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90" yWindow="-75" windowWidth="14700" windowHeight="12000" tabRatio="913" activeTab="1"/>
  </bookViews>
  <sheets>
    <sheet name="순점검" sheetId="10" r:id="rId1"/>
    <sheet name="기획현황" sheetId="1" r:id="rId2"/>
    <sheet name="PO ISSUE" sheetId="17" r:id="rId3"/>
    <sheet name="가격결정" sheetId="34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  <externalReference r:id="rId16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MU'!$A$2:$D$91</definedName>
    <definedName name="_xlnm._FilterDatabase" localSheetId="3" hidden="1">가격결정!$F$5:$X$306</definedName>
    <definedName name="_xlnm._FilterDatabase" localSheetId="1" hidden="1">기획현황!$K$10:$BR$146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원자재구매정보!$I$7:$AE$88</definedName>
    <definedName name="_xlnm._FilterDatabase" localSheetId="4" hidden="1">정산!$C$18:$V$129</definedName>
    <definedName name="_xlnm.Print_Area" localSheetId="8">부자재구매리스트!$A$1:$U$25</definedName>
    <definedName name="_xlnm.Print_Titles" localSheetId="2">'PO ISSUE'!$2:$7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Z_425AFE98_94AD_499D_8D01_A50DD9A716F4_.wvu.Cols" localSheetId="2" hidden="1">'PO ISSUE'!$A:$A,'PO ISSUE'!#REF!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55674DC9_3D72_4854_85A3_27A94002CB9C_.wvu.Cols" localSheetId="2" hidden="1">'PO ISSUE'!$A:$A,'PO ISSUE'!#REF!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</definedNames>
  <calcPr calcId="125725" calcMode="manual"/>
  <pivotCaches>
    <pivotCache cacheId="10" r:id="rId17"/>
    <pivotCache cacheId="11" r:id="rId18"/>
  </pivotCaches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X126" i="1" l="1"/>
  <c r="AL126"/>
  <c r="AI126"/>
  <c r="AL125"/>
  <c r="AI125"/>
  <c r="AL124"/>
  <c r="AI124"/>
  <c r="CC93" l="1"/>
  <c r="X123"/>
  <c r="AL123"/>
  <c r="AI123"/>
  <c r="AL122"/>
  <c r="AI122"/>
  <c r="AL121"/>
  <c r="AI121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X125" i="1" s="1"/>
  <c r="E75" i="4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X124" i="1" s="1"/>
  <c r="E66" i="4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121" i="1" l="1"/>
  <c r="X122"/>
  <c r="I14"/>
  <c r="J14"/>
  <c r="I15"/>
  <c r="J15"/>
  <c r="I16"/>
  <c r="J16"/>
  <c r="J17"/>
  <c r="I18"/>
  <c r="J18"/>
  <c r="I19"/>
  <c r="B19" s="1"/>
  <c r="J19"/>
  <c r="I20"/>
  <c r="J20"/>
  <c r="I21"/>
  <c r="J21"/>
  <c r="I22"/>
  <c r="B22" s="1"/>
  <c r="J22"/>
  <c r="I23"/>
  <c r="J23"/>
  <c r="I24"/>
  <c r="B24" s="1"/>
  <c r="J24"/>
  <c r="J25"/>
  <c r="I26"/>
  <c r="J26"/>
  <c r="I27"/>
  <c r="B27" s="1"/>
  <c r="J27"/>
  <c r="I28"/>
  <c r="J28"/>
  <c r="I29"/>
  <c r="B29" s="1"/>
  <c r="J29"/>
  <c r="J30"/>
  <c r="I31"/>
  <c r="J31"/>
  <c r="I32"/>
  <c r="B32" s="1"/>
  <c r="J32"/>
  <c r="I33"/>
  <c r="J33"/>
  <c r="I34"/>
  <c r="B34" s="1"/>
  <c r="J34"/>
  <c r="J35"/>
  <c r="I36"/>
  <c r="J36"/>
  <c r="I37"/>
  <c r="B37" s="1"/>
  <c r="J37"/>
  <c r="I38"/>
  <c r="J38"/>
  <c r="I39"/>
  <c r="B39" s="1"/>
  <c r="J39"/>
  <c r="I40"/>
  <c r="J40"/>
  <c r="I41"/>
  <c r="B41" s="1"/>
  <c r="J41"/>
  <c r="J42"/>
  <c r="I43"/>
  <c r="J43"/>
  <c r="I44"/>
  <c r="B44" s="1"/>
  <c r="J44"/>
  <c r="I45"/>
  <c r="J45"/>
  <c r="I46"/>
  <c r="B46" s="1"/>
  <c r="J46"/>
  <c r="I47"/>
  <c r="J47"/>
  <c r="I48"/>
  <c r="B48" s="1"/>
  <c r="J48"/>
  <c r="I49"/>
  <c r="J49"/>
  <c r="J50"/>
  <c r="I51"/>
  <c r="B51" s="1"/>
  <c r="J51"/>
  <c r="J52"/>
  <c r="I53"/>
  <c r="J53"/>
  <c r="I54"/>
  <c r="B54" s="1"/>
  <c r="J54"/>
  <c r="I55"/>
  <c r="J55"/>
  <c r="I56"/>
  <c r="B56" s="1"/>
  <c r="J56"/>
  <c r="I57"/>
  <c r="J57"/>
  <c r="I58"/>
  <c r="B58" s="1"/>
  <c r="J58"/>
  <c r="I59"/>
  <c r="J59"/>
  <c r="I60"/>
  <c r="B60" s="1"/>
  <c r="J60"/>
  <c r="I61"/>
  <c r="J61"/>
  <c r="I62"/>
  <c r="B62" s="1"/>
  <c r="J62"/>
  <c r="I63"/>
  <c r="J63"/>
  <c r="I64"/>
  <c r="B64" s="1"/>
  <c r="J64"/>
  <c r="J65"/>
  <c r="I66"/>
  <c r="J66"/>
  <c r="I67"/>
  <c r="B67" s="1"/>
  <c r="J67"/>
  <c r="J68"/>
  <c r="I69"/>
  <c r="J69"/>
  <c r="I70"/>
  <c r="B70" s="1"/>
  <c r="J70"/>
  <c r="I71"/>
  <c r="J71"/>
  <c r="I72"/>
  <c r="B72" s="1"/>
  <c r="J72"/>
  <c r="I73"/>
  <c r="J73"/>
  <c r="I74"/>
  <c r="B74" s="1"/>
  <c r="J74"/>
  <c r="I75"/>
  <c r="J75"/>
  <c r="I76"/>
  <c r="B76" s="1"/>
  <c r="J76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J92"/>
  <c r="I93"/>
  <c r="J93"/>
  <c r="I94"/>
  <c r="J94"/>
  <c r="J95"/>
  <c r="I96"/>
  <c r="J96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J107"/>
  <c r="I108"/>
  <c r="J108"/>
  <c r="I109"/>
  <c r="J109"/>
  <c r="J110"/>
  <c r="I111"/>
  <c r="J111"/>
  <c r="I112"/>
  <c r="J112"/>
  <c r="I113"/>
  <c r="J113"/>
  <c r="J114"/>
  <c r="I115"/>
  <c r="J115"/>
  <c r="I116"/>
  <c r="J116"/>
  <c r="J117"/>
  <c r="I118"/>
  <c r="J118"/>
  <c r="I119"/>
  <c r="J119"/>
  <c r="J120"/>
  <c r="I121"/>
  <c r="J121"/>
  <c r="I122"/>
  <c r="J122"/>
  <c r="J123"/>
  <c r="I124"/>
  <c r="J124"/>
  <c r="I125"/>
  <c r="J125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Q124" l="1"/>
  <c r="M124"/>
  <c r="N124"/>
  <c r="T124"/>
  <c r="Q125"/>
  <c r="M125"/>
  <c r="N125"/>
  <c r="U125" s="1"/>
  <c r="Z125" s="1"/>
  <c r="T125"/>
  <c r="Q122"/>
  <c r="M122"/>
  <c r="N122"/>
  <c r="T122"/>
  <c r="Q121"/>
  <c r="M121"/>
  <c r="T121"/>
  <c r="N121"/>
  <c r="B145"/>
  <c r="H145"/>
  <c r="A145"/>
  <c r="B143"/>
  <c r="H143"/>
  <c r="A143"/>
  <c r="B141"/>
  <c r="H141"/>
  <c r="A141"/>
  <c r="B139"/>
  <c r="H139"/>
  <c r="A139"/>
  <c r="B137"/>
  <c r="H137"/>
  <c r="A137"/>
  <c r="B134"/>
  <c r="H134"/>
  <c r="B116"/>
  <c r="H116"/>
  <c r="A116"/>
  <c r="B113"/>
  <c r="H113"/>
  <c r="A113"/>
  <c r="B111"/>
  <c r="H111"/>
  <c r="A111"/>
  <c r="B108"/>
  <c r="H108"/>
  <c r="A108"/>
  <c r="B105"/>
  <c r="H105"/>
  <c r="A105"/>
  <c r="B103"/>
  <c r="H103"/>
  <c r="A103"/>
  <c r="B101"/>
  <c r="H101"/>
  <c r="A101"/>
  <c r="B99"/>
  <c r="H99"/>
  <c r="A99"/>
  <c r="B96"/>
  <c r="H96"/>
  <c r="A96"/>
  <c r="B93"/>
  <c r="H93"/>
  <c r="A93"/>
  <c r="B90"/>
  <c r="H90"/>
  <c r="A90"/>
  <c r="B88"/>
  <c r="H88"/>
  <c r="A88"/>
  <c r="B86"/>
  <c r="H86"/>
  <c r="A86"/>
  <c r="B84"/>
  <c r="H84"/>
  <c r="A84"/>
  <c r="B146"/>
  <c r="H146"/>
  <c r="A146"/>
  <c r="B144"/>
  <c r="H144"/>
  <c r="A144"/>
  <c r="B142"/>
  <c r="H142"/>
  <c r="A142"/>
  <c r="B140"/>
  <c r="H140"/>
  <c r="A140"/>
  <c r="B138"/>
  <c r="H138"/>
  <c r="A138"/>
  <c r="B136"/>
  <c r="H136"/>
  <c r="A136"/>
  <c r="B135"/>
  <c r="H135"/>
  <c r="A135"/>
  <c r="A134"/>
  <c r="B133"/>
  <c r="H133"/>
  <c r="A133"/>
  <c r="B132"/>
  <c r="H132"/>
  <c r="A132"/>
  <c r="B131"/>
  <c r="H131"/>
  <c r="A131"/>
  <c r="B130"/>
  <c r="H130"/>
  <c r="A130"/>
  <c r="B129"/>
  <c r="H129"/>
  <c r="A129"/>
  <c r="B128"/>
  <c r="H128"/>
  <c r="A128"/>
  <c r="B127"/>
  <c r="H127"/>
  <c r="A127"/>
  <c r="B125"/>
  <c r="H125"/>
  <c r="A125"/>
  <c r="B124"/>
  <c r="A124" s="1"/>
  <c r="H124"/>
  <c r="B122"/>
  <c r="H122"/>
  <c r="A122"/>
  <c r="B121"/>
  <c r="H121"/>
  <c r="A121"/>
  <c r="B119"/>
  <c r="H119"/>
  <c r="A119"/>
  <c r="B118"/>
  <c r="H118"/>
  <c r="A118"/>
  <c r="B115"/>
  <c r="H115"/>
  <c r="A115"/>
  <c r="B112"/>
  <c r="H112"/>
  <c r="A112"/>
  <c r="B109"/>
  <c r="H109"/>
  <c r="A109"/>
  <c r="B106"/>
  <c r="H106"/>
  <c r="A106"/>
  <c r="B104"/>
  <c r="H104"/>
  <c r="A104"/>
  <c r="B102"/>
  <c r="H102"/>
  <c r="A102"/>
  <c r="B100"/>
  <c r="H100"/>
  <c r="A100"/>
  <c r="B98"/>
  <c r="H98"/>
  <c r="A98"/>
  <c r="B94"/>
  <c r="H94"/>
  <c r="A94"/>
  <c r="B91"/>
  <c r="H91"/>
  <c r="A91"/>
  <c r="B89"/>
  <c r="H89"/>
  <c r="A89"/>
  <c r="B87"/>
  <c r="H87"/>
  <c r="A87"/>
  <c r="B85"/>
  <c r="H85"/>
  <c r="A85"/>
  <c r="B83"/>
  <c r="H83"/>
  <c r="A83"/>
  <c r="B82"/>
  <c r="H82"/>
  <c r="A82"/>
  <c r="B81"/>
  <c r="H81"/>
  <c r="A81"/>
  <c r="B80"/>
  <c r="H80"/>
  <c r="A80"/>
  <c r="B79"/>
  <c r="H79"/>
  <c r="A79"/>
  <c r="A76"/>
  <c r="A74"/>
  <c r="A72"/>
  <c r="A70"/>
  <c r="A67"/>
  <c r="A64"/>
  <c r="A62"/>
  <c r="A60"/>
  <c r="A58"/>
  <c r="A56"/>
  <c r="A54"/>
  <c r="A51"/>
  <c r="A48"/>
  <c r="A46"/>
  <c r="A44"/>
  <c r="A41"/>
  <c r="A39"/>
  <c r="A37"/>
  <c r="A34"/>
  <c r="A32"/>
  <c r="A29"/>
  <c r="A27"/>
  <c r="A24"/>
  <c r="A22"/>
  <c r="A19"/>
  <c r="H78"/>
  <c r="B78"/>
  <c r="A78" s="1"/>
  <c r="H76"/>
  <c r="H75"/>
  <c r="B75"/>
  <c r="A75" s="1"/>
  <c r="H74"/>
  <c r="H73"/>
  <c r="B73"/>
  <c r="A73" s="1"/>
  <c r="H72"/>
  <c r="H71"/>
  <c r="B71"/>
  <c r="A71" s="1"/>
  <c r="H70"/>
  <c r="H69"/>
  <c r="B69"/>
  <c r="A69" s="1"/>
  <c r="H67"/>
  <c r="H66"/>
  <c r="B66"/>
  <c r="A66" s="1"/>
  <c r="H64"/>
  <c r="H63"/>
  <c r="B63"/>
  <c r="A63" s="1"/>
  <c r="H62"/>
  <c r="H61"/>
  <c r="B61"/>
  <c r="A61" s="1"/>
  <c r="H60"/>
  <c r="H59"/>
  <c r="B59"/>
  <c r="A59" s="1"/>
  <c r="H58"/>
  <c r="H57"/>
  <c r="B57"/>
  <c r="A57" s="1"/>
  <c r="H56"/>
  <c r="H55"/>
  <c r="B55"/>
  <c r="A55" s="1"/>
  <c r="H54"/>
  <c r="H53"/>
  <c r="B53"/>
  <c r="A53" s="1"/>
  <c r="H51"/>
  <c r="H49"/>
  <c r="B49"/>
  <c r="A49" s="1"/>
  <c r="H48"/>
  <c r="H47"/>
  <c r="B47"/>
  <c r="A47" s="1"/>
  <c r="H46"/>
  <c r="H45"/>
  <c r="B45"/>
  <c r="A45" s="1"/>
  <c r="H44"/>
  <c r="H43"/>
  <c r="B43"/>
  <c r="A43" s="1"/>
  <c r="H41"/>
  <c r="H40"/>
  <c r="B40"/>
  <c r="A40" s="1"/>
  <c r="H39"/>
  <c r="H38"/>
  <c r="B38"/>
  <c r="A38" s="1"/>
  <c r="H37"/>
  <c r="H36"/>
  <c r="B36"/>
  <c r="A36" s="1"/>
  <c r="H34"/>
  <c r="H33"/>
  <c r="B33"/>
  <c r="A33" s="1"/>
  <c r="H32"/>
  <c r="H31"/>
  <c r="B31"/>
  <c r="A31" s="1"/>
  <c r="H29"/>
  <c r="H28"/>
  <c r="B28"/>
  <c r="A28" s="1"/>
  <c r="H27"/>
  <c r="H26"/>
  <c r="B26"/>
  <c r="A26" s="1"/>
  <c r="H24"/>
  <c r="H23"/>
  <c r="B23"/>
  <c r="A23" s="1"/>
  <c r="H22"/>
  <c r="H21"/>
  <c r="B21"/>
  <c r="A21" s="1"/>
  <c r="H20"/>
  <c r="B20"/>
  <c r="A20" s="1"/>
  <c r="H19"/>
  <c r="H18"/>
  <c r="B18"/>
  <c r="A18" s="1"/>
  <c r="H16"/>
  <c r="B16"/>
  <c r="A16" s="1"/>
  <c r="H15"/>
  <c r="B15"/>
  <c r="A15" s="1"/>
  <c r="H14"/>
  <c r="B14"/>
  <c r="A14" s="1"/>
  <c r="X117"/>
  <c r="AL117"/>
  <c r="AI117"/>
  <c r="AL116"/>
  <c r="AI116"/>
  <c r="C116" s="1"/>
  <c r="AL115"/>
  <c r="AI115"/>
  <c r="C115" s="1"/>
  <c r="X114"/>
  <c r="AL114"/>
  <c r="AI114"/>
  <c r="AL113"/>
  <c r="AI113"/>
  <c r="C113" s="1"/>
  <c r="AL112"/>
  <c r="AI112"/>
  <c r="C112" s="1"/>
  <c r="AL111"/>
  <c r="AI111"/>
  <c r="C111" s="1"/>
  <c r="U124" l="1"/>
  <c r="Z124" s="1"/>
  <c r="U121"/>
  <c r="Z121" s="1"/>
  <c r="U122"/>
  <c r="Z122" s="1"/>
  <c r="X110"/>
  <c r="AL110"/>
  <c r="AI110"/>
  <c r="AL109"/>
  <c r="AI109"/>
  <c r="C109" s="1"/>
  <c r="AL108"/>
  <c r="AI108"/>
  <c r="C108" s="1"/>
  <c r="Q116" l="1"/>
  <c r="T116"/>
  <c r="M116"/>
  <c r="M115"/>
  <c r="Q115"/>
  <c r="T115"/>
  <c r="Q111"/>
  <c r="T111"/>
  <c r="M111"/>
  <c r="Q113"/>
  <c r="T113"/>
  <c r="M113"/>
  <c r="M112"/>
  <c r="T112"/>
  <c r="Q112"/>
  <c r="X107"/>
  <c r="AL107"/>
  <c r="AI107"/>
  <c r="AL106"/>
  <c r="AI106"/>
  <c r="C106" s="1"/>
  <c r="AL105"/>
  <c r="AI105"/>
  <c r="C105" s="1"/>
  <c r="AL104"/>
  <c r="AI104"/>
  <c r="C104" s="1"/>
  <c r="AL103"/>
  <c r="AI103"/>
  <c r="C103" s="1"/>
  <c r="AL102"/>
  <c r="AI102"/>
  <c r="C102" s="1"/>
  <c r="AL101"/>
  <c r="AI101"/>
  <c r="C101" s="1"/>
  <c r="AL100"/>
  <c r="AI100"/>
  <c r="C100" s="1"/>
  <c r="AL99"/>
  <c r="AI99"/>
  <c r="C99" s="1"/>
  <c r="AL98"/>
  <c r="AI98"/>
  <c r="C98" s="1"/>
  <c r="X113" l="1"/>
  <c r="X105"/>
  <c r="X116" l="1"/>
  <c r="N116"/>
  <c r="U116" s="1"/>
  <c r="N115"/>
  <c r="U115" s="1"/>
  <c r="X103"/>
  <c r="X115"/>
  <c r="N113"/>
  <c r="N111"/>
  <c r="N112"/>
  <c r="O111"/>
  <c r="O112"/>
  <c r="O113"/>
  <c r="X112"/>
  <c r="X111"/>
  <c r="X99"/>
  <c r="X106"/>
  <c r="X104"/>
  <c r="X100"/>
  <c r="X108"/>
  <c r="X101"/>
  <c r="X102"/>
  <c r="X109"/>
  <c r="X98"/>
  <c r="X97"/>
  <c r="X96"/>
  <c r="AL97"/>
  <c r="AI97"/>
  <c r="AL96"/>
  <c r="AI96"/>
  <c r="C96" s="1"/>
  <c r="Z116" l="1"/>
  <c r="Z115"/>
  <c r="K97"/>
  <c r="I97" s="1"/>
  <c r="U111"/>
  <c r="Z111" s="1"/>
  <c r="U112"/>
  <c r="Z112" s="1"/>
  <c r="U113"/>
  <c r="Z113" s="1"/>
  <c r="X95"/>
  <c r="X92"/>
  <c r="AL95"/>
  <c r="AI95"/>
  <c r="AL94"/>
  <c r="AI94"/>
  <c r="C94" s="1"/>
  <c r="K95" s="1"/>
  <c r="AL93"/>
  <c r="AI93"/>
  <c r="C93" s="1"/>
  <c r="AL92"/>
  <c r="AI92"/>
  <c r="AL91"/>
  <c r="AI91"/>
  <c r="C91" s="1"/>
  <c r="AL90"/>
  <c r="AI90"/>
  <c r="C90" s="1"/>
  <c r="AL89"/>
  <c r="AI89"/>
  <c r="C89" s="1"/>
  <c r="AL88"/>
  <c r="AI88"/>
  <c r="C88" s="1"/>
  <c r="AL87"/>
  <c r="AI87"/>
  <c r="C87" s="1"/>
  <c r="AL86"/>
  <c r="AI86"/>
  <c r="C86" s="1"/>
  <c r="AL85"/>
  <c r="AI85"/>
  <c r="C85" s="1"/>
  <c r="AL84"/>
  <c r="AI84"/>
  <c r="C84" s="1"/>
  <c r="AL83"/>
  <c r="AI83"/>
  <c r="C83" s="1"/>
  <c r="AL82"/>
  <c r="AI82"/>
  <c r="C82" s="1"/>
  <c r="AL81"/>
  <c r="AI81"/>
  <c r="C81" s="1"/>
  <c r="AL80"/>
  <c r="AI80"/>
  <c r="C80" s="1"/>
  <c r="AL79"/>
  <c r="AI79"/>
  <c r="C79" s="1"/>
  <c r="AL78"/>
  <c r="AI78"/>
  <c r="C78" s="1"/>
  <c r="BT113" l="1"/>
  <c r="D113"/>
  <c r="ED112"/>
  <c r="BT111"/>
  <c r="D111"/>
  <c r="BT116"/>
  <c r="D116"/>
  <c r="ED113"/>
  <c r="BT112"/>
  <c r="D112"/>
  <c r="ED116"/>
  <c r="BT115"/>
  <c r="D115"/>
  <c r="B97"/>
  <c r="H97"/>
  <c r="A97"/>
  <c r="E97"/>
  <c r="C97"/>
  <c r="D11" i="32"/>
  <c r="N13"/>
  <c r="O12"/>
  <c r="P11"/>
  <c r="N11"/>
  <c r="Q13"/>
  <c r="M13"/>
  <c r="N12"/>
  <c r="O11"/>
  <c r="D13"/>
  <c r="P13"/>
  <c r="Q12"/>
  <c r="M12"/>
  <c r="M11"/>
  <c r="D12"/>
  <c r="O13"/>
  <c r="P12"/>
  <c r="Q11"/>
  <c r="F97" i="1" l="1"/>
  <c r="EF116"/>
  <c r="EF113"/>
  <c r="EF112"/>
  <c r="X77"/>
  <c r="AL77"/>
  <c r="AI77"/>
  <c r="AL76"/>
  <c r="AI76"/>
  <c r="C76" s="1"/>
  <c r="AL75"/>
  <c r="AI75"/>
  <c r="C75" s="1"/>
  <c r="AL74"/>
  <c r="AI74"/>
  <c r="C74" s="1"/>
  <c r="AL73"/>
  <c r="AI73"/>
  <c r="C73" s="1"/>
  <c r="AL72"/>
  <c r="AI72"/>
  <c r="C72" s="1"/>
  <c r="AL71"/>
  <c r="AI71"/>
  <c r="C71" s="1"/>
  <c r="AL70"/>
  <c r="AI70"/>
  <c r="C70" s="1"/>
  <c r="AL69"/>
  <c r="AI69"/>
  <c r="C69" s="1"/>
  <c r="AZ97" l="1"/>
  <c r="AX97"/>
  <c r="AM97"/>
  <c r="AN97"/>
  <c r="X68"/>
  <c r="AL68"/>
  <c r="AI68"/>
  <c r="AL67"/>
  <c r="AI67"/>
  <c r="C67" s="1"/>
  <c r="AL66"/>
  <c r="AI66"/>
  <c r="C66" s="1"/>
  <c r="X94" l="1"/>
  <c r="X85" l="1"/>
  <c r="X86"/>
  <c r="X84"/>
  <c r="X93"/>
  <c r="X91"/>
  <c r="X79"/>
  <c r="X90"/>
  <c r="X80"/>
  <c r="X78"/>
  <c r="X89"/>
  <c r="X87"/>
  <c r="X88"/>
  <c r="X67"/>
  <c r="X83"/>
  <c r="X81"/>
  <c r="X82"/>
  <c r="X71"/>
  <c r="X72"/>
  <c r="X75"/>
  <c r="X76"/>
  <c r="X66"/>
  <c r="X73"/>
  <c r="X74"/>
  <c r="X69"/>
  <c r="X70"/>
  <c r="X65"/>
  <c r="X64"/>
  <c r="X63"/>
  <c r="X62"/>
  <c r="X61"/>
  <c r="X60"/>
  <c r="X59"/>
  <c r="X58"/>
  <c r="X57"/>
  <c r="X56"/>
  <c r="X55"/>
  <c r="X54"/>
  <c r="X53"/>
  <c r="X52"/>
  <c r="X51"/>
  <c r="AL65"/>
  <c r="AI65"/>
  <c r="AL64"/>
  <c r="AI64"/>
  <c r="C64" s="1"/>
  <c r="AL63"/>
  <c r="AI63"/>
  <c r="C63" s="1"/>
  <c r="AL62"/>
  <c r="AI62"/>
  <c r="C62" s="1"/>
  <c r="AL61"/>
  <c r="AI61"/>
  <c r="C61" s="1"/>
  <c r="AL60"/>
  <c r="AI60"/>
  <c r="C60" s="1"/>
  <c r="AL59"/>
  <c r="AI59"/>
  <c r="C59" s="1"/>
  <c r="AL58"/>
  <c r="AI58"/>
  <c r="C58" s="1"/>
  <c r="AL57"/>
  <c r="AI57"/>
  <c r="C57" s="1"/>
  <c r="AL56"/>
  <c r="AI56"/>
  <c r="C56" s="1"/>
  <c r="AL55"/>
  <c r="AI55"/>
  <c r="C55" s="1"/>
  <c r="AL54"/>
  <c r="AI54"/>
  <c r="C54" s="1"/>
  <c r="AL53"/>
  <c r="AI53"/>
  <c r="C53" s="1"/>
  <c r="AL52"/>
  <c r="AI52"/>
  <c r="AL51"/>
  <c r="AI51"/>
  <c r="C51" s="1"/>
  <c r="X50"/>
  <c r="X42"/>
  <c r="AL50"/>
  <c r="AI50"/>
  <c r="AL49"/>
  <c r="AI49"/>
  <c r="C49" s="1"/>
  <c r="AL48"/>
  <c r="AI48"/>
  <c r="C48" s="1"/>
  <c r="AL47"/>
  <c r="AI47"/>
  <c r="C47" s="1"/>
  <c r="AL46"/>
  <c r="AI46"/>
  <c r="C46" s="1"/>
  <c r="AL45"/>
  <c r="AI45"/>
  <c r="C45" s="1"/>
  <c r="AL44"/>
  <c r="AI44"/>
  <c r="C44" s="1"/>
  <c r="AL43"/>
  <c r="AI43"/>
  <c r="C43" s="1"/>
  <c r="AL42"/>
  <c r="AI42"/>
  <c r="AL41"/>
  <c r="AI41"/>
  <c r="C41" s="1"/>
  <c r="AL40"/>
  <c r="AI40"/>
  <c r="C40" s="1"/>
  <c r="AL39"/>
  <c r="AI39"/>
  <c r="C39" s="1"/>
  <c r="AL38"/>
  <c r="AI38"/>
  <c r="C38" s="1"/>
  <c r="AL37"/>
  <c r="AI37"/>
  <c r="C37" s="1"/>
  <c r="AL36"/>
  <c r="AI36"/>
  <c r="C36" s="1"/>
  <c r="X35" l="1"/>
  <c r="X30"/>
  <c r="X25"/>
  <c r="AL35"/>
  <c r="AI35"/>
  <c r="AL34"/>
  <c r="AI34"/>
  <c r="C34" s="1"/>
  <c r="AL33"/>
  <c r="AI33"/>
  <c r="C33" s="1"/>
  <c r="AL32"/>
  <c r="AI32"/>
  <c r="C32" s="1"/>
  <c r="AL31"/>
  <c r="AI31"/>
  <c r="C31" s="1"/>
  <c r="AL30"/>
  <c r="AI30"/>
  <c r="AL29"/>
  <c r="AI29"/>
  <c r="C29" s="1"/>
  <c r="AL28"/>
  <c r="AI28"/>
  <c r="C28" s="1"/>
  <c r="AL27"/>
  <c r="AI27"/>
  <c r="C27" s="1"/>
  <c r="AL26"/>
  <c r="AI26"/>
  <c r="C26" s="1"/>
  <c r="AL25"/>
  <c r="AI25"/>
  <c r="AL24"/>
  <c r="AI24"/>
  <c r="C24" s="1"/>
  <c r="AL23"/>
  <c r="AI23"/>
  <c r="C23" s="1"/>
  <c r="AL22"/>
  <c r="AI22"/>
  <c r="C22" s="1"/>
  <c r="AL21"/>
  <c r="AI21"/>
  <c r="C21" s="1"/>
  <c r="AL20"/>
  <c r="AI20"/>
  <c r="C20" s="1"/>
  <c r="AL19"/>
  <c r="AI19"/>
  <c r="C19" s="1"/>
  <c r="AL18"/>
  <c r="AI18"/>
  <c r="C18" s="1"/>
  <c r="X48" l="1"/>
  <c r="X49"/>
  <c r="X32"/>
  <c r="X31"/>
  <c r="X27"/>
  <c r="X26"/>
  <c r="X19"/>
  <c r="X20"/>
  <c r="X18"/>
  <c r="X38"/>
  <c r="X36"/>
  <c r="X37"/>
  <c r="X21"/>
  <c r="X22"/>
  <c r="X40"/>
  <c r="X41"/>
  <c r="X39"/>
  <c r="X34"/>
  <c r="X29"/>
  <c r="X28"/>
  <c r="X23"/>
  <c r="X24"/>
  <c r="X46"/>
  <c r="X47"/>
  <c r="X33"/>
  <c r="X44"/>
  <c r="X45"/>
  <c r="X43"/>
  <c r="X17"/>
  <c r="X16"/>
  <c r="X15"/>
  <c r="X14"/>
  <c r="X13"/>
  <c r="AL17"/>
  <c r="AI17"/>
  <c r="AL16"/>
  <c r="AI16"/>
  <c r="C16" s="1"/>
  <c r="AL15"/>
  <c r="AI15"/>
  <c r="C15" s="1"/>
  <c r="AL14"/>
  <c r="AI14"/>
  <c r="C14" s="1"/>
  <c r="AL13"/>
  <c r="AI13"/>
  <c r="CX14" l="1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39"/>
  <c r="DB139"/>
  <c r="DC139"/>
  <c r="CX140"/>
  <c r="DB140"/>
  <c r="DC140"/>
  <c r="CX141"/>
  <c r="DB141"/>
  <c r="DC141"/>
  <c r="CX142"/>
  <c r="DB142"/>
  <c r="DC142"/>
  <c r="CX143"/>
  <c r="DB143"/>
  <c r="DC143"/>
  <c r="CX144"/>
  <c r="DB144"/>
  <c r="DC144"/>
  <c r="CX145"/>
  <c r="DB145"/>
  <c r="DC145"/>
  <c r="CX146"/>
  <c r="DB146"/>
  <c r="DC146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BZ141"/>
  <c r="CA141"/>
  <c r="CB141"/>
  <c r="CC141"/>
  <c r="CD141"/>
  <c r="CG141"/>
  <c r="CI141"/>
  <c r="CJ141"/>
  <c r="CL141"/>
  <c r="BZ142"/>
  <c r="CA142"/>
  <c r="CB142"/>
  <c r="CC142"/>
  <c r="CD142"/>
  <c r="CG142"/>
  <c r="CI142"/>
  <c r="CJ142"/>
  <c r="CL142"/>
  <c r="BZ143"/>
  <c r="CA143"/>
  <c r="CB143"/>
  <c r="CC143"/>
  <c r="CD143"/>
  <c r="CG143"/>
  <c r="CI143"/>
  <c r="CJ143"/>
  <c r="CL143"/>
  <c r="BZ144"/>
  <c r="CA144"/>
  <c r="CB144"/>
  <c r="CC144"/>
  <c r="CD144"/>
  <c r="CG144"/>
  <c r="CI144"/>
  <c r="CJ144"/>
  <c r="CL144"/>
  <c r="BZ145"/>
  <c r="CA145"/>
  <c r="CB145"/>
  <c r="CC145"/>
  <c r="CD145"/>
  <c r="CG145"/>
  <c r="CI145"/>
  <c r="CJ145"/>
  <c r="CL145"/>
  <c r="BZ146"/>
  <c r="CA146"/>
  <c r="CB146"/>
  <c r="CC146"/>
  <c r="CD146"/>
  <c r="CG146"/>
  <c r="CI146"/>
  <c r="CJ146"/>
  <c r="CL146"/>
  <c r="AU14"/>
  <c r="CO14" s="1"/>
  <c r="AU15"/>
  <c r="CO15" s="1"/>
  <c r="AU16"/>
  <c r="CO16" s="1"/>
  <c r="AU17"/>
  <c r="CO17" s="1"/>
  <c r="AU18"/>
  <c r="CO18" s="1"/>
  <c r="AU19"/>
  <c r="CO19" s="1"/>
  <c r="AU20"/>
  <c r="CO20" s="1"/>
  <c r="AU21"/>
  <c r="CO21" s="1"/>
  <c r="AU22"/>
  <c r="CO22" s="1"/>
  <c r="AU23"/>
  <c r="CO23" s="1"/>
  <c r="AU24"/>
  <c r="CO24" s="1"/>
  <c r="AU25"/>
  <c r="CO25" s="1"/>
  <c r="AU26"/>
  <c r="CO26" s="1"/>
  <c r="AU27"/>
  <c r="CO27" s="1"/>
  <c r="AU28"/>
  <c r="CO28" s="1"/>
  <c r="AU29"/>
  <c r="CO29" s="1"/>
  <c r="AU30"/>
  <c r="CO30" s="1"/>
  <c r="AU31"/>
  <c r="CO31" s="1"/>
  <c r="AU32"/>
  <c r="CO32" s="1"/>
  <c r="AU33"/>
  <c r="CO33" s="1"/>
  <c r="AU34"/>
  <c r="CO34" s="1"/>
  <c r="AU35"/>
  <c r="CO35" s="1"/>
  <c r="AU36"/>
  <c r="CO36" s="1"/>
  <c r="AU37"/>
  <c r="CO37" s="1"/>
  <c r="AU38"/>
  <c r="CO38" s="1"/>
  <c r="AU39"/>
  <c r="CO39" s="1"/>
  <c r="AU40"/>
  <c r="CO40" s="1"/>
  <c r="AU41"/>
  <c r="CO41" s="1"/>
  <c r="AU42"/>
  <c r="CO42" s="1"/>
  <c r="AU43"/>
  <c r="CO43" s="1"/>
  <c r="AU44"/>
  <c r="CO44" s="1"/>
  <c r="AU45"/>
  <c r="CO45" s="1"/>
  <c r="AU46"/>
  <c r="CO46" s="1"/>
  <c r="AU47"/>
  <c r="CO47" s="1"/>
  <c r="AU48"/>
  <c r="CO48" s="1"/>
  <c r="AU49"/>
  <c r="CO49" s="1"/>
  <c r="AU50"/>
  <c r="CO50" s="1"/>
  <c r="AU51"/>
  <c r="CO51" s="1"/>
  <c r="AU52"/>
  <c r="CO52" s="1"/>
  <c r="AU53"/>
  <c r="CO53" s="1"/>
  <c r="AU54"/>
  <c r="CO54" s="1"/>
  <c r="AU55"/>
  <c r="CO55" s="1"/>
  <c r="AU56"/>
  <c r="CO56" s="1"/>
  <c r="AU57"/>
  <c r="CO57" s="1"/>
  <c r="AU58"/>
  <c r="CO58" s="1"/>
  <c r="AU59"/>
  <c r="CO59" s="1"/>
  <c r="AU60"/>
  <c r="CO60" s="1"/>
  <c r="AU61"/>
  <c r="CO61" s="1"/>
  <c r="AU62"/>
  <c r="CO62" s="1"/>
  <c r="AU63"/>
  <c r="CO63" s="1"/>
  <c r="AU64"/>
  <c r="CO64" s="1"/>
  <c r="AU65"/>
  <c r="CO65" s="1"/>
  <c r="AU66"/>
  <c r="CO66" s="1"/>
  <c r="AU67"/>
  <c r="CO67" s="1"/>
  <c r="AU68"/>
  <c r="CO68" s="1"/>
  <c r="AU69"/>
  <c r="CO69" s="1"/>
  <c r="AU70"/>
  <c r="CO70" s="1"/>
  <c r="AU71"/>
  <c r="CO71" s="1"/>
  <c r="AU72"/>
  <c r="CO72" s="1"/>
  <c r="AU73"/>
  <c r="CO73" s="1"/>
  <c r="AU74"/>
  <c r="CO74" s="1"/>
  <c r="AU75"/>
  <c r="CO75" s="1"/>
  <c r="AU76"/>
  <c r="CO76" s="1"/>
  <c r="AU77"/>
  <c r="CO77" s="1"/>
  <c r="AU78"/>
  <c r="CO78" s="1"/>
  <c r="AU79"/>
  <c r="CO79" s="1"/>
  <c r="AU80"/>
  <c r="CO80" s="1"/>
  <c r="AU81"/>
  <c r="CO81" s="1"/>
  <c r="AU82"/>
  <c r="CO82" s="1"/>
  <c r="AU83"/>
  <c r="CO83" s="1"/>
  <c r="AU84"/>
  <c r="CO84" s="1"/>
  <c r="AU85"/>
  <c r="CO85" s="1"/>
  <c r="AU86"/>
  <c r="CO86" s="1"/>
  <c r="AU87"/>
  <c r="CO87" s="1"/>
  <c r="AU88"/>
  <c r="CO88" s="1"/>
  <c r="AU89"/>
  <c r="CO89" s="1"/>
  <c r="AU90"/>
  <c r="CO90" s="1"/>
  <c r="AU91"/>
  <c r="CO91" s="1"/>
  <c r="AU92"/>
  <c r="CO92" s="1"/>
  <c r="AU93"/>
  <c r="CO93" s="1"/>
  <c r="AU94"/>
  <c r="CO94" s="1"/>
  <c r="AU95"/>
  <c r="CO95" s="1"/>
  <c r="AU96"/>
  <c r="CO96" s="1"/>
  <c r="AU97"/>
  <c r="CO97" s="1"/>
  <c r="AU98"/>
  <c r="CO98" s="1"/>
  <c r="AU99"/>
  <c r="CO99" s="1"/>
  <c r="AU100"/>
  <c r="CO100" s="1"/>
  <c r="AU101"/>
  <c r="CO101" s="1"/>
  <c r="AU102"/>
  <c r="CO102" s="1"/>
  <c r="AU103"/>
  <c r="CO103" s="1"/>
  <c r="AU104"/>
  <c r="CO104" s="1"/>
  <c r="AU105"/>
  <c r="CO105" s="1"/>
  <c r="AU106"/>
  <c r="CO106" s="1"/>
  <c r="AU107"/>
  <c r="CO107" s="1"/>
  <c r="AU108"/>
  <c r="CO108" s="1"/>
  <c r="AU109"/>
  <c r="CO109" s="1"/>
  <c r="AU110"/>
  <c r="CO110" s="1"/>
  <c r="AU111"/>
  <c r="CO111" s="1"/>
  <c r="AU112"/>
  <c r="CO112" s="1"/>
  <c r="AU113"/>
  <c r="CO113" s="1"/>
  <c r="AU114"/>
  <c r="CO114" s="1"/>
  <c r="AU115"/>
  <c r="CO115" s="1"/>
  <c r="AU116"/>
  <c r="CO116" s="1"/>
  <c r="AU117"/>
  <c r="CO117" s="1"/>
  <c r="AU118"/>
  <c r="CO118" s="1"/>
  <c r="AU119"/>
  <c r="CO119" s="1"/>
  <c r="AU120"/>
  <c r="CO120" s="1"/>
  <c r="AU121"/>
  <c r="CO121" s="1"/>
  <c r="AU122"/>
  <c r="CO122" s="1"/>
  <c r="AU123"/>
  <c r="CO123" s="1"/>
  <c r="AU124"/>
  <c r="CO124" s="1"/>
  <c r="AU125"/>
  <c r="CO125" s="1"/>
  <c r="AU126"/>
  <c r="CO126" s="1"/>
  <c r="AU127"/>
  <c r="CO127" s="1"/>
  <c r="AU128"/>
  <c r="CO128" s="1"/>
  <c r="AU129"/>
  <c r="CO129" s="1"/>
  <c r="AU130"/>
  <c r="CO130" s="1"/>
  <c r="AU131"/>
  <c r="CO131" s="1"/>
  <c r="AU132"/>
  <c r="CO132" s="1"/>
  <c r="AU133"/>
  <c r="CO133" s="1"/>
  <c r="AU134"/>
  <c r="CO134" s="1"/>
  <c r="AU135"/>
  <c r="CO135" s="1"/>
  <c r="AU136"/>
  <c r="CO136" s="1"/>
  <c r="AU137"/>
  <c r="CO137" s="1"/>
  <c r="AU138"/>
  <c r="CO138" s="1"/>
  <c r="AU139"/>
  <c r="CO139" s="1"/>
  <c r="AU140"/>
  <c r="CO140" s="1"/>
  <c r="AU141"/>
  <c r="CO141" s="1"/>
  <c r="AU142"/>
  <c r="CO142" s="1"/>
  <c r="AU143"/>
  <c r="CO143" s="1"/>
  <c r="AU144"/>
  <c r="CO144" s="1"/>
  <c r="AU145"/>
  <c r="CO145" s="1"/>
  <c r="AU146"/>
  <c r="CO146" s="1"/>
  <c r="AP14"/>
  <c r="BU14" s="1"/>
  <c r="AP17"/>
  <c r="BU17" s="1"/>
  <c r="AP20"/>
  <c r="BU20" s="1"/>
  <c r="AP24"/>
  <c r="BU24" s="1"/>
  <c r="AP25"/>
  <c r="BU25" s="1"/>
  <c r="AP26"/>
  <c r="BU26" s="1"/>
  <c r="AP30"/>
  <c r="BU30" s="1"/>
  <c r="AP35"/>
  <c r="BU35" s="1"/>
  <c r="AP37"/>
  <c r="BU37" s="1"/>
  <c r="AP38"/>
  <c r="BU38" s="1"/>
  <c r="AP39"/>
  <c r="BU39" s="1"/>
  <c r="AP40"/>
  <c r="BU40" s="1"/>
  <c r="AP41"/>
  <c r="BU41" s="1"/>
  <c r="AP42"/>
  <c r="BU42" s="1"/>
  <c r="AP43"/>
  <c r="BU43" s="1"/>
  <c r="AP44"/>
  <c r="BU44" s="1"/>
  <c r="AP45"/>
  <c r="BU45" s="1"/>
  <c r="AP46"/>
  <c r="BU46" s="1"/>
  <c r="AP47"/>
  <c r="BU47" s="1"/>
  <c r="AP48"/>
  <c r="BU48" s="1"/>
  <c r="AP49"/>
  <c r="BU49" s="1"/>
  <c r="AP50"/>
  <c r="BU50" s="1"/>
  <c r="AP51"/>
  <c r="BU51" s="1"/>
  <c r="AP52"/>
  <c r="BU52" s="1"/>
  <c r="AP53"/>
  <c r="BU53" s="1"/>
  <c r="AP54"/>
  <c r="BU54" s="1"/>
  <c r="AP55"/>
  <c r="BU55" s="1"/>
  <c r="AP56"/>
  <c r="BU56" s="1"/>
  <c r="AP57"/>
  <c r="BU57" s="1"/>
  <c r="AP58"/>
  <c r="BU58" s="1"/>
  <c r="AP59"/>
  <c r="BU59" s="1"/>
  <c r="AP60"/>
  <c r="BU60" s="1"/>
  <c r="AP61"/>
  <c r="BU61" s="1"/>
  <c r="AP62"/>
  <c r="BU62" s="1"/>
  <c r="AP63"/>
  <c r="BU63" s="1"/>
  <c r="AP64"/>
  <c r="BU64" s="1"/>
  <c r="AP65"/>
  <c r="BU65" s="1"/>
  <c r="AP66"/>
  <c r="BU66" s="1"/>
  <c r="AP67"/>
  <c r="BU67" s="1"/>
  <c r="AP68"/>
  <c r="BU68" s="1"/>
  <c r="AP69"/>
  <c r="BU69" s="1"/>
  <c r="AP70"/>
  <c r="BU70" s="1"/>
  <c r="AP71"/>
  <c r="BU71" s="1"/>
  <c r="AP72"/>
  <c r="BU72" s="1"/>
  <c r="AP73"/>
  <c r="BU73" s="1"/>
  <c r="AP74"/>
  <c r="BU74" s="1"/>
  <c r="AP75"/>
  <c r="BU75" s="1"/>
  <c r="AP76"/>
  <c r="BU76" s="1"/>
  <c r="AP77"/>
  <c r="BU77" s="1"/>
  <c r="AP78"/>
  <c r="BU78" s="1"/>
  <c r="AP79"/>
  <c r="BU79" s="1"/>
  <c r="AP80"/>
  <c r="BU80" s="1"/>
  <c r="AP81"/>
  <c r="BU81" s="1"/>
  <c r="AP82"/>
  <c r="BU82" s="1"/>
  <c r="AP83"/>
  <c r="BU83" s="1"/>
  <c r="AP84"/>
  <c r="BU84" s="1"/>
  <c r="AP85"/>
  <c r="BU85" s="1"/>
  <c r="AP86"/>
  <c r="BU86" s="1"/>
  <c r="AP87"/>
  <c r="BU87" s="1"/>
  <c r="AP88"/>
  <c r="BU88" s="1"/>
  <c r="AP89"/>
  <c r="BU89" s="1"/>
  <c r="AP90"/>
  <c r="BU90" s="1"/>
  <c r="AP91"/>
  <c r="BU91" s="1"/>
  <c r="AP92"/>
  <c r="BU92" s="1"/>
  <c r="AP93"/>
  <c r="BU93" s="1"/>
  <c r="AP94"/>
  <c r="BU94" s="1"/>
  <c r="AP95"/>
  <c r="BU95" s="1"/>
  <c r="AP96"/>
  <c r="BU96" s="1"/>
  <c r="AP97"/>
  <c r="BU97" s="1"/>
  <c r="AP98"/>
  <c r="BU98" s="1"/>
  <c r="AP99"/>
  <c r="BU99" s="1"/>
  <c r="AP100"/>
  <c r="BU100" s="1"/>
  <c r="AP101"/>
  <c r="BU101" s="1"/>
  <c r="AP102"/>
  <c r="BU102" s="1"/>
  <c r="AP103"/>
  <c r="BU103" s="1"/>
  <c r="AP104"/>
  <c r="BU104" s="1"/>
  <c r="AP105"/>
  <c r="BU105" s="1"/>
  <c r="AP106"/>
  <c r="BU106" s="1"/>
  <c r="AP107"/>
  <c r="BU107" s="1"/>
  <c r="AP108"/>
  <c r="BU108" s="1"/>
  <c r="AP109"/>
  <c r="BU109" s="1"/>
  <c r="AP110"/>
  <c r="BU110" s="1"/>
  <c r="AP112"/>
  <c r="BU112" s="1"/>
  <c r="AP114"/>
  <c r="BU114" s="1"/>
  <c r="AP115"/>
  <c r="BU115" s="1"/>
  <c r="AP117"/>
  <c r="BU117" s="1"/>
  <c r="AP118"/>
  <c r="BU118" s="1"/>
  <c r="AP119"/>
  <c r="BU119" s="1"/>
  <c r="AP120"/>
  <c r="BU120" s="1"/>
  <c r="AP121"/>
  <c r="BU121" s="1"/>
  <c r="AP122"/>
  <c r="BU122" s="1"/>
  <c r="AP123"/>
  <c r="BU123" s="1"/>
  <c r="AP124"/>
  <c r="BU124" s="1"/>
  <c r="AP125"/>
  <c r="BU125" s="1"/>
  <c r="AP126"/>
  <c r="BU126" s="1"/>
  <c r="AP127"/>
  <c r="BU127" s="1"/>
  <c r="AP128"/>
  <c r="BU128" s="1"/>
  <c r="AP129"/>
  <c r="BU129" s="1"/>
  <c r="AP130"/>
  <c r="BU130" s="1"/>
  <c r="AP131"/>
  <c r="BU131" s="1"/>
  <c r="AP132"/>
  <c r="BU132" s="1"/>
  <c r="AP133"/>
  <c r="BU133" s="1"/>
  <c r="AP134"/>
  <c r="BU134" s="1"/>
  <c r="AP135"/>
  <c r="BU135" s="1"/>
  <c r="AP136"/>
  <c r="BU136" s="1"/>
  <c r="AP137"/>
  <c r="BU137" s="1"/>
  <c r="AP138"/>
  <c r="BU138" s="1"/>
  <c r="AP139"/>
  <c r="BU139" s="1"/>
  <c r="AP140"/>
  <c r="BU140" s="1"/>
  <c r="AP141"/>
  <c r="BU141" s="1"/>
  <c r="AP142"/>
  <c r="BU142" s="1"/>
  <c r="AP143"/>
  <c r="BU143" s="1"/>
  <c r="AP144"/>
  <c r="BU144" s="1"/>
  <c r="AP145"/>
  <c r="BU145" s="1"/>
  <c r="AP146"/>
  <c r="BU146" s="1"/>
  <c r="CP14"/>
  <c r="CP15"/>
  <c r="CP16"/>
  <c r="CP17"/>
  <c r="CP18"/>
  <c r="CP19"/>
  <c r="CP20"/>
  <c r="CP21"/>
  <c r="CP22"/>
  <c r="CP23"/>
  <c r="CP24"/>
  <c r="CP25"/>
  <c r="CP26"/>
  <c r="CP27"/>
  <c r="CP28"/>
  <c r="CP29"/>
  <c r="CP30"/>
  <c r="CP31"/>
  <c r="CP32"/>
  <c r="CP33"/>
  <c r="CP34"/>
  <c r="CP35"/>
  <c r="CP36"/>
  <c r="CP37"/>
  <c r="CP38"/>
  <c r="CP39"/>
  <c r="CP40"/>
  <c r="CP41"/>
  <c r="CP42"/>
  <c r="CP43"/>
  <c r="CP44"/>
  <c r="CP45"/>
  <c r="CP46"/>
  <c r="CP47"/>
  <c r="CP48"/>
  <c r="CP49"/>
  <c r="CP50"/>
  <c r="CP51"/>
  <c r="CP52"/>
  <c r="CP53"/>
  <c r="CP54"/>
  <c r="CP55"/>
  <c r="CP56"/>
  <c r="CP57"/>
  <c r="CP58"/>
  <c r="CP59"/>
  <c r="CP60"/>
  <c r="CP61"/>
  <c r="CP62"/>
  <c r="CP63"/>
  <c r="CP64"/>
  <c r="CP65"/>
  <c r="CP66"/>
  <c r="CP67"/>
  <c r="CP68"/>
  <c r="CP69"/>
  <c r="CP70"/>
  <c r="CP71"/>
  <c r="CP72"/>
  <c r="CP73"/>
  <c r="CP74"/>
  <c r="CP75"/>
  <c r="CP76"/>
  <c r="CP77"/>
  <c r="CP78"/>
  <c r="CP79"/>
  <c r="CP80"/>
  <c r="CP81"/>
  <c r="CP82"/>
  <c r="CP83"/>
  <c r="CP84"/>
  <c r="CP85"/>
  <c r="CP86"/>
  <c r="CP87"/>
  <c r="CP88"/>
  <c r="CP89"/>
  <c r="CP90"/>
  <c r="CP91"/>
  <c r="CP92"/>
  <c r="CP93"/>
  <c r="CP94"/>
  <c r="CP95"/>
  <c r="CP96"/>
  <c r="CP97"/>
  <c r="CP98"/>
  <c r="CP99"/>
  <c r="CP100"/>
  <c r="CP101"/>
  <c r="CP102"/>
  <c r="CP103"/>
  <c r="CP104"/>
  <c r="CP105"/>
  <c r="CP106"/>
  <c r="CP107"/>
  <c r="CP108"/>
  <c r="CP109"/>
  <c r="CP110"/>
  <c r="CP111"/>
  <c r="CP112"/>
  <c r="CP113"/>
  <c r="CP114"/>
  <c r="CP115"/>
  <c r="CP116"/>
  <c r="CP117"/>
  <c r="AL118"/>
  <c r="CP118" s="1"/>
  <c r="AL119"/>
  <c r="CP119" s="1"/>
  <c r="AL120"/>
  <c r="CP120" s="1"/>
  <c r="CP121"/>
  <c r="CP122"/>
  <c r="CP123"/>
  <c r="CP124"/>
  <c r="CP125"/>
  <c r="CP126"/>
  <c r="AL127"/>
  <c r="CP127" s="1"/>
  <c r="AL128"/>
  <c r="CP128" s="1"/>
  <c r="AL129"/>
  <c r="CP129" s="1"/>
  <c r="AL130"/>
  <c r="CP130" s="1"/>
  <c r="AL131"/>
  <c r="CP131" s="1"/>
  <c r="AL132"/>
  <c r="CP132" s="1"/>
  <c r="AL133"/>
  <c r="CP133" s="1"/>
  <c r="AL134"/>
  <c r="CP134" s="1"/>
  <c r="AL135"/>
  <c r="CP135" s="1"/>
  <c r="AL136"/>
  <c r="CP136" s="1"/>
  <c r="AL137"/>
  <c r="CP137" s="1"/>
  <c r="AL138"/>
  <c r="CP138" s="1"/>
  <c r="AL139"/>
  <c r="CP139" s="1"/>
  <c r="AL140"/>
  <c r="CP140" s="1"/>
  <c r="AL141"/>
  <c r="CP141" s="1"/>
  <c r="AL142"/>
  <c r="CP142" s="1"/>
  <c r="AL143"/>
  <c r="CP143" s="1"/>
  <c r="AL144"/>
  <c r="CP144" s="1"/>
  <c r="AL145"/>
  <c r="CP145" s="1"/>
  <c r="AL146"/>
  <c r="CP146" s="1"/>
  <c r="K114"/>
  <c r="I114" s="1"/>
  <c r="K117"/>
  <c r="I117" s="1"/>
  <c r="AI118"/>
  <c r="C118" s="1"/>
  <c r="AI119"/>
  <c r="C119" s="1"/>
  <c r="K120" s="1"/>
  <c r="I120" s="1"/>
  <c r="Q120" s="1"/>
  <c r="AI120"/>
  <c r="C121"/>
  <c r="C122"/>
  <c r="K123" s="1"/>
  <c r="I123" s="1"/>
  <c r="C123" s="1"/>
  <c r="C124"/>
  <c r="C125"/>
  <c r="K126" s="1"/>
  <c r="I126" s="1"/>
  <c r="C126" s="1"/>
  <c r="AI127"/>
  <c r="C127" s="1"/>
  <c r="AI128"/>
  <c r="C128" s="1"/>
  <c r="AI129"/>
  <c r="C129" s="1"/>
  <c r="AI130"/>
  <c r="C130" s="1"/>
  <c r="AI131"/>
  <c r="C131" s="1"/>
  <c r="AI132"/>
  <c r="C132" s="1"/>
  <c r="AI133"/>
  <c r="C133" s="1"/>
  <c r="AI134"/>
  <c r="C134" s="1"/>
  <c r="AI135"/>
  <c r="C135" s="1"/>
  <c r="AI136"/>
  <c r="C136" s="1"/>
  <c r="AI137"/>
  <c r="C137" s="1"/>
  <c r="AI138"/>
  <c r="C138" s="1"/>
  <c r="AI139"/>
  <c r="C139" s="1"/>
  <c r="AI140"/>
  <c r="C140" s="1"/>
  <c r="AI141"/>
  <c r="C141" s="1"/>
  <c r="AI142"/>
  <c r="C142" s="1"/>
  <c r="AI143"/>
  <c r="C143" s="1"/>
  <c r="AI144"/>
  <c r="C144" s="1"/>
  <c r="AI145"/>
  <c r="C145" s="1"/>
  <c r="AI146"/>
  <c r="C146" s="1"/>
  <c r="CH14"/>
  <c r="CH15"/>
  <c r="CH16"/>
  <c r="CH17"/>
  <c r="CH18"/>
  <c r="CH19"/>
  <c r="CH20"/>
  <c r="CH21"/>
  <c r="CH22"/>
  <c r="CH23"/>
  <c r="CH24"/>
  <c r="CH25"/>
  <c r="CH26"/>
  <c r="CH27"/>
  <c r="CH28"/>
  <c r="CH29"/>
  <c r="CH30"/>
  <c r="CH31"/>
  <c r="CH32"/>
  <c r="CH33"/>
  <c r="CH34"/>
  <c r="CH35"/>
  <c r="CH36"/>
  <c r="CH37"/>
  <c r="CH38"/>
  <c r="CH39"/>
  <c r="CH40"/>
  <c r="CH41"/>
  <c r="CH42"/>
  <c r="CH43"/>
  <c r="CH44"/>
  <c r="CH45"/>
  <c r="CH46"/>
  <c r="CH47"/>
  <c r="CH48"/>
  <c r="CH49"/>
  <c r="CH50"/>
  <c r="CH51"/>
  <c r="CH52"/>
  <c r="CH53"/>
  <c r="CH54"/>
  <c r="CH55"/>
  <c r="CH56"/>
  <c r="CH57"/>
  <c r="CH58"/>
  <c r="CH59"/>
  <c r="CH60"/>
  <c r="CH61"/>
  <c r="CH62"/>
  <c r="CH63"/>
  <c r="CH64"/>
  <c r="CH65"/>
  <c r="CH66"/>
  <c r="CH67"/>
  <c r="CH68"/>
  <c r="CH69"/>
  <c r="CH70"/>
  <c r="CH71"/>
  <c r="CH72"/>
  <c r="CH73"/>
  <c r="CH74"/>
  <c r="CH75"/>
  <c r="CH76"/>
  <c r="CH77"/>
  <c r="CH78"/>
  <c r="CH79"/>
  <c r="CH80"/>
  <c r="CH81"/>
  <c r="CH82"/>
  <c r="CH83"/>
  <c r="CH84"/>
  <c r="CH85"/>
  <c r="CH86"/>
  <c r="CH87"/>
  <c r="CH88"/>
  <c r="CH89"/>
  <c r="CH90"/>
  <c r="CH91"/>
  <c r="CH92"/>
  <c r="CH93"/>
  <c r="CH94"/>
  <c r="CH95"/>
  <c r="CH96"/>
  <c r="CH97"/>
  <c r="CH98"/>
  <c r="CH99"/>
  <c r="CH100"/>
  <c r="CH101"/>
  <c r="CH102"/>
  <c r="CH103"/>
  <c r="CH104"/>
  <c r="CH105"/>
  <c r="CH106"/>
  <c r="CH107"/>
  <c r="CH108"/>
  <c r="CH109"/>
  <c r="CH110"/>
  <c r="CH111"/>
  <c r="CH112"/>
  <c r="CH113"/>
  <c r="CH114"/>
  <c r="CH115"/>
  <c r="CH116"/>
  <c r="CH117"/>
  <c r="X118"/>
  <c r="CH118" s="1"/>
  <c r="X119"/>
  <c r="CH119" s="1"/>
  <c r="X120"/>
  <c r="CH120" s="1"/>
  <c r="CH121"/>
  <c r="CH122"/>
  <c r="CH123"/>
  <c r="CH124"/>
  <c r="CH125"/>
  <c r="CH126"/>
  <c r="X127"/>
  <c r="CH127" s="1"/>
  <c r="X128"/>
  <c r="CH128" s="1"/>
  <c r="X129"/>
  <c r="CH129" s="1"/>
  <c r="X130"/>
  <c r="CH130" s="1"/>
  <c r="X131"/>
  <c r="CH131" s="1"/>
  <c r="X132"/>
  <c r="CH132" s="1"/>
  <c r="X133"/>
  <c r="CH133" s="1"/>
  <c r="X134"/>
  <c r="CH134" s="1"/>
  <c r="X135"/>
  <c r="CH135" s="1"/>
  <c r="X136"/>
  <c r="CH136" s="1"/>
  <c r="X137"/>
  <c r="CH137" s="1"/>
  <c r="X138"/>
  <c r="CH138" s="1"/>
  <c r="X139"/>
  <c r="CH139" s="1"/>
  <c r="X140"/>
  <c r="CH140" s="1"/>
  <c r="X141"/>
  <c r="CH141" s="1"/>
  <c r="X142"/>
  <c r="CH142" s="1"/>
  <c r="X143"/>
  <c r="CH143" s="1"/>
  <c r="X144"/>
  <c r="CH144" s="1"/>
  <c r="X145"/>
  <c r="CH145" s="1"/>
  <c r="X146"/>
  <c r="CH146" s="1"/>
  <c r="CU111"/>
  <c r="T129"/>
  <c r="Q136"/>
  <c r="Q140"/>
  <c r="Q144"/>
  <c r="O126" l="1"/>
  <c r="M126"/>
  <c r="T126"/>
  <c r="U126"/>
  <c r="Z126" s="1"/>
  <c r="Q126"/>
  <c r="N126"/>
  <c r="B126"/>
  <c r="A126"/>
  <c r="H126"/>
  <c r="AP116"/>
  <c r="BU116" s="1"/>
  <c r="O123"/>
  <c r="M123"/>
  <c r="T123"/>
  <c r="Q123"/>
  <c r="N123"/>
  <c r="U123"/>
  <c r="Z123" s="1"/>
  <c r="H123"/>
  <c r="B123"/>
  <c r="A123"/>
  <c r="B120"/>
  <c r="A120"/>
  <c r="H120"/>
  <c r="C120"/>
  <c r="B117"/>
  <c r="H117"/>
  <c r="A117"/>
  <c r="E117"/>
  <c r="C117"/>
  <c r="B114"/>
  <c r="H114"/>
  <c r="A114"/>
  <c r="E114"/>
  <c r="C114"/>
  <c r="O117"/>
  <c r="M117"/>
  <c r="T117"/>
  <c r="Q117"/>
  <c r="N117"/>
  <c r="U117"/>
  <c r="Z117" s="1"/>
  <c r="AP113"/>
  <c r="BU113" s="1"/>
  <c r="AP111"/>
  <c r="BU111" s="1"/>
  <c r="AP36"/>
  <c r="BU36" s="1"/>
  <c r="AP34"/>
  <c r="BU34" s="1"/>
  <c r="AP28"/>
  <c r="BU28" s="1"/>
  <c r="AP22"/>
  <c r="BU22" s="1"/>
  <c r="AP18"/>
  <c r="BU18" s="1"/>
  <c r="AP16"/>
  <c r="BU16" s="1"/>
  <c r="O114"/>
  <c r="M114"/>
  <c r="U114"/>
  <c r="Z114" s="1"/>
  <c r="Q114"/>
  <c r="N114"/>
  <c r="T114"/>
  <c r="Q109"/>
  <c r="M109"/>
  <c r="N109"/>
  <c r="Q108"/>
  <c r="M108"/>
  <c r="N108"/>
  <c r="BY109"/>
  <c r="T109"/>
  <c r="T108"/>
  <c r="Q106"/>
  <c r="N106"/>
  <c r="T106"/>
  <c r="O106"/>
  <c r="M106"/>
  <c r="CU106" s="1"/>
  <c r="Q104"/>
  <c r="N104"/>
  <c r="T104"/>
  <c r="O104"/>
  <c r="BY104" s="1"/>
  <c r="M104"/>
  <c r="O103"/>
  <c r="M103"/>
  <c r="CU103" s="1"/>
  <c r="T103"/>
  <c r="Q103"/>
  <c r="N103"/>
  <c r="U103" s="1"/>
  <c r="Z103" s="1"/>
  <c r="Q100"/>
  <c r="N100"/>
  <c r="T100"/>
  <c r="O100"/>
  <c r="BY100" s="1"/>
  <c r="M100"/>
  <c r="O99"/>
  <c r="M99"/>
  <c r="CU99" s="1"/>
  <c r="T99"/>
  <c r="Q99"/>
  <c r="N99"/>
  <c r="U99" s="1"/>
  <c r="Z99" s="1"/>
  <c r="O105"/>
  <c r="BY105" s="1"/>
  <c r="M105"/>
  <c r="T105"/>
  <c r="Q105"/>
  <c r="N105"/>
  <c r="U105" s="1"/>
  <c r="Z105" s="1"/>
  <c r="Q102"/>
  <c r="N102"/>
  <c r="T102"/>
  <c r="O102"/>
  <c r="M102"/>
  <c r="O101"/>
  <c r="BY101" s="1"/>
  <c r="M101"/>
  <c r="CU101" s="1"/>
  <c r="T101"/>
  <c r="Q101"/>
  <c r="N101"/>
  <c r="U101" s="1"/>
  <c r="Z101" s="1"/>
  <c r="Q98"/>
  <c r="N98"/>
  <c r="T98"/>
  <c r="O98"/>
  <c r="M98"/>
  <c r="Q96"/>
  <c r="M96"/>
  <c r="CU96" s="1"/>
  <c r="N96"/>
  <c r="T96"/>
  <c r="BY94"/>
  <c r="Q94"/>
  <c r="M94"/>
  <c r="T94"/>
  <c r="N94"/>
  <c r="N91"/>
  <c r="Q91"/>
  <c r="M91"/>
  <c r="CU91" s="1"/>
  <c r="T91"/>
  <c r="O89"/>
  <c r="BY89" s="1"/>
  <c r="M89"/>
  <c r="Q89"/>
  <c r="N89"/>
  <c r="T89"/>
  <c r="O87"/>
  <c r="M87"/>
  <c r="Q87"/>
  <c r="N87"/>
  <c r="T87"/>
  <c r="Q86"/>
  <c r="N86"/>
  <c r="O86"/>
  <c r="BY86" s="1"/>
  <c r="M86"/>
  <c r="T86"/>
  <c r="Q82"/>
  <c r="N82"/>
  <c r="O82"/>
  <c r="BY82" s="1"/>
  <c r="M82"/>
  <c r="CU82" s="1"/>
  <c r="T82"/>
  <c r="Q80"/>
  <c r="N80"/>
  <c r="O80"/>
  <c r="M80"/>
  <c r="CU80" s="1"/>
  <c r="T80"/>
  <c r="Q78"/>
  <c r="N78"/>
  <c r="O78"/>
  <c r="BY78" s="1"/>
  <c r="M78"/>
  <c r="CU78" s="1"/>
  <c r="T78"/>
  <c r="Q93"/>
  <c r="M93"/>
  <c r="T93"/>
  <c r="N93"/>
  <c r="BY90"/>
  <c r="N90"/>
  <c r="Q90"/>
  <c r="M90"/>
  <c r="T90"/>
  <c r="Q88"/>
  <c r="N88"/>
  <c r="O88"/>
  <c r="M88"/>
  <c r="CU88" s="1"/>
  <c r="T88"/>
  <c r="O85"/>
  <c r="BY85" s="1"/>
  <c r="M85"/>
  <c r="Q85"/>
  <c r="N85"/>
  <c r="T85"/>
  <c r="Q84"/>
  <c r="N84"/>
  <c r="O84"/>
  <c r="M84"/>
  <c r="CU84" s="1"/>
  <c r="T84"/>
  <c r="O83"/>
  <c r="BY83" s="1"/>
  <c r="M83"/>
  <c r="Q83"/>
  <c r="N83"/>
  <c r="T83"/>
  <c r="O81"/>
  <c r="M81"/>
  <c r="Q81"/>
  <c r="N81"/>
  <c r="T81"/>
  <c r="O79"/>
  <c r="BY79" s="1"/>
  <c r="M79"/>
  <c r="Q79"/>
  <c r="N79"/>
  <c r="T79"/>
  <c r="Q76"/>
  <c r="N76"/>
  <c r="O76"/>
  <c r="M76"/>
  <c r="CU76" s="1"/>
  <c r="T76"/>
  <c r="Q74"/>
  <c r="N74"/>
  <c r="O74"/>
  <c r="BY74" s="1"/>
  <c r="M74"/>
  <c r="T74"/>
  <c r="Q72"/>
  <c r="N72"/>
  <c r="T72"/>
  <c r="O72"/>
  <c r="M72"/>
  <c r="CU72" s="1"/>
  <c r="O69"/>
  <c r="BY69" s="1"/>
  <c r="M69"/>
  <c r="Q69"/>
  <c r="N69"/>
  <c r="T69"/>
  <c r="O75"/>
  <c r="M75"/>
  <c r="CU75" s="1"/>
  <c r="Q75"/>
  <c r="N75"/>
  <c r="T75"/>
  <c r="O73"/>
  <c r="M73"/>
  <c r="Q73"/>
  <c r="N73"/>
  <c r="T73"/>
  <c r="O71"/>
  <c r="M71"/>
  <c r="CU71" s="1"/>
  <c r="T71"/>
  <c r="Q71"/>
  <c r="N71"/>
  <c r="U71" s="1"/>
  <c r="Z71" s="1"/>
  <c r="Q70"/>
  <c r="N70"/>
  <c r="O70"/>
  <c r="BY70" s="1"/>
  <c r="M70"/>
  <c r="T70"/>
  <c r="AP32"/>
  <c r="BU32" s="1"/>
  <c r="AP31"/>
  <c r="BU31" s="1"/>
  <c r="AP29"/>
  <c r="BU29" s="1"/>
  <c r="AP27"/>
  <c r="BU27" s="1"/>
  <c r="AP23"/>
  <c r="BU23" s="1"/>
  <c r="AP21"/>
  <c r="BU21" s="1"/>
  <c r="AP19"/>
  <c r="BU19" s="1"/>
  <c r="AP15"/>
  <c r="BU15" s="1"/>
  <c r="O66"/>
  <c r="BY66" s="1"/>
  <c r="M66"/>
  <c r="CU66" s="1"/>
  <c r="Q66"/>
  <c r="N66"/>
  <c r="T66"/>
  <c r="Q67"/>
  <c r="N67"/>
  <c r="O67"/>
  <c r="BY67" s="1"/>
  <c r="M67"/>
  <c r="T67"/>
  <c r="Q63"/>
  <c r="M63"/>
  <c r="CU63" s="1"/>
  <c r="N63"/>
  <c r="T63"/>
  <c r="Q61"/>
  <c r="M61"/>
  <c r="CU61" s="1"/>
  <c r="N61"/>
  <c r="T61"/>
  <c r="Q59"/>
  <c r="M59"/>
  <c r="CU59" s="1"/>
  <c r="N59"/>
  <c r="T59"/>
  <c r="Q57"/>
  <c r="M57"/>
  <c r="CU57" s="1"/>
  <c r="N57"/>
  <c r="T57"/>
  <c r="Q55"/>
  <c r="M55"/>
  <c r="CU55" s="1"/>
  <c r="N55"/>
  <c r="T55"/>
  <c r="Q53"/>
  <c r="M53"/>
  <c r="CU53" s="1"/>
  <c r="N53"/>
  <c r="T53"/>
  <c r="CV53" s="1"/>
  <c r="Q64"/>
  <c r="M64"/>
  <c r="CU64" s="1"/>
  <c r="N64"/>
  <c r="T64"/>
  <c r="BY62"/>
  <c r="Q62"/>
  <c r="M62"/>
  <c r="N62"/>
  <c r="T62"/>
  <c r="Q60"/>
  <c r="M60"/>
  <c r="CU60" s="1"/>
  <c r="N60"/>
  <c r="T60"/>
  <c r="BY58"/>
  <c r="Q58"/>
  <c r="M58"/>
  <c r="CU58" s="1"/>
  <c r="N58"/>
  <c r="T58"/>
  <c r="Q56"/>
  <c r="M56"/>
  <c r="CU56" s="1"/>
  <c r="N56"/>
  <c r="T56"/>
  <c r="BY54"/>
  <c r="Q54"/>
  <c r="M54"/>
  <c r="N54"/>
  <c r="T54"/>
  <c r="Q51"/>
  <c r="M51"/>
  <c r="T51"/>
  <c r="N51"/>
  <c r="AP33"/>
  <c r="BU33" s="1"/>
  <c r="Q48"/>
  <c r="M48"/>
  <c r="CU48" s="1"/>
  <c r="T48"/>
  <c r="N48"/>
  <c r="BY46"/>
  <c r="Q46"/>
  <c r="M46"/>
  <c r="CU46" s="1"/>
  <c r="T46"/>
  <c r="N46"/>
  <c r="Q44"/>
  <c r="M44"/>
  <c r="CU44" s="1"/>
  <c r="T44"/>
  <c r="N44"/>
  <c r="N41"/>
  <c r="T41"/>
  <c r="Q41"/>
  <c r="M41"/>
  <c r="CU41" s="1"/>
  <c r="N39"/>
  <c r="Q39"/>
  <c r="M39"/>
  <c r="T39"/>
  <c r="N37"/>
  <c r="T37"/>
  <c r="Q37"/>
  <c r="M37"/>
  <c r="CU37" s="1"/>
  <c r="Q49"/>
  <c r="M49"/>
  <c r="T49"/>
  <c r="N49"/>
  <c r="Q47"/>
  <c r="M47"/>
  <c r="CU47" s="1"/>
  <c r="T47"/>
  <c r="N47"/>
  <c r="Q45"/>
  <c r="M45"/>
  <c r="T45"/>
  <c r="N45"/>
  <c r="Q43"/>
  <c r="M43"/>
  <c r="CU43" s="1"/>
  <c r="T43"/>
  <c r="N43"/>
  <c r="N40"/>
  <c r="T40"/>
  <c r="Q40"/>
  <c r="M40"/>
  <c r="CU40" s="1"/>
  <c r="BY38"/>
  <c r="N38"/>
  <c r="Q38"/>
  <c r="M38"/>
  <c r="CU38" s="1"/>
  <c r="T38"/>
  <c r="N36"/>
  <c r="Q36"/>
  <c r="M36"/>
  <c r="CU36" s="1"/>
  <c r="T36"/>
  <c r="BY34"/>
  <c r="Q34"/>
  <c r="M34"/>
  <c r="CU34" s="1"/>
  <c r="T34"/>
  <c r="N34"/>
  <c r="Q32"/>
  <c r="M32"/>
  <c r="CU32" s="1"/>
  <c r="T32"/>
  <c r="N32"/>
  <c r="Q29"/>
  <c r="M29"/>
  <c r="CU29" s="1"/>
  <c r="T29"/>
  <c r="N29"/>
  <c r="BY27"/>
  <c r="Q27"/>
  <c r="M27"/>
  <c r="CU27" s="1"/>
  <c r="T27"/>
  <c r="N27"/>
  <c r="N24"/>
  <c r="Q24"/>
  <c r="M24"/>
  <c r="CU24" s="1"/>
  <c r="T24"/>
  <c r="N22"/>
  <c r="Q22"/>
  <c r="M22"/>
  <c r="CU22" s="1"/>
  <c r="T22"/>
  <c r="N20"/>
  <c r="Q20"/>
  <c r="M20"/>
  <c r="T20"/>
  <c r="N18"/>
  <c r="Q18"/>
  <c r="M18"/>
  <c r="CU18" s="1"/>
  <c r="T18"/>
  <c r="Q33"/>
  <c r="M33"/>
  <c r="CU33" s="1"/>
  <c r="T33"/>
  <c r="N33"/>
  <c r="BY31"/>
  <c r="N31"/>
  <c r="Q31"/>
  <c r="M31"/>
  <c r="CU31" s="1"/>
  <c r="T31"/>
  <c r="Q28"/>
  <c r="M28"/>
  <c r="CU28" s="1"/>
  <c r="T28"/>
  <c r="N28"/>
  <c r="Q26"/>
  <c r="M26"/>
  <c r="CU26" s="1"/>
  <c r="T26"/>
  <c r="N26"/>
  <c r="BY23"/>
  <c r="N23"/>
  <c r="Q23"/>
  <c r="M23"/>
  <c r="CU23" s="1"/>
  <c r="T23"/>
  <c r="N21"/>
  <c r="Q21"/>
  <c r="M21"/>
  <c r="CU21" s="1"/>
  <c r="T21"/>
  <c r="BY19"/>
  <c r="N19"/>
  <c r="Q19"/>
  <c r="M19"/>
  <c r="CU19" s="1"/>
  <c r="T19"/>
  <c r="Q16"/>
  <c r="M16"/>
  <c r="CU16" s="1"/>
  <c r="N16"/>
  <c r="T16"/>
  <c r="Q14"/>
  <c r="M14"/>
  <c r="CU14" s="1"/>
  <c r="N14"/>
  <c r="T14"/>
  <c r="BY15"/>
  <c r="Q15"/>
  <c r="M15"/>
  <c r="CU15" s="1"/>
  <c r="T15"/>
  <c r="N15"/>
  <c r="CY125"/>
  <c r="CF125"/>
  <c r="CY121"/>
  <c r="CF121"/>
  <c r="CY115"/>
  <c r="CF115"/>
  <c r="CY129"/>
  <c r="CF129"/>
  <c r="CY117"/>
  <c r="CF117"/>
  <c r="DH145"/>
  <c r="DP145"/>
  <c r="CZ145"/>
  <c r="CK145"/>
  <c r="BX145"/>
  <c r="BO145"/>
  <c r="Q145"/>
  <c r="DH143"/>
  <c r="DP143"/>
  <c r="CZ143"/>
  <c r="CK143"/>
  <c r="BX143"/>
  <c r="BO143"/>
  <c r="Q143"/>
  <c r="DH141"/>
  <c r="DP141"/>
  <c r="CZ141"/>
  <c r="CK141"/>
  <c r="BX141"/>
  <c r="BO141"/>
  <c r="Q141"/>
  <c r="DH139"/>
  <c r="DP139"/>
  <c r="CZ139"/>
  <c r="CK139"/>
  <c r="BX139"/>
  <c r="BO139"/>
  <c r="Q139"/>
  <c r="DH137"/>
  <c r="DP137"/>
  <c r="CZ137"/>
  <c r="CK137"/>
  <c r="BX137"/>
  <c r="BO137"/>
  <c r="Q137"/>
  <c r="DH135"/>
  <c r="DP135"/>
  <c r="CZ135"/>
  <c r="CK135"/>
  <c r="BX135"/>
  <c r="BO135"/>
  <c r="Q135"/>
  <c r="N135"/>
  <c r="DH133"/>
  <c r="DP133"/>
  <c r="CZ133"/>
  <c r="CK133"/>
  <c r="BX133"/>
  <c r="BO133"/>
  <c r="Q133"/>
  <c r="N133"/>
  <c r="DP132"/>
  <c r="DH132"/>
  <c r="CZ132"/>
  <c r="BX132"/>
  <c r="CK132"/>
  <c r="BO132"/>
  <c r="T132"/>
  <c r="M132"/>
  <c r="CU132" s="1"/>
  <c r="O132"/>
  <c r="BY132" s="1"/>
  <c r="DP130"/>
  <c r="DH130"/>
  <c r="CZ130"/>
  <c r="BX130"/>
  <c r="CK130"/>
  <c r="BO130"/>
  <c r="T130"/>
  <c r="M130"/>
  <c r="CU130" s="1"/>
  <c r="O130"/>
  <c r="BY130" s="1"/>
  <c r="DP128"/>
  <c r="DH128"/>
  <c r="CZ128"/>
  <c r="BX128"/>
  <c r="CK128"/>
  <c r="BO128"/>
  <c r="T128"/>
  <c r="M128"/>
  <c r="CU128" s="1"/>
  <c r="O128"/>
  <c r="BY128" s="1"/>
  <c r="DP126"/>
  <c r="DH126"/>
  <c r="BX126"/>
  <c r="CU126"/>
  <c r="BY126"/>
  <c r="CZ122"/>
  <c r="BX122"/>
  <c r="CK122"/>
  <c r="BO122"/>
  <c r="CU122"/>
  <c r="BY122"/>
  <c r="O146"/>
  <c r="BY146" s="1"/>
  <c r="M146"/>
  <c r="CU146" s="1"/>
  <c r="N145"/>
  <c r="O144"/>
  <c r="BY144" s="1"/>
  <c r="M144"/>
  <c r="CU144" s="1"/>
  <c r="N143"/>
  <c r="O142"/>
  <c r="BY142" s="1"/>
  <c r="M142"/>
  <c r="CU142" s="1"/>
  <c r="N141"/>
  <c r="O140"/>
  <c r="BY140" s="1"/>
  <c r="M140"/>
  <c r="CU140" s="1"/>
  <c r="N139"/>
  <c r="O138"/>
  <c r="BY138" s="1"/>
  <c r="M138"/>
  <c r="CU138" s="1"/>
  <c r="N137"/>
  <c r="O136"/>
  <c r="BY136" s="1"/>
  <c r="O135"/>
  <c r="BY135" s="1"/>
  <c r="N134"/>
  <c r="M133"/>
  <c r="CU133" s="1"/>
  <c r="O131"/>
  <c r="BY131" s="1"/>
  <c r="N130"/>
  <c r="M129"/>
  <c r="CU129" s="1"/>
  <c r="O127"/>
  <c r="BY127" s="1"/>
  <c r="CU125"/>
  <c r="BY123"/>
  <c r="CU121"/>
  <c r="O119"/>
  <c r="BY119" s="1"/>
  <c r="N118"/>
  <c r="CU117"/>
  <c r="CU115"/>
  <c r="BY113"/>
  <c r="Q132"/>
  <c r="Q128"/>
  <c r="T145"/>
  <c r="T141"/>
  <c r="T137"/>
  <c r="T133"/>
  <c r="DP146"/>
  <c r="DH146"/>
  <c r="CZ146"/>
  <c r="BX146"/>
  <c r="CK146"/>
  <c r="BO146"/>
  <c r="T146"/>
  <c r="DP144"/>
  <c r="DH144"/>
  <c r="CZ144"/>
  <c r="BX144"/>
  <c r="CK144"/>
  <c r="BO144"/>
  <c r="T144"/>
  <c r="DP142"/>
  <c r="DH142"/>
  <c r="CZ142"/>
  <c r="BX142"/>
  <c r="CK142"/>
  <c r="BO142"/>
  <c r="T142"/>
  <c r="DP140"/>
  <c r="DH140"/>
  <c r="CZ140"/>
  <c r="BX140"/>
  <c r="CK140"/>
  <c r="BO140"/>
  <c r="T140"/>
  <c r="DP138"/>
  <c r="DH138"/>
  <c r="CZ138"/>
  <c r="BX138"/>
  <c r="CK138"/>
  <c r="BO138"/>
  <c r="T138"/>
  <c r="DP136"/>
  <c r="DH136"/>
  <c r="CZ136"/>
  <c r="BX136"/>
  <c r="CK136"/>
  <c r="BO136"/>
  <c r="T136"/>
  <c r="M136"/>
  <c r="CU136" s="1"/>
  <c r="DP134"/>
  <c r="DH134"/>
  <c r="CZ134"/>
  <c r="BX134"/>
  <c r="CK134"/>
  <c r="BO134"/>
  <c r="T134"/>
  <c r="M134"/>
  <c r="CU134" s="1"/>
  <c r="O134"/>
  <c r="BY134" s="1"/>
  <c r="DH131"/>
  <c r="DP131"/>
  <c r="CZ131"/>
  <c r="CK131"/>
  <c r="BX131"/>
  <c r="BO131"/>
  <c r="Q131"/>
  <c r="N131"/>
  <c r="DH129"/>
  <c r="DP129"/>
  <c r="CZ129"/>
  <c r="CK129"/>
  <c r="BX129"/>
  <c r="BO129"/>
  <c r="Q129"/>
  <c r="N129"/>
  <c r="DH127"/>
  <c r="DP127"/>
  <c r="CZ127"/>
  <c r="CK127"/>
  <c r="BX127"/>
  <c r="BO127"/>
  <c r="Q127"/>
  <c r="N127"/>
  <c r="CZ125"/>
  <c r="CK125"/>
  <c r="BX125"/>
  <c r="BO125"/>
  <c r="CZ124"/>
  <c r="BX124"/>
  <c r="CK124"/>
  <c r="BO124"/>
  <c r="CU124"/>
  <c r="BY124"/>
  <c r="DH123"/>
  <c r="DP123"/>
  <c r="BX123"/>
  <c r="CZ121"/>
  <c r="CK121"/>
  <c r="BX121"/>
  <c r="BO121"/>
  <c r="DP120"/>
  <c r="DH120"/>
  <c r="BX120"/>
  <c r="T120"/>
  <c r="M120"/>
  <c r="CU120" s="1"/>
  <c r="O120"/>
  <c r="BY120" s="1"/>
  <c r="CZ119"/>
  <c r="CK119"/>
  <c r="BX119"/>
  <c r="BO119"/>
  <c r="Q119"/>
  <c r="N119"/>
  <c r="CZ118"/>
  <c r="BX118"/>
  <c r="CK118"/>
  <c r="BO118"/>
  <c r="T118"/>
  <c r="M118"/>
  <c r="CU118" s="1"/>
  <c r="O118"/>
  <c r="BY118" s="1"/>
  <c r="DH117"/>
  <c r="DP117"/>
  <c r="BX117"/>
  <c r="CZ116"/>
  <c r="BX116"/>
  <c r="CK116"/>
  <c r="BO116"/>
  <c r="CU116"/>
  <c r="BY116"/>
  <c r="CZ115"/>
  <c r="BX115"/>
  <c r="CK115"/>
  <c r="BO115"/>
  <c r="DP114"/>
  <c r="DH114"/>
  <c r="BX114"/>
  <c r="CU114"/>
  <c r="BY114"/>
  <c r="CZ113"/>
  <c r="BX113"/>
  <c r="CK113"/>
  <c r="BO113"/>
  <c r="CZ112"/>
  <c r="CK112"/>
  <c r="BX112"/>
  <c r="BO112"/>
  <c r="CU112"/>
  <c r="BY112"/>
  <c r="CZ111"/>
  <c r="BX111"/>
  <c r="CK111"/>
  <c r="BO111"/>
  <c r="CZ109"/>
  <c r="BX109"/>
  <c r="CK109"/>
  <c r="BO109"/>
  <c r="K110"/>
  <c r="I110" s="1"/>
  <c r="CZ108"/>
  <c r="CK108"/>
  <c r="BX108"/>
  <c r="BO108"/>
  <c r="CU108"/>
  <c r="BY108"/>
  <c r="CZ106"/>
  <c r="CK106"/>
  <c r="BX106"/>
  <c r="BO106"/>
  <c r="BY106"/>
  <c r="K107"/>
  <c r="I107" s="1"/>
  <c r="CZ105"/>
  <c r="BX105"/>
  <c r="CK105"/>
  <c r="BO105"/>
  <c r="CZ104"/>
  <c r="CK104"/>
  <c r="BX104"/>
  <c r="BO104"/>
  <c r="CU104"/>
  <c r="CZ103"/>
  <c r="BX103"/>
  <c r="CK103"/>
  <c r="BO103"/>
  <c r="CZ102"/>
  <c r="CK102"/>
  <c r="BX102"/>
  <c r="BO102"/>
  <c r="CU102"/>
  <c r="BY102"/>
  <c r="CZ101"/>
  <c r="BX101"/>
  <c r="CK101"/>
  <c r="BO101"/>
  <c r="CZ100"/>
  <c r="CK100"/>
  <c r="BX100"/>
  <c r="BO100"/>
  <c r="CU100"/>
  <c r="CZ99"/>
  <c r="BX99"/>
  <c r="CK99"/>
  <c r="BO99"/>
  <c r="CZ98"/>
  <c r="CK98"/>
  <c r="BX98"/>
  <c r="BO98"/>
  <c r="CU98"/>
  <c r="BY98"/>
  <c r="CZ96"/>
  <c r="BX96"/>
  <c r="CK96"/>
  <c r="BO96"/>
  <c r="CZ94"/>
  <c r="BX94"/>
  <c r="CK94"/>
  <c r="BO94"/>
  <c r="I95"/>
  <c r="CZ93"/>
  <c r="CK93"/>
  <c r="BX93"/>
  <c r="BO93"/>
  <c r="CU93"/>
  <c r="BY93"/>
  <c r="CZ91"/>
  <c r="CK91"/>
  <c r="BX91"/>
  <c r="BO91"/>
  <c r="BY91"/>
  <c r="K92"/>
  <c r="I92" s="1"/>
  <c r="CZ90"/>
  <c r="BX90"/>
  <c r="CK90"/>
  <c r="BO90"/>
  <c r="CZ89"/>
  <c r="CK89"/>
  <c r="BX89"/>
  <c r="BO89"/>
  <c r="CU89"/>
  <c r="CZ88"/>
  <c r="BX88"/>
  <c r="CK88"/>
  <c r="BO88"/>
  <c r="CZ87"/>
  <c r="CK87"/>
  <c r="BX87"/>
  <c r="BO87"/>
  <c r="CU87"/>
  <c r="BY87"/>
  <c r="CZ86"/>
  <c r="BX86"/>
  <c r="CK86"/>
  <c r="BO86"/>
  <c r="CZ85"/>
  <c r="CK85"/>
  <c r="BX85"/>
  <c r="BO85"/>
  <c r="CU85"/>
  <c r="CZ84"/>
  <c r="BX84"/>
  <c r="CK84"/>
  <c r="BO84"/>
  <c r="CZ83"/>
  <c r="CK83"/>
  <c r="BX83"/>
  <c r="BO83"/>
  <c r="CU83"/>
  <c r="CZ82"/>
  <c r="BX82"/>
  <c r="CK82"/>
  <c r="BO82"/>
  <c r="CZ81"/>
  <c r="CK81"/>
  <c r="BX81"/>
  <c r="BO81"/>
  <c r="CU81"/>
  <c r="BY81"/>
  <c r="CZ80"/>
  <c r="BX80"/>
  <c r="CK80"/>
  <c r="BO80"/>
  <c r="CZ79"/>
  <c r="CK79"/>
  <c r="BX79"/>
  <c r="BO79"/>
  <c r="CU79"/>
  <c r="CZ78"/>
  <c r="BX78"/>
  <c r="CK78"/>
  <c r="BO78"/>
  <c r="CZ76"/>
  <c r="BX76"/>
  <c r="CK76"/>
  <c r="BO76"/>
  <c r="K77"/>
  <c r="I77" s="1"/>
  <c r="CZ75"/>
  <c r="CK75"/>
  <c r="BX75"/>
  <c r="BO75"/>
  <c r="BY75"/>
  <c r="CZ74"/>
  <c r="BX74"/>
  <c r="CK74"/>
  <c r="BO74"/>
  <c r="CZ73"/>
  <c r="CK73"/>
  <c r="BX73"/>
  <c r="BO73"/>
  <c r="CU73"/>
  <c r="BY73"/>
  <c r="CZ72"/>
  <c r="BX72"/>
  <c r="CK72"/>
  <c r="BO72"/>
  <c r="CZ71"/>
  <c r="CK71"/>
  <c r="BX71"/>
  <c r="BO71"/>
  <c r="BY71"/>
  <c r="CZ70"/>
  <c r="BX70"/>
  <c r="CK70"/>
  <c r="BO70"/>
  <c r="CZ69"/>
  <c r="CK69"/>
  <c r="BX69"/>
  <c r="BO69"/>
  <c r="CU69"/>
  <c r="CZ67"/>
  <c r="CK67"/>
  <c r="BX67"/>
  <c r="BO67"/>
  <c r="CU67"/>
  <c r="K68"/>
  <c r="I68" s="1"/>
  <c r="CZ66"/>
  <c r="BX66"/>
  <c r="CK66"/>
  <c r="BO66"/>
  <c r="CZ64"/>
  <c r="BX64"/>
  <c r="CK64"/>
  <c r="BO64"/>
  <c r="K65"/>
  <c r="I65" s="1"/>
  <c r="CZ63"/>
  <c r="CK63"/>
  <c r="BX63"/>
  <c r="BO63"/>
  <c r="BY63"/>
  <c r="CZ62"/>
  <c r="BX62"/>
  <c r="CK62"/>
  <c r="BO62"/>
  <c r="CZ61"/>
  <c r="CK61"/>
  <c r="BX61"/>
  <c r="BO61"/>
  <c r="BY61"/>
  <c r="CZ60"/>
  <c r="BX60"/>
  <c r="CK60"/>
  <c r="BO60"/>
  <c r="CZ59"/>
  <c r="CK59"/>
  <c r="BX59"/>
  <c r="BO59"/>
  <c r="BY59"/>
  <c r="CZ58"/>
  <c r="BX58"/>
  <c r="CK58"/>
  <c r="BO58"/>
  <c r="CZ57"/>
  <c r="CK57"/>
  <c r="BX57"/>
  <c r="BO57"/>
  <c r="BY57"/>
  <c r="CZ56"/>
  <c r="BX56"/>
  <c r="CK56"/>
  <c r="BO56"/>
  <c r="CZ55"/>
  <c r="CK55"/>
  <c r="BX55"/>
  <c r="BO55"/>
  <c r="BY55"/>
  <c r="CZ54"/>
  <c r="BX54"/>
  <c r="CK54"/>
  <c r="BO54"/>
  <c r="CZ53"/>
  <c r="CK53"/>
  <c r="BX53"/>
  <c r="BO53"/>
  <c r="BY53"/>
  <c r="CZ51"/>
  <c r="CK51"/>
  <c r="BX51"/>
  <c r="BO51"/>
  <c r="CU51"/>
  <c r="BY51"/>
  <c r="K52"/>
  <c r="I52" s="1"/>
  <c r="CZ49"/>
  <c r="CK49"/>
  <c r="BX49"/>
  <c r="BO49"/>
  <c r="CU49"/>
  <c r="BY49"/>
  <c r="K50"/>
  <c r="I50" s="1"/>
  <c r="CZ48"/>
  <c r="BX48"/>
  <c r="CK48"/>
  <c r="BO48"/>
  <c r="CZ47"/>
  <c r="CK47"/>
  <c r="BX47"/>
  <c r="BO47"/>
  <c r="BY47"/>
  <c r="CZ46"/>
  <c r="BX46"/>
  <c r="CK46"/>
  <c r="BO46"/>
  <c r="CZ45"/>
  <c r="CK45"/>
  <c r="BX45"/>
  <c r="BO45"/>
  <c r="CU45"/>
  <c r="BY45"/>
  <c r="CZ44"/>
  <c r="BX44"/>
  <c r="CK44"/>
  <c r="BO44"/>
  <c r="CZ43"/>
  <c r="CK43"/>
  <c r="BX43"/>
  <c r="BO43"/>
  <c r="BY43"/>
  <c r="CZ41"/>
  <c r="CK41"/>
  <c r="BX41"/>
  <c r="BO41"/>
  <c r="BY41"/>
  <c r="K42"/>
  <c r="I42" s="1"/>
  <c r="CZ40"/>
  <c r="BX40"/>
  <c r="CK40"/>
  <c r="BO40"/>
  <c r="CZ39"/>
  <c r="CK39"/>
  <c r="BX39"/>
  <c r="BO39"/>
  <c r="CU39"/>
  <c r="BY39"/>
  <c r="CZ38"/>
  <c r="BX38"/>
  <c r="CK38"/>
  <c r="BO38"/>
  <c r="CV38"/>
  <c r="CZ37"/>
  <c r="CK37"/>
  <c r="BX37"/>
  <c r="BO37"/>
  <c r="BY37"/>
  <c r="CZ36"/>
  <c r="BX36"/>
  <c r="CK36"/>
  <c r="BO36"/>
  <c r="CZ34"/>
  <c r="BX34"/>
  <c r="CK34"/>
  <c r="BO34"/>
  <c r="K35"/>
  <c r="I35" s="1"/>
  <c r="CZ33"/>
  <c r="CK33"/>
  <c r="BX33"/>
  <c r="BO33"/>
  <c r="BY33"/>
  <c r="CZ32"/>
  <c r="BX32"/>
  <c r="CK32"/>
  <c r="BO32"/>
  <c r="CZ31"/>
  <c r="BX31"/>
  <c r="CK31"/>
  <c r="BO31"/>
  <c r="CZ29"/>
  <c r="BX29"/>
  <c r="CK29"/>
  <c r="BO29"/>
  <c r="CV29"/>
  <c r="K30"/>
  <c r="I30" s="1"/>
  <c r="CZ28"/>
  <c r="CK28"/>
  <c r="BX28"/>
  <c r="BO28"/>
  <c r="BY28"/>
  <c r="CZ27"/>
  <c r="BX27"/>
  <c r="CK27"/>
  <c r="BO27"/>
  <c r="CZ26"/>
  <c r="CK26"/>
  <c r="BX26"/>
  <c r="BO26"/>
  <c r="BY26"/>
  <c r="CZ24"/>
  <c r="CK24"/>
  <c r="BX24"/>
  <c r="BO24"/>
  <c r="BY24"/>
  <c r="K25"/>
  <c r="I25" s="1"/>
  <c r="CZ23"/>
  <c r="BX23"/>
  <c r="CK23"/>
  <c r="BO23"/>
  <c r="CZ22"/>
  <c r="CK22"/>
  <c r="BX22"/>
  <c r="BO22"/>
  <c r="BY22"/>
  <c r="CZ21"/>
  <c r="BX21"/>
  <c r="CK21"/>
  <c r="BO21"/>
  <c r="CZ20"/>
  <c r="CK20"/>
  <c r="BX20"/>
  <c r="BO20"/>
  <c r="CU20"/>
  <c r="BY20"/>
  <c r="CZ19"/>
  <c r="BX19"/>
  <c r="CK19"/>
  <c r="BO19"/>
  <c r="CZ18"/>
  <c r="CK18"/>
  <c r="BX18"/>
  <c r="BO18"/>
  <c r="BY18"/>
  <c r="CZ16"/>
  <c r="CK16"/>
  <c r="BX16"/>
  <c r="BO16"/>
  <c r="BY16"/>
  <c r="K17"/>
  <c r="I17" s="1"/>
  <c r="CZ15"/>
  <c r="BX15"/>
  <c r="CK15"/>
  <c r="BO15"/>
  <c r="CZ14"/>
  <c r="CK14"/>
  <c r="BX14"/>
  <c r="BO14"/>
  <c r="BY14"/>
  <c r="N146"/>
  <c r="O145"/>
  <c r="BY145" s="1"/>
  <c r="M145"/>
  <c r="CU145" s="1"/>
  <c r="N144"/>
  <c r="O143"/>
  <c r="BY143" s="1"/>
  <c r="M143"/>
  <c r="CU143" s="1"/>
  <c r="N142"/>
  <c r="O141"/>
  <c r="BY141" s="1"/>
  <c r="M141"/>
  <c r="CU141" s="1"/>
  <c r="N140"/>
  <c r="O139"/>
  <c r="BY139" s="1"/>
  <c r="M139"/>
  <c r="CU139" s="1"/>
  <c r="N138"/>
  <c r="O137"/>
  <c r="BY137" s="1"/>
  <c r="M137"/>
  <c r="CU137" s="1"/>
  <c r="N136"/>
  <c r="M135"/>
  <c r="CU135" s="1"/>
  <c r="O133"/>
  <c r="BY133" s="1"/>
  <c r="N132"/>
  <c r="M131"/>
  <c r="CU131" s="1"/>
  <c r="O129"/>
  <c r="BY129" s="1"/>
  <c r="N128"/>
  <c r="M127"/>
  <c r="CU127" s="1"/>
  <c r="BY125"/>
  <c r="CU123"/>
  <c r="BY121"/>
  <c r="N120"/>
  <c r="M119"/>
  <c r="CU119" s="1"/>
  <c r="BY117"/>
  <c r="BY115"/>
  <c r="CU113"/>
  <c r="BY111"/>
  <c r="CU109"/>
  <c r="CU105"/>
  <c r="BY103"/>
  <c r="BY99"/>
  <c r="BY96"/>
  <c r="CU94"/>
  <c r="CU90"/>
  <c r="BY88"/>
  <c r="CU86"/>
  <c r="BY84"/>
  <c r="BY80"/>
  <c r="BY76"/>
  <c r="CU74"/>
  <c r="BY72"/>
  <c r="CU70"/>
  <c r="BY64"/>
  <c r="CU62"/>
  <c r="BY60"/>
  <c r="BY56"/>
  <c r="CU54"/>
  <c r="BY48"/>
  <c r="BY44"/>
  <c r="BY40"/>
  <c r="BY36"/>
  <c r="BY32"/>
  <c r="BY29"/>
  <c r="BY21"/>
  <c r="Q146"/>
  <c r="Q142"/>
  <c r="Q138"/>
  <c r="Q134"/>
  <c r="Q130"/>
  <c r="Q118"/>
  <c r="CV108"/>
  <c r="CV100"/>
  <c r="CV89"/>
  <c r="CV81"/>
  <c r="CV69"/>
  <c r="CV49"/>
  <c r="T143"/>
  <c r="T139"/>
  <c r="T135"/>
  <c r="T131"/>
  <c r="T127"/>
  <c r="T119"/>
  <c r="CN145"/>
  <c r="CN143"/>
  <c r="CN141"/>
  <c r="CN139"/>
  <c r="CN137"/>
  <c r="CN135"/>
  <c r="CN133"/>
  <c r="CN131"/>
  <c r="CN129"/>
  <c r="CN127"/>
  <c r="CN125"/>
  <c r="CN123"/>
  <c r="CN121"/>
  <c r="CN119"/>
  <c r="CN117"/>
  <c r="CN115"/>
  <c r="CN113"/>
  <c r="CN109"/>
  <c r="CN107"/>
  <c r="CN105"/>
  <c r="CN103"/>
  <c r="CN101"/>
  <c r="CN99"/>
  <c r="CN97"/>
  <c r="CN96"/>
  <c r="CN94"/>
  <c r="CN92"/>
  <c r="CN90"/>
  <c r="CN88"/>
  <c r="CN86"/>
  <c r="CN84"/>
  <c r="CN82"/>
  <c r="CN80"/>
  <c r="CN78"/>
  <c r="CN76"/>
  <c r="CN74"/>
  <c r="CN72"/>
  <c r="CN70"/>
  <c r="CN68"/>
  <c r="CN66"/>
  <c r="CN64"/>
  <c r="CN62"/>
  <c r="CN60"/>
  <c r="CN58"/>
  <c r="CN56"/>
  <c r="CN54"/>
  <c r="CN52"/>
  <c r="CN50"/>
  <c r="CN48"/>
  <c r="CN46"/>
  <c r="CN44"/>
  <c r="CN42"/>
  <c r="CN40"/>
  <c r="CN38"/>
  <c r="CN36"/>
  <c r="CN34"/>
  <c r="CN32"/>
  <c r="CN31"/>
  <c r="CN29"/>
  <c r="CN27"/>
  <c r="CN25"/>
  <c r="CN23"/>
  <c r="CN19"/>
  <c r="CN17"/>
  <c r="CN146"/>
  <c r="CN144"/>
  <c r="CN142"/>
  <c r="CN140"/>
  <c r="CN138"/>
  <c r="CN136"/>
  <c r="CN134"/>
  <c r="CN132"/>
  <c r="CN130"/>
  <c r="CN128"/>
  <c r="CN126"/>
  <c r="CN124"/>
  <c r="CN122"/>
  <c r="CN120"/>
  <c r="CN118"/>
  <c r="CN114"/>
  <c r="CN112"/>
  <c r="CN110"/>
  <c r="CN108"/>
  <c r="CN106"/>
  <c r="CN104"/>
  <c r="CN102"/>
  <c r="CN100"/>
  <c r="CN98"/>
  <c r="CN95"/>
  <c r="CN93"/>
  <c r="CN91"/>
  <c r="CN89"/>
  <c r="CN87"/>
  <c r="CN85"/>
  <c r="CN83"/>
  <c r="CN81"/>
  <c r="CN79"/>
  <c r="CN77"/>
  <c r="CN75"/>
  <c r="CN73"/>
  <c r="CN71"/>
  <c r="CN69"/>
  <c r="CN67"/>
  <c r="CN65"/>
  <c r="CN63"/>
  <c r="CN61"/>
  <c r="CN59"/>
  <c r="CN57"/>
  <c r="CN55"/>
  <c r="CN53"/>
  <c r="CN51"/>
  <c r="CN49"/>
  <c r="CN47"/>
  <c r="CN45"/>
  <c r="CN43"/>
  <c r="CN41"/>
  <c r="CN39"/>
  <c r="CN37"/>
  <c r="CN35"/>
  <c r="CN30"/>
  <c r="CN28"/>
  <c r="CN26"/>
  <c r="CN24"/>
  <c r="CN22"/>
  <c r="CN20"/>
  <c r="CN18"/>
  <c r="CN14"/>
  <c r="R4" i="26"/>
  <c r="CV37" i="1" l="1"/>
  <c r="CV104"/>
  <c r="U109"/>
  <c r="CN116"/>
  <c r="CV57"/>
  <c r="CV61"/>
  <c r="CN15"/>
  <c r="U18"/>
  <c r="CV73"/>
  <c r="CV85"/>
  <c r="CV93"/>
  <c r="CN16"/>
  <c r="CN33"/>
  <c r="CN21"/>
  <c r="CN111"/>
  <c r="U21"/>
  <c r="Z21" s="1"/>
  <c r="U31"/>
  <c r="U33"/>
  <c r="Z33" s="1"/>
  <c r="U102"/>
  <c r="A17"/>
  <c r="C17"/>
  <c r="E17"/>
  <c r="B17"/>
  <c r="H17"/>
  <c r="A30"/>
  <c r="C30"/>
  <c r="E30"/>
  <c r="B30"/>
  <c r="H30"/>
  <c r="A42"/>
  <c r="C42"/>
  <c r="E42"/>
  <c r="B42"/>
  <c r="H42"/>
  <c r="B50"/>
  <c r="H50"/>
  <c r="A50"/>
  <c r="C50"/>
  <c r="E50"/>
  <c r="A68"/>
  <c r="C68"/>
  <c r="E68"/>
  <c r="B68"/>
  <c r="H68"/>
  <c r="A35"/>
  <c r="C35"/>
  <c r="E35"/>
  <c r="B35"/>
  <c r="H35"/>
  <c r="A52"/>
  <c r="C52"/>
  <c r="E52"/>
  <c r="B52"/>
  <c r="H52"/>
  <c r="A65"/>
  <c r="C65"/>
  <c r="E65"/>
  <c r="B65"/>
  <c r="H65"/>
  <c r="A77"/>
  <c r="C77"/>
  <c r="E77"/>
  <c r="B77"/>
  <c r="H77"/>
  <c r="B95"/>
  <c r="H95"/>
  <c r="C95"/>
  <c r="A95"/>
  <c r="E95"/>
  <c r="B110"/>
  <c r="H110"/>
  <c r="C110"/>
  <c r="A110"/>
  <c r="E110"/>
  <c r="U80"/>
  <c r="Z80" s="1"/>
  <c r="BT103"/>
  <c r="D103"/>
  <c r="BT117"/>
  <c r="ED117"/>
  <c r="D114"/>
  <c r="F114"/>
  <c r="A25"/>
  <c r="C25"/>
  <c r="E25"/>
  <c r="B25"/>
  <c r="H25"/>
  <c r="B92"/>
  <c r="H92"/>
  <c r="C92"/>
  <c r="A92"/>
  <c r="E92"/>
  <c r="B107"/>
  <c r="H107"/>
  <c r="C107"/>
  <c r="A107"/>
  <c r="E107"/>
  <c r="BT71"/>
  <c r="D71"/>
  <c r="BT101"/>
  <c r="D101"/>
  <c r="BT105"/>
  <c r="D105"/>
  <c r="BT99"/>
  <c r="D99"/>
  <c r="ED115"/>
  <c r="BT114"/>
  <c r="E115"/>
  <c r="ED114"/>
  <c r="D117"/>
  <c r="F117"/>
  <c r="CV21"/>
  <c r="U128"/>
  <c r="Z128" s="1"/>
  <c r="U108"/>
  <c r="Z108" s="1"/>
  <c r="U51"/>
  <c r="Z51" s="1"/>
  <c r="CV122"/>
  <c r="U132"/>
  <c r="Z132" s="1"/>
  <c r="U19"/>
  <c r="Z19" s="1"/>
  <c r="CV18"/>
  <c r="CV22"/>
  <c r="U27"/>
  <c r="Z27" s="1"/>
  <c r="CV32"/>
  <c r="CV34"/>
  <c r="CV36"/>
  <c r="U40"/>
  <c r="Z40" s="1"/>
  <c r="U43"/>
  <c r="Z43" s="1"/>
  <c r="U45"/>
  <c r="Z45" s="1"/>
  <c r="U47"/>
  <c r="Z47" s="1"/>
  <c r="U39"/>
  <c r="Z39" s="1"/>
  <c r="CV41"/>
  <c r="CV44"/>
  <c r="CV46"/>
  <c r="U56"/>
  <c r="Z56" s="1"/>
  <c r="U58"/>
  <c r="Z58" s="1"/>
  <c r="U64"/>
  <c r="Z64" s="1"/>
  <c r="U53"/>
  <c r="Z53" s="1"/>
  <c r="U55"/>
  <c r="Z55" s="1"/>
  <c r="U57"/>
  <c r="Z57" s="1"/>
  <c r="U89"/>
  <c r="Z89" s="1"/>
  <c r="U91"/>
  <c r="Z91" s="1"/>
  <c r="CV48"/>
  <c r="CV33"/>
  <c r="CV120"/>
  <c r="U96"/>
  <c r="Z96" s="1"/>
  <c r="U106"/>
  <c r="Z106" s="1"/>
  <c r="CV112"/>
  <c r="CV31"/>
  <c r="DH65"/>
  <c r="U138"/>
  <c r="Z138" s="1"/>
  <c r="U142"/>
  <c r="Z142" s="1"/>
  <c r="U146"/>
  <c r="Z146" s="1"/>
  <c r="DP52"/>
  <c r="BX92"/>
  <c r="CV121"/>
  <c r="CV125"/>
  <c r="CV129"/>
  <c r="U98"/>
  <c r="Z98" s="1"/>
  <c r="U100"/>
  <c r="Z100" s="1"/>
  <c r="O110"/>
  <c r="M110"/>
  <c r="Q110"/>
  <c r="N110"/>
  <c r="U104"/>
  <c r="Z104" s="1"/>
  <c r="DH110"/>
  <c r="U110"/>
  <c r="Z110" s="1"/>
  <c r="T110"/>
  <c r="CF110" s="1"/>
  <c r="BY110"/>
  <c r="CU110"/>
  <c r="BX110"/>
  <c r="DP110"/>
  <c r="U79"/>
  <c r="Z79" s="1"/>
  <c r="U83"/>
  <c r="Z83" s="1"/>
  <c r="U85"/>
  <c r="Z85" s="1"/>
  <c r="U88"/>
  <c r="Z88" s="1"/>
  <c r="U87"/>
  <c r="Z87" s="1"/>
  <c r="O107"/>
  <c r="BY107" s="1"/>
  <c r="M107"/>
  <c r="CU107" s="1"/>
  <c r="U107"/>
  <c r="Z107" s="1"/>
  <c r="Q107"/>
  <c r="N107"/>
  <c r="T107"/>
  <c r="CF107" s="1"/>
  <c r="DH107"/>
  <c r="BX107"/>
  <c r="DP107"/>
  <c r="CV77"/>
  <c r="U78"/>
  <c r="Z78" s="1"/>
  <c r="DP92"/>
  <c r="BX97"/>
  <c r="DP97"/>
  <c r="O97"/>
  <c r="BY97" s="1"/>
  <c r="M97"/>
  <c r="CU97" s="1"/>
  <c r="T97"/>
  <c r="CY97" s="1"/>
  <c r="Q97"/>
  <c r="N97"/>
  <c r="U97"/>
  <c r="Z97" s="1"/>
  <c r="DH97"/>
  <c r="DH95"/>
  <c r="U81"/>
  <c r="Z81" s="1"/>
  <c r="U90"/>
  <c r="Z90" s="1"/>
  <c r="U93"/>
  <c r="Z93" s="1"/>
  <c r="U82"/>
  <c r="Z82" s="1"/>
  <c r="U94"/>
  <c r="Z94" s="1"/>
  <c r="CV15"/>
  <c r="CV19"/>
  <c r="CV23"/>
  <c r="CV26"/>
  <c r="CV27"/>
  <c r="U84"/>
  <c r="Z84" s="1"/>
  <c r="Q92"/>
  <c r="N92"/>
  <c r="T92"/>
  <c r="CF92" s="1"/>
  <c r="O92"/>
  <c r="BY92" s="1"/>
  <c r="M92"/>
  <c r="CU92" s="1"/>
  <c r="U92"/>
  <c r="Z92" s="1"/>
  <c r="DH92"/>
  <c r="O95"/>
  <c r="BY95" s="1"/>
  <c r="M95"/>
  <c r="CU95" s="1"/>
  <c r="U95"/>
  <c r="Z95" s="1"/>
  <c r="Q95"/>
  <c r="N95"/>
  <c r="T95"/>
  <c r="CF95" s="1"/>
  <c r="BX95"/>
  <c r="DP95"/>
  <c r="U86"/>
  <c r="Z86" s="1"/>
  <c r="CV45"/>
  <c r="CV40"/>
  <c r="U130"/>
  <c r="Z130" s="1"/>
  <c r="U73"/>
  <c r="Z73" s="1"/>
  <c r="U69"/>
  <c r="Z69" s="1"/>
  <c r="U59"/>
  <c r="Z59" s="1"/>
  <c r="U72"/>
  <c r="Z72" s="1"/>
  <c r="U61"/>
  <c r="Z61" s="1"/>
  <c r="U63"/>
  <c r="Z63" s="1"/>
  <c r="U66"/>
  <c r="Z66" s="1"/>
  <c r="U75"/>
  <c r="Z75" s="1"/>
  <c r="U76"/>
  <c r="Z76" s="1"/>
  <c r="DH77"/>
  <c r="U70"/>
  <c r="Z70" s="1"/>
  <c r="U74"/>
  <c r="Z74" s="1"/>
  <c r="O77"/>
  <c r="BY77" s="1"/>
  <c r="M77"/>
  <c r="CU77" s="1"/>
  <c r="T77"/>
  <c r="CY77" s="1"/>
  <c r="Q77"/>
  <c r="N77"/>
  <c r="U77"/>
  <c r="Z77" s="1"/>
  <c r="BX77"/>
  <c r="DP77"/>
  <c r="U67"/>
  <c r="Z67" s="1"/>
  <c r="CV65"/>
  <c r="CV118"/>
  <c r="CV126"/>
  <c r="CV134"/>
  <c r="CV136"/>
  <c r="U140"/>
  <c r="Z140" s="1"/>
  <c r="U144"/>
  <c r="Z144" s="1"/>
  <c r="BX68"/>
  <c r="DP68"/>
  <c r="O68"/>
  <c r="BY68" s="1"/>
  <c r="M68"/>
  <c r="CU68" s="1"/>
  <c r="T68"/>
  <c r="CY68" s="1"/>
  <c r="Q68"/>
  <c r="N68"/>
  <c r="U68"/>
  <c r="Z68" s="1"/>
  <c r="DH68"/>
  <c r="U26"/>
  <c r="Z26" s="1"/>
  <c r="CV142"/>
  <c r="U16"/>
  <c r="Z16" s="1"/>
  <c r="U23"/>
  <c r="Z23" s="1"/>
  <c r="U28"/>
  <c r="Z28" s="1"/>
  <c r="U44"/>
  <c r="Z44" s="1"/>
  <c r="U46"/>
  <c r="Z46" s="1"/>
  <c r="U54"/>
  <c r="Z54" s="1"/>
  <c r="U60"/>
  <c r="Z60" s="1"/>
  <c r="U62"/>
  <c r="Z62" s="1"/>
  <c r="O65"/>
  <c r="BY65" s="1"/>
  <c r="Q65"/>
  <c r="T65"/>
  <c r="CY65" s="1"/>
  <c r="BX65"/>
  <c r="CV54"/>
  <c r="CV56"/>
  <c r="CV58"/>
  <c r="CV60"/>
  <c r="CV62"/>
  <c r="CV64"/>
  <c r="CV66"/>
  <c r="CV68"/>
  <c r="CV70"/>
  <c r="CV72"/>
  <c r="CV74"/>
  <c r="CV76"/>
  <c r="CV78"/>
  <c r="CV80"/>
  <c r="CV82"/>
  <c r="CV84"/>
  <c r="CV86"/>
  <c r="CV88"/>
  <c r="CV90"/>
  <c r="CV103"/>
  <c r="CV105"/>
  <c r="CV107"/>
  <c r="CV109"/>
  <c r="CV111"/>
  <c r="CV113"/>
  <c r="CV119"/>
  <c r="U131"/>
  <c r="Z131" s="1"/>
  <c r="CV14"/>
  <c r="U37"/>
  <c r="Z37" s="1"/>
  <c r="U41"/>
  <c r="Z41" s="1"/>
  <c r="U48"/>
  <c r="Z48" s="1"/>
  <c r="CV30"/>
  <c r="CV138"/>
  <c r="CV146"/>
  <c r="CV132"/>
  <c r="U135"/>
  <c r="Z135" s="1"/>
  <c r="CV141"/>
  <c r="U15"/>
  <c r="Z15" s="1"/>
  <c r="U14"/>
  <c r="Z14" s="1"/>
  <c r="U20"/>
  <c r="Z20" s="1"/>
  <c r="U22"/>
  <c r="Z22" s="1"/>
  <c r="U24"/>
  <c r="Z24" s="1"/>
  <c r="U29"/>
  <c r="Z29" s="1"/>
  <c r="U32"/>
  <c r="Z32" s="1"/>
  <c r="U34"/>
  <c r="Z34" s="1"/>
  <c r="U36"/>
  <c r="Z36" s="1"/>
  <c r="U38"/>
  <c r="Z38" s="1"/>
  <c r="U49"/>
  <c r="Z49" s="1"/>
  <c r="CV42"/>
  <c r="DH42"/>
  <c r="CV50"/>
  <c r="DH50"/>
  <c r="Q42"/>
  <c r="N42"/>
  <c r="T42"/>
  <c r="CY42" s="1"/>
  <c r="O42"/>
  <c r="BY42" s="1"/>
  <c r="M42"/>
  <c r="CU42" s="1"/>
  <c r="U42"/>
  <c r="Z42" s="1"/>
  <c r="BX42"/>
  <c r="DP42"/>
  <c r="O50"/>
  <c r="BY50" s="1"/>
  <c r="M50"/>
  <c r="CU50" s="1"/>
  <c r="U50"/>
  <c r="Z50" s="1"/>
  <c r="Q50"/>
  <c r="N50"/>
  <c r="T50"/>
  <c r="CY50" s="1"/>
  <c r="BX50"/>
  <c r="DP50"/>
  <c r="CV25"/>
  <c r="DP25"/>
  <c r="DH25"/>
  <c r="BX30"/>
  <c r="DH30"/>
  <c r="DP30"/>
  <c r="O35"/>
  <c r="BY35" s="1"/>
  <c r="M35"/>
  <c r="CU35" s="1"/>
  <c r="U35"/>
  <c r="Z35" s="1"/>
  <c r="Q35"/>
  <c r="N35"/>
  <c r="T35"/>
  <c r="CY35" s="1"/>
  <c r="Q25"/>
  <c r="N25"/>
  <c r="T25"/>
  <c r="CY25" s="1"/>
  <c r="O25"/>
  <c r="BY25" s="1"/>
  <c r="M25"/>
  <c r="CU25" s="1"/>
  <c r="U25"/>
  <c r="Z25" s="1"/>
  <c r="BX25"/>
  <c r="O30"/>
  <c r="BY30" s="1"/>
  <c r="M30"/>
  <c r="CU30" s="1"/>
  <c r="U30"/>
  <c r="Z30" s="1"/>
  <c r="Q30"/>
  <c r="N30"/>
  <c r="T30"/>
  <c r="CF30" s="1"/>
  <c r="BX35"/>
  <c r="DH35"/>
  <c r="DP35"/>
  <c r="U127"/>
  <c r="Z127" s="1"/>
  <c r="U118"/>
  <c r="Z118" s="1"/>
  <c r="U134"/>
  <c r="Z134" s="1"/>
  <c r="U139"/>
  <c r="Z139" s="1"/>
  <c r="U143"/>
  <c r="Z143" s="1"/>
  <c r="CV137"/>
  <c r="CV130"/>
  <c r="CV91"/>
  <c r="CV92"/>
  <c r="CV94"/>
  <c r="CV95"/>
  <c r="CV96"/>
  <c r="CV97"/>
  <c r="CV98"/>
  <c r="CV99"/>
  <c r="CV101"/>
  <c r="CV102"/>
  <c r="CE103"/>
  <c r="CE111"/>
  <c r="CE113"/>
  <c r="CV115"/>
  <c r="CV117"/>
  <c r="U119"/>
  <c r="Z119" s="1"/>
  <c r="CE121"/>
  <c r="CV124"/>
  <c r="CV128"/>
  <c r="U137"/>
  <c r="Z137" s="1"/>
  <c r="U141"/>
  <c r="Z141" s="1"/>
  <c r="U145"/>
  <c r="Z145" s="1"/>
  <c r="CV139"/>
  <c r="CV143"/>
  <c r="U133"/>
  <c r="Z133" s="1"/>
  <c r="CV145"/>
  <c r="O17"/>
  <c r="BY17" s="1"/>
  <c r="M17"/>
  <c r="CU17" s="1"/>
  <c r="U17"/>
  <c r="Z17" s="1"/>
  <c r="T17"/>
  <c r="CF17" s="1"/>
  <c r="Q17"/>
  <c r="N17"/>
  <c r="BX17"/>
  <c r="CV17"/>
  <c r="DP17"/>
  <c r="DH17"/>
  <c r="CE47"/>
  <c r="CE43"/>
  <c r="CE83"/>
  <c r="CE91"/>
  <c r="CE114"/>
  <c r="CE19"/>
  <c r="CE27"/>
  <c r="CE31"/>
  <c r="CE40"/>
  <c r="CE58"/>
  <c r="CE64"/>
  <c r="CE80"/>
  <c r="CE100"/>
  <c r="CE105"/>
  <c r="CE109"/>
  <c r="CE71"/>
  <c r="CE102"/>
  <c r="CE138"/>
  <c r="CE146"/>
  <c r="CE96"/>
  <c r="CE101"/>
  <c r="CE117"/>
  <c r="CY119"/>
  <c r="CF119"/>
  <c r="CY127"/>
  <c r="CF127"/>
  <c r="CY135"/>
  <c r="CF135"/>
  <c r="CY143"/>
  <c r="CF143"/>
  <c r="U120"/>
  <c r="Z120" s="1"/>
  <c r="CY123"/>
  <c r="CF123"/>
  <c r="CY131"/>
  <c r="CF131"/>
  <c r="U136"/>
  <c r="Z136" s="1"/>
  <c r="CY139"/>
  <c r="CF139"/>
  <c r="CY14"/>
  <c r="CF14"/>
  <c r="CY16"/>
  <c r="CF16"/>
  <c r="CV16"/>
  <c r="CY18"/>
  <c r="CF18"/>
  <c r="CY20"/>
  <c r="CF20"/>
  <c r="CV20"/>
  <c r="CY22"/>
  <c r="CF22"/>
  <c r="CY24"/>
  <c r="CF24"/>
  <c r="CV24"/>
  <c r="CY26"/>
  <c r="CF26"/>
  <c r="CY28"/>
  <c r="CF28"/>
  <c r="CV28"/>
  <c r="CY33"/>
  <c r="CF33"/>
  <c r="CV35"/>
  <c r="CY37"/>
  <c r="CF37"/>
  <c r="CY39"/>
  <c r="CF39"/>
  <c r="CV39"/>
  <c r="CY41"/>
  <c r="CF41"/>
  <c r="CY43"/>
  <c r="CF43"/>
  <c r="CV43"/>
  <c r="CY45"/>
  <c r="CF45"/>
  <c r="CY47"/>
  <c r="CF47"/>
  <c r="CV47"/>
  <c r="CY49"/>
  <c r="CF49"/>
  <c r="CY51"/>
  <c r="CF51"/>
  <c r="CV51"/>
  <c r="CY53"/>
  <c r="CF53"/>
  <c r="CY55"/>
  <c r="CF55"/>
  <c r="CV55"/>
  <c r="CY57"/>
  <c r="CF57"/>
  <c r="CY59"/>
  <c r="CF59"/>
  <c r="CV59"/>
  <c r="CY61"/>
  <c r="CF61"/>
  <c r="CY63"/>
  <c r="CF63"/>
  <c r="CV63"/>
  <c r="CY67"/>
  <c r="CF67"/>
  <c r="CV67"/>
  <c r="CY69"/>
  <c r="CF69"/>
  <c r="CY71"/>
  <c r="CF71"/>
  <c r="CV71"/>
  <c r="CY73"/>
  <c r="CF73"/>
  <c r="CY75"/>
  <c r="CF75"/>
  <c r="CV75"/>
  <c r="CY79"/>
  <c r="CF79"/>
  <c r="CV79"/>
  <c r="CY81"/>
  <c r="CF81"/>
  <c r="CY83"/>
  <c r="CF83"/>
  <c r="CV83"/>
  <c r="CY85"/>
  <c r="CF85"/>
  <c r="CY87"/>
  <c r="CF87"/>
  <c r="CV87"/>
  <c r="CY89"/>
  <c r="CF89"/>
  <c r="CY104"/>
  <c r="CF104"/>
  <c r="CY106"/>
  <c r="CF106"/>
  <c r="CV106"/>
  <c r="CY108"/>
  <c r="CF108"/>
  <c r="CY110"/>
  <c r="CV110"/>
  <c r="CY112"/>
  <c r="CF112"/>
  <c r="CY113"/>
  <c r="CF113"/>
  <c r="CY114"/>
  <c r="CF114"/>
  <c r="CV114"/>
  <c r="CY116"/>
  <c r="CF116"/>
  <c r="CV116"/>
  <c r="CY120"/>
  <c r="CF120"/>
  <c r="CY134"/>
  <c r="CF134"/>
  <c r="CY136"/>
  <c r="CF136"/>
  <c r="CY140"/>
  <c r="CF140"/>
  <c r="CV140"/>
  <c r="CY144"/>
  <c r="CF144"/>
  <c r="CV144"/>
  <c r="CE126"/>
  <c r="CY133"/>
  <c r="CF133"/>
  <c r="CY137"/>
  <c r="CF137"/>
  <c r="CY141"/>
  <c r="CF141"/>
  <c r="CY145"/>
  <c r="CF145"/>
  <c r="CY122"/>
  <c r="CF122"/>
  <c r="CY126"/>
  <c r="CF126"/>
  <c r="CY130"/>
  <c r="CF130"/>
  <c r="CE116"/>
  <c r="CE124"/>
  <c r="CY15"/>
  <c r="CF15"/>
  <c r="CY19"/>
  <c r="CF19"/>
  <c r="CY21"/>
  <c r="CF21"/>
  <c r="CY23"/>
  <c r="CF23"/>
  <c r="CY27"/>
  <c r="CF27"/>
  <c r="CY29"/>
  <c r="CF29"/>
  <c r="CY31"/>
  <c r="CF31"/>
  <c r="CY32"/>
  <c r="CF32"/>
  <c r="CY34"/>
  <c r="CF34"/>
  <c r="CY36"/>
  <c r="CF36"/>
  <c r="CY38"/>
  <c r="CF38"/>
  <c r="CY40"/>
  <c r="CF40"/>
  <c r="CY44"/>
  <c r="CF44"/>
  <c r="CY46"/>
  <c r="CF46"/>
  <c r="CY48"/>
  <c r="CF48"/>
  <c r="CY54"/>
  <c r="CF54"/>
  <c r="CY56"/>
  <c r="CF56"/>
  <c r="CY58"/>
  <c r="CF58"/>
  <c r="CY60"/>
  <c r="CF60"/>
  <c r="CY62"/>
  <c r="CF62"/>
  <c r="CY64"/>
  <c r="CF64"/>
  <c r="CY66"/>
  <c r="CF66"/>
  <c r="CY70"/>
  <c r="CF70"/>
  <c r="CY72"/>
  <c r="CF72"/>
  <c r="CY74"/>
  <c r="CF74"/>
  <c r="CY76"/>
  <c r="CF76"/>
  <c r="CY78"/>
  <c r="CF78"/>
  <c r="CY80"/>
  <c r="CF80"/>
  <c r="CY82"/>
  <c r="CF82"/>
  <c r="CY84"/>
  <c r="CF84"/>
  <c r="CY86"/>
  <c r="CF86"/>
  <c r="CY88"/>
  <c r="CF88"/>
  <c r="CY90"/>
  <c r="CF90"/>
  <c r="CY91"/>
  <c r="CF91"/>
  <c r="CY92"/>
  <c r="CY93"/>
  <c r="CF93"/>
  <c r="CY94"/>
  <c r="CF94"/>
  <c r="CY96"/>
  <c r="CF96"/>
  <c r="CY98"/>
  <c r="CF98"/>
  <c r="CY99"/>
  <c r="CF99"/>
  <c r="CY100"/>
  <c r="CF100"/>
  <c r="CY101"/>
  <c r="CF101"/>
  <c r="CY102"/>
  <c r="CF102"/>
  <c r="CY103"/>
  <c r="CF103"/>
  <c r="CY105"/>
  <c r="CF105"/>
  <c r="CY109"/>
  <c r="CF109"/>
  <c r="CY111"/>
  <c r="CF111"/>
  <c r="CY118"/>
  <c r="CF118"/>
  <c r="CV123"/>
  <c r="CY124"/>
  <c r="CF124"/>
  <c r="CV127"/>
  <c r="U129"/>
  <c r="Z129" s="1"/>
  <c r="CV131"/>
  <c r="CY138"/>
  <c r="CF138"/>
  <c r="CY142"/>
  <c r="CF142"/>
  <c r="CY146"/>
  <c r="CF146"/>
  <c r="CE122"/>
  <c r="CY128"/>
  <c r="CF128"/>
  <c r="CY132"/>
  <c r="CF132"/>
  <c r="CV133"/>
  <c r="CV135"/>
  <c r="V4" i="26"/>
  <c r="Z18" i="1" l="1"/>
  <c r="D18" s="1"/>
  <c r="Z102"/>
  <c r="Z31"/>
  <c r="BT31" s="1"/>
  <c r="Z109"/>
  <c r="D109" s="1"/>
  <c r="AZ114"/>
  <c r="AX114"/>
  <c r="AN114"/>
  <c r="AM114"/>
  <c r="AZ117"/>
  <c r="AX117"/>
  <c r="AN117"/>
  <c r="AM117"/>
  <c r="BT102"/>
  <c r="CY107"/>
  <c r="CE132"/>
  <c r="CE39"/>
  <c r="CE51"/>
  <c r="CE63"/>
  <c r="CE90"/>
  <c r="CE119"/>
  <c r="CE140"/>
  <c r="ED19"/>
  <c r="EF19" s="1"/>
  <c r="CE141"/>
  <c r="ED35"/>
  <c r="ED72"/>
  <c r="EF72" s="1"/>
  <c r="CE130"/>
  <c r="CE97"/>
  <c r="ED110"/>
  <c r="ED104"/>
  <c r="EF104" s="1"/>
  <c r="CE142"/>
  <c r="ED106"/>
  <c r="EF106" s="1"/>
  <c r="CE128"/>
  <c r="ED128"/>
  <c r="D33"/>
  <c r="D21"/>
  <c r="G117"/>
  <c r="G114"/>
  <c r="ED143"/>
  <c r="CY95"/>
  <c r="CE55"/>
  <c r="CE68"/>
  <c r="CE60"/>
  <c r="CE56"/>
  <c r="CE21"/>
  <c r="CE144"/>
  <c r="CE106"/>
  <c r="CE82"/>
  <c r="CE139"/>
  <c r="ED123"/>
  <c r="BT122"/>
  <c r="D122"/>
  <c r="ED133"/>
  <c r="BT132"/>
  <c r="D132"/>
  <c r="BT124"/>
  <c r="D124"/>
  <c r="ED144"/>
  <c r="BT143"/>
  <c r="D143"/>
  <c r="BT127"/>
  <c r="D127"/>
  <c r="ED23"/>
  <c r="BT22"/>
  <c r="D22"/>
  <c r="ED131"/>
  <c r="BT130"/>
  <c r="D130"/>
  <c r="ED127"/>
  <c r="BT126"/>
  <c r="D126"/>
  <c r="BT146"/>
  <c r="D146"/>
  <c r="ED139"/>
  <c r="BT138"/>
  <c r="D138"/>
  <c r="ED122"/>
  <c r="BT121"/>
  <c r="D121"/>
  <c r="D128"/>
  <c r="BT142"/>
  <c r="ED146"/>
  <c r="BT145"/>
  <c r="D145"/>
  <c r="ED138"/>
  <c r="BT137"/>
  <c r="D137"/>
  <c r="BT139"/>
  <c r="D139"/>
  <c r="BT118"/>
  <c r="D118"/>
  <c r="ED31"/>
  <c r="BT30"/>
  <c r="E31"/>
  <c r="F31" s="1"/>
  <c r="ED26"/>
  <c r="BT25"/>
  <c r="E26"/>
  <c r="F26" s="1"/>
  <c r="ED43"/>
  <c r="BT42"/>
  <c r="E43"/>
  <c r="F43" s="1"/>
  <c r="ED50"/>
  <c r="BT49"/>
  <c r="D49"/>
  <c r="ED37"/>
  <c r="BT36"/>
  <c r="D36"/>
  <c r="ED33"/>
  <c r="BT32"/>
  <c r="D32"/>
  <c r="ED25"/>
  <c r="BT24"/>
  <c r="D24"/>
  <c r="BT20"/>
  <c r="D20"/>
  <c r="BT15"/>
  <c r="ED16"/>
  <c r="D15"/>
  <c r="BT135"/>
  <c r="D135"/>
  <c r="ED42"/>
  <c r="BT41"/>
  <c r="D41"/>
  <c r="ED63"/>
  <c r="BT62"/>
  <c r="D62"/>
  <c r="ED55"/>
  <c r="BT54"/>
  <c r="D54"/>
  <c r="ED45"/>
  <c r="BT44"/>
  <c r="D44"/>
  <c r="ED24"/>
  <c r="BT23"/>
  <c r="D23"/>
  <c r="ED68"/>
  <c r="BT67"/>
  <c r="D67"/>
  <c r="ED71"/>
  <c r="BT70"/>
  <c r="D70"/>
  <c r="ED77"/>
  <c r="BT76"/>
  <c r="D76"/>
  <c r="ED67"/>
  <c r="BT66"/>
  <c r="D66"/>
  <c r="ED62"/>
  <c r="BT61"/>
  <c r="D61"/>
  <c r="ED60"/>
  <c r="BT59"/>
  <c r="D59"/>
  <c r="ED74"/>
  <c r="BT73"/>
  <c r="D73"/>
  <c r="ED87"/>
  <c r="BT86"/>
  <c r="D86"/>
  <c r="ED96"/>
  <c r="BT95"/>
  <c r="E96"/>
  <c r="F96" s="1"/>
  <c r="ED93"/>
  <c r="BT92"/>
  <c r="E93"/>
  <c r="F93" s="1"/>
  <c r="ED85"/>
  <c r="BT84"/>
  <c r="D84"/>
  <c r="ED95"/>
  <c r="BT94"/>
  <c r="D94"/>
  <c r="ED94"/>
  <c r="BT93"/>
  <c r="D93"/>
  <c r="ED82"/>
  <c r="BT81"/>
  <c r="D81"/>
  <c r="ED79"/>
  <c r="BT78"/>
  <c r="D78"/>
  <c r="ED108"/>
  <c r="BT107"/>
  <c r="E108"/>
  <c r="F108" s="1"/>
  <c r="ED89"/>
  <c r="BT88"/>
  <c r="D88"/>
  <c r="ED84"/>
  <c r="BT83"/>
  <c r="D83"/>
  <c r="ED101"/>
  <c r="BT100"/>
  <c r="D100"/>
  <c r="BT96"/>
  <c r="D96"/>
  <c r="ED92"/>
  <c r="BT91"/>
  <c r="D91"/>
  <c r="ED58"/>
  <c r="BT57"/>
  <c r="D57"/>
  <c r="ED54"/>
  <c r="BT53"/>
  <c r="D53"/>
  <c r="ED59"/>
  <c r="BT58"/>
  <c r="D58"/>
  <c r="ED48"/>
  <c r="BT47"/>
  <c r="D47"/>
  <c r="ED44"/>
  <c r="BT43"/>
  <c r="D43"/>
  <c r="BT19"/>
  <c r="ED20"/>
  <c r="D19"/>
  <c r="BT51"/>
  <c r="D51"/>
  <c r="EI114"/>
  <c r="EE114"/>
  <c r="EJ114"/>
  <c r="EF114"/>
  <c r="ED100"/>
  <c r="ED32"/>
  <c r="ED22"/>
  <c r="D107"/>
  <c r="F107"/>
  <c r="E118"/>
  <c r="F118" s="1"/>
  <c r="ED81"/>
  <c r="BT80"/>
  <c r="D80"/>
  <c r="D95"/>
  <c r="F95"/>
  <c r="D77"/>
  <c r="F77"/>
  <c r="F52"/>
  <c r="D68"/>
  <c r="F68"/>
  <c r="D42"/>
  <c r="F42"/>
  <c r="D17"/>
  <c r="F17"/>
  <c r="ED18"/>
  <c r="BT17"/>
  <c r="E18"/>
  <c r="ED134"/>
  <c r="BT133"/>
  <c r="D133"/>
  <c r="ED124"/>
  <c r="BT123"/>
  <c r="D123"/>
  <c r="ED135"/>
  <c r="BT134"/>
  <c r="D134"/>
  <c r="ED36"/>
  <c r="BT35"/>
  <c r="E36"/>
  <c r="F36" s="1"/>
  <c r="ED51"/>
  <c r="BT50"/>
  <c r="E51"/>
  <c r="F51" s="1"/>
  <c r="ED39"/>
  <c r="BT38"/>
  <c r="D38"/>
  <c r="BT34"/>
  <c r="ED30"/>
  <c r="BT29"/>
  <c r="D29"/>
  <c r="ED15"/>
  <c r="BT14"/>
  <c r="D14"/>
  <c r="ED49"/>
  <c r="BT48"/>
  <c r="D48"/>
  <c r="ED38"/>
  <c r="BT37"/>
  <c r="D37"/>
  <c r="ED132"/>
  <c r="BT131"/>
  <c r="D131"/>
  <c r="ED61"/>
  <c r="BT60"/>
  <c r="D60"/>
  <c r="ED47"/>
  <c r="BT46"/>
  <c r="D46"/>
  <c r="ED29"/>
  <c r="BT28"/>
  <c r="D28"/>
  <c r="ED17"/>
  <c r="BT16"/>
  <c r="D16"/>
  <c r="ED27"/>
  <c r="BT26"/>
  <c r="E27"/>
  <c r="F27" s="1"/>
  <c r="D26"/>
  <c r="ED69"/>
  <c r="BT68"/>
  <c r="E69"/>
  <c r="F69" s="1"/>
  <c r="ED145"/>
  <c r="BT144"/>
  <c r="D144"/>
  <c r="ED78"/>
  <c r="BT77"/>
  <c r="E78"/>
  <c r="F78" s="1"/>
  <c r="ED75"/>
  <c r="BT74"/>
  <c r="D74"/>
  <c r="ED76"/>
  <c r="BT75"/>
  <c r="D75"/>
  <c r="ED64"/>
  <c r="BT63"/>
  <c r="D63"/>
  <c r="ED73"/>
  <c r="BT72"/>
  <c r="D72"/>
  <c r="ED70"/>
  <c r="BT69"/>
  <c r="D69"/>
  <c r="ED83"/>
  <c r="BT82"/>
  <c r="D82"/>
  <c r="ED91"/>
  <c r="BT90"/>
  <c r="D90"/>
  <c r="ED97"/>
  <c r="G97"/>
  <c r="ED88"/>
  <c r="BT87"/>
  <c r="D87"/>
  <c r="ED86"/>
  <c r="BT85"/>
  <c r="D85"/>
  <c r="ED80"/>
  <c r="BT79"/>
  <c r="D79"/>
  <c r="ED111"/>
  <c r="E111"/>
  <c r="ED105"/>
  <c r="BT104"/>
  <c r="D104"/>
  <c r="ED99"/>
  <c r="BT98"/>
  <c r="D98"/>
  <c r="BT106"/>
  <c r="ED90"/>
  <c r="BT89"/>
  <c r="D89"/>
  <c r="ED56"/>
  <c r="BT55"/>
  <c r="D55"/>
  <c r="BT64"/>
  <c r="D64"/>
  <c r="ED57"/>
  <c r="BT56"/>
  <c r="D56"/>
  <c r="ED40"/>
  <c r="BT39"/>
  <c r="D39"/>
  <c r="ED46"/>
  <c r="BT45"/>
  <c r="D45"/>
  <c r="ED41"/>
  <c r="BT40"/>
  <c r="D40"/>
  <c r="ED28"/>
  <c r="BT27"/>
  <c r="E28"/>
  <c r="F28" s="1"/>
  <c r="D27"/>
  <c r="ED109"/>
  <c r="BT108"/>
  <c r="E109"/>
  <c r="F109" s="1"/>
  <c r="D108"/>
  <c r="F115"/>
  <c r="E116"/>
  <c r="F116" s="1"/>
  <c r="EF115"/>
  <c r="D92"/>
  <c r="F92"/>
  <c r="D25"/>
  <c r="F25"/>
  <c r="EI117"/>
  <c r="EJ117"/>
  <c r="EF117"/>
  <c r="EE117"/>
  <c r="ED118"/>
  <c r="F110"/>
  <c r="F65"/>
  <c r="D35"/>
  <c r="F35"/>
  <c r="D50"/>
  <c r="F50"/>
  <c r="D30"/>
  <c r="F30"/>
  <c r="CE133"/>
  <c r="CE118"/>
  <c r="CY30"/>
  <c r="CE131"/>
  <c r="CF25"/>
  <c r="CE50"/>
  <c r="CE67"/>
  <c r="CE20"/>
  <c r="CF97"/>
  <c r="CF77"/>
  <c r="CE48"/>
  <c r="CE35"/>
  <c r="CE107"/>
  <c r="CE70"/>
  <c r="CV52"/>
  <c r="CE123"/>
  <c r="CE93"/>
  <c r="CE62"/>
  <c r="CE54"/>
  <c r="CE95"/>
  <c r="M52"/>
  <c r="CU52" s="1"/>
  <c r="CE135"/>
  <c r="CE92"/>
  <c r="CE87"/>
  <c r="CE145"/>
  <c r="CE84"/>
  <c r="CE76"/>
  <c r="CE44"/>
  <c r="CE23"/>
  <c r="CE98"/>
  <c r="CE110"/>
  <c r="CE79"/>
  <c r="CE86"/>
  <c r="CE78"/>
  <c r="T52"/>
  <c r="N52"/>
  <c r="CY17"/>
  <c r="CE115"/>
  <c r="CE24"/>
  <c r="CE137"/>
  <c r="CE32"/>
  <c r="CF50"/>
  <c r="CE134"/>
  <c r="CE88"/>
  <c r="CE72"/>
  <c r="CE42"/>
  <c r="CE36"/>
  <c r="CE25"/>
  <c r="CE15"/>
  <c r="CE75"/>
  <c r="DP65"/>
  <c r="U65"/>
  <c r="Z65" s="1"/>
  <c r="N65"/>
  <c r="M65"/>
  <c r="CU65" s="1"/>
  <c r="DH52"/>
  <c r="U52"/>
  <c r="Z52" s="1"/>
  <c r="O52"/>
  <c r="BY52" s="1"/>
  <c r="Q52"/>
  <c r="BX52"/>
  <c r="CF68"/>
  <c r="CF42"/>
  <c r="CF65"/>
  <c r="CF35"/>
  <c r="CE143"/>
  <c r="CE127"/>
  <c r="CE99"/>
  <c r="CE94"/>
  <c r="CE66"/>
  <c r="CE29"/>
  <c r="CE59"/>
  <c r="CE28"/>
  <c r="CE74"/>
  <c r="CE46"/>
  <c r="CE38"/>
  <c r="CE34"/>
  <c r="CE16"/>
  <c r="CE17"/>
  <c r="CE125"/>
  <c r="BK130"/>
  <c r="BL130"/>
  <c r="CT130"/>
  <c r="CW130" s="1"/>
  <c r="BI130"/>
  <c r="BM130"/>
  <c r="BJ130"/>
  <c r="BK122"/>
  <c r="BL122"/>
  <c r="CT122"/>
  <c r="CW122" s="1"/>
  <c r="BI122"/>
  <c r="BM122"/>
  <c r="BJ122"/>
  <c r="CE89"/>
  <c r="CE85"/>
  <c r="CE81"/>
  <c r="CE77"/>
  <c r="CE73"/>
  <c r="CE69"/>
  <c r="CE61"/>
  <c r="CE57"/>
  <c r="CE53"/>
  <c r="CE49"/>
  <c r="CE45"/>
  <c r="CE41"/>
  <c r="CE37"/>
  <c r="CE33"/>
  <c r="CE30"/>
  <c r="CE26"/>
  <c r="CE22"/>
  <c r="CE18"/>
  <c r="CE14"/>
  <c r="CE120"/>
  <c r="BK135"/>
  <c r="BL135"/>
  <c r="CT135"/>
  <c r="CW135" s="1"/>
  <c r="BI135"/>
  <c r="BM135"/>
  <c r="BJ135"/>
  <c r="CT143"/>
  <c r="CW143" s="1"/>
  <c r="BK143"/>
  <c r="BJ143"/>
  <c r="BI143"/>
  <c r="BM143"/>
  <c r="BL143"/>
  <c r="CT139"/>
  <c r="CW139" s="1"/>
  <c r="BK139"/>
  <c r="BJ139"/>
  <c r="BI139"/>
  <c r="BM139"/>
  <c r="BL139"/>
  <c r="BK134"/>
  <c r="BL134"/>
  <c r="CT134"/>
  <c r="CW134" s="1"/>
  <c r="BI134"/>
  <c r="BM134"/>
  <c r="BJ134"/>
  <c r="BI118"/>
  <c r="BM118"/>
  <c r="BJ118"/>
  <c r="CT118"/>
  <c r="CW118" s="1"/>
  <c r="BK118"/>
  <c r="BL118"/>
  <c r="CT117"/>
  <c r="CW117" s="1"/>
  <c r="CT115"/>
  <c r="CW115" s="1"/>
  <c r="BK115"/>
  <c r="BL115"/>
  <c r="BI115"/>
  <c r="BM115"/>
  <c r="BJ115"/>
  <c r="CT99"/>
  <c r="CW99" s="1"/>
  <c r="BL99"/>
  <c r="BM99"/>
  <c r="BJ99"/>
  <c r="BI99"/>
  <c r="BK99"/>
  <c r="CT96"/>
  <c r="CW96" s="1"/>
  <c r="BL96"/>
  <c r="BM96"/>
  <c r="BJ96"/>
  <c r="BI96"/>
  <c r="BK96"/>
  <c r="CT92"/>
  <c r="CW92" s="1"/>
  <c r="CT111"/>
  <c r="CW111" s="1"/>
  <c r="BM111"/>
  <c r="CT107"/>
  <c r="CW107" s="1"/>
  <c r="CT103"/>
  <c r="CW103" s="1"/>
  <c r="BK103"/>
  <c r="BL103"/>
  <c r="BI103"/>
  <c r="BM103"/>
  <c r="BJ103"/>
  <c r="CT90"/>
  <c r="CW90" s="1"/>
  <c r="BK90"/>
  <c r="BJ90"/>
  <c r="BI90"/>
  <c r="BM90"/>
  <c r="BL90"/>
  <c r="CT88"/>
  <c r="CW88" s="1"/>
  <c r="BK88"/>
  <c r="BJ88"/>
  <c r="BI88"/>
  <c r="BM88"/>
  <c r="BL88"/>
  <c r="BK86"/>
  <c r="BI86"/>
  <c r="BL86"/>
  <c r="CT84"/>
  <c r="CW84" s="1"/>
  <c r="BK84"/>
  <c r="BJ84"/>
  <c r="BI84"/>
  <c r="BM84"/>
  <c r="BL84"/>
  <c r="CT82"/>
  <c r="CW82" s="1"/>
  <c r="BK82"/>
  <c r="BJ82"/>
  <c r="BI82"/>
  <c r="BM82"/>
  <c r="BL82"/>
  <c r="CT80"/>
  <c r="CW80" s="1"/>
  <c r="BK80"/>
  <c r="BJ80"/>
  <c r="BI80"/>
  <c r="BM80"/>
  <c r="BL80"/>
  <c r="CT78"/>
  <c r="CW78" s="1"/>
  <c r="BK78"/>
  <c r="BJ78"/>
  <c r="BI78"/>
  <c r="BM78"/>
  <c r="BL78"/>
  <c r="CT76"/>
  <c r="CW76" s="1"/>
  <c r="BK76"/>
  <c r="BJ76"/>
  <c r="BI76"/>
  <c r="BM76"/>
  <c r="BL76"/>
  <c r="CT74"/>
  <c r="CW74" s="1"/>
  <c r="BK74"/>
  <c r="BJ74"/>
  <c r="BI74"/>
  <c r="BM74"/>
  <c r="BL74"/>
  <c r="CT72"/>
  <c r="CW72" s="1"/>
  <c r="BK72"/>
  <c r="BJ72"/>
  <c r="BI72"/>
  <c r="BM72"/>
  <c r="BL72"/>
  <c r="CT70"/>
  <c r="CW70" s="1"/>
  <c r="BK70"/>
  <c r="BJ70"/>
  <c r="BI70"/>
  <c r="BM70"/>
  <c r="BL70"/>
  <c r="CT68"/>
  <c r="CW68" s="1"/>
  <c r="CT66"/>
  <c r="CW66" s="1"/>
  <c r="BK66"/>
  <c r="BJ66"/>
  <c r="BI66"/>
  <c r="BM66"/>
  <c r="BL66"/>
  <c r="CT64"/>
  <c r="CW64" s="1"/>
  <c r="BK64"/>
  <c r="BJ64"/>
  <c r="BI64"/>
  <c r="BM64"/>
  <c r="BL64"/>
  <c r="CT62"/>
  <c r="CW62" s="1"/>
  <c r="BK62"/>
  <c r="BJ62"/>
  <c r="BI62"/>
  <c r="BM62"/>
  <c r="BL62"/>
  <c r="CT60"/>
  <c r="CW60" s="1"/>
  <c r="BK60"/>
  <c r="BJ60"/>
  <c r="BI60"/>
  <c r="BM60"/>
  <c r="BL60"/>
  <c r="CT58"/>
  <c r="CW58" s="1"/>
  <c r="BK58"/>
  <c r="BJ58"/>
  <c r="BI58"/>
  <c r="BM58"/>
  <c r="BL58"/>
  <c r="CT56"/>
  <c r="CW56" s="1"/>
  <c r="BK56"/>
  <c r="BJ56"/>
  <c r="BI56"/>
  <c r="BM56"/>
  <c r="BL56"/>
  <c r="CT54"/>
  <c r="CW54" s="1"/>
  <c r="BK54"/>
  <c r="BJ54"/>
  <c r="BI54"/>
  <c r="BM54"/>
  <c r="BL54"/>
  <c r="CT52"/>
  <c r="CW52" s="1"/>
  <c r="CT50"/>
  <c r="CW50" s="1"/>
  <c r="CT48"/>
  <c r="CW48" s="1"/>
  <c r="BK48"/>
  <c r="BJ48"/>
  <c r="BI48"/>
  <c r="BM48"/>
  <c r="BL48"/>
  <c r="CT46"/>
  <c r="CW46" s="1"/>
  <c r="BK46"/>
  <c r="BJ46"/>
  <c r="BI46"/>
  <c r="BM46"/>
  <c r="BL46"/>
  <c r="CT44"/>
  <c r="CW44" s="1"/>
  <c r="BK44"/>
  <c r="BJ44"/>
  <c r="BI44"/>
  <c r="BM44"/>
  <c r="BL44"/>
  <c r="CT42"/>
  <c r="CW42" s="1"/>
  <c r="CT40"/>
  <c r="CW40" s="1"/>
  <c r="BK40"/>
  <c r="BJ40"/>
  <c r="BI40"/>
  <c r="BM40"/>
  <c r="BL40"/>
  <c r="CT38"/>
  <c r="CW38" s="1"/>
  <c r="BK38"/>
  <c r="BJ38"/>
  <c r="BI38"/>
  <c r="BM38"/>
  <c r="BL38"/>
  <c r="CT36"/>
  <c r="CW36" s="1"/>
  <c r="BK36"/>
  <c r="BJ36"/>
  <c r="BI36"/>
  <c r="BM36"/>
  <c r="BL36"/>
  <c r="CT34"/>
  <c r="CW34" s="1"/>
  <c r="BK34"/>
  <c r="BJ34"/>
  <c r="BI34"/>
  <c r="BM34"/>
  <c r="BL34"/>
  <c r="CT32"/>
  <c r="CW32" s="1"/>
  <c r="BK32"/>
  <c r="BJ32"/>
  <c r="BI32"/>
  <c r="BM32"/>
  <c r="BL32"/>
  <c r="CT31"/>
  <c r="CW31" s="1"/>
  <c r="BK31"/>
  <c r="BJ31"/>
  <c r="BI31"/>
  <c r="BM31"/>
  <c r="BL31"/>
  <c r="CT29"/>
  <c r="CW29" s="1"/>
  <c r="BK29"/>
  <c r="BJ29"/>
  <c r="BI29"/>
  <c r="BM29"/>
  <c r="BL29"/>
  <c r="CT27"/>
  <c r="CW27" s="1"/>
  <c r="BK27"/>
  <c r="BJ27"/>
  <c r="BI27"/>
  <c r="BM27"/>
  <c r="BL27"/>
  <c r="CT25"/>
  <c r="CW25" s="1"/>
  <c r="CT23"/>
  <c r="CW23" s="1"/>
  <c r="BK23"/>
  <c r="BJ23"/>
  <c r="BI23"/>
  <c r="BM23"/>
  <c r="BL23"/>
  <c r="CT21"/>
  <c r="CW21" s="1"/>
  <c r="BK21"/>
  <c r="BJ21"/>
  <c r="BI21"/>
  <c r="BM21"/>
  <c r="BL21"/>
  <c r="CT19"/>
  <c r="CW19" s="1"/>
  <c r="BK19"/>
  <c r="BJ19"/>
  <c r="BI19"/>
  <c r="BM19"/>
  <c r="BL19"/>
  <c r="CT17"/>
  <c r="CW17" s="1"/>
  <c r="BJ15"/>
  <c r="BI15"/>
  <c r="BM15"/>
  <c r="BL15"/>
  <c r="CT15"/>
  <c r="CW15" s="1"/>
  <c r="BK15"/>
  <c r="CT144"/>
  <c r="CW144" s="1"/>
  <c r="BK144"/>
  <c r="BL144"/>
  <c r="BI144"/>
  <c r="BM144"/>
  <c r="BJ144"/>
  <c r="CT128"/>
  <c r="CW128" s="1"/>
  <c r="BI128"/>
  <c r="BM128"/>
  <c r="BJ128"/>
  <c r="BK128"/>
  <c r="BL128"/>
  <c r="CT114"/>
  <c r="CW114" s="1"/>
  <c r="CT106"/>
  <c r="CW106" s="1"/>
  <c r="BK106"/>
  <c r="BL106"/>
  <c r="BI106"/>
  <c r="BM106"/>
  <c r="BJ106"/>
  <c r="CT98"/>
  <c r="CW98" s="1"/>
  <c r="BL98"/>
  <c r="BI98"/>
  <c r="BJ98"/>
  <c r="BK98"/>
  <c r="BM98"/>
  <c r="CT91"/>
  <c r="CW91" s="1"/>
  <c r="BK91"/>
  <c r="BJ91"/>
  <c r="BI91"/>
  <c r="BM91"/>
  <c r="BL91"/>
  <c r="CT83"/>
  <c r="CW83" s="1"/>
  <c r="BK83"/>
  <c r="BJ83"/>
  <c r="BI83"/>
  <c r="BM83"/>
  <c r="BL83"/>
  <c r="CT75"/>
  <c r="CW75" s="1"/>
  <c r="BK75"/>
  <c r="BJ75"/>
  <c r="BI75"/>
  <c r="BM75"/>
  <c r="BL75"/>
  <c r="CT67"/>
  <c r="CW67" s="1"/>
  <c r="BK67"/>
  <c r="BJ67"/>
  <c r="BI67"/>
  <c r="BM67"/>
  <c r="BL67"/>
  <c r="CT59"/>
  <c r="CW59" s="1"/>
  <c r="BK59"/>
  <c r="BJ59"/>
  <c r="BI59"/>
  <c r="BM59"/>
  <c r="BL59"/>
  <c r="CT51"/>
  <c r="CW51" s="1"/>
  <c r="BK51"/>
  <c r="BJ51"/>
  <c r="BI51"/>
  <c r="BM51"/>
  <c r="BL51"/>
  <c r="CT43"/>
  <c r="CW43" s="1"/>
  <c r="BK43"/>
  <c r="BJ43"/>
  <c r="BI43"/>
  <c r="BM43"/>
  <c r="BL43"/>
  <c r="CT35"/>
  <c r="CW35" s="1"/>
  <c r="CT28"/>
  <c r="CW28" s="1"/>
  <c r="BK28"/>
  <c r="BJ28"/>
  <c r="BI28"/>
  <c r="BM28"/>
  <c r="BL28"/>
  <c r="CT20"/>
  <c r="CW20" s="1"/>
  <c r="BK20"/>
  <c r="BJ20"/>
  <c r="BI20"/>
  <c r="BM20"/>
  <c r="BL20"/>
  <c r="BI142"/>
  <c r="BM142"/>
  <c r="BJ142"/>
  <c r="CT142"/>
  <c r="CW142" s="1"/>
  <c r="BK142"/>
  <c r="BL142"/>
  <c r="CT110"/>
  <c r="CW110" s="1"/>
  <c r="CT95"/>
  <c r="CW95" s="1"/>
  <c r="CT79"/>
  <c r="CW79" s="1"/>
  <c r="BK79"/>
  <c r="BJ79"/>
  <c r="BI79"/>
  <c r="BM79"/>
  <c r="BL79"/>
  <c r="CT63"/>
  <c r="CW63" s="1"/>
  <c r="BK63"/>
  <c r="BJ63"/>
  <c r="BI63"/>
  <c r="BM63"/>
  <c r="BL63"/>
  <c r="CT47"/>
  <c r="CW47" s="1"/>
  <c r="BK47"/>
  <c r="BJ47"/>
  <c r="BI47"/>
  <c r="BM47"/>
  <c r="BL47"/>
  <c r="CT16"/>
  <c r="CW16" s="1"/>
  <c r="BK16"/>
  <c r="BI16"/>
  <c r="BM16"/>
  <c r="BL16"/>
  <c r="BJ16"/>
  <c r="CE129"/>
  <c r="ED129"/>
  <c r="CT140"/>
  <c r="CW140" s="1"/>
  <c r="BK140"/>
  <c r="BL140"/>
  <c r="BI140"/>
  <c r="BM140"/>
  <c r="BJ140"/>
  <c r="CT132"/>
  <c r="CW132" s="1"/>
  <c r="BI132"/>
  <c r="BM132"/>
  <c r="BJ132"/>
  <c r="BK132"/>
  <c r="BL132"/>
  <c r="CT124"/>
  <c r="CW124" s="1"/>
  <c r="BI124"/>
  <c r="BM124"/>
  <c r="BJ124"/>
  <c r="BK124"/>
  <c r="BL124"/>
  <c r="CT116"/>
  <c r="CW116" s="1"/>
  <c r="BK116"/>
  <c r="BL116"/>
  <c r="BI116"/>
  <c r="BM116"/>
  <c r="BJ116"/>
  <c r="CT126"/>
  <c r="CW126" s="1"/>
  <c r="CE112"/>
  <c r="CE108"/>
  <c r="CE104"/>
  <c r="CE136"/>
  <c r="BK133"/>
  <c r="BL133"/>
  <c r="CT133"/>
  <c r="CW133" s="1"/>
  <c r="BI133"/>
  <c r="BM133"/>
  <c r="BJ133"/>
  <c r="BK131"/>
  <c r="BL131"/>
  <c r="CT131"/>
  <c r="CW131" s="1"/>
  <c r="BI131"/>
  <c r="BM131"/>
  <c r="BJ131"/>
  <c r="BK127"/>
  <c r="BL127"/>
  <c r="CT127"/>
  <c r="CW127" s="1"/>
  <c r="BI127"/>
  <c r="BM127"/>
  <c r="BJ127"/>
  <c r="CT101"/>
  <c r="CW101" s="1"/>
  <c r="BL101"/>
  <c r="BM101"/>
  <c r="BJ101"/>
  <c r="BI101"/>
  <c r="BK101"/>
  <c r="CT97"/>
  <c r="CW97" s="1"/>
  <c r="CT94"/>
  <c r="CW94" s="1"/>
  <c r="BL94"/>
  <c r="BM94"/>
  <c r="BJ94"/>
  <c r="BI94"/>
  <c r="BK94"/>
  <c r="BI146"/>
  <c r="BM146"/>
  <c r="BJ146"/>
  <c r="CT146"/>
  <c r="CW146" s="1"/>
  <c r="BK146"/>
  <c r="BL146"/>
  <c r="CT138"/>
  <c r="CW138" s="1"/>
  <c r="BI138"/>
  <c r="BM138"/>
  <c r="BJ138"/>
  <c r="BK138"/>
  <c r="BL138"/>
  <c r="CT102"/>
  <c r="CW102" s="1"/>
  <c r="BL102"/>
  <c r="BK102"/>
  <c r="BI102"/>
  <c r="BJ102"/>
  <c r="BM102"/>
  <c r="CT87"/>
  <c r="CW87" s="1"/>
  <c r="BK87"/>
  <c r="BJ87"/>
  <c r="BI87"/>
  <c r="BM87"/>
  <c r="BL87"/>
  <c r="CT71"/>
  <c r="CW71" s="1"/>
  <c r="BK71"/>
  <c r="BJ71"/>
  <c r="BI71"/>
  <c r="BM71"/>
  <c r="BL71"/>
  <c r="CT55"/>
  <c r="CW55" s="1"/>
  <c r="BK55"/>
  <c r="BJ55"/>
  <c r="BI55"/>
  <c r="BM55"/>
  <c r="BL55"/>
  <c r="CT39"/>
  <c r="CW39" s="1"/>
  <c r="BK39"/>
  <c r="BJ39"/>
  <c r="BI39"/>
  <c r="BM39"/>
  <c r="BL39"/>
  <c r="CT24"/>
  <c r="CW24" s="1"/>
  <c r="BK24"/>
  <c r="BJ24"/>
  <c r="BI24"/>
  <c r="BM24"/>
  <c r="BL24"/>
  <c r="BI145"/>
  <c r="BM145"/>
  <c r="BL145"/>
  <c r="CT145"/>
  <c r="CW145" s="1"/>
  <c r="BK145"/>
  <c r="BJ145"/>
  <c r="BI141"/>
  <c r="BM141"/>
  <c r="BL141"/>
  <c r="CT141"/>
  <c r="CW141" s="1"/>
  <c r="BK141"/>
  <c r="BJ141"/>
  <c r="CT137"/>
  <c r="CW137" s="1"/>
  <c r="BI137"/>
  <c r="BM137"/>
  <c r="BL137"/>
  <c r="BK137"/>
  <c r="BJ137"/>
  <c r="CT123"/>
  <c r="CW123" s="1"/>
  <c r="CT121"/>
  <c r="CW121" s="1"/>
  <c r="BI121"/>
  <c r="BM121"/>
  <c r="BJ121"/>
  <c r="BK121"/>
  <c r="BL121"/>
  <c r="BI119"/>
  <c r="BM119"/>
  <c r="BJ119"/>
  <c r="CT119"/>
  <c r="CW119" s="1"/>
  <c r="BK119"/>
  <c r="BL119"/>
  <c r="BI113"/>
  <c r="BM113"/>
  <c r="BJ113"/>
  <c r="CT113"/>
  <c r="CW113" s="1"/>
  <c r="BK113"/>
  <c r="BL113"/>
  <c r="CT109"/>
  <c r="CW109" s="1"/>
  <c r="BK109"/>
  <c r="BL109"/>
  <c r="BI109"/>
  <c r="BM109"/>
  <c r="BJ109"/>
  <c r="CT105"/>
  <c r="CW105" s="1"/>
  <c r="BK105"/>
  <c r="BL105"/>
  <c r="BI105"/>
  <c r="BM105"/>
  <c r="BJ105"/>
  <c r="CT100"/>
  <c r="CW100" s="1"/>
  <c r="BL100"/>
  <c r="BI100"/>
  <c r="BJ100"/>
  <c r="BK100"/>
  <c r="BM100"/>
  <c r="CT93"/>
  <c r="CW93" s="1"/>
  <c r="BL93"/>
  <c r="BI93"/>
  <c r="BJ93"/>
  <c r="BK93"/>
  <c r="BM93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D25"/>
  <c r="D24"/>
  <c r="D23"/>
  <c r="D22"/>
  <c r="D21"/>
  <c r="D20"/>
  <c r="D19"/>
  <c r="D18"/>
  <c r="D17"/>
  <c r="D16"/>
  <c r="D15"/>
  <c r="D14"/>
  <c r="F12" i="28"/>
  <c r="D102" i="1" l="1"/>
  <c r="ED103"/>
  <c r="EF103" s="1"/>
  <c r="BT109"/>
  <c r="D31"/>
  <c r="ED102"/>
  <c r="EF102" s="1"/>
  <c r="BT18"/>
  <c r="AZ30"/>
  <c r="AX30"/>
  <c r="AM30"/>
  <c r="AN30"/>
  <c r="AZ50"/>
  <c r="AX50"/>
  <c r="AM50"/>
  <c r="AN50"/>
  <c r="AZ35"/>
  <c r="AX35"/>
  <c r="AM35"/>
  <c r="AN35"/>
  <c r="AZ65"/>
  <c r="AX65"/>
  <c r="AM65"/>
  <c r="AN65"/>
  <c r="AZ115"/>
  <c r="AX115"/>
  <c r="AN115"/>
  <c r="AM115"/>
  <c r="AZ109"/>
  <c r="AX109"/>
  <c r="AM109"/>
  <c r="AN109"/>
  <c r="AZ28"/>
  <c r="AX28"/>
  <c r="AM28"/>
  <c r="AN28"/>
  <c r="AZ78"/>
  <c r="AX78"/>
  <c r="AM78"/>
  <c r="AN78"/>
  <c r="AZ69"/>
  <c r="AX69"/>
  <c r="AM69"/>
  <c r="AN69"/>
  <c r="AZ27"/>
  <c r="AX27"/>
  <c r="AM27"/>
  <c r="AN27"/>
  <c r="AZ51"/>
  <c r="AX51"/>
  <c r="AM51"/>
  <c r="AN51"/>
  <c r="AZ17"/>
  <c r="AX17"/>
  <c r="AM17"/>
  <c r="AN17"/>
  <c r="AZ42"/>
  <c r="AX42"/>
  <c r="AM42"/>
  <c r="AN42"/>
  <c r="AZ68"/>
  <c r="AX68"/>
  <c r="AM68"/>
  <c r="AN68"/>
  <c r="AZ52"/>
  <c r="AX52"/>
  <c r="AM52"/>
  <c r="AN52"/>
  <c r="AZ118"/>
  <c r="AX118"/>
  <c r="AN118"/>
  <c r="AM118"/>
  <c r="AZ96"/>
  <c r="AX96"/>
  <c r="AM96"/>
  <c r="AN96"/>
  <c r="AZ26"/>
  <c r="AX26"/>
  <c r="AM26"/>
  <c r="AN26"/>
  <c r="AZ110"/>
  <c r="AX110"/>
  <c r="AN110"/>
  <c r="AM110"/>
  <c r="AZ25"/>
  <c r="AX25"/>
  <c r="AM25"/>
  <c r="AN25"/>
  <c r="AZ92"/>
  <c r="AX92"/>
  <c r="AM92"/>
  <c r="AN92"/>
  <c r="AZ116"/>
  <c r="AX116"/>
  <c r="AN116"/>
  <c r="AM116"/>
  <c r="AZ36"/>
  <c r="AX36"/>
  <c r="AM36"/>
  <c r="AN36"/>
  <c r="AZ77"/>
  <c r="AX77"/>
  <c r="AM77"/>
  <c r="AN77"/>
  <c r="AZ95"/>
  <c r="AX95"/>
  <c r="AM95"/>
  <c r="AN95"/>
  <c r="AZ107"/>
  <c r="AX107"/>
  <c r="AM107"/>
  <c r="AN107"/>
  <c r="AZ108"/>
  <c r="AX108"/>
  <c r="AM108"/>
  <c r="AN108"/>
  <c r="AZ93"/>
  <c r="AX93"/>
  <c r="AM93"/>
  <c r="AN93"/>
  <c r="AZ43"/>
  <c r="AX43"/>
  <c r="AM43"/>
  <c r="AN43"/>
  <c r="AZ31"/>
  <c r="AX31"/>
  <c r="AM31"/>
  <c r="AN31"/>
  <c r="E44"/>
  <c r="F44" s="1"/>
  <c r="G44" s="1"/>
  <c r="D110"/>
  <c r="D106"/>
  <c r="ED107"/>
  <c r="BT110"/>
  <c r="D34"/>
  <c r="ED21"/>
  <c r="EF21" s="1"/>
  <c r="BT128"/>
  <c r="EE110"/>
  <c r="EF110"/>
  <c r="EI110"/>
  <c r="EJ110"/>
  <c r="BT21"/>
  <c r="BT33"/>
  <c r="ED34"/>
  <c r="EF34" s="1"/>
  <c r="G30"/>
  <c r="G50"/>
  <c r="G35"/>
  <c r="G25"/>
  <c r="G92"/>
  <c r="G115"/>
  <c r="G109"/>
  <c r="G28"/>
  <c r="G36"/>
  <c r="G77"/>
  <c r="G95"/>
  <c r="G107"/>
  <c r="G96"/>
  <c r="G43"/>
  <c r="G31"/>
  <c r="G110"/>
  <c r="G116"/>
  <c r="G78"/>
  <c r="G69"/>
  <c r="G27"/>
  <c r="G51"/>
  <c r="G17"/>
  <c r="G42"/>
  <c r="G68"/>
  <c r="G118"/>
  <c r="G108"/>
  <c r="G93"/>
  <c r="G26"/>
  <c r="E32"/>
  <c r="F32" s="1"/>
  <c r="D142"/>
  <c r="E94"/>
  <c r="F94" s="1"/>
  <c r="EG117"/>
  <c r="E70"/>
  <c r="F70" s="1"/>
  <c r="EI129"/>
  <c r="EJ129"/>
  <c r="AB129" s="1"/>
  <c r="EF129"/>
  <c r="EE129"/>
  <c r="EJ97"/>
  <c r="EI97"/>
  <c r="EF97"/>
  <c r="EE97"/>
  <c r="ED137"/>
  <c r="BT136"/>
  <c r="D136"/>
  <c r="ED126"/>
  <c r="BT125"/>
  <c r="D125"/>
  <c r="ED142"/>
  <c r="BT141"/>
  <c r="D141"/>
  <c r="ED66"/>
  <c r="BT65"/>
  <c r="E66"/>
  <c r="ED120"/>
  <c r="BT119"/>
  <c r="D119"/>
  <c r="ED141"/>
  <c r="BT140"/>
  <c r="D140"/>
  <c r="G65"/>
  <c r="EF109"/>
  <c r="EF41"/>
  <c r="EF57"/>
  <c r="EF56"/>
  <c r="EF90"/>
  <c r="EI107"/>
  <c r="EJ107"/>
  <c r="EF107"/>
  <c r="EE107"/>
  <c r="EF99"/>
  <c r="EF105"/>
  <c r="EF80"/>
  <c r="EF86"/>
  <c r="EF88"/>
  <c r="EF70"/>
  <c r="EF64"/>
  <c r="EF76"/>
  <c r="EI145"/>
  <c r="EJ145"/>
  <c r="AB145" s="1"/>
  <c r="EF145"/>
  <c r="EE145"/>
  <c r="EI17"/>
  <c r="EJ17"/>
  <c r="EF17"/>
  <c r="EE17"/>
  <c r="E29"/>
  <c r="F29" s="1"/>
  <c r="EF29"/>
  <c r="EF47"/>
  <c r="EF61"/>
  <c r="EF49"/>
  <c r="EF15"/>
  <c r="EI30"/>
  <c r="EJ30"/>
  <c r="EE30"/>
  <c r="EF30"/>
  <c r="EJ35"/>
  <c r="EI35"/>
  <c r="EF35"/>
  <c r="EE35"/>
  <c r="EF39"/>
  <c r="EI135"/>
  <c r="EJ135"/>
  <c r="AB135" s="1"/>
  <c r="EF135"/>
  <c r="EE135"/>
  <c r="EF18"/>
  <c r="G52"/>
  <c r="EF32"/>
  <c r="EG114"/>
  <c r="EF59"/>
  <c r="EJ92"/>
  <c r="EI92"/>
  <c r="EE92"/>
  <c r="EF92"/>
  <c r="EF101"/>
  <c r="EF89"/>
  <c r="EF108"/>
  <c r="EF82"/>
  <c r="EF94"/>
  <c r="EJ95"/>
  <c r="EI95"/>
  <c r="EF95"/>
  <c r="EE95"/>
  <c r="EF85"/>
  <c r="EF87"/>
  <c r="EF67"/>
  <c r="EF45"/>
  <c r="EF55"/>
  <c r="EF63"/>
  <c r="EJ42"/>
  <c r="EE42"/>
  <c r="EI42"/>
  <c r="EF42"/>
  <c r="ED136"/>
  <c r="EF16"/>
  <c r="EI25"/>
  <c r="EJ25"/>
  <c r="EF25"/>
  <c r="EE25"/>
  <c r="EF33"/>
  <c r="E37"/>
  <c r="EF37"/>
  <c r="EJ50"/>
  <c r="EE50"/>
  <c r="EI50"/>
  <c r="EF50"/>
  <c r="EF43"/>
  <c r="EF26"/>
  <c r="EF31"/>
  <c r="E119"/>
  <c r="F119" s="1"/>
  <c r="ED119"/>
  <c r="EI143"/>
  <c r="EJ143"/>
  <c r="AB143" s="1"/>
  <c r="EF143"/>
  <c r="EE143"/>
  <c r="EI139"/>
  <c r="V139" s="1"/>
  <c r="EJ139"/>
  <c r="AB139" s="1"/>
  <c r="EF139"/>
  <c r="EE139"/>
  <c r="EI128"/>
  <c r="V128" s="1"/>
  <c r="EE128"/>
  <c r="EJ128"/>
  <c r="AB128" s="1"/>
  <c r="EF128"/>
  <c r="EI144"/>
  <c r="V144" s="1"/>
  <c r="EE144"/>
  <c r="EJ144"/>
  <c r="AB144" s="1"/>
  <c r="EF144"/>
  <c r="ED130"/>
  <c r="BT129"/>
  <c r="D129"/>
  <c r="ED121"/>
  <c r="BT120"/>
  <c r="D120"/>
  <c r="D65"/>
  <c r="EF118"/>
  <c r="EF28"/>
  <c r="EF46"/>
  <c r="EF40"/>
  <c r="ED65"/>
  <c r="F111"/>
  <c r="E112"/>
  <c r="EF111"/>
  <c r="ED98"/>
  <c r="BT97"/>
  <c r="E98"/>
  <c r="D97"/>
  <c r="EF91"/>
  <c r="EF83"/>
  <c r="EF73"/>
  <c r="EF75"/>
  <c r="EF78"/>
  <c r="EF69"/>
  <c r="EF27"/>
  <c r="EI132"/>
  <c r="EE132"/>
  <c r="EJ132"/>
  <c r="AB132" s="1"/>
  <c r="EF132"/>
  <c r="EF38"/>
  <c r="EF51"/>
  <c r="EF36"/>
  <c r="EF124"/>
  <c r="EI134"/>
  <c r="V134" s="1"/>
  <c r="EE134"/>
  <c r="EJ134"/>
  <c r="AB134" s="1"/>
  <c r="EF134"/>
  <c r="F18"/>
  <c r="E19"/>
  <c r="EF81"/>
  <c r="EF22"/>
  <c r="EF100"/>
  <c r="EF20"/>
  <c r="EF44"/>
  <c r="EF48"/>
  <c r="EF54"/>
  <c r="EF58"/>
  <c r="EF84"/>
  <c r="E79"/>
  <c r="EF79"/>
  <c r="EF93"/>
  <c r="EF96"/>
  <c r="EF74"/>
  <c r="EF60"/>
  <c r="EF62"/>
  <c r="EJ77"/>
  <c r="EI77"/>
  <c r="EF77"/>
  <c r="EE77"/>
  <c r="EF71"/>
  <c r="EJ68"/>
  <c r="EI68"/>
  <c r="EE68"/>
  <c r="EF68"/>
  <c r="EF24"/>
  <c r="ED140"/>
  <c r="EI138"/>
  <c r="V138" s="1"/>
  <c r="EE138"/>
  <c r="EJ138"/>
  <c r="AB138" s="1"/>
  <c r="EF138"/>
  <c r="EI146"/>
  <c r="EE146"/>
  <c r="EJ146"/>
  <c r="AB146" s="1"/>
  <c r="EF146"/>
  <c r="EF122"/>
  <c r="EI127"/>
  <c r="EJ127"/>
  <c r="AB127" s="1"/>
  <c r="EF127"/>
  <c r="EE127"/>
  <c r="EI131"/>
  <c r="V131" s="1"/>
  <c r="EJ131"/>
  <c r="AB131" s="1"/>
  <c r="EF131"/>
  <c r="EE131"/>
  <c r="EF23"/>
  <c r="ED125"/>
  <c r="EI133"/>
  <c r="EJ133"/>
  <c r="AB133" s="1"/>
  <c r="EF133"/>
  <c r="EE133"/>
  <c r="EI123"/>
  <c r="EJ123"/>
  <c r="EF123"/>
  <c r="EE123"/>
  <c r="CE65"/>
  <c r="CF52"/>
  <c r="CY52"/>
  <c r="BL111"/>
  <c r="CE52"/>
  <c r="BM86"/>
  <c r="BJ86"/>
  <c r="CT86"/>
  <c r="CW86" s="1"/>
  <c r="BJ111"/>
  <c r="BI111"/>
  <c r="BK111"/>
  <c r="BN93"/>
  <c r="BN137"/>
  <c r="V146"/>
  <c r="BN105"/>
  <c r="BN109"/>
  <c r="BN113"/>
  <c r="BN119"/>
  <c r="BN141"/>
  <c r="BN145"/>
  <c r="BN24"/>
  <c r="BN39"/>
  <c r="BN55"/>
  <c r="BN71"/>
  <c r="BN87"/>
  <c r="BN102"/>
  <c r="BN94"/>
  <c r="BN101"/>
  <c r="V132"/>
  <c r="BN133"/>
  <c r="BN132"/>
  <c r="BN16"/>
  <c r="BN98"/>
  <c r="BN128"/>
  <c r="BN96"/>
  <c r="BN99"/>
  <c r="BN139"/>
  <c r="BN143"/>
  <c r="BN122"/>
  <c r="BN130"/>
  <c r="BK125"/>
  <c r="BL125"/>
  <c r="CT125"/>
  <c r="CW125" s="1"/>
  <c r="BI125"/>
  <c r="BM125"/>
  <c r="BJ125"/>
  <c r="BN100"/>
  <c r="BN121"/>
  <c r="BN138"/>
  <c r="BN146"/>
  <c r="BN127"/>
  <c r="BN131"/>
  <c r="BK136"/>
  <c r="BJ136"/>
  <c r="CT136"/>
  <c r="CW136" s="1"/>
  <c r="BI136"/>
  <c r="BM136"/>
  <c r="BL136"/>
  <c r="CT104"/>
  <c r="CW104" s="1"/>
  <c r="BK104"/>
  <c r="BL104"/>
  <c r="BI104"/>
  <c r="BM104"/>
  <c r="BJ104"/>
  <c r="CT108"/>
  <c r="CW108" s="1"/>
  <c r="BK108"/>
  <c r="BL108"/>
  <c r="BI108"/>
  <c r="BM108"/>
  <c r="BJ108"/>
  <c r="CT112"/>
  <c r="CW112" s="1"/>
  <c r="BK112"/>
  <c r="BL112"/>
  <c r="BI112"/>
  <c r="BM112"/>
  <c r="BJ112"/>
  <c r="V127"/>
  <c r="BN116"/>
  <c r="BN124"/>
  <c r="V133"/>
  <c r="BN140"/>
  <c r="BK129"/>
  <c r="BL129"/>
  <c r="CT129"/>
  <c r="CW129" s="1"/>
  <c r="BI129"/>
  <c r="BM129"/>
  <c r="BJ129"/>
  <c r="BN47"/>
  <c r="BN63"/>
  <c r="BN79"/>
  <c r="BN142"/>
  <c r="V143"/>
  <c r="BN20"/>
  <c r="BN28"/>
  <c r="BN43"/>
  <c r="BN51"/>
  <c r="BN59"/>
  <c r="BN67"/>
  <c r="BN75"/>
  <c r="BN83"/>
  <c r="BN91"/>
  <c r="BN106"/>
  <c r="BN144"/>
  <c r="V145"/>
  <c r="BN15"/>
  <c r="BN19"/>
  <c r="BN21"/>
  <c r="BN23"/>
  <c r="BN27"/>
  <c r="BN29"/>
  <c r="BN31"/>
  <c r="BN32"/>
  <c r="BN34"/>
  <c r="BN38"/>
  <c r="BN40"/>
  <c r="BN44"/>
  <c r="BN46"/>
  <c r="BN54"/>
  <c r="BN56"/>
  <c r="BN58"/>
  <c r="BN60"/>
  <c r="BN62"/>
  <c r="BN64"/>
  <c r="BN66"/>
  <c r="BN70"/>
  <c r="BN72"/>
  <c r="BN74"/>
  <c r="BN76"/>
  <c r="BN78"/>
  <c r="BN82"/>
  <c r="BN84"/>
  <c r="BN88"/>
  <c r="BN90"/>
  <c r="BN103"/>
  <c r="BN115"/>
  <c r="BN118"/>
  <c r="BN134"/>
  <c r="V135"/>
  <c r="BN135"/>
  <c r="CT120"/>
  <c r="CW120" s="1"/>
  <c r="CT14"/>
  <c r="CW14" s="1"/>
  <c r="BJ14"/>
  <c r="BI14"/>
  <c r="BM14"/>
  <c r="BL14"/>
  <c r="BK14"/>
  <c r="CT18"/>
  <c r="CW18" s="1"/>
  <c r="BJ18"/>
  <c r="BI18"/>
  <c r="BM18"/>
  <c r="BL18"/>
  <c r="BK18"/>
  <c r="CT22"/>
  <c r="CW22" s="1"/>
  <c r="BK22"/>
  <c r="BJ22"/>
  <c r="BI22"/>
  <c r="BM22"/>
  <c r="BL22"/>
  <c r="CT26"/>
  <c r="CW26" s="1"/>
  <c r="BK26"/>
  <c r="BJ26"/>
  <c r="BI26"/>
  <c r="BM26"/>
  <c r="BL26"/>
  <c r="CT30"/>
  <c r="CW30" s="1"/>
  <c r="CT33"/>
  <c r="CW33" s="1"/>
  <c r="BK33"/>
  <c r="BJ33"/>
  <c r="BI33"/>
  <c r="BM33"/>
  <c r="BL33"/>
  <c r="CT37"/>
  <c r="CW37" s="1"/>
  <c r="BK37"/>
  <c r="BJ37"/>
  <c r="BI37"/>
  <c r="BM37"/>
  <c r="BL37"/>
  <c r="CT41"/>
  <c r="CW41" s="1"/>
  <c r="BK41"/>
  <c r="BJ41"/>
  <c r="BI41"/>
  <c r="BM41"/>
  <c r="BL41"/>
  <c r="CT45"/>
  <c r="CW45" s="1"/>
  <c r="BK45"/>
  <c r="BJ45"/>
  <c r="BI45"/>
  <c r="BM45"/>
  <c r="BL45"/>
  <c r="CT49"/>
  <c r="CW49" s="1"/>
  <c r="BK49"/>
  <c r="BJ49"/>
  <c r="BI49"/>
  <c r="BM49"/>
  <c r="BL49"/>
  <c r="CT53"/>
  <c r="CW53" s="1"/>
  <c r="BK53"/>
  <c r="BJ53"/>
  <c r="BI53"/>
  <c r="BM53"/>
  <c r="BL53"/>
  <c r="CT57"/>
  <c r="CW57" s="1"/>
  <c r="BK57"/>
  <c r="BJ57"/>
  <c r="BI57"/>
  <c r="BM57"/>
  <c r="BL57"/>
  <c r="CT61"/>
  <c r="CW61" s="1"/>
  <c r="BK61"/>
  <c r="BJ61"/>
  <c r="BI61"/>
  <c r="BM61"/>
  <c r="BL61"/>
  <c r="CT65"/>
  <c r="CW65" s="1"/>
  <c r="CT69"/>
  <c r="CW69" s="1"/>
  <c r="BK69"/>
  <c r="BJ69"/>
  <c r="BI69"/>
  <c r="BM69"/>
  <c r="BL69"/>
  <c r="CT73"/>
  <c r="CW73" s="1"/>
  <c r="BK73"/>
  <c r="BJ73"/>
  <c r="BI73"/>
  <c r="BM73"/>
  <c r="BL73"/>
  <c r="CT77"/>
  <c r="CW77" s="1"/>
  <c r="CT81"/>
  <c r="CW81" s="1"/>
  <c r="BK81"/>
  <c r="BJ81"/>
  <c r="BI81"/>
  <c r="BM81"/>
  <c r="BL81"/>
  <c r="CT85"/>
  <c r="CW85" s="1"/>
  <c r="BK85"/>
  <c r="BJ85"/>
  <c r="BI85"/>
  <c r="BM85"/>
  <c r="BL85"/>
  <c r="CT89"/>
  <c r="CW89" s="1"/>
  <c r="BK89"/>
  <c r="BJ89"/>
  <c r="BI89"/>
  <c r="BM89"/>
  <c r="BL89"/>
  <c r="EG110" l="1"/>
  <c r="AZ18"/>
  <c r="AX18"/>
  <c r="AM18"/>
  <c r="AN18"/>
  <c r="AZ119"/>
  <c r="AX119"/>
  <c r="AN119"/>
  <c r="AM119"/>
  <c r="E45"/>
  <c r="AZ29"/>
  <c r="AX29"/>
  <c r="AM29"/>
  <c r="AN29"/>
  <c r="AZ111"/>
  <c r="AX111"/>
  <c r="AN111"/>
  <c r="AM111"/>
  <c r="AZ70"/>
  <c r="AX70"/>
  <c r="AM70"/>
  <c r="AN70"/>
  <c r="AZ94"/>
  <c r="AX94"/>
  <c r="AM94"/>
  <c r="AN94"/>
  <c r="AZ32"/>
  <c r="AX32"/>
  <c r="AM32"/>
  <c r="AN32"/>
  <c r="AZ44"/>
  <c r="AX44"/>
  <c r="AM44"/>
  <c r="AN44"/>
  <c r="G111"/>
  <c r="G70"/>
  <c r="G94"/>
  <c r="G32"/>
  <c r="G18"/>
  <c r="G119"/>
  <c r="G29"/>
  <c r="E71"/>
  <c r="E72" s="1"/>
  <c r="E33"/>
  <c r="E34" s="1"/>
  <c r="F34" s="1"/>
  <c r="EG25"/>
  <c r="EG77"/>
  <c r="EG135"/>
  <c r="EG35"/>
  <c r="EG68"/>
  <c r="EG139"/>
  <c r="EG95"/>
  <c r="ED53"/>
  <c r="BT52"/>
  <c r="E53"/>
  <c r="ED52"/>
  <c r="D52"/>
  <c r="EG123"/>
  <c r="EG133"/>
  <c r="EF125"/>
  <c r="EG131"/>
  <c r="EG127"/>
  <c r="EG146"/>
  <c r="EG138"/>
  <c r="EI140"/>
  <c r="V140" s="1"/>
  <c r="EE140"/>
  <c r="EJ140"/>
  <c r="AB140" s="1"/>
  <c r="EF140"/>
  <c r="F19"/>
  <c r="E20"/>
  <c r="EG134"/>
  <c r="EG132"/>
  <c r="EF98"/>
  <c r="F112"/>
  <c r="E113"/>
  <c r="F113" s="1"/>
  <c r="EJ65"/>
  <c r="EI65"/>
  <c r="EF65"/>
  <c r="EE65"/>
  <c r="EI130"/>
  <c r="V130" s="1"/>
  <c r="EE130"/>
  <c r="EJ130"/>
  <c r="AB130" s="1"/>
  <c r="EF130"/>
  <c r="EG143"/>
  <c r="EG42"/>
  <c r="F45"/>
  <c r="E46"/>
  <c r="EG92"/>
  <c r="EG30"/>
  <c r="EG17"/>
  <c r="EG145"/>
  <c r="EG107"/>
  <c r="EI141"/>
  <c r="V141" s="1"/>
  <c r="EJ141"/>
  <c r="AB141" s="1"/>
  <c r="EF141"/>
  <c r="EE141"/>
  <c r="E120"/>
  <c r="EF66"/>
  <c r="EI142"/>
  <c r="V142" s="1"/>
  <c r="EE142"/>
  <c r="EJ142"/>
  <c r="AB142" s="1"/>
  <c r="EF142"/>
  <c r="EI126"/>
  <c r="EE126"/>
  <c r="EJ126"/>
  <c r="EF126"/>
  <c r="EG97"/>
  <c r="EG129"/>
  <c r="F79"/>
  <c r="E80"/>
  <c r="F98"/>
  <c r="E99"/>
  <c r="EF121"/>
  <c r="EG144"/>
  <c r="EG128"/>
  <c r="EF119"/>
  <c r="EG50"/>
  <c r="F37"/>
  <c r="E38"/>
  <c r="EI136"/>
  <c r="V136" s="1"/>
  <c r="EE136"/>
  <c r="EJ136"/>
  <c r="AB136" s="1"/>
  <c r="EF136"/>
  <c r="EI120"/>
  <c r="EE120"/>
  <c r="EJ120"/>
  <c r="EF120"/>
  <c r="F66"/>
  <c r="E67"/>
  <c r="F67" s="1"/>
  <c r="EI137"/>
  <c r="V137" s="1"/>
  <c r="EJ137"/>
  <c r="AB137" s="1"/>
  <c r="EF137"/>
  <c r="EE137"/>
  <c r="V129"/>
  <c r="BN111"/>
  <c r="BN86"/>
  <c r="BN89"/>
  <c r="BN81"/>
  <c r="BN73"/>
  <c r="BN57"/>
  <c r="BN49"/>
  <c r="BN33"/>
  <c r="BN26"/>
  <c r="BN129"/>
  <c r="BN108"/>
  <c r="BN136"/>
  <c r="BN125"/>
  <c r="BN85"/>
  <c r="BN69"/>
  <c r="BN61"/>
  <c r="BN53"/>
  <c r="BN45"/>
  <c r="BN37"/>
  <c r="BN22"/>
  <c r="BN18"/>
  <c r="BN14"/>
  <c r="BN112"/>
  <c r="BN104"/>
  <c r="O5" i="32"/>
  <c r="K5"/>
  <c r="AE4" i="34"/>
  <c r="P4"/>
  <c r="Q4" s="1"/>
  <c r="X2"/>
  <c r="F71" i="1" l="1"/>
  <c r="AZ37"/>
  <c r="AX37"/>
  <c r="AM37"/>
  <c r="AN37"/>
  <c r="AZ67"/>
  <c r="AX67"/>
  <c r="AM67"/>
  <c r="AN67"/>
  <c r="AZ98"/>
  <c r="AX98"/>
  <c r="AM98"/>
  <c r="AN98"/>
  <c r="AZ79"/>
  <c r="AX79"/>
  <c r="AM79"/>
  <c r="AN79"/>
  <c r="AZ113"/>
  <c r="AX113"/>
  <c r="AN113"/>
  <c r="AM113"/>
  <c r="AZ71"/>
  <c r="AX71"/>
  <c r="AM71"/>
  <c r="AN71"/>
  <c r="AZ66"/>
  <c r="AX66"/>
  <c r="AM66"/>
  <c r="AN66"/>
  <c r="AZ45"/>
  <c r="AX45"/>
  <c r="AM45"/>
  <c r="AN45"/>
  <c r="AZ112"/>
  <c r="AX112"/>
  <c r="AN112"/>
  <c r="AM112"/>
  <c r="AZ19"/>
  <c r="AX19"/>
  <c r="AM19"/>
  <c r="AN19"/>
  <c r="AZ34"/>
  <c r="AX34"/>
  <c r="AM34"/>
  <c r="AN34"/>
  <c r="F33"/>
  <c r="G66"/>
  <c r="G37"/>
  <c r="G45"/>
  <c r="G33"/>
  <c r="G113"/>
  <c r="G71"/>
  <c r="G67"/>
  <c r="G98"/>
  <c r="G79"/>
  <c r="G112"/>
  <c r="G19"/>
  <c r="G34"/>
  <c r="EG65"/>
  <c r="EG137"/>
  <c r="F38"/>
  <c r="E39"/>
  <c r="F80"/>
  <c r="E81"/>
  <c r="EG141"/>
  <c r="F20"/>
  <c r="E21"/>
  <c r="F72"/>
  <c r="E73"/>
  <c r="EG140"/>
  <c r="EJ52"/>
  <c r="EI52"/>
  <c r="EE52"/>
  <c r="EF52"/>
  <c r="EG120"/>
  <c r="EG136"/>
  <c r="F99"/>
  <c r="E100"/>
  <c r="EG126"/>
  <c r="EG142"/>
  <c r="F120"/>
  <c r="E121"/>
  <c r="F46"/>
  <c r="E47"/>
  <c r="EG130"/>
  <c r="F53"/>
  <c r="E54"/>
  <c r="EF53"/>
  <c r="R4" i="34"/>
  <c r="AF4"/>
  <c r="AZ53" i="1" l="1"/>
  <c r="AX53"/>
  <c r="AM53"/>
  <c r="AN53"/>
  <c r="AZ72"/>
  <c r="AX72"/>
  <c r="AM72"/>
  <c r="AN72"/>
  <c r="AZ20"/>
  <c r="AX20"/>
  <c r="AM20"/>
  <c r="AN20"/>
  <c r="AZ46"/>
  <c r="AX46"/>
  <c r="AM46"/>
  <c r="AN46"/>
  <c r="AZ120"/>
  <c r="AX120"/>
  <c r="AN120"/>
  <c r="AM120"/>
  <c r="AZ99"/>
  <c r="AX99"/>
  <c r="AM99"/>
  <c r="AN99"/>
  <c r="AZ80"/>
  <c r="AX80"/>
  <c r="AM80"/>
  <c r="AN80"/>
  <c r="AZ38"/>
  <c r="AX38"/>
  <c r="AM38"/>
  <c r="AN38"/>
  <c r="AZ33"/>
  <c r="AX33"/>
  <c r="AM33"/>
  <c r="AN33"/>
  <c r="G20"/>
  <c r="G46"/>
  <c r="G120"/>
  <c r="G99"/>
  <c r="G80"/>
  <c r="G38"/>
  <c r="G53"/>
  <c r="G72"/>
  <c r="EG52"/>
  <c r="F54"/>
  <c r="E55"/>
  <c r="F73"/>
  <c r="E74"/>
  <c r="F47"/>
  <c r="E48"/>
  <c r="F121"/>
  <c r="E122"/>
  <c r="F100"/>
  <c r="E101"/>
  <c r="F81"/>
  <c r="E82"/>
  <c r="F39"/>
  <c r="E40"/>
  <c r="F21"/>
  <c r="E22"/>
  <c r="AG4" i="34"/>
  <c r="S4"/>
  <c r="AZ21" i="1" l="1"/>
  <c r="AX21"/>
  <c r="AM21"/>
  <c r="AN21"/>
  <c r="AZ39"/>
  <c r="AX39"/>
  <c r="AM39"/>
  <c r="AN39"/>
  <c r="AZ81"/>
  <c r="AX81"/>
  <c r="AM81"/>
  <c r="AN81"/>
  <c r="AZ100"/>
  <c r="AX100"/>
  <c r="AM100"/>
  <c r="AN100"/>
  <c r="AZ121"/>
  <c r="AX121"/>
  <c r="AN121"/>
  <c r="AM121"/>
  <c r="AZ47"/>
  <c r="AX47"/>
  <c r="AM47"/>
  <c r="AN47"/>
  <c r="AZ73"/>
  <c r="AX73"/>
  <c r="AM73"/>
  <c r="AN73"/>
  <c r="AZ54"/>
  <c r="AX54"/>
  <c r="AM54"/>
  <c r="AN54"/>
  <c r="G21"/>
  <c r="G39"/>
  <c r="G81"/>
  <c r="G100"/>
  <c r="G121"/>
  <c r="G47"/>
  <c r="G73"/>
  <c r="G54"/>
  <c r="F22"/>
  <c r="E23"/>
  <c r="F40"/>
  <c r="E41"/>
  <c r="F41" s="1"/>
  <c r="F82"/>
  <c r="E83"/>
  <c r="F101"/>
  <c r="E102"/>
  <c r="F122"/>
  <c r="E123"/>
  <c r="F48"/>
  <c r="E49"/>
  <c r="F49" s="1"/>
  <c r="F74"/>
  <c r="E75"/>
  <c r="F55"/>
  <c r="E56"/>
  <c r="T4" i="34"/>
  <c r="AH4"/>
  <c r="AZ55" i="1" l="1"/>
  <c r="AX55"/>
  <c r="AM55"/>
  <c r="AN55"/>
  <c r="AZ122"/>
  <c r="AX122"/>
  <c r="AN122"/>
  <c r="AM122"/>
  <c r="AZ82"/>
  <c r="AX82"/>
  <c r="AM82"/>
  <c r="AN82"/>
  <c r="AZ22"/>
  <c r="AX22"/>
  <c r="AM22"/>
  <c r="AN22"/>
  <c r="AZ74"/>
  <c r="AX74"/>
  <c r="AM74"/>
  <c r="AN74"/>
  <c r="AZ48"/>
  <c r="AX48"/>
  <c r="AM48"/>
  <c r="AN48"/>
  <c r="AZ101"/>
  <c r="AX101"/>
  <c r="AM101"/>
  <c r="AN101"/>
  <c r="AZ40"/>
  <c r="AX40"/>
  <c r="AM40"/>
  <c r="AN40"/>
  <c r="AZ49"/>
  <c r="AX49"/>
  <c r="AM49"/>
  <c r="AN49"/>
  <c r="AZ41"/>
  <c r="AX41"/>
  <c r="AM41"/>
  <c r="AN41"/>
  <c r="G49"/>
  <c r="G41"/>
  <c r="G55"/>
  <c r="G74"/>
  <c r="G48"/>
  <c r="G122"/>
  <c r="G101"/>
  <c r="G82"/>
  <c r="G40"/>
  <c r="G22"/>
  <c r="F56"/>
  <c r="E57"/>
  <c r="F75"/>
  <c r="E76"/>
  <c r="F76" s="1"/>
  <c r="F123"/>
  <c r="E124"/>
  <c r="F102"/>
  <c r="E103"/>
  <c r="F83"/>
  <c r="E84"/>
  <c r="F23"/>
  <c r="E24"/>
  <c r="F24" s="1"/>
  <c r="AI4" i="34"/>
  <c r="AZ24" i="1" l="1"/>
  <c r="AX24"/>
  <c r="AM24"/>
  <c r="AN24"/>
  <c r="AZ76"/>
  <c r="AX76"/>
  <c r="AM76"/>
  <c r="AN76"/>
  <c r="AZ23"/>
  <c r="AX23"/>
  <c r="AM23"/>
  <c r="AN23"/>
  <c r="AZ83"/>
  <c r="AX83"/>
  <c r="AM83"/>
  <c r="AN83"/>
  <c r="AZ102"/>
  <c r="AX102"/>
  <c r="AM102"/>
  <c r="AN102"/>
  <c r="AZ123"/>
  <c r="AX123"/>
  <c r="AN123"/>
  <c r="AM123"/>
  <c r="AZ75"/>
  <c r="AX75"/>
  <c r="AM75"/>
  <c r="AN75"/>
  <c r="AZ56"/>
  <c r="AX56"/>
  <c r="AM56"/>
  <c r="AN56"/>
  <c r="G83"/>
  <c r="G24"/>
  <c r="G76"/>
  <c r="G23"/>
  <c r="G102"/>
  <c r="G123"/>
  <c r="G75"/>
  <c r="G56"/>
  <c r="F84"/>
  <c r="E85"/>
  <c r="F103"/>
  <c r="E104"/>
  <c r="F124"/>
  <c r="E125"/>
  <c r="F57"/>
  <c r="E58"/>
  <c r="B12" i="32"/>
  <c r="B13"/>
  <c r="B14"/>
  <c r="B15"/>
  <c r="B16"/>
  <c r="B17"/>
  <c r="B18"/>
  <c r="B19"/>
  <c r="B20"/>
  <c r="B21"/>
  <c r="B22"/>
  <c r="B23"/>
  <c r="B24"/>
  <c r="B25"/>
  <c r="B11"/>
  <c r="AZ57" i="1" l="1"/>
  <c r="AX57"/>
  <c r="AM57"/>
  <c r="AN57"/>
  <c r="AZ124"/>
  <c r="AX124"/>
  <c r="AN124"/>
  <c r="AM124"/>
  <c r="AZ103"/>
  <c r="AX103"/>
  <c r="AM103"/>
  <c r="AN103"/>
  <c r="AZ84"/>
  <c r="AX84"/>
  <c r="AM84"/>
  <c r="AN84"/>
  <c r="G57"/>
  <c r="G124"/>
  <c r="G103"/>
  <c r="G84"/>
  <c r="F58"/>
  <c r="E59"/>
  <c r="F125"/>
  <c r="E126"/>
  <c r="F104"/>
  <c r="E105"/>
  <c r="F85"/>
  <c r="E86"/>
  <c r="W20" i="26"/>
  <c r="W19"/>
  <c r="W18"/>
  <c r="AZ85" i="1" l="1"/>
  <c r="AX85"/>
  <c r="AM85"/>
  <c r="AN85"/>
  <c r="AZ104"/>
  <c r="AX104"/>
  <c r="AM104"/>
  <c r="AN104"/>
  <c r="AZ125"/>
  <c r="AX125"/>
  <c r="AN125"/>
  <c r="AM125"/>
  <c r="AZ58"/>
  <c r="AX58"/>
  <c r="AM58"/>
  <c r="AN58"/>
  <c r="G85"/>
  <c r="G104"/>
  <c r="G125"/>
  <c r="G58"/>
  <c r="F86"/>
  <c r="E87"/>
  <c r="F105"/>
  <c r="E106"/>
  <c r="F106" s="1"/>
  <c r="F126"/>
  <c r="E127"/>
  <c r="F59"/>
  <c r="E60"/>
  <c r="U26" i="26"/>
  <c r="AZ106" i="1" l="1"/>
  <c r="AX106"/>
  <c r="AM106"/>
  <c r="AN106"/>
  <c r="AZ59"/>
  <c r="AX59"/>
  <c r="AM59"/>
  <c r="AN59"/>
  <c r="AZ126"/>
  <c r="AX126"/>
  <c r="AN126"/>
  <c r="AM126"/>
  <c r="AZ105"/>
  <c r="AX105"/>
  <c r="AM105"/>
  <c r="AN105"/>
  <c r="AZ86"/>
  <c r="AX86"/>
  <c r="AM86"/>
  <c r="AN86"/>
  <c r="G106"/>
  <c r="G59"/>
  <c r="G126"/>
  <c r="G105"/>
  <c r="G86"/>
  <c r="F60"/>
  <c r="E61"/>
  <c r="F127"/>
  <c r="E128"/>
  <c r="F87"/>
  <c r="E88"/>
  <c r="C8" i="25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78" i="26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AZ87" i="1" l="1"/>
  <c r="AX87"/>
  <c r="AM87"/>
  <c r="AN87"/>
  <c r="AZ127"/>
  <c r="AX127"/>
  <c r="AN127"/>
  <c r="AM127"/>
  <c r="AZ60"/>
  <c r="AX60"/>
  <c r="AM60"/>
  <c r="AN60"/>
  <c r="G87"/>
  <c r="G127"/>
  <c r="G60"/>
  <c r="F88"/>
  <c r="E89"/>
  <c r="F128"/>
  <c r="E129"/>
  <c r="F61"/>
  <c r="E62"/>
  <c r="W62" i="26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U62"/>
  <c r="U61"/>
  <c r="U60"/>
  <c r="U59"/>
  <c r="U58"/>
  <c r="U57"/>
  <c r="U56"/>
  <c r="U55"/>
  <c r="U54"/>
  <c r="U53"/>
  <c r="U52"/>
  <c r="U51"/>
  <c r="U50"/>
  <c r="U49"/>
  <c r="U48"/>
  <c r="U47"/>
  <c r="U46"/>
  <c r="U45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5"/>
  <c r="U24"/>
  <c r="U23"/>
  <c r="U22"/>
  <c r="U21"/>
  <c r="U20"/>
  <c r="U19"/>
  <c r="U18"/>
  <c r="AZ61" i="1" l="1"/>
  <c r="AX61"/>
  <c r="AM61"/>
  <c r="AN61"/>
  <c r="AZ128"/>
  <c r="AX128"/>
  <c r="AN128"/>
  <c r="AM128"/>
  <c r="AZ88"/>
  <c r="AX88"/>
  <c r="AM88"/>
  <c r="AN88"/>
  <c r="G61"/>
  <c r="G128"/>
  <c r="G88"/>
  <c r="F62"/>
  <c r="E63"/>
  <c r="F129"/>
  <c r="E130"/>
  <c r="F89"/>
  <c r="E90"/>
  <c r="DV4"/>
  <c r="AZ89" l="1"/>
  <c r="AX89"/>
  <c r="AM89"/>
  <c r="AN89"/>
  <c r="AZ129"/>
  <c r="AX129"/>
  <c r="AN129"/>
  <c r="AM129"/>
  <c r="AZ62"/>
  <c r="AX62"/>
  <c r="AM62"/>
  <c r="AN62"/>
  <c r="G129"/>
  <c r="G62"/>
  <c r="G89"/>
  <c r="F90"/>
  <c r="E91"/>
  <c r="F91" s="1"/>
  <c r="F130"/>
  <c r="E131"/>
  <c r="F63"/>
  <c r="E64"/>
  <c r="F64" s="1"/>
  <c r="E1" i="17"/>
  <c r="DC13" i="1"/>
  <c r="DB13"/>
  <c r="CX13"/>
  <c r="CL13"/>
  <c r="CJ13"/>
  <c r="CI13"/>
  <c r="CG13"/>
  <c r="CD13"/>
  <c r="CC13"/>
  <c r="CB13"/>
  <c r="CA13"/>
  <c r="BZ13"/>
  <c r="AU13"/>
  <c r="AP13" s="1"/>
  <c r="CP13"/>
  <c r="CH13"/>
  <c r="J13"/>
  <c r="I13"/>
  <c r="AZ64" l="1"/>
  <c r="AX64"/>
  <c r="AM64"/>
  <c r="AN64"/>
  <c r="AZ91"/>
  <c r="AX91"/>
  <c r="AM91"/>
  <c r="AN91"/>
  <c r="AZ63"/>
  <c r="AX63"/>
  <c r="AM63"/>
  <c r="AN63"/>
  <c r="AZ130"/>
  <c r="AX130"/>
  <c r="AN130"/>
  <c r="AM130"/>
  <c r="AZ90"/>
  <c r="AX90"/>
  <c r="AM90"/>
  <c r="AN90"/>
  <c r="G63"/>
  <c r="G130"/>
  <c r="G90"/>
  <c r="G64"/>
  <c r="G91"/>
  <c r="F131"/>
  <c r="E132"/>
  <c r="Q13"/>
  <c r="M13"/>
  <c r="CU13" s="1"/>
  <c r="T13"/>
  <c r="N13"/>
  <c r="CO13"/>
  <c r="CN13"/>
  <c r="BU13"/>
  <c r="B13"/>
  <c r="A13" s="1"/>
  <c r="H13"/>
  <c r="BO13"/>
  <c r="CK13"/>
  <c r="CZ13"/>
  <c r="C13"/>
  <c r="BY13"/>
  <c r="BX13"/>
  <c r="J3" i="25"/>
  <c r="BO126" i="1" l="1"/>
  <c r="CK126"/>
  <c r="CZ126"/>
  <c r="BM126"/>
  <c r="BJ126"/>
  <c r="BL126"/>
  <c r="BK126"/>
  <c r="BI126"/>
  <c r="BN126"/>
  <c r="AZ131"/>
  <c r="AX131"/>
  <c r="AN131"/>
  <c r="AM131"/>
  <c r="G131"/>
  <c r="CZ123"/>
  <c r="BO123"/>
  <c r="CK123"/>
  <c r="BL123"/>
  <c r="BI123"/>
  <c r="BK123"/>
  <c r="BJ123"/>
  <c r="BM123"/>
  <c r="BN123"/>
  <c r="BO120"/>
  <c r="CZ120"/>
  <c r="CK120"/>
  <c r="BK120"/>
  <c r="BM120"/>
  <c r="BL120"/>
  <c r="BI120"/>
  <c r="BJ120"/>
  <c r="BN120"/>
  <c r="F132"/>
  <c r="E133"/>
  <c r="CK117"/>
  <c r="BO117"/>
  <c r="CZ117"/>
  <c r="BJ117"/>
  <c r="BM117"/>
  <c r="BI117"/>
  <c r="BK117"/>
  <c r="BL117"/>
  <c r="BN117"/>
  <c r="CK114"/>
  <c r="BO114"/>
  <c r="CZ114"/>
  <c r="BK114"/>
  <c r="BI114"/>
  <c r="BJ114"/>
  <c r="BL114"/>
  <c r="BM114"/>
  <c r="BN114"/>
  <c r="CZ110"/>
  <c r="CK110"/>
  <c r="BO110"/>
  <c r="BJ110"/>
  <c r="BK110"/>
  <c r="BL110"/>
  <c r="BI110"/>
  <c r="BM110"/>
  <c r="BN110"/>
  <c r="CZ107"/>
  <c r="BO107"/>
  <c r="CK107"/>
  <c r="BM107"/>
  <c r="BI107"/>
  <c r="BL107"/>
  <c r="BJ107"/>
  <c r="BK107"/>
  <c r="BN107"/>
  <c r="CZ97"/>
  <c r="BO97"/>
  <c r="CK97"/>
  <c r="BK97"/>
  <c r="BM97"/>
  <c r="BL97"/>
  <c r="BI97"/>
  <c r="BJ97"/>
  <c r="BN97"/>
  <c r="CZ95"/>
  <c r="CK95"/>
  <c r="CK92"/>
  <c r="CZ92"/>
  <c r="BO95"/>
  <c r="BO92"/>
  <c r="BK95"/>
  <c r="BJ95"/>
  <c r="BI95"/>
  <c r="BN95"/>
  <c r="BM95"/>
  <c r="BL95"/>
  <c r="BM92"/>
  <c r="BI92"/>
  <c r="BJ92"/>
  <c r="BL92"/>
  <c r="BK92"/>
  <c r="BN92"/>
  <c r="CZ77"/>
  <c r="CK77"/>
  <c r="BO77"/>
  <c r="BM77"/>
  <c r="BL77"/>
  <c r="BK77"/>
  <c r="BI77"/>
  <c r="BJ77"/>
  <c r="BN77"/>
  <c r="CZ68"/>
  <c r="CK68"/>
  <c r="BO68"/>
  <c r="BM68"/>
  <c r="BL68"/>
  <c r="BK68"/>
  <c r="BN68"/>
  <c r="BJ68"/>
  <c r="BI68"/>
  <c r="CZ65"/>
  <c r="CK65"/>
  <c r="BO65"/>
  <c r="CZ52"/>
  <c r="BO52"/>
  <c r="CK52"/>
  <c r="BM52"/>
  <c r="BL52"/>
  <c r="BK52"/>
  <c r="BJ65"/>
  <c r="BJ52"/>
  <c r="BI52"/>
  <c r="BN52"/>
  <c r="BM65"/>
  <c r="BL65"/>
  <c r="BK65"/>
  <c r="BI65"/>
  <c r="BN65"/>
  <c r="CZ30"/>
  <c r="BO30"/>
  <c r="CK30"/>
  <c r="CZ42"/>
  <c r="BO42"/>
  <c r="CK42"/>
  <c r="CK35"/>
  <c r="CZ25"/>
  <c r="CZ35"/>
  <c r="BO50"/>
  <c r="CK25"/>
  <c r="CZ50"/>
  <c r="CK50"/>
  <c r="BO25"/>
  <c r="BO35"/>
  <c r="BM30"/>
  <c r="BJ30"/>
  <c r="BM50"/>
  <c r="BM42"/>
  <c r="BI35"/>
  <c r="BI50"/>
  <c r="BL42"/>
  <c r="BK42"/>
  <c r="BJ35"/>
  <c r="BI30"/>
  <c r="BK25"/>
  <c r="BJ25"/>
  <c r="BL25"/>
  <c r="BJ50"/>
  <c r="BJ42"/>
  <c r="BL35"/>
  <c r="BK35"/>
  <c r="BL50"/>
  <c r="BK50"/>
  <c r="BI42"/>
  <c r="BM35"/>
  <c r="BL30"/>
  <c r="BK30"/>
  <c r="BM25"/>
  <c r="BI25"/>
  <c r="BN42"/>
  <c r="BN50"/>
  <c r="BN30"/>
  <c r="BN35"/>
  <c r="BN25"/>
  <c r="U13"/>
  <c r="Z13" s="1"/>
  <c r="CK17"/>
  <c r="BO17"/>
  <c r="CZ17"/>
  <c r="CV13"/>
  <c r="CY13"/>
  <c r="CF13"/>
  <c r="AZ132" l="1"/>
  <c r="AX132"/>
  <c r="AN132"/>
  <c r="AM132"/>
  <c r="G132"/>
  <c r="F133"/>
  <c r="E134"/>
  <c r="ED14"/>
  <c r="ED13"/>
  <c r="CE13"/>
  <c r="EE124" l="1"/>
  <c r="EE125"/>
  <c r="AZ133"/>
  <c r="AX133"/>
  <c r="AN133"/>
  <c r="AM133"/>
  <c r="G133"/>
  <c r="EE122"/>
  <c r="EE121"/>
  <c r="EE118"/>
  <c r="EE119"/>
  <c r="EE14"/>
  <c r="EF14"/>
  <c r="F134"/>
  <c r="E135"/>
  <c r="EE116"/>
  <c r="EE113"/>
  <c r="EE112"/>
  <c r="EE72"/>
  <c r="EE102"/>
  <c r="EE115"/>
  <c r="EE19"/>
  <c r="EE34"/>
  <c r="EE104"/>
  <c r="EE106"/>
  <c r="EE103"/>
  <c r="EE56"/>
  <c r="EE80"/>
  <c r="EE88"/>
  <c r="EE64"/>
  <c r="EE76"/>
  <c r="EE29"/>
  <c r="EE47"/>
  <c r="EE61"/>
  <c r="EE49"/>
  <c r="EE15"/>
  <c r="EE39"/>
  <c r="EE32"/>
  <c r="EE59"/>
  <c r="EE101"/>
  <c r="EE89"/>
  <c r="EE108"/>
  <c r="EE82"/>
  <c r="EE94"/>
  <c r="EE85"/>
  <c r="EE87"/>
  <c r="EE67"/>
  <c r="EE37"/>
  <c r="EE43"/>
  <c r="EE31"/>
  <c r="EE46"/>
  <c r="EE40"/>
  <c r="EE22"/>
  <c r="EE20"/>
  <c r="EE84"/>
  <c r="EE79"/>
  <c r="EE93"/>
  <c r="EE74"/>
  <c r="EE62"/>
  <c r="EE24"/>
  <c r="EE21"/>
  <c r="EE109"/>
  <c r="EE41"/>
  <c r="EE57"/>
  <c r="EE90"/>
  <c r="EE99"/>
  <c r="EE105"/>
  <c r="EE86"/>
  <c r="EE70"/>
  <c r="EE18"/>
  <c r="EE45"/>
  <c r="EE55"/>
  <c r="EE63"/>
  <c r="EE16"/>
  <c r="EE33"/>
  <c r="EE26"/>
  <c r="EE28"/>
  <c r="EE111"/>
  <c r="EE91"/>
  <c r="EE83"/>
  <c r="EE73"/>
  <c r="EE75"/>
  <c r="EE78"/>
  <c r="EE69"/>
  <c r="EE27"/>
  <c r="EE38"/>
  <c r="EE51"/>
  <c r="EE36"/>
  <c r="EE81"/>
  <c r="EE100"/>
  <c r="EE44"/>
  <c r="EE48"/>
  <c r="EE54"/>
  <c r="EE58"/>
  <c r="EE96"/>
  <c r="EE60"/>
  <c r="EE71"/>
  <c r="EE23"/>
  <c r="EE98"/>
  <c r="EE66"/>
  <c r="EE53"/>
  <c r="EE13"/>
  <c r="EJ13" s="1"/>
  <c r="EF13"/>
  <c r="EI13"/>
  <c r="BT13"/>
  <c r="BJ13"/>
  <c r="BJ17" s="1"/>
  <c r="BK13"/>
  <c r="BK17" s="1"/>
  <c r="BL13"/>
  <c r="BL17" s="1"/>
  <c r="BM13"/>
  <c r="BM17" s="1"/>
  <c r="CT13"/>
  <c r="E13"/>
  <c r="E14" s="1"/>
  <c r="D13"/>
  <c r="F9" i="26"/>
  <c r="EJ125" i="1" l="1"/>
  <c r="EI125"/>
  <c r="EG125"/>
  <c r="AZ134"/>
  <c r="AX134"/>
  <c r="AN134"/>
  <c r="AM134"/>
  <c r="EI124"/>
  <c r="EJ124"/>
  <c r="EG124"/>
  <c r="G134"/>
  <c r="EG14"/>
  <c r="EI121"/>
  <c r="EG121"/>
  <c r="EJ121"/>
  <c r="EI122"/>
  <c r="EJ122"/>
  <c r="EG122"/>
  <c r="EJ119"/>
  <c r="EI119"/>
  <c r="EG119"/>
  <c r="EI118"/>
  <c r="EJ118"/>
  <c r="EG118"/>
  <c r="EG53"/>
  <c r="EI53"/>
  <c r="EJ53"/>
  <c r="EG98"/>
  <c r="EJ98"/>
  <c r="EI98"/>
  <c r="EG71"/>
  <c r="EJ71"/>
  <c r="EI71"/>
  <c r="EG96"/>
  <c r="EI96"/>
  <c r="EJ96"/>
  <c r="EG54"/>
  <c r="EJ54"/>
  <c r="EI54"/>
  <c r="EG44"/>
  <c r="EJ44"/>
  <c r="EI44"/>
  <c r="EG81"/>
  <c r="EJ81"/>
  <c r="EI81"/>
  <c r="EG51"/>
  <c r="EJ51"/>
  <c r="EI51"/>
  <c r="EG27"/>
  <c r="EI27"/>
  <c r="EJ27"/>
  <c r="EG78"/>
  <c r="EJ78"/>
  <c r="EI78"/>
  <c r="EG73"/>
  <c r="EJ73"/>
  <c r="EI73"/>
  <c r="EG91"/>
  <c r="EJ91"/>
  <c r="EI91"/>
  <c r="EG28"/>
  <c r="EJ28"/>
  <c r="EI28"/>
  <c r="EG33"/>
  <c r="EI33"/>
  <c r="EJ33"/>
  <c r="EG63"/>
  <c r="EJ63"/>
  <c r="EI63"/>
  <c r="EG45"/>
  <c r="EJ45"/>
  <c r="EI45"/>
  <c r="EG70"/>
  <c r="EJ70"/>
  <c r="EI70"/>
  <c r="EG105"/>
  <c r="EI105"/>
  <c r="EJ105"/>
  <c r="EG90"/>
  <c r="EJ90"/>
  <c r="EI90"/>
  <c r="EG41"/>
  <c r="EJ41"/>
  <c r="EI41"/>
  <c r="EG21"/>
  <c r="EJ21"/>
  <c r="EI21"/>
  <c r="EG62"/>
  <c r="EJ62"/>
  <c r="EI62"/>
  <c r="EG93"/>
  <c r="EI93"/>
  <c r="EJ93"/>
  <c r="EG84"/>
  <c r="EJ84"/>
  <c r="EI84"/>
  <c r="EG22"/>
  <c r="EI22"/>
  <c r="EJ22"/>
  <c r="EG46"/>
  <c r="EJ46"/>
  <c r="EI46"/>
  <c r="EG43"/>
  <c r="EI43"/>
  <c r="EJ43"/>
  <c r="EG67"/>
  <c r="EI67"/>
  <c r="EJ67"/>
  <c r="EG85"/>
  <c r="EI85"/>
  <c r="EJ85"/>
  <c r="EG82"/>
  <c r="EJ82"/>
  <c r="EI82"/>
  <c r="EG89"/>
  <c r="EI89"/>
  <c r="EJ89"/>
  <c r="EG59"/>
  <c r="EI59"/>
  <c r="EJ59"/>
  <c r="EG39"/>
  <c r="EI39"/>
  <c r="EJ39"/>
  <c r="EG49"/>
  <c r="EI49"/>
  <c r="EJ49"/>
  <c r="EG47"/>
  <c r="EI47"/>
  <c r="EJ47"/>
  <c r="EG76"/>
  <c r="EJ76"/>
  <c r="EI76"/>
  <c r="EG88"/>
  <c r="EJ88"/>
  <c r="EI88"/>
  <c r="EG56"/>
  <c r="EJ56"/>
  <c r="EI56"/>
  <c r="EG106"/>
  <c r="EI106"/>
  <c r="EJ106"/>
  <c r="EG34"/>
  <c r="EJ34"/>
  <c r="EI34"/>
  <c r="EG115"/>
  <c r="EJ115"/>
  <c r="EI115"/>
  <c r="EG72"/>
  <c r="EJ72"/>
  <c r="EI72"/>
  <c r="EG113"/>
  <c r="EI113"/>
  <c r="EJ113"/>
  <c r="F135"/>
  <c r="E136"/>
  <c r="EJ14"/>
  <c r="F14"/>
  <c r="E15"/>
  <c r="EG66"/>
  <c r="EJ66"/>
  <c r="EI66"/>
  <c r="EG23"/>
  <c r="EI23"/>
  <c r="EJ23"/>
  <c r="EG60"/>
  <c r="EI60"/>
  <c r="EJ60"/>
  <c r="EG58"/>
  <c r="EJ58"/>
  <c r="EI58"/>
  <c r="EG48"/>
  <c r="EJ48"/>
  <c r="EI48"/>
  <c r="EG100"/>
  <c r="EI100"/>
  <c r="EJ100"/>
  <c r="EG36"/>
  <c r="EJ36"/>
  <c r="EI36"/>
  <c r="EG38"/>
  <c r="EJ38"/>
  <c r="EI38"/>
  <c r="EG69"/>
  <c r="EJ69"/>
  <c r="EI69"/>
  <c r="EG75"/>
  <c r="EJ75"/>
  <c r="EI75"/>
  <c r="EG83"/>
  <c r="EJ83"/>
  <c r="EI83"/>
  <c r="EG111"/>
  <c r="EI111"/>
  <c r="EJ111"/>
  <c r="EG26"/>
  <c r="EJ26"/>
  <c r="EI26"/>
  <c r="EG16"/>
  <c r="EJ16"/>
  <c r="EI16"/>
  <c r="EG55"/>
  <c r="EJ55"/>
  <c r="EI55"/>
  <c r="EG18"/>
  <c r="EJ18"/>
  <c r="EI18"/>
  <c r="EG86"/>
  <c r="EJ86"/>
  <c r="EI86"/>
  <c r="EG99"/>
  <c r="EI99"/>
  <c r="EJ99"/>
  <c r="EG57"/>
  <c r="EJ57"/>
  <c r="EI57"/>
  <c r="EG109"/>
  <c r="EI109"/>
  <c r="EJ109"/>
  <c r="EG24"/>
  <c r="EI24"/>
  <c r="EJ24"/>
  <c r="EG74"/>
  <c r="EJ74"/>
  <c r="EI74"/>
  <c r="EG79"/>
  <c r="EI79"/>
  <c r="EJ79"/>
  <c r="EG20"/>
  <c r="EI20"/>
  <c r="EJ20"/>
  <c r="EG40"/>
  <c r="EJ40"/>
  <c r="EI40"/>
  <c r="EG31"/>
  <c r="EJ31"/>
  <c r="EI31"/>
  <c r="EG37"/>
  <c r="EI37"/>
  <c r="EJ37"/>
  <c r="EG87"/>
  <c r="EI87"/>
  <c r="EJ87"/>
  <c r="EG94"/>
  <c r="EJ94"/>
  <c r="EI94"/>
  <c r="EG108"/>
  <c r="EI108"/>
  <c r="EJ108"/>
  <c r="EG101"/>
  <c r="EJ101"/>
  <c r="EI101"/>
  <c r="EG32"/>
  <c r="EI32"/>
  <c r="EJ32"/>
  <c r="EG15"/>
  <c r="EJ15"/>
  <c r="EI15"/>
  <c r="EG61"/>
  <c r="EI61"/>
  <c r="EJ61"/>
  <c r="EG29"/>
  <c r="EJ29"/>
  <c r="EI29"/>
  <c r="EG64"/>
  <c r="EJ64"/>
  <c r="EI64"/>
  <c r="EG80"/>
  <c r="EJ80"/>
  <c r="EI80"/>
  <c r="EG103"/>
  <c r="EI103"/>
  <c r="EJ103"/>
  <c r="EG104"/>
  <c r="EI104"/>
  <c r="EJ104"/>
  <c r="EG19"/>
  <c r="EJ19"/>
  <c r="EI19"/>
  <c r="EG102"/>
  <c r="EI102"/>
  <c r="EJ102"/>
  <c r="AB102" s="1"/>
  <c r="EG112"/>
  <c r="EI112"/>
  <c r="EJ112"/>
  <c r="EG116"/>
  <c r="EI116"/>
  <c r="EJ116"/>
  <c r="AB116" s="1"/>
  <c r="EI14"/>
  <c r="EG13"/>
  <c r="F13"/>
  <c r="CW13"/>
  <c r="AZ13" l="1"/>
  <c r="AN13"/>
  <c r="AX13"/>
  <c r="AM13"/>
  <c r="AB19"/>
  <c r="AB104"/>
  <c r="AB64"/>
  <c r="AB37"/>
  <c r="AB31"/>
  <c r="AB79"/>
  <c r="AB74"/>
  <c r="AB24"/>
  <c r="AB18"/>
  <c r="AB16"/>
  <c r="AB75"/>
  <c r="AB38"/>
  <c r="AB58"/>
  <c r="AB60"/>
  <c r="AZ14"/>
  <c r="AX14"/>
  <c r="AM14"/>
  <c r="AN14"/>
  <c r="AB113"/>
  <c r="AB72"/>
  <c r="AB34"/>
  <c r="AB106"/>
  <c r="AB56"/>
  <c r="AB76"/>
  <c r="AB47"/>
  <c r="AB39"/>
  <c r="AB89"/>
  <c r="AB82"/>
  <c r="AB85"/>
  <c r="AB43"/>
  <c r="AB46"/>
  <c r="AB22"/>
  <c r="AB84"/>
  <c r="AB93"/>
  <c r="AB62"/>
  <c r="AB41"/>
  <c r="AB45"/>
  <c r="AB91"/>
  <c r="AB78"/>
  <c r="AB27"/>
  <c r="AB51"/>
  <c r="AB52" s="1"/>
  <c r="AB44"/>
  <c r="AB98"/>
  <c r="AB53"/>
  <c r="AB118"/>
  <c r="AB120" s="1"/>
  <c r="AB119"/>
  <c r="AB122"/>
  <c r="AB121"/>
  <c r="V124"/>
  <c r="AB124"/>
  <c r="V125"/>
  <c r="AB125"/>
  <c r="AB112"/>
  <c r="AB103"/>
  <c r="AB80"/>
  <c r="AB29"/>
  <c r="AB61"/>
  <c r="AB15"/>
  <c r="AB32"/>
  <c r="AB101"/>
  <c r="AB108"/>
  <c r="AB94"/>
  <c r="AB87"/>
  <c r="AB40"/>
  <c r="AB20"/>
  <c r="AB109"/>
  <c r="AB57"/>
  <c r="AB99"/>
  <c r="AB86"/>
  <c r="AB55"/>
  <c r="AB26"/>
  <c r="AB111"/>
  <c r="AB114" s="1"/>
  <c r="AB83"/>
  <c r="AB69"/>
  <c r="AB36"/>
  <c r="AB42" s="1"/>
  <c r="AB100"/>
  <c r="AB48"/>
  <c r="AB23"/>
  <c r="AB66"/>
  <c r="AB14"/>
  <c r="AZ135"/>
  <c r="AX135"/>
  <c r="AN135"/>
  <c r="AM135"/>
  <c r="AB115"/>
  <c r="AB117" s="1"/>
  <c r="AB88"/>
  <c r="AB49"/>
  <c r="AB59"/>
  <c r="AB67"/>
  <c r="AB21"/>
  <c r="AB90"/>
  <c r="AB105"/>
  <c r="AB70"/>
  <c r="AB63"/>
  <c r="AB33"/>
  <c r="AB28"/>
  <c r="AB73"/>
  <c r="AB81"/>
  <c r="AB54"/>
  <c r="AB96"/>
  <c r="AB97" s="1"/>
  <c r="AB71"/>
  <c r="G135"/>
  <c r="G14"/>
  <c r="V122"/>
  <c r="V121"/>
  <c r="V118"/>
  <c r="V119"/>
  <c r="F15"/>
  <c r="E16"/>
  <c r="F16" s="1"/>
  <c r="F136"/>
  <c r="E137"/>
  <c r="V116"/>
  <c r="V115"/>
  <c r="V112"/>
  <c r="V111"/>
  <c r="V113"/>
  <c r="V109"/>
  <c r="V108"/>
  <c r="V106"/>
  <c r="V105"/>
  <c r="V104"/>
  <c r="V99"/>
  <c r="V100"/>
  <c r="V103"/>
  <c r="V102"/>
  <c r="V101"/>
  <c r="V98"/>
  <c r="V96"/>
  <c r="V94"/>
  <c r="V87"/>
  <c r="V79"/>
  <c r="V88"/>
  <c r="V91"/>
  <c r="V85"/>
  <c r="V93"/>
  <c r="V90"/>
  <c r="V82"/>
  <c r="V78"/>
  <c r="V89"/>
  <c r="V81"/>
  <c r="V86"/>
  <c r="V80"/>
  <c r="V83"/>
  <c r="V84"/>
  <c r="V73"/>
  <c r="V71"/>
  <c r="V72"/>
  <c r="V70"/>
  <c r="V69"/>
  <c r="V76"/>
  <c r="V75"/>
  <c r="V74"/>
  <c r="V67"/>
  <c r="V66"/>
  <c r="V36"/>
  <c r="V37"/>
  <c r="V60"/>
  <c r="V56"/>
  <c r="V58"/>
  <c r="V53"/>
  <c r="V64"/>
  <c r="V51"/>
  <c r="V52" s="1"/>
  <c r="V55"/>
  <c r="V54"/>
  <c r="V61"/>
  <c r="V63"/>
  <c r="V62"/>
  <c r="V59"/>
  <c r="V57"/>
  <c r="V15"/>
  <c r="V44"/>
  <c r="V39"/>
  <c r="V22"/>
  <c r="V31"/>
  <c r="V41"/>
  <c r="V20"/>
  <c r="V27"/>
  <c r="V18"/>
  <c r="V47"/>
  <c r="V40"/>
  <c r="V46"/>
  <c r="V43"/>
  <c r="V49"/>
  <c r="V28"/>
  <c r="V38"/>
  <c r="V19"/>
  <c r="V32"/>
  <c r="V45"/>
  <c r="V21"/>
  <c r="V48"/>
  <c r="V26"/>
  <c r="V23"/>
  <c r="V24"/>
  <c r="V33"/>
  <c r="V29"/>
  <c r="V34"/>
  <c r="V13"/>
  <c r="AB13"/>
  <c r="AB17" s="1"/>
  <c r="V16"/>
  <c r="V14"/>
  <c r="G13"/>
  <c r="BI13"/>
  <c r="V126" l="1"/>
  <c r="AZ16"/>
  <c r="AX16"/>
  <c r="AM16"/>
  <c r="AN16"/>
  <c r="AB68"/>
  <c r="AB30"/>
  <c r="AB110"/>
  <c r="AB126"/>
  <c r="AB123"/>
  <c r="AB65"/>
  <c r="AB95"/>
  <c r="AB50"/>
  <c r="AZ136"/>
  <c r="AX136"/>
  <c r="AN136"/>
  <c r="AM136"/>
  <c r="AZ15"/>
  <c r="AX15"/>
  <c r="AM15"/>
  <c r="AN15"/>
  <c r="AB77"/>
  <c r="AB107"/>
  <c r="AB92"/>
  <c r="AB25"/>
  <c r="AB35"/>
  <c r="V123"/>
  <c r="G136"/>
  <c r="G15"/>
  <c r="G16"/>
  <c r="V120"/>
  <c r="F137"/>
  <c r="E138"/>
  <c r="V97"/>
  <c r="V107"/>
  <c r="V110"/>
  <c r="V117"/>
  <c r="V114"/>
  <c r="V95"/>
  <c r="V92"/>
  <c r="V42"/>
  <c r="V68"/>
  <c r="V77"/>
  <c r="V65"/>
  <c r="V17"/>
  <c r="V35"/>
  <c r="V50"/>
  <c r="V25"/>
  <c r="V30"/>
  <c r="BN13"/>
  <c r="BN17" s="1"/>
  <c r="BI17"/>
  <c r="AZ137" l="1"/>
  <c r="AX137"/>
  <c r="AN137"/>
  <c r="AM137"/>
  <c r="G137"/>
  <c r="F138"/>
  <c r="E139"/>
  <c r="AZ138" l="1"/>
  <c r="AX138"/>
  <c r="AN138"/>
  <c r="AM138"/>
  <c r="G138"/>
  <c r="F139"/>
  <c r="E140"/>
  <c r="C25" i="32"/>
  <c r="S25" s="1"/>
  <c r="C24"/>
  <c r="S24" s="1"/>
  <c r="C23"/>
  <c r="C22"/>
  <c r="S22" s="1"/>
  <c r="C21"/>
  <c r="S21" s="1"/>
  <c r="C20"/>
  <c r="S20" s="1"/>
  <c r="H25"/>
  <c r="G25"/>
  <c r="F25"/>
  <c r="E25"/>
  <c r="H24"/>
  <c r="G24"/>
  <c r="F24"/>
  <c r="E24"/>
  <c r="S23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C19"/>
  <c r="S19" s="1"/>
  <c r="H18"/>
  <c r="G18"/>
  <c r="F18"/>
  <c r="E18"/>
  <c r="C18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AZ139" i="1" l="1"/>
  <c r="AX139"/>
  <c r="AN139"/>
  <c r="AM139"/>
  <c r="G139"/>
  <c r="F140"/>
  <c r="E141"/>
  <c r="T19" i="32"/>
  <c r="T21"/>
  <c r="T23"/>
  <c r="T25"/>
  <c r="T18"/>
  <c r="T20"/>
  <c r="T22"/>
  <c r="T24"/>
  <c r="AZ140" i="1" l="1"/>
  <c r="AX140"/>
  <c r="AN140"/>
  <c r="AM140"/>
  <c r="G140"/>
  <c r="F141"/>
  <c r="E142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10"/>
  <c r="F11"/>
  <c r="F12"/>
  <c r="F13"/>
  <c r="F14"/>
  <c r="F15"/>
  <c r="F16"/>
  <c r="F17"/>
  <c r="F18"/>
  <c r="F19"/>
  <c r="F20"/>
  <c r="F21"/>
  <c r="F22"/>
  <c r="F23"/>
  <c r="F24"/>
  <c r="F25"/>
  <c r="E26"/>
  <c r="Z26" s="1"/>
  <c r="F26"/>
  <c r="E27"/>
  <c r="Z27" s="1"/>
  <c r="F27"/>
  <c r="E28"/>
  <c r="Z28" s="1"/>
  <c r="F28"/>
  <c r="E29"/>
  <c r="Z29" s="1"/>
  <c r="F29"/>
  <c r="E30"/>
  <c r="Z30" s="1"/>
  <c r="F30"/>
  <c r="E31"/>
  <c r="Z31" s="1"/>
  <c r="F31"/>
  <c r="E32"/>
  <c r="Z32" s="1"/>
  <c r="F32"/>
  <c r="E33"/>
  <c r="Z33" s="1"/>
  <c r="F33"/>
  <c r="E34"/>
  <c r="Z34" s="1"/>
  <c r="F34"/>
  <c r="E35"/>
  <c r="Z35" s="1"/>
  <c r="F35"/>
  <c r="E36"/>
  <c r="Z36" s="1"/>
  <c r="F36"/>
  <c r="E37"/>
  <c r="Z37" s="1"/>
  <c r="F37"/>
  <c r="E38"/>
  <c r="Z38" s="1"/>
  <c r="F38"/>
  <c r="E39"/>
  <c r="Z39" s="1"/>
  <c r="F39"/>
  <c r="E40"/>
  <c r="Z40" s="1"/>
  <c r="F40"/>
  <c r="E41"/>
  <c r="Z41" s="1"/>
  <c r="F41"/>
  <c r="E42"/>
  <c r="Z42" s="1"/>
  <c r="F42"/>
  <c r="E43"/>
  <c r="Z43" s="1"/>
  <c r="F43"/>
  <c r="E44"/>
  <c r="Z44" s="1"/>
  <c r="F44"/>
  <c r="E45"/>
  <c r="Z45" s="1"/>
  <c r="F45"/>
  <c r="E46"/>
  <c r="Z46" s="1"/>
  <c r="F46"/>
  <c r="E47"/>
  <c r="Z47" s="1"/>
  <c r="F47"/>
  <c r="E48"/>
  <c r="Z48" s="1"/>
  <c r="F48"/>
  <c r="E49"/>
  <c r="Z49" s="1"/>
  <c r="F49"/>
  <c r="E50"/>
  <c r="Z50" s="1"/>
  <c r="F50"/>
  <c r="E51"/>
  <c r="Z51" s="1"/>
  <c r="F51"/>
  <c r="E52"/>
  <c r="Z52" s="1"/>
  <c r="F52"/>
  <c r="E53"/>
  <c r="Z53" s="1"/>
  <c r="F53"/>
  <c r="E54"/>
  <c r="Z54" s="1"/>
  <c r="F54"/>
  <c r="E55"/>
  <c r="Z55" s="1"/>
  <c r="F55"/>
  <c r="E56"/>
  <c r="Z56" s="1"/>
  <c r="F56"/>
  <c r="E57"/>
  <c r="Z57" s="1"/>
  <c r="F57"/>
  <c r="E58"/>
  <c r="Z58" s="1"/>
  <c r="F58"/>
  <c r="E59"/>
  <c r="Z59" s="1"/>
  <c r="F59"/>
  <c r="E60"/>
  <c r="Z60" s="1"/>
  <c r="F60"/>
  <c r="E61"/>
  <c r="Z61" s="1"/>
  <c r="F61"/>
  <c r="E62"/>
  <c r="Z62" s="1"/>
  <c r="F62"/>
  <c r="E63"/>
  <c r="F63"/>
  <c r="E64"/>
  <c r="F64"/>
  <c r="E65"/>
  <c r="F65"/>
  <c r="E66"/>
  <c r="F66"/>
  <c r="E67"/>
  <c r="F67"/>
  <c r="E68"/>
  <c r="F68"/>
  <c r="J9"/>
  <c r="I9"/>
  <c r="H9"/>
  <c r="G9"/>
  <c r="AZ141" i="1" l="1"/>
  <c r="AX141"/>
  <c r="AN141"/>
  <c r="AM141"/>
  <c r="G141"/>
  <c r="F142"/>
  <c r="E143"/>
  <c r="BB5"/>
  <c r="AZ142" l="1"/>
  <c r="AX142"/>
  <c r="AN142"/>
  <c r="AM142"/>
  <c r="G142"/>
  <c r="F143"/>
  <c r="E144"/>
  <c r="AZ143" l="1"/>
  <c r="AX143"/>
  <c r="AN143"/>
  <c r="AM143"/>
  <c r="G143"/>
  <c r="F144"/>
  <c r="E145"/>
  <c r="C9" i="26"/>
  <c r="C10" s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Z144" i="1" l="1"/>
  <c r="AX144"/>
  <c r="AN144"/>
  <c r="AM144"/>
  <c r="G144"/>
  <c r="F145"/>
  <c r="E146"/>
  <c r="F146" s="1"/>
  <c r="C11" i="26"/>
  <c r="D10"/>
  <c r="AZ145" i="1" l="1"/>
  <c r="AX145"/>
  <c r="AN145"/>
  <c r="AM145"/>
  <c r="AZ146"/>
  <c r="AX146"/>
  <c r="AN146"/>
  <c r="AM146"/>
  <c r="G146"/>
  <c r="G145"/>
  <c r="C12" i="26"/>
  <c r="D11"/>
  <c r="C13" l="1"/>
  <c r="D12"/>
  <c r="C14" l="1"/>
  <c r="D13"/>
  <c r="D14" l="1"/>
  <c r="C15"/>
  <c r="D15" l="1"/>
  <c r="C16"/>
  <c r="C17" l="1"/>
  <c r="D16"/>
  <c r="C18" l="1"/>
  <c r="D17"/>
  <c r="C19" l="1"/>
  <c r="D18"/>
  <c r="J1" i="25"/>
  <c r="I1"/>
  <c r="E9" i="26"/>
  <c r="Z9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D19" l="1"/>
  <c r="C20"/>
  <c r="D9"/>
  <c r="N8" i="25"/>
  <c r="N9"/>
  <c r="D20" i="26" l="1"/>
  <c r="C21"/>
  <c r="N10" i="25"/>
  <c r="O10"/>
  <c r="O9"/>
  <c r="O8"/>
  <c r="O11"/>
  <c r="B11" s="1"/>
  <c r="N11"/>
  <c r="B8" l="1"/>
  <c r="C9"/>
  <c r="J10"/>
  <c r="B10"/>
  <c r="J9"/>
  <c r="B9"/>
  <c r="K10"/>
  <c r="D21" i="26"/>
  <c r="C22"/>
  <c r="K9" i="25"/>
  <c r="J8"/>
  <c r="K8"/>
  <c r="I8"/>
  <c r="I9" s="1"/>
  <c r="I10" s="1"/>
  <c r="O12"/>
  <c r="B12" s="1"/>
  <c r="N12"/>
  <c r="J11"/>
  <c r="K11"/>
  <c r="D9" l="1"/>
  <c r="D8"/>
  <c r="P8"/>
  <c r="C10"/>
  <c r="D10" s="1"/>
  <c r="D22" i="26"/>
  <c r="C23"/>
  <c r="O13" i="25"/>
  <c r="B13" s="1"/>
  <c r="N13"/>
  <c r="J12"/>
  <c r="K12"/>
  <c r="I12"/>
  <c r="C11" l="1"/>
  <c r="C24" i="26"/>
  <c r="D23"/>
  <c r="O14" i="25"/>
  <c r="B14" s="1"/>
  <c r="N14"/>
  <c r="J13"/>
  <c r="K13"/>
  <c r="I13"/>
  <c r="P14" l="1"/>
  <c r="C12"/>
  <c r="D11"/>
  <c r="C25" i="26"/>
  <c r="D24"/>
  <c r="O15" i="25"/>
  <c r="B15" s="1"/>
  <c r="N15"/>
  <c r="J14"/>
  <c r="K14"/>
  <c r="I14"/>
  <c r="U14" l="1"/>
  <c r="C13"/>
  <c r="D12"/>
  <c r="C26" i="26"/>
  <c r="D25"/>
  <c r="O16" i="25"/>
  <c r="B16" s="1"/>
  <c r="N16"/>
  <c r="J15"/>
  <c r="K15"/>
  <c r="I15"/>
  <c r="C14" l="1"/>
  <c r="D13"/>
  <c r="D26" i="26"/>
  <c r="C27"/>
  <c r="O17" i="25"/>
  <c r="B17" s="1"/>
  <c r="N17"/>
  <c r="J16"/>
  <c r="K16"/>
  <c r="I16"/>
  <c r="C15" l="1"/>
  <c r="D14"/>
  <c r="D27" i="26"/>
  <c r="C28"/>
  <c r="O18" i="25"/>
  <c r="B18" s="1"/>
  <c r="N18"/>
  <c r="J17"/>
  <c r="K17"/>
  <c r="I17"/>
  <c r="C16" l="1"/>
  <c r="D15"/>
  <c r="D28" i="26"/>
  <c r="C29"/>
  <c r="O19" i="25"/>
  <c r="B19" s="1"/>
  <c r="N19"/>
  <c r="J18"/>
  <c r="K18"/>
  <c r="I18"/>
  <c r="C17" l="1"/>
  <c r="D16"/>
  <c r="D29" i="26"/>
  <c r="C30"/>
  <c r="O20" i="25"/>
  <c r="B20" s="1"/>
  <c r="N20"/>
  <c r="J19"/>
  <c r="K19"/>
  <c r="I19"/>
  <c r="C18" l="1"/>
  <c r="D17"/>
  <c r="D30" i="26"/>
  <c r="C31"/>
  <c r="O21" i="25"/>
  <c r="B21" s="1"/>
  <c r="N21"/>
  <c r="J20"/>
  <c r="K20"/>
  <c r="I20"/>
  <c r="C19" l="1"/>
  <c r="D18"/>
  <c r="D31" i="26"/>
  <c r="C32"/>
  <c r="O22" i="25"/>
  <c r="B22" s="1"/>
  <c r="N22"/>
  <c r="J21"/>
  <c r="K21"/>
  <c r="I21"/>
  <c r="C20" l="1"/>
  <c r="D19"/>
  <c r="D32" i="26"/>
  <c r="C33"/>
  <c r="O23" i="25"/>
  <c r="B23" s="1"/>
  <c r="N23"/>
  <c r="J22"/>
  <c r="K22"/>
  <c r="I22"/>
  <c r="C21" l="1"/>
  <c r="D20"/>
  <c r="D33" i="26"/>
  <c r="C34"/>
  <c r="O24" i="25"/>
  <c r="B24" s="1"/>
  <c r="N24"/>
  <c r="J23"/>
  <c r="K23"/>
  <c r="I23"/>
  <c r="C22" l="1"/>
  <c r="D21"/>
  <c r="C35" i="26"/>
  <c r="D34"/>
  <c r="O25" i="25"/>
  <c r="B25" s="1"/>
  <c r="N25"/>
  <c r="J24"/>
  <c r="K24"/>
  <c r="I24"/>
  <c r="C23" l="1"/>
  <c r="D22"/>
  <c r="C36" i="26"/>
  <c r="D35"/>
  <c r="O26" i="25"/>
  <c r="B26" s="1"/>
  <c r="N26"/>
  <c r="J25"/>
  <c r="K25"/>
  <c r="I25"/>
  <c r="F23" l="1"/>
  <c r="C24"/>
  <c r="E23"/>
  <c r="G23"/>
  <c r="D23"/>
  <c r="C37" i="26"/>
  <c r="D36"/>
  <c r="O27" i="25"/>
  <c r="B27" s="1"/>
  <c r="N27"/>
  <c r="J26"/>
  <c r="K26"/>
  <c r="I26"/>
  <c r="C25" l="1"/>
  <c r="D24"/>
  <c r="C38" i="26"/>
  <c r="D37"/>
  <c r="O28" i="25"/>
  <c r="B28" s="1"/>
  <c r="N28"/>
  <c r="J27"/>
  <c r="K27"/>
  <c r="I27"/>
  <c r="F25" l="1"/>
  <c r="C26"/>
  <c r="E25"/>
  <c r="G25"/>
  <c r="D25"/>
  <c r="C39" i="26"/>
  <c r="D38"/>
  <c r="O29" i="25"/>
  <c r="B29" s="1"/>
  <c r="N29"/>
  <c r="J28"/>
  <c r="K28"/>
  <c r="I28"/>
  <c r="C27" l="1"/>
  <c r="D26"/>
  <c r="C40" i="26"/>
  <c r="D39"/>
  <c r="O30" i="25"/>
  <c r="B30" s="1"/>
  <c r="N30"/>
  <c r="J29"/>
  <c r="K29"/>
  <c r="I29"/>
  <c r="F27" l="1"/>
  <c r="C28"/>
  <c r="E27"/>
  <c r="G27"/>
  <c r="D27"/>
  <c r="C41" i="26"/>
  <c r="D40"/>
  <c r="O31" i="25"/>
  <c r="B31" s="1"/>
  <c r="N31"/>
  <c r="J30"/>
  <c r="K30"/>
  <c r="I30"/>
  <c r="C29" l="1"/>
  <c r="D28"/>
  <c r="C42" i="26"/>
  <c r="D41"/>
  <c r="O32" i="25"/>
  <c r="B32" s="1"/>
  <c r="N32"/>
  <c r="J31"/>
  <c r="K31"/>
  <c r="I31"/>
  <c r="C30" l="1"/>
  <c r="D29"/>
  <c r="D42" i="26"/>
  <c r="C43"/>
  <c r="O33" i="25"/>
  <c r="B33" s="1"/>
  <c r="N33"/>
  <c r="J32"/>
  <c r="K32"/>
  <c r="I32"/>
  <c r="C31" l="1"/>
  <c r="D30"/>
  <c r="D43" i="26"/>
  <c r="C44"/>
  <c r="O34" i="25"/>
  <c r="B34" s="1"/>
  <c r="N34"/>
  <c r="J33"/>
  <c r="K33"/>
  <c r="I33"/>
  <c r="F31" l="1"/>
  <c r="C32"/>
  <c r="E31"/>
  <c r="G31"/>
  <c r="D31"/>
  <c r="D44" i="26"/>
  <c r="C45"/>
  <c r="O35" i="25"/>
  <c r="B35" s="1"/>
  <c r="N35"/>
  <c r="J34"/>
  <c r="K34"/>
  <c r="I34"/>
  <c r="E32" l="1"/>
  <c r="G32"/>
  <c r="F32"/>
  <c r="C33"/>
  <c r="D32"/>
  <c r="D45" i="26"/>
  <c r="C46"/>
  <c r="O36" i="25"/>
  <c r="B36" s="1"/>
  <c r="N36"/>
  <c r="J35"/>
  <c r="K35"/>
  <c r="I35"/>
  <c r="F33" l="1"/>
  <c r="C34"/>
  <c r="E33"/>
  <c r="G33"/>
  <c r="D33"/>
  <c r="D46" i="26"/>
  <c r="C47"/>
  <c r="N37" i="25"/>
  <c r="O37"/>
  <c r="B37" s="1"/>
  <c r="J36"/>
  <c r="K36"/>
  <c r="I36"/>
  <c r="E34" l="1"/>
  <c r="G34"/>
  <c r="F34"/>
  <c r="C35"/>
  <c r="D34"/>
  <c r="C48" i="26"/>
  <c r="D47"/>
  <c r="N38" i="25"/>
  <c r="O38"/>
  <c r="B38" s="1"/>
  <c r="K37"/>
  <c r="J37"/>
  <c r="I37"/>
  <c r="C36" l="1"/>
  <c r="D35"/>
  <c r="D48" i="26"/>
  <c r="C49"/>
  <c r="N39" i="25"/>
  <c r="O39"/>
  <c r="B39" s="1"/>
  <c r="K38"/>
  <c r="J38"/>
  <c r="I38"/>
  <c r="C37" l="1"/>
  <c r="D36"/>
  <c r="D49" i="26"/>
  <c r="C50"/>
  <c r="K39" i="25"/>
  <c r="J39"/>
  <c r="I39"/>
  <c r="N40"/>
  <c r="O40"/>
  <c r="B40" s="1"/>
  <c r="F37" l="1"/>
  <c r="C38"/>
  <c r="E37"/>
  <c r="G37"/>
  <c r="D37"/>
  <c r="C51" i="26"/>
  <c r="D50"/>
  <c r="K40" i="25"/>
  <c r="J40"/>
  <c r="I40"/>
  <c r="N41"/>
  <c r="O41"/>
  <c r="B41" s="1"/>
  <c r="E38" l="1"/>
  <c r="G38"/>
  <c r="F38"/>
  <c r="C39"/>
  <c r="D38"/>
  <c r="C52" i="26"/>
  <c r="D51"/>
  <c r="N42" i="25"/>
  <c r="O42"/>
  <c r="B42" s="1"/>
  <c r="K41"/>
  <c r="J41"/>
  <c r="I41"/>
  <c r="C40" l="1"/>
  <c r="D39"/>
  <c r="C53" i="26"/>
  <c r="D52"/>
  <c r="K42" i="25"/>
  <c r="J42"/>
  <c r="I42"/>
  <c r="N43"/>
  <c r="O43"/>
  <c r="B43" s="1"/>
  <c r="C41" l="1"/>
  <c r="D40"/>
  <c r="C54" i="26"/>
  <c r="D53"/>
  <c r="K43" i="25"/>
  <c r="J43"/>
  <c r="I43"/>
  <c r="N44"/>
  <c r="O44"/>
  <c r="B44" s="1"/>
  <c r="F41" l="1"/>
  <c r="C42"/>
  <c r="E41"/>
  <c r="G41"/>
  <c r="D41"/>
  <c r="C55" i="26"/>
  <c r="D54"/>
  <c r="K44" i="25"/>
  <c r="J44"/>
  <c r="I44"/>
  <c r="N45"/>
  <c r="O45"/>
  <c r="B45" s="1"/>
  <c r="C43" l="1"/>
  <c r="D42"/>
  <c r="D55" i="26"/>
  <c r="C56"/>
  <c r="N46" i="25"/>
  <c r="O46"/>
  <c r="B46" s="1"/>
  <c r="K45"/>
  <c r="J45"/>
  <c r="I45"/>
  <c r="F43" l="1"/>
  <c r="C44"/>
  <c r="E43"/>
  <c r="G43"/>
  <c r="D43"/>
  <c r="C57" i="26"/>
  <c r="D56"/>
  <c r="K46" i="25"/>
  <c r="J46"/>
  <c r="I46"/>
  <c r="N47"/>
  <c r="O47"/>
  <c r="B47" s="1"/>
  <c r="E44" l="1"/>
  <c r="G44"/>
  <c r="F44"/>
  <c r="C45"/>
  <c r="D44"/>
  <c r="C58" i="26"/>
  <c r="D57"/>
  <c r="K47" i="25"/>
  <c r="J47"/>
  <c r="I47"/>
  <c r="N48"/>
  <c r="O48"/>
  <c r="B48" s="1"/>
  <c r="F45" l="1"/>
  <c r="C46"/>
  <c r="E45"/>
  <c r="G45"/>
  <c r="D45"/>
  <c r="D58" i="26"/>
  <c r="C59"/>
  <c r="K48" i="25"/>
  <c r="J48"/>
  <c r="I48"/>
  <c r="N49"/>
  <c r="O49"/>
  <c r="B49" s="1"/>
  <c r="C47" l="1"/>
  <c r="D46"/>
  <c r="C60" i="26"/>
  <c r="D59"/>
  <c r="N50" i="25"/>
  <c r="O50"/>
  <c r="B50" s="1"/>
  <c r="K49"/>
  <c r="J49"/>
  <c r="I49"/>
  <c r="C48" l="1"/>
  <c r="D47"/>
  <c r="D60" i="26"/>
  <c r="C61"/>
  <c r="N51" i="25"/>
  <c r="O51"/>
  <c r="B51" s="1"/>
  <c r="K50"/>
  <c r="J50"/>
  <c r="I50"/>
  <c r="E48" l="1"/>
  <c r="G48"/>
  <c r="F48"/>
  <c r="C49"/>
  <c r="D48"/>
  <c r="D61" i="26"/>
  <c r="C62"/>
  <c r="N52" i="25"/>
  <c r="O52"/>
  <c r="B52" s="1"/>
  <c r="K51"/>
  <c r="J51"/>
  <c r="I51"/>
  <c r="C50" l="1"/>
  <c r="D49"/>
  <c r="D62" i="26"/>
  <c r="C63"/>
  <c r="N53" i="25"/>
  <c r="O53"/>
  <c r="B53" s="1"/>
  <c r="K52"/>
  <c r="J52"/>
  <c r="I52"/>
  <c r="E50" l="1"/>
  <c r="G50"/>
  <c r="F50"/>
  <c r="C51"/>
  <c r="D50"/>
  <c r="C64" i="26"/>
  <c r="D63"/>
  <c r="K53" i="25"/>
  <c r="J53"/>
  <c r="I53"/>
  <c r="N54"/>
  <c r="O54"/>
  <c r="B54" s="1"/>
  <c r="F51" l="1"/>
  <c r="C52"/>
  <c r="E51"/>
  <c r="G51"/>
  <c r="D51"/>
  <c r="D64" i="26"/>
  <c r="C65"/>
  <c r="K54" i="25"/>
  <c r="J54"/>
  <c r="I54"/>
  <c r="N55"/>
  <c r="O55"/>
  <c r="B55" s="1"/>
  <c r="E52" l="1"/>
  <c r="G52"/>
  <c r="F52"/>
  <c r="C53"/>
  <c r="D52"/>
  <c r="D65" i="26"/>
  <c r="C66"/>
  <c r="K55" i="25"/>
  <c r="J55"/>
  <c r="I55"/>
  <c r="N56"/>
  <c r="O56"/>
  <c r="B56" s="1"/>
  <c r="C54" l="1"/>
  <c r="D53"/>
  <c r="C67" i="26"/>
  <c r="D66"/>
  <c r="K56" i="25"/>
  <c r="J56"/>
  <c r="I56"/>
  <c r="N57"/>
  <c r="O57"/>
  <c r="B57" s="1"/>
  <c r="C55" l="1"/>
  <c r="D54"/>
  <c r="D67" i="26"/>
  <c r="C68"/>
  <c r="K57" i="25"/>
  <c r="J57"/>
  <c r="I57"/>
  <c r="N58"/>
  <c r="O58"/>
  <c r="B58" s="1"/>
  <c r="F55" l="1"/>
  <c r="C56"/>
  <c r="E55"/>
  <c r="G55"/>
  <c r="D55"/>
  <c r="C69" i="26"/>
  <c r="D68"/>
  <c r="N59" i="25"/>
  <c r="O59"/>
  <c r="B59" s="1"/>
  <c r="K58"/>
  <c r="J58"/>
  <c r="I58"/>
  <c r="C57" l="1"/>
  <c r="D56"/>
  <c r="D69" i="26"/>
  <c r="C70"/>
  <c r="N60" i="25"/>
  <c r="O60"/>
  <c r="B60" s="1"/>
  <c r="K59"/>
  <c r="J59"/>
  <c r="I59"/>
  <c r="F57" l="1"/>
  <c r="C58"/>
  <c r="E57"/>
  <c r="G57"/>
  <c r="D57"/>
  <c r="D70" i="26"/>
  <c r="C71"/>
  <c r="N61" i="25"/>
  <c r="O61"/>
  <c r="B61" s="1"/>
  <c r="K60"/>
  <c r="J60"/>
  <c r="I60"/>
  <c r="E58" l="1"/>
  <c r="G58"/>
  <c r="F58"/>
  <c r="C59"/>
  <c r="D58"/>
  <c r="D71" i="26"/>
  <c r="C72"/>
  <c r="N62" i="25"/>
  <c r="O62"/>
  <c r="B62" s="1"/>
  <c r="K61"/>
  <c r="J61"/>
  <c r="I61"/>
  <c r="F59" l="1"/>
  <c r="C60"/>
  <c r="E59"/>
  <c r="G59"/>
  <c r="D59"/>
  <c r="C73" i="26"/>
  <c r="D72"/>
  <c r="O63" i="25"/>
  <c r="B63" s="1"/>
  <c r="N63"/>
  <c r="K62"/>
  <c r="J62"/>
  <c r="I62"/>
  <c r="C61" l="1"/>
  <c r="D60"/>
  <c r="C74" i="26"/>
  <c r="D73"/>
  <c r="O64" i="25"/>
  <c r="B64" s="1"/>
  <c r="N64"/>
  <c r="J63"/>
  <c r="K63"/>
  <c r="I63"/>
  <c r="F61" l="1"/>
  <c r="C62"/>
  <c r="E61"/>
  <c r="G61"/>
  <c r="D61"/>
  <c r="C75" i="26"/>
  <c r="D74"/>
  <c r="O65" i="25"/>
  <c r="B65" s="1"/>
  <c r="N65"/>
  <c r="J64"/>
  <c r="K64"/>
  <c r="I64"/>
  <c r="C63" l="1"/>
  <c r="D62"/>
  <c r="D75" i="26"/>
  <c r="C76"/>
  <c r="O66" i="25"/>
  <c r="B66" s="1"/>
  <c r="N66"/>
  <c r="J65"/>
  <c r="K65"/>
  <c r="I65"/>
  <c r="F63" l="1"/>
  <c r="C64"/>
  <c r="E63"/>
  <c r="G63"/>
  <c r="D63"/>
  <c r="C77" i="26"/>
  <c r="D76"/>
  <c r="O67" i="25"/>
  <c r="B67" s="1"/>
  <c r="N67"/>
  <c r="J66"/>
  <c r="K66"/>
  <c r="I66"/>
  <c r="E64" l="1"/>
  <c r="G64"/>
  <c r="F64"/>
  <c r="C65"/>
  <c r="D64"/>
  <c r="D77" i="26"/>
  <c r="C78"/>
  <c r="D78" s="1"/>
  <c r="O68" i="25"/>
  <c r="B68" s="1"/>
  <c r="N68"/>
  <c r="J67"/>
  <c r="K67"/>
  <c r="I67"/>
  <c r="F65" l="1"/>
  <c r="C66"/>
  <c r="E65"/>
  <c r="G65"/>
  <c r="D65"/>
  <c r="AC8"/>
  <c r="AE8"/>
  <c r="Y8"/>
  <c r="AB8"/>
  <c r="AA8"/>
  <c r="Z8"/>
  <c r="AC12"/>
  <c r="AB12"/>
  <c r="Z56"/>
  <c r="Z55"/>
  <c r="Z63"/>
  <c r="AB56"/>
  <c r="AE61"/>
  <c r="AA57"/>
  <c r="Y57"/>
  <c r="AC58"/>
  <c r="AE63"/>
  <c r="AC59"/>
  <c r="AB58"/>
  <c r="AA56"/>
  <c r="Y63"/>
  <c r="AC61"/>
  <c r="AA55"/>
  <c r="AB55"/>
  <c r="AB59"/>
  <c r="AD56"/>
  <c r="Z61"/>
  <c r="Y58"/>
  <c r="Y59"/>
  <c r="AE56"/>
  <c r="AE64"/>
  <c r="AB9"/>
  <c r="AA9"/>
  <c r="Y9"/>
  <c r="AC9"/>
  <c r="Z9"/>
  <c r="AA10"/>
  <c r="AE10"/>
  <c r="AB10"/>
  <c r="AE9"/>
  <c r="AA11"/>
  <c r="AC11"/>
  <c r="AC10"/>
  <c r="Z11"/>
  <c r="Z10"/>
  <c r="Y10"/>
  <c r="AE11"/>
  <c r="AB11"/>
  <c r="Y11"/>
  <c r="Z12"/>
  <c r="AB13"/>
  <c r="AA12"/>
  <c r="AE12"/>
  <c r="Y12"/>
  <c r="Y13"/>
  <c r="AA13"/>
  <c r="AC13"/>
  <c r="AE13"/>
  <c r="AE14"/>
  <c r="Z13"/>
  <c r="Y14"/>
  <c r="AC14"/>
  <c r="AB14"/>
  <c r="AA14"/>
  <c r="Z14"/>
  <c r="Z15"/>
  <c r="AC15"/>
  <c r="Y15"/>
  <c r="AB15"/>
  <c r="AA15"/>
  <c r="AE15"/>
  <c r="AA63"/>
  <c r="AB63"/>
  <c r="AC63"/>
  <c r="AD63"/>
  <c r="AB61"/>
  <c r="AD61"/>
  <c r="AE55"/>
  <c r="AA58"/>
  <c r="AC56"/>
  <c r="AD58"/>
  <c r="Z59"/>
  <c r="AD59"/>
  <c r="Z58"/>
  <c r="AE58"/>
  <c r="Y61"/>
  <c r="AA61"/>
  <c r="AD55"/>
  <c r="Y56"/>
  <c r="AE57"/>
  <c r="AA59"/>
  <c r="AE59"/>
  <c r="AC55"/>
  <c r="Y55"/>
  <c r="AC57"/>
  <c r="AE60"/>
  <c r="AC60"/>
  <c r="AB57"/>
  <c r="Z60"/>
  <c r="AB62"/>
  <c r="AA62"/>
  <c r="Z62"/>
  <c r="Y62"/>
  <c r="Z57"/>
  <c r="AD57"/>
  <c r="AD60"/>
  <c r="AB60"/>
  <c r="AA60"/>
  <c r="Y60"/>
  <c r="AE62"/>
  <c r="AD62"/>
  <c r="AC62"/>
  <c r="Z17"/>
  <c r="AE16"/>
  <c r="Z16"/>
  <c r="AE17"/>
  <c r="Y16"/>
  <c r="AA16"/>
  <c r="AB16"/>
  <c r="AC16"/>
  <c r="Y17"/>
  <c r="AA17"/>
  <c r="AB17"/>
  <c r="AC17"/>
  <c r="AC19"/>
  <c r="AE18"/>
  <c r="Z18"/>
  <c r="AB18"/>
  <c r="Y18"/>
  <c r="AB19"/>
  <c r="AE19"/>
  <c r="AA18"/>
  <c r="Z19"/>
  <c r="AC18"/>
  <c r="Y19"/>
  <c r="AB20"/>
  <c r="AA19"/>
  <c r="AC20"/>
  <c r="AE20"/>
  <c r="Y20"/>
  <c r="Z20"/>
  <c r="AA20"/>
  <c r="AB22"/>
  <c r="AC21"/>
  <c r="AE21"/>
  <c r="Z21"/>
  <c r="AC22"/>
  <c r="AB23"/>
  <c r="Y21"/>
  <c r="AB21"/>
  <c r="AA21"/>
  <c r="Y22"/>
  <c r="AA22"/>
  <c r="AE22"/>
  <c r="Z22"/>
  <c r="AC23"/>
  <c r="Y23"/>
  <c r="AE23"/>
  <c r="Z23"/>
  <c r="AA23"/>
  <c r="AA24"/>
  <c r="AB24"/>
  <c r="Y24"/>
  <c r="AE25"/>
  <c r="AE24"/>
  <c r="AA25"/>
  <c r="Y25"/>
  <c r="AC25"/>
  <c r="AC24"/>
  <c r="Z24"/>
  <c r="AE26"/>
  <c r="AB26"/>
  <c r="AD25"/>
  <c r="AB25"/>
  <c r="AD26"/>
  <c r="Z25"/>
  <c r="Z26"/>
  <c r="AC26"/>
  <c r="AA26"/>
  <c r="Y26"/>
  <c r="AD27"/>
  <c r="Z27"/>
  <c r="AE27"/>
  <c r="Y27"/>
  <c r="AB27"/>
  <c r="AA27"/>
  <c r="AC27"/>
  <c r="AC29"/>
  <c r="Z28"/>
  <c r="AD29"/>
  <c r="AC28"/>
  <c r="AA28"/>
  <c r="AD28"/>
  <c r="Z29"/>
  <c r="Y28"/>
  <c r="AB28"/>
  <c r="AB29"/>
  <c r="Y29"/>
  <c r="AE28"/>
  <c r="AC30"/>
  <c r="AD30"/>
  <c r="AA30"/>
  <c r="AB30"/>
  <c r="AE29"/>
  <c r="AA29"/>
  <c r="AE30"/>
  <c r="Y30"/>
  <c r="Z30"/>
  <c r="Y32"/>
  <c r="AE31"/>
  <c r="AB31"/>
  <c r="AA31"/>
  <c r="AE33"/>
  <c r="Z31"/>
  <c r="Z32"/>
  <c r="AA32"/>
  <c r="AC31"/>
  <c r="AD31"/>
  <c r="AB32"/>
  <c r="AE32"/>
  <c r="Y33"/>
  <c r="AE34"/>
  <c r="AA33"/>
  <c r="AC32"/>
  <c r="AD32"/>
  <c r="Y31"/>
  <c r="AC33"/>
  <c r="AB34"/>
  <c r="Z33"/>
  <c r="AB33"/>
  <c r="AA34"/>
  <c r="Z34"/>
  <c r="AC34"/>
  <c r="AD33"/>
  <c r="AC35"/>
  <c r="AE35"/>
  <c r="AD34"/>
  <c r="Y34"/>
  <c r="AA35"/>
  <c r="AB35"/>
  <c r="Y35"/>
  <c r="AC36"/>
  <c r="Z36"/>
  <c r="Z35"/>
  <c r="AD35"/>
  <c r="AC37"/>
  <c r="AA37"/>
  <c r="Y37"/>
  <c r="Y36"/>
  <c r="AE36"/>
  <c r="AD36"/>
  <c r="AB36"/>
  <c r="AA38"/>
  <c r="AC38"/>
  <c r="AD38"/>
  <c r="Z37"/>
  <c r="AD37"/>
  <c r="AA36"/>
  <c r="AE37"/>
  <c r="AB37"/>
  <c r="Y38"/>
  <c r="AB38"/>
  <c r="Z39"/>
  <c r="Z38"/>
  <c r="AA39"/>
  <c r="Y39"/>
  <c r="AB39"/>
  <c r="AE38"/>
  <c r="AE40"/>
  <c r="AD39"/>
  <c r="AE39"/>
  <c r="AC39"/>
  <c r="Y40"/>
  <c r="AA40"/>
  <c r="AB40"/>
  <c r="AD40"/>
  <c r="AC40"/>
  <c r="Z40"/>
  <c r="AD41"/>
  <c r="AE42"/>
  <c r="AC42"/>
  <c r="AA42"/>
  <c r="AC41"/>
  <c r="Y41"/>
  <c r="Z41"/>
  <c r="AE41"/>
  <c r="AA41"/>
  <c r="AB41"/>
  <c r="Y42"/>
  <c r="AB42"/>
  <c r="Z43"/>
  <c r="Y43"/>
  <c r="Z42"/>
  <c r="AD42"/>
  <c r="AB43"/>
  <c r="AA43"/>
  <c r="AD43"/>
  <c r="AC43"/>
  <c r="AE43"/>
  <c r="AE44"/>
  <c r="AC44"/>
  <c r="Y44"/>
  <c r="Z44"/>
  <c r="AC45"/>
  <c r="Y45"/>
  <c r="AA46"/>
  <c r="AD45"/>
  <c r="AB44"/>
  <c r="Z45"/>
  <c r="Y46"/>
  <c r="AC46"/>
  <c r="AB45"/>
  <c r="AE45"/>
  <c r="AD44"/>
  <c r="AA44"/>
  <c r="AD46"/>
  <c r="AA45"/>
  <c r="Z47"/>
  <c r="AE46"/>
  <c r="Z46"/>
  <c r="AD47"/>
  <c r="AC47"/>
  <c r="AA47"/>
  <c r="AB46"/>
  <c r="AE47"/>
  <c r="AB47"/>
  <c r="Y47"/>
  <c r="AA48"/>
  <c r="Y48"/>
  <c r="AD48"/>
  <c r="AC48"/>
  <c r="AB48"/>
  <c r="Z48"/>
  <c r="AE48"/>
  <c r="AA49"/>
  <c r="AC50"/>
  <c r="AE50"/>
  <c r="AD50"/>
  <c r="AD49"/>
  <c r="Y50"/>
  <c r="AC49"/>
  <c r="Z50"/>
  <c r="AB49"/>
  <c r="Y49"/>
  <c r="AA50"/>
  <c r="AE49"/>
  <c r="AB50"/>
  <c r="Z49"/>
  <c r="Z51"/>
  <c r="AA52"/>
  <c r="AB51"/>
  <c r="AE52"/>
  <c r="AB52"/>
  <c r="AD51"/>
  <c r="Y51"/>
  <c r="Z52"/>
  <c r="AE51"/>
  <c r="AC51"/>
  <c r="AD52"/>
  <c r="AA51"/>
  <c r="Y52"/>
  <c r="AB54"/>
  <c r="AC52"/>
  <c r="AE53"/>
  <c r="AA53"/>
  <c r="Y53"/>
  <c r="AB53"/>
  <c r="AD53"/>
  <c r="AE54"/>
  <c r="Z53"/>
  <c r="AC53"/>
  <c r="AD54"/>
  <c r="Z54"/>
  <c r="Y54"/>
  <c r="AA54"/>
  <c r="AC54"/>
  <c r="AB64"/>
  <c r="O69"/>
  <c r="B69" s="1"/>
  <c r="N69"/>
  <c r="J68"/>
  <c r="K68"/>
  <c r="I68"/>
  <c r="AF8" l="1"/>
  <c r="E66"/>
  <c r="G66"/>
  <c r="F66"/>
  <c r="C67"/>
  <c r="D66"/>
  <c r="AF54"/>
  <c r="AG54"/>
  <c r="AF48"/>
  <c r="AG48"/>
  <c r="AG47"/>
  <c r="AF47"/>
  <c r="AF46"/>
  <c r="AG46"/>
  <c r="AG45"/>
  <c r="AF45"/>
  <c r="AF44"/>
  <c r="AG44"/>
  <c r="AF42"/>
  <c r="AG42"/>
  <c r="AG41"/>
  <c r="AF41"/>
  <c r="AF38"/>
  <c r="AG38"/>
  <c r="AG37"/>
  <c r="AF37"/>
  <c r="AF36"/>
  <c r="AG36"/>
  <c r="AG35"/>
  <c r="AF35"/>
  <c r="AG33"/>
  <c r="AF33"/>
  <c r="AF34"/>
  <c r="AG34"/>
  <c r="AF28"/>
  <c r="AG28"/>
  <c r="AG25"/>
  <c r="AF25"/>
  <c r="AF26"/>
  <c r="AG26"/>
  <c r="AF24"/>
  <c r="AF21"/>
  <c r="AF23"/>
  <c r="AF20"/>
  <c r="AF19"/>
  <c r="AF18"/>
  <c r="AF62"/>
  <c r="AG62"/>
  <c r="AG57"/>
  <c r="AF57"/>
  <c r="AG61"/>
  <c r="AF61"/>
  <c r="AF11"/>
  <c r="AF9"/>
  <c r="AG59"/>
  <c r="AF59"/>
  <c r="AF58"/>
  <c r="AG58"/>
  <c r="AF56"/>
  <c r="AG56"/>
  <c r="AF64"/>
  <c r="AG53"/>
  <c r="AF53"/>
  <c r="AF52"/>
  <c r="AG52"/>
  <c r="AG51"/>
  <c r="AF51"/>
  <c r="AF50"/>
  <c r="AG50"/>
  <c r="AG49"/>
  <c r="AF49"/>
  <c r="AG43"/>
  <c r="AF43"/>
  <c r="AF40"/>
  <c r="AG40"/>
  <c r="AG39"/>
  <c r="AF39"/>
  <c r="AF32"/>
  <c r="AG32"/>
  <c r="AG31"/>
  <c r="AF31"/>
  <c r="AF30"/>
  <c r="AG30"/>
  <c r="AG29"/>
  <c r="AF29"/>
  <c r="AG27"/>
  <c r="AF27"/>
  <c r="AF22"/>
  <c r="AF17"/>
  <c r="AF16"/>
  <c r="AF60"/>
  <c r="AG60"/>
  <c r="AG63"/>
  <c r="AF63"/>
  <c r="AF15"/>
  <c r="AF14"/>
  <c r="AF13"/>
  <c r="AF10"/>
  <c r="AG55"/>
  <c r="AF55"/>
  <c r="AF12"/>
  <c r="Z64"/>
  <c r="Y64"/>
  <c r="AA64"/>
  <c r="AC64"/>
  <c r="AD64"/>
  <c r="AG64" s="1"/>
  <c r="Z65"/>
  <c r="O70"/>
  <c r="B70" s="1"/>
  <c r="N70"/>
  <c r="J69"/>
  <c r="K69"/>
  <c r="I69"/>
  <c r="F67" l="1"/>
  <c r="C68"/>
  <c r="E67"/>
  <c r="G67"/>
  <c r="D67"/>
  <c r="AB65"/>
  <c r="AA65"/>
  <c r="AC65"/>
  <c r="AD65"/>
  <c r="AD66"/>
  <c r="AE65"/>
  <c r="Y65"/>
  <c r="O71"/>
  <c r="B71" s="1"/>
  <c r="N71"/>
  <c r="J70"/>
  <c r="K70"/>
  <c r="I70"/>
  <c r="E68" l="1"/>
  <c r="G68"/>
  <c r="F68"/>
  <c r="C69"/>
  <c r="D68"/>
  <c r="AG65"/>
  <c r="AF65"/>
  <c r="AE66"/>
  <c r="Y66"/>
  <c r="AA66"/>
  <c r="AB66"/>
  <c r="Z66"/>
  <c r="AC66"/>
  <c r="Z67"/>
  <c r="O72"/>
  <c r="B72" s="1"/>
  <c r="N72"/>
  <c r="J71"/>
  <c r="K71"/>
  <c r="I71"/>
  <c r="F69" l="1"/>
  <c r="C70"/>
  <c r="E69"/>
  <c r="G69"/>
  <c r="D69"/>
  <c r="AF66"/>
  <c r="AG66"/>
  <c r="AA67"/>
  <c r="AC67"/>
  <c r="AB67"/>
  <c r="AD67"/>
  <c r="AB68"/>
  <c r="AE67"/>
  <c r="Y67"/>
  <c r="O73"/>
  <c r="B73" s="1"/>
  <c r="N73"/>
  <c r="J72"/>
  <c r="K72"/>
  <c r="I72"/>
  <c r="E70" l="1"/>
  <c r="G70"/>
  <c r="F70"/>
  <c r="C71"/>
  <c r="D70"/>
  <c r="AG67"/>
  <c r="AF67"/>
  <c r="AD68"/>
  <c r="AG68" s="1"/>
  <c r="AC68"/>
  <c r="AE68"/>
  <c r="AF68" s="1"/>
  <c r="Y68"/>
  <c r="Z68"/>
  <c r="AA68"/>
  <c r="AD69"/>
  <c r="O74"/>
  <c r="B74" s="1"/>
  <c r="N74"/>
  <c r="J73"/>
  <c r="K73"/>
  <c r="I73"/>
  <c r="F71" l="1"/>
  <c r="C72"/>
  <c r="E71"/>
  <c r="G71"/>
  <c r="D71"/>
  <c r="Y69"/>
  <c r="AE69"/>
  <c r="Z69"/>
  <c r="AA69"/>
  <c r="AB69"/>
  <c r="AC69"/>
  <c r="AB70"/>
  <c r="O75"/>
  <c r="B75" s="1"/>
  <c r="N75"/>
  <c r="J74"/>
  <c r="K74"/>
  <c r="I74"/>
  <c r="E72" l="1"/>
  <c r="G72"/>
  <c r="F72"/>
  <c r="C73"/>
  <c r="D72"/>
  <c r="AG69"/>
  <c r="AF69"/>
  <c r="AD70"/>
  <c r="AG70" s="1"/>
  <c r="AC70"/>
  <c r="AE70"/>
  <c r="AF70" s="1"/>
  <c r="Y70"/>
  <c r="Z70"/>
  <c r="AA70"/>
  <c r="AD71"/>
  <c r="O76"/>
  <c r="B76" s="1"/>
  <c r="N76"/>
  <c r="J75"/>
  <c r="K75"/>
  <c r="I75"/>
  <c r="F73" l="1"/>
  <c r="C74"/>
  <c r="E73"/>
  <c r="G73"/>
  <c r="D73"/>
  <c r="Y71"/>
  <c r="AE71"/>
  <c r="Z71"/>
  <c r="AA71"/>
  <c r="AB71"/>
  <c r="AC71"/>
  <c r="Z72"/>
  <c r="O77"/>
  <c r="B77" s="1"/>
  <c r="N77"/>
  <c r="J76"/>
  <c r="K76"/>
  <c r="I76"/>
  <c r="E74" l="1"/>
  <c r="G74"/>
  <c r="F74"/>
  <c r="C75"/>
  <c r="D74"/>
  <c r="AG71"/>
  <c r="AF71"/>
  <c r="AA72"/>
  <c r="AC72"/>
  <c r="AB72"/>
  <c r="AD72"/>
  <c r="AD73"/>
  <c r="AE72"/>
  <c r="Y72"/>
  <c r="O78"/>
  <c r="B78" s="1"/>
  <c r="N78"/>
  <c r="J77"/>
  <c r="K77"/>
  <c r="I77"/>
  <c r="F75" l="1"/>
  <c r="C76"/>
  <c r="E75"/>
  <c r="G75"/>
  <c r="D75"/>
  <c r="AF72"/>
  <c r="AG72"/>
  <c r="Y73"/>
  <c r="AE73"/>
  <c r="Z73"/>
  <c r="AA73"/>
  <c r="AB73"/>
  <c r="AC73"/>
  <c r="AE74"/>
  <c r="AB74"/>
  <c r="O79"/>
  <c r="B79" s="1"/>
  <c r="N79"/>
  <c r="J78"/>
  <c r="K78"/>
  <c r="I78"/>
  <c r="E76" l="1"/>
  <c r="G76"/>
  <c r="F76"/>
  <c r="C77"/>
  <c r="D76"/>
  <c r="AG73"/>
  <c r="AF73"/>
  <c r="AF74"/>
  <c r="Y74"/>
  <c r="Z74"/>
  <c r="AC74"/>
  <c r="AA74"/>
  <c r="AD74"/>
  <c r="AG74" s="1"/>
  <c r="AD75"/>
  <c r="O80"/>
  <c r="B80" s="1"/>
  <c r="N80"/>
  <c r="J79"/>
  <c r="K79"/>
  <c r="I79"/>
  <c r="F77" l="1"/>
  <c r="C78"/>
  <c r="E77"/>
  <c r="G77"/>
  <c r="D77"/>
  <c r="Y75"/>
  <c r="AE75"/>
  <c r="Z75"/>
  <c r="AA75"/>
  <c r="AB75"/>
  <c r="AC75"/>
  <c r="AE76"/>
  <c r="AB76"/>
  <c r="O81"/>
  <c r="B81" s="1"/>
  <c r="N81"/>
  <c r="J80"/>
  <c r="K80"/>
  <c r="I80"/>
  <c r="C79" l="1"/>
  <c r="D78"/>
  <c r="AF76"/>
  <c r="AG75"/>
  <c r="AF75"/>
  <c r="Z76"/>
  <c r="Y76"/>
  <c r="AA76"/>
  <c r="AC76"/>
  <c r="AD76"/>
  <c r="AG76" s="1"/>
  <c r="AD77"/>
  <c r="O82"/>
  <c r="B82" s="1"/>
  <c r="N82"/>
  <c r="J81"/>
  <c r="K81"/>
  <c r="I81"/>
  <c r="F79" l="1"/>
  <c r="C80"/>
  <c r="E79"/>
  <c r="G79"/>
  <c r="D79"/>
  <c r="AE77"/>
  <c r="Y77"/>
  <c r="AA77"/>
  <c r="AB77"/>
  <c r="AC77"/>
  <c r="Z77"/>
  <c r="Z78"/>
  <c r="AC78"/>
  <c r="Y78"/>
  <c r="AB78"/>
  <c r="AE78"/>
  <c r="AA78"/>
  <c r="O83"/>
  <c r="B83" s="1"/>
  <c r="N83"/>
  <c r="J82"/>
  <c r="K82"/>
  <c r="I82"/>
  <c r="E80" l="1"/>
  <c r="G80"/>
  <c r="F80"/>
  <c r="C81"/>
  <c r="D80"/>
  <c r="AF78"/>
  <c r="AG77"/>
  <c r="AF77"/>
  <c r="AB79"/>
  <c r="AE79"/>
  <c r="AA79"/>
  <c r="Z79"/>
  <c r="AC79"/>
  <c r="Y79"/>
  <c r="O84"/>
  <c r="B84" s="1"/>
  <c r="N84"/>
  <c r="J83"/>
  <c r="K83"/>
  <c r="I83"/>
  <c r="F81" l="1"/>
  <c r="E81"/>
  <c r="G81"/>
  <c r="C82"/>
  <c r="D81"/>
  <c r="AF79"/>
  <c r="AB80"/>
  <c r="AE80"/>
  <c r="AA80"/>
  <c r="Z80"/>
  <c r="AC80"/>
  <c r="Y80"/>
  <c r="O85"/>
  <c r="B85" s="1"/>
  <c r="N85"/>
  <c r="J84"/>
  <c r="K84"/>
  <c r="I84"/>
  <c r="E82" l="1"/>
  <c r="G82"/>
  <c r="F82"/>
  <c r="C83"/>
  <c r="D82"/>
  <c r="AF80"/>
  <c r="AB81"/>
  <c r="AE81"/>
  <c r="AA81"/>
  <c r="Z81"/>
  <c r="AC81"/>
  <c r="Y81"/>
  <c r="O86"/>
  <c r="B86" s="1"/>
  <c r="N86"/>
  <c r="J85"/>
  <c r="K85"/>
  <c r="I85"/>
  <c r="F83" l="1"/>
  <c r="C84"/>
  <c r="E83"/>
  <c r="G83"/>
  <c r="D83"/>
  <c r="AF81"/>
  <c r="AB82"/>
  <c r="AE82"/>
  <c r="AA82"/>
  <c r="Z82"/>
  <c r="AC82"/>
  <c r="Y82"/>
  <c r="O87"/>
  <c r="B87" s="1"/>
  <c r="N87"/>
  <c r="J86"/>
  <c r="K86"/>
  <c r="I86"/>
  <c r="E84" l="1"/>
  <c r="G84"/>
  <c r="F84"/>
  <c r="C85"/>
  <c r="D84"/>
  <c r="AF82"/>
  <c r="Z83"/>
  <c r="AC83"/>
  <c r="Y83"/>
  <c r="AB83"/>
  <c r="AE83"/>
  <c r="AA83"/>
  <c r="J87"/>
  <c r="K87"/>
  <c r="I87"/>
  <c r="F85" l="1"/>
  <c r="C86"/>
  <c r="E85"/>
  <c r="G85"/>
  <c r="D85"/>
  <c r="AF83"/>
  <c r="Z84"/>
  <c r="AC84"/>
  <c r="Y84"/>
  <c r="AB84"/>
  <c r="AE84"/>
  <c r="AA84"/>
  <c r="E86" l="1"/>
  <c r="G86"/>
  <c r="F86"/>
  <c r="C87"/>
  <c r="D86"/>
  <c r="AF84"/>
  <c r="AB85"/>
  <c r="AE85"/>
  <c r="AA85"/>
  <c r="Z85"/>
  <c r="AC85"/>
  <c r="Y85"/>
  <c r="F87" l="1"/>
  <c r="E87"/>
  <c r="G87"/>
  <c r="D87"/>
  <c r="AF85"/>
  <c r="Z86"/>
  <c r="AC86"/>
  <c r="Y86"/>
  <c r="AB86"/>
  <c r="AE86"/>
  <c r="AA86"/>
  <c r="AF86" l="1"/>
  <c r="AB87"/>
  <c r="AE87"/>
  <c r="AE88" s="1"/>
  <c r="AA87"/>
  <c r="Z87"/>
  <c r="AC87"/>
  <c r="Y87"/>
  <c r="A19" i="29"/>
  <c r="AF87" i="25" l="1"/>
  <c r="AF88" s="1"/>
  <c r="AB88"/>
  <c r="A20" i="29"/>
  <c r="A21" s="1"/>
  <c r="A22" l="1"/>
  <c r="A23" l="1"/>
  <c r="A24" l="1"/>
  <c r="A25" l="1"/>
  <c r="A26" l="1"/>
  <c r="A27" l="1"/>
  <c r="A28" l="1"/>
  <c r="A29" l="1"/>
  <c r="A30" l="1"/>
  <c r="A31" l="1"/>
  <c r="A32" l="1"/>
  <c r="A33" l="1"/>
  <c r="BV124" i="1" l="1"/>
  <c r="A34" i="29"/>
  <c r="DP124" i="1" l="1"/>
  <c r="DH124"/>
  <c r="DA124"/>
  <c r="CM124"/>
  <c r="AO124"/>
  <c r="BQ124"/>
  <c r="BV125"/>
  <c r="A35" i="29"/>
  <c r="DH125" i="1" l="1"/>
  <c r="DP125"/>
  <c r="EC125"/>
  <c r="BV126"/>
  <c r="DA125"/>
  <c r="CM125"/>
  <c r="AO125"/>
  <c r="BQ125"/>
  <c r="AQ124"/>
  <c r="BP124"/>
  <c r="BR124" s="1"/>
  <c r="A36" i="29"/>
  <c r="EC126" i="1" l="1"/>
  <c r="DA126"/>
  <c r="CM126"/>
  <c r="AO126"/>
  <c r="BQ126"/>
  <c r="BV127"/>
  <c r="AQ125"/>
  <c r="BP125"/>
  <c r="BR125" s="1"/>
  <c r="A37" i="29"/>
  <c r="EC127" i="1" l="1"/>
  <c r="BV128"/>
  <c r="DA127"/>
  <c r="CM127"/>
  <c r="AO127"/>
  <c r="BQ127"/>
  <c r="BP126"/>
  <c r="BR126" s="1"/>
  <c r="AQ126"/>
  <c r="A38" i="29"/>
  <c r="EC128" i="1" l="1"/>
  <c r="AQ127"/>
  <c r="BP127"/>
  <c r="BR127" s="1"/>
  <c r="BV129"/>
  <c r="DA128"/>
  <c r="CM128"/>
  <c r="AO128"/>
  <c r="BQ128"/>
  <c r="A39" i="29"/>
  <c r="EC129" i="1" l="1"/>
  <c r="AQ128"/>
  <c r="BP128"/>
  <c r="BR128" s="1"/>
  <c r="DA129"/>
  <c r="CM129"/>
  <c r="AO129"/>
  <c r="BQ129"/>
  <c r="BV130"/>
  <c r="A40" i="29"/>
  <c r="EC130" i="1" l="1"/>
  <c r="DA130"/>
  <c r="CM130"/>
  <c r="AO130"/>
  <c r="BQ130"/>
  <c r="AQ129"/>
  <c r="BP129"/>
  <c r="BR129" s="1"/>
  <c r="BV131"/>
  <c r="A41" i="29"/>
  <c r="EC131" i="1" l="1"/>
  <c r="DA131"/>
  <c r="CM131"/>
  <c r="AO131"/>
  <c r="BQ131"/>
  <c r="BV132"/>
  <c r="BP130"/>
  <c r="BR130" s="1"/>
  <c r="AQ130"/>
  <c r="A42" i="29"/>
  <c r="EC132" i="1" l="1"/>
  <c r="BV133"/>
  <c r="DA132"/>
  <c r="CM132"/>
  <c r="AO132"/>
  <c r="BQ132"/>
  <c r="AQ131"/>
  <c r="BP131"/>
  <c r="BR131" s="1"/>
  <c r="A43" i="29"/>
  <c r="EC133" i="1" l="1"/>
  <c r="AQ132"/>
  <c r="BP132"/>
  <c r="BR132" s="1"/>
  <c r="BV134"/>
  <c r="DA133"/>
  <c r="CM133"/>
  <c r="AO133"/>
  <c r="BQ133"/>
  <c r="A44" i="29"/>
  <c r="EC134" i="1" l="1"/>
  <c r="BV135"/>
  <c r="AQ133"/>
  <c r="BP133"/>
  <c r="BR133" s="1"/>
  <c r="DA134"/>
  <c r="CM134"/>
  <c r="AO134"/>
  <c r="BQ134"/>
  <c r="A45" i="29"/>
  <c r="EC135" i="1" l="1"/>
  <c r="DA135"/>
  <c r="CM135"/>
  <c r="AO135"/>
  <c r="BQ135"/>
  <c r="BP134"/>
  <c r="BR134" s="1"/>
  <c r="AQ134"/>
  <c r="BV136"/>
  <c r="A46" i="29"/>
  <c r="EC136" i="1" l="1"/>
  <c r="BV137"/>
  <c r="DA136"/>
  <c r="CM136"/>
  <c r="AO136"/>
  <c r="BQ136"/>
  <c r="AQ135"/>
  <c r="BP135"/>
  <c r="BR135" s="1"/>
  <c r="A47" i="29"/>
  <c r="EC137" i="1" l="1"/>
  <c r="DA137"/>
  <c r="CM137"/>
  <c r="AO137"/>
  <c r="BQ137"/>
  <c r="BV138"/>
  <c r="AQ136"/>
  <c r="BP136"/>
  <c r="BR136" s="1"/>
  <c r="A48" i="29"/>
  <c r="EC138" i="1" l="1"/>
  <c r="BV139"/>
  <c r="DA138"/>
  <c r="CM138"/>
  <c r="AO138"/>
  <c r="BQ138"/>
  <c r="AQ137"/>
  <c r="BP137"/>
  <c r="BR137" s="1"/>
  <c r="A49" i="29"/>
  <c r="EC139" i="1" l="1"/>
  <c r="DA139"/>
  <c r="CM139"/>
  <c r="AO139"/>
  <c r="BQ139"/>
  <c r="AQ138"/>
  <c r="BP138"/>
  <c r="BR138" s="1"/>
  <c r="BV140"/>
  <c r="A50" i="29"/>
  <c r="EC140" i="1" l="1"/>
  <c r="BV141"/>
  <c r="DA140"/>
  <c r="CM140"/>
  <c r="AO140"/>
  <c r="BQ140"/>
  <c r="AQ139"/>
  <c r="BP139"/>
  <c r="BR139" s="1"/>
  <c r="A51" i="29"/>
  <c r="EC141" i="1" l="1"/>
  <c r="DA141"/>
  <c r="CM141"/>
  <c r="AO141"/>
  <c r="BQ141"/>
  <c r="AQ140"/>
  <c r="BP140"/>
  <c r="BR140" s="1"/>
  <c r="BV142"/>
  <c r="A52" i="29"/>
  <c r="EC142" i="1" l="1"/>
  <c r="DA142"/>
  <c r="CM142"/>
  <c r="AO142"/>
  <c r="BQ142"/>
  <c r="AQ141"/>
  <c r="BP141"/>
  <c r="BR141" s="1"/>
  <c r="BV143"/>
  <c r="A53" i="29"/>
  <c r="EC143" i="1" l="1"/>
  <c r="BV144"/>
  <c r="DA143"/>
  <c r="CM143"/>
  <c r="AO143"/>
  <c r="BQ143"/>
  <c r="AQ142"/>
  <c r="BP142"/>
  <c r="BR142" s="1"/>
  <c r="A54" i="29"/>
  <c r="EC144" i="1" l="1"/>
  <c r="BV146"/>
  <c r="AQ143"/>
  <c r="BP143"/>
  <c r="BR143" s="1"/>
  <c r="BV145"/>
  <c r="DA144"/>
  <c r="CM144"/>
  <c r="AO144"/>
  <c r="BQ144"/>
  <c r="A55" i="29"/>
  <c r="EC146" i="1" l="1"/>
  <c r="EC145"/>
  <c r="DA146"/>
  <c r="CM146"/>
  <c r="AO146"/>
  <c r="BQ146"/>
  <c r="AQ144"/>
  <c r="BP144"/>
  <c r="BR144" s="1"/>
  <c r="DA145"/>
  <c r="CM145"/>
  <c r="AO145"/>
  <c r="BQ145"/>
  <c r="A56" i="29"/>
  <c r="AQ145" i="1" l="1"/>
  <c r="BP145"/>
  <c r="BR145" s="1"/>
  <c r="AQ146"/>
  <c r="BP146"/>
  <c r="BR146" s="1"/>
  <c r="A57" i="29"/>
  <c r="A58" l="1"/>
  <c r="A59" l="1"/>
  <c r="A60" l="1"/>
  <c r="A61" l="1"/>
  <c r="A62" l="1"/>
  <c r="A63" l="1"/>
  <c r="A64" l="1"/>
  <c r="A65" l="1"/>
  <c r="A66" l="1"/>
  <c r="A67" l="1"/>
  <c r="A68" l="1"/>
  <c r="A69" s="1"/>
  <c r="A70" l="1"/>
  <c r="A71" l="1"/>
  <c r="A72" l="1"/>
  <c r="A73" l="1"/>
  <c r="A74" l="1"/>
  <c r="E15" i="26" l="1"/>
  <c r="Z15" s="1"/>
  <c r="A75" i="29"/>
  <c r="E21" i="26" l="1"/>
  <c r="Z21" s="1"/>
  <c r="E22"/>
  <c r="Z22" s="1"/>
  <c r="AD21" i="25" s="1"/>
  <c r="AG21" s="1"/>
  <c r="E16" i="26"/>
  <c r="Z16" s="1"/>
  <c r="E19"/>
  <c r="Z19" s="1"/>
  <c r="AD18" i="25" s="1"/>
  <c r="AG18" s="1"/>
  <c r="E25" i="26"/>
  <c r="Z25" s="1"/>
  <c r="E17"/>
  <c r="Z17" s="1"/>
  <c r="E20"/>
  <c r="Z20" s="1"/>
  <c r="E23"/>
  <c r="Z23" s="1"/>
  <c r="E18"/>
  <c r="Z18" s="1"/>
  <c r="E24"/>
  <c r="Z24" s="1"/>
  <c r="A76" i="29"/>
  <c r="AD85" i="25" l="1"/>
  <c r="AG85" s="1"/>
  <c r="AD84"/>
  <c r="AG84" s="1"/>
  <c r="AD86"/>
  <c r="AG86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V1" i="1" l="1"/>
  <c r="W1" s="1"/>
  <c r="X1" s="1"/>
  <c r="Y1" s="1"/>
  <c r="Z1" s="1"/>
  <c r="A10" i="17"/>
  <c r="AA1" i="1" l="1"/>
  <c r="AB1" s="1"/>
  <c r="AC1" s="1"/>
  <c r="AD1" s="1"/>
  <c r="AE1" s="1"/>
  <c r="AF1" s="1"/>
  <c r="AG1" s="1"/>
  <c r="AH1" s="1"/>
  <c r="AI1" s="1"/>
  <c r="AJ1" s="1"/>
  <c r="AK1" s="1"/>
  <c r="AL1" s="1"/>
  <c r="AM1" s="1"/>
  <c r="Q14" i="25" s="1"/>
  <c r="V14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N1" i="1" l="1"/>
  <c r="AO1" s="1"/>
  <c r="AP1" s="1"/>
  <c r="AQ1" s="1"/>
  <c r="AR1" s="1"/>
  <c r="Q11" i="25"/>
  <c r="Q10"/>
  <c r="Q12"/>
  <c r="Q13"/>
  <c r="Q15"/>
  <c r="Q16"/>
  <c r="Q17"/>
  <c r="Q18"/>
  <c r="Q19"/>
  <c r="Q20"/>
  <c r="Q21"/>
  <c r="Q22"/>
  <c r="Q23"/>
  <c r="Q24"/>
  <c r="Q25"/>
  <c r="Q26"/>
  <c r="Q27"/>
  <c r="Q28"/>
  <c r="Q29"/>
  <c r="F29" s="1"/>
  <c r="Q30"/>
  <c r="Q31"/>
  <c r="Q32"/>
  <c r="Q33"/>
  <c r="Q34"/>
  <c r="Q35"/>
  <c r="F35" s="1"/>
  <c r="Q36"/>
  <c r="Q37"/>
  <c r="Q38"/>
  <c r="Q39"/>
  <c r="F39" s="1"/>
  <c r="Q40"/>
  <c r="Q41"/>
  <c r="Q42"/>
  <c r="F42" s="1"/>
  <c r="Q43"/>
  <c r="Q44"/>
  <c r="Q45"/>
  <c r="Q46"/>
  <c r="F46" s="1"/>
  <c r="Q47"/>
  <c r="Q48"/>
  <c r="Q49"/>
  <c r="F49" s="1"/>
  <c r="Q50"/>
  <c r="Q51"/>
  <c r="Q52"/>
  <c r="Q53"/>
  <c r="F53" s="1"/>
  <c r="Q54"/>
  <c r="Q55"/>
  <c r="Q56"/>
  <c r="F56" s="1"/>
  <c r="Q57"/>
  <c r="Q58"/>
  <c r="Q59"/>
  <c r="Q60"/>
  <c r="F60" s="1"/>
  <c r="Q61"/>
  <c r="Q62"/>
  <c r="Q63"/>
  <c r="Q64"/>
  <c r="Q65"/>
  <c r="Q66"/>
  <c r="Q67"/>
  <c r="Q68"/>
  <c r="Q69"/>
  <c r="Q70"/>
  <c r="Q71"/>
  <c r="Q72"/>
  <c r="Q73"/>
  <c r="Q74"/>
  <c r="Q75"/>
  <c r="Q76"/>
  <c r="Q77"/>
  <c r="AS1" i="1" l="1"/>
  <c r="R14" i="25"/>
  <c r="AT1" i="1" l="1"/>
  <c r="S14" i="25" s="1"/>
  <c r="AD16"/>
  <c r="AG16" s="1"/>
  <c r="AD17"/>
  <c r="AG17" s="1"/>
  <c r="P87"/>
  <c r="P86"/>
  <c r="P83"/>
  <c r="P81"/>
  <c r="P80"/>
  <c r="P79"/>
  <c r="P85"/>
  <c r="P84"/>
  <c r="P82"/>
  <c r="P78"/>
  <c r="AU1" i="1" l="1"/>
  <c r="AV1" s="1"/>
  <c r="S78" i="25"/>
  <c r="S86"/>
  <c r="S85"/>
  <c r="S82"/>
  <c r="S58"/>
  <c r="S69"/>
  <c r="S66"/>
  <c r="S34"/>
  <c r="S77"/>
  <c r="S45"/>
  <c r="S84"/>
  <c r="S76"/>
  <c r="S68"/>
  <c r="S54"/>
  <c r="S38"/>
  <c r="S22"/>
  <c r="S81"/>
  <c r="S65"/>
  <c r="S49"/>
  <c r="S33"/>
  <c r="S64"/>
  <c r="S56"/>
  <c r="S48"/>
  <c r="S40"/>
  <c r="S32"/>
  <c r="S24"/>
  <c r="S16"/>
  <c r="S83"/>
  <c r="S75"/>
  <c r="S67"/>
  <c r="S59"/>
  <c r="S51"/>
  <c r="S43"/>
  <c r="S35"/>
  <c r="S25"/>
  <c r="S27"/>
  <c r="S19"/>
  <c r="S13"/>
  <c r="S9"/>
  <c r="S10"/>
  <c r="S42"/>
  <c r="S70"/>
  <c r="S53"/>
  <c r="S74"/>
  <c r="S26"/>
  <c r="S37"/>
  <c r="S50"/>
  <c r="S18"/>
  <c r="S61"/>
  <c r="S29"/>
  <c r="S80"/>
  <c r="S72"/>
  <c r="S62"/>
  <c r="S46"/>
  <c r="S30"/>
  <c r="S11"/>
  <c r="S73"/>
  <c r="S57"/>
  <c r="S41"/>
  <c r="S21"/>
  <c r="S60"/>
  <c r="S52"/>
  <c r="S44"/>
  <c r="S36"/>
  <c r="S28"/>
  <c r="S20"/>
  <c r="S87"/>
  <c r="S79"/>
  <c r="S71"/>
  <c r="S63"/>
  <c r="S55"/>
  <c r="S47"/>
  <c r="S39"/>
  <c r="S31"/>
  <c r="S17"/>
  <c r="S23"/>
  <c r="S15"/>
  <c r="S8"/>
  <c r="S12"/>
  <c r="U78"/>
  <c r="G78" s="1"/>
  <c r="E78"/>
  <c r="R82"/>
  <c r="U82"/>
  <c r="R85"/>
  <c r="U85"/>
  <c r="R80"/>
  <c r="U80"/>
  <c r="R83"/>
  <c r="U83"/>
  <c r="R87"/>
  <c r="U87"/>
  <c r="R84"/>
  <c r="U84"/>
  <c r="R79"/>
  <c r="U79"/>
  <c r="R81"/>
  <c r="U81"/>
  <c r="R86"/>
  <c r="U86"/>
  <c r="R78"/>
  <c r="T14" l="1"/>
  <c r="AW1" i="1"/>
  <c r="AX1" s="1"/>
  <c r="AY1" s="1"/>
  <c r="T15" i="25"/>
  <c r="E11" i="29"/>
  <c r="AZ1" i="1" l="1"/>
  <c r="BA1" s="1"/>
  <c r="BB1" s="1"/>
  <c r="W14" i="25"/>
  <c r="R10" i="10"/>
  <c r="R52"/>
  <c r="R65"/>
  <c r="O31"/>
  <c r="O34"/>
  <c r="R11"/>
  <c r="O21"/>
  <c r="O43"/>
  <c r="O13"/>
  <c r="O11"/>
  <c r="O10"/>
  <c r="BC1" i="1" l="1"/>
  <c r="BD1" s="1"/>
  <c r="BE1" s="1"/>
  <c r="BF1" s="1"/>
  <c r="BG1" s="1"/>
  <c r="X14" i="25"/>
  <c r="L143" i="10"/>
  <c r="O9"/>
  <c r="L142"/>
  <c r="O14"/>
  <c r="R48"/>
  <c r="R50"/>
  <c r="O26"/>
  <c r="O23"/>
  <c r="R9"/>
  <c r="R13"/>
  <c r="BH1" i="1" l="1"/>
  <c r="BI1" s="1"/>
  <c r="BJ1" s="1"/>
  <c r="BK1" s="1"/>
  <c r="BL1" s="1"/>
  <c r="BM1" s="1"/>
  <c r="BN1" s="1"/>
  <c r="BO1" s="1"/>
  <c r="BP1" s="1"/>
  <c r="BQ1" s="1"/>
  <c r="BR1" s="1"/>
  <c r="W8" i="34"/>
  <c r="L81" i="25"/>
  <c r="L82"/>
  <c r="L79"/>
  <c r="T86"/>
  <c r="T85"/>
  <c r="T87"/>
  <c r="X82"/>
  <c r="X86"/>
  <c r="X83"/>
  <c r="L84"/>
  <c r="L78"/>
  <c r="W85"/>
  <c r="W79"/>
  <c r="X84"/>
  <c r="X87"/>
  <c r="L80"/>
  <c r="L87"/>
  <c r="T78"/>
  <c r="T80"/>
  <c r="T79"/>
  <c r="W84"/>
  <c r="W87"/>
  <c r="L85"/>
  <c r="L86"/>
  <c r="L83"/>
  <c r="T82"/>
  <c r="T84"/>
  <c r="T83"/>
  <c r="T81"/>
  <c r="W78"/>
  <c r="W81"/>
  <c r="W82"/>
  <c r="W86"/>
  <c r="X79"/>
  <c r="X78"/>
  <c r="X81"/>
  <c r="W80"/>
  <c r="W83"/>
  <c r="X80"/>
  <c r="X85"/>
  <c r="L105" i="10" l="1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P24" i="25" l="1"/>
  <c r="E24" s="1"/>
  <c r="P15"/>
  <c r="E15" s="1"/>
  <c r="P23"/>
  <c r="E14"/>
  <c r="P75"/>
  <c r="E12" i="26"/>
  <c r="Z12" s="1"/>
  <c r="P12" i="25"/>
  <c r="E12" s="1"/>
  <c r="P67"/>
  <c r="P29"/>
  <c r="E29" s="1"/>
  <c r="P27"/>
  <c r="E10" i="26"/>
  <c r="Z10" s="1"/>
  <c r="E8" i="25"/>
  <c r="P28"/>
  <c r="E28" s="1"/>
  <c r="P18"/>
  <c r="E18" s="1"/>
  <c r="E13" i="26"/>
  <c r="Z13" s="1"/>
  <c r="P39" i="25"/>
  <c r="E39" s="1"/>
  <c r="P20"/>
  <c r="E20" s="1"/>
  <c r="P51"/>
  <c r="P44"/>
  <c r="P16"/>
  <c r="E16" s="1"/>
  <c r="P10"/>
  <c r="E10" s="1"/>
  <c r="P11"/>
  <c r="E11" s="1"/>
  <c r="P48"/>
  <c r="E11" i="26"/>
  <c r="Z11" s="1"/>
  <c r="P62" i="25"/>
  <c r="E62" s="1"/>
  <c r="P33"/>
  <c r="P31"/>
  <c r="P60"/>
  <c r="E60" s="1"/>
  <c r="P66"/>
  <c r="P45"/>
  <c r="P63"/>
  <c r="P61"/>
  <c r="P52"/>
  <c r="P57"/>
  <c r="P35"/>
  <c r="E35" s="1"/>
  <c r="P46"/>
  <c r="E46" s="1"/>
  <c r="P21"/>
  <c r="E21" s="1"/>
  <c r="P73"/>
  <c r="P19"/>
  <c r="E19" s="1"/>
  <c r="P34"/>
  <c r="P56"/>
  <c r="E56" s="1"/>
  <c r="P74"/>
  <c r="P64"/>
  <c r="P70"/>
  <c r="P41"/>
  <c r="P55"/>
  <c r="P50"/>
  <c r="P59"/>
  <c r="P76"/>
  <c r="P17"/>
  <c r="E17" s="1"/>
  <c r="P49"/>
  <c r="E49" s="1"/>
  <c r="E14" i="26"/>
  <c r="Z14" s="1"/>
  <c r="AD19" i="25" s="1"/>
  <c r="AG19" s="1"/>
  <c r="P58"/>
  <c r="P36"/>
  <c r="E36" s="1"/>
  <c r="P54"/>
  <c r="E54" s="1"/>
  <c r="P22"/>
  <c r="E22" s="1"/>
  <c r="P65"/>
  <c r="P72"/>
  <c r="P68"/>
  <c r="P13"/>
  <c r="E13" s="1"/>
  <c r="P32"/>
  <c r="P30"/>
  <c r="E30" s="1"/>
  <c r="P77"/>
  <c r="P40"/>
  <c r="E40" s="1"/>
  <c r="P42"/>
  <c r="E42" s="1"/>
  <c r="P38"/>
  <c r="P53"/>
  <c r="E53" s="1"/>
  <c r="P26"/>
  <c r="E26" s="1"/>
  <c r="P25"/>
  <c r="P43"/>
  <c r="P9"/>
  <c r="E9" s="1"/>
  <c r="P71"/>
  <c r="P37"/>
  <c r="P47"/>
  <c r="E47" s="1"/>
  <c r="P69"/>
  <c r="R37" l="1"/>
  <c r="R47"/>
  <c r="R71"/>
  <c r="U71"/>
  <c r="R43"/>
  <c r="R38"/>
  <c r="R40"/>
  <c r="R30"/>
  <c r="R72"/>
  <c r="U72"/>
  <c r="R36"/>
  <c r="R59"/>
  <c r="R55"/>
  <c r="R70"/>
  <c r="U70"/>
  <c r="R74"/>
  <c r="U74"/>
  <c r="R34"/>
  <c r="R73"/>
  <c r="U73"/>
  <c r="R46"/>
  <c r="R57"/>
  <c r="R61"/>
  <c r="R45"/>
  <c r="R60"/>
  <c r="R33"/>
  <c r="R51"/>
  <c r="R39"/>
  <c r="R8"/>
  <c r="R27"/>
  <c r="R67"/>
  <c r="U67"/>
  <c r="R69"/>
  <c r="U69"/>
  <c r="R9"/>
  <c r="R25"/>
  <c r="R53"/>
  <c r="R42"/>
  <c r="R77"/>
  <c r="U77"/>
  <c r="R32"/>
  <c r="R68"/>
  <c r="U68"/>
  <c r="R65"/>
  <c r="U65"/>
  <c r="R54"/>
  <c r="R58"/>
  <c r="R49"/>
  <c r="R76"/>
  <c r="U76"/>
  <c r="R50"/>
  <c r="R41"/>
  <c r="R64"/>
  <c r="U64"/>
  <c r="R56"/>
  <c r="R35"/>
  <c r="R52"/>
  <c r="R63"/>
  <c r="U63"/>
  <c r="R66"/>
  <c r="U66"/>
  <c r="R31"/>
  <c r="R62"/>
  <c r="U62"/>
  <c r="G62" s="1"/>
  <c r="R48"/>
  <c r="R10"/>
  <c r="R44"/>
  <c r="R29"/>
  <c r="R75"/>
  <c r="U75"/>
  <c r="R19"/>
  <c r="R21"/>
  <c r="R17"/>
  <c r="R28"/>
  <c r="R26"/>
  <c r="R11"/>
  <c r="AD15"/>
  <c r="AG15" s="1"/>
  <c r="AD14"/>
  <c r="AG14" s="1"/>
  <c r="R13"/>
  <c r="R22"/>
  <c r="R16"/>
  <c r="R12"/>
  <c r="R23"/>
  <c r="R24"/>
  <c r="R20"/>
  <c r="R18"/>
  <c r="R15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P88"/>
  <c r="U15" l="1"/>
  <c r="G15" s="1"/>
  <c r="AG88"/>
  <c r="L59" l="1"/>
  <c r="W18"/>
  <c r="X20"/>
  <c r="F21"/>
  <c r="W38"/>
  <c r="X33"/>
  <c r="L72"/>
  <c r="T52"/>
  <c r="U52" s="1"/>
  <c r="T61"/>
  <c r="U61" s="1"/>
  <c r="V61" s="1"/>
  <c r="X45"/>
  <c r="L70"/>
  <c r="T48"/>
  <c r="U48" s="1"/>
  <c r="T65"/>
  <c r="X37"/>
  <c r="W62"/>
  <c r="X15"/>
  <c r="L23"/>
  <c r="W12"/>
  <c r="X53"/>
  <c r="L56"/>
  <c r="T45"/>
  <c r="U45" s="1"/>
  <c r="X56"/>
  <c r="W61"/>
  <c r="X61"/>
  <c r="L75"/>
  <c r="T33"/>
  <c r="U33" s="1"/>
  <c r="V33" s="1"/>
  <c r="X71"/>
  <c r="L69"/>
  <c r="T29"/>
  <c r="U29" s="1"/>
  <c r="G29" s="1"/>
  <c r="X40"/>
  <c r="W31"/>
  <c r="X46"/>
  <c r="T77"/>
  <c r="X18"/>
  <c r="L27"/>
  <c r="T34"/>
  <c r="U34" s="1"/>
  <c r="W9"/>
  <c r="W26"/>
  <c r="X57"/>
  <c r="F15"/>
  <c r="L33"/>
  <c r="T20"/>
  <c r="X48"/>
  <c r="L38"/>
  <c r="T16"/>
  <c r="X39"/>
  <c r="W56"/>
  <c r="X21"/>
  <c r="V67"/>
  <c r="L8"/>
  <c r="T17"/>
  <c r="X73"/>
  <c r="L43"/>
  <c r="T11"/>
  <c r="U11" s="1"/>
  <c r="G11" s="1"/>
  <c r="W37"/>
  <c r="W11"/>
  <c r="X36"/>
  <c r="L45"/>
  <c r="T60"/>
  <c r="U60" s="1"/>
  <c r="G60" s="1"/>
  <c r="T50"/>
  <c r="U50" s="1"/>
  <c r="V50" s="1"/>
  <c r="W17"/>
  <c r="L50"/>
  <c r="T66"/>
  <c r="T46"/>
  <c r="U46" s="1"/>
  <c r="G46" s="1"/>
  <c r="X59"/>
  <c r="W53"/>
  <c r="X49"/>
  <c r="L17"/>
  <c r="L57"/>
  <c r="T51"/>
  <c r="U51" s="1"/>
  <c r="V51" s="1"/>
  <c r="X12"/>
  <c r="L12"/>
  <c r="T47"/>
  <c r="U47" s="1"/>
  <c r="G47" s="1"/>
  <c r="W46"/>
  <c r="F14"/>
  <c r="X64"/>
  <c r="L18"/>
  <c r="L71"/>
  <c r="T63"/>
  <c r="W50"/>
  <c r="L22"/>
  <c r="L67"/>
  <c r="W10"/>
  <c r="W52"/>
  <c r="X69"/>
  <c r="L55"/>
  <c r="T36"/>
  <c r="U36" s="1"/>
  <c r="G36" s="1"/>
  <c r="W69"/>
  <c r="L21"/>
  <c r="T13"/>
  <c r="U13" s="1"/>
  <c r="G13" s="1"/>
  <c r="W65"/>
  <c r="X63"/>
  <c r="F12"/>
  <c r="L40"/>
  <c r="W66"/>
  <c r="L76"/>
  <c r="L48"/>
  <c r="T67"/>
  <c r="W8"/>
  <c r="W58"/>
  <c r="X70"/>
  <c r="X24"/>
  <c r="L39"/>
  <c r="W60"/>
  <c r="L37"/>
  <c r="F20"/>
  <c r="W21"/>
  <c r="X34"/>
  <c r="F30"/>
  <c r="L51"/>
  <c r="T64"/>
  <c r="T31"/>
  <c r="U31" s="1"/>
  <c r="W57"/>
  <c r="X54"/>
  <c r="L9"/>
  <c r="T68"/>
  <c r="T27"/>
  <c r="U27" s="1"/>
  <c r="W41"/>
  <c r="W35"/>
  <c r="W51"/>
  <c r="X47"/>
  <c r="L34"/>
  <c r="T49"/>
  <c r="U49" s="1"/>
  <c r="G49" s="1"/>
  <c r="W32"/>
  <c r="L58"/>
  <c r="T41"/>
  <c r="U41" s="1"/>
  <c r="V41" s="1"/>
  <c r="T32"/>
  <c r="U32" s="1"/>
  <c r="X58"/>
  <c r="W54"/>
  <c r="X19"/>
  <c r="V75"/>
  <c r="L24"/>
  <c r="T22"/>
  <c r="W19"/>
  <c r="X42"/>
  <c r="L28"/>
  <c r="T18"/>
  <c r="W55"/>
  <c r="W49"/>
  <c r="X75"/>
  <c r="F18"/>
  <c r="V77"/>
  <c r="X38"/>
  <c r="X43"/>
  <c r="W34"/>
  <c r="V76"/>
  <c r="X22"/>
  <c r="T24"/>
  <c r="T53"/>
  <c r="U53" s="1"/>
  <c r="G53" s="1"/>
  <c r="L42"/>
  <c r="W47"/>
  <c r="T30"/>
  <c r="U30" s="1"/>
  <c r="G30" s="1"/>
  <c r="F28"/>
  <c r="X66"/>
  <c r="X27"/>
  <c r="W70"/>
  <c r="V68"/>
  <c r="X9"/>
  <c r="T10"/>
  <c r="T40"/>
  <c r="U40" s="1"/>
  <c r="G40" s="1"/>
  <c r="L54"/>
  <c r="W67"/>
  <c r="T70"/>
  <c r="L11"/>
  <c r="W44"/>
  <c r="L46"/>
  <c r="F13"/>
  <c r="V65"/>
  <c r="X17"/>
  <c r="X8"/>
  <c r="W68"/>
  <c r="V64"/>
  <c r="X26"/>
  <c r="T57"/>
  <c r="U57" s="1"/>
  <c r="L14"/>
  <c r="W64"/>
  <c r="L53"/>
  <c r="X72"/>
  <c r="F62"/>
  <c r="X50"/>
  <c r="T21"/>
  <c r="X60"/>
  <c r="T44"/>
  <c r="U44" s="1"/>
  <c r="L66"/>
  <c r="X44"/>
  <c r="W75"/>
  <c r="F16"/>
  <c r="V73"/>
  <c r="X28"/>
  <c r="T59"/>
  <c r="U59" s="1"/>
  <c r="T56"/>
  <c r="U56" s="1"/>
  <c r="G56" s="1"/>
  <c r="L77"/>
  <c r="W40"/>
  <c r="T55"/>
  <c r="U55" s="1"/>
  <c r="L41"/>
  <c r="X29"/>
  <c r="W13"/>
  <c r="F10"/>
  <c r="V72"/>
  <c r="W16"/>
  <c r="L61"/>
  <c r="L30"/>
  <c r="W48"/>
  <c r="T71"/>
  <c r="T42"/>
  <c r="U42" s="1"/>
  <c r="G42" s="1"/>
  <c r="L49"/>
  <c r="T75"/>
  <c r="L52"/>
  <c r="W28"/>
  <c r="T72"/>
  <c r="V71"/>
  <c r="X23"/>
  <c r="W43"/>
  <c r="F22"/>
  <c r="X68"/>
  <c r="T39"/>
  <c r="U39" s="1"/>
  <c r="G39" s="1"/>
  <c r="L29"/>
  <c r="W24"/>
  <c r="T37"/>
  <c r="U37" s="1"/>
  <c r="L10"/>
  <c r="X55"/>
  <c r="W25"/>
  <c r="X52"/>
  <c r="W29"/>
  <c r="L13"/>
  <c r="L62"/>
  <c r="F36"/>
  <c r="X74"/>
  <c r="W71"/>
  <c r="F17"/>
  <c r="W23"/>
  <c r="T35"/>
  <c r="U35" s="1"/>
  <c r="G35" s="1"/>
  <c r="T62"/>
  <c r="L47"/>
  <c r="X32"/>
  <c r="T43"/>
  <c r="U43" s="1"/>
  <c r="T54"/>
  <c r="U54" s="1"/>
  <c r="G54" s="1"/>
  <c r="L16"/>
  <c r="F47"/>
  <c r="X31"/>
  <c r="W42"/>
  <c r="V74"/>
  <c r="X76"/>
  <c r="W76"/>
  <c r="T19"/>
  <c r="T76"/>
  <c r="L19"/>
  <c r="X16"/>
  <c r="W59"/>
  <c r="L32"/>
  <c r="L60"/>
  <c r="T12"/>
  <c r="F11"/>
  <c r="X10"/>
  <c r="W20"/>
  <c r="V70"/>
  <c r="X25"/>
  <c r="W72"/>
  <c r="T26"/>
  <c r="L20"/>
  <c r="X35"/>
  <c r="T28"/>
  <c r="U28" s="1"/>
  <c r="G28" s="1"/>
  <c r="L25"/>
  <c r="X11"/>
  <c r="W74"/>
  <c r="F40"/>
  <c r="W33"/>
  <c r="L36"/>
  <c r="T69"/>
  <c r="F26"/>
  <c r="X41"/>
  <c r="W39"/>
  <c r="V37"/>
  <c r="F54"/>
  <c r="W30"/>
  <c r="T58"/>
  <c r="U58" s="1"/>
  <c r="V58" s="1"/>
  <c r="L73"/>
  <c r="X30"/>
  <c r="W36"/>
  <c r="L31"/>
  <c r="F19"/>
  <c r="V63"/>
  <c r="X67"/>
  <c r="W73"/>
  <c r="F24"/>
  <c r="V66"/>
  <c r="X51"/>
  <c r="T73"/>
  <c r="L63"/>
  <c r="X13"/>
  <c r="T25"/>
  <c r="U25" s="1"/>
  <c r="L65"/>
  <c r="T38"/>
  <c r="U38" s="1"/>
  <c r="L68"/>
  <c r="T23"/>
  <c r="L15"/>
  <c r="X77"/>
  <c r="W27"/>
  <c r="W22"/>
  <c r="L35"/>
  <c r="X65"/>
  <c r="T9"/>
  <c r="U9" s="1"/>
  <c r="G9" s="1"/>
  <c r="L44"/>
  <c r="V69"/>
  <c r="X62"/>
  <c r="W77"/>
  <c r="W45"/>
  <c r="W15"/>
  <c r="T74"/>
  <c r="W63"/>
  <c r="T8"/>
  <c r="U8" s="1"/>
  <c r="G8" s="1"/>
  <c r="L26"/>
  <c r="L64"/>
  <c r="L74"/>
  <c r="V15"/>
  <c r="V49" l="1"/>
  <c r="V60"/>
  <c r="V44"/>
  <c r="V30"/>
  <c r="V59"/>
  <c r="V34"/>
  <c r="V46"/>
  <c r="V48"/>
  <c r="V52"/>
  <c r="V32"/>
  <c r="V38"/>
  <c r="V57"/>
  <c r="V45"/>
  <c r="V29"/>
  <c r="V43"/>
  <c r="V55"/>
  <c r="U23"/>
  <c r="V23" s="1"/>
  <c r="U26"/>
  <c r="U12"/>
  <c r="U19"/>
  <c r="U10"/>
  <c r="U24"/>
  <c r="G24" s="1"/>
  <c r="U17"/>
  <c r="G17" s="1"/>
  <c r="U16"/>
  <c r="G16" s="1"/>
  <c r="V35"/>
  <c r="V42"/>
  <c r="V53"/>
  <c r="V31"/>
  <c r="U21"/>
  <c r="U18"/>
  <c r="U22"/>
  <c r="U20"/>
  <c r="V56"/>
  <c r="V39"/>
  <c r="V54"/>
  <c r="V40"/>
  <c r="V47"/>
  <c r="V36"/>
  <c r="V62"/>
  <c r="V25"/>
  <c r="V27"/>
  <c r="V28"/>
  <c r="V24" l="1"/>
  <c r="V16"/>
  <c r="V21"/>
  <c r="G21"/>
  <c r="V19"/>
  <c r="G19"/>
  <c r="V20"/>
  <c r="G20"/>
  <c r="V18"/>
  <c r="G18"/>
  <c r="V12"/>
  <c r="G12"/>
  <c r="V10"/>
  <c r="G10"/>
  <c r="V26"/>
  <c r="G26"/>
  <c r="V22"/>
  <c r="G22"/>
  <c r="G14"/>
  <c r="V17"/>
  <c r="V11"/>
  <c r="V13"/>
  <c r="U88" l="1"/>
  <c r="BN11" i="1" l="1"/>
  <c r="BI11"/>
  <c r="BL11"/>
  <c r="BK11"/>
  <c r="BO11"/>
  <c r="BJ11"/>
  <c r="AB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F13"/>
  <c r="F15"/>
  <c r="F16"/>
  <c r="F17"/>
  <c r="C17"/>
  <c r="S17" s="1"/>
  <c r="F11"/>
  <c r="F12"/>
  <c r="C12" l="1"/>
  <c r="S12" s="1"/>
  <c r="C13"/>
  <c r="C11"/>
  <c r="S11" s="1"/>
  <c r="T11" s="1"/>
  <c r="C16"/>
  <c r="S16" s="1"/>
  <c r="T16" s="1"/>
  <c r="C15"/>
  <c r="S15" s="1"/>
  <c r="T15" s="1"/>
  <c r="C14"/>
  <c r="S14" s="1"/>
  <c r="T14" s="1"/>
  <c r="T17"/>
  <c r="S13" l="1"/>
  <c r="T13" s="1"/>
  <c r="S9" l="1"/>
  <c r="J68" i="34"/>
  <c r="J132"/>
  <c r="J277"/>
  <c r="J51"/>
  <c r="J115"/>
  <c r="J179"/>
  <c r="J243"/>
  <c r="J222"/>
  <c r="J286"/>
  <c r="J12"/>
  <c r="J76"/>
  <c r="J140"/>
  <c r="J293"/>
  <c r="J59"/>
  <c r="J123"/>
  <c r="J259"/>
  <c r="J230"/>
  <c r="J294"/>
  <c r="J52"/>
  <c r="J116"/>
  <c r="J180"/>
  <c r="J245"/>
  <c r="J35"/>
  <c r="J99"/>
  <c r="J163"/>
  <c r="J211"/>
  <c r="J206"/>
  <c r="J270"/>
  <c r="J28"/>
  <c r="J92"/>
  <c r="J156"/>
  <c r="J197"/>
  <c r="J11"/>
  <c r="J75"/>
  <c r="J139"/>
  <c r="J291"/>
  <c r="J246"/>
  <c r="J36"/>
  <c r="J100"/>
  <c r="J164"/>
  <c r="J213"/>
  <c r="J19"/>
  <c r="J83"/>
  <c r="J147"/>
  <c r="J190"/>
  <c r="J254"/>
  <c r="J44"/>
  <c r="J108"/>
  <c r="J172"/>
  <c r="J229"/>
  <c r="J27"/>
  <c r="J91"/>
  <c r="J155"/>
  <c r="J195"/>
  <c r="J198"/>
  <c r="J262"/>
  <c r="J20"/>
  <c r="J84"/>
  <c r="J148"/>
  <c r="J67"/>
  <c r="J131"/>
  <c r="J275"/>
  <c r="J306"/>
  <c r="J238"/>
  <c r="J302"/>
  <c r="J60"/>
  <c r="J124"/>
  <c r="J261"/>
  <c r="J43"/>
  <c r="J107"/>
  <c r="J171"/>
  <c r="J227"/>
  <c r="J214"/>
  <c r="J278"/>
  <c r="J258"/>
  <c r="J194"/>
  <c r="J187"/>
  <c r="J151"/>
  <c r="J87"/>
  <c r="J23"/>
  <c r="J221"/>
  <c r="J168"/>
  <c r="J104"/>
  <c r="J40"/>
  <c r="J250"/>
  <c r="J186"/>
  <c r="J299"/>
  <c r="J143"/>
  <c r="J79"/>
  <c r="J15"/>
  <c r="J205"/>
  <c r="J160"/>
  <c r="J96"/>
  <c r="J32"/>
  <c r="J304"/>
  <c r="J274"/>
  <c r="J210"/>
  <c r="J219"/>
  <c r="J167"/>
  <c r="J103"/>
  <c r="J39"/>
  <c r="J253"/>
  <c r="J120"/>
  <c r="J56"/>
  <c r="J266"/>
  <c r="J202"/>
  <c r="J203"/>
  <c r="J159"/>
  <c r="J95"/>
  <c r="J31"/>
  <c r="J237"/>
  <c r="J176"/>
  <c r="J112"/>
  <c r="J48"/>
  <c r="J290"/>
  <c r="J226"/>
  <c r="J251"/>
  <c r="J183"/>
  <c r="J119"/>
  <c r="J55"/>
  <c r="J285"/>
  <c r="J136"/>
  <c r="J72"/>
  <c r="J8"/>
  <c r="J282"/>
  <c r="J218"/>
  <c r="J235"/>
  <c r="J175"/>
  <c r="J111"/>
  <c r="J47"/>
  <c r="J269"/>
  <c r="J128"/>
  <c r="J64"/>
  <c r="J242"/>
  <c r="J283"/>
  <c r="J135"/>
  <c r="J71"/>
  <c r="J189"/>
  <c r="J152"/>
  <c r="J88"/>
  <c r="J24"/>
  <c r="J298"/>
  <c r="J234"/>
  <c r="J267"/>
  <c r="J127"/>
  <c r="J63"/>
  <c r="J301"/>
  <c r="J144"/>
  <c r="J80"/>
  <c r="J16"/>
  <c r="J62"/>
  <c r="J126"/>
  <c r="J265"/>
  <c r="J45"/>
  <c r="J109"/>
  <c r="J173"/>
  <c r="J231"/>
  <c r="J216"/>
  <c r="J280"/>
  <c r="J66"/>
  <c r="J130"/>
  <c r="J273"/>
  <c r="J49"/>
  <c r="J113"/>
  <c r="J177"/>
  <c r="J239"/>
  <c r="J220"/>
  <c r="J284"/>
  <c r="J70"/>
  <c r="J134"/>
  <c r="J281"/>
  <c r="J53"/>
  <c r="J117"/>
  <c r="J181"/>
  <c r="J247"/>
  <c r="J224"/>
  <c r="J288"/>
  <c r="J10"/>
  <c r="J74"/>
  <c r="J138"/>
  <c r="J289"/>
  <c r="J57"/>
  <c r="J121"/>
  <c r="J255"/>
  <c r="J228"/>
  <c r="J292"/>
  <c r="J305"/>
  <c r="J14"/>
  <c r="J78"/>
  <c r="J142"/>
  <c r="J297"/>
  <c r="J61"/>
  <c r="J125"/>
  <c r="J263"/>
  <c r="J232"/>
  <c r="J296"/>
  <c r="J18"/>
  <c r="J82"/>
  <c r="J146"/>
  <c r="J65"/>
  <c r="J129"/>
  <c r="J271"/>
  <c r="J236"/>
  <c r="J300"/>
  <c r="J22"/>
  <c r="J86"/>
  <c r="J150"/>
  <c r="J185"/>
  <c r="J69"/>
  <c r="J133"/>
  <c r="J279"/>
  <c r="J240"/>
  <c r="J6"/>
  <c r="J26"/>
  <c r="J90"/>
  <c r="J154"/>
  <c r="J193"/>
  <c r="J9"/>
  <c r="J73"/>
  <c r="J137"/>
  <c r="J287"/>
  <c r="J244"/>
  <c r="J30"/>
  <c r="J94"/>
  <c r="J158"/>
  <c r="J201"/>
  <c r="J13"/>
  <c r="J77"/>
  <c r="J141"/>
  <c r="J295"/>
  <c r="J184"/>
  <c r="J248"/>
  <c r="J34"/>
  <c r="J98"/>
  <c r="J162"/>
  <c r="J209"/>
  <c r="J7"/>
  <c r="J17"/>
  <c r="J81"/>
  <c r="J145"/>
  <c r="J303"/>
  <c r="J188"/>
  <c r="J252"/>
  <c r="J38"/>
  <c r="J102"/>
  <c r="J166"/>
  <c r="J217"/>
  <c r="J21"/>
  <c r="J85"/>
  <c r="J149"/>
  <c r="J192"/>
  <c r="J256"/>
  <c r="J42"/>
  <c r="J106"/>
  <c r="J170"/>
  <c r="J225"/>
  <c r="J25"/>
  <c r="J89"/>
  <c r="J153"/>
  <c r="J191"/>
  <c r="J196"/>
  <c r="J260"/>
  <c r="J46"/>
  <c r="J110"/>
  <c r="J174"/>
  <c r="J233"/>
  <c r="J29"/>
  <c r="J93"/>
  <c r="J157"/>
  <c r="J199"/>
  <c r="J200"/>
  <c r="J264"/>
  <c r="J50"/>
  <c r="J114"/>
  <c r="J178"/>
  <c r="J241"/>
  <c r="J33"/>
  <c r="J97"/>
  <c r="J161"/>
  <c r="J207"/>
  <c r="J204"/>
  <c r="J268"/>
  <c r="J54"/>
  <c r="J118"/>
  <c r="J182"/>
  <c r="J249"/>
  <c r="J37"/>
  <c r="J101"/>
  <c r="J165"/>
  <c r="J215"/>
  <c r="J208"/>
  <c r="J272"/>
  <c r="J58"/>
  <c r="J122"/>
  <c r="J257"/>
  <c r="J41"/>
  <c r="J105"/>
  <c r="J169"/>
  <c r="J223"/>
  <c r="J212"/>
  <c r="J276"/>
  <c r="J5" l="1"/>
  <c r="O22" i="29" l="1"/>
  <c r="I29"/>
  <c r="M35"/>
  <c r="Q41"/>
  <c r="K48"/>
  <c r="O54"/>
  <c r="I61"/>
  <c r="Q67"/>
  <c r="K74"/>
  <c r="O80"/>
  <c r="I87"/>
  <c r="M93"/>
  <c r="Q99"/>
  <c r="K106"/>
  <c r="O112"/>
  <c r="I24"/>
  <c r="M30"/>
  <c r="Q36"/>
  <c r="K43"/>
  <c r="O49"/>
  <c r="I56"/>
  <c r="M62"/>
  <c r="K69"/>
  <c r="O75"/>
  <c r="I82"/>
  <c r="M88"/>
  <c r="Q94"/>
  <c r="K101"/>
  <c r="O107"/>
  <c r="I115"/>
  <c r="Q23"/>
  <c r="K30"/>
  <c r="O36"/>
  <c r="I43"/>
  <c r="M49"/>
  <c r="Q55"/>
  <c r="K62"/>
  <c r="I69"/>
  <c r="M75"/>
  <c r="Q81"/>
  <c r="K88"/>
  <c r="O94"/>
  <c r="I101"/>
  <c r="M107"/>
  <c r="O114"/>
  <c r="K25"/>
  <c r="O31"/>
  <c r="I38"/>
  <c r="M44"/>
  <c r="Q50"/>
  <c r="K57"/>
  <c r="O63"/>
  <c r="M70"/>
  <c r="Q76"/>
  <c r="K83"/>
  <c r="O89"/>
  <c r="I96"/>
  <c r="M102"/>
  <c r="Q108"/>
  <c r="K19"/>
  <c r="Q124"/>
  <c r="M118"/>
  <c r="Q127"/>
  <c r="M121"/>
  <c r="I114"/>
  <c r="O123"/>
  <c r="K117"/>
  <c r="O126"/>
  <c r="K120"/>
  <c r="K20"/>
  <c r="O26"/>
  <c r="I33"/>
  <c r="M39"/>
  <c r="Q45"/>
  <c r="K52"/>
  <c r="O58"/>
  <c r="M65"/>
  <c r="Q71"/>
  <c r="K78"/>
  <c r="O84"/>
  <c r="I91"/>
  <c r="M97"/>
  <c r="Q103"/>
  <c r="K110"/>
  <c r="O21"/>
  <c r="I28"/>
  <c r="M34"/>
  <c r="Q40"/>
  <c r="K47"/>
  <c r="O53"/>
  <c r="I60"/>
  <c r="Q66"/>
  <c r="K73"/>
  <c r="O79"/>
  <c r="I86"/>
  <c r="M92"/>
  <c r="Q98"/>
  <c r="K105"/>
  <c r="O111"/>
  <c r="M21"/>
  <c r="Q27"/>
  <c r="K34"/>
  <c r="O40"/>
  <c r="I47"/>
  <c r="M53"/>
  <c r="Q59"/>
  <c r="O66"/>
  <c r="I73"/>
  <c r="M79"/>
  <c r="Q85"/>
  <c r="K92"/>
  <c r="O98"/>
  <c r="I105"/>
  <c r="M111"/>
  <c r="Q22"/>
  <c r="K29"/>
  <c r="O35"/>
  <c r="I42"/>
  <c r="M48"/>
  <c r="Q54"/>
  <c r="K61"/>
  <c r="I68"/>
  <c r="M74"/>
  <c r="Q80"/>
  <c r="K87"/>
  <c r="O93"/>
  <c r="I100"/>
  <c r="M106"/>
  <c r="Q112"/>
  <c r="K127"/>
  <c r="Q120"/>
  <c r="Q123"/>
  <c r="M117"/>
  <c r="I126"/>
  <c r="O119"/>
  <c r="O122"/>
  <c r="I21"/>
  <c r="M27"/>
  <c r="Q33"/>
  <c r="K40"/>
  <c r="O46"/>
  <c r="I53"/>
  <c r="M59"/>
  <c r="K66"/>
  <c r="O72"/>
  <c r="I79"/>
  <c r="M85"/>
  <c r="Q91"/>
  <c r="K98"/>
  <c r="O104"/>
  <c r="I111"/>
  <c r="M22"/>
  <c r="Q28"/>
  <c r="K35"/>
  <c r="O41"/>
  <c r="I48"/>
  <c r="M54"/>
  <c r="Q60"/>
  <c r="O67"/>
  <c r="I74"/>
  <c r="M80"/>
  <c r="Q86"/>
  <c r="K93"/>
  <c r="O99"/>
  <c r="I106"/>
  <c r="M112"/>
  <c r="K22"/>
  <c r="O28"/>
  <c r="I35"/>
  <c r="M41"/>
  <c r="Q47"/>
  <c r="K54"/>
  <c r="O60"/>
  <c r="M67"/>
  <c r="Q73"/>
  <c r="K80"/>
  <c r="O86"/>
  <c r="I93"/>
  <c r="M99"/>
  <c r="Q105"/>
  <c r="K112"/>
  <c r="O23"/>
  <c r="I30"/>
  <c r="M36"/>
  <c r="Q42"/>
  <c r="K49"/>
  <c r="O55"/>
  <c r="I62"/>
  <c r="Q68"/>
  <c r="K75"/>
  <c r="O81"/>
  <c r="I88"/>
  <c r="M94"/>
  <c r="Q100"/>
  <c r="K107"/>
  <c r="K114"/>
  <c r="M126"/>
  <c r="I120"/>
  <c r="I123"/>
  <c r="O116"/>
  <c r="K125"/>
  <c r="Q118"/>
  <c r="K128"/>
  <c r="Q121"/>
  <c r="Q114"/>
  <c r="I25"/>
  <c r="M31"/>
  <c r="Q37"/>
  <c r="K44"/>
  <c r="O50"/>
  <c r="I57"/>
  <c r="M63"/>
  <c r="K70"/>
  <c r="O76"/>
  <c r="I83"/>
  <c r="M89"/>
  <c r="Q95"/>
  <c r="K102"/>
  <c r="O108"/>
  <c r="I20"/>
  <c r="M26"/>
  <c r="Q32"/>
  <c r="K39"/>
  <c r="O45"/>
  <c r="I52"/>
  <c r="M58"/>
  <c r="K65"/>
  <c r="O71"/>
  <c r="I78"/>
  <c r="M84"/>
  <c r="Q90"/>
  <c r="K97"/>
  <c r="O103"/>
  <c r="I110"/>
  <c r="K26"/>
  <c r="O32"/>
  <c r="I39"/>
  <c r="M45"/>
  <c r="Q51"/>
  <c r="K58"/>
  <c r="Q64"/>
  <c r="M71"/>
  <c r="Q77"/>
  <c r="K84"/>
  <c r="O90"/>
  <c r="I97"/>
  <c r="M103"/>
  <c r="Q109"/>
  <c r="K21"/>
  <c r="O27"/>
  <c r="I34"/>
  <c r="M40"/>
  <c r="Q46"/>
  <c r="K53"/>
  <c r="O59"/>
  <c r="M66"/>
  <c r="Q72"/>
  <c r="K79"/>
  <c r="O85"/>
  <c r="I92"/>
  <c r="M98"/>
  <c r="Q104"/>
  <c r="K111"/>
  <c r="Q128"/>
  <c r="M122"/>
  <c r="I116"/>
  <c r="M125"/>
  <c r="I119"/>
  <c r="O127"/>
  <c r="K121"/>
  <c r="O113"/>
  <c r="K124"/>
  <c r="Q117"/>
  <c r="K116"/>
  <c r="Q25"/>
  <c r="K32"/>
  <c r="O38"/>
  <c r="I45"/>
  <c r="M51"/>
  <c r="Q57"/>
  <c r="K64"/>
  <c r="I71"/>
  <c r="M77"/>
  <c r="Q83"/>
  <c r="K90"/>
  <c r="O96"/>
  <c r="I103"/>
  <c r="M109"/>
  <c r="Q20"/>
  <c r="K27"/>
  <c r="O33"/>
  <c r="I40"/>
  <c r="M46"/>
  <c r="Q52"/>
  <c r="K59"/>
  <c r="I66"/>
  <c r="M72"/>
  <c r="Q78"/>
  <c r="K85"/>
  <c r="O91"/>
  <c r="I98"/>
  <c r="M104"/>
  <c r="Q110"/>
  <c r="O20"/>
  <c r="I27"/>
  <c r="M33"/>
  <c r="Q39"/>
  <c r="K46"/>
  <c r="O52"/>
  <c r="I59"/>
  <c r="Q65"/>
  <c r="K72"/>
  <c r="O78"/>
  <c r="I85"/>
  <c r="M91"/>
  <c r="Q97"/>
  <c r="K104"/>
  <c r="O110"/>
  <c r="I22"/>
  <c r="M28"/>
  <c r="Q34"/>
  <c r="K41"/>
  <c r="O47"/>
  <c r="I54"/>
  <c r="M60"/>
  <c r="K67"/>
  <c r="O73"/>
  <c r="I80"/>
  <c r="M86"/>
  <c r="Q92"/>
  <c r="K99"/>
  <c r="O105"/>
  <c r="I112"/>
  <c r="I128"/>
  <c r="O121"/>
  <c r="M114"/>
  <c r="O124"/>
  <c r="K118"/>
  <c r="Q126"/>
  <c r="M120"/>
  <c r="M19"/>
  <c r="M123"/>
  <c r="I117"/>
  <c r="M23"/>
  <c r="Q29"/>
  <c r="K36"/>
  <c r="O42"/>
  <c r="I49"/>
  <c r="M55"/>
  <c r="Q61"/>
  <c r="O68"/>
  <c r="I75"/>
  <c r="M81"/>
  <c r="Q87"/>
  <c r="K94"/>
  <c r="O100"/>
  <c r="I107"/>
  <c r="Q113"/>
  <c r="Q24"/>
  <c r="K31"/>
  <c r="O37"/>
  <c r="I44"/>
  <c r="M50"/>
  <c r="Q56"/>
  <c r="K63"/>
  <c r="I70"/>
  <c r="M76"/>
  <c r="Q82"/>
  <c r="K89"/>
  <c r="O95"/>
  <c r="I102"/>
  <c r="M108"/>
  <c r="O19"/>
  <c r="O24"/>
  <c r="I31"/>
  <c r="M37"/>
  <c r="Q43"/>
  <c r="K50"/>
  <c r="O56"/>
  <c r="I63"/>
  <c r="Q69"/>
  <c r="K76"/>
  <c r="O82"/>
  <c r="I89"/>
  <c r="M95"/>
  <c r="Q101"/>
  <c r="K108"/>
  <c r="I26"/>
  <c r="M32"/>
  <c r="Q38"/>
  <c r="K45"/>
  <c r="O51"/>
  <c r="I58"/>
  <c r="M64"/>
  <c r="K71"/>
  <c r="O77"/>
  <c r="I84"/>
  <c r="M90"/>
  <c r="Q96"/>
  <c r="K103"/>
  <c r="O109"/>
  <c r="Q19"/>
  <c r="I124"/>
  <c r="O117"/>
  <c r="I127"/>
  <c r="O120"/>
  <c r="Q122"/>
  <c r="M116"/>
  <c r="Q125"/>
  <c r="M119"/>
  <c r="K24"/>
  <c r="O30"/>
  <c r="I37"/>
  <c r="M43"/>
  <c r="Q49"/>
  <c r="K56"/>
  <c r="O62"/>
  <c r="M69"/>
  <c r="Q75"/>
  <c r="K82"/>
  <c r="O88"/>
  <c r="I95"/>
  <c r="M101"/>
  <c r="Q107"/>
  <c r="M115"/>
  <c r="O25"/>
  <c r="I32"/>
  <c r="M38"/>
  <c r="Q44"/>
  <c r="K51"/>
  <c r="O57"/>
  <c r="I64"/>
  <c r="Q70"/>
  <c r="K77"/>
  <c r="O83"/>
  <c r="I90"/>
  <c r="M96"/>
  <c r="Q102"/>
  <c r="K109"/>
  <c r="M25"/>
  <c r="Q31"/>
  <c r="K38"/>
  <c r="O44"/>
  <c r="I51"/>
  <c r="M57"/>
  <c r="Q63"/>
  <c r="O70"/>
  <c r="I77"/>
  <c r="M83"/>
  <c r="Q89"/>
  <c r="K96"/>
  <c r="O102"/>
  <c r="I109"/>
  <c r="M20"/>
  <c r="Q26"/>
  <c r="K33"/>
  <c r="O39"/>
  <c r="I46"/>
  <c r="M52"/>
  <c r="Q58"/>
  <c r="O65"/>
  <c r="I72"/>
  <c r="M78"/>
  <c r="Q84"/>
  <c r="K91"/>
  <c r="O97"/>
  <c r="I104"/>
  <c r="M110"/>
  <c r="K113"/>
  <c r="K123"/>
  <c r="Q116"/>
  <c r="K126"/>
  <c r="Q119"/>
  <c r="M128"/>
  <c r="I122"/>
  <c r="K115"/>
  <c r="I125"/>
  <c r="O118"/>
  <c r="Q21"/>
  <c r="K28"/>
  <c r="O34"/>
  <c r="I41"/>
  <c r="M47"/>
  <c r="Q53"/>
  <c r="K60"/>
  <c r="I67"/>
  <c r="M73"/>
  <c r="Q79"/>
  <c r="K86"/>
  <c r="O92"/>
  <c r="I99"/>
  <c r="M105"/>
  <c r="Q111"/>
  <c r="K23"/>
  <c r="O29"/>
  <c r="I36"/>
  <c r="M42"/>
  <c r="Q48"/>
  <c r="K55"/>
  <c r="O61"/>
  <c r="M68"/>
  <c r="Q74"/>
  <c r="K81"/>
  <c r="O87"/>
  <c r="I94"/>
  <c r="M100"/>
  <c r="Q106"/>
  <c r="I65"/>
  <c r="M113"/>
  <c r="I23"/>
  <c r="M29"/>
  <c r="Q35"/>
  <c r="K42"/>
  <c r="O48"/>
  <c r="I55"/>
  <c r="M61"/>
  <c r="K68"/>
  <c r="O74"/>
  <c r="I81"/>
  <c r="M87"/>
  <c r="Q93"/>
  <c r="K100"/>
  <c r="O106"/>
  <c r="O64"/>
  <c r="I113"/>
  <c r="M24"/>
  <c r="Q30"/>
  <c r="K37"/>
  <c r="O43"/>
  <c r="I50"/>
  <c r="M56"/>
  <c r="Q62"/>
  <c r="O69"/>
  <c r="I76"/>
  <c r="M82"/>
  <c r="Q88"/>
  <c r="K95"/>
  <c r="O101"/>
  <c r="I108"/>
  <c r="Q115"/>
  <c r="O125"/>
  <c r="K119"/>
  <c r="O128"/>
  <c r="K122"/>
  <c r="O115"/>
  <c r="M124"/>
  <c r="I118"/>
  <c r="M127"/>
  <c r="I121"/>
  <c r="I19"/>
  <c r="F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G29"/>
  <c r="F103"/>
  <c r="C103" s="1"/>
  <c r="F114"/>
  <c r="C114" s="1"/>
  <c r="G114"/>
  <c r="G41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G38"/>
  <c r="F76"/>
  <c r="C76" s="1"/>
  <c r="F67"/>
  <c r="C67" s="1"/>
  <c r="F59"/>
  <c r="C59" s="1"/>
  <c r="F57"/>
  <c r="C57" s="1"/>
  <c r="G125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82"/>
  <c r="G95"/>
  <c r="F31"/>
  <c r="C31" s="1"/>
  <c r="G105"/>
  <c r="G27"/>
  <c r="F41"/>
  <c r="C41" s="1"/>
  <c r="F69"/>
  <c r="C69" s="1"/>
  <c r="G84" l="1"/>
  <c r="G50"/>
  <c r="G49"/>
  <c r="G1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U306" i="34" l="1"/>
  <c r="I9"/>
  <c r="H14"/>
  <c r="G19"/>
  <c r="B19" s="1"/>
  <c r="D24"/>
  <c r="C29"/>
  <c r="AJ33"/>
  <c r="W38"/>
  <c r="U43"/>
  <c r="N48"/>
  <c r="M53"/>
  <c r="AB53" s="1"/>
  <c r="AL53" s="1"/>
  <c r="L58"/>
  <c r="AA58" s="1"/>
  <c r="K63"/>
  <c r="Z63" s="1"/>
  <c r="I73"/>
  <c r="H78"/>
  <c r="G83"/>
  <c r="B83" s="1"/>
  <c r="D88"/>
  <c r="C93"/>
  <c r="AJ97"/>
  <c r="W102"/>
  <c r="U107"/>
  <c r="N112"/>
  <c r="M117"/>
  <c r="AB117" s="1"/>
  <c r="L122"/>
  <c r="AA122" s="1"/>
  <c r="K127"/>
  <c r="Z127" s="1"/>
  <c r="I137"/>
  <c r="H142"/>
  <c r="G147"/>
  <c r="B147" s="1"/>
  <c r="D152"/>
  <c r="C157"/>
  <c r="AJ161"/>
  <c r="W166"/>
  <c r="U171"/>
  <c r="N176"/>
  <c r="M181"/>
  <c r="AB181" s="1"/>
  <c r="U188"/>
  <c r="M198"/>
  <c r="AB198" s="1"/>
  <c r="K208"/>
  <c r="Z208" s="1"/>
  <c r="I218"/>
  <c r="G228"/>
  <c r="B228" s="1"/>
  <c r="C238"/>
  <c r="W247"/>
  <c r="N257"/>
  <c r="L267"/>
  <c r="AA267" s="1"/>
  <c r="H287"/>
  <c r="D297"/>
  <c r="W6"/>
  <c r="C12"/>
  <c r="AJ16"/>
  <c r="W21"/>
  <c r="U26"/>
  <c r="N31"/>
  <c r="M36"/>
  <c r="AB36" s="1"/>
  <c r="AL36" s="1"/>
  <c r="L41"/>
  <c r="AA41" s="1"/>
  <c r="K46"/>
  <c r="Z46" s="1"/>
  <c r="I56"/>
  <c r="H61"/>
  <c r="G66"/>
  <c r="B66" s="1"/>
  <c r="D71"/>
  <c r="C76"/>
  <c r="AJ80"/>
  <c r="W85"/>
  <c r="U90"/>
  <c r="N95"/>
  <c r="M100"/>
  <c r="AB100" s="1"/>
  <c r="L105"/>
  <c r="AA105" s="1"/>
  <c r="K110"/>
  <c r="Z110" s="1"/>
  <c r="I120"/>
  <c r="H125"/>
  <c r="G130"/>
  <c r="B130" s="1"/>
  <c r="D135"/>
  <c r="C140"/>
  <c r="AJ144"/>
  <c r="W149"/>
  <c r="U154"/>
  <c r="N159"/>
  <c r="M164"/>
  <c r="AB164" s="1"/>
  <c r="L169"/>
  <c r="AA169" s="1"/>
  <c r="K174"/>
  <c r="Z174" s="1"/>
  <c r="I184"/>
  <c r="G194"/>
  <c r="B194" s="1"/>
  <c r="C204"/>
  <c r="W213"/>
  <c r="N223"/>
  <c r="L233"/>
  <c r="AA233" s="1"/>
  <c r="H253"/>
  <c r="D263"/>
  <c r="AJ272"/>
  <c r="U282"/>
  <c r="M292"/>
  <c r="AB292" s="1"/>
  <c r="K302"/>
  <c r="Z302" s="1"/>
  <c r="AJ187"/>
  <c r="W192"/>
  <c r="U197"/>
  <c r="N202"/>
  <c r="M207"/>
  <c r="AB207" s="1"/>
  <c r="L212"/>
  <c r="AA212" s="1"/>
  <c r="K217"/>
  <c r="Z217" s="1"/>
  <c r="I227"/>
  <c r="H232"/>
  <c r="G237"/>
  <c r="B237" s="1"/>
  <c r="D242"/>
  <c r="C247"/>
  <c r="AJ251"/>
  <c r="W256"/>
  <c r="U261"/>
  <c r="N266"/>
  <c r="M271"/>
  <c r="AB271" s="1"/>
  <c r="L276"/>
  <c r="AA276" s="1"/>
  <c r="K281"/>
  <c r="Z281" s="1"/>
  <c r="I291"/>
  <c r="H296"/>
  <c r="G301"/>
  <c r="B301" s="1"/>
  <c r="I304"/>
  <c r="I7"/>
  <c r="I17"/>
  <c r="H22"/>
  <c r="G27"/>
  <c r="B27" s="1"/>
  <c r="D32"/>
  <c r="C37"/>
  <c r="AJ41"/>
  <c r="W46"/>
  <c r="U51"/>
  <c r="N56"/>
  <c r="M61"/>
  <c r="AB61" s="1"/>
  <c r="AL61" s="1"/>
  <c r="L66"/>
  <c r="AA66" s="1"/>
  <c r="K71"/>
  <c r="Z71" s="1"/>
  <c r="I81"/>
  <c r="H86"/>
  <c r="G91"/>
  <c r="B91" s="1"/>
  <c r="D96"/>
  <c r="C101"/>
  <c r="AJ105"/>
  <c r="W110"/>
  <c r="U115"/>
  <c r="N120"/>
  <c r="M125"/>
  <c r="AB125" s="1"/>
  <c r="L130"/>
  <c r="AA130" s="1"/>
  <c r="K135"/>
  <c r="Z135" s="1"/>
  <c r="I145"/>
  <c r="H150"/>
  <c r="G155"/>
  <c r="B155" s="1"/>
  <c r="D160"/>
  <c r="C165"/>
  <c r="AJ169"/>
  <c r="W174"/>
  <c r="U179"/>
  <c r="D185"/>
  <c r="AJ194"/>
  <c r="U204"/>
  <c r="M214"/>
  <c r="AB214" s="1"/>
  <c r="K224"/>
  <c r="Z224" s="1"/>
  <c r="I234"/>
  <c r="G244"/>
  <c r="B244" s="1"/>
  <c r="C254"/>
  <c r="W263"/>
  <c r="N273"/>
  <c r="L283"/>
  <c r="AA283" s="1"/>
  <c r="H303"/>
  <c r="G10"/>
  <c r="B10" s="1"/>
  <c r="D15"/>
  <c r="C20"/>
  <c r="AJ24"/>
  <c r="W29"/>
  <c r="U34"/>
  <c r="N39"/>
  <c r="M44"/>
  <c r="AB44" s="1"/>
  <c r="AL44" s="1"/>
  <c r="L49"/>
  <c r="AA49" s="1"/>
  <c r="K54"/>
  <c r="Z54" s="1"/>
  <c r="I64"/>
  <c r="H69"/>
  <c r="G74"/>
  <c r="B74" s="1"/>
  <c r="D79"/>
  <c r="C84"/>
  <c r="AJ88"/>
  <c r="W93"/>
  <c r="U98"/>
  <c r="N103"/>
  <c r="M108"/>
  <c r="AB108" s="1"/>
  <c r="L113"/>
  <c r="AA113" s="1"/>
  <c r="K118"/>
  <c r="Z118" s="1"/>
  <c r="I128"/>
  <c r="H133"/>
  <c r="G138"/>
  <c r="B138" s="1"/>
  <c r="D143"/>
  <c r="C148"/>
  <c r="AJ152"/>
  <c r="W157"/>
  <c r="U162"/>
  <c r="N167"/>
  <c r="M172"/>
  <c r="AB172" s="1"/>
  <c r="L177"/>
  <c r="AA177" s="1"/>
  <c r="K182"/>
  <c r="Z182" s="1"/>
  <c r="K190"/>
  <c r="Z190" s="1"/>
  <c r="I200"/>
  <c r="G210"/>
  <c r="B210" s="1"/>
  <c r="C220"/>
  <c r="W229"/>
  <c r="N239"/>
  <c r="L249"/>
  <c r="AA249" s="1"/>
  <c r="H269"/>
  <c r="D279"/>
  <c r="AJ288"/>
  <c r="U298"/>
  <c r="D186"/>
  <c r="C191"/>
  <c r="AJ195"/>
  <c r="W200"/>
  <c r="U205"/>
  <c r="N210"/>
  <c r="M215"/>
  <c r="AB215" s="1"/>
  <c r="L220"/>
  <c r="AA220" s="1"/>
  <c r="K225"/>
  <c r="Z225" s="1"/>
  <c r="I235"/>
  <c r="H240"/>
  <c r="G245"/>
  <c r="B245" s="1"/>
  <c r="D250"/>
  <c r="C255"/>
  <c r="AJ259"/>
  <c r="W264"/>
  <c r="U269"/>
  <c r="N274"/>
  <c r="M279"/>
  <c r="AB279" s="1"/>
  <c r="L284"/>
  <c r="AA284" s="1"/>
  <c r="K289"/>
  <c r="Z289" s="1"/>
  <c r="I299"/>
  <c r="C305"/>
  <c r="D8"/>
  <c r="C13"/>
  <c r="AJ17"/>
  <c r="W22"/>
  <c r="U27"/>
  <c r="N32"/>
  <c r="M37"/>
  <c r="AB37" s="1"/>
  <c r="AL37" s="1"/>
  <c r="L42"/>
  <c r="AA42" s="1"/>
  <c r="K47"/>
  <c r="Z47" s="1"/>
  <c r="I57"/>
  <c r="H62"/>
  <c r="G67"/>
  <c r="B67" s="1"/>
  <c r="D72"/>
  <c r="C77"/>
  <c r="AJ81"/>
  <c r="W86"/>
  <c r="U91"/>
  <c r="N96"/>
  <c r="M101"/>
  <c r="AB101" s="1"/>
  <c r="L106"/>
  <c r="AA106" s="1"/>
  <c r="K111"/>
  <c r="Z111" s="1"/>
  <c r="I121"/>
  <c r="H126"/>
  <c r="G131"/>
  <c r="B131" s="1"/>
  <c r="D136"/>
  <c r="C141"/>
  <c r="AJ145"/>
  <c r="W150"/>
  <c r="U155"/>
  <c r="N160"/>
  <c r="M165"/>
  <c r="AB165" s="1"/>
  <c r="L170"/>
  <c r="AA170" s="1"/>
  <c r="K175"/>
  <c r="Z175" s="1"/>
  <c r="I186"/>
  <c r="G196"/>
  <c r="B196" s="1"/>
  <c r="C206"/>
  <c r="W215"/>
  <c r="N225"/>
  <c r="L235"/>
  <c r="AA235" s="1"/>
  <c r="H255"/>
  <c r="D265"/>
  <c r="AJ274"/>
  <c r="U284"/>
  <c r="M294"/>
  <c r="AB294" s="1"/>
  <c r="K305"/>
  <c r="Z305" s="1"/>
  <c r="N15"/>
  <c r="M20"/>
  <c r="AB20" s="1"/>
  <c r="AL20" s="1"/>
  <c r="L25"/>
  <c r="AA25" s="1"/>
  <c r="K30"/>
  <c r="Z30" s="1"/>
  <c r="I40"/>
  <c r="H45"/>
  <c r="G50"/>
  <c r="B50" s="1"/>
  <c r="D55"/>
  <c r="C60"/>
  <c r="AJ64"/>
  <c r="W69"/>
  <c r="U74"/>
  <c r="N79"/>
  <c r="M84"/>
  <c r="AB84" s="1"/>
  <c r="L89"/>
  <c r="AA89" s="1"/>
  <c r="K94"/>
  <c r="Z94" s="1"/>
  <c r="I104"/>
  <c r="H109"/>
  <c r="G114"/>
  <c r="B114" s="1"/>
  <c r="D119"/>
  <c r="C124"/>
  <c r="AJ128"/>
  <c r="W133"/>
  <c r="U138"/>
  <c r="N143"/>
  <c r="M148"/>
  <c r="AB148" s="1"/>
  <c r="L153"/>
  <c r="AA153" s="1"/>
  <c r="K158"/>
  <c r="Z158" s="1"/>
  <c r="I168"/>
  <c r="H173"/>
  <c r="G178"/>
  <c r="B178" s="1"/>
  <c r="D183"/>
  <c r="N191"/>
  <c r="L201"/>
  <c r="AA201" s="1"/>
  <c r="H221"/>
  <c r="D231"/>
  <c r="AJ240"/>
  <c r="U250"/>
  <c r="M260"/>
  <c r="AB260" s="1"/>
  <c r="K270"/>
  <c r="Z270" s="1"/>
  <c r="I280"/>
  <c r="G290"/>
  <c r="B290" s="1"/>
  <c r="C300"/>
  <c r="N186"/>
  <c r="M191"/>
  <c r="AB191" s="1"/>
  <c r="L196"/>
  <c r="AA196" s="1"/>
  <c r="K201"/>
  <c r="Z201" s="1"/>
  <c r="I211"/>
  <c r="H216"/>
  <c r="G221"/>
  <c r="B221" s="1"/>
  <c r="D226"/>
  <c r="C231"/>
  <c r="AJ235"/>
  <c r="W240"/>
  <c r="U245"/>
  <c r="N250"/>
  <c r="M255"/>
  <c r="AB255" s="1"/>
  <c r="L260"/>
  <c r="AA260" s="1"/>
  <c r="K265"/>
  <c r="Z265" s="1"/>
  <c r="I275"/>
  <c r="H280"/>
  <c r="G285"/>
  <c r="B285" s="1"/>
  <c r="D290"/>
  <c r="C295"/>
  <c r="AJ299"/>
  <c r="H306"/>
  <c r="N8"/>
  <c r="M13"/>
  <c r="AB13" s="1"/>
  <c r="AL13" s="1"/>
  <c r="L18"/>
  <c r="AA18" s="1"/>
  <c r="K23"/>
  <c r="Z23" s="1"/>
  <c r="I33"/>
  <c r="H38"/>
  <c r="G43"/>
  <c r="B43" s="1"/>
  <c r="D48"/>
  <c r="C53"/>
  <c r="AJ57"/>
  <c r="W62"/>
  <c r="U67"/>
  <c r="N72"/>
  <c r="M77"/>
  <c r="AB77" s="1"/>
  <c r="L82"/>
  <c r="AA82" s="1"/>
  <c r="K87"/>
  <c r="Z87" s="1"/>
  <c r="I97"/>
  <c r="H102"/>
  <c r="G107"/>
  <c r="B107" s="1"/>
  <c r="D112"/>
  <c r="C117"/>
  <c r="AJ121"/>
  <c r="W126"/>
  <c r="U131"/>
  <c r="N136"/>
  <c r="M141"/>
  <c r="AB141" s="1"/>
  <c r="L146"/>
  <c r="AA146" s="1"/>
  <c r="K151"/>
  <c r="Z151" s="1"/>
  <c r="I161"/>
  <c r="H166"/>
  <c r="G171"/>
  <c r="B171" s="1"/>
  <c r="D176"/>
  <c r="C181"/>
  <c r="L187"/>
  <c r="AA187" s="1"/>
  <c r="H207"/>
  <c r="D217"/>
  <c r="AJ226"/>
  <c r="U236"/>
  <c r="M246"/>
  <c r="AB246" s="1"/>
  <c r="K256"/>
  <c r="Z256" s="1"/>
  <c r="I266"/>
  <c r="G276"/>
  <c r="B276" s="1"/>
  <c r="C286"/>
  <c r="W295"/>
  <c r="G6"/>
  <c r="B6" s="1"/>
  <c r="I16"/>
  <c r="H21"/>
  <c r="G26"/>
  <c r="B26" s="1"/>
  <c r="D31"/>
  <c r="C36"/>
  <c r="AJ40"/>
  <c r="W45"/>
  <c r="U50"/>
  <c r="N55"/>
  <c r="M60"/>
  <c r="AB60" s="1"/>
  <c r="AL60" s="1"/>
  <c r="L65"/>
  <c r="AA65" s="1"/>
  <c r="K70"/>
  <c r="Z70" s="1"/>
  <c r="I80"/>
  <c r="H85"/>
  <c r="G90"/>
  <c r="B90" s="1"/>
  <c r="D95"/>
  <c r="C100"/>
  <c r="AJ104"/>
  <c r="W109"/>
  <c r="U114"/>
  <c r="N119"/>
  <c r="M124"/>
  <c r="AB124" s="1"/>
  <c r="L129"/>
  <c r="AA129" s="1"/>
  <c r="K134"/>
  <c r="Z134" s="1"/>
  <c r="I144"/>
  <c r="H149"/>
  <c r="G154"/>
  <c r="B154" s="1"/>
  <c r="D159"/>
  <c r="C164"/>
  <c r="AJ168"/>
  <c r="W173"/>
  <c r="U178"/>
  <c r="N183"/>
  <c r="AJ192"/>
  <c r="U202"/>
  <c r="M212"/>
  <c r="AB212" s="1"/>
  <c r="K222"/>
  <c r="Z222" s="1"/>
  <c r="I232"/>
  <c r="G242"/>
  <c r="B242" s="1"/>
  <c r="C252"/>
  <c r="W261"/>
  <c r="N271"/>
  <c r="L281"/>
  <c r="AA281" s="1"/>
  <c r="H301"/>
  <c r="I187"/>
  <c r="H192"/>
  <c r="G197"/>
  <c r="B197" s="1"/>
  <c r="D202"/>
  <c r="C207"/>
  <c r="AJ211"/>
  <c r="W216"/>
  <c r="U221"/>
  <c r="N226"/>
  <c r="M231"/>
  <c r="AB231" s="1"/>
  <c r="L236"/>
  <c r="AA236" s="1"/>
  <c r="K241"/>
  <c r="Z241" s="1"/>
  <c r="I251"/>
  <c r="H256"/>
  <c r="G261"/>
  <c r="B261" s="1"/>
  <c r="D266"/>
  <c r="C271"/>
  <c r="AJ275"/>
  <c r="W280"/>
  <c r="U285"/>
  <c r="N290"/>
  <c r="M295"/>
  <c r="AB295" s="1"/>
  <c r="L300"/>
  <c r="AA300" s="1"/>
  <c r="N303"/>
  <c r="N16"/>
  <c r="M21"/>
  <c r="AB21" s="1"/>
  <c r="AL21" s="1"/>
  <c r="L26"/>
  <c r="AA26" s="1"/>
  <c r="K31"/>
  <c r="Z31" s="1"/>
  <c r="I41"/>
  <c r="H46"/>
  <c r="G51"/>
  <c r="B51" s="1"/>
  <c r="D56"/>
  <c r="C61"/>
  <c r="AJ65"/>
  <c r="W70"/>
  <c r="U75"/>
  <c r="N80"/>
  <c r="M85"/>
  <c r="AB85" s="1"/>
  <c r="L90"/>
  <c r="AA90" s="1"/>
  <c r="K95"/>
  <c r="Z95" s="1"/>
  <c r="I105"/>
  <c r="H110"/>
  <c r="G115"/>
  <c r="B115" s="1"/>
  <c r="D120"/>
  <c r="C125"/>
  <c r="AJ129"/>
  <c r="W134"/>
  <c r="U139"/>
  <c r="N144"/>
  <c r="M149"/>
  <c r="AB149" s="1"/>
  <c r="L154"/>
  <c r="AA154" s="1"/>
  <c r="K159"/>
  <c r="Z159" s="1"/>
  <c r="I169"/>
  <c r="H174"/>
  <c r="G179"/>
  <c r="B179" s="1"/>
  <c r="D184"/>
  <c r="N193"/>
  <c r="L203"/>
  <c r="AA203" s="1"/>
  <c r="H223"/>
  <c r="D233"/>
  <c r="AJ242"/>
  <c r="U252"/>
  <c r="M262"/>
  <c r="AB262" s="1"/>
  <c r="K272"/>
  <c r="Z272" s="1"/>
  <c r="I282"/>
  <c r="G292"/>
  <c r="B292" s="1"/>
  <c r="C302"/>
  <c r="L9"/>
  <c r="AA9" s="1"/>
  <c r="K14"/>
  <c r="Z14" s="1"/>
  <c r="I24"/>
  <c r="H29"/>
  <c r="G34"/>
  <c r="B34" s="1"/>
  <c r="D39"/>
  <c r="C44"/>
  <c r="AJ48"/>
  <c r="W53"/>
  <c r="U58"/>
  <c r="N63"/>
  <c r="M68"/>
  <c r="AB68" s="1"/>
  <c r="AL68" s="1"/>
  <c r="L73"/>
  <c r="AA73" s="1"/>
  <c r="K78"/>
  <c r="Z78" s="1"/>
  <c r="I88"/>
  <c r="H93"/>
  <c r="G98"/>
  <c r="B98" s="1"/>
  <c r="D103"/>
  <c r="C108"/>
  <c r="AJ112"/>
  <c r="W117"/>
  <c r="U122"/>
  <c r="N127"/>
  <c r="M132"/>
  <c r="AB132" s="1"/>
  <c r="L137"/>
  <c r="AA137" s="1"/>
  <c r="K142"/>
  <c r="Z142" s="1"/>
  <c r="I152"/>
  <c r="H157"/>
  <c r="G162"/>
  <c r="B162" s="1"/>
  <c r="D167"/>
  <c r="C172"/>
  <c r="AJ176"/>
  <c r="W181"/>
  <c r="H189"/>
  <c r="D199"/>
  <c r="AJ208"/>
  <c r="U218"/>
  <c r="M228"/>
  <c r="AB228" s="1"/>
  <c r="K238"/>
  <c r="Z238" s="1"/>
  <c r="I248"/>
  <c r="G258"/>
  <c r="B258" s="1"/>
  <c r="C268"/>
  <c r="W277"/>
  <c r="N287"/>
  <c r="L297"/>
  <c r="AA297" s="1"/>
  <c r="K185"/>
  <c r="Z185" s="1"/>
  <c r="I195"/>
  <c r="H200"/>
  <c r="G205"/>
  <c r="B205" s="1"/>
  <c r="D210"/>
  <c r="C215"/>
  <c r="AJ219"/>
  <c r="W224"/>
  <c r="U229"/>
  <c r="N234"/>
  <c r="M239"/>
  <c r="AB239" s="1"/>
  <c r="L244"/>
  <c r="AA244" s="1"/>
  <c r="K249"/>
  <c r="Z249" s="1"/>
  <c r="I259"/>
  <c r="H264"/>
  <c r="G269"/>
  <c r="B269" s="1"/>
  <c r="D274"/>
  <c r="C279"/>
  <c r="AJ283"/>
  <c r="W288"/>
  <c r="U293"/>
  <c r="N298"/>
  <c r="U303"/>
  <c r="W14"/>
  <c r="U19"/>
  <c r="N24"/>
  <c r="M29"/>
  <c r="AB29" s="1"/>
  <c r="AL29" s="1"/>
  <c r="L34"/>
  <c r="AA34" s="1"/>
  <c r="K39"/>
  <c r="Z39" s="1"/>
  <c r="I49"/>
  <c r="H54"/>
  <c r="G59"/>
  <c r="B59" s="1"/>
  <c r="D64"/>
  <c r="C69"/>
  <c r="AJ73"/>
  <c r="W78"/>
  <c r="U83"/>
  <c r="N88"/>
  <c r="M93"/>
  <c r="AB93" s="1"/>
  <c r="L98"/>
  <c r="AA98" s="1"/>
  <c r="K103"/>
  <c r="Z103" s="1"/>
  <c r="I113"/>
  <c r="H118"/>
  <c r="G123"/>
  <c r="B123" s="1"/>
  <c r="D128"/>
  <c r="C133"/>
  <c r="AJ137"/>
  <c r="W142"/>
  <c r="U147"/>
  <c r="N152"/>
  <c r="M157"/>
  <c r="AB157" s="1"/>
  <c r="L162"/>
  <c r="AA162" s="1"/>
  <c r="K167"/>
  <c r="Z167" s="1"/>
  <c r="I177"/>
  <c r="H182"/>
  <c r="C190"/>
  <c r="W199"/>
  <c r="N209"/>
  <c r="L219"/>
  <c r="AA219" s="1"/>
  <c r="H239"/>
  <c r="D249"/>
  <c r="AJ258"/>
  <c r="U268"/>
  <c r="M278"/>
  <c r="AB278" s="1"/>
  <c r="K288"/>
  <c r="Z288" s="1"/>
  <c r="I298"/>
  <c r="L7"/>
  <c r="AA7" s="1"/>
  <c r="M12"/>
  <c r="AB12" s="1"/>
  <c r="AL12" s="1"/>
  <c r="L17"/>
  <c r="AA17" s="1"/>
  <c r="K22"/>
  <c r="Z22" s="1"/>
  <c r="I32"/>
  <c r="H37"/>
  <c r="G42"/>
  <c r="B42" s="1"/>
  <c r="D47"/>
  <c r="C52"/>
  <c r="AJ56"/>
  <c r="W61"/>
  <c r="U66"/>
  <c r="N71"/>
  <c r="M76"/>
  <c r="AB76" s="1"/>
  <c r="L81"/>
  <c r="AA81" s="1"/>
  <c r="K86"/>
  <c r="Z86" s="1"/>
  <c r="I96"/>
  <c r="H101"/>
  <c r="G106"/>
  <c r="B106" s="1"/>
  <c r="D111"/>
  <c r="C116"/>
  <c r="AJ120"/>
  <c r="W125"/>
  <c r="U130"/>
  <c r="N135"/>
  <c r="M140"/>
  <c r="AB140" s="1"/>
  <c r="L145"/>
  <c r="AA145" s="1"/>
  <c r="K150"/>
  <c r="Z150" s="1"/>
  <c r="I160"/>
  <c r="H165"/>
  <c r="G170"/>
  <c r="B170" s="1"/>
  <c r="D175"/>
  <c r="C180"/>
  <c r="L185"/>
  <c r="AA185" s="1"/>
  <c r="H205"/>
  <c r="D215"/>
  <c r="AJ224"/>
  <c r="U234"/>
  <c r="M244"/>
  <c r="AB244" s="1"/>
  <c r="K254"/>
  <c r="Z254" s="1"/>
  <c r="I264"/>
  <c r="G274"/>
  <c r="B274" s="1"/>
  <c r="C284"/>
  <c r="W293"/>
  <c r="AJ303"/>
  <c r="L188"/>
  <c r="AA188" s="1"/>
  <c r="K193"/>
  <c r="Z193" s="1"/>
  <c r="I203"/>
  <c r="H208"/>
  <c r="G213"/>
  <c r="B213" s="1"/>
  <c r="D218"/>
  <c r="C223"/>
  <c r="AJ227"/>
  <c r="W232"/>
  <c r="U237"/>
  <c r="N242"/>
  <c r="M247"/>
  <c r="AB247" s="1"/>
  <c r="L252"/>
  <c r="AA252" s="1"/>
  <c r="K257"/>
  <c r="Z257" s="1"/>
  <c r="I267"/>
  <c r="H272"/>
  <c r="G277"/>
  <c r="B277" s="1"/>
  <c r="D282"/>
  <c r="C287"/>
  <c r="AJ291"/>
  <c r="W296"/>
  <c r="U301"/>
  <c r="AJ304"/>
  <c r="L10"/>
  <c r="AA10" s="1"/>
  <c r="K15"/>
  <c r="Z15" s="1"/>
  <c r="I25"/>
  <c r="H30"/>
  <c r="G35"/>
  <c r="B35" s="1"/>
  <c r="D40"/>
  <c r="C45"/>
  <c r="AJ49"/>
  <c r="W54"/>
  <c r="U59"/>
  <c r="N64"/>
  <c r="M69"/>
  <c r="AB69" s="1"/>
  <c r="AL69" s="1"/>
  <c r="L74"/>
  <c r="AA74" s="1"/>
  <c r="K79"/>
  <c r="Z79" s="1"/>
  <c r="I89"/>
  <c r="H94"/>
  <c r="G99"/>
  <c r="B99" s="1"/>
  <c r="D104"/>
  <c r="C109"/>
  <c r="AJ113"/>
  <c r="W118"/>
  <c r="U123"/>
  <c r="N128"/>
  <c r="M133"/>
  <c r="AB133" s="1"/>
  <c r="L138"/>
  <c r="AA138" s="1"/>
  <c r="K143"/>
  <c r="Z143" s="1"/>
  <c r="I153"/>
  <c r="H158"/>
  <c r="G163"/>
  <c r="B163" s="1"/>
  <c r="D168"/>
  <c r="C173"/>
  <c r="AJ177"/>
  <c r="W182"/>
  <c r="H191"/>
  <c r="D201"/>
  <c r="AJ210"/>
  <c r="U220"/>
  <c r="M230"/>
  <c r="AB230" s="1"/>
  <c r="K240"/>
  <c r="Z240" s="1"/>
  <c r="I250"/>
  <c r="G260"/>
  <c r="B260" s="1"/>
  <c r="C270"/>
  <c r="W279"/>
  <c r="N289"/>
  <c r="L299"/>
  <c r="AA299" s="1"/>
  <c r="I8"/>
  <c r="H13"/>
  <c r="G18"/>
  <c r="B18" s="1"/>
  <c r="D23"/>
  <c r="C28"/>
  <c r="AJ32"/>
  <c r="W37"/>
  <c r="U42"/>
  <c r="N47"/>
  <c r="M52"/>
  <c r="AB52" s="1"/>
  <c r="AL52" s="1"/>
  <c r="L57"/>
  <c r="AA57" s="1"/>
  <c r="K62"/>
  <c r="Z62" s="1"/>
  <c r="I72"/>
  <c r="H77"/>
  <c r="G82"/>
  <c r="B82" s="1"/>
  <c r="D87"/>
  <c r="C92"/>
  <c r="AJ96"/>
  <c r="W101"/>
  <c r="U106"/>
  <c r="N111"/>
  <c r="M116"/>
  <c r="AB116" s="1"/>
  <c r="L121"/>
  <c r="AA121" s="1"/>
  <c r="K126"/>
  <c r="Z126" s="1"/>
  <c r="I136"/>
  <c r="H141"/>
  <c r="G146"/>
  <c r="B146" s="1"/>
  <c r="D151"/>
  <c r="C156"/>
  <c r="AJ160"/>
  <c r="W165"/>
  <c r="U170"/>
  <c r="N175"/>
  <c r="M180"/>
  <c r="AB180" s="1"/>
  <c r="U186"/>
  <c r="M196"/>
  <c r="AB196" s="1"/>
  <c r="K206"/>
  <c r="Z206" s="1"/>
  <c r="I216"/>
  <c r="G226"/>
  <c r="B226" s="1"/>
  <c r="C236"/>
  <c r="W245"/>
  <c r="N255"/>
  <c r="L265"/>
  <c r="AA265" s="1"/>
  <c r="H285"/>
  <c r="D295"/>
  <c r="G189"/>
  <c r="B189" s="1"/>
  <c r="D194"/>
  <c r="C199"/>
  <c r="AJ203"/>
  <c r="W208"/>
  <c r="U213"/>
  <c r="N218"/>
  <c r="M223"/>
  <c r="AB223" s="1"/>
  <c r="L228"/>
  <c r="AA228" s="1"/>
  <c r="K233"/>
  <c r="Z233" s="1"/>
  <c r="I243"/>
  <c r="H248"/>
  <c r="G253"/>
  <c r="B253" s="1"/>
  <c r="D258"/>
  <c r="C263"/>
  <c r="AJ267"/>
  <c r="W272"/>
  <c r="U277"/>
  <c r="N282"/>
  <c r="M287"/>
  <c r="AB287" s="1"/>
  <c r="L292"/>
  <c r="AA292" s="1"/>
  <c r="K297"/>
  <c r="Z297" s="1"/>
  <c r="L305"/>
  <c r="AA305" s="1"/>
  <c r="G11"/>
  <c r="B11" s="1"/>
  <c r="D16"/>
  <c r="C21"/>
  <c r="AJ25"/>
  <c r="W30"/>
  <c r="U35"/>
  <c r="N40"/>
  <c r="M45"/>
  <c r="AB45" s="1"/>
  <c r="AL45" s="1"/>
  <c r="L50"/>
  <c r="AA50" s="1"/>
  <c r="K55"/>
  <c r="Z55" s="1"/>
  <c r="I65"/>
  <c r="H70"/>
  <c r="G75"/>
  <c r="B75" s="1"/>
  <c r="D80"/>
  <c r="C85"/>
  <c r="AJ89"/>
  <c r="W94"/>
  <c r="U99"/>
  <c r="N104"/>
  <c r="M109"/>
  <c r="AB109" s="1"/>
  <c r="L114"/>
  <c r="AA114" s="1"/>
  <c r="K119"/>
  <c r="Z119" s="1"/>
  <c r="I129"/>
  <c r="H134"/>
  <c r="G139"/>
  <c r="B139" s="1"/>
  <c r="D144"/>
  <c r="C149"/>
  <c r="AJ153"/>
  <c r="W158"/>
  <c r="U163"/>
  <c r="N168"/>
  <c r="M173"/>
  <c r="AB173" s="1"/>
  <c r="L178"/>
  <c r="AA178" s="1"/>
  <c r="K183"/>
  <c r="Z183" s="1"/>
  <c r="K192"/>
  <c r="Z192" s="1"/>
  <c r="I202"/>
  <c r="G212"/>
  <c r="B212" s="1"/>
  <c r="C222"/>
  <c r="W231"/>
  <c r="N241"/>
  <c r="L251"/>
  <c r="AA251" s="1"/>
  <c r="H271"/>
  <c r="D281"/>
  <c r="AJ290"/>
  <c r="U300"/>
  <c r="W13"/>
  <c r="U18"/>
  <c r="N23"/>
  <c r="M28"/>
  <c r="AB28" s="1"/>
  <c r="AL28" s="1"/>
  <c r="L33"/>
  <c r="AA33" s="1"/>
  <c r="K38"/>
  <c r="Z38" s="1"/>
  <c r="I48"/>
  <c r="H53"/>
  <c r="G58"/>
  <c r="B58" s="1"/>
  <c r="D63"/>
  <c r="C68"/>
  <c r="AJ72"/>
  <c r="W77"/>
  <c r="U82"/>
  <c r="N87"/>
  <c r="M92"/>
  <c r="AB92" s="1"/>
  <c r="L97"/>
  <c r="AA97" s="1"/>
  <c r="K102"/>
  <c r="Z102" s="1"/>
  <c r="I112"/>
  <c r="H117"/>
  <c r="G122"/>
  <c r="B122" s="1"/>
  <c r="D127"/>
  <c r="C132"/>
  <c r="AJ136"/>
  <c r="W141"/>
  <c r="U146"/>
  <c r="N151"/>
  <c r="M156"/>
  <c r="AB156" s="1"/>
  <c r="L161"/>
  <c r="AA161" s="1"/>
  <c r="K166"/>
  <c r="Z166" s="1"/>
  <c r="I176"/>
  <c r="H181"/>
  <c r="C188"/>
  <c r="W197"/>
  <c r="N207"/>
  <c r="L217"/>
  <c r="AA217" s="1"/>
  <c r="H237"/>
  <c r="D247"/>
  <c r="AJ256"/>
  <c r="U266"/>
  <c r="V266" s="1"/>
  <c r="M276"/>
  <c r="AB276" s="1"/>
  <c r="K286"/>
  <c r="Z286" s="1"/>
  <c r="I296"/>
  <c r="W184"/>
  <c r="U189"/>
  <c r="N194"/>
  <c r="M199"/>
  <c r="AB199" s="1"/>
  <c r="L204"/>
  <c r="AA204" s="1"/>
  <c r="K209"/>
  <c r="Z209" s="1"/>
  <c r="I219"/>
  <c r="H224"/>
  <c r="G229"/>
  <c r="B229" s="1"/>
  <c r="D234"/>
  <c r="C239"/>
  <c r="AJ243"/>
  <c r="W248"/>
  <c r="U253"/>
  <c r="N258"/>
  <c r="M263"/>
  <c r="AB263" s="1"/>
  <c r="L268"/>
  <c r="AA268" s="1"/>
  <c r="K273"/>
  <c r="Z273" s="1"/>
  <c r="I283"/>
  <c r="H288"/>
  <c r="G293"/>
  <c r="B293" s="1"/>
  <c r="D298"/>
  <c r="C303"/>
  <c r="G306"/>
  <c r="B306" s="1"/>
  <c r="W305"/>
  <c r="N302"/>
  <c r="U297"/>
  <c r="W292"/>
  <c r="AJ287"/>
  <c r="C283"/>
  <c r="D278"/>
  <c r="G273"/>
  <c r="B273" s="1"/>
  <c r="H268"/>
  <c r="I263"/>
  <c r="K253"/>
  <c r="Z253" s="1"/>
  <c r="L248"/>
  <c r="AA248" s="1"/>
  <c r="M243"/>
  <c r="AB243" s="1"/>
  <c r="N238"/>
  <c r="U233"/>
  <c r="W228"/>
  <c r="AJ223"/>
  <c r="C219"/>
  <c r="D214"/>
  <c r="G209"/>
  <c r="B209" s="1"/>
  <c r="H204"/>
  <c r="I199"/>
  <c r="K189"/>
  <c r="Z189" s="1"/>
  <c r="L184"/>
  <c r="AA184" s="1"/>
  <c r="N295"/>
  <c r="W285"/>
  <c r="C276"/>
  <c r="G266"/>
  <c r="B266" s="1"/>
  <c r="I256"/>
  <c r="K246"/>
  <c r="Z246" s="1"/>
  <c r="M236"/>
  <c r="AB236" s="1"/>
  <c r="U226"/>
  <c r="AJ216"/>
  <c r="D207"/>
  <c r="H197"/>
  <c r="AJ180"/>
  <c r="C176"/>
  <c r="D171"/>
  <c r="G166"/>
  <c r="B166" s="1"/>
  <c r="H161"/>
  <c r="I156"/>
  <c r="K146"/>
  <c r="Z146" s="1"/>
  <c r="L141"/>
  <c r="AA141" s="1"/>
  <c r="M136"/>
  <c r="AB136" s="1"/>
  <c r="N131"/>
  <c r="U126"/>
  <c r="W121"/>
  <c r="AJ116"/>
  <c r="C112"/>
  <c r="D107"/>
  <c r="G102"/>
  <c r="B102" s="1"/>
  <c r="H97"/>
  <c r="I92"/>
  <c r="K82"/>
  <c r="Z82" s="1"/>
  <c r="L77"/>
  <c r="AA77" s="1"/>
  <c r="M72"/>
  <c r="AB72" s="1"/>
  <c r="AL72" s="1"/>
  <c r="N67"/>
  <c r="U62"/>
  <c r="W57"/>
  <c r="AJ52"/>
  <c r="C48"/>
  <c r="D43"/>
  <c r="G38"/>
  <c r="B38" s="1"/>
  <c r="H33"/>
  <c r="I28"/>
  <c r="K18"/>
  <c r="Z18" s="1"/>
  <c r="L13"/>
  <c r="AA13" s="1"/>
  <c r="M8"/>
  <c r="AB8" s="1"/>
  <c r="AL8" s="1"/>
  <c r="G300"/>
  <c r="B300" s="1"/>
  <c r="I290"/>
  <c r="K280"/>
  <c r="Z280" s="1"/>
  <c r="M270"/>
  <c r="AB270" s="1"/>
  <c r="U260"/>
  <c r="AJ250"/>
  <c r="D241"/>
  <c r="H231"/>
  <c r="L211"/>
  <c r="AA211" s="1"/>
  <c r="N201"/>
  <c r="W191"/>
  <c r="G183"/>
  <c r="B183" s="1"/>
  <c r="H178"/>
  <c r="I173"/>
  <c r="K163"/>
  <c r="Z163" s="1"/>
  <c r="L158"/>
  <c r="AA158" s="1"/>
  <c r="M153"/>
  <c r="AB153" s="1"/>
  <c r="N148"/>
  <c r="U143"/>
  <c r="W138"/>
  <c r="AJ133"/>
  <c r="C129"/>
  <c r="D124"/>
  <c r="G119"/>
  <c r="B119" s="1"/>
  <c r="H114"/>
  <c r="I109"/>
  <c r="K99"/>
  <c r="Z99" s="1"/>
  <c r="L94"/>
  <c r="AA94" s="1"/>
  <c r="M89"/>
  <c r="AB89" s="1"/>
  <c r="N84"/>
  <c r="U79"/>
  <c r="W74"/>
  <c r="AJ69"/>
  <c r="C65"/>
  <c r="D60"/>
  <c r="G55"/>
  <c r="B55" s="1"/>
  <c r="H50"/>
  <c r="I45"/>
  <c r="K35"/>
  <c r="Z35" s="1"/>
  <c r="L30"/>
  <c r="AA30" s="1"/>
  <c r="M25"/>
  <c r="AB25" s="1"/>
  <c r="AL25" s="1"/>
  <c r="N20"/>
  <c r="U15"/>
  <c r="W10"/>
  <c r="L6"/>
  <c r="M305"/>
  <c r="AB305" s="1"/>
  <c r="M299"/>
  <c r="AB299" s="1"/>
  <c r="N294"/>
  <c r="U289"/>
  <c r="W284"/>
  <c r="AJ279"/>
  <c r="C275"/>
  <c r="D270"/>
  <c r="G265"/>
  <c r="B265" s="1"/>
  <c r="H260"/>
  <c r="I255"/>
  <c r="K245"/>
  <c r="Z245" s="1"/>
  <c r="L240"/>
  <c r="AA240" s="1"/>
  <c r="M235"/>
  <c r="AB235" s="1"/>
  <c r="N230"/>
  <c r="U225"/>
  <c r="V225" s="1"/>
  <c r="W220"/>
  <c r="AJ215"/>
  <c r="C211"/>
  <c r="D206"/>
  <c r="G201"/>
  <c r="B201" s="1"/>
  <c r="H196"/>
  <c r="I191"/>
  <c r="L289"/>
  <c r="AA289" s="1"/>
  <c r="N279"/>
  <c r="W269"/>
  <c r="C260"/>
  <c r="G250"/>
  <c r="B250" s="1"/>
  <c r="I240"/>
  <c r="K230"/>
  <c r="Z230" s="1"/>
  <c r="M220"/>
  <c r="AB220" s="1"/>
  <c r="U210"/>
  <c r="AJ200"/>
  <c r="D191"/>
  <c r="U182"/>
  <c r="W177"/>
  <c r="AJ172"/>
  <c r="C168"/>
  <c r="D163"/>
  <c r="G158"/>
  <c r="B158" s="1"/>
  <c r="H153"/>
  <c r="I148"/>
  <c r="K138"/>
  <c r="Z138" s="1"/>
  <c r="L133"/>
  <c r="AA133" s="1"/>
  <c r="M128"/>
  <c r="AB128" s="1"/>
  <c r="N123"/>
  <c r="U118"/>
  <c r="W113"/>
  <c r="AJ108"/>
  <c r="C104"/>
  <c r="D99"/>
  <c r="G94"/>
  <c r="B94" s="1"/>
  <c r="H89"/>
  <c r="I84"/>
  <c r="K74"/>
  <c r="Z74" s="1"/>
  <c r="L69"/>
  <c r="AA69" s="1"/>
  <c r="M64"/>
  <c r="AB64" s="1"/>
  <c r="AL64" s="1"/>
  <c r="N59"/>
  <c r="U54"/>
  <c r="W49"/>
  <c r="AJ44"/>
  <c r="C40"/>
  <c r="D35"/>
  <c r="G30"/>
  <c r="B30" s="1"/>
  <c r="H25"/>
  <c r="I20"/>
  <c r="K10"/>
  <c r="Z10" s="1"/>
  <c r="H304"/>
  <c r="C294"/>
  <c r="G284"/>
  <c r="B284" s="1"/>
  <c r="I274"/>
  <c r="K264"/>
  <c r="Z264" s="1"/>
  <c r="M254"/>
  <c r="AB254" s="1"/>
  <c r="U244"/>
  <c r="AJ234"/>
  <c r="D225"/>
  <c r="H215"/>
  <c r="L195"/>
  <c r="AA195" s="1"/>
  <c r="N185"/>
  <c r="D180"/>
  <c r="G175"/>
  <c r="B175" s="1"/>
  <c r="H170"/>
  <c r="I165"/>
  <c r="K155"/>
  <c r="Z155" s="1"/>
  <c r="L150"/>
  <c r="AA150" s="1"/>
  <c r="M145"/>
  <c r="AB145" s="1"/>
  <c r="N140"/>
  <c r="U135"/>
  <c r="W130"/>
  <c r="AJ125"/>
  <c r="C121"/>
  <c r="D116"/>
  <c r="G111"/>
  <c r="B111" s="1"/>
  <c r="H106"/>
  <c r="I101"/>
  <c r="K91"/>
  <c r="Z91" s="1"/>
  <c r="L86"/>
  <c r="AA86" s="1"/>
  <c r="M81"/>
  <c r="AB81" s="1"/>
  <c r="N76"/>
  <c r="U71"/>
  <c r="W66"/>
  <c r="AJ61"/>
  <c r="C57"/>
  <c r="D52"/>
  <c r="G47"/>
  <c r="B47" s="1"/>
  <c r="H42"/>
  <c r="I37"/>
  <c r="K27"/>
  <c r="Z27" s="1"/>
  <c r="L22"/>
  <c r="AA22" s="1"/>
  <c r="M17"/>
  <c r="AB17" s="1"/>
  <c r="AL17" s="1"/>
  <c r="N12"/>
  <c r="M7"/>
  <c r="AB7" s="1"/>
  <c r="AL7" s="1"/>
  <c r="C299"/>
  <c r="D294"/>
  <c r="G289"/>
  <c r="B289" s="1"/>
  <c r="H284"/>
  <c r="I279"/>
  <c r="K269"/>
  <c r="Z269" s="1"/>
  <c r="L264"/>
  <c r="AA264" s="1"/>
  <c r="M259"/>
  <c r="AB259" s="1"/>
  <c r="N254"/>
  <c r="U249"/>
  <c r="W244"/>
  <c r="AJ239"/>
  <c r="C235"/>
  <c r="D230"/>
  <c r="G225"/>
  <c r="B225" s="1"/>
  <c r="H220"/>
  <c r="I215"/>
  <c r="K205"/>
  <c r="Z205" s="1"/>
  <c r="L200"/>
  <c r="AA200" s="1"/>
  <c r="M195"/>
  <c r="AB195" s="1"/>
  <c r="N190"/>
  <c r="U185"/>
  <c r="G298"/>
  <c r="B298" s="1"/>
  <c r="I288"/>
  <c r="K278"/>
  <c r="Z278" s="1"/>
  <c r="M268"/>
  <c r="AB268" s="1"/>
  <c r="U258"/>
  <c r="AJ248"/>
  <c r="D239"/>
  <c r="H229"/>
  <c r="L209"/>
  <c r="AA209" s="1"/>
  <c r="N199"/>
  <c r="W189"/>
  <c r="G182"/>
  <c r="B182" s="1"/>
  <c r="H177"/>
  <c r="I172"/>
  <c r="K162"/>
  <c r="Z162" s="1"/>
  <c r="L157"/>
  <c r="AA157" s="1"/>
  <c r="M152"/>
  <c r="AB152" s="1"/>
  <c r="N147"/>
  <c r="U142"/>
  <c r="W137"/>
  <c r="AJ132"/>
  <c r="C128"/>
  <c r="D123"/>
  <c r="G118"/>
  <c r="B118" s="1"/>
  <c r="H113"/>
  <c r="I108"/>
  <c r="K98"/>
  <c r="Z98" s="1"/>
  <c r="L93"/>
  <c r="AA93" s="1"/>
  <c r="M88"/>
  <c r="AB88" s="1"/>
  <c r="N83"/>
  <c r="U78"/>
  <c r="W73"/>
  <c r="AJ68"/>
  <c r="C64"/>
  <c r="D59"/>
  <c r="G54"/>
  <c r="B54" s="1"/>
  <c r="H49"/>
  <c r="I44"/>
  <c r="K34"/>
  <c r="Z34" s="1"/>
  <c r="L29"/>
  <c r="AA29" s="1"/>
  <c r="M24"/>
  <c r="AB24" s="1"/>
  <c r="AL24" s="1"/>
  <c r="N19"/>
  <c r="U14"/>
  <c r="W9"/>
  <c r="M302"/>
  <c r="AB302" s="1"/>
  <c r="U292"/>
  <c r="AJ282"/>
  <c r="D273"/>
  <c r="H263"/>
  <c r="L243"/>
  <c r="AA243" s="1"/>
  <c r="AC243" s="1"/>
  <c r="N233"/>
  <c r="W223"/>
  <c r="C214"/>
  <c r="G204"/>
  <c r="B204" s="1"/>
  <c r="I194"/>
  <c r="K184"/>
  <c r="Z184" s="1"/>
  <c r="K179"/>
  <c r="Z179" s="1"/>
  <c r="L174"/>
  <c r="AA174" s="1"/>
  <c r="M169"/>
  <c r="AB169" s="1"/>
  <c r="N164"/>
  <c r="U159"/>
  <c r="V159" s="1"/>
  <c r="W154"/>
  <c r="AJ149"/>
  <c r="C145"/>
  <c r="D140"/>
  <c r="G135"/>
  <c r="B135" s="1"/>
  <c r="H130"/>
  <c r="I125"/>
  <c r="K115"/>
  <c r="Z115" s="1"/>
  <c r="L110"/>
  <c r="AA110" s="1"/>
  <c r="M105"/>
  <c r="AB105" s="1"/>
  <c r="N100"/>
  <c r="U95"/>
  <c r="V95" s="1"/>
  <c r="W90"/>
  <c r="AJ85"/>
  <c r="C81"/>
  <c r="D76"/>
  <c r="G71"/>
  <c r="B71" s="1"/>
  <c r="H66"/>
  <c r="I61"/>
  <c r="K51"/>
  <c r="Z51" s="1"/>
  <c r="L46"/>
  <c r="AA46" s="1"/>
  <c r="M41"/>
  <c r="AB41" s="1"/>
  <c r="AL41" s="1"/>
  <c r="N36"/>
  <c r="U31"/>
  <c r="V31" s="1"/>
  <c r="W26"/>
  <c r="AJ21"/>
  <c r="C17"/>
  <c r="D12"/>
  <c r="C7"/>
  <c r="C304"/>
  <c r="W300"/>
  <c r="AJ295"/>
  <c r="C291"/>
  <c r="D286"/>
  <c r="G281"/>
  <c r="B281" s="1"/>
  <c r="H276"/>
  <c r="I271"/>
  <c r="K261"/>
  <c r="Z261" s="1"/>
  <c r="L256"/>
  <c r="AA256" s="1"/>
  <c r="M251"/>
  <c r="AB251" s="1"/>
  <c r="N246"/>
  <c r="U241"/>
  <c r="W236"/>
  <c r="AJ231"/>
  <c r="C227"/>
  <c r="D222"/>
  <c r="G217"/>
  <c r="B217" s="1"/>
  <c r="H212"/>
  <c r="I207"/>
  <c r="K197"/>
  <c r="Z197" s="1"/>
  <c r="L192"/>
  <c r="AA192" s="1"/>
  <c r="M187"/>
  <c r="AB187" s="1"/>
  <c r="W301"/>
  <c r="C292"/>
  <c r="G282"/>
  <c r="B282" s="1"/>
  <c r="I272"/>
  <c r="K262"/>
  <c r="Z262" s="1"/>
  <c r="M252"/>
  <c r="AB252" s="1"/>
  <c r="U242"/>
  <c r="AJ232"/>
  <c r="D223"/>
  <c r="H213"/>
  <c r="L193"/>
  <c r="AA193" s="1"/>
  <c r="C184"/>
  <c r="D179"/>
  <c r="G174"/>
  <c r="B174" s="1"/>
  <c r="H169"/>
  <c r="I164"/>
  <c r="K154"/>
  <c r="Z154" s="1"/>
  <c r="L149"/>
  <c r="AA149" s="1"/>
  <c r="M144"/>
  <c r="AB144" s="1"/>
  <c r="N139"/>
  <c r="U134"/>
  <c r="W129"/>
  <c r="AJ124"/>
  <c r="C120"/>
  <c r="D115"/>
  <c r="G110"/>
  <c r="B110" s="1"/>
  <c r="H105"/>
  <c r="I100"/>
  <c r="K90"/>
  <c r="Z90" s="1"/>
  <c r="L85"/>
  <c r="AA85" s="1"/>
  <c r="M80"/>
  <c r="AB80" s="1"/>
  <c r="N75"/>
  <c r="U70"/>
  <c r="W65"/>
  <c r="AJ60"/>
  <c r="C56"/>
  <c r="D51"/>
  <c r="G46"/>
  <c r="B46" s="1"/>
  <c r="H41"/>
  <c r="I36"/>
  <c r="K26"/>
  <c r="Z26" s="1"/>
  <c r="L21"/>
  <c r="AA21" s="1"/>
  <c r="M16"/>
  <c r="AB16" s="1"/>
  <c r="AL16" s="1"/>
  <c r="N11"/>
  <c r="K6"/>
  <c r="Z6" s="1"/>
  <c r="K296"/>
  <c r="Z296" s="1"/>
  <c r="M286"/>
  <c r="AB286" s="1"/>
  <c r="U276"/>
  <c r="AJ266"/>
  <c r="D257"/>
  <c r="H247"/>
  <c r="L227"/>
  <c r="AA227" s="1"/>
  <c r="N217"/>
  <c r="W207"/>
  <c r="C198"/>
  <c r="G188"/>
  <c r="B188" s="1"/>
  <c r="I181"/>
  <c r="K171"/>
  <c r="Z171" s="1"/>
  <c r="L166"/>
  <c r="AA166" s="1"/>
  <c r="M161"/>
  <c r="AB161" s="1"/>
  <c r="N156"/>
  <c r="U151"/>
  <c r="V151" s="1"/>
  <c r="W146"/>
  <c r="AJ141"/>
  <c r="C137"/>
  <c r="D132"/>
  <c r="G127"/>
  <c r="B127" s="1"/>
  <c r="H122"/>
  <c r="I117"/>
  <c r="K107"/>
  <c r="Z107" s="1"/>
  <c r="L102"/>
  <c r="AA102" s="1"/>
  <c r="M97"/>
  <c r="AB97" s="1"/>
  <c r="N92"/>
  <c r="U87"/>
  <c r="V87" s="1"/>
  <c r="W82"/>
  <c r="AJ77"/>
  <c r="C73"/>
  <c r="D68"/>
  <c r="G63"/>
  <c r="B63" s="1"/>
  <c r="H58"/>
  <c r="I53"/>
  <c r="K43"/>
  <c r="Z43" s="1"/>
  <c r="L38"/>
  <c r="AA38" s="1"/>
  <c r="M33"/>
  <c r="AB33" s="1"/>
  <c r="AL33" s="1"/>
  <c r="N28"/>
  <c r="U23"/>
  <c r="V23" s="1"/>
  <c r="W18"/>
  <c r="AJ13"/>
  <c r="C9"/>
  <c r="W306"/>
  <c r="H300"/>
  <c r="I295"/>
  <c r="K285"/>
  <c r="Z285" s="1"/>
  <c r="L280"/>
  <c r="AA280" s="1"/>
  <c r="M275"/>
  <c r="AB275" s="1"/>
  <c r="N270"/>
  <c r="U265"/>
  <c r="W260"/>
  <c r="AJ255"/>
  <c r="C251"/>
  <c r="D246"/>
  <c r="G241"/>
  <c r="B241" s="1"/>
  <c r="H236"/>
  <c r="I231"/>
  <c r="K221"/>
  <c r="Z221" s="1"/>
  <c r="L216"/>
  <c r="AA216" s="1"/>
  <c r="M211"/>
  <c r="AB211" s="1"/>
  <c r="N206"/>
  <c r="U201"/>
  <c r="W196"/>
  <c r="AJ191"/>
  <c r="C187"/>
  <c r="M300"/>
  <c r="AB300" s="1"/>
  <c r="U290"/>
  <c r="AJ280"/>
  <c r="D271"/>
  <c r="H261"/>
  <c r="L241"/>
  <c r="AA241" s="1"/>
  <c r="N231"/>
  <c r="W221"/>
  <c r="C212"/>
  <c r="G202"/>
  <c r="B202" s="1"/>
  <c r="I192"/>
  <c r="K178"/>
  <c r="Z178" s="1"/>
  <c r="L173"/>
  <c r="AA173" s="1"/>
  <c r="M168"/>
  <c r="AB168" s="1"/>
  <c r="N163"/>
  <c r="U158"/>
  <c r="W153"/>
  <c r="AJ148"/>
  <c r="C144"/>
  <c r="D139"/>
  <c r="G134"/>
  <c r="B134" s="1"/>
  <c r="H129"/>
  <c r="I124"/>
  <c r="K114"/>
  <c r="Z114" s="1"/>
  <c r="L109"/>
  <c r="AA109" s="1"/>
  <c r="M104"/>
  <c r="AB104" s="1"/>
  <c r="N99"/>
  <c r="U94"/>
  <c r="W89"/>
  <c r="AJ84"/>
  <c r="C80"/>
  <c r="D75"/>
  <c r="G70"/>
  <c r="B70" s="1"/>
  <c r="H65"/>
  <c r="I60"/>
  <c r="K50"/>
  <c r="Z50" s="1"/>
  <c r="L45"/>
  <c r="AA45" s="1"/>
  <c r="M40"/>
  <c r="AB40" s="1"/>
  <c r="AL40" s="1"/>
  <c r="N35"/>
  <c r="U30"/>
  <c r="W25"/>
  <c r="AJ20"/>
  <c r="C16"/>
  <c r="D11"/>
  <c r="N306"/>
  <c r="H295"/>
  <c r="L275"/>
  <c r="AA275" s="1"/>
  <c r="AC275" s="1"/>
  <c r="N265"/>
  <c r="W255"/>
  <c r="C246"/>
  <c r="G236"/>
  <c r="B236" s="1"/>
  <c r="I226"/>
  <c r="K216"/>
  <c r="Z216" s="1"/>
  <c r="M206"/>
  <c r="AB206" s="1"/>
  <c r="U196"/>
  <c r="AJ186"/>
  <c r="N180"/>
  <c r="U175"/>
  <c r="W170"/>
  <c r="AJ165"/>
  <c r="C161"/>
  <c r="D156"/>
  <c r="G151"/>
  <c r="B151" s="1"/>
  <c r="H146"/>
  <c r="I141"/>
  <c r="K131"/>
  <c r="Z131" s="1"/>
  <c r="L126"/>
  <c r="AA126" s="1"/>
  <c r="M121"/>
  <c r="AB121" s="1"/>
  <c r="N116"/>
  <c r="U111"/>
  <c r="W106"/>
  <c r="AJ101"/>
  <c r="C97"/>
  <c r="D92"/>
  <c r="G87"/>
  <c r="B87" s="1"/>
  <c r="H82"/>
  <c r="I77"/>
  <c r="K67"/>
  <c r="Z67" s="1"/>
  <c r="L62"/>
  <c r="AA62" s="1"/>
  <c r="M57"/>
  <c r="AB57" s="1"/>
  <c r="AL57" s="1"/>
  <c r="N52"/>
  <c r="U47"/>
  <c r="W42"/>
  <c r="AJ37"/>
  <c r="C33"/>
  <c r="D28"/>
  <c r="G23"/>
  <c r="B23" s="1"/>
  <c r="H18"/>
  <c r="I13"/>
  <c r="H305"/>
  <c r="D302"/>
  <c r="G297"/>
  <c r="B297" s="1"/>
  <c r="H292"/>
  <c r="I287"/>
  <c r="K277"/>
  <c r="Z277" s="1"/>
  <c r="L272"/>
  <c r="AA272" s="1"/>
  <c r="M267"/>
  <c r="AB267" s="1"/>
  <c r="N262"/>
  <c r="U257"/>
  <c r="V257" s="1"/>
  <c r="W252"/>
  <c r="AJ247"/>
  <c r="C243"/>
  <c r="D238"/>
  <c r="G233"/>
  <c r="B233" s="1"/>
  <c r="H228"/>
  <c r="I223"/>
  <c r="K213"/>
  <c r="Z213" s="1"/>
  <c r="L208"/>
  <c r="AA208" s="1"/>
  <c r="M203"/>
  <c r="AB203" s="1"/>
  <c r="N198"/>
  <c r="U193"/>
  <c r="W188"/>
  <c r="G305"/>
  <c r="B305" s="1"/>
  <c r="K294"/>
  <c r="Z294" s="1"/>
  <c r="M284"/>
  <c r="AB284" s="1"/>
  <c r="U274"/>
  <c r="V274" s="1"/>
  <c r="AJ264"/>
  <c r="D255"/>
  <c r="H245"/>
  <c r="L225"/>
  <c r="AA225" s="1"/>
  <c r="N215"/>
  <c r="W205"/>
  <c r="C196"/>
  <c r="G186"/>
  <c r="B186" s="1"/>
  <c r="I180"/>
  <c r="K170"/>
  <c r="Z170" s="1"/>
  <c r="L165"/>
  <c r="AA165" s="1"/>
  <c r="M160"/>
  <c r="AB160" s="1"/>
  <c r="N155"/>
  <c r="U150"/>
  <c r="W145"/>
  <c r="AJ140"/>
  <c r="C136"/>
  <c r="D131"/>
  <c r="G126"/>
  <c r="B126" s="1"/>
  <c r="H121"/>
  <c r="I116"/>
  <c r="K106"/>
  <c r="Z106" s="1"/>
  <c r="L101"/>
  <c r="AA101" s="1"/>
  <c r="M96"/>
  <c r="AB96" s="1"/>
  <c r="N91"/>
  <c r="U86"/>
  <c r="W81"/>
  <c r="AJ76"/>
  <c r="C72"/>
  <c r="D67"/>
  <c r="G62"/>
  <c r="B62" s="1"/>
  <c r="H57"/>
  <c r="I52"/>
  <c r="K42"/>
  <c r="Z42" s="1"/>
  <c r="L37"/>
  <c r="AA37" s="1"/>
  <c r="M32"/>
  <c r="AB32" s="1"/>
  <c r="AL32" s="1"/>
  <c r="N27"/>
  <c r="U22"/>
  <c r="W17"/>
  <c r="AJ12"/>
  <c r="C8"/>
  <c r="AJ298"/>
  <c r="D289"/>
  <c r="H279"/>
  <c r="L259"/>
  <c r="AA259" s="1"/>
  <c r="AC259" s="1"/>
  <c r="N249"/>
  <c r="W239"/>
  <c r="C230"/>
  <c r="G220"/>
  <c r="B220" s="1"/>
  <c r="I210"/>
  <c r="K200"/>
  <c r="Z200" s="1"/>
  <c r="M190"/>
  <c r="AB190" s="1"/>
  <c r="L182"/>
  <c r="AA182" s="1"/>
  <c r="M177"/>
  <c r="AB177" s="1"/>
  <c r="N172"/>
  <c r="U167"/>
  <c r="V167" s="1"/>
  <c r="W162"/>
  <c r="AJ157"/>
  <c r="C153"/>
  <c r="D148"/>
  <c r="G143"/>
  <c r="B143" s="1"/>
  <c r="H138"/>
  <c r="I133"/>
  <c r="K123"/>
  <c r="Z123" s="1"/>
  <c r="L118"/>
  <c r="AA118" s="1"/>
  <c r="M113"/>
  <c r="AB113" s="1"/>
  <c r="N108"/>
  <c r="U103"/>
  <c r="V103" s="1"/>
  <c r="W98"/>
  <c r="AJ93"/>
  <c r="C89"/>
  <c r="D84"/>
  <c r="G79"/>
  <c r="B79" s="1"/>
  <c r="H74"/>
  <c r="I69"/>
  <c r="K59"/>
  <c r="Z59" s="1"/>
  <c r="L54"/>
  <c r="AA54" s="1"/>
  <c r="M49"/>
  <c r="AB49" s="1"/>
  <c r="AL49" s="1"/>
  <c r="N44"/>
  <c r="U39"/>
  <c r="V39" s="1"/>
  <c r="W34"/>
  <c r="AJ29"/>
  <c r="C25"/>
  <c r="D20"/>
  <c r="G15"/>
  <c r="B15" s="1"/>
  <c r="H10"/>
  <c r="M304"/>
  <c r="AB304" s="1"/>
  <c r="K301"/>
  <c r="Z301" s="1"/>
  <c r="L296"/>
  <c r="AA296" s="1"/>
  <c r="M291"/>
  <c r="AB291" s="1"/>
  <c r="N286"/>
  <c r="U281"/>
  <c r="W276"/>
  <c r="AJ271"/>
  <c r="C267"/>
  <c r="D262"/>
  <c r="G257"/>
  <c r="B257" s="1"/>
  <c r="H252"/>
  <c r="I247"/>
  <c r="K237"/>
  <c r="Z237" s="1"/>
  <c r="L232"/>
  <c r="AA232" s="1"/>
  <c r="M227"/>
  <c r="AB227" s="1"/>
  <c r="N222"/>
  <c r="U217"/>
  <c r="W212"/>
  <c r="AJ207"/>
  <c r="C203"/>
  <c r="D198"/>
  <c r="G193"/>
  <c r="B193" s="1"/>
  <c r="H188"/>
  <c r="D303"/>
  <c r="H293"/>
  <c r="L273"/>
  <c r="AA273" s="1"/>
  <c r="N263"/>
  <c r="W253"/>
  <c r="C244"/>
  <c r="G234"/>
  <c r="B234" s="1"/>
  <c r="I224"/>
  <c r="K214"/>
  <c r="Z214" s="1"/>
  <c r="M204"/>
  <c r="AB204" s="1"/>
  <c r="U194"/>
  <c r="V194" s="1"/>
  <c r="AJ184"/>
  <c r="N179"/>
  <c r="U174"/>
  <c r="W169"/>
  <c r="AJ164"/>
  <c r="C160"/>
  <c r="D155"/>
  <c r="G150"/>
  <c r="B150" s="1"/>
  <c r="H145"/>
  <c r="I140"/>
  <c r="K130"/>
  <c r="Z130" s="1"/>
  <c r="L125"/>
  <c r="AA125" s="1"/>
  <c r="AC125" s="1"/>
  <c r="M120"/>
  <c r="AB120" s="1"/>
  <c r="N115"/>
  <c r="U110"/>
  <c r="W105"/>
  <c r="AJ100"/>
  <c r="C96"/>
  <c r="D91"/>
  <c r="G86"/>
  <c r="B86" s="1"/>
  <c r="H81"/>
  <c r="I76"/>
  <c r="K66"/>
  <c r="Z66" s="1"/>
  <c r="L61"/>
  <c r="AA61" s="1"/>
  <c r="AC61" s="1"/>
  <c r="M56"/>
  <c r="AB56" s="1"/>
  <c r="AL56" s="1"/>
  <c r="N51"/>
  <c r="U46"/>
  <c r="W41"/>
  <c r="AJ36"/>
  <c r="C32"/>
  <c r="D27"/>
  <c r="G22"/>
  <c r="B22" s="1"/>
  <c r="H17"/>
  <c r="I12"/>
  <c r="H7"/>
  <c r="N297"/>
  <c r="W287"/>
  <c r="C278"/>
  <c r="G268"/>
  <c r="B268" s="1"/>
  <c r="I258"/>
  <c r="K248"/>
  <c r="Z248" s="1"/>
  <c r="M238"/>
  <c r="AB238" s="1"/>
  <c r="U228"/>
  <c r="AJ218"/>
  <c r="D209"/>
  <c r="H199"/>
  <c r="AJ181"/>
  <c r="C177"/>
  <c r="D172"/>
  <c r="G167"/>
  <c r="B167" s="1"/>
  <c r="H162"/>
  <c r="I157"/>
  <c r="K147"/>
  <c r="Z147" s="1"/>
  <c r="L142"/>
  <c r="AA142" s="1"/>
  <c r="M137"/>
  <c r="AB137" s="1"/>
  <c r="N132"/>
  <c r="U127"/>
  <c r="W122"/>
  <c r="AJ117"/>
  <c r="C113"/>
  <c r="D108"/>
  <c r="G103"/>
  <c r="B103" s="1"/>
  <c r="H98"/>
  <c r="I93"/>
  <c r="K83"/>
  <c r="Z83" s="1"/>
  <c r="L78"/>
  <c r="AA78" s="1"/>
  <c r="M73"/>
  <c r="AB73" s="1"/>
  <c r="N68"/>
  <c r="U63"/>
  <c r="W58"/>
  <c r="AJ53"/>
  <c r="C49"/>
  <c r="D44"/>
  <c r="G39"/>
  <c r="B39" s="1"/>
  <c r="H34"/>
  <c r="I29"/>
  <c r="K19"/>
  <c r="Z19" s="1"/>
  <c r="L14"/>
  <c r="AA14" s="1"/>
  <c r="M9"/>
  <c r="AB9" s="1"/>
  <c r="AL9" s="1"/>
  <c r="K306"/>
  <c r="Z306" s="1"/>
  <c r="I303"/>
  <c r="K293"/>
  <c r="Z293" s="1"/>
  <c r="L288"/>
  <c r="AA288" s="1"/>
  <c r="M283"/>
  <c r="AB283" s="1"/>
  <c r="N278"/>
  <c r="U273"/>
  <c r="V273" s="1"/>
  <c r="W268"/>
  <c r="AJ263"/>
  <c r="C259"/>
  <c r="D254"/>
  <c r="G249"/>
  <c r="B249" s="1"/>
  <c r="H244"/>
  <c r="I239"/>
  <c r="K229"/>
  <c r="Z229" s="1"/>
  <c r="L224"/>
  <c r="AA224" s="1"/>
  <c r="M219"/>
  <c r="AB219" s="1"/>
  <c r="N214"/>
  <c r="U209"/>
  <c r="W204"/>
  <c r="AJ199"/>
  <c r="C195"/>
  <c r="D190"/>
  <c r="G185"/>
  <c r="B185" s="1"/>
  <c r="AJ296"/>
  <c r="D287"/>
  <c r="H277"/>
  <c r="L257"/>
  <c r="AA257" s="1"/>
  <c r="N247"/>
  <c r="W237"/>
  <c r="C228"/>
  <c r="G218"/>
  <c r="B218" s="1"/>
  <c r="I208"/>
  <c r="K198"/>
  <c r="Z198" s="1"/>
  <c r="M188"/>
  <c r="AB188" s="1"/>
  <c r="L181"/>
  <c r="AA181" s="1"/>
  <c r="AC181" s="1"/>
  <c r="M176"/>
  <c r="AB176" s="1"/>
  <c r="N171"/>
  <c r="U166"/>
  <c r="W161"/>
  <c r="AJ156"/>
  <c r="C152"/>
  <c r="D147"/>
  <c r="G142"/>
  <c r="B142" s="1"/>
  <c r="H137"/>
  <c r="I132"/>
  <c r="K122"/>
  <c r="Z122" s="1"/>
  <c r="L117"/>
  <c r="AA117" s="1"/>
  <c r="AC117" s="1"/>
  <c r="M112"/>
  <c r="AB112" s="1"/>
  <c r="N107"/>
  <c r="U102"/>
  <c r="W97"/>
  <c r="AJ92"/>
  <c r="C88"/>
  <c r="D83"/>
  <c r="G78"/>
  <c r="B78" s="1"/>
  <c r="H73"/>
  <c r="I68"/>
  <c r="K58"/>
  <c r="Z58" s="1"/>
  <c r="L53"/>
  <c r="AA53" s="1"/>
  <c r="AC53" s="1"/>
  <c r="M48"/>
  <c r="AB48" s="1"/>
  <c r="AL48" s="1"/>
  <c r="N43"/>
  <c r="U38"/>
  <c r="W33"/>
  <c r="AJ28"/>
  <c r="C24"/>
  <c r="D19"/>
  <c r="G14"/>
  <c r="B14" s="1"/>
  <c r="H9"/>
  <c r="L291"/>
  <c r="AA291" s="1"/>
  <c r="AC291" s="1"/>
  <c r="N281"/>
  <c r="W271"/>
  <c r="C262"/>
  <c r="G252"/>
  <c r="B252" s="1"/>
  <c r="I242"/>
  <c r="K232"/>
  <c r="Z232" s="1"/>
  <c r="M222"/>
  <c r="AB222" s="1"/>
  <c r="U212"/>
  <c r="AJ202"/>
  <c r="D193"/>
  <c r="U183"/>
  <c r="V183" s="1"/>
  <c r="W178"/>
  <c r="AJ173"/>
  <c r="C169"/>
  <c r="D164"/>
  <c r="G159"/>
  <c r="B159" s="1"/>
  <c r="H154"/>
  <c r="I149"/>
  <c r="K139"/>
  <c r="Z139" s="1"/>
  <c r="L134"/>
  <c r="AA134" s="1"/>
  <c r="M129"/>
  <c r="AB129" s="1"/>
  <c r="N124"/>
  <c r="U119"/>
  <c r="V119" s="1"/>
  <c r="W114"/>
  <c r="AJ109"/>
  <c r="C105"/>
  <c r="D100"/>
  <c r="G95"/>
  <c r="B95" s="1"/>
  <c r="H90"/>
  <c r="I85"/>
  <c r="K75"/>
  <c r="Z75" s="1"/>
  <c r="L70"/>
  <c r="AA70" s="1"/>
  <c r="M65"/>
  <c r="AB65" s="1"/>
  <c r="AL65" s="1"/>
  <c r="N60"/>
  <c r="U55"/>
  <c r="V55" s="1"/>
  <c r="W50"/>
  <c r="AJ45"/>
  <c r="C41"/>
  <c r="D36"/>
  <c r="G31"/>
  <c r="B31" s="1"/>
  <c r="H26"/>
  <c r="I21"/>
  <c r="K11"/>
  <c r="Z11" s="1"/>
  <c r="H6"/>
  <c r="H8"/>
  <c r="G13"/>
  <c r="B13" s="1"/>
  <c r="D18"/>
  <c r="C23"/>
  <c r="AJ27"/>
  <c r="W32"/>
  <c r="U37"/>
  <c r="N42"/>
  <c r="M47"/>
  <c r="AB47" s="1"/>
  <c r="AL47" s="1"/>
  <c r="L52"/>
  <c r="AA52" s="1"/>
  <c r="K57"/>
  <c r="Z57" s="1"/>
  <c r="I67"/>
  <c r="H72"/>
  <c r="G77"/>
  <c r="B77" s="1"/>
  <c r="D82"/>
  <c r="C87"/>
  <c r="AJ91"/>
  <c r="W96"/>
  <c r="U101"/>
  <c r="N106"/>
  <c r="M111"/>
  <c r="AB111" s="1"/>
  <c r="L116"/>
  <c r="AA116" s="1"/>
  <c r="K121"/>
  <c r="Z121" s="1"/>
  <c r="I131"/>
  <c r="H136"/>
  <c r="G141"/>
  <c r="B141" s="1"/>
  <c r="D146"/>
  <c r="C151"/>
  <c r="AJ155"/>
  <c r="W160"/>
  <c r="U165"/>
  <c r="N170"/>
  <c r="M175"/>
  <c r="AB175" s="1"/>
  <c r="L180"/>
  <c r="AA180" s="1"/>
  <c r="M186"/>
  <c r="AB186" s="1"/>
  <c r="K196"/>
  <c r="Z196" s="1"/>
  <c r="I206"/>
  <c r="G216"/>
  <c r="B216" s="1"/>
  <c r="C226"/>
  <c r="W235"/>
  <c r="N245"/>
  <c r="L255"/>
  <c r="AA255" s="1"/>
  <c r="AC255" s="1"/>
  <c r="H275"/>
  <c r="D285"/>
  <c r="AJ294"/>
  <c r="D306"/>
  <c r="W15"/>
  <c r="U20"/>
  <c r="N25"/>
  <c r="M30"/>
  <c r="AB30" s="1"/>
  <c r="AL30" s="1"/>
  <c r="L35"/>
  <c r="AA35" s="1"/>
  <c r="K40"/>
  <c r="Z40" s="1"/>
  <c r="I50"/>
  <c r="H55"/>
  <c r="G60"/>
  <c r="B60" s="1"/>
  <c r="D65"/>
  <c r="C70"/>
  <c r="AJ74"/>
  <c r="W79"/>
  <c r="U84"/>
  <c r="N89"/>
  <c r="M94"/>
  <c r="AB94" s="1"/>
  <c r="L99"/>
  <c r="AA99" s="1"/>
  <c r="K104"/>
  <c r="Z104" s="1"/>
  <c r="I114"/>
  <c r="H119"/>
  <c r="G124"/>
  <c r="B124" s="1"/>
  <c r="D129"/>
  <c r="C134"/>
  <c r="AJ138"/>
  <c r="W143"/>
  <c r="U148"/>
  <c r="N153"/>
  <c r="M158"/>
  <c r="AB158" s="1"/>
  <c r="L163"/>
  <c r="AA163" s="1"/>
  <c r="K168"/>
  <c r="Z168" s="1"/>
  <c r="I178"/>
  <c r="H183"/>
  <c r="C192"/>
  <c r="W201"/>
  <c r="N211"/>
  <c r="L221"/>
  <c r="AA221" s="1"/>
  <c r="H241"/>
  <c r="D251"/>
  <c r="AJ260"/>
  <c r="U270"/>
  <c r="M280"/>
  <c r="AB280" s="1"/>
  <c r="K290"/>
  <c r="Z290" s="1"/>
  <c r="I300"/>
  <c r="W186"/>
  <c r="U191"/>
  <c r="V191" s="1"/>
  <c r="N196"/>
  <c r="M201"/>
  <c r="AB201" s="1"/>
  <c r="L206"/>
  <c r="AA206" s="1"/>
  <c r="K211"/>
  <c r="Z211" s="1"/>
  <c r="I221"/>
  <c r="H226"/>
  <c r="G231"/>
  <c r="B231" s="1"/>
  <c r="D236"/>
  <c r="C241"/>
  <c r="AJ245"/>
  <c r="W250"/>
  <c r="U255"/>
  <c r="N260"/>
  <c r="M265"/>
  <c r="AB265" s="1"/>
  <c r="L270"/>
  <c r="AA270" s="1"/>
  <c r="K275"/>
  <c r="Z275" s="1"/>
  <c r="I285"/>
  <c r="H290"/>
  <c r="G295"/>
  <c r="B295" s="1"/>
  <c r="D300"/>
  <c r="L306"/>
  <c r="AA306" s="1"/>
  <c r="G7"/>
  <c r="B7" s="1"/>
  <c r="H12"/>
  <c r="G17"/>
  <c r="B17" s="1"/>
  <c r="D22"/>
  <c r="C27"/>
  <c r="AJ31"/>
  <c r="W36"/>
  <c r="U41"/>
  <c r="N46"/>
  <c r="M51"/>
  <c r="AB51" s="1"/>
  <c r="AL51" s="1"/>
  <c r="L56"/>
  <c r="AA56" s="1"/>
  <c r="K61"/>
  <c r="Z61" s="1"/>
  <c r="I71"/>
  <c r="H76"/>
  <c r="G81"/>
  <c r="B81" s="1"/>
  <c r="D86"/>
  <c r="C91"/>
  <c r="AJ95"/>
  <c r="W100"/>
  <c r="U105"/>
  <c r="N110"/>
  <c r="M115"/>
  <c r="AB115" s="1"/>
  <c r="L120"/>
  <c r="AA120" s="1"/>
  <c r="K125"/>
  <c r="Z125" s="1"/>
  <c r="I135"/>
  <c r="H140"/>
  <c r="G145"/>
  <c r="B145" s="1"/>
  <c r="D150"/>
  <c r="C155"/>
  <c r="AJ159"/>
  <c r="W164"/>
  <c r="U169"/>
  <c r="N174"/>
  <c r="M179"/>
  <c r="AB179" s="1"/>
  <c r="U184"/>
  <c r="M194"/>
  <c r="AB194" s="1"/>
  <c r="K204"/>
  <c r="Z204" s="1"/>
  <c r="I214"/>
  <c r="G224"/>
  <c r="B224" s="1"/>
  <c r="C234"/>
  <c r="W243"/>
  <c r="N253"/>
  <c r="L263"/>
  <c r="AA263" s="1"/>
  <c r="H283"/>
  <c r="D293"/>
  <c r="AJ302"/>
  <c r="C10"/>
  <c r="AJ14"/>
  <c r="W19"/>
  <c r="U24"/>
  <c r="N29"/>
  <c r="M34"/>
  <c r="AB34" s="1"/>
  <c r="AL34" s="1"/>
  <c r="L39"/>
  <c r="AA39" s="1"/>
  <c r="K44"/>
  <c r="Z44" s="1"/>
  <c r="I54"/>
  <c r="H59"/>
  <c r="G64"/>
  <c r="B64" s="1"/>
  <c r="D69"/>
  <c r="C74"/>
  <c r="AJ78"/>
  <c r="W83"/>
  <c r="U88"/>
  <c r="N93"/>
  <c r="M98"/>
  <c r="AB98" s="1"/>
  <c r="L103"/>
  <c r="AA103" s="1"/>
  <c r="K108"/>
  <c r="Z108" s="1"/>
  <c r="I118"/>
  <c r="H123"/>
  <c r="G128"/>
  <c r="B128" s="1"/>
  <c r="D133"/>
  <c r="C138"/>
  <c r="AJ142"/>
  <c r="W147"/>
  <c r="U152"/>
  <c r="N157"/>
  <c r="M162"/>
  <c r="AB162" s="1"/>
  <c r="L167"/>
  <c r="AA167" s="1"/>
  <c r="K172"/>
  <c r="Z172" s="1"/>
  <c r="I182"/>
  <c r="G190"/>
  <c r="B190" s="1"/>
  <c r="C200"/>
  <c r="W209"/>
  <c r="N219"/>
  <c r="L229"/>
  <c r="AA229" s="1"/>
  <c r="H249"/>
  <c r="D259"/>
  <c r="AJ268"/>
  <c r="U278"/>
  <c r="M288"/>
  <c r="AB288" s="1"/>
  <c r="K298"/>
  <c r="Z298" s="1"/>
  <c r="AJ185"/>
  <c r="W190"/>
  <c r="U195"/>
  <c r="N200"/>
  <c r="M205"/>
  <c r="AB205" s="1"/>
  <c r="L210"/>
  <c r="AA210" s="1"/>
  <c r="K215"/>
  <c r="Z215" s="1"/>
  <c r="I225"/>
  <c r="H230"/>
  <c r="G235"/>
  <c r="B235" s="1"/>
  <c r="D240"/>
  <c r="C245"/>
  <c r="AJ249"/>
  <c r="W254"/>
  <c r="U259"/>
  <c r="N264"/>
  <c r="M269"/>
  <c r="AB269" s="1"/>
  <c r="L274"/>
  <c r="AA274" s="1"/>
  <c r="K279"/>
  <c r="Z279" s="1"/>
  <c r="I289"/>
  <c r="H294"/>
  <c r="G299"/>
  <c r="B299" s="1"/>
  <c r="N304"/>
  <c r="D6"/>
  <c r="I11"/>
  <c r="H16"/>
  <c r="G21"/>
  <c r="B21" s="1"/>
  <c r="D26"/>
  <c r="C31"/>
  <c r="AJ35"/>
  <c r="W40"/>
  <c r="U45"/>
  <c r="N50"/>
  <c r="M55"/>
  <c r="AB55" s="1"/>
  <c r="AL55" s="1"/>
  <c r="L60"/>
  <c r="AA60" s="1"/>
  <c r="AC60" s="1"/>
  <c r="K65"/>
  <c r="Z65" s="1"/>
  <c r="I75"/>
  <c r="H80"/>
  <c r="G85"/>
  <c r="B85" s="1"/>
  <c r="D90"/>
  <c r="C95"/>
  <c r="AJ99"/>
  <c r="W104"/>
  <c r="U109"/>
  <c r="N114"/>
  <c r="M119"/>
  <c r="AB119" s="1"/>
  <c r="L124"/>
  <c r="AA124" s="1"/>
  <c r="AC124" s="1"/>
  <c r="K129"/>
  <c r="Z129" s="1"/>
  <c r="I139"/>
  <c r="H144"/>
  <c r="G149"/>
  <c r="B149" s="1"/>
  <c r="D154"/>
  <c r="C159"/>
  <c r="AJ163"/>
  <c r="W168"/>
  <c r="U173"/>
  <c r="N178"/>
  <c r="M183"/>
  <c r="AB183" s="1"/>
  <c r="U192"/>
  <c r="M202"/>
  <c r="AB202" s="1"/>
  <c r="K212"/>
  <c r="Z212" s="1"/>
  <c r="I222"/>
  <c r="G232"/>
  <c r="B232" s="1"/>
  <c r="C242"/>
  <c r="W251"/>
  <c r="N261"/>
  <c r="L271"/>
  <c r="AA271" s="1"/>
  <c r="AC271" s="1"/>
  <c r="H291"/>
  <c r="D301"/>
  <c r="D9"/>
  <c r="C14"/>
  <c r="AJ18"/>
  <c r="W23"/>
  <c r="U28"/>
  <c r="N33"/>
  <c r="M38"/>
  <c r="AB38" s="1"/>
  <c r="AL38" s="1"/>
  <c r="L43"/>
  <c r="AA43" s="1"/>
  <c r="K48"/>
  <c r="Z48" s="1"/>
  <c r="I58"/>
  <c r="H63"/>
  <c r="G68"/>
  <c r="B68" s="1"/>
  <c r="D73"/>
  <c r="C78"/>
  <c r="AJ82"/>
  <c r="W87"/>
  <c r="U92"/>
  <c r="N97"/>
  <c r="M102"/>
  <c r="AB102" s="1"/>
  <c r="L107"/>
  <c r="AA107" s="1"/>
  <c r="K112"/>
  <c r="Z112" s="1"/>
  <c r="I122"/>
  <c r="H127"/>
  <c r="G132"/>
  <c r="B132" s="1"/>
  <c r="D137"/>
  <c r="C142"/>
  <c r="AJ146"/>
  <c r="W151"/>
  <c r="U156"/>
  <c r="N161"/>
  <c r="M166"/>
  <c r="AB166" s="1"/>
  <c r="L171"/>
  <c r="AA171" s="1"/>
  <c r="K176"/>
  <c r="Z176" s="1"/>
  <c r="I188"/>
  <c r="G198"/>
  <c r="B198" s="1"/>
  <c r="C208"/>
  <c r="W217"/>
  <c r="N227"/>
  <c r="L237"/>
  <c r="AA237" s="1"/>
  <c r="H257"/>
  <c r="D267"/>
  <c r="AJ276"/>
  <c r="U286"/>
  <c r="M296"/>
  <c r="AB296" s="1"/>
  <c r="C185"/>
  <c r="AJ189"/>
  <c r="W194"/>
  <c r="U199"/>
  <c r="N204"/>
  <c r="M209"/>
  <c r="AB209" s="1"/>
  <c r="L214"/>
  <c r="AA214" s="1"/>
  <c r="AC214" s="1"/>
  <c r="K219"/>
  <c r="Z219" s="1"/>
  <c r="I229"/>
  <c r="H234"/>
  <c r="G239"/>
  <c r="B239" s="1"/>
  <c r="D244"/>
  <c r="C249"/>
  <c r="AJ253"/>
  <c r="W258"/>
  <c r="U263"/>
  <c r="N268"/>
  <c r="M273"/>
  <c r="AB273" s="1"/>
  <c r="L278"/>
  <c r="AA278" s="1"/>
  <c r="K283"/>
  <c r="Z283" s="1"/>
  <c r="I293"/>
  <c r="H298"/>
  <c r="G303"/>
  <c r="B303" s="1"/>
  <c r="I306"/>
  <c r="I15"/>
  <c r="H20"/>
  <c r="G25"/>
  <c r="B25" s="1"/>
  <c r="D30"/>
  <c r="C35"/>
  <c r="AJ39"/>
  <c r="W44"/>
  <c r="U49"/>
  <c r="N54"/>
  <c r="M59"/>
  <c r="AB59" s="1"/>
  <c r="AL59" s="1"/>
  <c r="L64"/>
  <c r="AA64" s="1"/>
  <c r="K69"/>
  <c r="Z69" s="1"/>
  <c r="I79"/>
  <c r="H84"/>
  <c r="G89"/>
  <c r="B89" s="1"/>
  <c r="D94"/>
  <c r="C99"/>
  <c r="AJ103"/>
  <c r="W108"/>
  <c r="U113"/>
  <c r="N118"/>
  <c r="M123"/>
  <c r="AB123" s="1"/>
  <c r="L128"/>
  <c r="AA128" s="1"/>
  <c r="K133"/>
  <c r="Z133" s="1"/>
  <c r="I143"/>
  <c r="H148"/>
  <c r="G153"/>
  <c r="B153" s="1"/>
  <c r="D158"/>
  <c r="C163"/>
  <c r="AJ167"/>
  <c r="W172"/>
  <c r="U177"/>
  <c r="N182"/>
  <c r="AJ190"/>
  <c r="U200"/>
  <c r="V200" s="1"/>
  <c r="M210"/>
  <c r="AB210" s="1"/>
  <c r="K220"/>
  <c r="Z220" s="1"/>
  <c r="I230"/>
  <c r="G240"/>
  <c r="B240" s="1"/>
  <c r="C250"/>
  <c r="W259"/>
  <c r="N269"/>
  <c r="L279"/>
  <c r="AA279" s="1"/>
  <c r="AC279" s="1"/>
  <c r="H299"/>
  <c r="G8"/>
  <c r="B8" s="1"/>
  <c r="D13"/>
  <c r="C18"/>
  <c r="AJ22"/>
  <c r="W27"/>
  <c r="U32"/>
  <c r="V32" s="1"/>
  <c r="N37"/>
  <c r="M42"/>
  <c r="AB42" s="1"/>
  <c r="AL42" s="1"/>
  <c r="L47"/>
  <c r="AA47" s="1"/>
  <c r="K52"/>
  <c r="Z52" s="1"/>
  <c r="I62"/>
  <c r="H67"/>
  <c r="G72"/>
  <c r="B72" s="1"/>
  <c r="D77"/>
  <c r="C82"/>
  <c r="AJ86"/>
  <c r="W91"/>
  <c r="U96"/>
  <c r="V96" s="1"/>
  <c r="N101"/>
  <c r="M106"/>
  <c r="AB106" s="1"/>
  <c r="L111"/>
  <c r="AA111" s="1"/>
  <c r="K116"/>
  <c r="Z116" s="1"/>
  <c r="I126"/>
  <c r="H131"/>
  <c r="G136"/>
  <c r="B136" s="1"/>
  <c r="D141"/>
  <c r="C146"/>
  <c r="AJ150"/>
  <c r="W155"/>
  <c r="U160"/>
  <c r="V160" s="1"/>
  <c r="N165"/>
  <c r="M170"/>
  <c r="AB170" s="1"/>
  <c r="L175"/>
  <c r="AA175" s="1"/>
  <c r="K180"/>
  <c r="Z180" s="1"/>
  <c r="K186"/>
  <c r="Z186" s="1"/>
  <c r="I196"/>
  <c r="G206"/>
  <c r="B206" s="1"/>
  <c r="C216"/>
  <c r="W225"/>
  <c r="N235"/>
  <c r="L245"/>
  <c r="AA245" s="1"/>
  <c r="H265"/>
  <c r="D275"/>
  <c r="AJ284"/>
  <c r="U294"/>
  <c r="U305"/>
  <c r="C189"/>
  <c r="AJ193"/>
  <c r="W198"/>
  <c r="U203"/>
  <c r="N208"/>
  <c r="M213"/>
  <c r="AB213" s="1"/>
  <c r="L218"/>
  <c r="AA218" s="1"/>
  <c r="K223"/>
  <c r="Z223" s="1"/>
  <c r="I233"/>
  <c r="H238"/>
  <c r="G243"/>
  <c r="B243" s="1"/>
  <c r="D248"/>
  <c r="C253"/>
  <c r="AJ257"/>
  <c r="W262"/>
  <c r="U267"/>
  <c r="N272"/>
  <c r="M277"/>
  <c r="AB277" s="1"/>
  <c r="L282"/>
  <c r="AA282" s="1"/>
  <c r="K287"/>
  <c r="Z287" s="1"/>
  <c r="I297"/>
  <c r="H302"/>
  <c r="K9"/>
  <c r="Z9" s="1"/>
  <c r="I19"/>
  <c r="H24"/>
  <c r="G29"/>
  <c r="B29" s="1"/>
  <c r="D34"/>
  <c r="C39"/>
  <c r="AJ43"/>
  <c r="W48"/>
  <c r="U53"/>
  <c r="N58"/>
  <c r="M63"/>
  <c r="AB63" s="1"/>
  <c r="AL63" s="1"/>
  <c r="L68"/>
  <c r="AA68" s="1"/>
  <c r="AC68" s="1"/>
  <c r="K73"/>
  <c r="Z73" s="1"/>
  <c r="I83"/>
  <c r="H88"/>
  <c r="G93"/>
  <c r="B93" s="1"/>
  <c r="D98"/>
  <c r="C103"/>
  <c r="AJ107"/>
  <c r="W112"/>
  <c r="U117"/>
  <c r="N122"/>
  <c r="M127"/>
  <c r="AB127" s="1"/>
  <c r="L132"/>
  <c r="AA132" s="1"/>
  <c r="AC132" s="1"/>
  <c r="K137"/>
  <c r="Z137" s="1"/>
  <c r="I147"/>
  <c r="H152"/>
  <c r="G157"/>
  <c r="B157" s="1"/>
  <c r="D162"/>
  <c r="C167"/>
  <c r="AJ171"/>
  <c r="W176"/>
  <c r="U181"/>
  <c r="D189"/>
  <c r="AJ198"/>
  <c r="U208"/>
  <c r="M218"/>
  <c r="AB218" s="1"/>
  <c r="K228"/>
  <c r="Z228" s="1"/>
  <c r="I238"/>
  <c r="G248"/>
  <c r="B248" s="1"/>
  <c r="C258"/>
  <c r="W267"/>
  <c r="N277"/>
  <c r="L287"/>
  <c r="AA287" s="1"/>
  <c r="AC287" s="1"/>
  <c r="D7"/>
  <c r="G12"/>
  <c r="B12" s="1"/>
  <c r="D17"/>
  <c r="C22"/>
  <c r="AJ26"/>
  <c r="W31"/>
  <c r="U36"/>
  <c r="N41"/>
  <c r="M46"/>
  <c r="AB46" s="1"/>
  <c r="AL46" s="1"/>
  <c r="L51"/>
  <c r="AA51" s="1"/>
  <c r="K56"/>
  <c r="Z56" s="1"/>
  <c r="I66"/>
  <c r="H71"/>
  <c r="G76"/>
  <c r="B76" s="1"/>
  <c r="D81"/>
  <c r="C86"/>
  <c r="AJ90"/>
  <c r="W95"/>
  <c r="U100"/>
  <c r="N105"/>
  <c r="M110"/>
  <c r="AB110" s="1"/>
  <c r="L115"/>
  <c r="AA115" s="1"/>
  <c r="K120"/>
  <c r="Z120" s="1"/>
  <c r="I130"/>
  <c r="H135"/>
  <c r="G140"/>
  <c r="B140" s="1"/>
  <c r="D145"/>
  <c r="C150"/>
  <c r="AJ154"/>
  <c r="W159"/>
  <c r="U164"/>
  <c r="N169"/>
  <c r="M174"/>
  <c r="AB174" s="1"/>
  <c r="L179"/>
  <c r="AA179" s="1"/>
  <c r="M184"/>
  <c r="AB184" s="1"/>
  <c r="K194"/>
  <c r="Z194" s="1"/>
  <c r="I204"/>
  <c r="G214"/>
  <c r="B214" s="1"/>
  <c r="C224"/>
  <c r="W233"/>
  <c r="N243"/>
  <c r="L253"/>
  <c r="AA253" s="1"/>
  <c r="H273"/>
  <c r="D283"/>
  <c r="AJ292"/>
  <c r="U302"/>
  <c r="V302" s="1"/>
  <c r="D188"/>
  <c r="C193"/>
  <c r="AJ197"/>
  <c r="W202"/>
  <c r="U207"/>
  <c r="N212"/>
  <c r="M217"/>
  <c r="AB217" s="1"/>
  <c r="L222"/>
  <c r="AA222" s="1"/>
  <c r="K227"/>
  <c r="Z227" s="1"/>
  <c r="I237"/>
  <c r="H242"/>
  <c r="G247"/>
  <c r="B247" s="1"/>
  <c r="D252"/>
  <c r="C257"/>
  <c r="AJ261"/>
  <c r="W266"/>
  <c r="U271"/>
  <c r="N276"/>
  <c r="M281"/>
  <c r="AB281" s="1"/>
  <c r="L286"/>
  <c r="AA286" s="1"/>
  <c r="K291"/>
  <c r="Z291" s="1"/>
  <c r="I301"/>
  <c r="K304"/>
  <c r="Z304" s="1"/>
  <c r="L8"/>
  <c r="AA8" s="1"/>
  <c r="K13"/>
  <c r="Z13" s="1"/>
  <c r="I23"/>
  <c r="H28"/>
  <c r="G33"/>
  <c r="B33" s="1"/>
  <c r="D38"/>
  <c r="C43"/>
  <c r="AJ47"/>
  <c r="W52"/>
  <c r="U57"/>
  <c r="N62"/>
  <c r="M67"/>
  <c r="AB67" s="1"/>
  <c r="AL67" s="1"/>
  <c r="L72"/>
  <c r="AA72" s="1"/>
  <c r="AC72" s="1"/>
  <c r="AK72" s="1"/>
  <c r="K77"/>
  <c r="Z77" s="1"/>
  <c r="I87"/>
  <c r="H92"/>
  <c r="G97"/>
  <c r="B97" s="1"/>
  <c r="D102"/>
  <c r="C107"/>
  <c r="AJ111"/>
  <c r="W116"/>
  <c r="U121"/>
  <c r="N126"/>
  <c r="M131"/>
  <c r="AB131" s="1"/>
  <c r="L136"/>
  <c r="AA136" s="1"/>
  <c r="AC136" s="1"/>
  <c r="AK136" s="1"/>
  <c r="K141"/>
  <c r="Z141" s="1"/>
  <c r="I151"/>
  <c r="H156"/>
  <c r="G161"/>
  <c r="B161" s="1"/>
  <c r="D166"/>
  <c r="C171"/>
  <c r="AJ175"/>
  <c r="W180"/>
  <c r="H187"/>
  <c r="D197"/>
  <c r="AJ206"/>
  <c r="U216"/>
  <c r="M226"/>
  <c r="AB226" s="1"/>
  <c r="K236"/>
  <c r="Z236" s="1"/>
  <c r="I246"/>
  <c r="G256"/>
  <c r="B256" s="1"/>
  <c r="C266"/>
  <c r="W275"/>
  <c r="N285"/>
  <c r="L295"/>
  <c r="AA295" s="1"/>
  <c r="AC295" s="1"/>
  <c r="C6"/>
  <c r="H11"/>
  <c r="G16"/>
  <c r="B16" s="1"/>
  <c r="D21"/>
  <c r="C26"/>
  <c r="AJ30"/>
  <c r="W35"/>
  <c r="U40"/>
  <c r="V40" s="1"/>
  <c r="N45"/>
  <c r="M50"/>
  <c r="AB50" s="1"/>
  <c r="AL50" s="1"/>
  <c r="L55"/>
  <c r="AA55" s="1"/>
  <c r="AC55" s="1"/>
  <c r="K60"/>
  <c r="Z60" s="1"/>
  <c r="I70"/>
  <c r="H75"/>
  <c r="G80"/>
  <c r="B80" s="1"/>
  <c r="D85"/>
  <c r="C90"/>
  <c r="AJ94"/>
  <c r="W99"/>
  <c r="U104"/>
  <c r="V104" s="1"/>
  <c r="N109"/>
  <c r="M114"/>
  <c r="AB114" s="1"/>
  <c r="L119"/>
  <c r="AA119" s="1"/>
  <c r="AC119" s="1"/>
  <c r="K124"/>
  <c r="Z124" s="1"/>
  <c r="I134"/>
  <c r="H139"/>
  <c r="G144"/>
  <c r="B144" s="1"/>
  <c r="D149"/>
  <c r="C154"/>
  <c r="AJ158"/>
  <c r="W163"/>
  <c r="U168"/>
  <c r="V168" s="1"/>
  <c r="N173"/>
  <c r="M178"/>
  <c r="AB178" s="1"/>
  <c r="L183"/>
  <c r="AA183" s="1"/>
  <c r="AC183" s="1"/>
  <c r="M192"/>
  <c r="AB192" s="1"/>
  <c r="K202"/>
  <c r="Z202" s="1"/>
  <c r="I212"/>
  <c r="G222"/>
  <c r="B222" s="1"/>
  <c r="C232"/>
  <c r="W241"/>
  <c r="N251"/>
  <c r="L261"/>
  <c r="AA261" s="1"/>
  <c r="H281"/>
  <c r="D291"/>
  <c r="AJ300"/>
  <c r="G187"/>
  <c r="B187" s="1"/>
  <c r="D192"/>
  <c r="C197"/>
  <c r="AJ201"/>
  <c r="W206"/>
  <c r="U211"/>
  <c r="V211" s="1"/>
  <c r="N216"/>
  <c r="M221"/>
  <c r="AB221" s="1"/>
  <c r="L226"/>
  <c r="AA226" s="1"/>
  <c r="AC226" s="1"/>
  <c r="K231"/>
  <c r="Z231" s="1"/>
  <c r="I241"/>
  <c r="H246"/>
  <c r="G251"/>
  <c r="B251" s="1"/>
  <c r="D256"/>
  <c r="C261"/>
  <c r="AJ265"/>
  <c r="W270"/>
  <c r="U275"/>
  <c r="N280"/>
  <c r="M285"/>
  <c r="AB285" s="1"/>
  <c r="L290"/>
  <c r="AA290" s="1"/>
  <c r="K295"/>
  <c r="Z295" s="1"/>
  <c r="L303"/>
  <c r="AA303" s="1"/>
  <c r="K7"/>
  <c r="Z7" s="1"/>
  <c r="L12"/>
  <c r="AA12" s="1"/>
  <c r="K17"/>
  <c r="Z17" s="1"/>
  <c r="I27"/>
  <c r="H32"/>
  <c r="G37"/>
  <c r="B37" s="1"/>
  <c r="D42"/>
  <c r="C47"/>
  <c r="AJ51"/>
  <c r="W56"/>
  <c r="U61"/>
  <c r="N66"/>
  <c r="M71"/>
  <c r="AB71" s="1"/>
  <c r="AL71" s="1"/>
  <c r="L76"/>
  <c r="AA76" s="1"/>
  <c r="K81"/>
  <c r="Z81" s="1"/>
  <c r="I91"/>
  <c r="H96"/>
  <c r="G101"/>
  <c r="B101" s="1"/>
  <c r="D106"/>
  <c r="C111"/>
  <c r="AJ115"/>
  <c r="W120"/>
  <c r="U125"/>
  <c r="N130"/>
  <c r="M135"/>
  <c r="AB135" s="1"/>
  <c r="L140"/>
  <c r="AA140" s="1"/>
  <c r="K145"/>
  <c r="Z145" s="1"/>
  <c r="I155"/>
  <c r="H160"/>
  <c r="G165"/>
  <c r="B165" s="1"/>
  <c r="D170"/>
  <c r="C175"/>
  <c r="AJ179"/>
  <c r="H195"/>
  <c r="D205"/>
  <c r="AJ214"/>
  <c r="AK214" s="1"/>
  <c r="U224"/>
  <c r="M234"/>
  <c r="AB234" s="1"/>
  <c r="K244"/>
  <c r="Z244" s="1"/>
  <c r="I254"/>
  <c r="G264"/>
  <c r="B264" s="1"/>
  <c r="C274"/>
  <c r="W283"/>
  <c r="N293"/>
  <c r="M303"/>
  <c r="AB303" s="1"/>
  <c r="I10"/>
  <c r="H15"/>
  <c r="G20"/>
  <c r="B20" s="1"/>
  <c r="D25"/>
  <c r="C30"/>
  <c r="AJ34"/>
  <c r="W39"/>
  <c r="U44"/>
  <c r="N49"/>
  <c r="M54"/>
  <c r="AB54" s="1"/>
  <c r="AL54" s="1"/>
  <c r="L59"/>
  <c r="AA59" s="1"/>
  <c r="K64"/>
  <c r="Z64" s="1"/>
  <c r="I74"/>
  <c r="H79"/>
  <c r="G84"/>
  <c r="B84" s="1"/>
  <c r="D89"/>
  <c r="C94"/>
  <c r="AJ98"/>
  <c r="W103"/>
  <c r="U108"/>
  <c r="N113"/>
  <c r="M118"/>
  <c r="AB118" s="1"/>
  <c r="L123"/>
  <c r="AA123" s="1"/>
  <c r="K128"/>
  <c r="Z128" s="1"/>
  <c r="I138"/>
  <c r="H143"/>
  <c r="G148"/>
  <c r="B148" s="1"/>
  <c r="D153"/>
  <c r="C158"/>
  <c r="AJ162"/>
  <c r="W167"/>
  <c r="U172"/>
  <c r="N177"/>
  <c r="M182"/>
  <c r="AB182" s="1"/>
  <c r="U190"/>
  <c r="M200"/>
  <c r="AB200" s="1"/>
  <c r="K210"/>
  <c r="Z210" s="1"/>
  <c r="I220"/>
  <c r="G230"/>
  <c r="B230" s="1"/>
  <c r="C240"/>
  <c r="W249"/>
  <c r="N259"/>
  <c r="L269"/>
  <c r="AA269" s="1"/>
  <c r="H289"/>
  <c r="D299"/>
  <c r="H186"/>
  <c r="G191"/>
  <c r="B191" s="1"/>
  <c r="D196"/>
  <c r="C201"/>
  <c r="AJ205"/>
  <c r="W210"/>
  <c r="U215"/>
  <c r="N220"/>
  <c r="M225"/>
  <c r="AB225" s="1"/>
  <c r="L230"/>
  <c r="AA230" s="1"/>
  <c r="K235"/>
  <c r="Z235" s="1"/>
  <c r="I245"/>
  <c r="H250"/>
  <c r="G255"/>
  <c r="B255" s="1"/>
  <c r="D260"/>
  <c r="C265"/>
  <c r="AJ269"/>
  <c r="W274"/>
  <c r="U279"/>
  <c r="V279" s="1"/>
  <c r="N284"/>
  <c r="M289"/>
  <c r="AB289" s="1"/>
  <c r="L294"/>
  <c r="AA294" s="1"/>
  <c r="AC294" s="1"/>
  <c r="K299"/>
  <c r="Z299" s="1"/>
  <c r="I305"/>
  <c r="M11"/>
  <c r="AB11" s="1"/>
  <c r="AL11" s="1"/>
  <c r="L16"/>
  <c r="AA16" s="1"/>
  <c r="K21"/>
  <c r="Z21" s="1"/>
  <c r="I31"/>
  <c r="H36"/>
  <c r="G41"/>
  <c r="B41" s="1"/>
  <c r="D46"/>
  <c r="C51"/>
  <c r="AJ55"/>
  <c r="W60"/>
  <c r="U65"/>
  <c r="N70"/>
  <c r="M75"/>
  <c r="AB75" s="1"/>
  <c r="L80"/>
  <c r="AA80" s="1"/>
  <c r="AC80" s="1"/>
  <c r="AK80" s="1"/>
  <c r="K85"/>
  <c r="Z85" s="1"/>
  <c r="I95"/>
  <c r="H100"/>
  <c r="G105"/>
  <c r="B105" s="1"/>
  <c r="D110"/>
  <c r="C115"/>
  <c r="AJ119"/>
  <c r="W124"/>
  <c r="U129"/>
  <c r="N134"/>
  <c r="M139"/>
  <c r="AB139" s="1"/>
  <c r="L144"/>
  <c r="AA144" s="1"/>
  <c r="AC144" s="1"/>
  <c r="AK144" s="1"/>
  <c r="K149"/>
  <c r="Z149" s="1"/>
  <c r="I159"/>
  <c r="H164"/>
  <c r="G169"/>
  <c r="B169" s="1"/>
  <c r="D174"/>
  <c r="C179"/>
  <c r="AJ183"/>
  <c r="H203"/>
  <c r="D213"/>
  <c r="AJ222"/>
  <c r="U232"/>
  <c r="M242"/>
  <c r="AB242" s="1"/>
  <c r="K252"/>
  <c r="Z252" s="1"/>
  <c r="I262"/>
  <c r="G272"/>
  <c r="B272" s="1"/>
  <c r="C282"/>
  <c r="W291"/>
  <c r="N301"/>
  <c r="I14"/>
  <c r="H19"/>
  <c r="G24"/>
  <c r="B24" s="1"/>
  <c r="D29"/>
  <c r="C34"/>
  <c r="AJ38"/>
  <c r="W43"/>
  <c r="U48"/>
  <c r="N53"/>
  <c r="M58"/>
  <c r="AB58" s="1"/>
  <c r="AL58" s="1"/>
  <c r="L63"/>
  <c r="AA63" s="1"/>
  <c r="K68"/>
  <c r="Z68" s="1"/>
  <c r="I78"/>
  <c r="H83"/>
  <c r="G88"/>
  <c r="B88" s="1"/>
  <c r="D93"/>
  <c r="C98"/>
  <c r="AJ102"/>
  <c r="W107"/>
  <c r="U112"/>
  <c r="N117"/>
  <c r="M122"/>
  <c r="AB122" s="1"/>
  <c r="L127"/>
  <c r="AA127" s="1"/>
  <c r="K132"/>
  <c r="Z132" s="1"/>
  <c r="I142"/>
  <c r="H147"/>
  <c r="G152"/>
  <c r="B152" s="1"/>
  <c r="D157"/>
  <c r="C162"/>
  <c r="AJ166"/>
  <c r="W171"/>
  <c r="U176"/>
  <c r="N181"/>
  <c r="AJ188"/>
  <c r="U198"/>
  <c r="M208"/>
  <c r="AB208" s="1"/>
  <c r="K218"/>
  <c r="Z218" s="1"/>
  <c r="I228"/>
  <c r="G238"/>
  <c r="B238" s="1"/>
  <c r="C248"/>
  <c r="W257"/>
  <c r="N267"/>
  <c r="L277"/>
  <c r="AA277" s="1"/>
  <c r="AC277" s="1"/>
  <c r="H297"/>
  <c r="I185"/>
  <c r="H190"/>
  <c r="G195"/>
  <c r="B195" s="1"/>
  <c r="D200"/>
  <c r="C205"/>
  <c r="AJ209"/>
  <c r="W214"/>
  <c r="U219"/>
  <c r="N224"/>
  <c r="M229"/>
  <c r="AB229" s="1"/>
  <c r="L234"/>
  <c r="AA234" s="1"/>
  <c r="K239"/>
  <c r="Z239" s="1"/>
  <c r="I249"/>
  <c r="H254"/>
  <c r="G259"/>
  <c r="B259" s="1"/>
  <c r="D264"/>
  <c r="C269"/>
  <c r="AJ273"/>
  <c r="W278"/>
  <c r="U283"/>
  <c r="N288"/>
  <c r="M293"/>
  <c r="AB293" s="1"/>
  <c r="L298"/>
  <c r="AA298" s="1"/>
  <c r="K303"/>
  <c r="Z303" s="1"/>
  <c r="M306"/>
  <c r="AB306" s="1"/>
  <c r="N10"/>
  <c r="M15"/>
  <c r="AB15" s="1"/>
  <c r="AL15" s="1"/>
  <c r="L20"/>
  <c r="AA20" s="1"/>
  <c r="K25"/>
  <c r="Z25" s="1"/>
  <c r="I35"/>
  <c r="H40"/>
  <c r="G45"/>
  <c r="B45" s="1"/>
  <c r="D50"/>
  <c r="C55"/>
  <c r="AJ59"/>
  <c r="W64"/>
  <c r="U69"/>
  <c r="N74"/>
  <c r="M79"/>
  <c r="AB79" s="1"/>
  <c r="L84"/>
  <c r="AA84" s="1"/>
  <c r="AC84" s="1"/>
  <c r="K89"/>
  <c r="Z89" s="1"/>
  <c r="I99"/>
  <c r="H104"/>
  <c r="G109"/>
  <c r="B109" s="1"/>
  <c r="D114"/>
  <c r="C119"/>
  <c r="AJ123"/>
  <c r="W128"/>
  <c r="U133"/>
  <c r="N138"/>
  <c r="M143"/>
  <c r="AB143" s="1"/>
  <c r="L148"/>
  <c r="AA148" s="1"/>
  <c r="AC148" s="1"/>
  <c r="K153"/>
  <c r="Z153" s="1"/>
  <c r="I163"/>
  <c r="H168"/>
  <c r="G173"/>
  <c r="B173" s="1"/>
  <c r="D178"/>
  <c r="C183"/>
  <c r="L191"/>
  <c r="AA191" s="1"/>
  <c r="AC191" s="1"/>
  <c r="H211"/>
  <c r="D221"/>
  <c r="AJ230"/>
  <c r="U240"/>
  <c r="M250"/>
  <c r="AB250" s="1"/>
  <c r="K260"/>
  <c r="Z260" s="1"/>
  <c r="I270"/>
  <c r="G280"/>
  <c r="B280" s="1"/>
  <c r="C290"/>
  <c r="W299"/>
  <c r="K8"/>
  <c r="Z8" s="1"/>
  <c r="I18"/>
  <c r="H23"/>
  <c r="G28"/>
  <c r="B28" s="1"/>
  <c r="D33"/>
  <c r="C38"/>
  <c r="AJ42"/>
  <c r="W47"/>
  <c r="U52"/>
  <c r="V52" s="1"/>
  <c r="N57"/>
  <c r="M62"/>
  <c r="AB62" s="1"/>
  <c r="AL62" s="1"/>
  <c r="L67"/>
  <c r="AA67" s="1"/>
  <c r="K72"/>
  <c r="Z72" s="1"/>
  <c r="I82"/>
  <c r="H87"/>
  <c r="G92"/>
  <c r="B92" s="1"/>
  <c r="D97"/>
  <c r="C102"/>
  <c r="AJ106"/>
  <c r="W111"/>
  <c r="U116"/>
  <c r="V116" s="1"/>
  <c r="N121"/>
  <c r="M126"/>
  <c r="AB126" s="1"/>
  <c r="L131"/>
  <c r="AA131" s="1"/>
  <c r="K136"/>
  <c r="Z136" s="1"/>
  <c r="I146"/>
  <c r="H151"/>
  <c r="G156"/>
  <c r="B156" s="1"/>
  <c r="D161"/>
  <c r="C166"/>
  <c r="AJ170"/>
  <c r="W175"/>
  <c r="U180"/>
  <c r="V180" s="1"/>
  <c r="D187"/>
  <c r="AJ196"/>
  <c r="U206"/>
  <c r="V206" s="1"/>
  <c r="M216"/>
  <c r="AB216" s="1"/>
  <c r="K226"/>
  <c r="Z226" s="1"/>
  <c r="I236"/>
  <c r="G246"/>
  <c r="B246" s="1"/>
  <c r="C256"/>
  <c r="W265"/>
  <c r="N275"/>
  <c r="L285"/>
  <c r="AA285" s="1"/>
  <c r="AC285" s="1"/>
  <c r="I189"/>
  <c r="H194"/>
  <c r="G199"/>
  <c r="B199" s="1"/>
  <c r="D204"/>
  <c r="C209"/>
  <c r="AJ213"/>
  <c r="W218"/>
  <c r="U223"/>
  <c r="V223" s="1"/>
  <c r="N228"/>
  <c r="M233"/>
  <c r="AB233" s="1"/>
  <c r="L238"/>
  <c r="AA238" s="1"/>
  <c r="K243"/>
  <c r="Z243" s="1"/>
  <c r="I253"/>
  <c r="H258"/>
  <c r="G263"/>
  <c r="B263" s="1"/>
  <c r="D268"/>
  <c r="C273"/>
  <c r="AJ277"/>
  <c r="AK277" s="1"/>
  <c r="W282"/>
  <c r="U287"/>
  <c r="V287" s="1"/>
  <c r="N292"/>
  <c r="M297"/>
  <c r="AB297" s="1"/>
  <c r="L302"/>
  <c r="AA302" s="1"/>
  <c r="N305"/>
  <c r="N14"/>
  <c r="M19"/>
  <c r="AB19" s="1"/>
  <c r="AL19" s="1"/>
  <c r="L24"/>
  <c r="AA24" s="1"/>
  <c r="K29"/>
  <c r="Z29" s="1"/>
  <c r="I39"/>
  <c r="H44"/>
  <c r="G49"/>
  <c r="B49" s="1"/>
  <c r="D54"/>
  <c r="C59"/>
  <c r="AJ63"/>
  <c r="W68"/>
  <c r="U73"/>
  <c r="N78"/>
  <c r="M83"/>
  <c r="AB83" s="1"/>
  <c r="L88"/>
  <c r="AA88" s="1"/>
  <c r="AC88" s="1"/>
  <c r="AK88" s="1"/>
  <c r="K93"/>
  <c r="Z93" s="1"/>
  <c r="I103"/>
  <c r="H108"/>
  <c r="G113"/>
  <c r="B113" s="1"/>
  <c r="D118"/>
  <c r="C123"/>
  <c r="AJ127"/>
  <c r="W132"/>
  <c r="U137"/>
  <c r="N142"/>
  <c r="M147"/>
  <c r="AB147" s="1"/>
  <c r="L152"/>
  <c r="AA152" s="1"/>
  <c r="AC152" s="1"/>
  <c r="AK152" s="1"/>
  <c r="K157"/>
  <c r="Z157" s="1"/>
  <c r="I167"/>
  <c r="H172"/>
  <c r="G177"/>
  <c r="B177" s="1"/>
  <c r="D182"/>
  <c r="N189"/>
  <c r="L199"/>
  <c r="AA199" s="1"/>
  <c r="H219"/>
  <c r="D229"/>
  <c r="AJ238"/>
  <c r="U248"/>
  <c r="M258"/>
  <c r="AB258" s="1"/>
  <c r="K268"/>
  <c r="Z268" s="1"/>
  <c r="I278"/>
  <c r="G288"/>
  <c r="B288" s="1"/>
  <c r="C298"/>
  <c r="K12"/>
  <c r="Z12" s="1"/>
  <c r="I22"/>
  <c r="H27"/>
  <c r="G32"/>
  <c r="B32" s="1"/>
  <c r="D37"/>
  <c r="C42"/>
  <c r="AJ46"/>
  <c r="W51"/>
  <c r="U56"/>
  <c r="N61"/>
  <c r="M66"/>
  <c r="AB66" s="1"/>
  <c r="AL66" s="1"/>
  <c r="L71"/>
  <c r="AA71" s="1"/>
  <c r="K76"/>
  <c r="Z76" s="1"/>
  <c r="I86"/>
  <c r="H91"/>
  <c r="G96"/>
  <c r="B96" s="1"/>
  <c r="D101"/>
  <c r="C106"/>
  <c r="AJ110"/>
  <c r="W115"/>
  <c r="U120"/>
  <c r="N125"/>
  <c r="M130"/>
  <c r="AB130" s="1"/>
  <c r="L135"/>
  <c r="AA135" s="1"/>
  <c r="K140"/>
  <c r="Z140" s="1"/>
  <c r="I150"/>
  <c r="H155"/>
  <c r="G160"/>
  <c r="B160" s="1"/>
  <c r="D165"/>
  <c r="C170"/>
  <c r="AJ174"/>
  <c r="W179"/>
  <c r="H185"/>
  <c r="D195"/>
  <c r="AJ204"/>
  <c r="U214"/>
  <c r="V214" s="1"/>
  <c r="M224"/>
  <c r="AB224" s="1"/>
  <c r="K234"/>
  <c r="Z234" s="1"/>
  <c r="I244"/>
  <c r="G254"/>
  <c r="B254" s="1"/>
  <c r="C264"/>
  <c r="W273"/>
  <c r="N283"/>
  <c r="L293"/>
  <c r="AA293" s="1"/>
  <c r="I193"/>
  <c r="H198"/>
  <c r="G203"/>
  <c r="B203" s="1"/>
  <c r="D208"/>
  <c r="C213"/>
  <c r="AJ217"/>
  <c r="W222"/>
  <c r="U227"/>
  <c r="N232"/>
  <c r="M237"/>
  <c r="AB237" s="1"/>
  <c r="L242"/>
  <c r="AA242" s="1"/>
  <c r="K247"/>
  <c r="Z247" s="1"/>
  <c r="I257"/>
  <c r="H262"/>
  <c r="G267"/>
  <c r="B267" s="1"/>
  <c r="D272"/>
  <c r="C277"/>
  <c r="AJ281"/>
  <c r="W286"/>
  <c r="U291"/>
  <c r="N296"/>
  <c r="M301"/>
  <c r="AB301" s="1"/>
  <c r="U304"/>
  <c r="U13"/>
  <c r="N18"/>
  <c r="M23"/>
  <c r="AB23" s="1"/>
  <c r="AL23" s="1"/>
  <c r="L28"/>
  <c r="AA28" s="1"/>
  <c r="AC28" s="1"/>
  <c r="K33"/>
  <c r="Z33" s="1"/>
  <c r="I43"/>
  <c r="H48"/>
  <c r="G53"/>
  <c r="B53" s="1"/>
  <c r="D58"/>
  <c r="C63"/>
  <c r="AJ67"/>
  <c r="W72"/>
  <c r="U77"/>
  <c r="N82"/>
  <c r="M87"/>
  <c r="AB87" s="1"/>
  <c r="L92"/>
  <c r="AA92" s="1"/>
  <c r="AC92" s="1"/>
  <c r="K97"/>
  <c r="Z97" s="1"/>
  <c r="I107"/>
  <c r="H112"/>
  <c r="G117"/>
  <c r="B117" s="1"/>
  <c r="D122"/>
  <c r="C127"/>
  <c r="AJ131"/>
  <c r="W136"/>
  <c r="U141"/>
  <c r="N146"/>
  <c r="M151"/>
  <c r="AB151" s="1"/>
  <c r="L156"/>
  <c r="AA156" s="1"/>
  <c r="AC156" s="1"/>
  <c r="K161"/>
  <c r="Z161" s="1"/>
  <c r="I171"/>
  <c r="H176"/>
  <c r="G181"/>
  <c r="B181" s="1"/>
  <c r="W187"/>
  <c r="N197"/>
  <c r="L207"/>
  <c r="AA207" s="1"/>
  <c r="H227"/>
  <c r="D237"/>
  <c r="AJ246"/>
  <c r="U256"/>
  <c r="M266"/>
  <c r="AB266" s="1"/>
  <c r="K276"/>
  <c r="Z276" s="1"/>
  <c r="I286"/>
  <c r="G296"/>
  <c r="B296" s="1"/>
  <c r="I6"/>
  <c r="L11"/>
  <c r="AA11" s="1"/>
  <c r="K16"/>
  <c r="Z16" s="1"/>
  <c r="I26"/>
  <c r="H31"/>
  <c r="G36"/>
  <c r="B36" s="1"/>
  <c r="D41"/>
  <c r="C46"/>
  <c r="AJ50"/>
  <c r="W55"/>
  <c r="U60"/>
  <c r="V60" s="1"/>
  <c r="N65"/>
  <c r="M70"/>
  <c r="AB70" s="1"/>
  <c r="AL70" s="1"/>
  <c r="L75"/>
  <c r="AA75" s="1"/>
  <c r="K80"/>
  <c r="Z80" s="1"/>
  <c r="I90"/>
  <c r="H95"/>
  <c r="G100"/>
  <c r="B100" s="1"/>
  <c r="D105"/>
  <c r="C110"/>
  <c r="AJ114"/>
  <c r="W119"/>
  <c r="U124"/>
  <c r="V124" s="1"/>
  <c r="N129"/>
  <c r="M134"/>
  <c r="AB134" s="1"/>
  <c r="L139"/>
  <c r="AA139" s="1"/>
  <c r="K144"/>
  <c r="Z144" s="1"/>
  <c r="I154"/>
  <c r="H159"/>
  <c r="G164"/>
  <c r="B164" s="1"/>
  <c r="D169"/>
  <c r="C174"/>
  <c r="AJ178"/>
  <c r="W183"/>
  <c r="H193"/>
  <c r="D203"/>
  <c r="AJ212"/>
  <c r="U222"/>
  <c r="V222" s="1"/>
  <c r="M232"/>
  <c r="AB232" s="1"/>
  <c r="K242"/>
  <c r="Z242" s="1"/>
  <c r="I252"/>
  <c r="G262"/>
  <c r="B262" s="1"/>
  <c r="C272"/>
  <c r="W281"/>
  <c r="N291"/>
  <c r="L301"/>
  <c r="AA301" s="1"/>
  <c r="K187"/>
  <c r="Z187" s="1"/>
  <c r="I197"/>
  <c r="H202"/>
  <c r="G207"/>
  <c r="B207" s="1"/>
  <c r="D212"/>
  <c r="C217"/>
  <c r="AJ221"/>
  <c r="W226"/>
  <c r="U231"/>
  <c r="V231" s="1"/>
  <c r="N236"/>
  <c r="M241"/>
  <c r="AB241" s="1"/>
  <c r="L246"/>
  <c r="AA246" s="1"/>
  <c r="K251"/>
  <c r="Z251" s="1"/>
  <c r="I261"/>
  <c r="H266"/>
  <c r="G271"/>
  <c r="B271" s="1"/>
  <c r="D276"/>
  <c r="C281"/>
  <c r="AJ285"/>
  <c r="W290"/>
  <c r="U295"/>
  <c r="V295" s="1"/>
  <c r="N300"/>
  <c r="W303"/>
  <c r="W7"/>
  <c r="W12"/>
  <c r="U17"/>
  <c r="N22"/>
  <c r="M27"/>
  <c r="AB27" s="1"/>
  <c r="AL27" s="1"/>
  <c r="L32"/>
  <c r="AA32" s="1"/>
  <c r="AC32" s="1"/>
  <c r="AK32" s="1"/>
  <c r="K37"/>
  <c r="Z37" s="1"/>
  <c r="I47"/>
  <c r="H52"/>
  <c r="G57"/>
  <c r="B57" s="1"/>
  <c r="D62"/>
  <c r="C67"/>
  <c r="AJ71"/>
  <c r="W76"/>
  <c r="U81"/>
  <c r="N86"/>
  <c r="M91"/>
  <c r="AB91" s="1"/>
  <c r="L96"/>
  <c r="AA96" s="1"/>
  <c r="AC96" s="1"/>
  <c r="AK96" s="1"/>
  <c r="K101"/>
  <c r="Z101" s="1"/>
  <c r="I111"/>
  <c r="H116"/>
  <c r="G121"/>
  <c r="B121" s="1"/>
  <c r="D126"/>
  <c r="C131"/>
  <c r="AJ135"/>
  <c r="W140"/>
  <c r="U145"/>
  <c r="N150"/>
  <c r="M155"/>
  <c r="AB155" s="1"/>
  <c r="L160"/>
  <c r="AA160" s="1"/>
  <c r="AC160" s="1"/>
  <c r="AK160" s="1"/>
  <c r="K165"/>
  <c r="Z165" s="1"/>
  <c r="I175"/>
  <c r="H180"/>
  <c r="C186"/>
  <c r="W195"/>
  <c r="N205"/>
  <c r="L215"/>
  <c r="AA215" s="1"/>
  <c r="AC215" s="1"/>
  <c r="H235"/>
  <c r="D245"/>
  <c r="AJ254"/>
  <c r="U264"/>
  <c r="M274"/>
  <c r="AB274" s="1"/>
  <c r="K284"/>
  <c r="Z284" s="1"/>
  <c r="I294"/>
  <c r="W304"/>
  <c r="M10"/>
  <c r="AB10" s="1"/>
  <c r="AL10" s="1"/>
  <c r="L15"/>
  <c r="AA15" s="1"/>
  <c r="K20"/>
  <c r="Z20" s="1"/>
  <c r="I30"/>
  <c r="H35"/>
  <c r="G40"/>
  <c r="B40" s="1"/>
  <c r="D45"/>
  <c r="C50"/>
  <c r="AJ54"/>
  <c r="W59"/>
  <c r="U64"/>
  <c r="V64" s="1"/>
  <c r="N69"/>
  <c r="M74"/>
  <c r="AB74" s="1"/>
  <c r="L79"/>
  <c r="AA79" s="1"/>
  <c r="K84"/>
  <c r="Z84" s="1"/>
  <c r="I94"/>
  <c r="H99"/>
  <c r="G104"/>
  <c r="B104" s="1"/>
  <c r="D109"/>
  <c r="C114"/>
  <c r="AJ118"/>
  <c r="W123"/>
  <c r="U128"/>
  <c r="V128" s="1"/>
  <c r="N133"/>
  <c r="M138"/>
  <c r="AB138" s="1"/>
  <c r="L143"/>
  <c r="AA143" s="1"/>
  <c r="K148"/>
  <c r="Z148" s="1"/>
  <c r="I158"/>
  <c r="H163"/>
  <c r="G168"/>
  <c r="B168" s="1"/>
  <c r="D173"/>
  <c r="C178"/>
  <c r="AJ182"/>
  <c r="H201"/>
  <c r="D211"/>
  <c r="AJ220"/>
  <c r="U230"/>
  <c r="V230" s="1"/>
  <c r="M240"/>
  <c r="AB240" s="1"/>
  <c r="K250"/>
  <c r="Z250" s="1"/>
  <c r="I260"/>
  <c r="G270"/>
  <c r="B270" s="1"/>
  <c r="C280"/>
  <c r="W289"/>
  <c r="N299"/>
  <c r="L186"/>
  <c r="AA186" s="1"/>
  <c r="K191"/>
  <c r="Z191" s="1"/>
  <c r="I201"/>
  <c r="H206"/>
  <c r="G211"/>
  <c r="B211" s="1"/>
  <c r="D216"/>
  <c r="C221"/>
  <c r="AJ225"/>
  <c r="W230"/>
  <c r="U235"/>
  <c r="N240"/>
  <c r="M245"/>
  <c r="AB245" s="1"/>
  <c r="L250"/>
  <c r="AA250" s="1"/>
  <c r="K255"/>
  <c r="Z255" s="1"/>
  <c r="I265"/>
  <c r="H270"/>
  <c r="G275"/>
  <c r="B275" s="1"/>
  <c r="D280"/>
  <c r="C285"/>
  <c r="AJ289"/>
  <c r="W294"/>
  <c r="U299"/>
  <c r="V299" s="1"/>
  <c r="AJ305"/>
  <c r="N6"/>
  <c r="W16"/>
  <c r="U21"/>
  <c r="N26"/>
  <c r="M31"/>
  <c r="AB31" s="1"/>
  <c r="AL31" s="1"/>
  <c r="L36"/>
  <c r="AA36" s="1"/>
  <c r="AC36" s="1"/>
  <c r="K41"/>
  <c r="Z41" s="1"/>
  <c r="I51"/>
  <c r="H56"/>
  <c r="G61"/>
  <c r="B61" s="1"/>
  <c r="D66"/>
  <c r="C71"/>
  <c r="AJ75"/>
  <c r="W80"/>
  <c r="U85"/>
  <c r="N90"/>
  <c r="M95"/>
  <c r="AB95" s="1"/>
  <c r="L100"/>
  <c r="AA100" s="1"/>
  <c r="AC100" s="1"/>
  <c r="K105"/>
  <c r="Z105" s="1"/>
  <c r="I115"/>
  <c r="H120"/>
  <c r="G125"/>
  <c r="B125" s="1"/>
  <c r="D130"/>
  <c r="C135"/>
  <c r="AJ139"/>
  <c r="W144"/>
  <c r="U149"/>
  <c r="N154"/>
  <c r="M159"/>
  <c r="AB159" s="1"/>
  <c r="L164"/>
  <c r="AA164" s="1"/>
  <c r="AC164" s="1"/>
  <c r="K169"/>
  <c r="Z169" s="1"/>
  <c r="I179"/>
  <c r="H184"/>
  <c r="C194"/>
  <c r="W203"/>
  <c r="N213"/>
  <c r="L223"/>
  <c r="AA223" s="1"/>
  <c r="AC223" s="1"/>
  <c r="H243"/>
  <c r="D253"/>
  <c r="AJ262"/>
  <c r="U272"/>
  <c r="M282"/>
  <c r="AB282" s="1"/>
  <c r="K292"/>
  <c r="Z292" s="1"/>
  <c r="I302"/>
  <c r="N9"/>
  <c r="M14"/>
  <c r="AB14" s="1"/>
  <c r="AL14" s="1"/>
  <c r="L19"/>
  <c r="AA19" s="1"/>
  <c r="K24"/>
  <c r="Z24" s="1"/>
  <c r="I34"/>
  <c r="H39"/>
  <c r="G44"/>
  <c r="B44" s="1"/>
  <c r="D49"/>
  <c r="C54"/>
  <c r="AJ58"/>
  <c r="W63"/>
  <c r="U68"/>
  <c r="V68" s="1"/>
  <c r="N73"/>
  <c r="M78"/>
  <c r="AB78" s="1"/>
  <c r="L83"/>
  <c r="AA83" s="1"/>
  <c r="K88"/>
  <c r="Z88" s="1"/>
  <c r="I98"/>
  <c r="H103"/>
  <c r="G108"/>
  <c r="B108" s="1"/>
  <c r="D113"/>
  <c r="C118"/>
  <c r="AJ122"/>
  <c r="W127"/>
  <c r="U132"/>
  <c r="V132" s="1"/>
  <c r="N137"/>
  <c r="M142"/>
  <c r="AB142" s="1"/>
  <c r="L147"/>
  <c r="AA147" s="1"/>
  <c r="K152"/>
  <c r="Z152" s="1"/>
  <c r="I162"/>
  <c r="H167"/>
  <c r="G172"/>
  <c r="B172" s="1"/>
  <c r="D177"/>
  <c r="C182"/>
  <c r="L189"/>
  <c r="AA189" s="1"/>
  <c r="H209"/>
  <c r="D219"/>
  <c r="AJ228"/>
  <c r="U238"/>
  <c r="M248"/>
  <c r="AB248" s="1"/>
  <c r="K258"/>
  <c r="Z258" s="1"/>
  <c r="I268"/>
  <c r="G278"/>
  <c r="B278" s="1"/>
  <c r="C288"/>
  <c r="W297"/>
  <c r="M185"/>
  <c r="AB185" s="1"/>
  <c r="L190"/>
  <c r="AA190" s="1"/>
  <c r="K195"/>
  <c r="Z195" s="1"/>
  <c r="I205"/>
  <c r="H210"/>
  <c r="G215"/>
  <c r="B215" s="1"/>
  <c r="D220"/>
  <c r="C225"/>
  <c r="AJ229"/>
  <c r="W234"/>
  <c r="U239"/>
  <c r="V239" s="1"/>
  <c r="N244"/>
  <c r="M249"/>
  <c r="AB249" s="1"/>
  <c r="L254"/>
  <c r="AA254" s="1"/>
  <c r="K259"/>
  <c r="Z259" s="1"/>
  <c r="I269"/>
  <c r="H274"/>
  <c r="G279"/>
  <c r="B279" s="1"/>
  <c r="D284"/>
  <c r="C289"/>
  <c r="AJ293"/>
  <c r="W298"/>
  <c r="D304"/>
  <c r="AJ306"/>
  <c r="C11"/>
  <c r="AJ15"/>
  <c r="W20"/>
  <c r="U25"/>
  <c r="N30"/>
  <c r="M35"/>
  <c r="AB35" s="1"/>
  <c r="AL35" s="1"/>
  <c r="L40"/>
  <c r="AA40" s="1"/>
  <c r="AC40" s="1"/>
  <c r="AK40" s="1"/>
  <c r="K45"/>
  <c r="Z45" s="1"/>
  <c r="I55"/>
  <c r="H60"/>
  <c r="G65"/>
  <c r="B65" s="1"/>
  <c r="D70"/>
  <c r="C75"/>
  <c r="AJ79"/>
  <c r="W84"/>
  <c r="U89"/>
  <c r="N94"/>
  <c r="M99"/>
  <c r="AB99" s="1"/>
  <c r="L104"/>
  <c r="AA104" s="1"/>
  <c r="AC104" s="1"/>
  <c r="AK104" s="1"/>
  <c r="K109"/>
  <c r="Z109" s="1"/>
  <c r="I119"/>
  <c r="H124"/>
  <c r="G129"/>
  <c r="B129" s="1"/>
  <c r="D134"/>
  <c r="C139"/>
  <c r="AJ143"/>
  <c r="W148"/>
  <c r="U153"/>
  <c r="N158"/>
  <c r="M163"/>
  <c r="AB163" s="1"/>
  <c r="L168"/>
  <c r="AA168" s="1"/>
  <c r="AC168" s="1"/>
  <c r="AK168" s="1"/>
  <c r="K173"/>
  <c r="Z173" s="1"/>
  <c r="I183"/>
  <c r="G192"/>
  <c r="B192" s="1"/>
  <c r="C202"/>
  <c r="W211"/>
  <c r="N221"/>
  <c r="L231"/>
  <c r="AA231" s="1"/>
  <c r="H251"/>
  <c r="D261"/>
  <c r="AJ270"/>
  <c r="U280"/>
  <c r="V280" s="1"/>
  <c r="M290"/>
  <c r="AB290" s="1"/>
  <c r="K300"/>
  <c r="Z300" s="1"/>
  <c r="N13"/>
  <c r="M18"/>
  <c r="AB18" s="1"/>
  <c r="AL18" s="1"/>
  <c r="L23"/>
  <c r="AA23" s="1"/>
  <c r="AC23" s="1"/>
  <c r="K28"/>
  <c r="Z28" s="1"/>
  <c r="I38"/>
  <c r="H43"/>
  <c r="G48"/>
  <c r="B48" s="1"/>
  <c r="D53"/>
  <c r="C58"/>
  <c r="AJ62"/>
  <c r="W67"/>
  <c r="U72"/>
  <c r="V72" s="1"/>
  <c r="N77"/>
  <c r="M82"/>
  <c r="AB82" s="1"/>
  <c r="L87"/>
  <c r="AA87" s="1"/>
  <c r="AC87" s="1"/>
  <c r="K92"/>
  <c r="Z92" s="1"/>
  <c r="I102"/>
  <c r="H107"/>
  <c r="G112"/>
  <c r="B112" s="1"/>
  <c r="D117"/>
  <c r="C122"/>
  <c r="AJ126"/>
  <c r="W131"/>
  <c r="U136"/>
  <c r="V136" s="1"/>
  <c r="N141"/>
  <c r="M146"/>
  <c r="AB146" s="1"/>
  <c r="L151"/>
  <c r="AA151" s="1"/>
  <c r="AC151" s="1"/>
  <c r="K156"/>
  <c r="Z156" s="1"/>
  <c r="I166"/>
  <c r="H171"/>
  <c r="G176"/>
  <c r="B176" s="1"/>
  <c r="D181"/>
  <c r="N187"/>
  <c r="L197"/>
  <c r="AA197" s="1"/>
  <c r="H217"/>
  <c r="D227"/>
  <c r="AJ236"/>
  <c r="U246"/>
  <c r="V246" s="1"/>
  <c r="M256"/>
  <c r="AB256" s="1"/>
  <c r="K266"/>
  <c r="Z266" s="1"/>
  <c r="I276"/>
  <c r="G286"/>
  <c r="B286" s="1"/>
  <c r="C296"/>
  <c r="N184"/>
  <c r="M189"/>
  <c r="AB189" s="1"/>
  <c r="L194"/>
  <c r="AA194" s="1"/>
  <c r="K199"/>
  <c r="Z199" s="1"/>
  <c r="I209"/>
  <c r="H214"/>
  <c r="G219"/>
  <c r="B219" s="1"/>
  <c r="D224"/>
  <c r="C229"/>
  <c r="AJ233"/>
  <c r="W238"/>
  <c r="U243"/>
  <c r="N248"/>
  <c r="M253"/>
  <c r="AB253" s="1"/>
  <c r="L258"/>
  <c r="AA258" s="1"/>
  <c r="AC258" s="1"/>
  <c r="K263"/>
  <c r="Z263" s="1"/>
  <c r="I273"/>
  <c r="H278"/>
  <c r="G283"/>
  <c r="B283" s="1"/>
  <c r="D288"/>
  <c r="C293"/>
  <c r="AJ297"/>
  <c r="W302"/>
  <c r="C306"/>
  <c r="D10"/>
  <c r="C15"/>
  <c r="AJ19"/>
  <c r="W24"/>
  <c r="U29"/>
  <c r="V29" s="1"/>
  <c r="N34"/>
  <c r="M39"/>
  <c r="AB39" s="1"/>
  <c r="AL39" s="1"/>
  <c r="L44"/>
  <c r="AA44" s="1"/>
  <c r="AC44" s="1"/>
  <c r="K49"/>
  <c r="Z49" s="1"/>
  <c r="I59"/>
  <c r="H64"/>
  <c r="G69"/>
  <c r="B69" s="1"/>
  <c r="D74"/>
  <c r="C79"/>
  <c r="AJ83"/>
  <c r="W88"/>
  <c r="U93"/>
  <c r="V93" s="1"/>
  <c r="N98"/>
  <c r="M103"/>
  <c r="AB103" s="1"/>
  <c r="L108"/>
  <c r="AA108" s="1"/>
  <c r="AC108" s="1"/>
  <c r="K113"/>
  <c r="Z113" s="1"/>
  <c r="I123"/>
  <c r="H128"/>
  <c r="G133"/>
  <c r="B133" s="1"/>
  <c r="D138"/>
  <c r="C143"/>
  <c r="AJ147"/>
  <c r="W152"/>
  <c r="U157"/>
  <c r="V157" s="1"/>
  <c r="N162"/>
  <c r="M167"/>
  <c r="AB167" s="1"/>
  <c r="L172"/>
  <c r="AA172" s="1"/>
  <c r="AC172" s="1"/>
  <c r="K177"/>
  <c r="Z177" s="1"/>
  <c r="I190"/>
  <c r="G200"/>
  <c r="B200" s="1"/>
  <c r="C210"/>
  <c r="W219"/>
  <c r="N229"/>
  <c r="L239"/>
  <c r="AA239" s="1"/>
  <c r="AC239" s="1"/>
  <c r="H259"/>
  <c r="D269"/>
  <c r="AJ278"/>
  <c r="U288"/>
  <c r="M298"/>
  <c r="AB298" s="1"/>
  <c r="N7"/>
  <c r="U12"/>
  <c r="N17"/>
  <c r="M22"/>
  <c r="AB22" s="1"/>
  <c r="AL22" s="1"/>
  <c r="L27"/>
  <c r="AA27" s="1"/>
  <c r="K32"/>
  <c r="Z32" s="1"/>
  <c r="I42"/>
  <c r="H47"/>
  <c r="G52"/>
  <c r="B52" s="1"/>
  <c r="D57"/>
  <c r="C62"/>
  <c r="AJ66"/>
  <c r="W71"/>
  <c r="U76"/>
  <c r="N81"/>
  <c r="M86"/>
  <c r="AB86" s="1"/>
  <c r="L91"/>
  <c r="AA91" s="1"/>
  <c r="K96"/>
  <c r="Z96" s="1"/>
  <c r="I106"/>
  <c r="H111"/>
  <c r="G116"/>
  <c r="B116" s="1"/>
  <c r="D121"/>
  <c r="C126"/>
  <c r="AJ130"/>
  <c r="W135"/>
  <c r="U140"/>
  <c r="N145"/>
  <c r="M150"/>
  <c r="AB150" s="1"/>
  <c r="L155"/>
  <c r="AA155" s="1"/>
  <c r="K160"/>
  <c r="Z160" s="1"/>
  <c r="I170"/>
  <c r="H175"/>
  <c r="G180"/>
  <c r="B180" s="1"/>
  <c r="W185"/>
  <c r="N195"/>
  <c r="L205"/>
  <c r="AA205" s="1"/>
  <c r="H225"/>
  <c r="D235"/>
  <c r="AJ244"/>
  <c r="U254"/>
  <c r="M264"/>
  <c r="AB264" s="1"/>
  <c r="K274"/>
  <c r="Z274" s="1"/>
  <c r="I284"/>
  <c r="G294"/>
  <c r="B294" s="1"/>
  <c r="L304"/>
  <c r="AA304" s="1"/>
  <c r="AC304" s="1"/>
  <c r="AK304" s="1"/>
  <c r="N188"/>
  <c r="M193"/>
  <c r="AB193" s="1"/>
  <c r="L198"/>
  <c r="AA198" s="1"/>
  <c r="AC198" s="1"/>
  <c r="K203"/>
  <c r="Z203" s="1"/>
  <c r="I213"/>
  <c r="H218"/>
  <c r="G223"/>
  <c r="B223" s="1"/>
  <c r="D228"/>
  <c r="C233"/>
  <c r="AJ237"/>
  <c r="W242"/>
  <c r="U247"/>
  <c r="V247" s="1"/>
  <c r="N252"/>
  <c r="M257"/>
  <c r="AB257" s="1"/>
  <c r="L262"/>
  <c r="AA262" s="1"/>
  <c r="K267"/>
  <c r="Z267" s="1"/>
  <c r="I277"/>
  <c r="H282"/>
  <c r="G287"/>
  <c r="B287" s="1"/>
  <c r="D292"/>
  <c r="C297"/>
  <c r="AJ301"/>
  <c r="D305"/>
  <c r="G9"/>
  <c r="B9" s="1"/>
  <c r="D14"/>
  <c r="C19"/>
  <c r="AJ23"/>
  <c r="AK23" s="1"/>
  <c r="W28"/>
  <c r="U33"/>
  <c r="N38"/>
  <c r="M43"/>
  <c r="AB43" s="1"/>
  <c r="AL43" s="1"/>
  <c r="L48"/>
  <c r="AA48" s="1"/>
  <c r="AC48" s="1"/>
  <c r="AK48" s="1"/>
  <c r="K53"/>
  <c r="Z53" s="1"/>
  <c r="I63"/>
  <c r="H68"/>
  <c r="G73"/>
  <c r="B73" s="1"/>
  <c r="D78"/>
  <c r="C83"/>
  <c r="AJ87"/>
  <c r="AK87" s="1"/>
  <c r="W92"/>
  <c r="U97"/>
  <c r="N102"/>
  <c r="M107"/>
  <c r="AB107" s="1"/>
  <c r="L112"/>
  <c r="AA112" s="1"/>
  <c r="AC112" s="1"/>
  <c r="AK112" s="1"/>
  <c r="K117"/>
  <c r="Z117" s="1"/>
  <c r="I127"/>
  <c r="H132"/>
  <c r="G137"/>
  <c r="B137" s="1"/>
  <c r="D142"/>
  <c r="C147"/>
  <c r="AJ151"/>
  <c r="AK151" s="1"/>
  <c r="W156"/>
  <c r="U161"/>
  <c r="N166"/>
  <c r="M171"/>
  <c r="AB171" s="1"/>
  <c r="L176"/>
  <c r="AA176" s="1"/>
  <c r="AC176" s="1"/>
  <c r="AK176" s="1"/>
  <c r="K181"/>
  <c r="Z181" s="1"/>
  <c r="K188"/>
  <c r="Z188" s="1"/>
  <c r="I198"/>
  <c r="G208"/>
  <c r="B208" s="1"/>
  <c r="C218"/>
  <c r="W227"/>
  <c r="N237"/>
  <c r="L247"/>
  <c r="AA247" s="1"/>
  <c r="AC247" s="1"/>
  <c r="H267"/>
  <c r="D277"/>
  <c r="AJ286"/>
  <c r="U296"/>
  <c r="M6"/>
  <c r="W11"/>
  <c r="U16"/>
  <c r="N21"/>
  <c r="M26"/>
  <c r="AB26" s="1"/>
  <c r="AL26" s="1"/>
  <c r="L31"/>
  <c r="AA31" s="1"/>
  <c r="K36"/>
  <c r="Z36" s="1"/>
  <c r="I46"/>
  <c r="H51"/>
  <c r="G56"/>
  <c r="B56" s="1"/>
  <c r="D61"/>
  <c r="C66"/>
  <c r="AJ70"/>
  <c r="W75"/>
  <c r="U80"/>
  <c r="N85"/>
  <c r="M90"/>
  <c r="AB90" s="1"/>
  <c r="L95"/>
  <c r="AA95" s="1"/>
  <c r="K100"/>
  <c r="Z100" s="1"/>
  <c r="I110"/>
  <c r="H115"/>
  <c r="G120"/>
  <c r="B120" s="1"/>
  <c r="D125"/>
  <c r="C130"/>
  <c r="AJ134"/>
  <c r="W139"/>
  <c r="U144"/>
  <c r="N149"/>
  <c r="M154"/>
  <c r="AB154" s="1"/>
  <c r="L159"/>
  <c r="AA159" s="1"/>
  <c r="K164"/>
  <c r="Z164" s="1"/>
  <c r="I174"/>
  <c r="H179"/>
  <c r="G184"/>
  <c r="B184" s="1"/>
  <c r="W193"/>
  <c r="N203"/>
  <c r="L213"/>
  <c r="AA213" s="1"/>
  <c r="H233"/>
  <c r="D243"/>
  <c r="AJ252"/>
  <c r="U262"/>
  <c r="M272"/>
  <c r="AB272" s="1"/>
  <c r="K282"/>
  <c r="Z282" s="1"/>
  <c r="I292"/>
  <c r="G302"/>
  <c r="B302" s="1"/>
  <c r="U187"/>
  <c r="N192"/>
  <c r="M197"/>
  <c r="AB197" s="1"/>
  <c r="L202"/>
  <c r="AA202" s="1"/>
  <c r="AC202" s="1"/>
  <c r="K207"/>
  <c r="Z207" s="1"/>
  <c r="I217"/>
  <c r="H222"/>
  <c r="G227"/>
  <c r="B227" s="1"/>
  <c r="D232"/>
  <c r="C237"/>
  <c r="AJ241"/>
  <c r="W246"/>
  <c r="U251"/>
  <c r="N256"/>
  <c r="M261"/>
  <c r="AB261" s="1"/>
  <c r="L266"/>
  <c r="AA266" s="1"/>
  <c r="K271"/>
  <c r="Z271" s="1"/>
  <c r="I281"/>
  <c r="H286"/>
  <c r="G291"/>
  <c r="B291" s="1"/>
  <c r="D296"/>
  <c r="C301"/>
  <c r="G304"/>
  <c r="B304" s="1"/>
  <c r="J23" i="29"/>
  <c r="N29"/>
  <c r="H36"/>
  <c r="L42"/>
  <c r="P48"/>
  <c r="J55"/>
  <c r="N61"/>
  <c r="H71"/>
  <c r="L77"/>
  <c r="P83"/>
  <c r="J90"/>
  <c r="N96"/>
  <c r="H103"/>
  <c r="L109"/>
  <c r="P115"/>
  <c r="N120"/>
  <c r="H127"/>
  <c r="N24"/>
  <c r="H31"/>
  <c r="L37"/>
  <c r="P43"/>
  <c r="J50"/>
  <c r="N56"/>
  <c r="H63"/>
  <c r="H66"/>
  <c r="L72"/>
  <c r="P78"/>
  <c r="J85"/>
  <c r="N91"/>
  <c r="H98"/>
  <c r="L104"/>
  <c r="P110"/>
  <c r="H122"/>
  <c r="L128"/>
  <c r="L24"/>
  <c r="P30"/>
  <c r="J37"/>
  <c r="N43"/>
  <c r="H50"/>
  <c r="L56"/>
  <c r="P62"/>
  <c r="P65"/>
  <c r="J72"/>
  <c r="N78"/>
  <c r="H85"/>
  <c r="L91"/>
  <c r="P97"/>
  <c r="J104"/>
  <c r="N110"/>
  <c r="P121"/>
  <c r="J128"/>
  <c r="P25"/>
  <c r="J32"/>
  <c r="N38"/>
  <c r="H45"/>
  <c r="L51"/>
  <c r="P57"/>
  <c r="J64"/>
  <c r="J67"/>
  <c r="N73"/>
  <c r="H80"/>
  <c r="L86"/>
  <c r="P92"/>
  <c r="J99"/>
  <c r="N105"/>
  <c r="H112"/>
  <c r="P116"/>
  <c r="J123"/>
  <c r="P20"/>
  <c r="J27"/>
  <c r="N33"/>
  <c r="H40"/>
  <c r="L46"/>
  <c r="P52"/>
  <c r="J59"/>
  <c r="N68"/>
  <c r="H75"/>
  <c r="L81"/>
  <c r="P87"/>
  <c r="J94"/>
  <c r="N100"/>
  <c r="H107"/>
  <c r="L113"/>
  <c r="J118"/>
  <c r="N124"/>
  <c r="J22"/>
  <c r="N28"/>
  <c r="H35"/>
  <c r="L41"/>
  <c r="P47"/>
  <c r="J54"/>
  <c r="N60"/>
  <c r="H70"/>
  <c r="L76"/>
  <c r="P82"/>
  <c r="J89"/>
  <c r="N95"/>
  <c r="H102"/>
  <c r="L108"/>
  <c r="P114"/>
  <c r="N119"/>
  <c r="H126"/>
  <c r="H22"/>
  <c r="L28"/>
  <c r="P34"/>
  <c r="J41"/>
  <c r="N47"/>
  <c r="H54"/>
  <c r="L60"/>
  <c r="P69"/>
  <c r="J76"/>
  <c r="N82"/>
  <c r="H89"/>
  <c r="L95"/>
  <c r="P101"/>
  <c r="J108"/>
  <c r="N114"/>
  <c r="L119"/>
  <c r="P125"/>
  <c r="L23"/>
  <c r="P29"/>
  <c r="J36"/>
  <c r="N42"/>
  <c r="H49"/>
  <c r="L55"/>
  <c r="P61"/>
  <c r="J71"/>
  <c r="N77"/>
  <c r="H84"/>
  <c r="L90"/>
  <c r="P96"/>
  <c r="J103"/>
  <c r="N109"/>
  <c r="H116"/>
  <c r="P120"/>
  <c r="J127"/>
  <c r="J19"/>
  <c r="P19"/>
  <c r="N21"/>
  <c r="H28"/>
  <c r="L34"/>
  <c r="P40"/>
  <c r="J47"/>
  <c r="N53"/>
  <c r="H60"/>
  <c r="L69"/>
  <c r="P75"/>
  <c r="J82"/>
  <c r="N88"/>
  <c r="H95"/>
  <c r="L101"/>
  <c r="P107"/>
  <c r="J114"/>
  <c r="H119"/>
  <c r="L125"/>
  <c r="H23"/>
  <c r="L29"/>
  <c r="P35"/>
  <c r="J42"/>
  <c r="N48"/>
  <c r="H55"/>
  <c r="L61"/>
  <c r="P70"/>
  <c r="J77"/>
  <c r="N83"/>
  <c r="H90"/>
  <c r="L96"/>
  <c r="P102"/>
  <c r="J109"/>
  <c r="N115"/>
  <c r="L120"/>
  <c r="P126"/>
  <c r="P22"/>
  <c r="J29"/>
  <c r="N35"/>
  <c r="H42"/>
  <c r="L48"/>
  <c r="P54"/>
  <c r="J61"/>
  <c r="N70"/>
  <c r="H77"/>
  <c r="L83"/>
  <c r="P89"/>
  <c r="J96"/>
  <c r="N102"/>
  <c r="H109"/>
  <c r="L115"/>
  <c r="J120"/>
  <c r="N126"/>
  <c r="J24"/>
  <c r="N30"/>
  <c r="H37"/>
  <c r="L43"/>
  <c r="P49"/>
  <c r="J56"/>
  <c r="N62"/>
  <c r="N65"/>
  <c r="H72"/>
  <c r="L78"/>
  <c r="P84"/>
  <c r="J91"/>
  <c r="N97"/>
  <c r="H104"/>
  <c r="L110"/>
  <c r="N121"/>
  <c r="H128"/>
  <c r="H19"/>
  <c r="N25"/>
  <c r="H32"/>
  <c r="L38"/>
  <c r="P44"/>
  <c r="J51"/>
  <c r="N57"/>
  <c r="H64"/>
  <c r="H67"/>
  <c r="L73"/>
  <c r="P79"/>
  <c r="J86"/>
  <c r="N92"/>
  <c r="H99"/>
  <c r="L105"/>
  <c r="P111"/>
  <c r="N116"/>
  <c r="H123"/>
  <c r="N20"/>
  <c r="H27"/>
  <c r="L33"/>
  <c r="P39"/>
  <c r="J46"/>
  <c r="N52"/>
  <c r="H59"/>
  <c r="L68"/>
  <c r="P74"/>
  <c r="J81"/>
  <c r="N87"/>
  <c r="H94"/>
  <c r="L100"/>
  <c r="P106"/>
  <c r="J113"/>
  <c r="H118"/>
  <c r="L124"/>
  <c r="L20"/>
  <c r="P26"/>
  <c r="J33"/>
  <c r="N39"/>
  <c r="H46"/>
  <c r="L52"/>
  <c r="P58"/>
  <c r="J65"/>
  <c r="J68"/>
  <c r="N74"/>
  <c r="H81"/>
  <c r="L87"/>
  <c r="P93"/>
  <c r="J100"/>
  <c r="N106"/>
  <c r="H113"/>
  <c r="P117"/>
  <c r="J124"/>
  <c r="P21"/>
  <c r="J28"/>
  <c r="N34"/>
  <c r="H41"/>
  <c r="L47"/>
  <c r="P53"/>
  <c r="J60"/>
  <c r="N69"/>
  <c r="H76"/>
  <c r="L82"/>
  <c r="P88"/>
  <c r="J95"/>
  <c r="N101"/>
  <c r="H108"/>
  <c r="L114"/>
  <c r="J119"/>
  <c r="N125"/>
  <c r="L26"/>
  <c r="P32"/>
  <c r="J39"/>
  <c r="N45"/>
  <c r="H52"/>
  <c r="L58"/>
  <c r="P64"/>
  <c r="P67"/>
  <c r="J74"/>
  <c r="N80"/>
  <c r="H87"/>
  <c r="L93"/>
  <c r="P99"/>
  <c r="J106"/>
  <c r="N112"/>
  <c r="L117"/>
  <c r="P123"/>
  <c r="L21"/>
  <c r="P27"/>
  <c r="J34"/>
  <c r="N40"/>
  <c r="H47"/>
  <c r="L53"/>
  <c r="P59"/>
  <c r="J69"/>
  <c r="N75"/>
  <c r="H82"/>
  <c r="L88"/>
  <c r="P94"/>
  <c r="J101"/>
  <c r="N107"/>
  <c r="H114"/>
  <c r="P118"/>
  <c r="J125"/>
  <c r="J21"/>
  <c r="N27"/>
  <c r="H34"/>
  <c r="L40"/>
  <c r="P46"/>
  <c r="J53"/>
  <c r="N59"/>
  <c r="H69"/>
  <c r="L75"/>
  <c r="P81"/>
  <c r="J88"/>
  <c r="N94"/>
  <c r="H101"/>
  <c r="L107"/>
  <c r="P113"/>
  <c r="N118"/>
  <c r="H125"/>
  <c r="N22"/>
  <c r="H29"/>
  <c r="L35"/>
  <c r="P41"/>
  <c r="J48"/>
  <c r="N54"/>
  <c r="H61"/>
  <c r="L70"/>
  <c r="P76"/>
  <c r="J83"/>
  <c r="N89"/>
  <c r="H96"/>
  <c r="L102"/>
  <c r="P108"/>
  <c r="J115"/>
  <c r="H120"/>
  <c r="L126"/>
  <c r="H24"/>
  <c r="L30"/>
  <c r="P36"/>
  <c r="J43"/>
  <c r="N49"/>
  <c r="H56"/>
  <c r="L62"/>
  <c r="L65"/>
  <c r="P71"/>
  <c r="J78"/>
  <c r="N84"/>
  <c r="H91"/>
  <c r="L97"/>
  <c r="P103"/>
  <c r="J110"/>
  <c r="L121"/>
  <c r="P127"/>
  <c r="L25"/>
  <c r="P31"/>
  <c r="J38"/>
  <c r="N44"/>
  <c r="H51"/>
  <c r="L57"/>
  <c r="P63"/>
  <c r="P66"/>
  <c r="J73"/>
  <c r="N79"/>
  <c r="H86"/>
  <c r="L92"/>
  <c r="P98"/>
  <c r="J105"/>
  <c r="N111"/>
  <c r="L116"/>
  <c r="P122"/>
  <c r="J25"/>
  <c r="N31"/>
  <c r="H38"/>
  <c r="L44"/>
  <c r="P50"/>
  <c r="J57"/>
  <c r="N63"/>
  <c r="N66"/>
  <c r="H73"/>
  <c r="L79"/>
  <c r="P85"/>
  <c r="J92"/>
  <c r="N98"/>
  <c r="H105"/>
  <c r="L111"/>
  <c r="J116"/>
  <c r="N122"/>
  <c r="J20"/>
  <c r="N26"/>
  <c r="H33"/>
  <c r="L39"/>
  <c r="P45"/>
  <c r="J52"/>
  <c r="N58"/>
  <c r="H65"/>
  <c r="H68"/>
  <c r="L74"/>
  <c r="P80"/>
  <c r="J87"/>
  <c r="N93"/>
  <c r="H100"/>
  <c r="L106"/>
  <c r="P112"/>
  <c r="N117"/>
  <c r="H124"/>
  <c r="L19"/>
  <c r="P24"/>
  <c r="J31"/>
  <c r="N37"/>
  <c r="H44"/>
  <c r="L50"/>
  <c r="P56"/>
  <c r="J63"/>
  <c r="J66"/>
  <c r="N72"/>
  <c r="H79"/>
  <c r="L85"/>
  <c r="P91"/>
  <c r="J98"/>
  <c r="N104"/>
  <c r="H111"/>
  <c r="J122"/>
  <c r="N128"/>
  <c r="J26"/>
  <c r="N32"/>
  <c r="H39"/>
  <c r="L45"/>
  <c r="P51"/>
  <c r="J58"/>
  <c r="N64"/>
  <c r="N67"/>
  <c r="H74"/>
  <c r="L80"/>
  <c r="P86"/>
  <c r="J93"/>
  <c r="N99"/>
  <c r="H106"/>
  <c r="L112"/>
  <c r="J117"/>
  <c r="N123"/>
  <c r="N19"/>
  <c r="H26"/>
  <c r="L32"/>
  <c r="P38"/>
  <c r="J45"/>
  <c r="N51"/>
  <c r="H58"/>
  <c r="L64"/>
  <c r="L67"/>
  <c r="P73"/>
  <c r="J80"/>
  <c r="N86"/>
  <c r="H93"/>
  <c r="L99"/>
  <c r="P105"/>
  <c r="J112"/>
  <c r="H117"/>
  <c r="L123"/>
  <c r="H21"/>
  <c r="L27"/>
  <c r="P33"/>
  <c r="J40"/>
  <c r="N46"/>
  <c r="H53"/>
  <c r="L59"/>
  <c r="P68"/>
  <c r="J75"/>
  <c r="N81"/>
  <c r="H88"/>
  <c r="L94"/>
  <c r="P100"/>
  <c r="J107"/>
  <c r="N113"/>
  <c r="L118"/>
  <c r="P124"/>
  <c r="L22"/>
  <c r="P28"/>
  <c r="J35"/>
  <c r="N41"/>
  <c r="H48"/>
  <c r="L54"/>
  <c r="P60"/>
  <c r="J70"/>
  <c r="N76"/>
  <c r="H83"/>
  <c r="L89"/>
  <c r="P95"/>
  <c r="J102"/>
  <c r="N108"/>
  <c r="H115"/>
  <c r="P119"/>
  <c r="J126"/>
  <c r="P23"/>
  <c r="J30"/>
  <c r="N36"/>
  <c r="H43"/>
  <c r="L49"/>
  <c r="P55"/>
  <c r="J62"/>
  <c r="N71"/>
  <c r="H78"/>
  <c r="L84"/>
  <c r="P90"/>
  <c r="J97"/>
  <c r="N103"/>
  <c r="H110"/>
  <c r="J121"/>
  <c r="N127"/>
  <c r="N23"/>
  <c r="H30"/>
  <c r="L36"/>
  <c r="P42"/>
  <c r="J49"/>
  <c r="N55"/>
  <c r="H62"/>
  <c r="L71"/>
  <c r="P77"/>
  <c r="J84"/>
  <c r="N90"/>
  <c r="H97"/>
  <c r="L103"/>
  <c r="P109"/>
  <c r="H121"/>
  <c r="L127"/>
  <c r="H25"/>
  <c r="L31"/>
  <c r="P37"/>
  <c r="J44"/>
  <c r="N50"/>
  <c r="H57"/>
  <c r="L63"/>
  <c r="L66"/>
  <c r="P72"/>
  <c r="J79"/>
  <c r="N85"/>
  <c r="H92"/>
  <c r="L98"/>
  <c r="P104"/>
  <c r="J111"/>
  <c r="L122"/>
  <c r="P128"/>
  <c r="H20"/>
  <c r="I9" i="17"/>
  <c r="Y15"/>
  <c r="I22"/>
  <c r="W28"/>
  <c r="F35"/>
  <c r="K41"/>
  <c r="Y47"/>
  <c r="I54"/>
  <c r="X10"/>
  <c r="G17"/>
  <c r="V23"/>
  <c r="E30"/>
  <c r="J36"/>
  <c r="X42"/>
  <c r="G49"/>
  <c r="V55"/>
  <c r="K12"/>
  <c r="Y18"/>
  <c r="I25"/>
  <c r="W31"/>
  <c r="F38"/>
  <c r="K44"/>
  <c r="Y50"/>
  <c r="I57"/>
  <c r="X13"/>
  <c r="G20"/>
  <c r="V26"/>
  <c r="E33"/>
  <c r="J39"/>
  <c r="X45"/>
  <c r="G52"/>
  <c r="F11"/>
  <c r="K17"/>
  <c r="Y23"/>
  <c r="I30"/>
  <c r="W36"/>
  <c r="F43"/>
  <c r="K49"/>
  <c r="Y55"/>
  <c r="J12"/>
  <c r="X18"/>
  <c r="G25"/>
  <c r="V31"/>
  <c r="E38"/>
  <c r="J44"/>
  <c r="X50"/>
  <c r="G57"/>
  <c r="F14"/>
  <c r="K20"/>
  <c r="Y26"/>
  <c r="I33"/>
  <c r="W39"/>
  <c r="F46"/>
  <c r="K52"/>
  <c r="X8"/>
  <c r="J15"/>
  <c r="X21"/>
  <c r="G28"/>
  <c r="V34"/>
  <c r="E41"/>
  <c r="J47"/>
  <c r="X53"/>
  <c r="W12"/>
  <c r="F19"/>
  <c r="K25"/>
  <c r="Y31"/>
  <c r="I38"/>
  <c r="W44"/>
  <c r="F51"/>
  <c r="K57"/>
  <c r="E14"/>
  <c r="J20"/>
  <c r="X26"/>
  <c r="G33"/>
  <c r="V39"/>
  <c r="E46"/>
  <c r="J52"/>
  <c r="F9"/>
  <c r="W15"/>
  <c r="F22"/>
  <c r="K28"/>
  <c r="Y34"/>
  <c r="I41"/>
  <c r="W47"/>
  <c r="F54"/>
  <c r="K10"/>
  <c r="E17"/>
  <c r="J23"/>
  <c r="X29"/>
  <c r="G36"/>
  <c r="V42"/>
  <c r="E49"/>
  <c r="J55"/>
  <c r="I14"/>
  <c r="W20"/>
  <c r="F27"/>
  <c r="K33"/>
  <c r="Y39"/>
  <c r="I46"/>
  <c r="W52"/>
  <c r="E9"/>
  <c r="V15"/>
  <c r="E22"/>
  <c r="J28"/>
  <c r="X34"/>
  <c r="G41"/>
  <c r="V47"/>
  <c r="E54"/>
  <c r="Y10"/>
  <c r="I17"/>
  <c r="W23"/>
  <c r="F30"/>
  <c r="K36"/>
  <c r="S36" s="1"/>
  <c r="Y42"/>
  <c r="I49"/>
  <c r="W55"/>
  <c r="G12"/>
  <c r="V18"/>
  <c r="E25"/>
  <c r="J31"/>
  <c r="X37"/>
  <c r="G44"/>
  <c r="V50"/>
  <c r="E57"/>
  <c r="X51"/>
  <c r="J45"/>
  <c r="E39"/>
  <c r="V32"/>
  <c r="G26"/>
  <c r="X19"/>
  <c r="J13"/>
  <c r="Y56"/>
  <c r="K50"/>
  <c r="F44"/>
  <c r="W37"/>
  <c r="I31"/>
  <c r="Y24"/>
  <c r="K18"/>
  <c r="F12"/>
  <c r="G55"/>
  <c r="X48"/>
  <c r="J42"/>
  <c r="E36"/>
  <c r="V29"/>
  <c r="G23"/>
  <c r="X16"/>
  <c r="I10"/>
  <c r="Y53"/>
  <c r="K47"/>
  <c r="F41"/>
  <c r="W34"/>
  <c r="I28"/>
  <c r="Y21"/>
  <c r="K15"/>
  <c r="Y8"/>
  <c r="V52"/>
  <c r="G46"/>
  <c r="X39"/>
  <c r="J33"/>
  <c r="E27"/>
  <c r="V20"/>
  <c r="G14"/>
  <c r="W57"/>
  <c r="I51"/>
  <c r="Y44"/>
  <c r="K38"/>
  <c r="F32"/>
  <c r="W25"/>
  <c r="I19"/>
  <c r="Y12"/>
  <c r="E56"/>
  <c r="V49"/>
  <c r="G43"/>
  <c r="X36"/>
  <c r="J30"/>
  <c r="E24"/>
  <c r="V17"/>
  <c r="G11"/>
  <c r="W54"/>
  <c r="I48"/>
  <c r="Y41"/>
  <c r="K35"/>
  <c r="F29"/>
  <c r="W22"/>
  <c r="I16"/>
  <c r="V54"/>
  <c r="G48"/>
  <c r="X41"/>
  <c r="J35"/>
  <c r="E29"/>
  <c r="V22"/>
  <c r="G16"/>
  <c r="V9"/>
  <c r="I53"/>
  <c r="Y46"/>
  <c r="K40"/>
  <c r="F34"/>
  <c r="W27"/>
  <c r="I21"/>
  <c r="Y14"/>
  <c r="I8"/>
  <c r="V51"/>
  <c r="G45"/>
  <c r="X38"/>
  <c r="J32"/>
  <c r="E26"/>
  <c r="V19"/>
  <c r="G13"/>
  <c r="W56"/>
  <c r="I50"/>
  <c r="Y43"/>
  <c r="K37"/>
  <c r="F31"/>
  <c r="W24"/>
  <c r="I18"/>
  <c r="Y11"/>
  <c r="G56"/>
  <c r="X49"/>
  <c r="J43"/>
  <c r="E37"/>
  <c r="V30"/>
  <c r="G24"/>
  <c r="X17"/>
  <c r="J11"/>
  <c r="Y54"/>
  <c r="K48"/>
  <c r="F42"/>
  <c r="W35"/>
  <c r="I29"/>
  <c r="Y22"/>
  <c r="K16"/>
  <c r="E10"/>
  <c r="G53"/>
  <c r="X46"/>
  <c r="J40"/>
  <c r="E34"/>
  <c r="V27"/>
  <c r="G21"/>
  <c r="X14"/>
  <c r="G8"/>
  <c r="Y51"/>
  <c r="K45"/>
  <c r="F39"/>
  <c r="W32"/>
  <c r="I26"/>
  <c r="Y19"/>
  <c r="K13"/>
  <c r="J53"/>
  <c r="E47"/>
  <c r="V40"/>
  <c r="G34"/>
  <c r="X27"/>
  <c r="J21"/>
  <c r="E15"/>
  <c r="J8"/>
  <c r="F52"/>
  <c r="W45"/>
  <c r="I39"/>
  <c r="Y32"/>
  <c r="K26"/>
  <c r="F20"/>
  <c r="W13"/>
  <c r="X56"/>
  <c r="J50"/>
  <c r="E44"/>
  <c r="V37"/>
  <c r="G31"/>
  <c r="X24"/>
  <c r="J18"/>
  <c r="E12"/>
  <c r="K55"/>
  <c r="F49"/>
  <c r="W42"/>
  <c r="I36"/>
  <c r="Y29"/>
  <c r="K23"/>
  <c r="F17"/>
  <c r="V10"/>
  <c r="G54"/>
  <c r="X47"/>
  <c r="J41"/>
  <c r="E35"/>
  <c r="V28"/>
  <c r="G22"/>
  <c r="X15"/>
  <c r="G9"/>
  <c r="Y52"/>
  <c r="K46"/>
  <c r="F40"/>
  <c r="W33"/>
  <c r="I27"/>
  <c r="Y20"/>
  <c r="K14"/>
  <c r="V57"/>
  <c r="G51"/>
  <c r="X44"/>
  <c r="J38"/>
  <c r="E32"/>
  <c r="V25"/>
  <c r="G19"/>
  <c r="X12"/>
  <c r="I56"/>
  <c r="Y49"/>
  <c r="K43"/>
  <c r="F37"/>
  <c r="W30"/>
  <c r="I24"/>
  <c r="Y17"/>
  <c r="K11"/>
  <c r="X9"/>
  <c r="E55"/>
  <c r="V48"/>
  <c r="G42"/>
  <c r="X35"/>
  <c r="J29"/>
  <c r="E23"/>
  <c r="V16"/>
  <c r="F10"/>
  <c r="W53"/>
  <c r="I47"/>
  <c r="Y40"/>
  <c r="K34"/>
  <c r="F28"/>
  <c r="W21"/>
  <c r="I15"/>
  <c r="W8"/>
  <c r="E52"/>
  <c r="V45"/>
  <c r="G39"/>
  <c r="X32"/>
  <c r="J26"/>
  <c r="E20"/>
  <c r="V13"/>
  <c r="F57"/>
  <c r="W50"/>
  <c r="I44"/>
  <c r="Y37"/>
  <c r="K31"/>
  <c r="F25"/>
  <c r="W18"/>
  <c r="I12"/>
  <c r="X55"/>
  <c r="J49"/>
  <c r="E43"/>
  <c r="V36"/>
  <c r="G30"/>
  <c r="X23"/>
  <c r="J17"/>
  <c r="E11"/>
  <c r="K54"/>
  <c r="F48"/>
  <c r="W41"/>
  <c r="I35"/>
  <c r="Y28"/>
  <c r="K22"/>
  <c r="F16"/>
  <c r="K9"/>
  <c r="X52"/>
  <c r="J46"/>
  <c r="E40"/>
  <c r="V33"/>
  <c r="G27"/>
  <c r="X20"/>
  <c r="J14"/>
  <c r="Y57"/>
  <c r="K51"/>
  <c r="F45"/>
  <c r="W38"/>
  <c r="I32"/>
  <c r="Y25"/>
  <c r="K19"/>
  <c r="F13"/>
  <c r="X57"/>
  <c r="J51"/>
  <c r="E45"/>
  <c r="V38"/>
  <c r="G32"/>
  <c r="X25"/>
  <c r="J19"/>
  <c r="E13"/>
  <c r="K56"/>
  <c r="F50"/>
  <c r="W43"/>
  <c r="I37"/>
  <c r="Y30"/>
  <c r="K24"/>
  <c r="F18"/>
  <c r="W11"/>
  <c r="X54"/>
  <c r="J48"/>
  <c r="E42"/>
  <c r="V35"/>
  <c r="G29"/>
  <c r="X22"/>
  <c r="J16"/>
  <c r="Y9"/>
  <c r="K53"/>
  <c r="F47"/>
  <c r="W40"/>
  <c r="I34"/>
  <c r="Y27"/>
  <c r="K21"/>
  <c r="F15"/>
  <c r="K8"/>
  <c r="E53"/>
  <c r="V46"/>
  <c r="G40"/>
  <c r="X33"/>
  <c r="J27"/>
  <c r="E21"/>
  <c r="V14"/>
  <c r="E8"/>
  <c r="W51"/>
  <c r="I45"/>
  <c r="Y38"/>
  <c r="K32"/>
  <c r="F26"/>
  <c r="W19"/>
  <c r="I13"/>
  <c r="J56"/>
  <c r="E50"/>
  <c r="V43"/>
  <c r="G37"/>
  <c r="X30"/>
  <c r="J24"/>
  <c r="E18"/>
  <c r="V11"/>
  <c r="F55"/>
  <c r="W48"/>
  <c r="I42"/>
  <c r="Y35"/>
  <c r="K29"/>
  <c r="F23"/>
  <c r="W16"/>
  <c r="G10"/>
  <c r="V56"/>
  <c r="G50"/>
  <c r="X43"/>
  <c r="J37"/>
  <c r="E31"/>
  <c r="V24"/>
  <c r="G18"/>
  <c r="X11"/>
  <c r="I55"/>
  <c r="Y48"/>
  <c r="K42"/>
  <c r="S42" s="1"/>
  <c r="F36"/>
  <c r="W29"/>
  <c r="I23"/>
  <c r="Y16"/>
  <c r="J10"/>
  <c r="V53"/>
  <c r="G47"/>
  <c r="X40"/>
  <c r="J34"/>
  <c r="E28"/>
  <c r="V21"/>
  <c r="G15"/>
  <c r="V8"/>
  <c r="I52"/>
  <c r="Y45"/>
  <c r="K39"/>
  <c r="F33"/>
  <c r="W26"/>
  <c r="I20"/>
  <c r="Y13"/>
  <c r="J57"/>
  <c r="E51"/>
  <c r="V44"/>
  <c r="G38"/>
  <c r="X31"/>
  <c r="J25"/>
  <c r="E19"/>
  <c r="V12"/>
  <c r="F56"/>
  <c r="W49"/>
  <c r="I43"/>
  <c r="Y36"/>
  <c r="K30"/>
  <c r="S30" s="1"/>
  <c r="F24"/>
  <c r="W17"/>
  <c r="I11"/>
  <c r="J54"/>
  <c r="E48"/>
  <c r="V41"/>
  <c r="G35"/>
  <c r="X28"/>
  <c r="J22"/>
  <c r="E16"/>
  <c r="J9"/>
  <c r="F53"/>
  <c r="W46"/>
  <c r="I40"/>
  <c r="Y33"/>
  <c r="K27"/>
  <c r="F21"/>
  <c r="W14"/>
  <c r="F8"/>
  <c r="R81" i="29"/>
  <c r="R26"/>
  <c r="D84"/>
  <c r="R125"/>
  <c r="E104"/>
  <c r="E121"/>
  <c r="D93"/>
  <c r="E101"/>
  <c r="D128"/>
  <c r="D109"/>
  <c r="R122"/>
  <c r="D87"/>
  <c r="R108"/>
  <c r="R100"/>
  <c r="E71"/>
  <c r="D52"/>
  <c r="R102"/>
  <c r="E29"/>
  <c r="R70"/>
  <c r="D34"/>
  <c r="R110"/>
  <c r="E96"/>
  <c r="R56"/>
  <c r="D125"/>
  <c r="E40"/>
  <c r="R91"/>
  <c r="D96"/>
  <c r="E82"/>
  <c r="R128"/>
  <c r="D97"/>
  <c r="R50"/>
  <c r="E31"/>
  <c r="E78"/>
  <c r="E108"/>
  <c r="E68"/>
  <c r="R67"/>
  <c r="R76"/>
  <c r="D45"/>
  <c r="D64"/>
  <c r="D51"/>
  <c r="R117"/>
  <c r="D56"/>
  <c r="D66"/>
  <c r="E20"/>
  <c r="D43"/>
  <c r="R116"/>
  <c r="R94"/>
  <c r="R33"/>
  <c r="R93"/>
  <c r="E119"/>
  <c r="D20"/>
  <c r="D63"/>
  <c r="E128"/>
  <c r="E55"/>
  <c r="R118"/>
  <c r="E77"/>
  <c r="R28"/>
  <c r="D75"/>
  <c r="E57"/>
  <c r="E53"/>
  <c r="D46"/>
  <c r="D70"/>
  <c r="D78"/>
  <c r="D117"/>
  <c r="R31"/>
  <c r="R112"/>
  <c r="D33"/>
  <c r="R42"/>
  <c r="E58"/>
  <c r="E81"/>
  <c r="D25"/>
  <c r="E117"/>
  <c r="E21"/>
  <c r="D124"/>
  <c r="R40"/>
  <c r="E56"/>
  <c r="R39"/>
  <c r="R87"/>
  <c r="R21"/>
  <c r="E114"/>
  <c r="D86"/>
  <c r="D40"/>
  <c r="E51"/>
  <c r="D42"/>
  <c r="E92"/>
  <c r="E85"/>
  <c r="D119"/>
  <c r="R22"/>
  <c r="R72"/>
  <c r="R55"/>
  <c r="E26"/>
  <c r="E98"/>
  <c r="D115"/>
  <c r="R59"/>
  <c r="R34"/>
  <c r="E97"/>
  <c r="D102"/>
  <c r="R105"/>
  <c r="D105"/>
  <c r="E48"/>
  <c r="D107"/>
  <c r="D55"/>
  <c r="D85"/>
  <c r="E46"/>
  <c r="R66"/>
  <c r="R63"/>
  <c r="R23"/>
  <c r="R77"/>
  <c r="R65"/>
  <c r="E69"/>
  <c r="R120"/>
  <c r="R60"/>
  <c r="E94"/>
  <c r="R41"/>
  <c r="R54"/>
  <c r="R103"/>
  <c r="R68"/>
  <c r="D72"/>
  <c r="E45"/>
  <c r="D39"/>
  <c r="E125"/>
  <c r="D126"/>
  <c r="D29"/>
  <c r="E93"/>
  <c r="E52"/>
  <c r="D100"/>
  <c r="R29"/>
  <c r="E107"/>
  <c r="D88"/>
  <c r="E42"/>
  <c r="D114"/>
  <c r="R30"/>
  <c r="R74"/>
  <c r="E43"/>
  <c r="R46"/>
  <c r="E59"/>
  <c r="D21"/>
  <c r="E74"/>
  <c r="E86"/>
  <c r="R97"/>
  <c r="R78"/>
  <c r="E44"/>
  <c r="R58"/>
  <c r="E95"/>
  <c r="D112"/>
  <c r="D67"/>
  <c r="R47"/>
  <c r="E112"/>
  <c r="D127"/>
  <c r="R80"/>
  <c r="R45"/>
  <c r="E73"/>
  <c r="R123"/>
  <c r="E75"/>
  <c r="R62"/>
  <c r="D89"/>
  <c r="R75"/>
  <c r="E30"/>
  <c r="E113"/>
  <c r="E88"/>
  <c r="D49"/>
  <c r="R35"/>
  <c r="D61"/>
  <c r="E24"/>
  <c r="R37"/>
  <c r="D47"/>
  <c r="E34"/>
  <c r="R104"/>
  <c r="H3"/>
  <c r="D116"/>
  <c r="E61"/>
  <c r="E110"/>
  <c r="E127"/>
  <c r="R53"/>
  <c r="D48"/>
  <c r="D80"/>
  <c r="D101"/>
  <c r="D59"/>
  <c r="D57"/>
  <c r="R51"/>
  <c r="R38"/>
  <c r="D73"/>
  <c r="D83"/>
  <c r="E111"/>
  <c r="D53"/>
  <c r="R92"/>
  <c r="D94"/>
  <c r="R86"/>
  <c r="E122"/>
  <c r="D77"/>
  <c r="R95"/>
  <c r="R127"/>
  <c r="E23"/>
  <c r="D82"/>
  <c r="D50"/>
  <c r="D108"/>
  <c r="D35"/>
  <c r="R82"/>
  <c r="D32"/>
  <c r="R69"/>
  <c r="R106"/>
  <c r="E38"/>
  <c r="D60"/>
  <c r="D103"/>
  <c r="R43"/>
  <c r="E100"/>
  <c r="R99"/>
  <c r="D121"/>
  <c r="E120"/>
  <c r="E25"/>
  <c r="R109"/>
  <c r="R61"/>
  <c r="R126"/>
  <c r="E124"/>
  <c r="D122"/>
  <c r="D44"/>
  <c r="R119"/>
  <c r="E62"/>
  <c r="R71"/>
  <c r="E102"/>
  <c r="D31"/>
  <c r="R111"/>
  <c r="D99"/>
  <c r="E54"/>
  <c r="E35"/>
  <c r="E27"/>
  <c r="R79"/>
  <c r="E91"/>
  <c r="E49"/>
  <c r="E126"/>
  <c r="E106"/>
  <c r="E60"/>
  <c r="R36"/>
  <c r="E84"/>
  <c r="D91"/>
  <c r="D37"/>
  <c r="E83"/>
  <c r="D54"/>
  <c r="R124"/>
  <c r="E63"/>
  <c r="E87"/>
  <c r="E105"/>
  <c r="E67"/>
  <c r="D76"/>
  <c r="D90"/>
  <c r="D41"/>
  <c r="D27"/>
  <c r="R90"/>
  <c r="D110"/>
  <c r="E103"/>
  <c r="D98"/>
  <c r="D104"/>
  <c r="E50"/>
  <c r="E116"/>
  <c r="R52"/>
  <c r="E39"/>
  <c r="R20"/>
  <c r="D92"/>
  <c r="E80"/>
  <c r="R85"/>
  <c r="R24"/>
  <c r="D123"/>
  <c r="R83"/>
  <c r="E36"/>
  <c r="R113"/>
  <c r="D23"/>
  <c r="R48"/>
  <c r="D69"/>
  <c r="D113"/>
  <c r="R25"/>
  <c r="D58"/>
  <c r="D19"/>
  <c r="R44"/>
  <c r="E89"/>
  <c r="R114"/>
  <c r="E118"/>
  <c r="R101"/>
  <c r="E28"/>
  <c r="E99"/>
  <c r="D30"/>
  <c r="E41"/>
  <c r="D22"/>
  <c r="R57"/>
  <c r="D120"/>
  <c r="R19"/>
  <c r="E19"/>
  <c r="E76"/>
  <c r="D111"/>
  <c r="E22"/>
  <c r="E90"/>
  <c r="D36"/>
  <c r="R32"/>
  <c r="D118"/>
  <c r="E37"/>
  <c r="R27"/>
  <c r="D38"/>
  <c r="E115"/>
  <c r="R64"/>
  <c r="D74"/>
  <c r="E123"/>
  <c r="E65"/>
  <c r="E47"/>
  <c r="D106"/>
  <c r="R98"/>
  <c r="D26"/>
  <c r="D71"/>
  <c r="R89"/>
  <c r="D28"/>
  <c r="R88"/>
  <c r="E64"/>
  <c r="D95"/>
  <c r="E72"/>
  <c r="E32"/>
  <c r="R49"/>
  <c r="D24"/>
  <c r="E33"/>
  <c r="E66"/>
  <c r="D81"/>
  <c r="E70"/>
  <c r="E79"/>
  <c r="R96"/>
  <c r="R121"/>
  <c r="R73"/>
  <c r="E109"/>
  <c r="D79"/>
  <c r="R84"/>
  <c r="D65"/>
  <c r="R115"/>
  <c r="D68"/>
  <c r="D62"/>
  <c r="R107"/>
  <c r="V251" i="34" l="1"/>
  <c r="AC159"/>
  <c r="AC95"/>
  <c r="AK95" s="1"/>
  <c r="AC31"/>
  <c r="AK31" s="1"/>
  <c r="V288"/>
  <c r="AK285"/>
  <c r="V227"/>
  <c r="AC135"/>
  <c r="AK135" s="1"/>
  <c r="AC71"/>
  <c r="AK71" s="1"/>
  <c r="AC238"/>
  <c r="AK238" s="1"/>
  <c r="V164"/>
  <c r="V100"/>
  <c r="V36"/>
  <c r="AC175"/>
  <c r="AK175" s="1"/>
  <c r="AC111"/>
  <c r="AK111" s="1"/>
  <c r="AC47"/>
  <c r="AK47" s="1"/>
  <c r="V286"/>
  <c r="V156"/>
  <c r="V92"/>
  <c r="V28"/>
  <c r="V47"/>
  <c r="V111"/>
  <c r="V175"/>
  <c r="V303"/>
  <c r="V202"/>
  <c r="V243"/>
  <c r="V264"/>
  <c r="AC242"/>
  <c r="AK242" s="1"/>
  <c r="V198"/>
  <c r="AK132"/>
  <c r="AK68"/>
  <c r="V263"/>
  <c r="AC263"/>
  <c r="AK263" s="1"/>
  <c r="AC120"/>
  <c r="AK120" s="1"/>
  <c r="AC56"/>
  <c r="AK56" s="1"/>
  <c r="AC45"/>
  <c r="AK45" s="1"/>
  <c r="AC109"/>
  <c r="AK109" s="1"/>
  <c r="AC173"/>
  <c r="AK173" s="1"/>
  <c r="AC29"/>
  <c r="AK29" s="1"/>
  <c r="AC93"/>
  <c r="AK93" s="1"/>
  <c r="AC157"/>
  <c r="V71"/>
  <c r="V135"/>
  <c r="AC77"/>
  <c r="AK77" s="1"/>
  <c r="AC141"/>
  <c r="AK141" s="1"/>
  <c r="AC194"/>
  <c r="AK194" s="1"/>
  <c r="V272"/>
  <c r="AC186"/>
  <c r="AK186" s="1"/>
  <c r="AK156"/>
  <c r="AK92"/>
  <c r="AK28"/>
  <c r="V215"/>
  <c r="V172"/>
  <c r="V108"/>
  <c r="V44"/>
  <c r="AC286"/>
  <c r="V199"/>
  <c r="V255"/>
  <c r="AC180"/>
  <c r="AK180" s="1"/>
  <c r="AC116"/>
  <c r="AK116" s="1"/>
  <c r="AC52"/>
  <c r="AK52" s="1"/>
  <c r="V63"/>
  <c r="V127"/>
  <c r="V290"/>
  <c r="AC85"/>
  <c r="AK85" s="1"/>
  <c r="AC149"/>
  <c r="AK149" s="1"/>
  <c r="V262"/>
  <c r="AC213"/>
  <c r="AK213" s="1"/>
  <c r="V144"/>
  <c r="V80"/>
  <c r="V16"/>
  <c r="AK286"/>
  <c r="V161"/>
  <c r="V97"/>
  <c r="V33"/>
  <c r="AC262"/>
  <c r="V254"/>
  <c r="AC205"/>
  <c r="AK205" s="1"/>
  <c r="V140"/>
  <c r="V76"/>
  <c r="V12"/>
  <c r="AK172"/>
  <c r="AK108"/>
  <c r="AK44"/>
  <c r="AC231"/>
  <c r="AK231" s="1"/>
  <c r="V153"/>
  <c r="V89"/>
  <c r="V25"/>
  <c r="AC254"/>
  <c r="AK254" s="1"/>
  <c r="AC190"/>
  <c r="AK190" s="1"/>
  <c r="V238"/>
  <c r="AK164"/>
  <c r="AK100"/>
  <c r="AK36"/>
  <c r="AC246"/>
  <c r="AK246" s="1"/>
  <c r="AC207"/>
  <c r="AK207" s="1"/>
  <c r="V120"/>
  <c r="V56"/>
  <c r="AC199"/>
  <c r="AK199" s="1"/>
  <c r="AC302"/>
  <c r="AK302" s="1"/>
  <c r="AK148"/>
  <c r="AK84"/>
  <c r="V176"/>
  <c r="V112"/>
  <c r="V48"/>
  <c r="AC230"/>
  <c r="AK230" s="1"/>
  <c r="V190"/>
  <c r="AC140"/>
  <c r="AK140" s="1"/>
  <c r="AC76"/>
  <c r="AK76" s="1"/>
  <c r="V271"/>
  <c r="V207"/>
  <c r="V294"/>
  <c r="AC128"/>
  <c r="AK128" s="1"/>
  <c r="AC64"/>
  <c r="AK64" s="1"/>
  <c r="AC278"/>
  <c r="AK278" s="1"/>
  <c r="V152"/>
  <c r="V88"/>
  <c r="V24"/>
  <c r="AC270"/>
  <c r="AK270" s="1"/>
  <c r="V270"/>
  <c r="V148"/>
  <c r="V84"/>
  <c r="V20"/>
  <c r="V209"/>
  <c r="AC37"/>
  <c r="AK37" s="1"/>
  <c r="AC101"/>
  <c r="AK101" s="1"/>
  <c r="AC165"/>
  <c r="AK165" s="1"/>
  <c r="V193"/>
  <c r="V242"/>
  <c r="V210"/>
  <c r="V15"/>
  <c r="V79"/>
  <c r="V143"/>
  <c r="AC292"/>
  <c r="AK292" s="1"/>
  <c r="AC228"/>
  <c r="AK228" s="1"/>
  <c r="AC24"/>
  <c r="AK24" s="1"/>
  <c r="AC20"/>
  <c r="AK20" s="1"/>
  <c r="AC21"/>
  <c r="AK21" s="1"/>
  <c r="V201"/>
  <c r="AC69"/>
  <c r="AK69" s="1"/>
  <c r="AC133"/>
  <c r="AK133" s="1"/>
  <c r="V289"/>
  <c r="AC266"/>
  <c r="AK266" s="1"/>
  <c r="V235"/>
  <c r="AC143"/>
  <c r="AK143" s="1"/>
  <c r="AC79"/>
  <c r="AK79" s="1"/>
  <c r="AC139"/>
  <c r="AK139" s="1"/>
  <c r="AC75"/>
  <c r="AK75" s="1"/>
  <c r="V304"/>
  <c r="V219"/>
  <c r="AC269"/>
  <c r="AK269" s="1"/>
  <c r="AC123"/>
  <c r="AK123" s="1"/>
  <c r="AC59"/>
  <c r="AK59" s="1"/>
  <c r="AC206"/>
  <c r="AK206" s="1"/>
  <c r="AC222"/>
  <c r="AK222" s="1"/>
  <c r="AK124"/>
  <c r="AK60"/>
  <c r="V226"/>
  <c r="AC16"/>
  <c r="AK16" s="1"/>
  <c r="AC15"/>
  <c r="AK15" s="1"/>
  <c r="AC115"/>
  <c r="AK115" s="1"/>
  <c r="AC51"/>
  <c r="AK51" s="1"/>
  <c r="AK157"/>
  <c r="V241"/>
  <c r="V186"/>
  <c r="V296"/>
  <c r="AC155"/>
  <c r="AK155" s="1"/>
  <c r="AC91"/>
  <c r="AK91" s="1"/>
  <c r="AC27"/>
  <c r="AK27" s="1"/>
  <c r="AC147"/>
  <c r="AK147" s="1"/>
  <c r="AC83"/>
  <c r="AK83" s="1"/>
  <c r="AC19"/>
  <c r="AK19" s="1"/>
  <c r="AC250"/>
  <c r="AK250" s="1"/>
  <c r="AC131"/>
  <c r="AK131" s="1"/>
  <c r="AC67"/>
  <c r="AK67" s="1"/>
  <c r="AC127"/>
  <c r="AK127" s="1"/>
  <c r="AC63"/>
  <c r="AK63" s="1"/>
  <c r="AC179"/>
  <c r="AK179" s="1"/>
  <c r="V187"/>
  <c r="AC293"/>
  <c r="AK293" s="1"/>
  <c r="AC234"/>
  <c r="AK234" s="1"/>
  <c r="AK183"/>
  <c r="AK119"/>
  <c r="AK55"/>
  <c r="V217"/>
  <c r="V258"/>
  <c r="V234"/>
  <c r="V278"/>
  <c r="AC11"/>
  <c r="AC12"/>
  <c r="AK12" s="1"/>
  <c r="AC13"/>
  <c r="AK13" s="1"/>
  <c r="V208"/>
  <c r="AC8"/>
  <c r="AC301"/>
  <c r="AK301" s="1"/>
  <c r="V185"/>
  <c r="AC260"/>
  <c r="AK260" s="1"/>
  <c r="AC189"/>
  <c r="AK189" s="1"/>
  <c r="AK262"/>
  <c r="V145"/>
  <c r="V81"/>
  <c r="V17"/>
  <c r="V256"/>
  <c r="V141"/>
  <c r="V77"/>
  <c r="V13"/>
  <c r="V248"/>
  <c r="V137"/>
  <c r="V73"/>
  <c r="V283"/>
  <c r="AC303"/>
  <c r="AK303" s="1"/>
  <c r="AC290"/>
  <c r="AK290" s="1"/>
  <c r="AC261"/>
  <c r="AK261" s="1"/>
  <c r="V121"/>
  <c r="V57"/>
  <c r="AK198"/>
  <c r="V181"/>
  <c r="V117"/>
  <c r="V53"/>
  <c r="AC282"/>
  <c r="AK282" s="1"/>
  <c r="AC218"/>
  <c r="AK218" s="1"/>
  <c r="AC245"/>
  <c r="AK245" s="1"/>
  <c r="AC237"/>
  <c r="AK237" s="1"/>
  <c r="V173"/>
  <c r="V109"/>
  <c r="V45"/>
  <c r="AC274"/>
  <c r="AK274" s="1"/>
  <c r="AC210"/>
  <c r="AK210" s="1"/>
  <c r="AC229"/>
  <c r="AK229" s="1"/>
  <c r="V169"/>
  <c r="AK159"/>
  <c r="V105"/>
  <c r="V41"/>
  <c r="AC306"/>
  <c r="AK306" s="1"/>
  <c r="AC221"/>
  <c r="AK221" s="1"/>
  <c r="AK294"/>
  <c r="V165"/>
  <c r="V101"/>
  <c r="V37"/>
  <c r="AK202"/>
  <c r="V38"/>
  <c r="V102"/>
  <c r="V166"/>
  <c r="AC14"/>
  <c r="AK14" s="1"/>
  <c r="AC78"/>
  <c r="AK78" s="1"/>
  <c r="AC142"/>
  <c r="AK142" s="1"/>
  <c r="AC273"/>
  <c r="AK273" s="1"/>
  <c r="AC232"/>
  <c r="AK232" s="1"/>
  <c r="AC296"/>
  <c r="AK296" s="1"/>
  <c r="AC54"/>
  <c r="AK54" s="1"/>
  <c r="AC118"/>
  <c r="AK118" s="1"/>
  <c r="AC182"/>
  <c r="AK182" s="1"/>
  <c r="AK247"/>
  <c r="AC62"/>
  <c r="AK62" s="1"/>
  <c r="AC126"/>
  <c r="AK126" s="1"/>
  <c r="V196"/>
  <c r="AK191"/>
  <c r="AK255"/>
  <c r="V265"/>
  <c r="AC38"/>
  <c r="AK38" s="1"/>
  <c r="AC102"/>
  <c r="AK102" s="1"/>
  <c r="AC166"/>
  <c r="AK166" s="1"/>
  <c r="V70"/>
  <c r="V134"/>
  <c r="AC193"/>
  <c r="AK193" s="1"/>
  <c r="AC192"/>
  <c r="AK192" s="1"/>
  <c r="AC256"/>
  <c r="AK256" s="1"/>
  <c r="AC46"/>
  <c r="AK46" s="1"/>
  <c r="AC110"/>
  <c r="AK110" s="1"/>
  <c r="AC174"/>
  <c r="AK174" s="1"/>
  <c r="V292"/>
  <c r="AK239"/>
  <c r="V249"/>
  <c r="AK61"/>
  <c r="AK125"/>
  <c r="AC195"/>
  <c r="AK195" s="1"/>
  <c r="V244"/>
  <c r="AC289"/>
  <c r="AK289" s="1"/>
  <c r="AK215"/>
  <c r="AK279"/>
  <c r="AC211"/>
  <c r="AK211" s="1"/>
  <c r="V260"/>
  <c r="AK223"/>
  <c r="V233"/>
  <c r="AK287"/>
  <c r="V297"/>
  <c r="AC268"/>
  <c r="AK268" s="1"/>
  <c r="AC204"/>
  <c r="AK204" s="1"/>
  <c r="AC217"/>
  <c r="AK217" s="1"/>
  <c r="V146"/>
  <c r="V82"/>
  <c r="V18"/>
  <c r="V163"/>
  <c r="V99"/>
  <c r="V35"/>
  <c r="AC305"/>
  <c r="AK305" s="1"/>
  <c r="V170"/>
  <c r="V106"/>
  <c r="V42"/>
  <c r="AC299"/>
  <c r="AK299" s="1"/>
  <c r="V220"/>
  <c r="AC138"/>
  <c r="AK138" s="1"/>
  <c r="AC74"/>
  <c r="AK74" s="1"/>
  <c r="AC10"/>
  <c r="V301"/>
  <c r="AK291"/>
  <c r="V237"/>
  <c r="AC145"/>
  <c r="AK145" s="1"/>
  <c r="AC81"/>
  <c r="AK81" s="1"/>
  <c r="AC17"/>
  <c r="AK17" s="1"/>
  <c r="AC7"/>
  <c r="V268"/>
  <c r="AC219"/>
  <c r="AK219" s="1"/>
  <c r="V147"/>
  <c r="V83"/>
  <c r="V19"/>
  <c r="AC244"/>
  <c r="AK244" s="1"/>
  <c r="AC297"/>
  <c r="AK297" s="1"/>
  <c r="V218"/>
  <c r="AC137"/>
  <c r="AK137" s="1"/>
  <c r="AC73"/>
  <c r="AK73" s="1"/>
  <c r="AC9"/>
  <c r="V252"/>
  <c r="AC203"/>
  <c r="AK203" s="1"/>
  <c r="V139"/>
  <c r="V75"/>
  <c r="AC300"/>
  <c r="AK300" s="1"/>
  <c r="AC236"/>
  <c r="AK236" s="1"/>
  <c r="AC281"/>
  <c r="AK281" s="1"/>
  <c r="AC129"/>
  <c r="AK129" s="1"/>
  <c r="AC65"/>
  <c r="AK65" s="1"/>
  <c r="V236"/>
  <c r="AC187"/>
  <c r="AK187" s="1"/>
  <c r="V131"/>
  <c r="V67"/>
  <c r="AC196"/>
  <c r="AK196" s="1"/>
  <c r="V250"/>
  <c r="AC201"/>
  <c r="AK201" s="1"/>
  <c r="V138"/>
  <c r="V74"/>
  <c r="AC170"/>
  <c r="AK170" s="1"/>
  <c r="AC106"/>
  <c r="AK106" s="1"/>
  <c r="AC42"/>
  <c r="AK42" s="1"/>
  <c r="V269"/>
  <c r="AK259"/>
  <c r="V205"/>
  <c r="V162"/>
  <c r="V98"/>
  <c r="V34"/>
  <c r="V179"/>
  <c r="V115"/>
  <c r="V51"/>
  <c r="AC276"/>
  <c r="AK276" s="1"/>
  <c r="AC212"/>
  <c r="AK212" s="1"/>
  <c r="V282"/>
  <c r="AC233"/>
  <c r="AK233" s="1"/>
  <c r="V154"/>
  <c r="V90"/>
  <c r="V26"/>
  <c r="V171"/>
  <c r="V107"/>
  <c r="V43"/>
  <c r="V306"/>
  <c r="AC197"/>
  <c r="AK197" s="1"/>
  <c r="V149"/>
  <c r="V85"/>
  <c r="V21"/>
  <c r="V291"/>
  <c r="V240"/>
  <c r="V133"/>
  <c r="V69"/>
  <c r="AC298"/>
  <c r="AK298" s="1"/>
  <c r="V232"/>
  <c r="V129"/>
  <c r="V65"/>
  <c r="V224"/>
  <c r="V125"/>
  <c r="V61"/>
  <c r="V275"/>
  <c r="V216"/>
  <c r="AC253"/>
  <c r="AK253" s="1"/>
  <c r="V267"/>
  <c r="V203"/>
  <c r="V305"/>
  <c r="V177"/>
  <c r="V113"/>
  <c r="V49"/>
  <c r="AC171"/>
  <c r="AK171" s="1"/>
  <c r="AC107"/>
  <c r="AK107" s="1"/>
  <c r="AC43"/>
  <c r="AK43" s="1"/>
  <c r="V192"/>
  <c r="V259"/>
  <c r="V195"/>
  <c r="AC167"/>
  <c r="AK167" s="1"/>
  <c r="AC103"/>
  <c r="AK103" s="1"/>
  <c r="AC39"/>
  <c r="AK39" s="1"/>
  <c r="V184"/>
  <c r="AC163"/>
  <c r="AK163" s="1"/>
  <c r="AC99"/>
  <c r="AK99" s="1"/>
  <c r="AC35"/>
  <c r="AK35" s="1"/>
  <c r="AC70"/>
  <c r="AK70" s="1"/>
  <c r="AC134"/>
  <c r="AK134" s="1"/>
  <c r="V212"/>
  <c r="AC257"/>
  <c r="AK257" s="1"/>
  <c r="AC224"/>
  <c r="AK224" s="1"/>
  <c r="AC288"/>
  <c r="AK288" s="1"/>
  <c r="AK53"/>
  <c r="AK117"/>
  <c r="AK181"/>
  <c r="V228"/>
  <c r="V46"/>
  <c r="V110"/>
  <c r="V174"/>
  <c r="AK271"/>
  <c r="V281"/>
  <c r="V22"/>
  <c r="V86"/>
  <c r="V150"/>
  <c r="AC225"/>
  <c r="AK225" s="1"/>
  <c r="AC208"/>
  <c r="AK208" s="1"/>
  <c r="AC272"/>
  <c r="AK272" s="1"/>
  <c r="V30"/>
  <c r="V94"/>
  <c r="V158"/>
  <c r="AC241"/>
  <c r="AK241" s="1"/>
  <c r="AC216"/>
  <c r="AK216" s="1"/>
  <c r="AC280"/>
  <c r="AK280" s="1"/>
  <c r="AC227"/>
  <c r="AK227" s="1"/>
  <c r="V276"/>
  <c r="AK295"/>
  <c r="V14"/>
  <c r="V78"/>
  <c r="V142"/>
  <c r="AC209"/>
  <c r="AK209" s="1"/>
  <c r="AC200"/>
  <c r="AK200" s="1"/>
  <c r="AC264"/>
  <c r="AK264" s="1"/>
  <c r="AC22"/>
  <c r="AK22" s="1"/>
  <c r="AC86"/>
  <c r="AK86" s="1"/>
  <c r="AC150"/>
  <c r="AK150" s="1"/>
  <c r="V54"/>
  <c r="V118"/>
  <c r="V182"/>
  <c r="AC240"/>
  <c r="AK240" s="1"/>
  <c r="AC30"/>
  <c r="AK30" s="1"/>
  <c r="AC94"/>
  <c r="AK94" s="1"/>
  <c r="AC158"/>
  <c r="AK158" s="1"/>
  <c r="V62"/>
  <c r="V126"/>
  <c r="AC184"/>
  <c r="AK184" s="1"/>
  <c r="AC248"/>
  <c r="AK248" s="1"/>
  <c r="V253"/>
  <c r="AK243"/>
  <c r="V189"/>
  <c r="AC161"/>
  <c r="AK161" s="1"/>
  <c r="AC97"/>
  <c r="AK97" s="1"/>
  <c r="AC33"/>
  <c r="AK33" s="1"/>
  <c r="V300"/>
  <c r="AC251"/>
  <c r="AK251" s="1"/>
  <c r="AC178"/>
  <c r="AK178" s="1"/>
  <c r="AC114"/>
  <c r="AK114" s="1"/>
  <c r="AC50"/>
  <c r="AK50" s="1"/>
  <c r="V277"/>
  <c r="V213"/>
  <c r="AC265"/>
  <c r="AK265" s="1"/>
  <c r="AC121"/>
  <c r="AK121" s="1"/>
  <c r="AC57"/>
  <c r="AK57" s="1"/>
  <c r="V123"/>
  <c r="V59"/>
  <c r="AC252"/>
  <c r="AK252" s="1"/>
  <c r="AC188"/>
  <c r="AK188" s="1"/>
  <c r="AC185"/>
  <c r="AK185" s="1"/>
  <c r="V130"/>
  <c r="V66"/>
  <c r="AK258"/>
  <c r="AC162"/>
  <c r="AK162" s="1"/>
  <c r="AC98"/>
  <c r="AK98" s="1"/>
  <c r="AC34"/>
  <c r="AK34" s="1"/>
  <c r="V293"/>
  <c r="V229"/>
  <c r="V122"/>
  <c r="V58"/>
  <c r="AC154"/>
  <c r="AK154" s="1"/>
  <c r="AC90"/>
  <c r="AK90" s="1"/>
  <c r="AC26"/>
  <c r="AK26" s="1"/>
  <c r="V285"/>
  <c r="AK275"/>
  <c r="V221"/>
  <c r="V178"/>
  <c r="V114"/>
  <c r="V50"/>
  <c r="AK226"/>
  <c r="AC146"/>
  <c r="AK146" s="1"/>
  <c r="AC82"/>
  <c r="AK82" s="1"/>
  <c r="AC18"/>
  <c r="AK18" s="1"/>
  <c r="V245"/>
  <c r="AC153"/>
  <c r="AK153" s="1"/>
  <c r="AC89"/>
  <c r="AK89" s="1"/>
  <c r="AC25"/>
  <c r="AK25" s="1"/>
  <c r="V284"/>
  <c r="AC235"/>
  <c r="AK235" s="1"/>
  <c r="V155"/>
  <c r="V91"/>
  <c r="V27"/>
  <c r="AC284"/>
  <c r="AK284" s="1"/>
  <c r="AC220"/>
  <c r="AK220" s="1"/>
  <c r="V298"/>
  <c r="AC249"/>
  <c r="AK249" s="1"/>
  <c r="AC177"/>
  <c r="AK177" s="1"/>
  <c r="AC113"/>
  <c r="AK113" s="1"/>
  <c r="AC49"/>
  <c r="AK49" s="1"/>
  <c r="AC283"/>
  <c r="AK283" s="1"/>
  <c r="V204"/>
  <c r="AC130"/>
  <c r="AK130" s="1"/>
  <c r="AC66"/>
  <c r="AK66" s="1"/>
  <c r="V261"/>
  <c r="V197"/>
  <c r="AC169"/>
  <c r="AK169" s="1"/>
  <c r="AC105"/>
  <c r="AK105" s="1"/>
  <c r="AC41"/>
  <c r="AK41" s="1"/>
  <c r="AC267"/>
  <c r="AK267" s="1"/>
  <c r="V188"/>
  <c r="AC122"/>
  <c r="AK122" s="1"/>
  <c r="AC58"/>
  <c r="AK58" s="1"/>
  <c r="O256"/>
  <c r="AD256"/>
  <c r="Q256"/>
  <c r="AE256"/>
  <c r="P256"/>
  <c r="R256"/>
  <c r="AF256"/>
  <c r="S256"/>
  <c r="AG256"/>
  <c r="AH256"/>
  <c r="T256"/>
  <c r="AI256"/>
  <c r="O192"/>
  <c r="AD192"/>
  <c r="Q192"/>
  <c r="AE192"/>
  <c r="P192"/>
  <c r="R192"/>
  <c r="AF192"/>
  <c r="AG192"/>
  <c r="S192"/>
  <c r="AH192"/>
  <c r="T192"/>
  <c r="AI192"/>
  <c r="AD203"/>
  <c r="O203"/>
  <c r="AE203"/>
  <c r="P203"/>
  <c r="Q203"/>
  <c r="AF203"/>
  <c r="R203"/>
  <c r="S203"/>
  <c r="AG203"/>
  <c r="AH203"/>
  <c r="T203"/>
  <c r="AI203"/>
  <c r="AD149"/>
  <c r="O149"/>
  <c r="Q149"/>
  <c r="AE149"/>
  <c r="P149"/>
  <c r="AF149"/>
  <c r="R149"/>
  <c r="S149"/>
  <c r="AG149"/>
  <c r="AH149"/>
  <c r="T149"/>
  <c r="AI149"/>
  <c r="AD85"/>
  <c r="O85"/>
  <c r="Q85"/>
  <c r="P85"/>
  <c r="AE85"/>
  <c r="AF85"/>
  <c r="R85"/>
  <c r="S85"/>
  <c r="AG85"/>
  <c r="AH85"/>
  <c r="T85"/>
  <c r="AI85"/>
  <c r="AD21"/>
  <c r="O21"/>
  <c r="AE21"/>
  <c r="P21"/>
  <c r="Q21"/>
  <c r="AF21"/>
  <c r="R21"/>
  <c r="S21"/>
  <c r="AG21"/>
  <c r="T21"/>
  <c r="AH21"/>
  <c r="AI21"/>
  <c r="AB6"/>
  <c r="M5"/>
  <c r="AD237"/>
  <c r="O237"/>
  <c r="P237"/>
  <c r="Q237"/>
  <c r="AE237"/>
  <c r="R237"/>
  <c r="AF237"/>
  <c r="S237"/>
  <c r="AG237"/>
  <c r="AH237"/>
  <c r="T237"/>
  <c r="AI237"/>
  <c r="O166"/>
  <c r="AD166"/>
  <c r="Q166"/>
  <c r="P166"/>
  <c r="AE166"/>
  <c r="R166"/>
  <c r="AF166"/>
  <c r="S166"/>
  <c r="AG166"/>
  <c r="T166"/>
  <c r="AH166"/>
  <c r="AI166"/>
  <c r="O102"/>
  <c r="AD102"/>
  <c r="Q102"/>
  <c r="AE102"/>
  <c r="P102"/>
  <c r="R102"/>
  <c r="AF102"/>
  <c r="AG102"/>
  <c r="S102"/>
  <c r="AH102"/>
  <c r="T102"/>
  <c r="AI102"/>
  <c r="O38"/>
  <c r="AD38"/>
  <c r="P38"/>
  <c r="Q38"/>
  <c r="AE38"/>
  <c r="R38"/>
  <c r="AF38"/>
  <c r="S38"/>
  <c r="AG38"/>
  <c r="AH38"/>
  <c r="T38"/>
  <c r="AI38"/>
  <c r="O252"/>
  <c r="AD252"/>
  <c r="Q252"/>
  <c r="AE252"/>
  <c r="P252"/>
  <c r="R252"/>
  <c r="AF252"/>
  <c r="S252"/>
  <c r="AG252"/>
  <c r="AH252"/>
  <c r="T252"/>
  <c r="AI252"/>
  <c r="O188"/>
  <c r="AD188"/>
  <c r="Q188"/>
  <c r="AE188"/>
  <c r="P188"/>
  <c r="R188"/>
  <c r="AF188"/>
  <c r="AG188"/>
  <c r="S188"/>
  <c r="AH188"/>
  <c r="T188"/>
  <c r="AI188"/>
  <c r="AD195"/>
  <c r="O195"/>
  <c r="AE195"/>
  <c r="P195"/>
  <c r="Q195"/>
  <c r="AF195"/>
  <c r="R195"/>
  <c r="S195"/>
  <c r="AG195"/>
  <c r="AH195"/>
  <c r="T195"/>
  <c r="AI195"/>
  <c r="AD145"/>
  <c r="O145"/>
  <c r="Q145"/>
  <c r="AE145"/>
  <c r="P145"/>
  <c r="AF145"/>
  <c r="R145"/>
  <c r="S145"/>
  <c r="AG145"/>
  <c r="AH145"/>
  <c r="T145"/>
  <c r="AI145"/>
  <c r="AD81"/>
  <c r="O81"/>
  <c r="Q81"/>
  <c r="AE81"/>
  <c r="P81"/>
  <c r="AF81"/>
  <c r="R81"/>
  <c r="S81"/>
  <c r="AG81"/>
  <c r="AH81"/>
  <c r="T81"/>
  <c r="AI81"/>
  <c r="AD17"/>
  <c r="O17"/>
  <c r="AE17"/>
  <c r="P17"/>
  <c r="Q17"/>
  <c r="AF17"/>
  <c r="R17"/>
  <c r="S17"/>
  <c r="AG17"/>
  <c r="T17"/>
  <c r="AH17"/>
  <c r="AI17"/>
  <c r="AD7"/>
  <c r="O7"/>
  <c r="P7"/>
  <c r="Q7"/>
  <c r="AE7"/>
  <c r="R7"/>
  <c r="AF7"/>
  <c r="S7"/>
  <c r="AG7"/>
  <c r="AH7"/>
  <c r="T7"/>
  <c r="AI7"/>
  <c r="AD229"/>
  <c r="O229"/>
  <c r="P229"/>
  <c r="Q229"/>
  <c r="AE229"/>
  <c r="R229"/>
  <c r="AF229"/>
  <c r="S229"/>
  <c r="AG229"/>
  <c r="AH229"/>
  <c r="T229"/>
  <c r="AI229"/>
  <c r="O162"/>
  <c r="AD162"/>
  <c r="Q162"/>
  <c r="P162"/>
  <c r="AE162"/>
  <c r="R162"/>
  <c r="AF162"/>
  <c r="S162"/>
  <c r="AG162"/>
  <c r="AH162"/>
  <c r="T162"/>
  <c r="AI162"/>
  <c r="O98"/>
  <c r="AD98"/>
  <c r="Q98"/>
  <c r="AE98"/>
  <c r="P98"/>
  <c r="R98"/>
  <c r="AF98"/>
  <c r="AG98"/>
  <c r="S98"/>
  <c r="AH98"/>
  <c r="T98"/>
  <c r="AI98"/>
  <c r="O34"/>
  <c r="AD34"/>
  <c r="P34"/>
  <c r="Q34"/>
  <c r="AE34"/>
  <c r="R34"/>
  <c r="AF34"/>
  <c r="S34"/>
  <c r="AG34"/>
  <c r="AH34"/>
  <c r="T34"/>
  <c r="AI34"/>
  <c r="O248"/>
  <c r="AD248"/>
  <c r="Q248"/>
  <c r="P248"/>
  <c r="AE248"/>
  <c r="AF248"/>
  <c r="R248"/>
  <c r="AG248"/>
  <c r="S248"/>
  <c r="AH248"/>
  <c r="T248"/>
  <c r="AI248"/>
  <c r="O184"/>
  <c r="AD184"/>
  <c r="Q184"/>
  <c r="AE184"/>
  <c r="P184"/>
  <c r="R184"/>
  <c r="AF184"/>
  <c r="AG184"/>
  <c r="S184"/>
  <c r="AH184"/>
  <c r="T184"/>
  <c r="AI184"/>
  <c r="AD187"/>
  <c r="O187"/>
  <c r="AE187"/>
  <c r="P187"/>
  <c r="Q187"/>
  <c r="AF187"/>
  <c r="R187"/>
  <c r="S187"/>
  <c r="AG187"/>
  <c r="AH187"/>
  <c r="T187"/>
  <c r="AI187"/>
  <c r="AD141"/>
  <c r="O141"/>
  <c r="Q141"/>
  <c r="AE141"/>
  <c r="P141"/>
  <c r="AF141"/>
  <c r="R141"/>
  <c r="S141"/>
  <c r="AG141"/>
  <c r="AH141"/>
  <c r="T141"/>
  <c r="AI141"/>
  <c r="AD77"/>
  <c r="O77"/>
  <c r="Q77"/>
  <c r="AE77"/>
  <c r="P77"/>
  <c r="AF77"/>
  <c r="R77"/>
  <c r="S77"/>
  <c r="AG77"/>
  <c r="AH77"/>
  <c r="T77"/>
  <c r="AI77"/>
  <c r="O13"/>
  <c r="AD13"/>
  <c r="AE13"/>
  <c r="Q13"/>
  <c r="P13"/>
  <c r="AF13"/>
  <c r="R13"/>
  <c r="S13"/>
  <c r="AG13"/>
  <c r="AH13"/>
  <c r="T13"/>
  <c r="AI13"/>
  <c r="AD221"/>
  <c r="O221"/>
  <c r="Q221"/>
  <c r="AE221"/>
  <c r="P221"/>
  <c r="AF221"/>
  <c r="R221"/>
  <c r="S221"/>
  <c r="AG221"/>
  <c r="AH221"/>
  <c r="T221"/>
  <c r="AI221"/>
  <c r="O158"/>
  <c r="AD158"/>
  <c r="Q158"/>
  <c r="AE158"/>
  <c r="P158"/>
  <c r="R158"/>
  <c r="AF158"/>
  <c r="AG158"/>
  <c r="S158"/>
  <c r="AH158"/>
  <c r="T158"/>
  <c r="AI158"/>
  <c r="O94"/>
  <c r="AD94"/>
  <c r="Q94"/>
  <c r="AE94"/>
  <c r="P94"/>
  <c r="R94"/>
  <c r="AF94"/>
  <c r="AG94"/>
  <c r="S94"/>
  <c r="AH94"/>
  <c r="T94"/>
  <c r="AI94"/>
  <c r="O30"/>
  <c r="AD30"/>
  <c r="P30"/>
  <c r="Q30"/>
  <c r="AE30"/>
  <c r="R30"/>
  <c r="AF30"/>
  <c r="S30"/>
  <c r="AG30"/>
  <c r="AH30"/>
  <c r="T30"/>
  <c r="AI30"/>
  <c r="O244"/>
  <c r="AD244"/>
  <c r="Q244"/>
  <c r="P244"/>
  <c r="AE244"/>
  <c r="AF244"/>
  <c r="R244"/>
  <c r="AG244"/>
  <c r="S244"/>
  <c r="T244"/>
  <c r="AH244"/>
  <c r="AI244"/>
  <c r="AD137"/>
  <c r="O137"/>
  <c r="Q137"/>
  <c r="AE137"/>
  <c r="P137"/>
  <c r="AF137"/>
  <c r="R137"/>
  <c r="S137"/>
  <c r="AG137"/>
  <c r="AH137"/>
  <c r="T137"/>
  <c r="AI137"/>
  <c r="AD73"/>
  <c r="O73"/>
  <c r="Q73"/>
  <c r="AE73"/>
  <c r="P73"/>
  <c r="AF73"/>
  <c r="R73"/>
  <c r="S73"/>
  <c r="AG73"/>
  <c r="AH73"/>
  <c r="T73"/>
  <c r="AI73"/>
  <c r="O9"/>
  <c r="AD9"/>
  <c r="AE9"/>
  <c r="P9"/>
  <c r="Q9"/>
  <c r="AF9"/>
  <c r="R9"/>
  <c r="S9"/>
  <c r="AG9"/>
  <c r="T9"/>
  <c r="AH9"/>
  <c r="AI9"/>
  <c r="AD213"/>
  <c r="O213"/>
  <c r="Q213"/>
  <c r="AE213"/>
  <c r="P213"/>
  <c r="AF213"/>
  <c r="R213"/>
  <c r="S213"/>
  <c r="AG213"/>
  <c r="AH213"/>
  <c r="T213"/>
  <c r="AI213"/>
  <c r="O154"/>
  <c r="AD154"/>
  <c r="Q154"/>
  <c r="AE154"/>
  <c r="P154"/>
  <c r="R154"/>
  <c r="AF154"/>
  <c r="AG154"/>
  <c r="S154"/>
  <c r="AH154"/>
  <c r="T154"/>
  <c r="AI154"/>
  <c r="O90"/>
  <c r="AD90"/>
  <c r="Q90"/>
  <c r="AE90"/>
  <c r="P90"/>
  <c r="R90"/>
  <c r="AF90"/>
  <c r="AG90"/>
  <c r="S90"/>
  <c r="AH90"/>
  <c r="T90"/>
  <c r="AI90"/>
  <c r="O26"/>
  <c r="AD26"/>
  <c r="P26"/>
  <c r="Q26"/>
  <c r="AE26"/>
  <c r="R26"/>
  <c r="AF26"/>
  <c r="S26"/>
  <c r="AG26"/>
  <c r="AH26"/>
  <c r="T26"/>
  <c r="AI26"/>
  <c r="N5"/>
  <c r="O6"/>
  <c r="AD6"/>
  <c r="P6"/>
  <c r="AE6"/>
  <c r="Q6"/>
  <c r="R6"/>
  <c r="AF6"/>
  <c r="S6"/>
  <c r="AG6"/>
  <c r="AH6"/>
  <c r="T6"/>
  <c r="AI6"/>
  <c r="O240"/>
  <c r="AD240"/>
  <c r="Q240"/>
  <c r="P240"/>
  <c r="AE240"/>
  <c r="AF240"/>
  <c r="R240"/>
  <c r="AG240"/>
  <c r="S240"/>
  <c r="AH240"/>
  <c r="T240"/>
  <c r="AI240"/>
  <c r="AD299"/>
  <c r="O299"/>
  <c r="P299"/>
  <c r="Q299"/>
  <c r="AE299"/>
  <c r="AF299"/>
  <c r="R299"/>
  <c r="AG299"/>
  <c r="S299"/>
  <c r="AH299"/>
  <c r="T299"/>
  <c r="AI299"/>
  <c r="AD133"/>
  <c r="O133"/>
  <c r="Q133"/>
  <c r="AE133"/>
  <c r="P133"/>
  <c r="AF133"/>
  <c r="R133"/>
  <c r="S133"/>
  <c r="AG133"/>
  <c r="AH133"/>
  <c r="T133"/>
  <c r="AI133"/>
  <c r="AD69"/>
  <c r="O69"/>
  <c r="Q69"/>
  <c r="AE69"/>
  <c r="P69"/>
  <c r="AF69"/>
  <c r="R69"/>
  <c r="S69"/>
  <c r="AG69"/>
  <c r="AH69"/>
  <c r="T69"/>
  <c r="AI69"/>
  <c r="AD205"/>
  <c r="O205"/>
  <c r="Q205"/>
  <c r="AE205"/>
  <c r="P205"/>
  <c r="AF205"/>
  <c r="R205"/>
  <c r="S205"/>
  <c r="AG205"/>
  <c r="AH205"/>
  <c r="T205"/>
  <c r="AI205"/>
  <c r="O150"/>
  <c r="AD150"/>
  <c r="Q150"/>
  <c r="AE150"/>
  <c r="P150"/>
  <c r="R150"/>
  <c r="AF150"/>
  <c r="AG150"/>
  <c r="S150"/>
  <c r="AH150"/>
  <c r="T150"/>
  <c r="AI150"/>
  <c r="O86"/>
  <c r="AD86"/>
  <c r="Q86"/>
  <c r="AE86"/>
  <c r="P86"/>
  <c r="R86"/>
  <c r="AF86"/>
  <c r="AG86"/>
  <c r="S86"/>
  <c r="AH86"/>
  <c r="T86"/>
  <c r="AI86"/>
  <c r="O22"/>
  <c r="AD22"/>
  <c r="P22"/>
  <c r="Q22"/>
  <c r="AE22"/>
  <c r="R22"/>
  <c r="AF22"/>
  <c r="S22"/>
  <c r="AG22"/>
  <c r="AH22"/>
  <c r="T22"/>
  <c r="AI22"/>
  <c r="O300"/>
  <c r="AD300"/>
  <c r="Q300"/>
  <c r="AE300"/>
  <c r="P300"/>
  <c r="R300"/>
  <c r="AF300"/>
  <c r="S300"/>
  <c r="AG300"/>
  <c r="AH300"/>
  <c r="T300"/>
  <c r="AI300"/>
  <c r="O236"/>
  <c r="AD236"/>
  <c r="Q236"/>
  <c r="P236"/>
  <c r="AE236"/>
  <c r="AF236"/>
  <c r="R236"/>
  <c r="AG236"/>
  <c r="S236"/>
  <c r="T236"/>
  <c r="AH236"/>
  <c r="AI236"/>
  <c r="AD291"/>
  <c r="O291"/>
  <c r="P291"/>
  <c r="Q291"/>
  <c r="AE291"/>
  <c r="AF291"/>
  <c r="R291"/>
  <c r="AG291"/>
  <c r="S291"/>
  <c r="AH291"/>
  <c r="T291"/>
  <c r="AI291"/>
  <c r="AD129"/>
  <c r="O129"/>
  <c r="Q129"/>
  <c r="AE129"/>
  <c r="P129"/>
  <c r="AF129"/>
  <c r="R129"/>
  <c r="S129"/>
  <c r="AG129"/>
  <c r="AH129"/>
  <c r="T129"/>
  <c r="AI129"/>
  <c r="AD65"/>
  <c r="O65"/>
  <c r="Q65"/>
  <c r="AE65"/>
  <c r="P65"/>
  <c r="AF65"/>
  <c r="R65"/>
  <c r="S65"/>
  <c r="AG65"/>
  <c r="AH65"/>
  <c r="T65"/>
  <c r="AI65"/>
  <c r="AD197"/>
  <c r="O197"/>
  <c r="Q197"/>
  <c r="AE197"/>
  <c r="P197"/>
  <c r="AF197"/>
  <c r="R197"/>
  <c r="S197"/>
  <c r="AG197"/>
  <c r="AH197"/>
  <c r="T197"/>
  <c r="AI197"/>
  <c r="O146"/>
  <c r="AD146"/>
  <c r="Q146"/>
  <c r="AE146"/>
  <c r="P146"/>
  <c r="R146"/>
  <c r="AF146"/>
  <c r="AG146"/>
  <c r="S146"/>
  <c r="AH146"/>
  <c r="T146"/>
  <c r="AI146"/>
  <c r="O82"/>
  <c r="AD82"/>
  <c r="Q82"/>
  <c r="AE82"/>
  <c r="P82"/>
  <c r="R82"/>
  <c r="AF82"/>
  <c r="AG82"/>
  <c r="S82"/>
  <c r="AH82"/>
  <c r="T82"/>
  <c r="AI82"/>
  <c r="O18"/>
  <c r="AD18"/>
  <c r="P18"/>
  <c r="Q18"/>
  <c r="AE18"/>
  <c r="R18"/>
  <c r="AF18"/>
  <c r="S18"/>
  <c r="AG18"/>
  <c r="AH18"/>
  <c r="T18"/>
  <c r="AI18"/>
  <c r="O296"/>
  <c r="AD296"/>
  <c r="Q296"/>
  <c r="AE296"/>
  <c r="P296"/>
  <c r="R296"/>
  <c r="AF296"/>
  <c r="S296"/>
  <c r="AG296"/>
  <c r="AH296"/>
  <c r="T296"/>
  <c r="AI296"/>
  <c r="O232"/>
  <c r="AD232"/>
  <c r="Q232"/>
  <c r="P232"/>
  <c r="AE232"/>
  <c r="AF232"/>
  <c r="R232"/>
  <c r="AG232"/>
  <c r="S232"/>
  <c r="AH232"/>
  <c r="T232"/>
  <c r="AI232"/>
  <c r="AD283"/>
  <c r="O283"/>
  <c r="P283"/>
  <c r="Q283"/>
  <c r="AE283"/>
  <c r="AF283"/>
  <c r="R283"/>
  <c r="AG283"/>
  <c r="S283"/>
  <c r="AH283"/>
  <c r="T283"/>
  <c r="AI283"/>
  <c r="AD125"/>
  <c r="O125"/>
  <c r="Q125"/>
  <c r="AE125"/>
  <c r="P125"/>
  <c r="AF125"/>
  <c r="R125"/>
  <c r="S125"/>
  <c r="AG125"/>
  <c r="AH125"/>
  <c r="T125"/>
  <c r="AI125"/>
  <c r="AD61"/>
  <c r="O61"/>
  <c r="Q61"/>
  <c r="AE61"/>
  <c r="P61"/>
  <c r="AF61"/>
  <c r="R61"/>
  <c r="S61"/>
  <c r="AG61"/>
  <c r="AH61"/>
  <c r="T61"/>
  <c r="AI61"/>
  <c r="AD189"/>
  <c r="O189"/>
  <c r="Q189"/>
  <c r="AE189"/>
  <c r="P189"/>
  <c r="AF189"/>
  <c r="R189"/>
  <c r="S189"/>
  <c r="AG189"/>
  <c r="AH189"/>
  <c r="T189"/>
  <c r="AI189"/>
  <c r="O142"/>
  <c r="AD142"/>
  <c r="Q142"/>
  <c r="AE142"/>
  <c r="P142"/>
  <c r="R142"/>
  <c r="AF142"/>
  <c r="AG142"/>
  <c r="S142"/>
  <c r="AH142"/>
  <c r="T142"/>
  <c r="AI142"/>
  <c r="O78"/>
  <c r="AD78"/>
  <c r="Q78"/>
  <c r="AE78"/>
  <c r="P78"/>
  <c r="R78"/>
  <c r="AF78"/>
  <c r="AG78"/>
  <c r="S78"/>
  <c r="AH78"/>
  <c r="T78"/>
  <c r="AI78"/>
  <c r="AD14"/>
  <c r="O14"/>
  <c r="P14"/>
  <c r="Q14"/>
  <c r="AE14"/>
  <c r="R14"/>
  <c r="AF14"/>
  <c r="S14"/>
  <c r="AG14"/>
  <c r="AH14"/>
  <c r="T14"/>
  <c r="AI14"/>
  <c r="AD305"/>
  <c r="O305"/>
  <c r="P305"/>
  <c r="Q305"/>
  <c r="AE305"/>
  <c r="AF305"/>
  <c r="R305"/>
  <c r="AG305"/>
  <c r="S305"/>
  <c r="AH305"/>
  <c r="T305"/>
  <c r="AI305"/>
  <c r="O292"/>
  <c r="AD292"/>
  <c r="Q292"/>
  <c r="AE292"/>
  <c r="P292"/>
  <c r="R292"/>
  <c r="AF292"/>
  <c r="S292"/>
  <c r="AG292"/>
  <c r="AH292"/>
  <c r="T292"/>
  <c r="AI292"/>
  <c r="O228"/>
  <c r="AD228"/>
  <c r="Q228"/>
  <c r="P228"/>
  <c r="AE228"/>
  <c r="AF228"/>
  <c r="R228"/>
  <c r="AG228"/>
  <c r="S228"/>
  <c r="T228"/>
  <c r="AH228"/>
  <c r="AI228"/>
  <c r="AD275"/>
  <c r="O275"/>
  <c r="P275"/>
  <c r="Q275"/>
  <c r="AE275"/>
  <c r="AF275"/>
  <c r="R275"/>
  <c r="AG275"/>
  <c r="S275"/>
  <c r="AH275"/>
  <c r="T275"/>
  <c r="AI275"/>
  <c r="AD121"/>
  <c r="O121"/>
  <c r="Q121"/>
  <c r="AE121"/>
  <c r="P121"/>
  <c r="AF121"/>
  <c r="R121"/>
  <c r="S121"/>
  <c r="AG121"/>
  <c r="AH121"/>
  <c r="T121"/>
  <c r="AI121"/>
  <c r="AD57"/>
  <c r="O57"/>
  <c r="Q57"/>
  <c r="AE57"/>
  <c r="P57"/>
  <c r="AF57"/>
  <c r="R57"/>
  <c r="S57"/>
  <c r="AG57"/>
  <c r="AH57"/>
  <c r="T57"/>
  <c r="AI57"/>
  <c r="O138"/>
  <c r="AD138"/>
  <c r="Q138"/>
  <c r="AE138"/>
  <c r="P138"/>
  <c r="R138"/>
  <c r="AF138"/>
  <c r="AG138"/>
  <c r="S138"/>
  <c r="AH138"/>
  <c r="T138"/>
  <c r="AI138"/>
  <c r="O74"/>
  <c r="AD74"/>
  <c r="Q74"/>
  <c r="AE74"/>
  <c r="P74"/>
  <c r="R74"/>
  <c r="AF74"/>
  <c r="AG74"/>
  <c r="S74"/>
  <c r="AH74"/>
  <c r="T74"/>
  <c r="AI74"/>
  <c r="AD10"/>
  <c r="O10"/>
  <c r="P10"/>
  <c r="AE10"/>
  <c r="Q10"/>
  <c r="R10"/>
  <c r="AF10"/>
  <c r="S10"/>
  <c r="AG10"/>
  <c r="AH10"/>
  <c r="T10"/>
  <c r="AI10"/>
  <c r="O288"/>
  <c r="AD288"/>
  <c r="Q288"/>
  <c r="AE288"/>
  <c r="P288"/>
  <c r="R288"/>
  <c r="AF288"/>
  <c r="S288"/>
  <c r="AG288"/>
  <c r="AH288"/>
  <c r="T288"/>
  <c r="AI288"/>
  <c r="O224"/>
  <c r="AD224"/>
  <c r="Q224"/>
  <c r="AE224"/>
  <c r="P224"/>
  <c r="R224"/>
  <c r="AF224"/>
  <c r="AG224"/>
  <c r="S224"/>
  <c r="AH224"/>
  <c r="T224"/>
  <c r="AI224"/>
  <c r="AD267"/>
  <c r="O267"/>
  <c r="P267"/>
  <c r="Q267"/>
  <c r="AE267"/>
  <c r="AF267"/>
  <c r="R267"/>
  <c r="AG267"/>
  <c r="S267"/>
  <c r="AH267"/>
  <c r="T267"/>
  <c r="AI267"/>
  <c r="AD181"/>
  <c r="O181"/>
  <c r="Q181"/>
  <c r="AE181"/>
  <c r="P181"/>
  <c r="AF181"/>
  <c r="R181"/>
  <c r="S181"/>
  <c r="AG181"/>
  <c r="AH181"/>
  <c r="T181"/>
  <c r="AI181"/>
  <c r="AD117"/>
  <c r="O117"/>
  <c r="Q117"/>
  <c r="AE117"/>
  <c r="P117"/>
  <c r="AF117"/>
  <c r="R117"/>
  <c r="S117"/>
  <c r="AG117"/>
  <c r="AH117"/>
  <c r="T117"/>
  <c r="AI117"/>
  <c r="AD53"/>
  <c r="O53"/>
  <c r="Q53"/>
  <c r="AE53"/>
  <c r="P53"/>
  <c r="AF53"/>
  <c r="R53"/>
  <c r="S53"/>
  <c r="AG53"/>
  <c r="AH53"/>
  <c r="T53"/>
  <c r="AI53"/>
  <c r="AD301"/>
  <c r="O301"/>
  <c r="P301"/>
  <c r="Q301"/>
  <c r="AE301"/>
  <c r="AF301"/>
  <c r="R301"/>
  <c r="AG301"/>
  <c r="S301"/>
  <c r="AH301"/>
  <c r="T301"/>
  <c r="AI301"/>
  <c r="O134"/>
  <c r="AD134"/>
  <c r="Q134"/>
  <c r="AE134"/>
  <c r="P134"/>
  <c r="R134"/>
  <c r="AF134"/>
  <c r="AG134"/>
  <c r="S134"/>
  <c r="AH134"/>
  <c r="T134"/>
  <c r="AI134"/>
  <c r="O70"/>
  <c r="AD70"/>
  <c r="P70"/>
  <c r="Q70"/>
  <c r="AE70"/>
  <c r="AF70"/>
  <c r="R70"/>
  <c r="S70"/>
  <c r="AG70"/>
  <c r="AH70"/>
  <c r="T70"/>
  <c r="AI70"/>
  <c r="O284"/>
  <c r="AD284"/>
  <c r="Q284"/>
  <c r="AE284"/>
  <c r="P284"/>
  <c r="R284"/>
  <c r="AF284"/>
  <c r="S284"/>
  <c r="AG284"/>
  <c r="AH284"/>
  <c r="T284"/>
  <c r="AI284"/>
  <c r="O220"/>
  <c r="AD220"/>
  <c r="Q220"/>
  <c r="AE220"/>
  <c r="P220"/>
  <c r="R220"/>
  <c r="AF220"/>
  <c r="AG220"/>
  <c r="S220"/>
  <c r="AH220"/>
  <c r="T220"/>
  <c r="AI220"/>
  <c r="AD259"/>
  <c r="O259"/>
  <c r="P259"/>
  <c r="Q259"/>
  <c r="AE259"/>
  <c r="AF259"/>
  <c r="R259"/>
  <c r="AG259"/>
  <c r="S259"/>
  <c r="AH259"/>
  <c r="T259"/>
  <c r="AI259"/>
  <c r="AD177"/>
  <c r="O177"/>
  <c r="Q177"/>
  <c r="AE177"/>
  <c r="P177"/>
  <c r="AF177"/>
  <c r="R177"/>
  <c r="S177"/>
  <c r="AG177"/>
  <c r="AH177"/>
  <c r="T177"/>
  <c r="AI177"/>
  <c r="AD113"/>
  <c r="O113"/>
  <c r="Q113"/>
  <c r="AE113"/>
  <c r="P113"/>
  <c r="AF113"/>
  <c r="R113"/>
  <c r="S113"/>
  <c r="AG113"/>
  <c r="AH113"/>
  <c r="T113"/>
  <c r="AI113"/>
  <c r="AD49"/>
  <c r="O49"/>
  <c r="Q49"/>
  <c r="AE49"/>
  <c r="P49"/>
  <c r="AF49"/>
  <c r="R49"/>
  <c r="S49"/>
  <c r="AG49"/>
  <c r="AH49"/>
  <c r="T49"/>
  <c r="AI49"/>
  <c r="AD293"/>
  <c r="O293"/>
  <c r="P293"/>
  <c r="Q293"/>
  <c r="AE293"/>
  <c r="AF293"/>
  <c r="R293"/>
  <c r="AG293"/>
  <c r="S293"/>
  <c r="AH293"/>
  <c r="T293"/>
  <c r="AI293"/>
  <c r="O130"/>
  <c r="AD130"/>
  <c r="Q130"/>
  <c r="AE130"/>
  <c r="P130"/>
  <c r="R130"/>
  <c r="AF130"/>
  <c r="AG130"/>
  <c r="S130"/>
  <c r="AH130"/>
  <c r="T130"/>
  <c r="AI130"/>
  <c r="O66"/>
  <c r="AD66"/>
  <c r="P66"/>
  <c r="Q66"/>
  <c r="AE66"/>
  <c r="AF66"/>
  <c r="R66"/>
  <c r="S66"/>
  <c r="AG66"/>
  <c r="AH66"/>
  <c r="T66"/>
  <c r="AI66"/>
  <c r="O280"/>
  <c r="AD280"/>
  <c r="Q280"/>
  <c r="AE280"/>
  <c r="P280"/>
  <c r="R280"/>
  <c r="AF280"/>
  <c r="S280"/>
  <c r="AG280"/>
  <c r="AH280"/>
  <c r="T280"/>
  <c r="AI280"/>
  <c r="O216"/>
  <c r="AD216"/>
  <c r="Q216"/>
  <c r="AE216"/>
  <c r="P216"/>
  <c r="R216"/>
  <c r="AF216"/>
  <c r="AG216"/>
  <c r="S216"/>
  <c r="AH216"/>
  <c r="T216"/>
  <c r="AI216"/>
  <c r="AD251"/>
  <c r="O251"/>
  <c r="P251"/>
  <c r="Q251"/>
  <c r="AE251"/>
  <c r="AF251"/>
  <c r="R251"/>
  <c r="AG251"/>
  <c r="S251"/>
  <c r="AH251"/>
  <c r="T251"/>
  <c r="AI251"/>
  <c r="AD173"/>
  <c r="O173"/>
  <c r="Q173"/>
  <c r="AE173"/>
  <c r="P173"/>
  <c r="AF173"/>
  <c r="R173"/>
  <c r="S173"/>
  <c r="AG173"/>
  <c r="AH173"/>
  <c r="T173"/>
  <c r="AI173"/>
  <c r="AD109"/>
  <c r="O109"/>
  <c r="Q109"/>
  <c r="AE109"/>
  <c r="P109"/>
  <c r="AF109"/>
  <c r="R109"/>
  <c r="S109"/>
  <c r="AG109"/>
  <c r="AH109"/>
  <c r="T109"/>
  <c r="AI109"/>
  <c r="AD45"/>
  <c r="O45"/>
  <c r="Q45"/>
  <c r="AE45"/>
  <c r="P45"/>
  <c r="AF45"/>
  <c r="R45"/>
  <c r="S45"/>
  <c r="AG45"/>
  <c r="AH45"/>
  <c r="T45"/>
  <c r="AI45"/>
  <c r="AD285"/>
  <c r="O285"/>
  <c r="P285"/>
  <c r="Q285"/>
  <c r="AE285"/>
  <c r="AF285"/>
  <c r="R285"/>
  <c r="AG285"/>
  <c r="S285"/>
  <c r="AH285"/>
  <c r="T285"/>
  <c r="AI285"/>
  <c r="O126"/>
  <c r="AD126"/>
  <c r="Q126"/>
  <c r="AE126"/>
  <c r="P126"/>
  <c r="R126"/>
  <c r="AF126"/>
  <c r="AG126"/>
  <c r="S126"/>
  <c r="AH126"/>
  <c r="T126"/>
  <c r="AI126"/>
  <c r="O62"/>
  <c r="AD62"/>
  <c r="P62"/>
  <c r="Q62"/>
  <c r="AE62"/>
  <c r="AF62"/>
  <c r="R62"/>
  <c r="S62"/>
  <c r="AG62"/>
  <c r="AH62"/>
  <c r="T62"/>
  <c r="AI62"/>
  <c r="O276"/>
  <c r="AD276"/>
  <c r="Q276"/>
  <c r="AE276"/>
  <c r="P276"/>
  <c r="R276"/>
  <c r="AF276"/>
  <c r="S276"/>
  <c r="AG276"/>
  <c r="AH276"/>
  <c r="T276"/>
  <c r="AI276"/>
  <c r="O212"/>
  <c r="AD212"/>
  <c r="Q212"/>
  <c r="AE212"/>
  <c r="P212"/>
  <c r="R212"/>
  <c r="AF212"/>
  <c r="AG212"/>
  <c r="S212"/>
  <c r="AH212"/>
  <c r="T212"/>
  <c r="AI212"/>
  <c r="AD243"/>
  <c r="O243"/>
  <c r="AE243"/>
  <c r="Q243"/>
  <c r="P243"/>
  <c r="R243"/>
  <c r="AF243"/>
  <c r="S243"/>
  <c r="AG243"/>
  <c r="AH243"/>
  <c r="T243"/>
  <c r="AI243"/>
  <c r="AD169"/>
  <c r="O169"/>
  <c r="Q169"/>
  <c r="AE169"/>
  <c r="P169"/>
  <c r="AF169"/>
  <c r="R169"/>
  <c r="S169"/>
  <c r="AG169"/>
  <c r="AH169"/>
  <c r="T169"/>
  <c r="AI169"/>
  <c r="AD105"/>
  <c r="O105"/>
  <c r="Q105"/>
  <c r="AE105"/>
  <c r="P105"/>
  <c r="AF105"/>
  <c r="R105"/>
  <c r="S105"/>
  <c r="AG105"/>
  <c r="AH105"/>
  <c r="T105"/>
  <c r="AI105"/>
  <c r="AD41"/>
  <c r="O41"/>
  <c r="Q41"/>
  <c r="AE41"/>
  <c r="P41"/>
  <c r="AF41"/>
  <c r="R41"/>
  <c r="S41"/>
  <c r="AG41"/>
  <c r="AH41"/>
  <c r="T41"/>
  <c r="AI41"/>
  <c r="AD277"/>
  <c r="O277"/>
  <c r="P277"/>
  <c r="Q277"/>
  <c r="AE277"/>
  <c r="AF277"/>
  <c r="R277"/>
  <c r="AG277"/>
  <c r="S277"/>
  <c r="AH277"/>
  <c r="T277"/>
  <c r="AI277"/>
  <c r="O122"/>
  <c r="AD122"/>
  <c r="Q122"/>
  <c r="AE122"/>
  <c r="P122"/>
  <c r="R122"/>
  <c r="AF122"/>
  <c r="AG122"/>
  <c r="S122"/>
  <c r="AH122"/>
  <c r="T122"/>
  <c r="AI122"/>
  <c r="O58"/>
  <c r="AD58"/>
  <c r="P58"/>
  <c r="Q58"/>
  <c r="AE58"/>
  <c r="AF58"/>
  <c r="R58"/>
  <c r="S58"/>
  <c r="AG58"/>
  <c r="AH58"/>
  <c r="T58"/>
  <c r="AI58"/>
  <c r="O272"/>
  <c r="AD272"/>
  <c r="Q272"/>
  <c r="AE272"/>
  <c r="P272"/>
  <c r="R272"/>
  <c r="AF272"/>
  <c r="S272"/>
  <c r="AG272"/>
  <c r="AH272"/>
  <c r="T272"/>
  <c r="AI272"/>
  <c r="O208"/>
  <c r="AD208"/>
  <c r="Q208"/>
  <c r="AE208"/>
  <c r="P208"/>
  <c r="R208"/>
  <c r="AF208"/>
  <c r="AG208"/>
  <c r="S208"/>
  <c r="AH208"/>
  <c r="T208"/>
  <c r="AI208"/>
  <c r="AD235"/>
  <c r="O235"/>
  <c r="AE235"/>
  <c r="Q235"/>
  <c r="P235"/>
  <c r="R235"/>
  <c r="AF235"/>
  <c r="S235"/>
  <c r="AG235"/>
  <c r="AH235"/>
  <c r="T235"/>
  <c r="AI235"/>
  <c r="AD165"/>
  <c r="O165"/>
  <c r="Q165"/>
  <c r="AE165"/>
  <c r="P165"/>
  <c r="AF165"/>
  <c r="R165"/>
  <c r="S165"/>
  <c r="AG165"/>
  <c r="AH165"/>
  <c r="T165"/>
  <c r="AI165"/>
  <c r="AD101"/>
  <c r="O101"/>
  <c r="Q101"/>
  <c r="AE101"/>
  <c r="P101"/>
  <c r="AF101"/>
  <c r="R101"/>
  <c r="S101"/>
  <c r="AG101"/>
  <c r="AH101"/>
  <c r="T101"/>
  <c r="AI101"/>
  <c r="AD37"/>
  <c r="O37"/>
  <c r="P37"/>
  <c r="Q37"/>
  <c r="AE37"/>
  <c r="AF37"/>
  <c r="R37"/>
  <c r="S37"/>
  <c r="AG37"/>
  <c r="AH37"/>
  <c r="T37"/>
  <c r="AI37"/>
  <c r="AD269"/>
  <c r="O269"/>
  <c r="P269"/>
  <c r="Q269"/>
  <c r="AE269"/>
  <c r="AF269"/>
  <c r="R269"/>
  <c r="AG269"/>
  <c r="S269"/>
  <c r="AH269"/>
  <c r="T269"/>
  <c r="AI269"/>
  <c r="O182"/>
  <c r="AD182"/>
  <c r="Q182"/>
  <c r="P182"/>
  <c r="AE182"/>
  <c r="R182"/>
  <c r="AF182"/>
  <c r="S182"/>
  <c r="AG182"/>
  <c r="T182"/>
  <c r="AH182"/>
  <c r="AI182"/>
  <c r="O118"/>
  <c r="AD118"/>
  <c r="Q118"/>
  <c r="AE118"/>
  <c r="P118"/>
  <c r="R118"/>
  <c r="AF118"/>
  <c r="AG118"/>
  <c r="S118"/>
  <c r="AH118"/>
  <c r="T118"/>
  <c r="AI118"/>
  <c r="O54"/>
  <c r="AD54"/>
  <c r="P54"/>
  <c r="Q54"/>
  <c r="AE54"/>
  <c r="AF54"/>
  <c r="R54"/>
  <c r="S54"/>
  <c r="AG54"/>
  <c r="AH54"/>
  <c r="T54"/>
  <c r="AI54"/>
  <c r="O268"/>
  <c r="AD268"/>
  <c r="Q268"/>
  <c r="AE268"/>
  <c r="P268"/>
  <c r="R268"/>
  <c r="AF268"/>
  <c r="S268"/>
  <c r="AG268"/>
  <c r="AH268"/>
  <c r="T268"/>
  <c r="AI268"/>
  <c r="O204"/>
  <c r="AD204"/>
  <c r="Q204"/>
  <c r="AE204"/>
  <c r="P204"/>
  <c r="R204"/>
  <c r="AF204"/>
  <c r="AG204"/>
  <c r="S204"/>
  <c r="AH204"/>
  <c r="T204"/>
  <c r="AI204"/>
  <c r="AD227"/>
  <c r="O227"/>
  <c r="AE227"/>
  <c r="Q227"/>
  <c r="P227"/>
  <c r="R227"/>
  <c r="AF227"/>
  <c r="S227"/>
  <c r="AG227"/>
  <c r="AH227"/>
  <c r="T227"/>
  <c r="AI227"/>
  <c r="AD161"/>
  <c r="O161"/>
  <c r="Q161"/>
  <c r="AE161"/>
  <c r="P161"/>
  <c r="AF161"/>
  <c r="R161"/>
  <c r="S161"/>
  <c r="AG161"/>
  <c r="AH161"/>
  <c r="T161"/>
  <c r="AI161"/>
  <c r="AD97"/>
  <c r="O97"/>
  <c r="Q97"/>
  <c r="AE97"/>
  <c r="P97"/>
  <c r="AF97"/>
  <c r="R97"/>
  <c r="S97"/>
  <c r="AG97"/>
  <c r="AH97"/>
  <c r="T97"/>
  <c r="AI97"/>
  <c r="AD33"/>
  <c r="O33"/>
  <c r="P33"/>
  <c r="Q33"/>
  <c r="AE33"/>
  <c r="AF33"/>
  <c r="R33"/>
  <c r="S33"/>
  <c r="AG33"/>
  <c r="AH33"/>
  <c r="T33"/>
  <c r="AI33"/>
  <c r="AD261"/>
  <c r="O261"/>
  <c r="P261"/>
  <c r="Q261"/>
  <c r="AE261"/>
  <c r="AF261"/>
  <c r="R261"/>
  <c r="AG261"/>
  <c r="S261"/>
  <c r="AH261"/>
  <c r="T261"/>
  <c r="AI261"/>
  <c r="O178"/>
  <c r="AD178"/>
  <c r="Q178"/>
  <c r="P178"/>
  <c r="AE178"/>
  <c r="R178"/>
  <c r="AF178"/>
  <c r="S178"/>
  <c r="AG178"/>
  <c r="AH178"/>
  <c r="T178"/>
  <c r="AI178"/>
  <c r="O114"/>
  <c r="AD114"/>
  <c r="Q114"/>
  <c r="AE114"/>
  <c r="P114"/>
  <c r="R114"/>
  <c r="AF114"/>
  <c r="AG114"/>
  <c r="S114"/>
  <c r="AH114"/>
  <c r="T114"/>
  <c r="AI114"/>
  <c r="O50"/>
  <c r="AD50"/>
  <c r="P50"/>
  <c r="Q50"/>
  <c r="AE50"/>
  <c r="AF50"/>
  <c r="R50"/>
  <c r="S50"/>
  <c r="AG50"/>
  <c r="AH50"/>
  <c r="T50"/>
  <c r="AI50"/>
  <c r="O304"/>
  <c r="AD304"/>
  <c r="Q304"/>
  <c r="AE304"/>
  <c r="P304"/>
  <c r="R304"/>
  <c r="AF304"/>
  <c r="S304"/>
  <c r="AG304"/>
  <c r="AH304"/>
  <c r="T304"/>
  <c r="AI304"/>
  <c r="O264"/>
  <c r="AD264"/>
  <c r="Q264"/>
  <c r="AE264"/>
  <c r="P264"/>
  <c r="R264"/>
  <c r="AF264"/>
  <c r="S264"/>
  <c r="AG264"/>
  <c r="AH264"/>
  <c r="T264"/>
  <c r="AI264"/>
  <c r="O200"/>
  <c r="AD200"/>
  <c r="Q200"/>
  <c r="AE200"/>
  <c r="P200"/>
  <c r="R200"/>
  <c r="AF200"/>
  <c r="AG200"/>
  <c r="S200"/>
  <c r="AH200"/>
  <c r="T200"/>
  <c r="AI200"/>
  <c r="AD219"/>
  <c r="O219"/>
  <c r="AE219"/>
  <c r="P219"/>
  <c r="Q219"/>
  <c r="AF219"/>
  <c r="R219"/>
  <c r="S219"/>
  <c r="AG219"/>
  <c r="AH219"/>
  <c r="T219"/>
  <c r="AI219"/>
  <c r="AD157"/>
  <c r="O157"/>
  <c r="Q157"/>
  <c r="AE157"/>
  <c r="P157"/>
  <c r="AF157"/>
  <c r="R157"/>
  <c r="S157"/>
  <c r="AG157"/>
  <c r="AH157"/>
  <c r="T157"/>
  <c r="AI157"/>
  <c r="AD93"/>
  <c r="O93"/>
  <c r="Q93"/>
  <c r="AE93"/>
  <c r="P93"/>
  <c r="AF93"/>
  <c r="R93"/>
  <c r="S93"/>
  <c r="AG93"/>
  <c r="AH93"/>
  <c r="T93"/>
  <c r="AI93"/>
  <c r="AD29"/>
  <c r="O29"/>
  <c r="P29"/>
  <c r="Q29"/>
  <c r="AE29"/>
  <c r="AF29"/>
  <c r="R29"/>
  <c r="S29"/>
  <c r="AG29"/>
  <c r="AH29"/>
  <c r="T29"/>
  <c r="AI29"/>
  <c r="AD253"/>
  <c r="O253"/>
  <c r="P253"/>
  <c r="Q253"/>
  <c r="AE253"/>
  <c r="AF253"/>
  <c r="R253"/>
  <c r="AG253"/>
  <c r="S253"/>
  <c r="AH253"/>
  <c r="T253"/>
  <c r="AI253"/>
  <c r="O174"/>
  <c r="AD174"/>
  <c r="Q174"/>
  <c r="P174"/>
  <c r="AE174"/>
  <c r="R174"/>
  <c r="AF174"/>
  <c r="S174"/>
  <c r="AG174"/>
  <c r="T174"/>
  <c r="AH174"/>
  <c r="AI174"/>
  <c r="O110"/>
  <c r="AD110"/>
  <c r="Q110"/>
  <c r="AE110"/>
  <c r="P110"/>
  <c r="R110"/>
  <c r="AF110"/>
  <c r="AG110"/>
  <c r="S110"/>
  <c r="AH110"/>
  <c r="T110"/>
  <c r="AI110"/>
  <c r="O46"/>
  <c r="AD46"/>
  <c r="P46"/>
  <c r="Q46"/>
  <c r="AE46"/>
  <c r="AF46"/>
  <c r="R46"/>
  <c r="S46"/>
  <c r="AG46"/>
  <c r="AH46"/>
  <c r="T46"/>
  <c r="AI46"/>
  <c r="O260"/>
  <c r="AD260"/>
  <c r="Q260"/>
  <c r="AE260"/>
  <c r="P260"/>
  <c r="R260"/>
  <c r="AF260"/>
  <c r="S260"/>
  <c r="AG260"/>
  <c r="AH260"/>
  <c r="T260"/>
  <c r="AI260"/>
  <c r="O196"/>
  <c r="AD196"/>
  <c r="Q196"/>
  <c r="AE196"/>
  <c r="P196"/>
  <c r="R196"/>
  <c r="AF196"/>
  <c r="AG196"/>
  <c r="S196"/>
  <c r="AH196"/>
  <c r="T196"/>
  <c r="AI196"/>
  <c r="AD211"/>
  <c r="O211"/>
  <c r="AE211"/>
  <c r="P211"/>
  <c r="Q211"/>
  <c r="AF211"/>
  <c r="R211"/>
  <c r="S211"/>
  <c r="AG211"/>
  <c r="AH211"/>
  <c r="T211"/>
  <c r="AI211"/>
  <c r="AD153"/>
  <c r="O153"/>
  <c r="Q153"/>
  <c r="AE153"/>
  <c r="P153"/>
  <c r="AF153"/>
  <c r="R153"/>
  <c r="S153"/>
  <c r="AG153"/>
  <c r="AH153"/>
  <c r="T153"/>
  <c r="AI153"/>
  <c r="AD89"/>
  <c r="O89"/>
  <c r="Q89"/>
  <c r="AE89"/>
  <c r="P89"/>
  <c r="AF89"/>
  <c r="R89"/>
  <c r="S89"/>
  <c r="AG89"/>
  <c r="AH89"/>
  <c r="T89"/>
  <c r="AI89"/>
  <c r="AD25"/>
  <c r="O25"/>
  <c r="AE25"/>
  <c r="P25"/>
  <c r="Q25"/>
  <c r="AF25"/>
  <c r="R25"/>
  <c r="S25"/>
  <c r="AG25"/>
  <c r="T25"/>
  <c r="AH25"/>
  <c r="AI25"/>
  <c r="AD245"/>
  <c r="O245"/>
  <c r="P245"/>
  <c r="Q245"/>
  <c r="AE245"/>
  <c r="R245"/>
  <c r="AF245"/>
  <c r="S245"/>
  <c r="AG245"/>
  <c r="AH245"/>
  <c r="T245"/>
  <c r="AI245"/>
  <c r="O170"/>
  <c r="AD170"/>
  <c r="Q170"/>
  <c r="P170"/>
  <c r="AE170"/>
  <c r="R170"/>
  <c r="AF170"/>
  <c r="S170"/>
  <c r="AG170"/>
  <c r="AH170"/>
  <c r="T170"/>
  <c r="AI170"/>
  <c r="O106"/>
  <c r="AD106"/>
  <c r="Q106"/>
  <c r="AE106"/>
  <c r="P106"/>
  <c r="R106"/>
  <c r="AF106"/>
  <c r="AG106"/>
  <c r="S106"/>
  <c r="AH106"/>
  <c r="T106"/>
  <c r="AI106"/>
  <c r="O42"/>
  <c r="AD42"/>
  <c r="P42"/>
  <c r="Q42"/>
  <c r="AE42"/>
  <c r="AF42"/>
  <c r="R42"/>
  <c r="S42"/>
  <c r="AG42"/>
  <c r="AH42"/>
  <c r="T42"/>
  <c r="AI42"/>
  <c r="O60"/>
  <c r="AD60"/>
  <c r="Q60"/>
  <c r="AE60"/>
  <c r="P60"/>
  <c r="R60"/>
  <c r="AF60"/>
  <c r="S60"/>
  <c r="AG60"/>
  <c r="AH60"/>
  <c r="T60"/>
  <c r="AI60"/>
  <c r="O124"/>
  <c r="AD124"/>
  <c r="Q124"/>
  <c r="AE124"/>
  <c r="P124"/>
  <c r="R124"/>
  <c r="AF124"/>
  <c r="AG124"/>
  <c r="S124"/>
  <c r="AH124"/>
  <c r="T124"/>
  <c r="AI124"/>
  <c r="AD281"/>
  <c r="O281"/>
  <c r="P281"/>
  <c r="Q281"/>
  <c r="AE281"/>
  <c r="AF281"/>
  <c r="R281"/>
  <c r="AG281"/>
  <c r="S281"/>
  <c r="AH281"/>
  <c r="T281"/>
  <c r="AI281"/>
  <c r="AD43"/>
  <c r="O43"/>
  <c r="Q43"/>
  <c r="AE43"/>
  <c r="P43"/>
  <c r="R43"/>
  <c r="AF43"/>
  <c r="AG43"/>
  <c r="S43"/>
  <c r="AH43"/>
  <c r="T43"/>
  <c r="AI43"/>
  <c r="AD107"/>
  <c r="O107"/>
  <c r="Q107"/>
  <c r="AE107"/>
  <c r="P107"/>
  <c r="AF107"/>
  <c r="R107"/>
  <c r="S107"/>
  <c r="AG107"/>
  <c r="AH107"/>
  <c r="T107"/>
  <c r="AI107"/>
  <c r="AD171"/>
  <c r="O171"/>
  <c r="AE171"/>
  <c r="P171"/>
  <c r="Q171"/>
  <c r="AF171"/>
  <c r="R171"/>
  <c r="S171"/>
  <c r="AG171"/>
  <c r="AH171"/>
  <c r="T171"/>
  <c r="AI171"/>
  <c r="AD247"/>
  <c r="O247"/>
  <c r="AE247"/>
  <c r="Q247"/>
  <c r="P247"/>
  <c r="R247"/>
  <c r="AF247"/>
  <c r="S247"/>
  <c r="AG247"/>
  <c r="AH247"/>
  <c r="T247"/>
  <c r="AI247"/>
  <c r="O214"/>
  <c r="AD214"/>
  <c r="Q214"/>
  <c r="P214"/>
  <c r="AE214"/>
  <c r="R214"/>
  <c r="AF214"/>
  <c r="S214"/>
  <c r="AG214"/>
  <c r="AH214"/>
  <c r="T214"/>
  <c r="AI214"/>
  <c r="O278"/>
  <c r="AD278"/>
  <c r="Q278"/>
  <c r="AE278"/>
  <c r="P278"/>
  <c r="R278"/>
  <c r="AF278"/>
  <c r="S278"/>
  <c r="AG278"/>
  <c r="AH278"/>
  <c r="T278"/>
  <c r="AI278"/>
  <c r="O68"/>
  <c r="AD68"/>
  <c r="Q68"/>
  <c r="AE68"/>
  <c r="P68"/>
  <c r="R68"/>
  <c r="AF68"/>
  <c r="S68"/>
  <c r="AG68"/>
  <c r="AH68"/>
  <c r="T68"/>
  <c r="AI68"/>
  <c r="O132"/>
  <c r="AD132"/>
  <c r="Q132"/>
  <c r="AE132"/>
  <c r="P132"/>
  <c r="R132"/>
  <c r="AF132"/>
  <c r="AG132"/>
  <c r="S132"/>
  <c r="AH132"/>
  <c r="T132"/>
  <c r="AI132"/>
  <c r="AD297"/>
  <c r="O297"/>
  <c r="P297"/>
  <c r="Q297"/>
  <c r="AE297"/>
  <c r="AF297"/>
  <c r="R297"/>
  <c r="AG297"/>
  <c r="S297"/>
  <c r="AH297"/>
  <c r="T297"/>
  <c r="AI297"/>
  <c r="AD51"/>
  <c r="O51"/>
  <c r="Q51"/>
  <c r="AE51"/>
  <c r="P51"/>
  <c r="R51"/>
  <c r="AF51"/>
  <c r="AG51"/>
  <c r="S51"/>
  <c r="AH51"/>
  <c r="T51"/>
  <c r="AI51"/>
  <c r="AD115"/>
  <c r="O115"/>
  <c r="Q115"/>
  <c r="AE115"/>
  <c r="P115"/>
  <c r="AF115"/>
  <c r="R115"/>
  <c r="S115"/>
  <c r="AG115"/>
  <c r="AH115"/>
  <c r="T115"/>
  <c r="AI115"/>
  <c r="AD179"/>
  <c r="O179"/>
  <c r="AE179"/>
  <c r="P179"/>
  <c r="Q179"/>
  <c r="AF179"/>
  <c r="R179"/>
  <c r="S179"/>
  <c r="AG179"/>
  <c r="AH179"/>
  <c r="T179"/>
  <c r="AI179"/>
  <c r="AD263"/>
  <c r="O263"/>
  <c r="P263"/>
  <c r="Q263"/>
  <c r="AE263"/>
  <c r="AF263"/>
  <c r="R263"/>
  <c r="AG263"/>
  <c r="S263"/>
  <c r="AH263"/>
  <c r="T263"/>
  <c r="AI263"/>
  <c r="O222"/>
  <c r="AD222"/>
  <c r="Q222"/>
  <c r="P222"/>
  <c r="AE222"/>
  <c r="R222"/>
  <c r="AF222"/>
  <c r="S222"/>
  <c r="AG222"/>
  <c r="AH222"/>
  <c r="T222"/>
  <c r="AI222"/>
  <c r="O286"/>
  <c r="AD286"/>
  <c r="Q286"/>
  <c r="AE286"/>
  <c r="P286"/>
  <c r="R286"/>
  <c r="AF286"/>
  <c r="S286"/>
  <c r="AG286"/>
  <c r="AH286"/>
  <c r="T286"/>
  <c r="AI286"/>
  <c r="O44"/>
  <c r="AD44"/>
  <c r="Q44"/>
  <c r="AE44"/>
  <c r="P44"/>
  <c r="R44"/>
  <c r="AF44"/>
  <c r="S44"/>
  <c r="AG44"/>
  <c r="AH44"/>
  <c r="T44"/>
  <c r="AI44"/>
  <c r="O108"/>
  <c r="AD108"/>
  <c r="Q108"/>
  <c r="AE108"/>
  <c r="P108"/>
  <c r="R108"/>
  <c r="AF108"/>
  <c r="AG108"/>
  <c r="S108"/>
  <c r="AH108"/>
  <c r="T108"/>
  <c r="AI108"/>
  <c r="O172"/>
  <c r="AD172"/>
  <c r="Q172"/>
  <c r="AE172"/>
  <c r="P172"/>
  <c r="R172"/>
  <c r="AF172"/>
  <c r="AG172"/>
  <c r="S172"/>
  <c r="AH172"/>
  <c r="T172"/>
  <c r="AI172"/>
  <c r="AD249"/>
  <c r="O249"/>
  <c r="P249"/>
  <c r="Q249"/>
  <c r="AE249"/>
  <c r="R249"/>
  <c r="AF249"/>
  <c r="S249"/>
  <c r="AG249"/>
  <c r="AH249"/>
  <c r="T249"/>
  <c r="AI249"/>
  <c r="AD27"/>
  <c r="O27"/>
  <c r="AE27"/>
  <c r="Q27"/>
  <c r="P27"/>
  <c r="R27"/>
  <c r="AF27"/>
  <c r="AG27"/>
  <c r="S27"/>
  <c r="AH27"/>
  <c r="T27"/>
  <c r="AI27"/>
  <c r="AD91"/>
  <c r="O91"/>
  <c r="Q91"/>
  <c r="AE91"/>
  <c r="P91"/>
  <c r="AF91"/>
  <c r="R91"/>
  <c r="S91"/>
  <c r="AG91"/>
  <c r="AH91"/>
  <c r="T91"/>
  <c r="AI91"/>
  <c r="AD155"/>
  <c r="O155"/>
  <c r="Q155"/>
  <c r="AE155"/>
  <c r="P155"/>
  <c r="AF155"/>
  <c r="R155"/>
  <c r="S155"/>
  <c r="AG155"/>
  <c r="AH155"/>
  <c r="T155"/>
  <c r="AI155"/>
  <c r="AD215"/>
  <c r="O215"/>
  <c r="AE215"/>
  <c r="P215"/>
  <c r="Q215"/>
  <c r="AF215"/>
  <c r="R215"/>
  <c r="S215"/>
  <c r="AG215"/>
  <c r="AH215"/>
  <c r="T215"/>
  <c r="AI215"/>
  <c r="O198"/>
  <c r="AD198"/>
  <c r="Q198"/>
  <c r="P198"/>
  <c r="AE198"/>
  <c r="R198"/>
  <c r="AF198"/>
  <c r="S198"/>
  <c r="AG198"/>
  <c r="T198"/>
  <c r="AH198"/>
  <c r="AI198"/>
  <c r="O262"/>
  <c r="AD262"/>
  <c r="Q262"/>
  <c r="AE262"/>
  <c r="P262"/>
  <c r="R262"/>
  <c r="AF262"/>
  <c r="S262"/>
  <c r="AG262"/>
  <c r="AH262"/>
  <c r="T262"/>
  <c r="AI262"/>
  <c r="O52"/>
  <c r="AD52"/>
  <c r="Q52"/>
  <c r="AE52"/>
  <c r="P52"/>
  <c r="R52"/>
  <c r="AF52"/>
  <c r="S52"/>
  <c r="AG52"/>
  <c r="AH52"/>
  <c r="T52"/>
  <c r="AI52"/>
  <c r="O116"/>
  <c r="AD116"/>
  <c r="Q116"/>
  <c r="AE116"/>
  <c r="P116"/>
  <c r="R116"/>
  <c r="AF116"/>
  <c r="AG116"/>
  <c r="S116"/>
  <c r="AH116"/>
  <c r="T116"/>
  <c r="AI116"/>
  <c r="O180"/>
  <c r="AD180"/>
  <c r="Q180"/>
  <c r="AE180"/>
  <c r="P180"/>
  <c r="R180"/>
  <c r="AF180"/>
  <c r="AG180"/>
  <c r="S180"/>
  <c r="AH180"/>
  <c r="T180"/>
  <c r="AI180"/>
  <c r="AD265"/>
  <c r="O265"/>
  <c r="P265"/>
  <c r="Q265"/>
  <c r="AE265"/>
  <c r="AF265"/>
  <c r="R265"/>
  <c r="AG265"/>
  <c r="S265"/>
  <c r="AH265"/>
  <c r="T265"/>
  <c r="AI265"/>
  <c r="O306"/>
  <c r="AD306"/>
  <c r="Q306"/>
  <c r="AE306"/>
  <c r="P306"/>
  <c r="R306"/>
  <c r="AF306"/>
  <c r="S306"/>
  <c r="AG306"/>
  <c r="AH306"/>
  <c r="T306"/>
  <c r="AI306"/>
  <c r="AD35"/>
  <c r="O35"/>
  <c r="Q35"/>
  <c r="AE35"/>
  <c r="P35"/>
  <c r="R35"/>
  <c r="AF35"/>
  <c r="AG35"/>
  <c r="S35"/>
  <c r="AH35"/>
  <c r="T35"/>
  <c r="AI35"/>
  <c r="AD99"/>
  <c r="O99"/>
  <c r="Q99"/>
  <c r="AE99"/>
  <c r="P99"/>
  <c r="AF99"/>
  <c r="R99"/>
  <c r="S99"/>
  <c r="AG99"/>
  <c r="AH99"/>
  <c r="T99"/>
  <c r="AI99"/>
  <c r="AD163"/>
  <c r="O163"/>
  <c r="AE163"/>
  <c r="P163"/>
  <c r="Q163"/>
  <c r="AF163"/>
  <c r="R163"/>
  <c r="S163"/>
  <c r="AG163"/>
  <c r="AH163"/>
  <c r="T163"/>
  <c r="AI163"/>
  <c r="AD231"/>
  <c r="O231"/>
  <c r="AE231"/>
  <c r="Q231"/>
  <c r="P231"/>
  <c r="R231"/>
  <c r="AF231"/>
  <c r="S231"/>
  <c r="AG231"/>
  <c r="AH231"/>
  <c r="T231"/>
  <c r="AI231"/>
  <c r="O206"/>
  <c r="AD206"/>
  <c r="Q206"/>
  <c r="P206"/>
  <c r="AE206"/>
  <c r="R206"/>
  <c r="AF206"/>
  <c r="S206"/>
  <c r="AG206"/>
  <c r="T206"/>
  <c r="AH206"/>
  <c r="AI206"/>
  <c r="O270"/>
  <c r="AD270"/>
  <c r="Q270"/>
  <c r="AE270"/>
  <c r="P270"/>
  <c r="R270"/>
  <c r="AF270"/>
  <c r="S270"/>
  <c r="AG270"/>
  <c r="AH270"/>
  <c r="T270"/>
  <c r="AI270"/>
  <c r="O28"/>
  <c r="AD28"/>
  <c r="AE28"/>
  <c r="Q28"/>
  <c r="P28"/>
  <c r="AF28"/>
  <c r="R28"/>
  <c r="S28"/>
  <c r="AG28"/>
  <c r="AH28"/>
  <c r="T28"/>
  <c r="AI28"/>
  <c r="O92"/>
  <c r="AD92"/>
  <c r="Q92"/>
  <c r="AE92"/>
  <c r="P92"/>
  <c r="R92"/>
  <c r="AF92"/>
  <c r="AG92"/>
  <c r="S92"/>
  <c r="AH92"/>
  <c r="T92"/>
  <c r="AI92"/>
  <c r="O156"/>
  <c r="AD156"/>
  <c r="Q156"/>
  <c r="AE156"/>
  <c r="P156"/>
  <c r="R156"/>
  <c r="AF156"/>
  <c r="AG156"/>
  <c r="S156"/>
  <c r="AH156"/>
  <c r="T156"/>
  <c r="AI156"/>
  <c r="AD217"/>
  <c r="O217"/>
  <c r="Q217"/>
  <c r="AE217"/>
  <c r="P217"/>
  <c r="AF217"/>
  <c r="R217"/>
  <c r="S217"/>
  <c r="AG217"/>
  <c r="AH217"/>
  <c r="T217"/>
  <c r="AI217"/>
  <c r="O11"/>
  <c r="AD11"/>
  <c r="P11"/>
  <c r="Q11"/>
  <c r="AE11"/>
  <c r="R11"/>
  <c r="AF11"/>
  <c r="AG11"/>
  <c r="S11"/>
  <c r="AH11"/>
  <c r="T11"/>
  <c r="AI11"/>
  <c r="AD75"/>
  <c r="O75"/>
  <c r="Q75"/>
  <c r="AE75"/>
  <c r="P75"/>
  <c r="AF75"/>
  <c r="R75"/>
  <c r="S75"/>
  <c r="AG75"/>
  <c r="AH75"/>
  <c r="T75"/>
  <c r="AI75"/>
  <c r="AD139"/>
  <c r="O139"/>
  <c r="Q139"/>
  <c r="AE139"/>
  <c r="P139"/>
  <c r="AF139"/>
  <c r="R139"/>
  <c r="S139"/>
  <c r="AG139"/>
  <c r="AH139"/>
  <c r="T139"/>
  <c r="AI139"/>
  <c r="O246"/>
  <c r="AD246"/>
  <c r="Q246"/>
  <c r="AE246"/>
  <c r="P246"/>
  <c r="AF246"/>
  <c r="R246"/>
  <c r="S246"/>
  <c r="AG246"/>
  <c r="AH246"/>
  <c r="T246"/>
  <c r="AI246"/>
  <c r="O36"/>
  <c r="AD36"/>
  <c r="AE36"/>
  <c r="P36"/>
  <c r="Q36"/>
  <c r="AF36"/>
  <c r="R36"/>
  <c r="S36"/>
  <c r="AG36"/>
  <c r="AH36"/>
  <c r="T36"/>
  <c r="AI36"/>
  <c r="O100"/>
  <c r="AD100"/>
  <c r="Q100"/>
  <c r="AE100"/>
  <c r="P100"/>
  <c r="R100"/>
  <c r="AF100"/>
  <c r="AG100"/>
  <c r="S100"/>
  <c r="AH100"/>
  <c r="T100"/>
  <c r="AI100"/>
  <c r="O164"/>
  <c r="AD164"/>
  <c r="Q164"/>
  <c r="AE164"/>
  <c r="P164"/>
  <c r="R164"/>
  <c r="AF164"/>
  <c r="AG164"/>
  <c r="S164"/>
  <c r="AH164"/>
  <c r="T164"/>
  <c r="AI164"/>
  <c r="AD233"/>
  <c r="O233"/>
  <c r="P233"/>
  <c r="Q233"/>
  <c r="AE233"/>
  <c r="R233"/>
  <c r="AF233"/>
  <c r="S233"/>
  <c r="AG233"/>
  <c r="AH233"/>
  <c r="T233"/>
  <c r="AI233"/>
  <c r="AD19"/>
  <c r="O19"/>
  <c r="P19"/>
  <c r="Q19"/>
  <c r="AE19"/>
  <c r="R19"/>
  <c r="AF19"/>
  <c r="AG19"/>
  <c r="S19"/>
  <c r="AH19"/>
  <c r="T19"/>
  <c r="AI19"/>
  <c r="AD83"/>
  <c r="O83"/>
  <c r="Q83"/>
  <c r="AE83"/>
  <c r="P83"/>
  <c r="AF83"/>
  <c r="R83"/>
  <c r="S83"/>
  <c r="AG83"/>
  <c r="AH83"/>
  <c r="T83"/>
  <c r="AI83"/>
  <c r="AD147"/>
  <c r="O147"/>
  <c r="Q147"/>
  <c r="AE147"/>
  <c r="P147"/>
  <c r="AF147"/>
  <c r="R147"/>
  <c r="S147"/>
  <c r="AG147"/>
  <c r="AH147"/>
  <c r="T147"/>
  <c r="AI147"/>
  <c r="AD199"/>
  <c r="O199"/>
  <c r="AE199"/>
  <c r="P199"/>
  <c r="Q199"/>
  <c r="AF199"/>
  <c r="R199"/>
  <c r="S199"/>
  <c r="AG199"/>
  <c r="AH199"/>
  <c r="T199"/>
  <c r="AI199"/>
  <c r="O190"/>
  <c r="AD190"/>
  <c r="Q190"/>
  <c r="P190"/>
  <c r="AE190"/>
  <c r="R190"/>
  <c r="AF190"/>
  <c r="S190"/>
  <c r="AG190"/>
  <c r="T190"/>
  <c r="AH190"/>
  <c r="AI190"/>
  <c r="O254"/>
  <c r="AD254"/>
  <c r="Q254"/>
  <c r="AE254"/>
  <c r="P254"/>
  <c r="R254"/>
  <c r="AF254"/>
  <c r="S254"/>
  <c r="AG254"/>
  <c r="AH254"/>
  <c r="T254"/>
  <c r="AI254"/>
  <c r="AD12"/>
  <c r="O12"/>
  <c r="Q12"/>
  <c r="AE12"/>
  <c r="P12"/>
  <c r="AF12"/>
  <c r="R12"/>
  <c r="S12"/>
  <c r="AG12"/>
  <c r="AH12"/>
  <c r="T12"/>
  <c r="AI12"/>
  <c r="O76"/>
  <c r="AD76"/>
  <c r="Q76"/>
  <c r="AE76"/>
  <c r="P76"/>
  <c r="R76"/>
  <c r="AF76"/>
  <c r="AG76"/>
  <c r="S76"/>
  <c r="AH76"/>
  <c r="T76"/>
  <c r="AI76"/>
  <c r="O140"/>
  <c r="AD140"/>
  <c r="Q140"/>
  <c r="AE140"/>
  <c r="P140"/>
  <c r="R140"/>
  <c r="AF140"/>
  <c r="AG140"/>
  <c r="S140"/>
  <c r="AH140"/>
  <c r="T140"/>
  <c r="AI140"/>
  <c r="AD185"/>
  <c r="O185"/>
  <c r="Q185"/>
  <c r="AE185"/>
  <c r="P185"/>
  <c r="AF185"/>
  <c r="R185"/>
  <c r="S185"/>
  <c r="AG185"/>
  <c r="AH185"/>
  <c r="T185"/>
  <c r="AI185"/>
  <c r="AD59"/>
  <c r="O59"/>
  <c r="Q59"/>
  <c r="AE59"/>
  <c r="P59"/>
  <c r="R59"/>
  <c r="AF59"/>
  <c r="AG59"/>
  <c r="S59"/>
  <c r="AH59"/>
  <c r="T59"/>
  <c r="AI59"/>
  <c r="AD123"/>
  <c r="O123"/>
  <c r="Q123"/>
  <c r="AE123"/>
  <c r="P123"/>
  <c r="AF123"/>
  <c r="R123"/>
  <c r="S123"/>
  <c r="AG123"/>
  <c r="AH123"/>
  <c r="T123"/>
  <c r="AI123"/>
  <c r="AD279"/>
  <c r="O279"/>
  <c r="P279"/>
  <c r="Q279"/>
  <c r="AE279"/>
  <c r="AF279"/>
  <c r="R279"/>
  <c r="AG279"/>
  <c r="S279"/>
  <c r="AH279"/>
  <c r="T279"/>
  <c r="AI279"/>
  <c r="O230"/>
  <c r="AD230"/>
  <c r="Q230"/>
  <c r="AE230"/>
  <c r="P230"/>
  <c r="AF230"/>
  <c r="R230"/>
  <c r="S230"/>
  <c r="AG230"/>
  <c r="AH230"/>
  <c r="T230"/>
  <c r="AI230"/>
  <c r="O294"/>
  <c r="AD294"/>
  <c r="Q294"/>
  <c r="AE294"/>
  <c r="P294"/>
  <c r="R294"/>
  <c r="AF294"/>
  <c r="S294"/>
  <c r="AG294"/>
  <c r="AH294"/>
  <c r="T294"/>
  <c r="AI294"/>
  <c r="AA6"/>
  <c r="L5"/>
  <c r="O20"/>
  <c r="AD20"/>
  <c r="Q20"/>
  <c r="AE20"/>
  <c r="P20"/>
  <c r="AF20"/>
  <c r="R20"/>
  <c r="S20"/>
  <c r="AG20"/>
  <c r="AH20"/>
  <c r="T20"/>
  <c r="AI20"/>
  <c r="O84"/>
  <c r="AD84"/>
  <c r="Q84"/>
  <c r="AE84"/>
  <c r="P84"/>
  <c r="R84"/>
  <c r="AF84"/>
  <c r="AG84"/>
  <c r="S84"/>
  <c r="AH84"/>
  <c r="T84"/>
  <c r="AI84"/>
  <c r="O148"/>
  <c r="AD148"/>
  <c r="Q148"/>
  <c r="AE148"/>
  <c r="P148"/>
  <c r="R148"/>
  <c r="AF148"/>
  <c r="AG148"/>
  <c r="S148"/>
  <c r="AH148"/>
  <c r="T148"/>
  <c r="AI148"/>
  <c r="AD201"/>
  <c r="O201"/>
  <c r="Q201"/>
  <c r="AE201"/>
  <c r="P201"/>
  <c r="AF201"/>
  <c r="R201"/>
  <c r="S201"/>
  <c r="AG201"/>
  <c r="AH201"/>
  <c r="T201"/>
  <c r="AI201"/>
  <c r="AD67"/>
  <c r="O67"/>
  <c r="Q67"/>
  <c r="AE67"/>
  <c r="P67"/>
  <c r="R67"/>
  <c r="AF67"/>
  <c r="AG67"/>
  <c r="S67"/>
  <c r="AH67"/>
  <c r="T67"/>
  <c r="AI67"/>
  <c r="AD131"/>
  <c r="O131"/>
  <c r="Q131"/>
  <c r="AE131"/>
  <c r="P131"/>
  <c r="AF131"/>
  <c r="R131"/>
  <c r="S131"/>
  <c r="AG131"/>
  <c r="AH131"/>
  <c r="T131"/>
  <c r="AI131"/>
  <c r="AD295"/>
  <c r="O295"/>
  <c r="P295"/>
  <c r="Q295"/>
  <c r="AE295"/>
  <c r="AF295"/>
  <c r="R295"/>
  <c r="AG295"/>
  <c r="S295"/>
  <c r="AH295"/>
  <c r="T295"/>
  <c r="AI295"/>
  <c r="O238"/>
  <c r="AD238"/>
  <c r="Q238"/>
  <c r="AE238"/>
  <c r="P238"/>
  <c r="AF238"/>
  <c r="R238"/>
  <c r="S238"/>
  <c r="AG238"/>
  <c r="AH238"/>
  <c r="T238"/>
  <c r="AI238"/>
  <c r="O302"/>
  <c r="AD302"/>
  <c r="Q302"/>
  <c r="AE302"/>
  <c r="P302"/>
  <c r="R302"/>
  <c r="AF302"/>
  <c r="S302"/>
  <c r="AG302"/>
  <c r="AH302"/>
  <c r="T302"/>
  <c r="AI302"/>
  <c r="O258"/>
  <c r="AD258"/>
  <c r="Q258"/>
  <c r="AE258"/>
  <c r="P258"/>
  <c r="R258"/>
  <c r="AF258"/>
  <c r="S258"/>
  <c r="AG258"/>
  <c r="AH258"/>
  <c r="T258"/>
  <c r="AI258"/>
  <c r="O194"/>
  <c r="AD194"/>
  <c r="Q194"/>
  <c r="P194"/>
  <c r="AE194"/>
  <c r="R194"/>
  <c r="AF194"/>
  <c r="S194"/>
  <c r="AG194"/>
  <c r="AH194"/>
  <c r="T194"/>
  <c r="AI194"/>
  <c r="AD207"/>
  <c r="O207"/>
  <c r="AE207"/>
  <c r="P207"/>
  <c r="Q207"/>
  <c r="AF207"/>
  <c r="R207"/>
  <c r="S207"/>
  <c r="AG207"/>
  <c r="AH207"/>
  <c r="T207"/>
  <c r="AI207"/>
  <c r="AD151"/>
  <c r="O151"/>
  <c r="Q151"/>
  <c r="AE151"/>
  <c r="P151"/>
  <c r="AF151"/>
  <c r="R151"/>
  <c r="S151"/>
  <c r="AG151"/>
  <c r="AH151"/>
  <c r="T151"/>
  <c r="AI151"/>
  <c r="AD87"/>
  <c r="O87"/>
  <c r="Q87"/>
  <c r="AE87"/>
  <c r="P87"/>
  <c r="AF87"/>
  <c r="R87"/>
  <c r="S87"/>
  <c r="AG87"/>
  <c r="AH87"/>
  <c r="T87"/>
  <c r="AI87"/>
  <c r="AD23"/>
  <c r="O23"/>
  <c r="P23"/>
  <c r="Q23"/>
  <c r="AE23"/>
  <c r="R23"/>
  <c r="AF23"/>
  <c r="AG23"/>
  <c r="S23"/>
  <c r="AH23"/>
  <c r="T23"/>
  <c r="AI23"/>
  <c r="AD241"/>
  <c r="O241"/>
  <c r="P241"/>
  <c r="Q241"/>
  <c r="AE241"/>
  <c r="R241"/>
  <c r="AF241"/>
  <c r="S241"/>
  <c r="AG241"/>
  <c r="AH241"/>
  <c r="T241"/>
  <c r="AI241"/>
  <c r="O168"/>
  <c r="AD168"/>
  <c r="Q168"/>
  <c r="AE168"/>
  <c r="P168"/>
  <c r="R168"/>
  <c r="AF168"/>
  <c r="AG168"/>
  <c r="S168"/>
  <c r="AH168"/>
  <c r="T168"/>
  <c r="AI168"/>
  <c r="O104"/>
  <c r="AD104"/>
  <c r="Q104"/>
  <c r="AE104"/>
  <c r="P104"/>
  <c r="R104"/>
  <c r="AF104"/>
  <c r="AG104"/>
  <c r="S104"/>
  <c r="AH104"/>
  <c r="T104"/>
  <c r="AI104"/>
  <c r="O40"/>
  <c r="AD40"/>
  <c r="AE40"/>
  <c r="P40"/>
  <c r="Q40"/>
  <c r="AF40"/>
  <c r="R40"/>
  <c r="S40"/>
  <c r="AG40"/>
  <c r="AH40"/>
  <c r="T40"/>
  <c r="AI40"/>
  <c r="O282"/>
  <c r="AD282"/>
  <c r="Q282"/>
  <c r="AE282"/>
  <c r="P282"/>
  <c r="R282"/>
  <c r="AF282"/>
  <c r="S282"/>
  <c r="AG282"/>
  <c r="AH282"/>
  <c r="T282"/>
  <c r="AI282"/>
  <c r="O218"/>
  <c r="AD218"/>
  <c r="Q218"/>
  <c r="P218"/>
  <c r="AE218"/>
  <c r="R218"/>
  <c r="AF218"/>
  <c r="S218"/>
  <c r="AG218"/>
  <c r="T218"/>
  <c r="AH218"/>
  <c r="AI218"/>
  <c r="AD255"/>
  <c r="O255"/>
  <c r="P255"/>
  <c r="Q255"/>
  <c r="AE255"/>
  <c r="AF255"/>
  <c r="R255"/>
  <c r="AG255"/>
  <c r="S255"/>
  <c r="AH255"/>
  <c r="T255"/>
  <c r="AI255"/>
  <c r="AD175"/>
  <c r="O175"/>
  <c r="AE175"/>
  <c r="P175"/>
  <c r="Q175"/>
  <c r="AF175"/>
  <c r="R175"/>
  <c r="S175"/>
  <c r="AG175"/>
  <c r="AH175"/>
  <c r="T175"/>
  <c r="AI175"/>
  <c r="AD111"/>
  <c r="O111"/>
  <c r="Q111"/>
  <c r="AE111"/>
  <c r="P111"/>
  <c r="AF111"/>
  <c r="R111"/>
  <c r="S111"/>
  <c r="AG111"/>
  <c r="AH111"/>
  <c r="T111"/>
  <c r="AI111"/>
  <c r="AD47"/>
  <c r="O47"/>
  <c r="Q47"/>
  <c r="AE47"/>
  <c r="P47"/>
  <c r="R47"/>
  <c r="AF47"/>
  <c r="AG47"/>
  <c r="S47"/>
  <c r="AH47"/>
  <c r="T47"/>
  <c r="AI47"/>
  <c r="AD289"/>
  <c r="O289"/>
  <c r="P289"/>
  <c r="Q289"/>
  <c r="AE289"/>
  <c r="AF289"/>
  <c r="R289"/>
  <c r="AG289"/>
  <c r="S289"/>
  <c r="AH289"/>
  <c r="T289"/>
  <c r="AI289"/>
  <c r="O128"/>
  <c r="AD128"/>
  <c r="Q128"/>
  <c r="AE128"/>
  <c r="P128"/>
  <c r="R128"/>
  <c r="AF128"/>
  <c r="AG128"/>
  <c r="S128"/>
  <c r="AH128"/>
  <c r="T128"/>
  <c r="AI128"/>
  <c r="O64"/>
  <c r="AD64"/>
  <c r="Q64"/>
  <c r="AE64"/>
  <c r="P64"/>
  <c r="R64"/>
  <c r="AF64"/>
  <c r="S64"/>
  <c r="AG64"/>
  <c r="AH64"/>
  <c r="T64"/>
  <c r="AI64"/>
  <c r="O242"/>
  <c r="AD242"/>
  <c r="Q242"/>
  <c r="AE242"/>
  <c r="P242"/>
  <c r="AF242"/>
  <c r="R242"/>
  <c r="S242"/>
  <c r="AG242"/>
  <c r="AH242"/>
  <c r="T242"/>
  <c r="AI242"/>
  <c r="AD135"/>
  <c r="O135"/>
  <c r="Q135"/>
  <c r="AE135"/>
  <c r="P135"/>
  <c r="AF135"/>
  <c r="R135"/>
  <c r="S135"/>
  <c r="AG135"/>
  <c r="AH135"/>
  <c r="T135"/>
  <c r="AI135"/>
  <c r="AD71"/>
  <c r="O71"/>
  <c r="Q71"/>
  <c r="AE71"/>
  <c r="P71"/>
  <c r="R71"/>
  <c r="AF71"/>
  <c r="AG71"/>
  <c r="S71"/>
  <c r="AH71"/>
  <c r="T71"/>
  <c r="AI71"/>
  <c r="AD209"/>
  <c r="O209"/>
  <c r="Q209"/>
  <c r="AE209"/>
  <c r="P209"/>
  <c r="AF209"/>
  <c r="R209"/>
  <c r="S209"/>
  <c r="AG209"/>
  <c r="AH209"/>
  <c r="T209"/>
  <c r="AI209"/>
  <c r="O152"/>
  <c r="AD152"/>
  <c r="Q152"/>
  <c r="AE152"/>
  <c r="P152"/>
  <c r="R152"/>
  <c r="AF152"/>
  <c r="AG152"/>
  <c r="S152"/>
  <c r="AH152"/>
  <c r="T152"/>
  <c r="AI152"/>
  <c r="O88"/>
  <c r="AD88"/>
  <c r="Q88"/>
  <c r="AE88"/>
  <c r="P88"/>
  <c r="R88"/>
  <c r="AF88"/>
  <c r="AG88"/>
  <c r="S88"/>
  <c r="AH88"/>
  <c r="T88"/>
  <c r="AI88"/>
  <c r="O24"/>
  <c r="AD24"/>
  <c r="Q24"/>
  <c r="AE24"/>
  <c r="P24"/>
  <c r="AF24"/>
  <c r="R24"/>
  <c r="S24"/>
  <c r="AG24"/>
  <c r="AH24"/>
  <c r="T24"/>
  <c r="AI24"/>
  <c r="O298"/>
  <c r="AD298"/>
  <c r="Q298"/>
  <c r="AE298"/>
  <c r="P298"/>
  <c r="R298"/>
  <c r="AF298"/>
  <c r="S298"/>
  <c r="AG298"/>
  <c r="AH298"/>
  <c r="T298"/>
  <c r="AI298"/>
  <c r="O234"/>
  <c r="AD234"/>
  <c r="Q234"/>
  <c r="AE234"/>
  <c r="P234"/>
  <c r="AF234"/>
  <c r="R234"/>
  <c r="S234"/>
  <c r="AG234"/>
  <c r="AH234"/>
  <c r="T234"/>
  <c r="AI234"/>
  <c r="AD287"/>
  <c r="O287"/>
  <c r="P287"/>
  <c r="Q287"/>
  <c r="AE287"/>
  <c r="AF287"/>
  <c r="R287"/>
  <c r="AG287"/>
  <c r="S287"/>
  <c r="AH287"/>
  <c r="T287"/>
  <c r="AI287"/>
  <c r="AD127"/>
  <c r="O127"/>
  <c r="Q127"/>
  <c r="AE127"/>
  <c r="P127"/>
  <c r="AF127"/>
  <c r="R127"/>
  <c r="S127"/>
  <c r="AG127"/>
  <c r="AH127"/>
  <c r="T127"/>
  <c r="AI127"/>
  <c r="AD63"/>
  <c r="O63"/>
  <c r="Q63"/>
  <c r="AE63"/>
  <c r="P63"/>
  <c r="R63"/>
  <c r="AF63"/>
  <c r="AG63"/>
  <c r="S63"/>
  <c r="AH63"/>
  <c r="T63"/>
  <c r="AI63"/>
  <c r="AD193"/>
  <c r="O193"/>
  <c r="Q193"/>
  <c r="AE193"/>
  <c r="P193"/>
  <c r="AF193"/>
  <c r="R193"/>
  <c r="S193"/>
  <c r="AG193"/>
  <c r="AH193"/>
  <c r="T193"/>
  <c r="AI193"/>
  <c r="O144"/>
  <c r="AD144"/>
  <c r="Q144"/>
  <c r="AE144"/>
  <c r="P144"/>
  <c r="R144"/>
  <c r="AF144"/>
  <c r="AG144"/>
  <c r="S144"/>
  <c r="AH144"/>
  <c r="T144"/>
  <c r="AI144"/>
  <c r="O80"/>
  <c r="AD80"/>
  <c r="Q80"/>
  <c r="AE80"/>
  <c r="P80"/>
  <c r="R80"/>
  <c r="AF80"/>
  <c r="AG80"/>
  <c r="S80"/>
  <c r="AH80"/>
  <c r="T80"/>
  <c r="AI80"/>
  <c r="O16"/>
  <c r="AD16"/>
  <c r="Q16"/>
  <c r="AE16"/>
  <c r="P16"/>
  <c r="AF16"/>
  <c r="R16"/>
  <c r="S16"/>
  <c r="AG16"/>
  <c r="AH16"/>
  <c r="T16"/>
  <c r="AI16"/>
  <c r="AD303"/>
  <c r="O303"/>
  <c r="P303"/>
  <c r="Q303"/>
  <c r="AE303"/>
  <c r="AF303"/>
  <c r="R303"/>
  <c r="AG303"/>
  <c r="S303"/>
  <c r="AH303"/>
  <c r="T303"/>
  <c r="AI303"/>
  <c r="O290"/>
  <c r="AD290"/>
  <c r="Q290"/>
  <c r="AE290"/>
  <c r="P290"/>
  <c r="R290"/>
  <c r="AF290"/>
  <c r="S290"/>
  <c r="AG290"/>
  <c r="AH290"/>
  <c r="T290"/>
  <c r="AI290"/>
  <c r="O226"/>
  <c r="AD226"/>
  <c r="Q226"/>
  <c r="AE226"/>
  <c r="P226"/>
  <c r="AF226"/>
  <c r="R226"/>
  <c r="S226"/>
  <c r="AG226"/>
  <c r="AH226"/>
  <c r="T226"/>
  <c r="AI226"/>
  <c r="AD271"/>
  <c r="O271"/>
  <c r="P271"/>
  <c r="Q271"/>
  <c r="AE271"/>
  <c r="AF271"/>
  <c r="R271"/>
  <c r="AG271"/>
  <c r="S271"/>
  <c r="AH271"/>
  <c r="T271"/>
  <c r="AI271"/>
  <c r="AD183"/>
  <c r="O183"/>
  <c r="AE183"/>
  <c r="P183"/>
  <c r="Q183"/>
  <c r="AF183"/>
  <c r="R183"/>
  <c r="S183"/>
  <c r="AG183"/>
  <c r="AH183"/>
  <c r="T183"/>
  <c r="AI183"/>
  <c r="AD119"/>
  <c r="O119"/>
  <c r="Q119"/>
  <c r="AE119"/>
  <c r="P119"/>
  <c r="AF119"/>
  <c r="R119"/>
  <c r="S119"/>
  <c r="AG119"/>
  <c r="AH119"/>
  <c r="T119"/>
  <c r="AI119"/>
  <c r="AD55"/>
  <c r="O55"/>
  <c r="Q55"/>
  <c r="AE55"/>
  <c r="P55"/>
  <c r="R55"/>
  <c r="AF55"/>
  <c r="AG55"/>
  <c r="S55"/>
  <c r="AH55"/>
  <c r="T55"/>
  <c r="AI55"/>
  <c r="O136"/>
  <c r="AD136"/>
  <c r="Q136"/>
  <c r="AE136"/>
  <c r="P136"/>
  <c r="R136"/>
  <c r="AF136"/>
  <c r="AG136"/>
  <c r="S136"/>
  <c r="AH136"/>
  <c r="T136"/>
  <c r="AI136"/>
  <c r="O72"/>
  <c r="AD72"/>
  <c r="Q72"/>
  <c r="AE72"/>
  <c r="P72"/>
  <c r="R72"/>
  <c r="AF72"/>
  <c r="S72"/>
  <c r="AG72"/>
  <c r="AH72"/>
  <c r="T72"/>
  <c r="AI72"/>
  <c r="AD8"/>
  <c r="Q8"/>
  <c r="AE8"/>
  <c r="O8"/>
  <c r="P8"/>
  <c r="AF8"/>
  <c r="R8"/>
  <c r="S8"/>
  <c r="AG8"/>
  <c r="AH8"/>
  <c r="T8"/>
  <c r="AI8"/>
  <c r="O250"/>
  <c r="AD250"/>
  <c r="Q250"/>
  <c r="AE250"/>
  <c r="P250"/>
  <c r="R250"/>
  <c r="AF250"/>
  <c r="S250"/>
  <c r="AG250"/>
  <c r="AH250"/>
  <c r="T250"/>
  <c r="AI250"/>
  <c r="O186"/>
  <c r="AD186"/>
  <c r="Q186"/>
  <c r="P186"/>
  <c r="AE186"/>
  <c r="R186"/>
  <c r="AF186"/>
  <c r="S186"/>
  <c r="AG186"/>
  <c r="AH186"/>
  <c r="T186"/>
  <c r="AI186"/>
  <c r="AD191"/>
  <c r="O191"/>
  <c r="AE191"/>
  <c r="P191"/>
  <c r="Q191"/>
  <c r="AF191"/>
  <c r="R191"/>
  <c r="S191"/>
  <c r="AG191"/>
  <c r="AH191"/>
  <c r="T191"/>
  <c r="AI191"/>
  <c r="AD143"/>
  <c r="O143"/>
  <c r="Q143"/>
  <c r="AE143"/>
  <c r="P143"/>
  <c r="AF143"/>
  <c r="R143"/>
  <c r="S143"/>
  <c r="AG143"/>
  <c r="AH143"/>
  <c r="T143"/>
  <c r="AI143"/>
  <c r="AD79"/>
  <c r="O79"/>
  <c r="Q79"/>
  <c r="AE79"/>
  <c r="P79"/>
  <c r="AF79"/>
  <c r="R79"/>
  <c r="S79"/>
  <c r="AG79"/>
  <c r="AH79"/>
  <c r="T79"/>
  <c r="AI79"/>
  <c r="AD15"/>
  <c r="O15"/>
  <c r="P15"/>
  <c r="Q15"/>
  <c r="AE15"/>
  <c r="R15"/>
  <c r="AF15"/>
  <c r="AG15"/>
  <c r="S15"/>
  <c r="AH15"/>
  <c r="T15"/>
  <c r="AI15"/>
  <c r="AD225"/>
  <c r="O225"/>
  <c r="Q225"/>
  <c r="AE225"/>
  <c r="P225"/>
  <c r="AF225"/>
  <c r="R225"/>
  <c r="S225"/>
  <c r="AG225"/>
  <c r="AH225"/>
  <c r="T225"/>
  <c r="AI225"/>
  <c r="O160"/>
  <c r="AD160"/>
  <c r="Q160"/>
  <c r="AE160"/>
  <c r="P160"/>
  <c r="R160"/>
  <c r="AF160"/>
  <c r="AG160"/>
  <c r="S160"/>
  <c r="AH160"/>
  <c r="T160"/>
  <c r="AI160"/>
  <c r="O96"/>
  <c r="AD96"/>
  <c r="Q96"/>
  <c r="AE96"/>
  <c r="P96"/>
  <c r="R96"/>
  <c r="AF96"/>
  <c r="AG96"/>
  <c r="S96"/>
  <c r="AH96"/>
  <c r="T96"/>
  <c r="AI96"/>
  <c r="O32"/>
  <c r="AD32"/>
  <c r="AE32"/>
  <c r="P32"/>
  <c r="Q32"/>
  <c r="AF32"/>
  <c r="R32"/>
  <c r="S32"/>
  <c r="AG32"/>
  <c r="AH32"/>
  <c r="T32"/>
  <c r="AI32"/>
  <c r="O274"/>
  <c r="AD274"/>
  <c r="Q274"/>
  <c r="AE274"/>
  <c r="P274"/>
  <c r="R274"/>
  <c r="AF274"/>
  <c r="S274"/>
  <c r="AG274"/>
  <c r="AH274"/>
  <c r="T274"/>
  <c r="AI274"/>
  <c r="O210"/>
  <c r="AD210"/>
  <c r="Q210"/>
  <c r="P210"/>
  <c r="AE210"/>
  <c r="R210"/>
  <c r="AF210"/>
  <c r="S210"/>
  <c r="AG210"/>
  <c r="T210"/>
  <c r="AH210"/>
  <c r="AI210"/>
  <c r="AD239"/>
  <c r="O239"/>
  <c r="AE239"/>
  <c r="Q239"/>
  <c r="P239"/>
  <c r="R239"/>
  <c r="AF239"/>
  <c r="S239"/>
  <c r="AG239"/>
  <c r="AH239"/>
  <c r="T239"/>
  <c r="AI239"/>
  <c r="AD167"/>
  <c r="O167"/>
  <c r="AE167"/>
  <c r="P167"/>
  <c r="Q167"/>
  <c r="AF167"/>
  <c r="R167"/>
  <c r="S167"/>
  <c r="AG167"/>
  <c r="AH167"/>
  <c r="T167"/>
  <c r="AI167"/>
  <c r="AD103"/>
  <c r="O103"/>
  <c r="Q103"/>
  <c r="AE103"/>
  <c r="P103"/>
  <c r="AF103"/>
  <c r="R103"/>
  <c r="S103"/>
  <c r="AG103"/>
  <c r="AH103"/>
  <c r="T103"/>
  <c r="AI103"/>
  <c r="AD39"/>
  <c r="O39"/>
  <c r="Q39"/>
  <c r="AE39"/>
  <c r="P39"/>
  <c r="R39"/>
  <c r="AF39"/>
  <c r="AG39"/>
  <c r="S39"/>
  <c r="T39"/>
  <c r="AH39"/>
  <c r="AI39"/>
  <c r="AD273"/>
  <c r="O273"/>
  <c r="P273"/>
  <c r="Q273"/>
  <c r="AE273"/>
  <c r="AF273"/>
  <c r="R273"/>
  <c r="AG273"/>
  <c r="S273"/>
  <c r="AH273"/>
  <c r="T273"/>
  <c r="AI273"/>
  <c r="O120"/>
  <c r="AD120"/>
  <c r="Q120"/>
  <c r="AE120"/>
  <c r="P120"/>
  <c r="R120"/>
  <c r="AF120"/>
  <c r="AG120"/>
  <c r="S120"/>
  <c r="AH120"/>
  <c r="T120"/>
  <c r="AI120"/>
  <c r="O56"/>
  <c r="AD56"/>
  <c r="Q56"/>
  <c r="AE56"/>
  <c r="P56"/>
  <c r="R56"/>
  <c r="AF56"/>
  <c r="S56"/>
  <c r="AG56"/>
  <c r="AH56"/>
  <c r="T56"/>
  <c r="AI56"/>
  <c r="O266"/>
  <c r="AD266"/>
  <c r="Q266"/>
  <c r="AE266"/>
  <c r="P266"/>
  <c r="R266"/>
  <c r="AF266"/>
  <c r="S266"/>
  <c r="AG266"/>
  <c r="AH266"/>
  <c r="T266"/>
  <c r="AI266"/>
  <c r="O202"/>
  <c r="AD202"/>
  <c r="Q202"/>
  <c r="P202"/>
  <c r="AE202"/>
  <c r="R202"/>
  <c r="AF202"/>
  <c r="S202"/>
  <c r="AG202"/>
  <c r="AH202"/>
  <c r="T202"/>
  <c r="AI202"/>
  <c r="AD223"/>
  <c r="O223"/>
  <c r="AE223"/>
  <c r="P223"/>
  <c r="Q223"/>
  <c r="AF223"/>
  <c r="R223"/>
  <c r="S223"/>
  <c r="AG223"/>
  <c r="AH223"/>
  <c r="T223"/>
  <c r="AI223"/>
  <c r="AD159"/>
  <c r="O159"/>
  <c r="Q159"/>
  <c r="AE159"/>
  <c r="P159"/>
  <c r="AF159"/>
  <c r="R159"/>
  <c r="S159"/>
  <c r="AG159"/>
  <c r="AH159"/>
  <c r="T159"/>
  <c r="AI159"/>
  <c r="AD95"/>
  <c r="O95"/>
  <c r="Q95"/>
  <c r="AE95"/>
  <c r="P95"/>
  <c r="AF95"/>
  <c r="R95"/>
  <c r="S95"/>
  <c r="AG95"/>
  <c r="AH95"/>
  <c r="T95"/>
  <c r="AI95"/>
  <c r="AD31"/>
  <c r="O31"/>
  <c r="Q31"/>
  <c r="AE31"/>
  <c r="P31"/>
  <c r="R31"/>
  <c r="AF31"/>
  <c r="AG31"/>
  <c r="S31"/>
  <c r="T31"/>
  <c r="AH31"/>
  <c r="AI31"/>
  <c r="AD257"/>
  <c r="O257"/>
  <c r="P257"/>
  <c r="Q257"/>
  <c r="AE257"/>
  <c r="AF257"/>
  <c r="R257"/>
  <c r="AG257"/>
  <c r="S257"/>
  <c r="AH257"/>
  <c r="T257"/>
  <c r="AI257"/>
  <c r="O176"/>
  <c r="AD176"/>
  <c r="Q176"/>
  <c r="AE176"/>
  <c r="P176"/>
  <c r="R176"/>
  <c r="AF176"/>
  <c r="AG176"/>
  <c r="S176"/>
  <c r="AH176"/>
  <c r="T176"/>
  <c r="AI176"/>
  <c r="O112"/>
  <c r="AD112"/>
  <c r="Q112"/>
  <c r="AE112"/>
  <c r="P112"/>
  <c r="R112"/>
  <c r="AF112"/>
  <c r="AG112"/>
  <c r="S112"/>
  <c r="AH112"/>
  <c r="T112"/>
  <c r="AI112"/>
  <c r="O48"/>
  <c r="AD48"/>
  <c r="Q48"/>
  <c r="AE48"/>
  <c r="P48"/>
  <c r="R48"/>
  <c r="AF48"/>
  <c r="S48"/>
  <c r="AG48"/>
  <c r="AH48"/>
  <c r="T48"/>
  <c r="AI48"/>
  <c r="S32" i="17"/>
  <c r="S8"/>
  <c r="T54"/>
  <c r="O54"/>
  <c r="N54"/>
  <c r="R54"/>
  <c r="M54"/>
  <c r="Q54"/>
  <c r="L54"/>
  <c r="P54"/>
  <c r="S57"/>
  <c r="L57"/>
  <c r="P57"/>
  <c r="T57"/>
  <c r="M57"/>
  <c r="Q57"/>
  <c r="N57"/>
  <c r="R57"/>
  <c r="O57"/>
  <c r="T34"/>
  <c r="O34"/>
  <c r="N34"/>
  <c r="R34"/>
  <c r="M34"/>
  <c r="Q34"/>
  <c r="L34"/>
  <c r="P34"/>
  <c r="S10"/>
  <c r="N10"/>
  <c r="R10"/>
  <c r="M10"/>
  <c r="Q10"/>
  <c r="L10"/>
  <c r="P10"/>
  <c r="T10"/>
  <c r="O10"/>
  <c r="S37"/>
  <c r="L37"/>
  <c r="P37"/>
  <c r="T37"/>
  <c r="M37"/>
  <c r="Q37"/>
  <c r="N37"/>
  <c r="R37"/>
  <c r="O37"/>
  <c r="T24"/>
  <c r="O24"/>
  <c r="L24"/>
  <c r="P24"/>
  <c r="M24"/>
  <c r="Q24"/>
  <c r="N24"/>
  <c r="R24"/>
  <c r="S27"/>
  <c r="L27"/>
  <c r="P27"/>
  <c r="T27"/>
  <c r="O27"/>
  <c r="N27"/>
  <c r="R27"/>
  <c r="M27"/>
  <c r="Q27"/>
  <c r="T16"/>
  <c r="O16"/>
  <c r="L16"/>
  <c r="P16"/>
  <c r="M16"/>
  <c r="Q16"/>
  <c r="N16"/>
  <c r="R16"/>
  <c r="S19"/>
  <c r="L19"/>
  <c r="P19"/>
  <c r="T19"/>
  <c r="O19"/>
  <c r="N19"/>
  <c r="R19"/>
  <c r="M19"/>
  <c r="Q19"/>
  <c r="T46"/>
  <c r="O46"/>
  <c r="N46"/>
  <c r="R46"/>
  <c r="M46"/>
  <c r="Q46"/>
  <c r="L46"/>
  <c r="P46"/>
  <c r="S49"/>
  <c r="L49"/>
  <c r="P49"/>
  <c r="T49"/>
  <c r="M49"/>
  <c r="Q49"/>
  <c r="N49"/>
  <c r="R49"/>
  <c r="O49"/>
  <c r="T26"/>
  <c r="O26"/>
  <c r="N26"/>
  <c r="R26"/>
  <c r="M26"/>
  <c r="Q26"/>
  <c r="L26"/>
  <c r="P26"/>
  <c r="S29"/>
  <c r="L29"/>
  <c r="P29"/>
  <c r="T29"/>
  <c r="M29"/>
  <c r="Q29"/>
  <c r="N29"/>
  <c r="R29"/>
  <c r="O29"/>
  <c r="T38"/>
  <c r="O38"/>
  <c r="N38"/>
  <c r="R38"/>
  <c r="M38"/>
  <c r="Q38"/>
  <c r="L38"/>
  <c r="P38"/>
  <c r="S41"/>
  <c r="L41"/>
  <c r="P41"/>
  <c r="T41"/>
  <c r="M41"/>
  <c r="Q41"/>
  <c r="N41"/>
  <c r="R41"/>
  <c r="O41"/>
  <c r="T18"/>
  <c r="O18"/>
  <c r="N18"/>
  <c r="R18"/>
  <c r="M18"/>
  <c r="Q18"/>
  <c r="L18"/>
  <c r="P18"/>
  <c r="T8"/>
  <c r="O8"/>
  <c r="N8"/>
  <c r="R8"/>
  <c r="M8"/>
  <c r="Q8"/>
  <c r="L8"/>
  <c r="P8"/>
  <c r="S21"/>
  <c r="L21"/>
  <c r="P21"/>
  <c r="T21"/>
  <c r="M21"/>
  <c r="Q21"/>
  <c r="N21"/>
  <c r="R21"/>
  <c r="O21"/>
  <c r="T40"/>
  <c r="O40"/>
  <c r="L40"/>
  <c r="P40"/>
  <c r="M40"/>
  <c r="Q40"/>
  <c r="N40"/>
  <c r="R40"/>
  <c r="S43"/>
  <c r="L43"/>
  <c r="P43"/>
  <c r="T43"/>
  <c r="O43"/>
  <c r="N43"/>
  <c r="R43"/>
  <c r="M43"/>
  <c r="Q43"/>
  <c r="T32"/>
  <c r="O32"/>
  <c r="L32"/>
  <c r="P32"/>
  <c r="M32"/>
  <c r="Q32"/>
  <c r="N32"/>
  <c r="R32"/>
  <c r="S35"/>
  <c r="L35"/>
  <c r="P35"/>
  <c r="T35"/>
  <c r="O35"/>
  <c r="N35"/>
  <c r="R35"/>
  <c r="M35"/>
  <c r="Q35"/>
  <c r="T30"/>
  <c r="O30"/>
  <c r="N30"/>
  <c r="R30"/>
  <c r="M30"/>
  <c r="Q30"/>
  <c r="L30"/>
  <c r="P30"/>
  <c r="S33"/>
  <c r="L33"/>
  <c r="P33"/>
  <c r="T33"/>
  <c r="M33"/>
  <c r="Q33"/>
  <c r="N33"/>
  <c r="R33"/>
  <c r="O33"/>
  <c r="S13"/>
  <c r="L13"/>
  <c r="P13"/>
  <c r="T13"/>
  <c r="M13"/>
  <c r="Q13"/>
  <c r="N13"/>
  <c r="R13"/>
  <c r="O13"/>
  <c r="S55"/>
  <c r="L55"/>
  <c r="P55"/>
  <c r="T55"/>
  <c r="O55"/>
  <c r="N55"/>
  <c r="R55"/>
  <c r="M55"/>
  <c r="Q55"/>
  <c r="T52"/>
  <c r="O52"/>
  <c r="L52"/>
  <c r="P52"/>
  <c r="M52"/>
  <c r="Q52"/>
  <c r="N52"/>
  <c r="R52"/>
  <c r="S47"/>
  <c r="L47"/>
  <c r="P47"/>
  <c r="T47"/>
  <c r="O47"/>
  <c r="N47"/>
  <c r="R47"/>
  <c r="M47"/>
  <c r="Q47"/>
  <c r="T44"/>
  <c r="O44"/>
  <c r="L44"/>
  <c r="P44"/>
  <c r="M44"/>
  <c r="Q44"/>
  <c r="N44"/>
  <c r="R44"/>
  <c r="S39"/>
  <c r="L39"/>
  <c r="P39"/>
  <c r="T39"/>
  <c r="O39"/>
  <c r="N39"/>
  <c r="R39"/>
  <c r="M39"/>
  <c r="Q39"/>
  <c r="T36"/>
  <c r="O36"/>
  <c r="L36"/>
  <c r="P36"/>
  <c r="M36"/>
  <c r="Q36"/>
  <c r="N36"/>
  <c r="R36"/>
  <c r="S56"/>
  <c r="S22"/>
  <c r="S14"/>
  <c r="S16"/>
  <c r="S50"/>
  <c r="S28"/>
  <c r="S20"/>
  <c r="S12"/>
  <c r="S9"/>
  <c r="L9"/>
  <c r="P9"/>
  <c r="T9"/>
  <c r="O9"/>
  <c r="N9"/>
  <c r="R9"/>
  <c r="M9"/>
  <c r="Q9"/>
  <c r="T22"/>
  <c r="O22"/>
  <c r="N22"/>
  <c r="R22"/>
  <c r="M22"/>
  <c r="Q22"/>
  <c r="L22"/>
  <c r="P22"/>
  <c r="S25"/>
  <c r="L25"/>
  <c r="P25"/>
  <c r="T25"/>
  <c r="M25"/>
  <c r="Q25"/>
  <c r="N25"/>
  <c r="R25"/>
  <c r="O25"/>
  <c r="T56"/>
  <c r="O56"/>
  <c r="L56"/>
  <c r="P56"/>
  <c r="M56"/>
  <c r="Q56"/>
  <c r="N56"/>
  <c r="R56"/>
  <c r="T48"/>
  <c r="O48"/>
  <c r="L48"/>
  <c r="P48"/>
  <c r="M48"/>
  <c r="Q48"/>
  <c r="N48"/>
  <c r="R48"/>
  <c r="S51"/>
  <c r="L51"/>
  <c r="P51"/>
  <c r="T51"/>
  <c r="O51"/>
  <c r="N51"/>
  <c r="R51"/>
  <c r="M51"/>
  <c r="Q51"/>
  <c r="T14"/>
  <c r="O14"/>
  <c r="N14"/>
  <c r="R14"/>
  <c r="M14"/>
  <c r="Q14"/>
  <c r="L14"/>
  <c r="P14"/>
  <c r="S17"/>
  <c r="L17"/>
  <c r="P17"/>
  <c r="T17"/>
  <c r="M17"/>
  <c r="Q17"/>
  <c r="N17"/>
  <c r="R17"/>
  <c r="O17"/>
  <c r="T50"/>
  <c r="O50"/>
  <c r="N50"/>
  <c r="R50"/>
  <c r="M50"/>
  <c r="Q50"/>
  <c r="L50"/>
  <c r="P50"/>
  <c r="S53"/>
  <c r="L53"/>
  <c r="P53"/>
  <c r="T53"/>
  <c r="M53"/>
  <c r="Q53"/>
  <c r="N53"/>
  <c r="R53"/>
  <c r="O53"/>
  <c r="S11"/>
  <c r="L11"/>
  <c r="P11"/>
  <c r="T11"/>
  <c r="O11"/>
  <c r="N11"/>
  <c r="R11"/>
  <c r="M11"/>
  <c r="Q11"/>
  <c r="T42"/>
  <c r="O42"/>
  <c r="N42"/>
  <c r="R42"/>
  <c r="M42"/>
  <c r="Q42"/>
  <c r="L42"/>
  <c r="P42"/>
  <c r="S45"/>
  <c r="L45"/>
  <c r="P45"/>
  <c r="T45"/>
  <c r="M45"/>
  <c r="Q45"/>
  <c r="N45"/>
  <c r="R45"/>
  <c r="O45"/>
  <c r="S31"/>
  <c r="L31"/>
  <c r="P31"/>
  <c r="T31"/>
  <c r="O31"/>
  <c r="N31"/>
  <c r="R31"/>
  <c r="M31"/>
  <c r="Q31"/>
  <c r="T28"/>
  <c r="O28"/>
  <c r="L28"/>
  <c r="P28"/>
  <c r="M28"/>
  <c r="Q28"/>
  <c r="N28"/>
  <c r="R28"/>
  <c r="S23"/>
  <c r="L23"/>
  <c r="P23"/>
  <c r="T23"/>
  <c r="O23"/>
  <c r="N23"/>
  <c r="R23"/>
  <c r="M23"/>
  <c r="Q23"/>
  <c r="T20"/>
  <c r="O20"/>
  <c r="L20"/>
  <c r="P20"/>
  <c r="M20"/>
  <c r="Q20"/>
  <c r="N20"/>
  <c r="R20"/>
  <c r="S15"/>
  <c r="L15"/>
  <c r="P15"/>
  <c r="T15"/>
  <c r="O15"/>
  <c r="N15"/>
  <c r="R15"/>
  <c r="M15"/>
  <c r="Q15"/>
  <c r="T12"/>
  <c r="O12"/>
  <c r="L12"/>
  <c r="P12"/>
  <c r="M12"/>
  <c r="Q12"/>
  <c r="N12"/>
  <c r="R12"/>
  <c r="S24"/>
  <c r="S54"/>
  <c r="S34"/>
  <c r="S46"/>
  <c r="S26"/>
  <c r="S48"/>
  <c r="S40"/>
  <c r="S38"/>
  <c r="S18"/>
  <c r="S52"/>
  <c r="S44"/>
  <c r="B32"/>
  <c r="T115" i="29"/>
  <c r="U115"/>
  <c r="U73"/>
  <c r="T73"/>
  <c r="U96"/>
  <c r="T96"/>
  <c r="B15" i="17"/>
  <c r="U49" i="29"/>
  <c r="T49"/>
  <c r="B23" i="17"/>
  <c r="B53"/>
  <c r="B28"/>
  <c r="B8"/>
  <c r="B29"/>
  <c r="U19" i="29"/>
  <c r="T19"/>
  <c r="R129"/>
  <c r="U57"/>
  <c r="T57"/>
  <c r="B27" i="17"/>
  <c r="B49"/>
  <c r="T114" i="29"/>
  <c r="U114"/>
  <c r="T44"/>
  <c r="U44"/>
  <c r="B51" i="17"/>
  <c r="B21"/>
  <c r="T48" i="29"/>
  <c r="U48"/>
  <c r="T113"/>
  <c r="U113"/>
  <c r="T83"/>
  <c r="U83"/>
  <c r="B16" i="17"/>
  <c r="T90" i="29"/>
  <c r="U90"/>
  <c r="U36"/>
  <c r="T36"/>
  <c r="B43" i="17"/>
  <c r="B24"/>
  <c r="U111" i="29"/>
  <c r="T111"/>
  <c r="U119"/>
  <c r="T119"/>
  <c r="T126"/>
  <c r="U126"/>
  <c r="U99"/>
  <c r="T99"/>
  <c r="U43"/>
  <c r="T43"/>
  <c r="B45" i="17"/>
  <c r="B56"/>
  <c r="U106" i="29"/>
  <c r="T106"/>
  <c r="B54" i="17"/>
  <c r="B44"/>
  <c r="T127" i="29"/>
  <c r="U127"/>
  <c r="U95"/>
  <c r="T95"/>
  <c r="T92"/>
  <c r="U92"/>
  <c r="B47" i="17"/>
  <c r="B11"/>
  <c r="B20"/>
  <c r="B57"/>
  <c r="U53" i="29"/>
  <c r="T53"/>
  <c r="U37"/>
  <c r="T37"/>
  <c r="B41" i="17"/>
  <c r="T62" i="29"/>
  <c r="U62"/>
  <c r="U80"/>
  <c r="T80"/>
  <c r="T78"/>
  <c r="U78"/>
  <c r="B55" i="17"/>
  <c r="B35"/>
  <c r="U74" i="29"/>
  <c r="T74"/>
  <c r="B46" i="17"/>
  <c r="T30" i="29"/>
  <c r="U30"/>
  <c r="T29"/>
  <c r="U29"/>
  <c r="B50" i="17"/>
  <c r="T103" i="29"/>
  <c r="U103"/>
  <c r="U54"/>
  <c r="T54"/>
  <c r="B40" i="17"/>
  <c r="T60" i="29"/>
  <c r="U60"/>
  <c r="U77"/>
  <c r="T77"/>
  <c r="U23"/>
  <c r="T23"/>
  <c r="T63"/>
  <c r="U63"/>
  <c r="T66"/>
  <c r="U66"/>
  <c r="T105"/>
  <c r="U105"/>
  <c r="T72"/>
  <c r="U72"/>
  <c r="B38" i="17"/>
  <c r="T22" i="29"/>
  <c r="U22"/>
  <c r="U21"/>
  <c r="T21"/>
  <c r="B19" i="17"/>
  <c r="U28" i="29"/>
  <c r="T28"/>
  <c r="T118"/>
  <c r="U118"/>
  <c r="B26" i="17"/>
  <c r="U93" i="29"/>
  <c r="T93"/>
  <c r="U94"/>
  <c r="T94"/>
  <c r="U128"/>
  <c r="T128"/>
  <c r="T70"/>
  <c r="U70"/>
  <c r="T102"/>
  <c r="U102"/>
  <c r="T108"/>
  <c r="U108"/>
  <c r="B33" i="17"/>
  <c r="T26" i="29"/>
  <c r="U26"/>
  <c r="T107"/>
  <c r="U107"/>
  <c r="U84"/>
  <c r="T84"/>
  <c r="U121"/>
  <c r="T121"/>
  <c r="B42" i="17"/>
  <c r="T88" i="29"/>
  <c r="U88"/>
  <c r="U89"/>
  <c r="T89"/>
  <c r="T98"/>
  <c r="U98"/>
  <c r="T64"/>
  <c r="U64"/>
  <c r="U27"/>
  <c r="T27"/>
  <c r="T32"/>
  <c r="U32"/>
  <c r="B12" i="17"/>
  <c r="B48"/>
  <c r="U101" i="29"/>
  <c r="T101"/>
  <c r="B37" i="17"/>
  <c r="U25" i="29"/>
  <c r="T25"/>
  <c r="U24"/>
  <c r="T24"/>
  <c r="T85"/>
  <c r="U85"/>
  <c r="T20"/>
  <c r="U20"/>
  <c r="T52"/>
  <c r="U52"/>
  <c r="B10" i="17"/>
  <c r="T124" i="29"/>
  <c r="U124"/>
  <c r="B36" i="17"/>
  <c r="U79" i="29"/>
  <c r="T79"/>
  <c r="U71"/>
  <c r="T71"/>
  <c r="U61"/>
  <c r="T61"/>
  <c r="U109"/>
  <c r="T109"/>
  <c r="T69"/>
  <c r="U69"/>
  <c r="U82"/>
  <c r="T82"/>
  <c r="T86"/>
  <c r="U86"/>
  <c r="B9" i="17"/>
  <c r="B18"/>
  <c r="T38" i="29"/>
  <c r="U38"/>
  <c r="T51"/>
  <c r="U51"/>
  <c r="T104"/>
  <c r="U104"/>
  <c r="B14" i="17"/>
  <c r="B39"/>
  <c r="U35" i="29"/>
  <c r="T35"/>
  <c r="B22" i="17"/>
  <c r="T75" i="29"/>
  <c r="U75"/>
  <c r="U123"/>
  <c r="T123"/>
  <c r="U45"/>
  <c r="T45"/>
  <c r="B31" i="17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B17" i="17"/>
  <c r="T42" i="29"/>
  <c r="U42"/>
  <c r="T112"/>
  <c r="U112"/>
  <c r="U31"/>
  <c r="T31"/>
  <c r="B30" i="17"/>
  <c r="U33" i="29"/>
  <c r="T33"/>
  <c r="U116"/>
  <c r="T116"/>
  <c r="U117"/>
  <c r="T117"/>
  <c r="U76"/>
  <c r="T76"/>
  <c r="U67"/>
  <c r="T67"/>
  <c r="B25" i="17"/>
  <c r="U50" i="29"/>
  <c r="T50"/>
  <c r="T91"/>
  <c r="U91"/>
  <c r="T56"/>
  <c r="U56"/>
  <c r="T110"/>
  <c r="U110"/>
  <c r="B52" i="17"/>
  <c r="T100" i="29"/>
  <c r="U100"/>
  <c r="B13" i="17"/>
  <c r="T122" i="29"/>
  <c r="U122"/>
  <c r="T125"/>
  <c r="U125"/>
  <c r="B34" i="17"/>
  <c r="T81" i="29"/>
  <c r="U81"/>
  <c r="U19" i="17" l="1"/>
  <c r="D19" s="1"/>
  <c r="AC6" i="34"/>
  <c r="AC5" s="1"/>
  <c r="AL6"/>
  <c r="AB5"/>
  <c r="U31" i="17"/>
  <c r="D31" s="1"/>
  <c r="U17"/>
  <c r="D17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F10" s="1"/>
  <c r="N58" i="17"/>
  <c r="O58"/>
  <c r="T58"/>
  <c r="R58"/>
  <c r="U32"/>
  <c r="D32" s="1"/>
  <c r="D10" i="29" l="1"/>
  <c r="D9"/>
  <c r="F9" s="1"/>
  <c r="D8"/>
  <c r="D8" i="17"/>
  <c r="W58"/>
  <c r="U58"/>
  <c r="V58"/>
  <c r="F8" i="29" l="1"/>
  <c r="D11"/>
  <c r="T12" i="32" l="1"/>
  <c r="T9" l="1"/>
  <c r="AJ8" i="34" l="1"/>
  <c r="AK8" s="1"/>
  <c r="U8"/>
  <c r="V8" s="1"/>
  <c r="U10"/>
  <c r="V10" s="1"/>
  <c r="U11"/>
  <c r="V11" s="1"/>
  <c r="AJ9"/>
  <c r="AK9" s="1"/>
  <c r="AJ10"/>
  <c r="AK10" s="1"/>
  <c r="U9"/>
  <c r="V9" s="1"/>
  <c r="AJ11"/>
  <c r="AK11" s="1"/>
  <c r="BV123" i="1"/>
  <c r="CM123"/>
  <c r="DA123"/>
  <c r="AO123"/>
  <c r="AQ123" s="1"/>
  <c r="BV122"/>
  <c r="CM122"/>
  <c r="BQ122"/>
  <c r="DA122"/>
  <c r="AO122"/>
  <c r="BV121"/>
  <c r="DA121"/>
  <c r="AO121"/>
  <c r="CM121"/>
  <c r="BQ121"/>
  <c r="BV120"/>
  <c r="CM120"/>
  <c r="DA120"/>
  <c r="AO120"/>
  <c r="AQ120" s="1"/>
  <c r="BV119"/>
  <c r="CM119"/>
  <c r="BQ119"/>
  <c r="DA119"/>
  <c r="AO119"/>
  <c r="BV118"/>
  <c r="CM118"/>
  <c r="BQ118"/>
  <c r="DA118"/>
  <c r="AO118"/>
  <c r="BV117"/>
  <c r="DA117"/>
  <c r="AO117"/>
  <c r="AQ117" s="1"/>
  <c r="CM117"/>
  <c r="BV116"/>
  <c r="CM116"/>
  <c r="BQ116"/>
  <c r="DA116"/>
  <c r="AO116"/>
  <c r="BV115"/>
  <c r="CM115"/>
  <c r="BQ115"/>
  <c r="DA115"/>
  <c r="AO115"/>
  <c r="BV114"/>
  <c r="DA114"/>
  <c r="AO114"/>
  <c r="AQ114" s="1"/>
  <c r="CM114"/>
  <c r="BV113"/>
  <c r="CM113"/>
  <c r="BQ113"/>
  <c r="DA113"/>
  <c r="AO113"/>
  <c r="BV112"/>
  <c r="CM112"/>
  <c r="BQ112"/>
  <c r="DA112"/>
  <c r="AO112"/>
  <c r="BV111"/>
  <c r="CM111"/>
  <c r="BQ111"/>
  <c r="DA111"/>
  <c r="AO111"/>
  <c r="BV110"/>
  <c r="DA110"/>
  <c r="AO110"/>
  <c r="AQ110" s="1"/>
  <c r="CM110"/>
  <c r="BV109"/>
  <c r="CM109"/>
  <c r="BQ109"/>
  <c r="DA109"/>
  <c r="AO109"/>
  <c r="BV108"/>
  <c r="DA108"/>
  <c r="AO108"/>
  <c r="CM108"/>
  <c r="BQ108"/>
  <c r="BV107"/>
  <c r="DA107"/>
  <c r="AO107"/>
  <c r="AQ107" s="1"/>
  <c r="CM107"/>
  <c r="BV106"/>
  <c r="CM106"/>
  <c r="BQ106"/>
  <c r="DA106"/>
  <c r="AO106"/>
  <c r="BV105"/>
  <c r="CM105"/>
  <c r="BQ105"/>
  <c r="DA105"/>
  <c r="AO105"/>
  <c r="BV104"/>
  <c r="CM104"/>
  <c r="BQ104"/>
  <c r="DA104"/>
  <c r="AO104"/>
  <c r="BV103"/>
  <c r="CM103"/>
  <c r="BQ103"/>
  <c r="DA103"/>
  <c r="AO103"/>
  <c r="BV102"/>
  <c r="CM102"/>
  <c r="BQ102"/>
  <c r="DA102"/>
  <c r="AO102"/>
  <c r="BV101"/>
  <c r="CM101"/>
  <c r="BQ101"/>
  <c r="DA101"/>
  <c r="AO101"/>
  <c r="BV100"/>
  <c r="CM100"/>
  <c r="BQ100"/>
  <c r="DA100"/>
  <c r="AO100"/>
  <c r="BV99"/>
  <c r="CM99"/>
  <c r="BQ99"/>
  <c r="DA99"/>
  <c r="AO99"/>
  <c r="BV98"/>
  <c r="DA98"/>
  <c r="AO98"/>
  <c r="CM98"/>
  <c r="BQ98"/>
  <c r="BV97"/>
  <c r="DA97"/>
  <c r="AO97"/>
  <c r="AQ97" s="1"/>
  <c r="CM97"/>
  <c r="BV96"/>
  <c r="CM96"/>
  <c r="BQ96"/>
  <c r="BQ97" s="1"/>
  <c r="DA96"/>
  <c r="AO96"/>
  <c r="BV95"/>
  <c r="DA95"/>
  <c r="AO95"/>
  <c r="AQ95" s="1"/>
  <c r="CM95"/>
  <c r="BV94"/>
  <c r="CM94"/>
  <c r="BQ94"/>
  <c r="DA94"/>
  <c r="AO94"/>
  <c r="U7" i="34"/>
  <c r="V7" s="1"/>
  <c r="AJ7"/>
  <c r="AK7" s="1"/>
  <c r="BV93" i="1"/>
  <c r="CM93"/>
  <c r="BQ93"/>
  <c r="DA93"/>
  <c r="AO93"/>
  <c r="AJ6" i="34"/>
  <c r="U6"/>
  <c r="BV92" i="1"/>
  <c r="DA92"/>
  <c r="AO92"/>
  <c r="AQ92" s="1"/>
  <c r="CM92"/>
  <c r="BV91"/>
  <c r="DA91"/>
  <c r="AO91"/>
  <c r="CM91"/>
  <c r="BQ91"/>
  <c r="BV90"/>
  <c r="DA90"/>
  <c r="AO90"/>
  <c r="CM90"/>
  <c r="BQ90"/>
  <c r="BV89"/>
  <c r="DA89"/>
  <c r="AO89"/>
  <c r="CM89"/>
  <c r="BQ89"/>
  <c r="BV88"/>
  <c r="DA88"/>
  <c r="AO88"/>
  <c r="CM88"/>
  <c r="BQ88"/>
  <c r="BV87"/>
  <c r="CM87"/>
  <c r="BQ87"/>
  <c r="DA87"/>
  <c r="AO87"/>
  <c r="BV86"/>
  <c r="DA86"/>
  <c r="AO86"/>
  <c r="CM86"/>
  <c r="BQ86"/>
  <c r="BV85"/>
  <c r="DA85"/>
  <c r="AO85"/>
  <c r="CM85"/>
  <c r="BQ85"/>
  <c r="BV84"/>
  <c r="CM84"/>
  <c r="BQ84"/>
  <c r="DA84"/>
  <c r="AO84"/>
  <c r="BV83"/>
  <c r="DA83"/>
  <c r="AO83"/>
  <c r="CM83"/>
  <c r="BQ83"/>
  <c r="BV82"/>
  <c r="DA82"/>
  <c r="AO82"/>
  <c r="CM82"/>
  <c r="BQ82"/>
  <c r="BV81"/>
  <c r="CM81"/>
  <c r="BQ81"/>
  <c r="DA81"/>
  <c r="AO81"/>
  <c r="BV80"/>
  <c r="DA80"/>
  <c r="AO80"/>
  <c r="CM80"/>
  <c r="BQ80"/>
  <c r="BV79"/>
  <c r="DA79"/>
  <c r="AO79"/>
  <c r="CM79"/>
  <c r="BQ79"/>
  <c r="BV78"/>
  <c r="DA78"/>
  <c r="AO78"/>
  <c r="CM78"/>
  <c r="BQ78"/>
  <c r="BV77"/>
  <c r="DA77"/>
  <c r="AO77"/>
  <c r="AQ77" s="1"/>
  <c r="CM77"/>
  <c r="BV76"/>
  <c r="DA76"/>
  <c r="AO76"/>
  <c r="CM76"/>
  <c r="BQ76"/>
  <c r="BV75"/>
  <c r="CM75"/>
  <c r="BQ75"/>
  <c r="DA75"/>
  <c r="AO75"/>
  <c r="BV74"/>
  <c r="DA74"/>
  <c r="AO74"/>
  <c r="CM74"/>
  <c r="BQ74"/>
  <c r="BV73"/>
  <c r="CM73"/>
  <c r="BQ73"/>
  <c r="DA73"/>
  <c r="AO73"/>
  <c r="BV72"/>
  <c r="DA72"/>
  <c r="AO72"/>
  <c r="CM72"/>
  <c r="BQ72"/>
  <c r="BV71"/>
  <c r="CM71"/>
  <c r="BQ71"/>
  <c r="DA71"/>
  <c r="AO71"/>
  <c r="BV70"/>
  <c r="DA70"/>
  <c r="AO70"/>
  <c r="CM70"/>
  <c r="BQ70"/>
  <c r="BV69"/>
  <c r="CM69"/>
  <c r="BQ69"/>
  <c r="DA69"/>
  <c r="AO69"/>
  <c r="BV68"/>
  <c r="CM68"/>
  <c r="DA68"/>
  <c r="AO68"/>
  <c r="AQ68" s="1"/>
  <c r="BV67"/>
  <c r="DA67"/>
  <c r="AO67"/>
  <c r="CM67"/>
  <c r="BQ67"/>
  <c r="BV66"/>
  <c r="CM66"/>
  <c r="BQ66"/>
  <c r="DA66"/>
  <c r="AO66"/>
  <c r="BV65"/>
  <c r="DA65"/>
  <c r="AO65"/>
  <c r="AQ65" s="1"/>
  <c r="CM65"/>
  <c r="BV64"/>
  <c r="DA64"/>
  <c r="AO64"/>
  <c r="CM64"/>
  <c r="BQ64"/>
  <c r="BV63"/>
  <c r="DA63"/>
  <c r="AO63"/>
  <c r="CM63"/>
  <c r="BQ63"/>
  <c r="Q8" i="25"/>
  <c r="Q9"/>
  <c r="BV62" i="1"/>
  <c r="DA62"/>
  <c r="AO62"/>
  <c r="CM62"/>
  <c r="BQ62"/>
  <c r="BV61"/>
  <c r="CM61"/>
  <c r="BQ61"/>
  <c r="DA61"/>
  <c r="AO61"/>
  <c r="BV60"/>
  <c r="DA60"/>
  <c r="AO60"/>
  <c r="CM60"/>
  <c r="BQ60"/>
  <c r="BV59"/>
  <c r="DA59"/>
  <c r="AO59"/>
  <c r="CM59"/>
  <c r="BQ59"/>
  <c r="BV58"/>
  <c r="DA58"/>
  <c r="AO58"/>
  <c r="CM58"/>
  <c r="BQ58"/>
  <c r="BV57"/>
  <c r="DA57"/>
  <c r="AO57"/>
  <c r="CM57"/>
  <c r="BQ57"/>
  <c r="BV56"/>
  <c r="CM56"/>
  <c r="BQ56"/>
  <c r="DA56"/>
  <c r="AO56"/>
  <c r="BV55"/>
  <c r="CM55"/>
  <c r="BQ55"/>
  <c r="DA55"/>
  <c r="AO55"/>
  <c r="BV54"/>
  <c r="DA54"/>
  <c r="AO54"/>
  <c r="CM54"/>
  <c r="BQ54"/>
  <c r="BV53"/>
  <c r="CM53"/>
  <c r="BQ53"/>
  <c r="DA53"/>
  <c r="AO53"/>
  <c r="BV52"/>
  <c r="DA52"/>
  <c r="AO52"/>
  <c r="AQ52" s="1"/>
  <c r="CM52"/>
  <c r="BV51"/>
  <c r="CM51"/>
  <c r="BQ51"/>
  <c r="BQ52" s="1"/>
  <c r="DA51"/>
  <c r="AO51"/>
  <c r="BV50"/>
  <c r="DA50"/>
  <c r="AO50"/>
  <c r="AQ50" s="1"/>
  <c r="CM50"/>
  <c r="BV49"/>
  <c r="DA49"/>
  <c r="AO49"/>
  <c r="CM49"/>
  <c r="BQ49"/>
  <c r="BV48"/>
  <c r="CM48"/>
  <c r="BQ48"/>
  <c r="DA48"/>
  <c r="AO48"/>
  <c r="BV47"/>
  <c r="DA47"/>
  <c r="AO47"/>
  <c r="CM47"/>
  <c r="BQ47"/>
  <c r="BV46"/>
  <c r="DA46"/>
  <c r="AO46"/>
  <c r="CM46"/>
  <c r="BQ46"/>
  <c r="BV45"/>
  <c r="DA45"/>
  <c r="AO45"/>
  <c r="CM45"/>
  <c r="BQ45"/>
  <c r="BV44"/>
  <c r="DA44"/>
  <c r="AO44"/>
  <c r="CM44"/>
  <c r="BQ44"/>
  <c r="BV43"/>
  <c r="CM43"/>
  <c r="BQ43"/>
  <c r="DA43"/>
  <c r="AO43"/>
  <c r="BV42"/>
  <c r="DA42"/>
  <c r="AO42"/>
  <c r="AQ42" s="1"/>
  <c r="CM42"/>
  <c r="BV41"/>
  <c r="DA41"/>
  <c r="AO41"/>
  <c r="CM41"/>
  <c r="BQ41"/>
  <c r="BV40"/>
  <c r="DA40"/>
  <c r="AO40"/>
  <c r="CM40"/>
  <c r="BQ40"/>
  <c r="BV39"/>
  <c r="DA39"/>
  <c r="AO39"/>
  <c r="CM39"/>
  <c r="BQ39"/>
  <c r="BV38"/>
  <c r="DA38"/>
  <c r="AO38"/>
  <c r="CM38"/>
  <c r="BQ38"/>
  <c r="BV37"/>
  <c r="DA37"/>
  <c r="AO37"/>
  <c r="CM37"/>
  <c r="BQ37"/>
  <c r="BV36"/>
  <c r="CM36"/>
  <c r="BQ36"/>
  <c r="DA36"/>
  <c r="AO36"/>
  <c r="BV35"/>
  <c r="CM35"/>
  <c r="DA35"/>
  <c r="AO35"/>
  <c r="AQ35" s="1"/>
  <c r="BV34"/>
  <c r="CM34"/>
  <c r="BQ34"/>
  <c r="DA34"/>
  <c r="AO34"/>
  <c r="BV33"/>
  <c r="DA33"/>
  <c r="AO33"/>
  <c r="CM33"/>
  <c r="BQ33"/>
  <c r="BV32"/>
  <c r="CM32"/>
  <c r="BQ32"/>
  <c r="DA32"/>
  <c r="AO32"/>
  <c r="BV31"/>
  <c r="DA31"/>
  <c r="AO31"/>
  <c r="CM31"/>
  <c r="BQ31"/>
  <c r="BV30"/>
  <c r="DA30"/>
  <c r="AO30"/>
  <c r="AQ30" s="1"/>
  <c r="CM30"/>
  <c r="BV29"/>
  <c r="DA29"/>
  <c r="AO29"/>
  <c r="CM29"/>
  <c r="BQ29"/>
  <c r="BV28"/>
  <c r="CM28"/>
  <c r="BQ28"/>
  <c r="DA28"/>
  <c r="AO28"/>
  <c r="BV27"/>
  <c r="DA27"/>
  <c r="AO27"/>
  <c r="CM27"/>
  <c r="BQ27"/>
  <c r="BV26"/>
  <c r="DA26"/>
  <c r="AO26"/>
  <c r="CM26"/>
  <c r="BQ26"/>
  <c r="BV25"/>
  <c r="DA25"/>
  <c r="AO25"/>
  <c r="AQ25" s="1"/>
  <c r="CM25"/>
  <c r="BV24"/>
  <c r="DA24"/>
  <c r="AO24"/>
  <c r="CM24"/>
  <c r="BQ24"/>
  <c r="BV23"/>
  <c r="CM23"/>
  <c r="BQ23"/>
  <c r="DA23"/>
  <c r="AO23"/>
  <c r="BV22"/>
  <c r="DA22"/>
  <c r="AO22"/>
  <c r="BQ22"/>
  <c r="CM22"/>
  <c r="BV21"/>
  <c r="CM21"/>
  <c r="BQ21"/>
  <c r="DA21"/>
  <c r="AO21"/>
  <c r="BV20"/>
  <c r="CM20"/>
  <c r="BQ20"/>
  <c r="DA20"/>
  <c r="AO20"/>
  <c r="BV19"/>
  <c r="DA19"/>
  <c r="AO19"/>
  <c r="CM19"/>
  <c r="BQ19"/>
  <c r="BV18"/>
  <c r="CM18"/>
  <c r="BQ18"/>
  <c r="DA18"/>
  <c r="AO18"/>
  <c r="BV17"/>
  <c r="CM17"/>
  <c r="DA17"/>
  <c r="AO17"/>
  <c r="AQ17" s="1"/>
  <c r="Q79" i="25"/>
  <c r="V79" s="1"/>
  <c r="Q81"/>
  <c r="V81" s="1"/>
  <c r="Q78"/>
  <c r="Q80"/>
  <c r="V80" s="1"/>
  <c r="Q86"/>
  <c r="V86" s="1"/>
  <c r="Q83"/>
  <c r="V83" s="1"/>
  <c r="Q84"/>
  <c r="V84" s="1"/>
  <c r="Q85"/>
  <c r="V85" s="1"/>
  <c r="Q82"/>
  <c r="V82" s="1"/>
  <c r="Q87"/>
  <c r="V87" s="1"/>
  <c r="BV16" i="1"/>
  <c r="CM16"/>
  <c r="BQ16"/>
  <c r="DA16"/>
  <c r="AO16"/>
  <c r="BV15"/>
  <c r="DA15"/>
  <c r="AO15"/>
  <c r="CM15"/>
  <c r="BQ15"/>
  <c r="BV14"/>
  <c r="CM14"/>
  <c r="BQ14"/>
  <c r="DA14"/>
  <c r="AO14"/>
  <c r="CM13"/>
  <c r="DA13"/>
  <c r="BV13"/>
  <c r="BQ13"/>
  <c r="AO13"/>
  <c r="V9" i="25" l="1"/>
  <c r="F9"/>
  <c r="BQ25" i="1"/>
  <c r="BQ107"/>
  <c r="BQ117"/>
  <c r="BQ120"/>
  <c r="BQ123"/>
  <c r="BQ30"/>
  <c r="BQ35"/>
  <c r="BQ42"/>
  <c r="BQ50"/>
  <c r="BQ65"/>
  <c r="BQ68"/>
  <c r="BQ77"/>
  <c r="BQ92"/>
  <c r="BQ95"/>
  <c r="BQ110"/>
  <c r="BQ114"/>
  <c r="BP13"/>
  <c r="AQ13"/>
  <c r="BQ17"/>
  <c r="BQ11" s="1"/>
  <c r="AQ14"/>
  <c r="BP14"/>
  <c r="BR14" s="1"/>
  <c r="BP15"/>
  <c r="BR15" s="1"/>
  <c r="AQ15"/>
  <c r="BP16"/>
  <c r="BR16" s="1"/>
  <c r="AQ16"/>
  <c r="F78" i="25"/>
  <c r="V78"/>
  <c r="AQ18" i="1"/>
  <c r="BP18"/>
  <c r="BP19"/>
  <c r="BR19" s="1"/>
  <c r="AQ19"/>
  <c r="BP20"/>
  <c r="BR20" s="1"/>
  <c r="AQ20"/>
  <c r="AQ21"/>
  <c r="BP21"/>
  <c r="BR21" s="1"/>
  <c r="BP22"/>
  <c r="BR22" s="1"/>
  <c r="AQ22"/>
  <c r="AQ23"/>
  <c r="BP23"/>
  <c r="BR23" s="1"/>
  <c r="AQ24"/>
  <c r="BP24"/>
  <c r="BR24" s="1"/>
  <c r="AQ26"/>
  <c r="BP26"/>
  <c r="BP27"/>
  <c r="BR27" s="1"/>
  <c r="AQ27"/>
  <c r="AQ28"/>
  <c r="BP28"/>
  <c r="BR28" s="1"/>
  <c r="AQ29"/>
  <c r="BP29"/>
  <c r="BR29" s="1"/>
  <c r="AQ31"/>
  <c r="BP31"/>
  <c r="AQ32"/>
  <c r="BP32"/>
  <c r="BR32" s="1"/>
  <c r="BP33"/>
  <c r="BR33" s="1"/>
  <c r="AQ33"/>
  <c r="BP34"/>
  <c r="BR34" s="1"/>
  <c r="AQ34"/>
  <c r="AQ36"/>
  <c r="BP36"/>
  <c r="AQ37"/>
  <c r="BP37"/>
  <c r="BR37" s="1"/>
  <c r="AQ38"/>
  <c r="BP38"/>
  <c r="BR38" s="1"/>
  <c r="AQ39"/>
  <c r="BP39"/>
  <c r="BR39" s="1"/>
  <c r="AQ40"/>
  <c r="BP40"/>
  <c r="BR40" s="1"/>
  <c r="AQ41"/>
  <c r="BP41"/>
  <c r="BR41" s="1"/>
  <c r="AQ43"/>
  <c r="BP43"/>
  <c r="AQ44"/>
  <c r="BP44"/>
  <c r="BR44" s="1"/>
  <c r="AQ45"/>
  <c r="BP45"/>
  <c r="BR45" s="1"/>
  <c r="AQ46"/>
  <c r="BP46"/>
  <c r="BR46" s="1"/>
  <c r="BP47"/>
  <c r="BR47" s="1"/>
  <c r="AQ47"/>
  <c r="AQ48"/>
  <c r="BP48"/>
  <c r="BR48" s="1"/>
  <c r="AQ49"/>
  <c r="BP49"/>
  <c r="BR49" s="1"/>
  <c r="AQ51"/>
  <c r="BP51"/>
  <c r="AQ53"/>
  <c r="BP53"/>
  <c r="BP54"/>
  <c r="BR54" s="1"/>
  <c r="AQ54"/>
  <c r="BP55"/>
  <c r="BR55" s="1"/>
  <c r="AQ55"/>
  <c r="AQ56"/>
  <c r="BP56"/>
  <c r="BR56" s="1"/>
  <c r="AQ57"/>
  <c r="BP57"/>
  <c r="BR57" s="1"/>
  <c r="AQ58"/>
  <c r="BP58"/>
  <c r="BR58" s="1"/>
  <c r="AQ59"/>
  <c r="BP59"/>
  <c r="BR59" s="1"/>
  <c r="BP60"/>
  <c r="BR60" s="1"/>
  <c r="AQ60"/>
  <c r="AQ61"/>
  <c r="BP61"/>
  <c r="BR61" s="1"/>
  <c r="AQ62"/>
  <c r="BP62"/>
  <c r="BR62" s="1"/>
  <c r="F8" i="25"/>
  <c r="V8"/>
  <c r="AQ63" i="1"/>
  <c r="BP63"/>
  <c r="BR63" s="1"/>
  <c r="AQ64"/>
  <c r="BP64"/>
  <c r="BR64" s="1"/>
  <c r="AQ66"/>
  <c r="BP66"/>
  <c r="BP67"/>
  <c r="BR67" s="1"/>
  <c r="AQ67"/>
  <c r="AQ69"/>
  <c r="BP69"/>
  <c r="BP70"/>
  <c r="BR70" s="1"/>
  <c r="AQ70"/>
  <c r="AQ71"/>
  <c r="BP71"/>
  <c r="BR71" s="1"/>
  <c r="AQ72"/>
  <c r="BP72"/>
  <c r="BR72" s="1"/>
  <c r="AQ73"/>
  <c r="BP73"/>
  <c r="BR73" s="1"/>
  <c r="AQ74"/>
  <c r="BP74"/>
  <c r="BR74" s="1"/>
  <c r="AQ75"/>
  <c r="BP75"/>
  <c r="BR75" s="1"/>
  <c r="AQ76"/>
  <c r="BP76"/>
  <c r="BR76" s="1"/>
  <c r="AQ78"/>
  <c r="BP78"/>
  <c r="AQ79"/>
  <c r="BP79"/>
  <c r="BR79" s="1"/>
  <c r="BP80"/>
  <c r="BR80" s="1"/>
  <c r="AQ80"/>
  <c r="AQ81"/>
  <c r="BP81"/>
  <c r="BR81" s="1"/>
  <c r="AQ82"/>
  <c r="BP82"/>
  <c r="BR82" s="1"/>
  <c r="BP83"/>
  <c r="BR83" s="1"/>
  <c r="AQ83"/>
  <c r="AQ84"/>
  <c r="BP84"/>
  <c r="BR84" s="1"/>
  <c r="AQ85"/>
  <c r="BP85"/>
  <c r="BR85" s="1"/>
  <c r="BP86"/>
  <c r="BR86" s="1"/>
  <c r="AQ86"/>
  <c r="AQ87"/>
  <c r="BP87"/>
  <c r="BR87" s="1"/>
  <c r="AQ88"/>
  <c r="BP88"/>
  <c r="BR88" s="1"/>
  <c r="AQ89"/>
  <c r="BP89"/>
  <c r="BR89" s="1"/>
  <c r="AQ90"/>
  <c r="BP90"/>
  <c r="BR90" s="1"/>
  <c r="AQ91"/>
  <c r="BP91"/>
  <c r="BR91" s="1"/>
  <c r="U5" i="34"/>
  <c r="V5" s="1"/>
  <c r="V6"/>
  <c r="AJ5"/>
  <c r="AK5" s="1"/>
  <c r="AK6"/>
  <c r="AQ93" i="1"/>
  <c r="BP93"/>
  <c r="AQ94"/>
  <c r="BP94"/>
  <c r="BR94" s="1"/>
  <c r="AQ96"/>
  <c r="BP96"/>
  <c r="BP98"/>
  <c r="AQ98"/>
  <c r="BP99"/>
  <c r="BR99" s="1"/>
  <c r="AQ99"/>
  <c r="BP100"/>
  <c r="BR100" s="1"/>
  <c r="AQ100"/>
  <c r="BP101"/>
  <c r="BR101" s="1"/>
  <c r="AQ101"/>
  <c r="BP102"/>
  <c r="BR102" s="1"/>
  <c r="AQ102"/>
  <c r="BP103"/>
  <c r="BR103" s="1"/>
  <c r="AQ103"/>
  <c r="AQ104"/>
  <c r="BP104"/>
  <c r="BR104" s="1"/>
  <c r="BP105"/>
  <c r="BR105" s="1"/>
  <c r="AQ105"/>
  <c r="AQ106"/>
  <c r="BP106"/>
  <c r="BR106" s="1"/>
  <c r="AQ108"/>
  <c r="BP108"/>
  <c r="AQ109"/>
  <c r="BP109"/>
  <c r="BR109" s="1"/>
  <c r="BP111"/>
  <c r="AQ111"/>
  <c r="AQ112"/>
  <c r="BP112"/>
  <c r="BR112" s="1"/>
  <c r="AQ113"/>
  <c r="BP113"/>
  <c r="BR113" s="1"/>
  <c r="AQ115"/>
  <c r="BP115"/>
  <c r="AQ116"/>
  <c r="BP116"/>
  <c r="BR116" s="1"/>
  <c r="AQ118"/>
  <c r="BP118"/>
  <c r="BP119"/>
  <c r="BR119" s="1"/>
  <c r="AQ119"/>
  <c r="BP121"/>
  <c r="AQ121"/>
  <c r="BP122"/>
  <c r="BR122" s="1"/>
  <c r="AQ122"/>
  <c r="Q88" i="25" l="1"/>
  <c r="V88" s="1"/>
  <c r="EC122" i="1"/>
  <c r="EC116"/>
  <c r="EC114"/>
  <c r="EC112"/>
  <c r="EC110"/>
  <c r="EC106"/>
  <c r="EC104"/>
  <c r="EC100"/>
  <c r="EC88"/>
  <c r="EC82"/>
  <c r="EC76"/>
  <c r="EC68"/>
  <c r="EC56"/>
  <c r="EC54"/>
  <c r="EC52"/>
  <c r="EC44"/>
  <c r="EC24"/>
  <c r="EC22"/>
  <c r="EC18"/>
  <c r="EC117"/>
  <c r="EC113"/>
  <c r="EC109"/>
  <c r="EC107"/>
  <c r="EC105"/>
  <c r="EC103"/>
  <c r="EC101"/>
  <c r="EC99"/>
  <c r="EC97"/>
  <c r="EC95"/>
  <c r="EC91"/>
  <c r="EC85"/>
  <c r="EC79"/>
  <c r="EC67"/>
  <c r="EC57"/>
  <c r="EC49"/>
  <c r="EC35"/>
  <c r="EC33"/>
  <c r="EC29"/>
  <c r="EC19"/>
  <c r="EC17"/>
  <c r="EC15"/>
  <c r="BR121"/>
  <c r="BP123"/>
  <c r="BR123" s="1"/>
  <c r="BR118"/>
  <c r="BP120"/>
  <c r="BR120" s="1"/>
  <c r="BR115"/>
  <c r="BP117"/>
  <c r="BR117" s="1"/>
  <c r="BR111"/>
  <c r="BP114"/>
  <c r="BR114" s="1"/>
  <c r="BR108"/>
  <c r="BP110"/>
  <c r="BR110" s="1"/>
  <c r="BR98"/>
  <c r="BP107"/>
  <c r="BR107" s="1"/>
  <c r="BR96"/>
  <c r="BP97"/>
  <c r="BR97" s="1"/>
  <c r="BR93"/>
  <c r="BP95"/>
  <c r="BR95" s="1"/>
  <c r="BR78"/>
  <c r="BP92"/>
  <c r="BR92" s="1"/>
  <c r="BR69"/>
  <c r="BP77"/>
  <c r="BR77" s="1"/>
  <c r="BR66"/>
  <c r="BP68"/>
  <c r="BR68" s="1"/>
  <c r="BR53"/>
  <c r="BP65"/>
  <c r="BR65" s="1"/>
  <c r="BR51"/>
  <c r="BP52"/>
  <c r="BR52" s="1"/>
  <c r="BR43"/>
  <c r="BP50"/>
  <c r="BR50" s="1"/>
  <c r="BR36"/>
  <c r="BP42"/>
  <c r="BR42" s="1"/>
  <c r="BR31"/>
  <c r="BP35"/>
  <c r="BR35" s="1"/>
  <c r="BR26"/>
  <c r="BP30"/>
  <c r="BR30" s="1"/>
  <c r="BR18"/>
  <c r="BP25"/>
  <c r="BR25" s="1"/>
  <c r="BR13"/>
  <c r="BP17"/>
  <c r="BR17" s="1"/>
  <c r="EC124"/>
  <c r="EC123"/>
  <c r="EC121"/>
  <c r="EC120"/>
  <c r="EC119"/>
  <c r="EC118"/>
  <c r="EC115"/>
  <c r="EC111"/>
  <c r="EC108"/>
  <c r="EC102"/>
  <c r="EC98"/>
  <c r="EC96"/>
  <c r="EC94"/>
  <c r="EC93"/>
  <c r="EC92"/>
  <c r="EC90"/>
  <c r="EC89"/>
  <c r="EC87"/>
  <c r="EC86"/>
  <c r="EC84"/>
  <c r="EC83"/>
  <c r="EC81"/>
  <c r="EC80"/>
  <c r="EC78"/>
  <c r="EC77"/>
  <c r="EC75"/>
  <c r="EC74"/>
  <c r="EC73"/>
  <c r="EC72"/>
  <c r="EC71"/>
  <c r="EC70"/>
  <c r="EC69"/>
  <c r="EC66"/>
  <c r="EC65"/>
  <c r="EC64"/>
  <c r="EC63"/>
  <c r="EC62"/>
  <c r="EC61"/>
  <c r="EC60"/>
  <c r="EC59"/>
  <c r="EC58"/>
  <c r="EC55"/>
  <c r="EC53"/>
  <c r="EC51"/>
  <c r="EC50"/>
  <c r="EC48"/>
  <c r="EC47"/>
  <c r="EC46"/>
  <c r="EC45"/>
  <c r="EC43"/>
  <c r="EC42"/>
  <c r="EC41"/>
  <c r="EC40"/>
  <c r="EC39"/>
  <c r="EC38"/>
  <c r="EC37"/>
  <c r="EC36"/>
  <c r="EC34"/>
  <c r="EC31"/>
  <c r="EC32"/>
  <c r="EC30"/>
  <c r="EC28"/>
  <c r="EC27"/>
  <c r="EC26"/>
  <c r="EC25"/>
  <c r="EC23"/>
  <c r="EC21"/>
  <c r="EC20"/>
  <c r="EC16"/>
  <c r="EC13"/>
  <c r="EC14"/>
  <c r="AA13" l="1"/>
  <c r="AA97"/>
  <c r="AA117"/>
  <c r="AA114"/>
  <c r="AA43"/>
  <c r="AA108"/>
  <c r="AA95"/>
  <c r="AA36"/>
  <c r="AA92"/>
  <c r="AA110"/>
  <c r="AA96"/>
  <c r="AA52"/>
  <c r="AA42"/>
  <c r="AA51"/>
  <c r="AA69"/>
  <c r="AA28"/>
  <c r="AA115"/>
  <c r="AA35"/>
  <c r="AA30"/>
  <c r="AA31"/>
  <c r="AA93"/>
  <c r="AA107"/>
  <c r="AA77"/>
  <c r="AA116"/>
  <c r="AA25"/>
  <c r="AA26"/>
  <c r="AA118"/>
  <c r="AA68"/>
  <c r="AA17"/>
  <c r="AA27"/>
  <c r="AA78"/>
  <c r="AA109"/>
  <c r="AA65"/>
  <c r="AA50"/>
  <c r="AA119"/>
  <c r="AA44"/>
  <c r="AA94"/>
  <c r="AA111"/>
  <c r="AA18"/>
  <c r="AA32"/>
  <c r="AA70"/>
  <c r="AA29"/>
  <c r="AA34"/>
  <c r="AA112"/>
  <c r="AA66"/>
  <c r="AA113"/>
  <c r="AA98"/>
  <c r="AA37"/>
  <c r="AA19"/>
  <c r="AA45"/>
  <c r="AA71"/>
  <c r="AA79"/>
  <c r="AA67"/>
  <c r="AA33"/>
  <c r="AA80"/>
  <c r="AA120"/>
  <c r="AA20"/>
  <c r="AA53"/>
  <c r="AA38"/>
  <c r="AA99"/>
  <c r="AA46"/>
  <c r="AA72"/>
  <c r="AA54"/>
  <c r="AA47"/>
  <c r="AA100"/>
  <c r="AA39"/>
  <c r="AA73"/>
  <c r="AA121"/>
  <c r="AA81"/>
  <c r="AA21"/>
  <c r="AA41"/>
  <c r="AA40"/>
  <c r="AA48"/>
  <c r="AA22"/>
  <c r="AA122"/>
  <c r="AA49"/>
  <c r="AA101"/>
  <c r="AA74"/>
  <c r="AA82"/>
  <c r="AA55"/>
  <c r="AA56"/>
  <c r="AA123"/>
  <c r="AA83"/>
  <c r="AA76"/>
  <c r="AA75"/>
  <c r="AA102"/>
  <c r="AA23"/>
  <c r="AA24"/>
  <c r="AA84"/>
  <c r="AA124"/>
  <c r="AA103"/>
  <c r="AA57"/>
  <c r="AA58"/>
  <c r="AA104"/>
  <c r="AA125"/>
  <c r="AA85"/>
  <c r="AA86"/>
  <c r="AA126"/>
  <c r="AA106"/>
  <c r="AA105"/>
  <c r="AA59"/>
  <c r="AA60"/>
  <c r="AA87"/>
  <c r="AA127"/>
  <c r="AA88"/>
  <c r="AA61"/>
  <c r="AA128"/>
  <c r="AA62"/>
  <c r="AA89"/>
  <c r="AA129"/>
  <c r="AA90"/>
  <c r="AA63"/>
  <c r="AA64"/>
  <c r="AA130"/>
  <c r="AA91"/>
  <c r="AA131"/>
  <c r="AA132"/>
  <c r="AA133"/>
  <c r="AA134"/>
  <c r="AA14"/>
  <c r="AA135"/>
  <c r="AA16"/>
  <c r="AA136"/>
  <c r="AA15"/>
  <c r="AA137"/>
  <c r="AA138"/>
  <c r="AA139"/>
  <c r="AA140"/>
  <c r="AA141"/>
  <c r="AA142"/>
  <c r="AA143"/>
  <c r="AA144"/>
  <c r="AA145"/>
  <c r="AA146"/>
  <c r="BP11"/>
  <c r="BR11" s="1"/>
  <c r="DH122"/>
  <c r="DP122"/>
  <c r="DH121"/>
  <c r="DP121"/>
  <c r="DP119"/>
  <c r="DH119"/>
  <c r="DH118"/>
  <c r="DP118"/>
  <c r="DH116"/>
  <c r="DP116"/>
  <c r="DP115"/>
  <c r="DH115"/>
  <c r="DP113"/>
  <c r="DH113"/>
  <c r="DH112"/>
  <c r="DP112"/>
  <c r="DP111"/>
  <c r="DH111"/>
  <c r="DP109"/>
  <c r="DH109"/>
  <c r="DH108"/>
  <c r="DP108"/>
  <c r="DP106"/>
  <c r="DH106"/>
  <c r="DH105"/>
  <c r="DP105"/>
  <c r="DP104"/>
  <c r="DH104"/>
  <c r="DH103"/>
  <c r="DP103"/>
  <c r="DP102"/>
  <c r="DH102"/>
  <c r="DP101"/>
  <c r="DH101"/>
  <c r="DP100"/>
  <c r="DH100"/>
  <c r="DH99"/>
  <c r="DP99"/>
  <c r="DP98"/>
  <c r="DH98"/>
  <c r="DP96"/>
  <c r="DH96"/>
  <c r="DP94"/>
  <c r="DH94"/>
  <c r="DP93"/>
  <c r="DH93"/>
  <c r="DH91"/>
  <c r="DP91"/>
  <c r="DP90"/>
  <c r="DH90"/>
  <c r="DH89"/>
  <c r="DP89"/>
  <c r="DH88"/>
  <c r="DP88"/>
  <c r="DP87"/>
  <c r="DH87"/>
  <c r="DH86"/>
  <c r="DP86"/>
  <c r="DH85"/>
  <c r="DP85"/>
  <c r="DP84"/>
  <c r="DH84"/>
  <c r="DH83"/>
  <c r="DP83"/>
  <c r="DH82"/>
  <c r="DP82"/>
  <c r="DP81"/>
  <c r="DH81"/>
  <c r="DH80"/>
  <c r="DP80"/>
  <c r="DH79"/>
  <c r="DP79"/>
  <c r="DP78"/>
  <c r="DH78"/>
  <c r="DP76"/>
  <c r="DH76"/>
  <c r="DH75"/>
  <c r="DP75"/>
  <c r="DP74"/>
  <c r="DH74"/>
  <c r="DH73"/>
  <c r="DP73"/>
  <c r="DP72"/>
  <c r="DH72"/>
  <c r="DH71"/>
  <c r="DP71"/>
  <c r="DH70"/>
  <c r="DP70"/>
  <c r="DH69"/>
  <c r="DP69"/>
  <c r="DP67"/>
  <c r="DH67"/>
  <c r="DP66"/>
  <c r="DH66"/>
  <c r="DH64"/>
  <c r="DP64"/>
  <c r="DH63"/>
  <c r="DP63"/>
  <c r="DH62"/>
  <c r="DP62"/>
  <c r="DH61"/>
  <c r="DP61"/>
  <c r="DH60"/>
  <c r="DP60"/>
  <c r="DP59"/>
  <c r="DH59"/>
  <c r="DP58"/>
  <c r="DH58"/>
  <c r="DP57"/>
  <c r="DH57"/>
  <c r="DH56"/>
  <c r="DP56"/>
  <c r="DH55"/>
  <c r="DP55"/>
  <c r="DH54"/>
  <c r="DP54"/>
  <c r="DH53"/>
  <c r="DP53"/>
  <c r="DH51"/>
  <c r="DP51"/>
  <c r="DP49"/>
  <c r="DH49"/>
  <c r="DP48"/>
  <c r="DH48"/>
  <c r="DH47"/>
  <c r="DP47"/>
  <c r="DP46"/>
  <c r="DH46"/>
  <c r="DP45"/>
  <c r="DH45"/>
  <c r="DP44"/>
  <c r="DH44"/>
  <c r="DP43"/>
  <c r="DH43"/>
  <c r="DP41"/>
  <c r="DH41"/>
  <c r="DH40"/>
  <c r="DP40"/>
  <c r="DP39"/>
  <c r="DH39"/>
  <c r="DP38"/>
  <c r="DH38"/>
  <c r="DP37"/>
  <c r="DH37"/>
  <c r="DP36"/>
  <c r="DH36"/>
  <c r="DP34"/>
  <c r="DH34"/>
  <c r="DH33"/>
  <c r="DP33"/>
  <c r="DP32"/>
  <c r="DH32"/>
  <c r="DP31"/>
  <c r="DH31"/>
  <c r="DH29"/>
  <c r="DP29"/>
  <c r="DH28"/>
  <c r="DP28"/>
  <c r="DP27"/>
  <c r="DH27"/>
  <c r="DH26"/>
  <c r="DP26"/>
  <c r="DP24"/>
  <c r="DH24"/>
  <c r="DP23"/>
  <c r="DH23"/>
  <c r="DP22"/>
  <c r="DH22"/>
  <c r="DP21"/>
  <c r="DH21"/>
  <c r="DP20"/>
  <c r="DH20"/>
  <c r="DP19"/>
  <c r="DH19"/>
  <c r="DH18"/>
  <c r="DP18"/>
  <c r="DH16"/>
  <c r="DP16"/>
  <c r="DP15"/>
  <c r="DH15"/>
  <c r="DH14"/>
  <c r="DP14"/>
  <c r="DP13"/>
  <c r="DH13"/>
</calcChain>
</file>

<file path=xl/comments1.xml><?xml version="1.0" encoding="utf-8"?>
<comments xmlns="http://schemas.openxmlformats.org/spreadsheetml/2006/main">
  <authors>
    <author>CLARK SONG</author>
    <author>RXK-121008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AR13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3" authorId="1">
      <text>
        <r>
          <rPr>
            <b/>
            <sz val="14"/>
            <color indexed="81"/>
            <rFont val="Tahoma"/>
            <family val="2"/>
          </rPr>
          <t xml:space="preserve">13FW </t>
        </r>
        <r>
          <rPr>
            <b/>
            <sz val="14"/>
            <color indexed="81"/>
            <rFont val="돋움"/>
            <family val="3"/>
            <charset val="129"/>
          </rPr>
          <t>국내원단에서</t>
        </r>
        <r>
          <rPr>
            <b/>
            <sz val="14"/>
            <color indexed="81"/>
            <rFont val="Tahoma"/>
            <family val="2"/>
          </rPr>
          <t xml:space="preserve"> 14FW </t>
        </r>
        <r>
          <rPr>
            <b/>
            <sz val="14"/>
            <color indexed="81"/>
            <rFont val="돋움"/>
            <family val="3"/>
            <charset val="129"/>
          </rPr>
          <t>모두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중국원단으로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변경</t>
        </r>
        <r>
          <rPr>
            <b/>
            <sz val="14"/>
            <color indexed="81"/>
            <rFont val="Tahoma"/>
            <family val="2"/>
          </rPr>
          <t xml:space="preserve">, PPS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재검토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S13" authorId="1">
      <text>
        <r>
          <rPr>
            <b/>
            <sz val="14"/>
            <color indexed="81"/>
            <rFont val="Tahoma"/>
            <family val="2"/>
          </rPr>
          <t xml:space="preserve">5/23 </t>
        </r>
        <r>
          <rPr>
            <b/>
            <sz val="14"/>
            <color indexed="81"/>
            <rFont val="돋움"/>
            <family val="3"/>
            <charset val="129"/>
          </rPr>
          <t>요청</t>
        </r>
        <r>
          <rPr>
            <b/>
            <sz val="14"/>
            <color indexed="81"/>
            <rFont val="Tahoma"/>
            <family val="2"/>
          </rPr>
          <t xml:space="preserve">, 6/10 </t>
        </r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송금완료
</t>
        </r>
      </text>
    </comment>
    <comment ref="DV13" authorId="1">
      <text>
        <r>
          <rPr>
            <b/>
            <sz val="14"/>
            <color indexed="81"/>
            <rFont val="Tahoma"/>
            <family val="2"/>
          </rPr>
          <t xml:space="preserve">0507 </t>
        </r>
        <r>
          <rPr>
            <b/>
            <sz val="14"/>
            <color indexed="81"/>
            <rFont val="돋움"/>
            <family val="3"/>
            <charset val="129"/>
          </rPr>
          <t>바원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발주완료</t>
        </r>
      </text>
    </comment>
    <comment ref="DT14" authorId="1">
      <text>
        <r>
          <rPr>
            <b/>
            <sz val="14"/>
            <color indexed="81"/>
            <rFont val="Tahoma"/>
            <family val="2"/>
          </rPr>
          <t xml:space="preserve">4/24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</text>
    </comment>
    <comment ref="DU18" authorId="1">
      <text>
        <r>
          <rPr>
            <b/>
            <sz val="14"/>
            <color indexed="81"/>
            <rFont val="Tahoma"/>
            <family val="2"/>
          </rPr>
          <t xml:space="preserve">6/10 : </t>
        </r>
        <r>
          <rPr>
            <b/>
            <sz val="14"/>
            <color indexed="81"/>
            <rFont val="돋움"/>
            <family val="3"/>
            <charset val="129"/>
          </rPr>
          <t>곡선사이즈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수선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앞판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가죽패치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위치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수정
</t>
        </r>
        <r>
          <rPr>
            <b/>
            <sz val="14"/>
            <color indexed="81"/>
            <rFont val="Tahoma"/>
            <family val="2"/>
          </rPr>
          <t>6/23:</t>
        </r>
        <r>
          <rPr>
            <b/>
            <sz val="14"/>
            <color indexed="81"/>
            <rFont val="돋움"/>
            <family val="3"/>
            <charset val="129"/>
          </rPr>
          <t>수정샘플이상함</t>
        </r>
        <r>
          <rPr>
            <b/>
            <sz val="14"/>
            <color indexed="81"/>
            <rFont val="Tahoma"/>
            <family val="2"/>
          </rPr>
          <t xml:space="preserve">, 6/25 </t>
        </r>
        <r>
          <rPr>
            <b/>
            <sz val="14"/>
            <color indexed="81"/>
            <rFont val="돋움"/>
            <family val="3"/>
            <charset val="129"/>
          </rPr>
          <t xml:space="preserve">돌려보냄
</t>
        </r>
        <r>
          <rPr>
            <b/>
            <sz val="14"/>
            <color indexed="81"/>
            <rFont val="Tahoma"/>
            <family val="2"/>
          </rPr>
          <t xml:space="preserve">6/27 </t>
        </r>
        <r>
          <rPr>
            <b/>
            <sz val="14"/>
            <color indexed="81"/>
            <rFont val="돋움"/>
            <family val="3"/>
            <charset val="129"/>
          </rPr>
          <t xml:space="preserve">재수령후컨펌
</t>
        </r>
      </text>
    </comment>
    <comment ref="DI26" authorId="1">
      <text>
        <r>
          <rPr>
            <b/>
            <sz val="14"/>
            <color indexed="81"/>
            <rFont val="Tahoma"/>
            <family val="2"/>
          </rPr>
          <t xml:space="preserve">4/11 PROTO &amp; PP 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받고</t>
        </r>
        <r>
          <rPr>
            <b/>
            <sz val="14"/>
            <color indexed="81"/>
            <rFont val="Tahoma"/>
            <family val="2"/>
          </rPr>
          <t xml:space="preserve">, PO </t>
        </r>
        <r>
          <rPr>
            <b/>
            <sz val="14"/>
            <color indexed="81"/>
            <rFont val="돋움"/>
            <family val="3"/>
            <charset val="129"/>
          </rPr>
          <t>재확인할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필요</t>
        </r>
        <r>
          <rPr>
            <b/>
            <sz val="14"/>
            <color indexed="81"/>
            <rFont val="Tahoma"/>
            <family val="2"/>
          </rPr>
          <t xml:space="preserve"> (</t>
        </r>
        <r>
          <rPr>
            <b/>
            <sz val="14"/>
            <color indexed="81"/>
            <rFont val="돋움"/>
            <family val="3"/>
            <charset val="129"/>
          </rPr>
          <t>샘플스타일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개별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스타일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캔슬될수도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있음</t>
        </r>
        <r>
          <rPr>
            <b/>
            <sz val="14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S26" authorId="1">
      <text>
        <r>
          <rPr>
            <b/>
            <sz val="14"/>
            <color indexed="81"/>
            <rFont val="돋움"/>
            <family val="3"/>
            <charset val="129"/>
          </rPr>
          <t>판가확정후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최종배수후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결재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올리기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N31" authorId="1">
      <text>
        <r>
          <rPr>
            <b/>
            <sz val="14"/>
            <color indexed="81"/>
            <rFont val="돋움"/>
            <family val="3"/>
            <charset val="129"/>
          </rPr>
          <t>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자카드</t>
        </r>
        <r>
          <rPr>
            <b/>
            <sz val="14"/>
            <color indexed="81"/>
            <rFont val="Tahoma"/>
            <family val="2"/>
          </rPr>
          <t xml:space="preserve">
</t>
        </r>
      </text>
    </comment>
    <comment ref="DR31" authorId="1">
      <text>
        <r>
          <rPr>
            <b/>
            <sz val="14"/>
            <color indexed="81"/>
            <rFont val="Tahoma"/>
            <family val="2"/>
          </rPr>
          <t xml:space="preserve">5/30 </t>
        </r>
        <r>
          <rPr>
            <b/>
            <sz val="14"/>
            <color indexed="81"/>
            <rFont val="돋움"/>
            <family val="3"/>
            <charset val="129"/>
          </rPr>
          <t>메탈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입고예정</t>
        </r>
        <r>
          <rPr>
            <b/>
            <sz val="14"/>
            <color indexed="81"/>
            <rFont val="Tahoma"/>
            <family val="2"/>
          </rPr>
          <t xml:space="preserve"> 
5/26 </t>
        </r>
        <r>
          <rPr>
            <b/>
            <sz val="14"/>
            <color indexed="81"/>
            <rFont val="돋움"/>
            <family val="3"/>
            <charset val="129"/>
          </rPr>
          <t>매탈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컴펌예정</t>
        </r>
        <r>
          <rPr>
            <b/>
            <sz val="14"/>
            <color indexed="81"/>
            <rFont val="Tahoma"/>
            <family val="2"/>
          </rPr>
          <t>(</t>
        </r>
        <r>
          <rPr>
            <b/>
            <sz val="14"/>
            <color indexed="81"/>
            <rFont val="돋움"/>
            <family val="3"/>
            <charset val="129"/>
          </rPr>
          <t>차영주</t>
        </r>
        <r>
          <rPr>
            <b/>
            <sz val="14"/>
            <color indexed="81"/>
            <rFont val="Tahoma"/>
            <family val="2"/>
          </rPr>
          <t>) 
5/29: 26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CFM OK 
6/10 : 6/12 </t>
        </r>
        <r>
          <rPr>
            <b/>
            <sz val="14"/>
            <color indexed="81"/>
            <rFont val="돋움"/>
            <family val="3"/>
            <charset val="129"/>
          </rPr>
          <t xml:space="preserve">입고
</t>
        </r>
        <r>
          <rPr>
            <b/>
            <sz val="14"/>
            <color indexed="81"/>
            <rFont val="Tahoma"/>
            <family val="2"/>
          </rPr>
          <t xml:space="preserve">6/20 : SF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</text>
    </comment>
    <comment ref="AR32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32" authorId="1">
      <text>
        <r>
          <rPr>
            <b/>
            <sz val="14"/>
            <color indexed="81"/>
            <rFont val="Tahoma"/>
            <family val="2"/>
          </rPr>
          <t xml:space="preserve">METAL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32" authorId="1">
      <text>
        <r>
          <rPr>
            <b/>
            <sz val="14"/>
            <color indexed="81"/>
            <rFont val="Tahoma"/>
            <family val="2"/>
          </rPr>
          <t xml:space="preserve">6/19 : </t>
        </r>
        <r>
          <rPr>
            <b/>
            <sz val="14"/>
            <color indexed="81"/>
            <rFont val="돋움"/>
            <family val="3"/>
            <charset val="129"/>
          </rPr>
          <t>주머니수정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백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부자재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포모스트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참조샘플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보냅
</t>
        </r>
        <r>
          <rPr>
            <b/>
            <sz val="14"/>
            <color indexed="81"/>
            <rFont val="Tahoma"/>
            <family val="2"/>
          </rPr>
          <t xml:space="preserve">2ND PP </t>
        </r>
        <r>
          <rPr>
            <b/>
            <sz val="14"/>
            <color indexed="81"/>
            <rFont val="돋움"/>
            <family val="3"/>
            <charset val="129"/>
          </rPr>
          <t>대기</t>
        </r>
        <r>
          <rPr>
            <b/>
            <sz val="14"/>
            <color indexed="81"/>
            <rFont val="Tahoma"/>
            <family val="2"/>
          </rPr>
          <t>(6/27</t>
        </r>
        <r>
          <rPr>
            <b/>
            <sz val="14"/>
            <color indexed="81"/>
            <rFont val="돋움"/>
            <family val="3"/>
            <charset val="129"/>
          </rPr>
          <t>예상</t>
        </r>
        <r>
          <rPr>
            <b/>
            <sz val="14"/>
            <color indexed="81"/>
            <rFont val="Tahoma"/>
            <family val="2"/>
          </rPr>
          <t xml:space="preserve">)
7/10 2ND PP </t>
        </r>
        <r>
          <rPr>
            <b/>
            <sz val="14"/>
            <color indexed="81"/>
            <rFont val="돋움"/>
            <family val="3"/>
            <charset val="129"/>
          </rPr>
          <t>도착및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</t>
        </r>
      </text>
    </comment>
    <comment ref="DN34" authorId="1">
      <text>
        <r>
          <rPr>
            <b/>
            <sz val="11"/>
            <color indexed="81"/>
            <rFont val="Tahoma"/>
            <family val="2"/>
          </rPr>
          <t xml:space="preserve">COATING FABRIC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6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U36" authorId="1">
      <text>
        <r>
          <rPr>
            <b/>
            <sz val="14"/>
            <color indexed="81"/>
            <rFont val="Tahoma"/>
            <family val="2"/>
          </rPr>
          <t xml:space="preserve">6/11 HANGTAG CFM </t>
        </r>
        <r>
          <rPr>
            <b/>
            <sz val="14"/>
            <color indexed="81"/>
            <rFont val="돋움"/>
            <family val="3"/>
            <charset val="129"/>
          </rPr>
          <t>중</t>
        </r>
        <r>
          <rPr>
            <b/>
            <sz val="14"/>
            <color indexed="81"/>
            <rFont val="Tahoma"/>
            <family val="2"/>
          </rPr>
          <t xml:space="preserve"> 
6/19 HANGTAG CFM OK
</t>
        </r>
      </text>
    </comment>
    <comment ref="AR43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G43" authorId="1">
      <text>
        <r>
          <rPr>
            <b/>
            <sz val="13"/>
            <color indexed="81"/>
            <rFont val="Tahoma"/>
            <family val="2"/>
          </rPr>
          <t xml:space="preserve">4/11 </t>
        </r>
        <r>
          <rPr>
            <b/>
            <sz val="13"/>
            <color indexed="81"/>
            <rFont val="돋움"/>
            <family val="3"/>
            <charset val="129"/>
          </rPr>
          <t>단독</t>
        </r>
        <r>
          <rPr>
            <b/>
            <sz val="13"/>
            <color indexed="81"/>
            <rFont val="Tahoma"/>
            <family val="2"/>
          </rPr>
          <t xml:space="preserve"> 
</t>
        </r>
        <r>
          <rPr>
            <b/>
            <sz val="13"/>
            <color indexed="81"/>
            <rFont val="돋움"/>
            <family val="3"/>
            <charset val="129"/>
          </rPr>
          <t>패치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의뢰</t>
        </r>
        <r>
          <rPr>
            <b/>
            <sz val="13"/>
            <color indexed="81"/>
            <rFont val="Tahoma"/>
            <family val="2"/>
          </rPr>
          <t xml:space="preserve"> 
4/18 </t>
        </r>
        <r>
          <rPr>
            <b/>
            <sz val="13"/>
            <color indexed="81"/>
            <rFont val="돋움"/>
            <family val="3"/>
            <charset val="129"/>
          </rPr>
          <t>도착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후</t>
        </r>
        <r>
          <rPr>
            <b/>
            <sz val="13"/>
            <color indexed="81"/>
            <rFont val="Tahoma"/>
            <family val="2"/>
          </rPr>
          <t xml:space="preserve">, </t>
        </r>
        <r>
          <rPr>
            <b/>
            <sz val="13"/>
            <color indexed="81"/>
            <rFont val="돋움"/>
            <family val="3"/>
            <charset val="129"/>
          </rPr>
          <t>메인작지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수정완료</t>
        </r>
      </text>
    </comment>
    <comment ref="AR51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51" authorId="1">
      <text>
        <r>
          <rPr>
            <b/>
            <sz val="14"/>
            <color indexed="81"/>
            <rFont val="Tahoma"/>
            <family val="2"/>
          </rPr>
          <t xml:space="preserve">YE </t>
        </r>
        <r>
          <rPr>
            <b/>
            <sz val="14"/>
            <color indexed="81"/>
            <rFont val="돋움"/>
            <family val="3"/>
            <charset val="129"/>
          </rPr>
          <t>메탈</t>
        </r>
        <r>
          <rPr>
            <b/>
            <sz val="14"/>
            <color indexed="81"/>
            <rFont val="Tahoma"/>
            <family val="2"/>
          </rPr>
          <t xml:space="preserve"> 5/26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개발완료</t>
        </r>
        <r>
          <rPr>
            <b/>
            <sz val="14"/>
            <color indexed="81"/>
            <rFont val="Tahoma"/>
            <family val="2"/>
          </rPr>
          <t xml:space="preserve"> (1</t>
        </r>
        <r>
          <rPr>
            <b/>
            <sz val="14"/>
            <color indexed="81"/>
            <rFont val="돋움"/>
            <family val="3"/>
            <charset val="129"/>
          </rPr>
          <t>달소요</t>
        </r>
        <r>
          <rPr>
            <b/>
            <sz val="14"/>
            <color indexed="81"/>
            <rFont val="Tahoma"/>
            <family val="2"/>
          </rPr>
          <t xml:space="preserve">)
5/16 </t>
        </r>
        <r>
          <rPr>
            <b/>
            <sz val="14"/>
            <color indexed="81"/>
            <rFont val="돋움"/>
            <family val="3"/>
            <charset val="129"/>
          </rPr>
          <t>도착</t>
        </r>
        <r>
          <rPr>
            <b/>
            <sz val="14"/>
            <color indexed="81"/>
            <rFont val="Tahoma"/>
            <family val="2"/>
          </rPr>
          <t>, 5/19 CFM OK</t>
        </r>
      </text>
    </comment>
    <comment ref="EM53" authorId="1">
      <text>
        <r>
          <rPr>
            <b/>
            <sz val="14"/>
            <color indexed="81"/>
            <rFont val="돋움"/>
            <family val="3"/>
            <charset val="129"/>
          </rPr>
          <t>선급금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송금후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최종장갑가격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확정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계약서</t>
        </r>
        <r>
          <rPr>
            <b/>
            <sz val="14"/>
            <color indexed="81"/>
            <rFont val="Tahoma"/>
            <family val="2"/>
          </rPr>
          <t xml:space="preserve"> 7/1 </t>
        </r>
        <r>
          <rPr>
            <b/>
            <sz val="14"/>
            <color indexed="81"/>
            <rFont val="돋움"/>
            <family val="3"/>
            <charset val="129"/>
          </rPr>
          <t>최종</t>
        </r>
        <r>
          <rPr>
            <b/>
            <sz val="14"/>
            <color indexed="81"/>
            <rFont val="Tahoma"/>
            <family val="2"/>
          </rPr>
          <t xml:space="preserve">, 70% </t>
        </r>
        <r>
          <rPr>
            <b/>
            <sz val="14"/>
            <color indexed="81"/>
            <rFont val="돋움"/>
            <family val="3"/>
            <charset val="129"/>
          </rPr>
          <t>잔금시에</t>
        </r>
        <r>
          <rPr>
            <b/>
            <sz val="14"/>
            <color indexed="81"/>
            <rFont val="Tahoma"/>
            <family val="2"/>
          </rPr>
          <t xml:space="preserve"> balance </t>
        </r>
        <r>
          <rPr>
            <b/>
            <sz val="14"/>
            <color indexed="81"/>
            <rFont val="돋움"/>
            <family val="3"/>
            <charset val="129"/>
          </rPr>
          <t>할것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55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S57" authorId="1">
      <text>
        <r>
          <rPr>
            <b/>
            <sz val="14"/>
            <color indexed="81"/>
            <rFont val="Tahoma"/>
            <family val="2"/>
          </rPr>
          <t xml:space="preserve">5/16 </t>
        </r>
        <r>
          <rPr>
            <b/>
            <sz val="14"/>
            <color indexed="81"/>
            <rFont val="돋움"/>
            <family val="3"/>
            <charset val="129"/>
          </rPr>
          <t>출장시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작은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제작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어려움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시도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작업중</t>
        </r>
        <r>
          <rPr>
            <b/>
            <sz val="14"/>
            <color indexed="81"/>
            <rFont val="Tahoma"/>
            <family val="2"/>
          </rPr>
          <t xml:space="preserve">..
5/22 : </t>
        </r>
        <r>
          <rPr>
            <b/>
            <sz val="14"/>
            <color indexed="81"/>
            <rFont val="돋움"/>
            <family val="3"/>
            <charset val="129"/>
          </rPr>
          <t>작은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여전히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 xml:space="preserve">,
5/23 : </t>
        </r>
        <r>
          <rPr>
            <b/>
            <sz val="14"/>
            <color indexed="81"/>
            <rFont val="돋움"/>
            <family val="3"/>
            <charset val="129"/>
          </rPr>
          <t>희지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니트말고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우븐으로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작업시도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요청</t>
        </r>
        <r>
          <rPr>
            <b/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돋움"/>
            <family val="3"/>
            <charset val="129"/>
          </rPr>
          <t>해당스타일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원단재발주는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우븐사용할경우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해당</t>
        </r>
        <r>
          <rPr>
            <b/>
            <sz val="14"/>
            <color indexed="81"/>
            <rFont val="Tahoma"/>
            <family val="2"/>
          </rPr>
          <t xml:space="preserve"> (</t>
        </r>
        <r>
          <rPr>
            <b/>
            <sz val="14"/>
            <color indexed="81"/>
            <rFont val="돋움"/>
            <family val="3"/>
            <charset val="129"/>
          </rPr>
          <t>니트장갑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공급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원자재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b/>
            <sz val="14"/>
            <color indexed="81"/>
            <rFont val="Tahoma"/>
            <family val="2"/>
          </rPr>
          <t xml:space="preserve">)
6/10: OML </t>
        </r>
        <r>
          <rPr>
            <b/>
            <sz val="14"/>
            <color indexed="81"/>
            <rFont val="돋움"/>
            <family val="3"/>
            <charset val="129"/>
          </rPr>
          <t>사이즈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재설명
</t>
        </r>
        <r>
          <rPr>
            <b/>
            <sz val="14"/>
            <color indexed="81"/>
            <rFont val="Tahoma"/>
            <family val="2"/>
          </rPr>
          <t xml:space="preserve">OML PP </t>
        </r>
        <r>
          <rPr>
            <b/>
            <sz val="14"/>
            <color indexed="81"/>
            <rFont val="돋움"/>
            <family val="3"/>
            <charset val="129"/>
          </rPr>
          <t xml:space="preserve">대기중
</t>
        </r>
        <r>
          <rPr>
            <b/>
            <sz val="14"/>
            <color indexed="81"/>
            <rFont val="Tahoma"/>
            <family val="2"/>
          </rPr>
          <t xml:space="preserve">6/24 OML PP </t>
        </r>
        <r>
          <rPr>
            <b/>
            <sz val="14"/>
            <color indexed="81"/>
            <rFont val="돋움"/>
            <family val="3"/>
            <charset val="129"/>
          </rPr>
          <t>수령</t>
        </r>
      </text>
    </comment>
    <comment ref="AR60" authorId="1">
      <text>
        <r>
          <rPr>
            <b/>
            <sz val="14"/>
            <color indexed="81"/>
            <rFont val="돋움"/>
            <family val="3"/>
            <charset val="129"/>
          </rPr>
          <t>원단구매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63" authorId="1">
      <text>
        <r>
          <rPr>
            <b/>
            <sz val="14"/>
            <color indexed="81"/>
            <rFont val="Tahoma"/>
            <family val="2"/>
          </rPr>
          <t xml:space="preserve">mint FUR </t>
        </r>
        <r>
          <rPr>
            <b/>
            <sz val="14"/>
            <color indexed="81"/>
            <rFont val="돋움"/>
            <family val="3"/>
            <charset val="129"/>
          </rPr>
          <t>소요량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계산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오류</t>
        </r>
        <r>
          <rPr>
            <b/>
            <sz val="14"/>
            <color indexed="81"/>
            <rFont val="Tahoma"/>
            <family val="2"/>
          </rPr>
          <t xml:space="preserve">, 6/10 </t>
        </r>
        <r>
          <rPr>
            <b/>
            <sz val="14"/>
            <color indexed="81"/>
            <rFont val="돋움"/>
            <family val="3"/>
            <charset val="129"/>
          </rPr>
          <t>재확인완료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Q63" authorId="1">
      <text>
        <r>
          <rPr>
            <b/>
            <sz val="12"/>
            <color indexed="81"/>
            <rFont val="Tahoma"/>
            <family val="2"/>
          </rPr>
          <t xml:space="preserve">6/23 </t>
        </r>
        <r>
          <rPr>
            <b/>
            <sz val="12"/>
            <color indexed="81"/>
            <rFont val="돋움"/>
            <family val="3"/>
            <charset val="129"/>
          </rPr>
          <t>원단최종가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, 24 </t>
        </r>
        <r>
          <rPr>
            <b/>
            <sz val="12"/>
            <color indexed="81"/>
            <rFont val="돋움"/>
            <family val="3"/>
            <charset val="129"/>
          </rPr>
          <t>원단결재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올림</t>
        </r>
        <r>
          <rPr>
            <b/>
            <sz val="12"/>
            <color indexed="81"/>
            <rFont val="Tahoma"/>
            <family val="2"/>
          </rPr>
          <t xml:space="preserve">
7/4 </t>
        </r>
        <r>
          <rPr>
            <b/>
            <sz val="12"/>
            <color indexed="81"/>
            <rFont val="돋움"/>
            <family val="3"/>
            <charset val="129"/>
          </rPr>
          <t>입고완료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DN64" authorId="1">
      <text>
        <r>
          <rPr>
            <b/>
            <sz val="14"/>
            <color indexed="81"/>
            <rFont val="Tahoma"/>
            <family val="2"/>
          </rPr>
          <t xml:space="preserve">mint FUR </t>
        </r>
        <r>
          <rPr>
            <b/>
            <sz val="14"/>
            <color indexed="81"/>
            <rFont val="돋움"/>
            <family val="3"/>
            <charset val="129"/>
          </rPr>
          <t>소요량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업체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계산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오류</t>
        </r>
        <r>
          <rPr>
            <b/>
            <sz val="14"/>
            <color indexed="81"/>
            <rFont val="Tahoma"/>
            <family val="2"/>
          </rPr>
          <t xml:space="preserve">, 6/10 </t>
        </r>
        <r>
          <rPr>
            <b/>
            <sz val="14"/>
            <color indexed="81"/>
            <rFont val="돋움"/>
            <family val="3"/>
            <charset val="129"/>
          </rPr>
          <t>재확인완료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DT66" authorId="1">
      <text>
        <r>
          <rPr>
            <b/>
            <sz val="14"/>
            <color indexed="81"/>
            <rFont val="돋움"/>
            <family val="3"/>
            <charset val="129"/>
          </rPr>
          <t>앞판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프린트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자수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부분컨펌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진행예정</t>
        </r>
        <r>
          <rPr>
            <b/>
            <sz val="14"/>
            <color indexed="81"/>
            <rFont val="Tahoma"/>
            <family val="2"/>
          </rPr>
          <t xml:space="preserve">. </t>
        </r>
      </text>
    </comment>
    <comment ref="DW66" authorId="1">
      <text>
        <r>
          <rPr>
            <b/>
            <sz val="14"/>
            <color indexed="81"/>
            <rFont val="Tahoma"/>
            <family val="2"/>
          </rPr>
          <t xml:space="preserve">6/19 </t>
        </r>
        <r>
          <rPr>
            <b/>
            <sz val="14"/>
            <color indexed="81"/>
            <rFont val="돋움"/>
            <family val="3"/>
            <charset val="129"/>
          </rPr>
          <t>메인라벨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재컴펌
</t>
        </r>
        <r>
          <rPr>
            <b/>
            <sz val="14"/>
            <color indexed="81"/>
            <rFont val="Tahoma"/>
            <family val="2"/>
          </rPr>
          <t xml:space="preserve">7/10 REJECT
4M CFM OK </t>
        </r>
        <r>
          <rPr>
            <b/>
            <sz val="14"/>
            <color indexed="81"/>
            <rFont val="돋움"/>
            <family val="3"/>
            <charset val="129"/>
          </rPr>
          <t>되면</t>
        </r>
        <r>
          <rPr>
            <b/>
            <sz val="14"/>
            <color indexed="81"/>
            <rFont val="Tahoma"/>
            <family val="2"/>
          </rPr>
          <t xml:space="preserve"> 4M</t>
        </r>
        <r>
          <rPr>
            <b/>
            <sz val="14"/>
            <color indexed="81"/>
            <rFont val="돋움"/>
            <family val="3"/>
            <charset val="129"/>
          </rPr>
          <t>에서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구매예정
</t>
        </r>
      </text>
    </comment>
    <comment ref="DG69" authorId="1">
      <text>
        <r>
          <rPr>
            <b/>
            <sz val="14"/>
            <color indexed="81"/>
            <rFont val="돋움"/>
            <family val="3"/>
            <charset val="129"/>
          </rPr>
          <t>수량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정정후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 xml:space="preserve">최종
</t>
        </r>
      </text>
    </comment>
    <comment ref="DO69" authorId="1">
      <text>
        <r>
          <rPr>
            <b/>
            <sz val="14"/>
            <color indexed="81"/>
            <rFont val="Tahoma"/>
            <family val="2"/>
          </rPr>
          <t xml:space="preserve">6/2 
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완료
</t>
        </r>
        <r>
          <rPr>
            <b/>
            <sz val="14"/>
            <color indexed="81"/>
            <rFont val="Tahoma"/>
            <family val="2"/>
          </rPr>
          <t xml:space="preserve">6/2
</t>
        </r>
        <r>
          <rPr>
            <b/>
            <sz val="14"/>
            <color indexed="81"/>
            <rFont val="돋움"/>
            <family val="3"/>
            <charset val="129"/>
          </rPr>
          <t>홀로그램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R69" authorId="1">
      <text>
        <r>
          <rPr>
            <b/>
            <sz val="14"/>
            <color indexed="81"/>
            <rFont val="Tahoma"/>
            <family val="2"/>
          </rPr>
          <t xml:space="preserve">FMS </t>
        </r>
        <r>
          <rPr>
            <b/>
            <sz val="14"/>
            <color indexed="81"/>
            <rFont val="돋움"/>
            <family val="3"/>
            <charset val="129"/>
          </rPr>
          <t>부자재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입고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여부</t>
        </r>
        <r>
          <rPr>
            <b/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돋움"/>
            <family val="3"/>
            <charset val="129"/>
          </rPr>
          <t>캡보이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V69" authorId="1">
      <text>
        <r>
          <rPr>
            <b/>
            <sz val="14"/>
            <color indexed="81"/>
            <rFont val="Tahoma"/>
            <family val="2"/>
          </rPr>
          <t xml:space="preserve">6/5 </t>
        </r>
        <r>
          <rPr>
            <b/>
            <sz val="14"/>
            <color indexed="81"/>
            <rFont val="돋움"/>
            <family val="3"/>
            <charset val="129"/>
          </rPr>
          <t>발주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75" authorId="1">
      <text>
        <r>
          <rPr>
            <b/>
            <sz val="14"/>
            <color indexed="81"/>
            <rFont val="돋움"/>
            <family val="3"/>
            <charset val="129"/>
          </rPr>
          <t>헬리</t>
        </r>
        <r>
          <rPr>
            <b/>
            <sz val="14"/>
            <color indexed="81"/>
            <rFont val="Tahoma"/>
            <family val="2"/>
          </rPr>
          <t xml:space="preserve"> : 0520 </t>
        </r>
        <r>
          <rPr>
            <b/>
            <sz val="14"/>
            <color indexed="81"/>
            <rFont val="돋움"/>
            <family val="3"/>
            <charset val="129"/>
          </rPr>
          <t>발주
행택</t>
        </r>
        <r>
          <rPr>
            <b/>
            <sz val="14"/>
            <color indexed="81"/>
            <rFont val="Tahoma"/>
            <family val="2"/>
          </rPr>
          <t xml:space="preserve"> 06/02 </t>
        </r>
        <r>
          <rPr>
            <b/>
            <sz val="14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93" authorId="1">
      <text>
        <r>
          <rPr>
            <b/>
            <sz val="14"/>
            <color indexed="81"/>
            <rFont val="Tahoma"/>
            <family val="2"/>
          </rPr>
          <t>KIDS TOYS : 8.98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93" authorId="1">
      <text>
        <r>
          <rPr>
            <b/>
            <sz val="14"/>
            <color indexed="81"/>
            <rFont val="Tahoma"/>
            <family val="2"/>
          </rPr>
          <t xml:space="preserve">7/2 : 9/28 FX-FACTORY
</t>
        </r>
      </text>
    </comment>
    <comment ref="DT93" authorId="1">
      <text>
        <r>
          <rPr>
            <b/>
            <sz val="14"/>
            <color indexed="81"/>
            <rFont val="Tahoma"/>
            <family val="2"/>
          </rPr>
          <t xml:space="preserve">7/11 </t>
        </r>
        <r>
          <rPr>
            <b/>
            <sz val="14"/>
            <color indexed="81"/>
            <rFont val="돋움"/>
            <family val="3"/>
            <charset val="129"/>
          </rPr>
          <t>메인라벨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컴펌본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업체발송예정
</t>
        </r>
        <r>
          <rPr>
            <b/>
            <sz val="14"/>
            <color indexed="81"/>
            <rFont val="Tahoma"/>
            <family val="2"/>
          </rPr>
          <t xml:space="preserve">7/18 cfm reject,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캡보이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라벨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발송했음
</t>
        </r>
        <r>
          <rPr>
            <b/>
            <sz val="14"/>
            <color indexed="81"/>
            <rFont val="Tahoma"/>
            <family val="2"/>
          </rPr>
          <t xml:space="preserve">8/1 main label cfm ok
8/12 pink soft visor 
8/13 </t>
        </r>
        <r>
          <rPr>
            <b/>
            <sz val="14"/>
            <color indexed="81"/>
            <rFont val="돋움"/>
            <family val="3"/>
            <charset val="129"/>
          </rPr>
          <t>홀로그램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
</t>
        </r>
        <r>
          <rPr>
            <b/>
            <sz val="14"/>
            <color indexed="81"/>
            <rFont val="Tahoma"/>
            <family val="2"/>
          </rPr>
          <t xml:space="preserve">8/19 </t>
        </r>
        <r>
          <rPr>
            <b/>
            <sz val="14"/>
            <color indexed="81"/>
            <rFont val="돋움"/>
            <family val="3"/>
            <charset val="129"/>
          </rPr>
          <t>홀로그램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분실통보
</t>
        </r>
        <r>
          <rPr>
            <b/>
            <sz val="14"/>
            <color indexed="81"/>
            <rFont val="Tahoma"/>
            <family val="2"/>
          </rPr>
          <t xml:space="preserve">8/19 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FMS </t>
        </r>
        <r>
          <rPr>
            <b/>
            <sz val="14"/>
            <color indexed="81"/>
            <rFont val="돋움"/>
            <family val="3"/>
            <charset val="129"/>
          </rPr>
          <t xml:space="preserve">발주완료
</t>
        </r>
        <r>
          <rPr>
            <b/>
            <sz val="14"/>
            <color indexed="81"/>
            <rFont val="Tahoma"/>
            <family val="2"/>
          </rPr>
          <t xml:space="preserve">8/27 </t>
        </r>
        <r>
          <rPr>
            <b/>
            <sz val="14"/>
            <color indexed="81"/>
            <rFont val="돋움"/>
            <family val="3"/>
            <charset val="129"/>
          </rPr>
          <t>행택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 xml:space="preserve">수령확인완료
</t>
        </r>
        <r>
          <rPr>
            <b/>
            <sz val="14"/>
            <color indexed="81"/>
            <rFont val="Tahoma"/>
            <family val="2"/>
          </rPr>
          <t xml:space="preserve">9/03 HOLOGRAM 4M </t>
        </r>
        <r>
          <rPr>
            <b/>
            <sz val="14"/>
            <color indexed="81"/>
            <rFont val="돋움"/>
            <family val="3"/>
            <charset val="129"/>
          </rPr>
          <t>자체</t>
        </r>
        <r>
          <rPr>
            <b/>
            <sz val="14"/>
            <color indexed="81"/>
            <rFont val="Tahoma"/>
            <family val="2"/>
          </rPr>
          <t xml:space="preserve"> REJECT</t>
        </r>
      </text>
    </comment>
    <comment ref="AV96" authorId="1">
      <text>
        <r>
          <rPr>
            <b/>
            <sz val="14"/>
            <color indexed="81"/>
            <rFont val="Tahoma"/>
            <family val="2"/>
          </rPr>
          <t xml:space="preserve">6.20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98" authorId="1">
      <text>
        <r>
          <rPr>
            <b/>
            <sz val="14"/>
            <color indexed="81"/>
            <rFont val="Tahoma"/>
            <family val="2"/>
          </rPr>
          <t xml:space="preserve">6.25 </t>
        </r>
        <r>
          <rPr>
            <b/>
            <sz val="14"/>
            <color indexed="81"/>
            <rFont val="돋움"/>
            <family val="3"/>
            <charset val="129"/>
          </rPr>
          <t>최종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D98" authorId="1">
      <text>
        <r>
          <rPr>
            <b/>
            <sz val="14"/>
            <color indexed="81"/>
            <rFont val="Tahoma"/>
            <family val="2"/>
          </rPr>
          <t xml:space="preserve">8/26~29 </t>
        </r>
        <r>
          <rPr>
            <b/>
            <sz val="14"/>
            <color indexed="81"/>
            <rFont val="돋움"/>
            <family val="3"/>
            <charset val="129"/>
          </rPr>
          <t>성적서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나옴</t>
        </r>
      </text>
    </comment>
    <comment ref="DK98" authorId="1">
      <text>
        <r>
          <rPr>
            <b/>
            <sz val="14"/>
            <color indexed="81"/>
            <rFont val="Tahoma"/>
            <family val="2"/>
          </rPr>
          <t xml:space="preserve">6/10 
</t>
        </r>
        <r>
          <rPr>
            <b/>
            <sz val="14"/>
            <color indexed="81"/>
            <rFont val="돋움"/>
            <family val="3"/>
            <charset val="129"/>
          </rPr>
          <t>납기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조율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예정</t>
        </r>
        <r>
          <rPr>
            <b/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돋움"/>
            <family val="3"/>
            <charset val="129"/>
          </rPr>
          <t>업체에서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다시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받기
</t>
        </r>
        <r>
          <rPr>
            <b/>
            <sz val="14"/>
            <color indexed="81"/>
            <rFont val="Tahoma"/>
            <family val="2"/>
          </rPr>
          <t xml:space="preserve">6/24 : PROTO </t>
        </r>
        <r>
          <rPr>
            <b/>
            <sz val="14"/>
            <color indexed="81"/>
            <rFont val="돋움"/>
            <family val="3"/>
            <charset val="129"/>
          </rPr>
          <t>수정사항에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최종가격재확인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V98" authorId="1">
      <text>
        <r>
          <rPr>
            <b/>
            <sz val="14"/>
            <color indexed="81"/>
            <rFont val="Tahoma"/>
            <family val="2"/>
          </rPr>
          <t xml:space="preserve">7/2  KCL PP </t>
        </r>
        <r>
          <rPr>
            <b/>
            <sz val="14"/>
            <color indexed="81"/>
            <rFont val="돋움"/>
            <family val="3"/>
            <charset val="129"/>
          </rPr>
          <t xml:space="preserve">준비
</t>
        </r>
        <r>
          <rPr>
            <b/>
            <sz val="14"/>
            <color indexed="81"/>
            <rFont val="Tahoma"/>
            <family val="2"/>
          </rPr>
          <t xml:space="preserve">KCL </t>
        </r>
        <r>
          <rPr>
            <b/>
            <sz val="14"/>
            <color indexed="81"/>
            <rFont val="돋움"/>
            <family val="3"/>
            <charset val="129"/>
          </rPr>
          <t>완료후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가격택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발주가능</t>
        </r>
        <r>
          <rPr>
            <b/>
            <sz val="14"/>
            <color indexed="81"/>
            <rFont val="Tahoma"/>
            <family val="2"/>
          </rPr>
          <t xml:space="preserve">
7/25 </t>
        </r>
        <r>
          <rPr>
            <b/>
            <sz val="14"/>
            <color indexed="81"/>
            <rFont val="돋움"/>
            <family val="3"/>
            <charset val="129"/>
          </rPr>
          <t>메인원단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대기하지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말고</t>
        </r>
        <r>
          <rPr>
            <b/>
            <sz val="14"/>
            <color indexed="81"/>
            <rFont val="Tahoma"/>
            <family val="2"/>
          </rPr>
          <t xml:space="preserve">, kcl </t>
        </r>
        <r>
          <rPr>
            <b/>
            <sz val="14"/>
            <color indexed="81"/>
            <rFont val="돋움"/>
            <family val="3"/>
            <charset val="129"/>
          </rPr>
          <t>샘플감만큼만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먼저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요청
</t>
        </r>
        <r>
          <rPr>
            <b/>
            <sz val="14"/>
            <color indexed="81"/>
            <rFont val="Tahoma"/>
            <family val="2"/>
          </rPr>
          <t xml:space="preserve">7/30: 8/4 </t>
        </r>
        <r>
          <rPr>
            <b/>
            <sz val="14"/>
            <color indexed="81"/>
            <rFont val="돋움"/>
            <family val="3"/>
            <charset val="129"/>
          </rPr>
          <t>그주안에서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발송예정
</t>
        </r>
        <r>
          <rPr>
            <b/>
            <sz val="14"/>
            <color indexed="81"/>
            <rFont val="Tahoma"/>
            <family val="2"/>
          </rPr>
          <t xml:space="preserve">8/13 fiti </t>
        </r>
        <r>
          <rPr>
            <b/>
            <sz val="14"/>
            <color indexed="81"/>
            <rFont val="돋움"/>
            <family val="3"/>
            <charset val="129"/>
          </rPr>
          <t>의뢰건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혼용율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 xml:space="preserve">원단입고
</t>
        </r>
        <r>
          <rPr>
            <b/>
            <sz val="14"/>
            <color indexed="81"/>
            <rFont val="Tahoma"/>
            <family val="2"/>
          </rPr>
          <t xml:space="preserve">8/18~19 fiti </t>
        </r>
        <r>
          <rPr>
            <b/>
            <sz val="14"/>
            <color indexed="81"/>
            <rFont val="돋움"/>
            <family val="3"/>
            <charset val="129"/>
          </rPr>
          <t xml:space="preserve">의뢰
</t>
        </r>
        <r>
          <rPr>
            <b/>
            <sz val="14"/>
            <color indexed="81"/>
            <rFont val="Tahoma"/>
            <family val="2"/>
          </rPr>
          <t xml:space="preserve">8/26 FITI OK
</t>
        </r>
      </text>
    </comment>
    <comment ref="DQ100" authorId="1">
      <text>
        <r>
          <rPr>
            <b/>
            <sz val="14"/>
            <color indexed="81"/>
            <rFont val="Tahoma"/>
            <family val="2"/>
          </rPr>
          <t xml:space="preserve">6/20 </t>
        </r>
        <r>
          <rPr>
            <b/>
            <sz val="14"/>
            <color indexed="81"/>
            <rFont val="돋움"/>
            <family val="3"/>
            <charset val="129"/>
          </rPr>
          <t>총</t>
        </r>
        <r>
          <rPr>
            <b/>
            <sz val="14"/>
            <color indexed="81"/>
            <rFont val="Tahoma"/>
            <family val="2"/>
          </rPr>
          <t xml:space="preserve"> 64YD SF </t>
        </r>
        <r>
          <rPr>
            <b/>
            <sz val="14"/>
            <color indexed="81"/>
            <rFont val="돋움"/>
            <family val="3"/>
            <charset val="129"/>
          </rPr>
          <t>발송완료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08" authorId="1">
      <text>
        <r>
          <rPr>
            <b/>
            <sz val="14"/>
            <color indexed="81"/>
            <rFont val="Tahoma"/>
            <family val="2"/>
          </rPr>
          <t xml:space="preserve">6.25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08" authorId="1">
      <text>
        <r>
          <rPr>
            <b/>
            <sz val="14"/>
            <color indexed="81"/>
            <rFont val="Tahoma"/>
            <family val="2"/>
          </rPr>
          <t xml:space="preserve">7/2 : 9/10 FX-FACTORY
</t>
        </r>
      </text>
    </comment>
    <comment ref="DQ108" authorId="1">
      <text>
        <r>
          <rPr>
            <b/>
            <sz val="14"/>
            <color indexed="81"/>
            <rFont val="Tahoma"/>
            <family val="2"/>
          </rPr>
          <t xml:space="preserve">6/20 </t>
        </r>
        <r>
          <rPr>
            <b/>
            <sz val="14"/>
            <color indexed="81"/>
            <rFont val="돋움"/>
            <family val="3"/>
            <charset val="129"/>
          </rPr>
          <t>오션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09" authorId="1">
      <text>
        <r>
          <rPr>
            <b/>
            <sz val="14"/>
            <color indexed="81"/>
            <rFont val="Tahoma"/>
            <family val="2"/>
          </rPr>
          <t xml:space="preserve">6.25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15" authorId="1">
      <text>
        <r>
          <rPr>
            <b/>
            <sz val="14"/>
            <color indexed="81"/>
            <rFont val="Tahoma"/>
            <family val="2"/>
          </rPr>
          <t xml:space="preserve">7/22  
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PP </t>
        </r>
        <r>
          <rPr>
            <b/>
            <sz val="14"/>
            <color indexed="81"/>
            <rFont val="돋움"/>
            <family val="3"/>
            <charset val="129"/>
          </rPr>
          <t>완성후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DOWN </t>
        </r>
        <r>
          <rPr>
            <b/>
            <sz val="14"/>
            <color indexed="81"/>
            <rFont val="돋움"/>
            <family val="3"/>
            <charset val="129"/>
          </rPr>
          <t xml:space="preserve">예정
</t>
        </r>
        <r>
          <rPr>
            <b/>
            <sz val="14"/>
            <color indexed="81"/>
            <rFont val="Tahoma"/>
            <family val="2"/>
          </rPr>
          <t xml:space="preserve">3.19, 3.52
8/8  
</t>
        </r>
        <r>
          <rPr>
            <b/>
            <sz val="14"/>
            <color indexed="81"/>
            <rFont val="돋움"/>
            <family val="3"/>
            <charset val="129"/>
          </rPr>
          <t xml:space="preserve">단가수정
</t>
        </r>
      </text>
    </comment>
    <comment ref="DK115" authorId="1">
      <text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샘플따라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최종단가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확정예정</t>
        </r>
        <r>
          <rPr>
            <b/>
            <sz val="14"/>
            <color indexed="81"/>
            <rFont val="Tahoma"/>
            <family val="2"/>
          </rPr>
          <t xml:space="preserve"> 
(</t>
        </r>
        <r>
          <rPr>
            <b/>
            <sz val="14"/>
            <color indexed="81"/>
            <rFont val="돋움"/>
            <family val="3"/>
            <charset val="129"/>
          </rPr>
          <t>삭제된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디테일후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DS115" authorId="1">
      <text>
        <r>
          <rPr>
            <b/>
            <sz val="14"/>
            <color indexed="81"/>
            <rFont val="Tahoma"/>
            <family val="2"/>
          </rPr>
          <t xml:space="preserve">PP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샘플따라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최종단가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확정예정</t>
        </r>
        <r>
          <rPr>
            <b/>
            <sz val="14"/>
            <color indexed="81"/>
            <rFont val="Tahoma"/>
            <family val="2"/>
          </rPr>
          <t xml:space="preserve"> 
(</t>
        </r>
        <r>
          <rPr>
            <b/>
            <sz val="14"/>
            <color indexed="81"/>
            <rFont val="돋움"/>
            <family val="3"/>
            <charset val="129"/>
          </rPr>
          <t>삭제된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디테일후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돋움"/>
            <family val="3"/>
            <charset val="129"/>
          </rPr>
          <t>단가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DT115" authorId="1">
      <text>
        <r>
          <rPr>
            <b/>
            <sz val="14"/>
            <color indexed="81"/>
            <rFont val="Tahoma"/>
            <family val="2"/>
          </rPr>
          <t xml:space="preserve">8/18 </t>
        </r>
        <r>
          <rPr>
            <b/>
            <sz val="14"/>
            <color indexed="81"/>
            <rFont val="돋움"/>
            <family val="3"/>
            <charset val="129"/>
          </rPr>
          <t>수정사진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수령</t>
        </r>
        <r>
          <rPr>
            <b/>
            <sz val="14"/>
            <color indexed="81"/>
            <rFont val="Tahoma"/>
            <family val="2"/>
          </rPr>
          <t xml:space="preserve"> 
8/22 </t>
        </r>
        <r>
          <rPr>
            <b/>
            <sz val="14"/>
            <color indexed="81"/>
            <rFont val="돋움"/>
            <family val="3"/>
            <charset val="129"/>
          </rPr>
          <t>재수정샘플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다시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수령
</t>
        </r>
        <r>
          <rPr>
            <b/>
            <sz val="14"/>
            <color indexed="81"/>
            <rFont val="Tahoma"/>
            <family val="2"/>
          </rPr>
          <t xml:space="preserve">8/22 </t>
        </r>
        <r>
          <rPr>
            <b/>
            <sz val="14"/>
            <color indexed="81"/>
            <rFont val="돋움"/>
            <family val="3"/>
            <charset val="129"/>
          </rPr>
          <t>수정코멘트후</t>
        </r>
        <r>
          <rPr>
            <b/>
            <sz val="14"/>
            <color indexed="81"/>
            <rFont val="Tahoma"/>
            <family val="2"/>
          </rPr>
          <t>, 8/25</t>
        </r>
        <r>
          <rPr>
            <b/>
            <sz val="14"/>
            <color indexed="81"/>
            <rFont val="돋움"/>
            <family val="3"/>
            <charset val="129"/>
          </rPr>
          <t>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수정불가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통보받음
</t>
        </r>
        <r>
          <rPr>
            <b/>
            <sz val="14"/>
            <color indexed="81"/>
            <rFont val="Tahoma"/>
            <family val="2"/>
          </rPr>
          <t xml:space="preserve">8/24~26 </t>
        </r>
        <r>
          <rPr>
            <b/>
            <sz val="14"/>
            <color indexed="81"/>
            <rFont val="돋움"/>
            <family val="3"/>
            <charset val="129"/>
          </rPr>
          <t xml:space="preserve">출장
</t>
        </r>
        <r>
          <rPr>
            <b/>
            <sz val="14"/>
            <color indexed="81"/>
            <rFont val="Tahoma"/>
            <family val="2"/>
          </rPr>
          <t xml:space="preserve">8/27 : TAYLOR </t>
        </r>
        <r>
          <rPr>
            <b/>
            <sz val="14"/>
            <color indexed="81"/>
            <rFont val="돋움"/>
            <family val="3"/>
            <charset val="129"/>
          </rPr>
          <t xml:space="preserve">의뢰
</t>
        </r>
        <r>
          <rPr>
            <b/>
            <sz val="14"/>
            <color indexed="81"/>
            <rFont val="Tahoma"/>
            <family val="2"/>
          </rPr>
          <t xml:space="preserve">8/29 (toys) 4m 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>taylor</t>
        </r>
        <r>
          <rPr>
            <b/>
            <sz val="14"/>
            <color indexed="81"/>
            <rFont val="돋움"/>
            <family val="3"/>
            <charset val="129"/>
          </rPr>
          <t>에게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발송
</t>
        </r>
      </text>
    </comment>
    <comment ref="DT118" authorId="1">
      <text>
        <r>
          <rPr>
            <b/>
            <sz val="14"/>
            <color indexed="81"/>
            <rFont val="돋움"/>
            <family val="3"/>
            <charset val="129"/>
          </rPr>
          <t>프린트</t>
        </r>
        <r>
          <rPr>
            <b/>
            <sz val="14"/>
            <color indexed="81"/>
            <rFont val="Tahoma"/>
            <family val="2"/>
          </rPr>
          <t xml:space="preserve"> pp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8/29 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119" authorId="1">
      <text>
        <r>
          <rPr>
            <b/>
            <sz val="14"/>
            <color indexed="81"/>
            <rFont val="돋움"/>
            <family val="3"/>
            <charset val="129"/>
          </rPr>
          <t>프린트</t>
        </r>
        <r>
          <rPr>
            <b/>
            <sz val="14"/>
            <color indexed="81"/>
            <rFont val="Tahoma"/>
            <family val="2"/>
          </rPr>
          <t xml:space="preserve"> pp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8/29 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121" authorId="1">
      <text>
        <r>
          <rPr>
            <b/>
            <sz val="14"/>
            <color indexed="81"/>
            <rFont val="Tahoma"/>
            <family val="2"/>
          </rPr>
          <t>pp</t>
        </r>
        <r>
          <rPr>
            <b/>
            <sz val="14"/>
            <color indexed="81"/>
            <rFont val="돋움"/>
            <family val="3"/>
            <charset val="129"/>
          </rPr>
          <t>샘플</t>
        </r>
        <r>
          <rPr>
            <b/>
            <sz val="14"/>
            <color indexed="81"/>
            <rFont val="Tahoma"/>
            <family val="2"/>
          </rPr>
          <t xml:space="preserve"> 8/29 </t>
        </r>
        <r>
          <rPr>
            <b/>
            <sz val="14"/>
            <color indexed="81"/>
            <rFont val="돋움"/>
            <family val="3"/>
            <charset val="129"/>
          </rPr>
          <t>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발송얘정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<sst xmlns="http://schemas.openxmlformats.org/spreadsheetml/2006/main" count="16341" uniqueCount="11341">
  <si>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</si>
  <si>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</si>
  <si>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</si>
  <si>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</si>
  <si>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</si>
  <si>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</si>
  <si>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</si>
  <si>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</si>
  <si>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</si>
  <si>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</si>
  <si>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</si>
  <si>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</si>
  <si>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</si>
  <si>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</si>
  <si>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</si>
  <si>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</si>
  <si>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</si>
  <si>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</si>
  <si>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</si>
  <si>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</si>
  <si>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</si>
  <si>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</si>
  <si>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</si>
  <si>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</si>
  <si>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</si>
  <si>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</si>
  <si>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</si>
  <si>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</si>
  <si>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</si>
  <si>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</si>
  <si>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</si>
  <si>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</si>
  <si>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</si>
  <si>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</si>
  <si>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</si>
  <si>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</si>
  <si>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</si>
  <si>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</si>
  <si>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</si>
  <si>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</si>
  <si>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</si>
  <si>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</si>
  <si>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</si>
  <si>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</si>
  <si>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</si>
  <si>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</si>
  <si>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</si>
  <si>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</si>
  <si>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</si>
  <si>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</si>
  <si>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</si>
  <si>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</si>
  <si>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</si>
  <si>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</si>
  <si>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</si>
  <si>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</si>
  <si>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</si>
  <si>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</si>
  <si>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</si>
  <si>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</si>
  <si>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</si>
  <si>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</si>
  <si>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</si>
  <si>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</si>
  <si>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</si>
  <si>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</si>
  <si>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</si>
  <si>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</si>
  <si>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</si>
  <si>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</si>
  <si>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</si>
  <si>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</si>
  <si>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</si>
  <si>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</si>
  <si>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</si>
  <si>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</si>
  <si>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</si>
  <si>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</si>
  <si>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</si>
  <si>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</si>
  <si>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</si>
  <si>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</si>
  <si>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</si>
  <si>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</si>
  <si>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</si>
  <si>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</si>
  <si>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</si>
  <si>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</si>
  <si>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</si>
  <si>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</si>
  <si>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</si>
  <si>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</si>
  <si>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</si>
  <si>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</si>
  <si>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</si>
  <si>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</si>
  <si>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</si>
  <si>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</si>
  <si>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</si>
  <si>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</si>
  <si>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</si>
  <si>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</si>
  <si>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</si>
  <si>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</si>
  <si>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</si>
  <si>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</si>
  <si>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</si>
  <si>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</si>
  <si>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</si>
  <si>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</si>
  <si>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</si>
  <si>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</si>
  <si>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</si>
  <si>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</si>
  <si>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</si>
  <si>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</si>
  <si>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</si>
  <si>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</si>
  <si>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</si>
  <si>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</si>
  <si>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</si>
  <si>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</si>
  <si>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</si>
  <si>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</si>
  <si>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</si>
  <si>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</si>
  <si>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</si>
  <si>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</si>
  <si>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</si>
  <si>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</si>
  <si>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</si>
  <si>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</si>
  <si>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</si>
  <si>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</si>
  <si>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</si>
  <si>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</si>
  <si>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</si>
  <si>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</si>
  <si>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</si>
  <si>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</si>
  <si>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</si>
  <si>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</si>
  <si>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</si>
  <si>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</si>
  <si>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</si>
  <si>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</si>
  <si>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</si>
  <si>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</si>
  <si>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</si>
  <si>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</si>
  <si>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</si>
  <si>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</si>
  <si>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</si>
  <si>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</si>
  <si>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</si>
  <si>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</si>
  <si>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</si>
  <si>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</si>
  <si>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</si>
  <si>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</si>
  <si>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</si>
  <si>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</si>
  <si>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</si>
  <si>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</si>
  <si>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</si>
  <si>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</si>
  <si>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</si>
  <si>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</si>
  <si>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</si>
  <si>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</si>
  <si>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</si>
  <si>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</si>
  <si>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</si>
  <si>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</si>
  <si>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</si>
  <si>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</si>
  <si>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</si>
  <si>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</si>
  <si>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</si>
  <si>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</si>
  <si>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</si>
  <si>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</si>
  <si>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</si>
  <si>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</si>
  <si>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</si>
  <si>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</si>
  <si>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</si>
  <si>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</si>
  <si>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</si>
  <si>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</si>
  <si>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</si>
  <si>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</si>
  <si>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</si>
  <si>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</si>
  <si>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</si>
  <si>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</si>
  <si>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</si>
  <si>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</si>
  <si>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</si>
  <si>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</si>
  <si>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</si>
  <si>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</si>
  <si>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</si>
  <si>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</si>
  <si>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</si>
  <si>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</si>
  <si>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</si>
  <si>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</si>
  <si>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</si>
  <si>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</si>
  <si>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</si>
  <si>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</si>
  <si>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</si>
  <si>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</si>
  <si>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</si>
  <si>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</si>
  <si>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</si>
  <si>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</si>
  <si>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</si>
  <si>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</si>
  <si>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</si>
  <si>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</si>
  <si>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</si>
  <si>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</si>
  <si>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</si>
  <si>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</si>
  <si>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</si>
  <si>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</si>
  <si>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</si>
  <si>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</si>
  <si>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</si>
  <si>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</si>
  <si>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</si>
  <si>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</si>
  <si>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</si>
  <si>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</si>
  <si>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</si>
  <si>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</si>
  <si>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</si>
  <si>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</si>
  <si>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</si>
  <si>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</si>
  <si>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</si>
  <si>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</si>
  <si>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</si>
  <si>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</si>
  <si>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</si>
  <si>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</si>
  <si>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</si>
  <si>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</si>
  <si>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</si>
  <si>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</si>
  <si>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</si>
  <si>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</si>
  <si>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</si>
  <si>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</si>
  <si>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</si>
  <si>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</si>
  <si>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</si>
  <si>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</si>
  <si>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</si>
  <si>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</si>
  <si>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</si>
  <si>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</si>
  <si>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</si>
  <si>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</si>
  <si>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</si>
  <si>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</si>
  <si>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</si>
  <si>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</si>
  <si>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</si>
  <si>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</si>
  <si>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</si>
  <si>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</si>
  <si>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</si>
  <si>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</si>
  <si>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</si>
  <si>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</si>
  <si>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</si>
  <si>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</si>
  <si>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</si>
  <si>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</si>
  <si>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</si>
  <si>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</si>
  <si>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</si>
  <si>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</si>
  <si>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</si>
  <si>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</si>
  <si>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</si>
  <si>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</si>
  <si>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</si>
  <si>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</si>
  <si>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</si>
  <si>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</si>
  <si>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</si>
  <si>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</si>
  <si>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</si>
  <si>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</si>
  <si>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</si>
  <si>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</si>
  <si>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</si>
  <si>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</si>
  <si>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</si>
  <si>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</si>
  <si>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</si>
  <si>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</si>
  <si>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</si>
  <si>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</si>
  <si>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</si>
  <si>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</si>
  <si>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</si>
  <si>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</si>
  <si>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</si>
  <si>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</si>
  <si>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</si>
  <si>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</si>
  <si>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</si>
  <si>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</si>
  <si>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</si>
  <si>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</si>
  <si>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</si>
  <si>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</si>
  <si>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</si>
  <si>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</si>
  <si>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</si>
  <si>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</si>
  <si>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</si>
  <si>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</si>
  <si>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</si>
  <si>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</si>
  <si>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</si>
  <si>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</si>
  <si>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</si>
  <si>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</si>
  <si>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</si>
  <si>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</si>
  <si>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</si>
  <si>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</si>
  <si>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</si>
  <si>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</si>
  <si>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</si>
  <si>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</si>
  <si>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</si>
  <si>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</si>
  <si>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</si>
  <si>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</si>
  <si>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</si>
  <si>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</si>
  <si>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</si>
  <si>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</si>
  <si>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</si>
  <si>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</si>
  <si>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</si>
  <si>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</si>
  <si>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</si>
  <si>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</si>
  <si>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</si>
  <si>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</si>
  <si>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</si>
  <si>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</si>
  <si>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</si>
  <si>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</si>
  <si>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</si>
  <si>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</si>
  <si>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</si>
  <si>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</si>
  <si>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</si>
  <si>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</si>
  <si>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</si>
  <si>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</si>
  <si>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</si>
  <si>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</si>
  <si>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</si>
  <si>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</si>
  <si>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</si>
  <si>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</si>
  <si>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</si>
  <si>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</si>
  <si>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</si>
  <si>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</si>
  <si>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</si>
  <si>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</si>
  <si>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</si>
  <si>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</si>
  <si>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</si>
  <si>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</si>
  <si>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</si>
  <si>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</si>
  <si>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</si>
  <si>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</si>
  <si>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</si>
  <si>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</si>
  <si>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</si>
  <si>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</si>
  <si>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</si>
  <si>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</si>
  <si>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</si>
  <si>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</si>
  <si>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</si>
  <si>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</si>
  <si>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</si>
  <si>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</si>
  <si>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</si>
  <si>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</si>
  <si>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</si>
  <si>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</si>
  <si>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</si>
  <si>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</si>
  <si>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</si>
  <si>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</si>
  <si>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</si>
  <si>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</si>
  <si>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</si>
  <si>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</si>
  <si>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</si>
  <si>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</si>
  <si>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</si>
  <si>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</si>
  <si>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</si>
  <si>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</si>
  <si>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</si>
  <si>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</si>
  <si>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</si>
  <si>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</si>
  <si>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</si>
  <si>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</si>
  <si>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</si>
  <si>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</si>
  <si>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</si>
  <si>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</si>
  <si>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</si>
  <si>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</si>
  <si>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</si>
  <si>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</si>
  <si>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</si>
  <si>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</si>
  <si>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</si>
  <si>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</si>
  <si>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</si>
  <si>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</si>
  <si>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</si>
  <si>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</si>
  <si>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</si>
  <si>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</si>
  <si>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</si>
  <si>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</si>
  <si>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</si>
  <si>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</si>
  <si>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</si>
  <si>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</si>
  <si>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</si>
  <si>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</si>
  <si>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</si>
  <si>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</si>
  <si>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</si>
  <si>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</si>
  <si>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</si>
  <si>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</si>
  <si>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</si>
  <si>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</si>
  <si>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</si>
  <si>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</si>
  <si>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</si>
  <si>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</si>
  <si>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</si>
  <si>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</si>
  <si>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</si>
  <si>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</si>
  <si>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</si>
  <si>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</si>
  <si>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</si>
  <si>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</si>
  <si>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</si>
  <si>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</si>
  <si>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</si>
  <si>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</si>
  <si>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</si>
  <si>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</si>
  <si>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</si>
  <si>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</si>
  <si>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</si>
  <si>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</si>
  <si>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</si>
  <si>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</si>
  <si>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</si>
  <si>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</si>
  <si>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</si>
  <si>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</si>
  <si>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</si>
  <si>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</si>
  <si>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</si>
  <si>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</si>
  <si>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</si>
  <si>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</si>
  <si>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</si>
  <si>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</si>
  <si>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</si>
  <si>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</si>
  <si>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</si>
  <si>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</si>
  <si>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</si>
  <si>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</si>
  <si>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</si>
  <si>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</si>
  <si>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</si>
  <si>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</si>
  <si>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</si>
  <si>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</si>
  <si>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</si>
  <si>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</si>
  <si>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</si>
  <si>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</si>
  <si>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</si>
  <si>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</si>
  <si>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</si>
  <si>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</si>
  <si>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</si>
  <si>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</si>
  <si>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</si>
  <si>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</si>
  <si>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</si>
  <si>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</si>
  <si>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</si>
  <si>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</si>
  <si>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</si>
  <si>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</si>
  <si>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</si>
  <si>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</si>
  <si>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</si>
  <si>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</si>
  <si>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</si>
  <si>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</si>
  <si>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</si>
  <si>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</si>
  <si>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</si>
  <si>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</si>
  <si>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색상</t>
    <phoneticPr fontId="6" type="noConversion"/>
  </si>
  <si>
    <t>업체차수점검</t>
    <phoneticPr fontId="6" type="noConversion"/>
  </si>
  <si>
    <t>데이터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</si>
  <si>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</si>
  <si>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</si>
  <si>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</si>
  <si>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</si>
  <si>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</si>
  <si>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</si>
  <si>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</si>
  <si>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</si>
  <si>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</si>
  <si>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</si>
  <si>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</si>
  <si>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</si>
  <si>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</si>
  <si>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</si>
  <si>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</si>
  <si>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</si>
  <si>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</si>
  <si>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</si>
  <si>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</si>
  <si>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</si>
  <si>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</si>
  <si>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</si>
  <si>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</si>
  <si>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</si>
  <si>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</si>
  <si>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</si>
  <si>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</si>
  <si>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</si>
  <si>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</si>
  <si>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</si>
  <si>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</si>
  <si>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</si>
  <si>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</si>
  <si>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</si>
  <si>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</si>
  <si>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</si>
  <si>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</si>
  <si>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</si>
  <si>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</si>
  <si>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</si>
  <si>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</si>
  <si>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</si>
  <si>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</si>
  <si>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</si>
  <si>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</si>
  <si>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</si>
  <si>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</si>
  <si>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</si>
  <si>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</si>
  <si>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</si>
  <si>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</si>
  <si>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</si>
  <si>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</si>
  <si>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</si>
  <si>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</si>
  <si>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</si>
  <si>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</si>
  <si>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</si>
  <si>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</si>
  <si>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</si>
  <si>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</si>
  <si>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</si>
  <si>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</si>
  <si>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</si>
  <si>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</si>
  <si>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</si>
  <si>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</si>
  <si>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</si>
  <si>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</si>
  <si>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</si>
  <si>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</si>
  <si>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</si>
  <si>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</si>
  <si>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</si>
  <si>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</si>
  <si>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</si>
  <si>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</si>
  <si>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</si>
  <si>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</si>
  <si>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</si>
  <si>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</si>
  <si>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</si>
  <si>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</si>
  <si>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</si>
  <si>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</si>
  <si>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</si>
  <si>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</si>
  <si>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</si>
  <si>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</si>
  <si>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</si>
  <si>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</si>
  <si>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</si>
  <si>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</si>
  <si>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</si>
  <si>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</si>
  <si>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</si>
  <si>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</si>
  <si>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</si>
  <si>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</si>
  <si>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</si>
  <si>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</si>
  <si>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</si>
  <si>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</si>
  <si>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</si>
  <si>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</si>
  <si>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</si>
  <si>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</si>
  <si>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</si>
  <si>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</si>
  <si>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</si>
  <si>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</si>
  <si>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</si>
  <si>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</si>
  <si>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</si>
  <si>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</si>
  <si>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</si>
  <si>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</si>
  <si>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</si>
  <si>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</si>
  <si>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</si>
  <si>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</si>
  <si>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</si>
  <si>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</si>
  <si>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</si>
  <si>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</si>
  <si>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</si>
  <si>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</si>
  <si>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</si>
  <si>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</si>
  <si>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</si>
  <si>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</si>
  <si>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</si>
  <si>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</si>
  <si>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</si>
  <si>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</si>
  <si>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</si>
  <si>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</si>
  <si>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</si>
  <si>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</si>
  <si>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</si>
  <si>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</si>
  <si>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</si>
  <si>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</si>
  <si>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</si>
  <si>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</si>
  <si>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</si>
  <si>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</si>
  <si>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</si>
  <si>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</si>
  <si>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</si>
  <si>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</si>
  <si>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</si>
  <si>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</si>
  <si>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</si>
  <si>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</si>
  <si>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</si>
  <si>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</si>
  <si>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</si>
  <si>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</si>
  <si>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</si>
  <si>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</si>
  <si>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</si>
  <si>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</si>
  <si>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</si>
  <si>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</si>
  <si>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</si>
  <si>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</si>
  <si>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</si>
  <si>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</si>
  <si>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</si>
  <si>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</si>
  <si>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</si>
  <si>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</si>
  <si>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</si>
  <si>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</si>
  <si>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</si>
  <si>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</si>
  <si>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</si>
  <si>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</si>
  <si>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</si>
  <si>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</si>
  <si>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</si>
  <si>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</si>
  <si>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</si>
  <si>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</si>
  <si>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</si>
  <si>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</si>
  <si>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</si>
  <si>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</si>
  <si>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</si>
  <si>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</si>
  <si>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</si>
  <si>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</si>
  <si>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</si>
  <si>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</si>
  <si>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</si>
  <si>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</si>
  <si>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</si>
  <si>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</si>
  <si>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</si>
  <si>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</si>
  <si>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</si>
  <si>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</si>
  <si>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</si>
  <si>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</si>
  <si>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</si>
  <si>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</si>
  <si>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</si>
  <si>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</si>
  <si>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</si>
  <si>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</si>
  <si>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</si>
  <si>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</si>
  <si>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</si>
  <si>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</si>
  <si>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</si>
  <si>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</si>
  <si>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</si>
  <si>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</si>
  <si>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</si>
  <si>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</si>
  <si>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</si>
  <si>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</si>
  <si>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</si>
  <si>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</si>
  <si>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</si>
  <si>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</si>
  <si>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</si>
  <si>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</si>
  <si>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</si>
  <si>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</si>
  <si>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</si>
  <si>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</si>
  <si>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</si>
  <si>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</si>
  <si>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</si>
  <si>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</si>
  <si>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</si>
  <si>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</si>
  <si>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</si>
  <si>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</si>
  <si>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</si>
  <si>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</si>
  <si>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</si>
  <si>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</si>
  <si>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</si>
  <si>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</si>
  <si>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</si>
  <si>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</si>
  <si>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</si>
  <si>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</si>
  <si>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</si>
  <si>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</si>
  <si>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</si>
  <si>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</si>
  <si>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</si>
  <si>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</si>
  <si>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</si>
  <si>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</si>
  <si>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</si>
  <si>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</si>
  <si>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</si>
  <si>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</si>
  <si>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</si>
  <si>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</si>
  <si>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</si>
  <si>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</si>
  <si>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</si>
  <si>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</si>
  <si>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</si>
  <si>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</si>
  <si>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</si>
  <si>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</si>
  <si>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</si>
  <si>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</si>
  <si>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</si>
  <si>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</si>
  <si>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</si>
  <si>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</si>
  <si>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</si>
  <si>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</si>
  <si>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</si>
  <si>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</si>
  <si>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</si>
  <si>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</si>
  <si>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</si>
  <si>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</si>
  <si>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</si>
  <si>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</si>
  <si>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</si>
  <si>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</si>
  <si>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</si>
  <si>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</si>
  <si>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</si>
  <si>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</si>
  <si>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</si>
  <si>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</si>
  <si>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</si>
  <si>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</si>
  <si>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</si>
  <si>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</si>
  <si>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</si>
  <si>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</si>
  <si>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</si>
  <si>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</si>
  <si>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</si>
  <si>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</si>
  <si>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</si>
  <si>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</si>
  <si>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</si>
  <si>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</si>
  <si>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</si>
  <si>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</si>
  <si>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</si>
  <si>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</si>
  <si>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</si>
  <si>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</si>
  <si>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</si>
  <si>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</si>
  <si>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</si>
  <si>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</si>
  <si>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</si>
  <si>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</si>
  <si>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</si>
  <si>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</si>
  <si>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</si>
  <si>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</si>
  <si>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</si>
  <si>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</si>
  <si>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</si>
  <si>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</si>
  <si>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</si>
  <si>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</si>
  <si>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</si>
  <si>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</si>
  <si>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</si>
  <si>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</si>
  <si>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</si>
  <si>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</si>
  <si>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</si>
  <si>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</si>
  <si>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</si>
  <si>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</si>
  <si>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</si>
  <si>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</si>
  <si>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</si>
  <si>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</si>
  <si>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</si>
  <si>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</si>
  <si>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</si>
  <si>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</si>
  <si>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</si>
  <si>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</si>
  <si>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</si>
  <si>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</si>
  <si>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</si>
  <si>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</si>
  <si>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</si>
  <si>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</si>
  <si>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</si>
  <si>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</si>
  <si>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</si>
  <si>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</si>
  <si>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</si>
  <si>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</si>
  <si>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</si>
  <si>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</si>
  <si>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</si>
  <si>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</si>
  <si>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</si>
  <si>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</si>
  <si>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</si>
  <si>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</si>
  <si>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</si>
  <si>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</si>
  <si>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</si>
  <si>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</si>
  <si>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</si>
  <si>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</si>
  <si>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</si>
  <si>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</si>
  <si>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</si>
  <si>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</si>
  <si>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</si>
  <si>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</si>
  <si>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</si>
  <si>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</si>
  <si>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</si>
  <si>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</si>
  <si>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</si>
  <si>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</si>
  <si>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</si>
  <si>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</si>
  <si>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</si>
  <si>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</si>
  <si>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</si>
  <si>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</si>
  <si>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</si>
  <si>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</si>
  <si>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</si>
  <si>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</si>
  <si>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</si>
  <si>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</si>
  <si>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</si>
  <si>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</si>
  <si>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</si>
  <si>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</si>
  <si>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</si>
  <si>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</si>
  <si>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</si>
  <si>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</si>
  <si>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</si>
  <si>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</si>
  <si>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</si>
  <si>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</si>
  <si>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</si>
  <si>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</si>
  <si>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</si>
  <si>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</si>
  <si>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</si>
  <si>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</si>
  <si>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</si>
  <si>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</si>
  <si>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</si>
  <si>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</si>
  <si>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</si>
  <si>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</si>
  <si>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</si>
  <si>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</si>
  <si>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</si>
  <si>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</si>
  <si>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</si>
  <si>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</si>
  <si>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</si>
  <si>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</si>
  <si>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</si>
  <si>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</si>
  <si>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</si>
  <si>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</si>
  <si>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</si>
  <si>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</si>
  <si>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</si>
  <si>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</si>
  <si>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</si>
  <si>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</si>
  <si>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</si>
  <si>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</si>
  <si>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</si>
  <si>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</si>
  <si>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</si>
  <si>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</si>
  <si>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</si>
  <si>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</si>
  <si>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</si>
  <si>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</si>
  <si>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</si>
  <si>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</si>
  <si>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</si>
  <si>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</si>
  <si>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</si>
  <si>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</si>
  <si>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</si>
  <si>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</si>
  <si>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</si>
  <si>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</si>
  <si>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</si>
  <si>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</si>
  <si>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</si>
  <si>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</si>
  <si>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</si>
  <si>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</si>
  <si>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</si>
  <si>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</si>
  <si>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</si>
  <si>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</si>
  <si>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</si>
  <si>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</si>
  <si>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</si>
  <si>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</si>
  <si>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</si>
  <si>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</si>
  <si>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</si>
  <si>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</si>
  <si>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</si>
  <si>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</si>
  <si>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</si>
  <si>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</si>
  <si>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</si>
  <si>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</si>
  <si>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</si>
  <si>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</si>
  <si>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</si>
  <si>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</si>
  <si>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</si>
  <si>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</si>
  <si>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</si>
  <si>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</si>
  <si>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</si>
  <si>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</si>
  <si>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</si>
  <si>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</si>
  <si>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</si>
  <si>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</si>
  <si>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</si>
  <si>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</si>
  <si>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</si>
  <si>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</si>
  <si>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</si>
  <si>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</si>
  <si>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</si>
  <si>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</si>
  <si>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</si>
  <si>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</si>
  <si>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</si>
  <si>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</si>
  <si>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</si>
  <si>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</si>
  <si>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</si>
  <si>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</si>
  <si>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</si>
  <si>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</si>
  <si>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</si>
  <si>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</si>
  <si>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</si>
  <si>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</si>
  <si>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</si>
  <si>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</si>
  <si>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</si>
  <si>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</si>
  <si>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</si>
  <si>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</si>
  <si>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</si>
  <si>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</si>
  <si>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</si>
  <si>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</si>
  <si>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</si>
  <si>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</si>
  <si>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</si>
  <si>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</si>
  <si>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</si>
  <si>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</si>
  <si>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</si>
  <si>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</si>
  <si>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</si>
  <si>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</si>
  <si>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</si>
  <si>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</si>
  <si>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</si>
  <si>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</si>
  <si>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</si>
  <si>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</si>
  <si>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</si>
  <si>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</si>
  <si>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</si>
  <si>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</si>
  <si>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</si>
  <si>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</si>
  <si>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</si>
  <si>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</si>
  <si>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</si>
  <si>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</si>
  <si>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</si>
  <si>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</si>
  <si>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</si>
  <si>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</si>
  <si>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</si>
  <si>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</si>
  <si>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</si>
  <si>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</si>
  <si>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</si>
  <si>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</si>
  <si>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</si>
  <si>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</si>
  <si>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</si>
  <si>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</si>
  <si>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</si>
  <si>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</si>
  <si>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</si>
  <si>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</si>
  <si>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</si>
  <si>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</si>
  <si>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</si>
  <si>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</si>
  <si>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</si>
  <si>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</si>
  <si>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</si>
  <si>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</si>
  <si>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</si>
  <si>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</si>
  <si>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</si>
  <si>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</si>
  <si>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</si>
  <si>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</si>
  <si>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</si>
  <si>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</si>
  <si>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</si>
  <si>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</si>
  <si>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</si>
  <si>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</si>
  <si>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</si>
  <si>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</si>
  <si>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</si>
  <si>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</si>
  <si>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</si>
  <si>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</si>
  <si>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</si>
  <si>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</si>
  <si>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</si>
  <si>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</si>
  <si>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</si>
  <si>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</si>
  <si>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</si>
  <si>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</si>
  <si>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</si>
  <si>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</si>
  <si>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</si>
  <si>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</si>
  <si>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</si>
  <si>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</si>
  <si>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</si>
  <si>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</si>
  <si>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</si>
  <si>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</si>
  <si>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</si>
  <si>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</si>
  <si>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</si>
  <si>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</si>
  <si>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</si>
  <si>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</si>
  <si>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</si>
  <si>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</si>
  <si>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</si>
  <si>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</si>
  <si>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</si>
  <si>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</si>
  <si>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</si>
  <si>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</si>
  <si>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</si>
  <si>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</si>
  <si>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</si>
  <si>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</si>
  <si>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</si>
  <si>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</si>
  <si>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</si>
  <si>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</si>
  <si>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</si>
  <si>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</si>
  <si>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</si>
  <si>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</si>
  <si>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</si>
  <si>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</si>
  <si>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</si>
  <si>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</si>
  <si>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</si>
  <si>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</si>
  <si>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</si>
  <si>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</si>
  <si>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</si>
  <si>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</si>
  <si>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</si>
  <si>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</si>
  <si>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</si>
  <si>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</si>
  <si>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</si>
  <si>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</si>
  <si>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</si>
  <si>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</si>
  <si>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</si>
  <si>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</si>
  <si>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</si>
  <si>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</si>
  <si>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</si>
  <si>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</si>
  <si>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</si>
  <si>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</si>
  <si>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</si>
  <si>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</si>
  <si>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</si>
  <si>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</si>
  <si>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</si>
  <si>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</si>
  <si>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</si>
  <si>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</si>
  <si>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</si>
  <si>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</si>
  <si>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</si>
  <si>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</si>
  <si>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</si>
  <si>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</si>
  <si>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</si>
  <si>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</si>
  <si>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</si>
  <si>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</si>
  <si>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</si>
  <si>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</si>
  <si>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</si>
  <si>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</si>
  <si>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</si>
  <si>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</si>
  <si>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</si>
  <si>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</si>
  <si>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</si>
  <si>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</si>
  <si>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</si>
  <si>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</si>
  <si>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</si>
  <si>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</si>
  <si>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</si>
  <si>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</si>
  <si>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</si>
  <si>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</si>
  <si>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</si>
  <si>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</si>
  <si>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</si>
  <si>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</si>
  <si>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</si>
  <si>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</si>
  <si>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</si>
  <si>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</si>
  <si>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</si>
  <si>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</si>
  <si>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</si>
  <si>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</si>
  <si>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</si>
  <si>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</si>
  <si>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</si>
  <si>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</si>
  <si>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</si>
  <si>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</si>
  <si>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</si>
  <si>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</si>
  <si>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</si>
  <si>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</si>
  <si>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</si>
  <si>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</si>
  <si>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</si>
  <si>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</si>
  <si>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</si>
  <si>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</si>
  <si>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</si>
  <si>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</si>
  <si>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</si>
  <si>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</si>
  <si>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</si>
  <si>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</si>
  <si>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</si>
  <si>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</si>
  <si>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</si>
  <si>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</si>
  <si>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</si>
  <si>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</si>
  <si>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</si>
  <si>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</si>
  <si>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</si>
  <si>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</si>
  <si>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</si>
  <si>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</si>
  <si>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</si>
  <si>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</si>
  <si>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</si>
  <si>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</si>
  <si>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</si>
  <si>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</si>
  <si>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</si>
  <si>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</si>
  <si>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</si>
  <si>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</si>
  <si>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</si>
  <si>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</si>
  <si>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</si>
  <si>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</si>
  <si>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</si>
  <si>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</si>
  <si>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</si>
  <si>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</si>
  <si>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</si>
  <si>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</si>
  <si>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</si>
  <si>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</si>
  <si>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</si>
  <si>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</si>
  <si>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</si>
  <si>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</si>
  <si>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</si>
  <si>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</si>
  <si>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</si>
  <si>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</si>
  <si>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</si>
  <si>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</si>
  <si>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</si>
  <si>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</si>
  <si>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</si>
  <si>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</si>
  <si>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</si>
  <si>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</si>
  <si>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</si>
  <si>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</si>
  <si>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</si>
  <si>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</si>
  <si>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</si>
  <si>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</si>
  <si>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</si>
  <si>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</si>
  <si>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</si>
  <si>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</si>
  <si>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</si>
  <si>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</si>
  <si>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</si>
  <si>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</si>
  <si>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</si>
  <si>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</si>
  <si>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</si>
  <si>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</si>
  <si>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MU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</si>
  <si>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</si>
  <si>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</si>
  <si>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</si>
  <si>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</si>
  <si>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</si>
  <si>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</si>
  <si>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</si>
  <si>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</si>
  <si>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</si>
  <si>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</si>
  <si>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가격 결정</t>
    <phoneticPr fontId="6" type="noConversion"/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</si>
  <si>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</si>
  <si>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</si>
  <si>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</si>
  <si>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</si>
  <si>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</si>
  <si>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</si>
  <si>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</si>
  <si>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</si>
  <si>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</si>
  <si>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</si>
  <si>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</si>
  <si>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</si>
  <si>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</si>
  <si>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</si>
  <si>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</si>
  <si>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</si>
  <si>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</si>
  <si>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</si>
  <si>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</si>
  <si>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</si>
  <si>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</si>
  <si>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</si>
  <si>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</si>
  <si>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</si>
  <si>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</si>
  <si>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</si>
  <si>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</si>
  <si>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</si>
  <si>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</si>
  <si>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</si>
  <si>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</si>
  <si>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</si>
  <si>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</si>
  <si>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</si>
  <si>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</si>
  <si>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</si>
  <si>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</si>
  <si>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</si>
  <si>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</si>
  <si>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</si>
  <si>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</si>
  <si>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</si>
  <si>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</si>
  <si>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</si>
  <si>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</si>
  <si>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</si>
  <si>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</si>
  <si>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</si>
  <si>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</si>
  <si>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</si>
  <si>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</si>
  <si>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</si>
  <si>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</si>
  <si>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</si>
  <si>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</si>
  <si>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</si>
  <si>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</si>
  <si>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</si>
  <si>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</si>
  <si>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</si>
  <si>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</si>
  <si>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</si>
  <si>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</si>
  <si>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</si>
  <si>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</si>
  <si>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</si>
  <si>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</si>
  <si>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</si>
  <si>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</si>
  <si>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</si>
  <si>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</si>
  <si>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</si>
  <si>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</si>
  <si>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</si>
  <si>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</si>
  <si>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</si>
  <si>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</si>
  <si>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</si>
  <si>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</si>
  <si>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</si>
  <si>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</si>
  <si>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</si>
  <si>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</si>
  <si>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</si>
  <si>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</si>
  <si>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</si>
  <si>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</si>
  <si>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</si>
  <si>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</si>
  <si>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</si>
  <si>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</si>
  <si>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</si>
  <si>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</si>
  <si>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</si>
  <si>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</si>
  <si>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</si>
  <si>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</si>
  <si>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</si>
  <si>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</si>
  <si>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</si>
  <si>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</si>
  <si>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</si>
  <si>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</si>
  <si>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</si>
  <si>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</si>
  <si>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</si>
  <si>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</si>
  <si>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</si>
  <si>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</si>
  <si>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</si>
  <si>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</si>
  <si>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</si>
  <si>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</si>
  <si>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</si>
  <si>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</si>
  <si>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</si>
  <si>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</si>
  <si>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</si>
  <si>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</si>
  <si>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</si>
  <si>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</si>
  <si>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</si>
  <si>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</si>
  <si>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</si>
  <si>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</si>
  <si>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</si>
  <si>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</si>
  <si>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</si>
  <si>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</si>
  <si>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</si>
  <si>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</si>
  <si>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</si>
  <si>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</si>
  <si>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</si>
  <si>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</si>
  <si>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</si>
  <si>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</si>
  <si>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</si>
  <si>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</si>
  <si>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</si>
  <si>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</si>
  <si>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</si>
  <si>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</si>
  <si>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</si>
  <si>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</si>
  <si>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</si>
  <si>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</si>
  <si>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</si>
  <si>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</si>
  <si>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</si>
  <si>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</si>
  <si>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</si>
  <si>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</si>
  <si>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</si>
  <si>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</si>
  <si>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</si>
  <si>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</si>
  <si>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</si>
  <si>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</si>
  <si>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</si>
  <si>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</si>
  <si>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</si>
  <si>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</si>
  <si>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</si>
  <si>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</si>
  <si>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</si>
  <si>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</si>
  <si>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</si>
  <si>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</si>
  <si>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</si>
  <si>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</si>
  <si>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</si>
  <si>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</si>
  <si>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</si>
  <si>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</si>
  <si>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</si>
  <si>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</si>
  <si>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</si>
  <si>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</si>
  <si>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</si>
  <si>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</si>
  <si>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</si>
  <si>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</si>
  <si>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</si>
  <si>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</si>
  <si>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</si>
  <si>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</si>
  <si>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</si>
  <si>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</si>
  <si>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</si>
  <si>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</si>
  <si>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</si>
  <si>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</si>
  <si>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</si>
  <si>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</si>
  <si>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</si>
  <si>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</si>
  <si>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</si>
  <si>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</si>
  <si>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</si>
  <si>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</si>
  <si>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</si>
  <si>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</si>
  <si>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</si>
  <si>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</si>
  <si>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</si>
  <si>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</si>
  <si>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</si>
  <si>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</si>
  <si>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</si>
  <si>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</si>
  <si>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</si>
  <si>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</si>
  <si>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</si>
  <si>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</si>
  <si>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</si>
  <si>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</si>
  <si>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</si>
  <si>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</si>
  <si>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</si>
  <si>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</si>
  <si>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</si>
  <si>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</si>
  <si>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</si>
  <si>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</si>
  <si>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</si>
  <si>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</si>
  <si>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</si>
  <si>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</si>
  <si>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</si>
  <si>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</si>
  <si>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</si>
  <si>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</si>
  <si>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</si>
  <si>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</si>
  <si>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</si>
  <si>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</si>
  <si>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</si>
  <si>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</si>
  <si>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</si>
  <si>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</si>
  <si>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</si>
  <si>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</si>
  <si>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</si>
  <si>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</si>
  <si>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</si>
  <si>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</si>
  <si>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</si>
  <si>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</si>
  <si>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PO 발송일</t>
    <phoneticPr fontId="6" type="noConversion"/>
  </si>
  <si>
    <t>메인작지 발송일</t>
    <phoneticPr fontId="6" type="noConversion"/>
  </si>
  <si>
    <t>INSPECTION일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</si>
  <si>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</si>
  <si>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</si>
  <si>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</si>
  <si>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</si>
  <si>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</si>
  <si>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</si>
  <si>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</si>
  <si>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</si>
  <si>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</si>
  <si>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</si>
  <si>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</si>
  <si>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</si>
  <si>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</si>
  <si>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</si>
  <si>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</si>
  <si>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</si>
  <si>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</si>
  <si>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</si>
  <si>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</si>
  <si>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</si>
  <si>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</si>
  <si>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</si>
  <si>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스와치</t>
  </si>
  <si>
    <t>연락처</t>
  </si>
  <si>
    <t>주소</t>
  </si>
  <si>
    <t xml:space="preserve"> 주문량 (YDS)</t>
  </si>
  <si>
    <t>1. 원자재 구매 사유</t>
    <phoneticPr fontId="6" type="noConversion"/>
  </si>
  <si>
    <t>결제계좌 정보</t>
    <phoneticPr fontId="6" type="noConversion"/>
  </si>
  <si>
    <t xml:space="preserve"> 결제금액(+V)</t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</si>
  <si>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</si>
  <si>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</si>
  <si>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</si>
  <si>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</si>
  <si>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</si>
  <si>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</si>
  <si>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</si>
  <si>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</si>
  <si>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</si>
  <si>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</si>
  <si>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</si>
  <si>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</si>
  <si>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</si>
  <si>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</si>
  <si>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</si>
  <si>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</si>
  <si>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</si>
  <si>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</si>
  <si>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</si>
  <si>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</si>
  <si>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</si>
  <si>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</si>
  <si>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</si>
  <si>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</si>
  <si>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</si>
  <si>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</si>
  <si>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</si>
  <si>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</si>
  <si>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</si>
  <si>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</si>
  <si>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</si>
  <si>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</si>
  <si>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</si>
  <si>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</si>
  <si>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</si>
  <si>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</si>
  <si>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</si>
  <si>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</si>
  <si>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</si>
  <si>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</si>
  <si>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</si>
  <si>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</si>
  <si>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</si>
  <si>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</si>
  <si>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</si>
  <si>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</si>
  <si>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</si>
  <si>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</si>
  <si>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</si>
  <si>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</si>
  <si>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</si>
  <si>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</si>
  <si>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</si>
  <si>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</si>
  <si>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</si>
  <si>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</si>
  <si>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</si>
  <si>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</si>
  <si>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</si>
  <si>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</si>
  <si>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</si>
  <si>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</si>
  <si>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</si>
  <si>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품번색상/발주일</t>
    <phoneticPr fontId="103" type="noConversion"/>
  </si>
  <si>
    <t>품번색상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</si>
  <si>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</si>
  <si>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</si>
  <si>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</si>
  <si>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</si>
  <si>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</si>
  <si>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</si>
  <si>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</si>
  <si>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</si>
  <si>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</si>
  <si>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</si>
  <si>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</si>
  <si>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</si>
  <si>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</si>
  <si>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</si>
  <si>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</si>
  <si>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</si>
  <si>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</si>
  <si>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</si>
  <si>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</si>
  <si>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</si>
  <si>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</si>
  <si>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</si>
  <si>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</si>
  <si>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</si>
  <si>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</si>
  <si>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2. 원자재 업체, 결제금액, 계좌정보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</si>
  <si>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</si>
  <si>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</si>
  <si>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</si>
  <si>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</si>
  <si>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</si>
  <si>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</si>
  <si>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</si>
  <si>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</si>
  <si>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</si>
  <si>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</si>
  <si>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</si>
  <si>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</si>
  <si>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</si>
  <si>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</si>
  <si>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</si>
  <si>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</si>
  <si>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</si>
  <si>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</si>
  <si>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</si>
  <si>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</si>
  <si>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</si>
  <si>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</si>
  <si>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</si>
  <si>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</si>
  <si>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</si>
  <si>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</si>
  <si>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</si>
  <si>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</si>
  <si>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</si>
  <si>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</si>
  <si>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</si>
  <si>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</si>
  <si>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</si>
  <si>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</si>
  <si>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</si>
  <si>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</si>
  <si>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</si>
  <si>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</si>
  <si>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</si>
  <si>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</si>
  <si>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</si>
  <si>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</si>
  <si>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</si>
  <si>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</si>
  <si>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</si>
  <si>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</si>
  <si>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</si>
  <si>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</si>
  <si>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</si>
  <si>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</si>
  <si>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</si>
  <si>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</si>
  <si>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</si>
  <si>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</si>
  <si>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</si>
  <si>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</si>
  <si>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</si>
  <si>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</si>
  <si>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</si>
  <si>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</si>
  <si>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</si>
  <si>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</si>
  <si>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</si>
  <si>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</si>
  <si>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</si>
  <si>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</si>
  <si>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</si>
  <si>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</si>
  <si>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</si>
  <si>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</si>
  <si>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</si>
  <si>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</si>
  <si>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</si>
  <si>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</si>
  <si>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</si>
  <si>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</si>
  <si>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</si>
  <si>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</si>
  <si>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Sing for</t>
  </si>
  <si>
    <t>TRUE RELIGION</t>
  </si>
  <si>
    <t>기획현황 (유란)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</si>
  <si>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</si>
  <si>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</si>
  <si>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건별계약서 작성(원가, 납기)</t>
    <phoneticPr fontId="6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</si>
  <si>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</si>
  <si>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</si>
  <si>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</si>
  <si>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</si>
  <si>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</si>
  <si>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</si>
  <si>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</si>
  <si>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</si>
  <si>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SPS 수령일</t>
    <phoneticPr fontId="6" type="noConversion"/>
  </si>
  <si>
    <t>입고 
완료여부</t>
    <phoneticPr fontId="6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</si>
  <si>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</si>
  <si>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</si>
  <si>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</si>
  <si>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품번수계산</t>
    <phoneticPr fontId="103" type="noConversion"/>
  </si>
  <si>
    <t>품번</t>
    <phoneticPr fontId="103" type="noConversion"/>
  </si>
  <si>
    <t>품번색상사이즈</t>
    <phoneticPr fontId="103" type="noConversion"/>
  </si>
  <si>
    <t>코오롱</t>
  </si>
  <si>
    <t>국내</t>
  </si>
  <si>
    <t>KRW</t>
    <phoneticPr fontId="6" type="noConversion"/>
  </si>
  <si>
    <t>USD</t>
    <phoneticPr fontId="6" type="noConversion"/>
  </si>
  <si>
    <t>환율</t>
    <phoneticPr fontId="156" type="noConversion"/>
  </si>
  <si>
    <t>관세</t>
    <phoneticPr fontId="156" type="noConversion"/>
  </si>
  <si>
    <t>제비용</t>
    <phoneticPr fontId="156" type="noConversion"/>
  </si>
  <si>
    <t>EUR</t>
    <phoneticPr fontId="6" type="noConversion"/>
  </si>
  <si>
    <t>JPY</t>
    <phoneticPr fontId="6" type="noConversion"/>
  </si>
  <si>
    <t>모자</t>
    <phoneticPr fontId="156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</si>
  <si>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</si>
  <si>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</si>
  <si>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</si>
  <si>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</si>
  <si>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-14SS-PLK-성진-02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</si>
  <si>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</si>
  <si>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</si>
  <si>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</si>
  <si>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 xml:space="preserve"> - 원자재 구매 정보</t>
    <phoneticPr fontId="6" type="noConversion"/>
  </si>
  <si>
    <t>YONGSANG</t>
  </si>
  <si>
    <t>ITEM (2자리)</t>
    <phoneticPr fontId="6" type="noConversion"/>
  </si>
  <si>
    <t>YEAR (2자리)</t>
    <phoneticPr fontId="6" type="noConversion"/>
  </si>
  <si>
    <t>SEASON (1자리)</t>
    <phoneticPr fontId="6" type="noConversion"/>
  </si>
  <si>
    <t>STNO (3자리)</t>
    <phoneticPr fontId="6" type="noConversion"/>
  </si>
  <si>
    <t>COLOR (2자리)</t>
    <phoneticPr fontId="6" type="noConversion"/>
  </si>
  <si>
    <t>SIZE (3자리)</t>
    <phoneticPr fontId="6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</si>
  <si>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</si>
  <si>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</si>
  <si>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</si>
  <si>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</si>
  <si>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</si>
  <si>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</si>
  <si>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</si>
  <si>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</si>
  <si>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</si>
  <si>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</si>
  <si>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</si>
  <si>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>자율안전인증번호</t>
    <phoneticPr fontId="6" type="noConversion"/>
  </si>
  <si>
    <t>업체정보</t>
    <phoneticPr fontId="103" type="noConversion"/>
  </si>
  <si>
    <t>원단구매</t>
    <phoneticPr fontId="103" type="noConversion"/>
  </si>
  <si>
    <t>폭
(INCH)</t>
    <phoneticPr fontId="116" type="noConversion"/>
  </si>
  <si>
    <t>업체명</t>
    <phoneticPr fontId="116" type="noConversion"/>
  </si>
  <si>
    <t>연락처</t>
    <phoneticPr fontId="116" type="noConversion"/>
  </si>
  <si>
    <t>주소</t>
    <phoneticPr fontId="116" type="noConversion"/>
  </si>
  <si>
    <t>비고</t>
    <phoneticPr fontId="116" type="noConversion"/>
  </si>
  <si>
    <t>NO.</t>
    <phoneticPr fontId="6" type="noConversion"/>
  </si>
  <si>
    <t>순차</t>
    <phoneticPr fontId="6" type="noConversion"/>
  </si>
  <si>
    <t>브랜드/업체/차수/품번색상/순차</t>
    <phoneticPr fontId="6" type="noConversion"/>
  </si>
  <si>
    <t>수량</t>
    <phoneticPr fontId="6" type="noConversion"/>
  </si>
  <si>
    <t>원단금액(-V)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</si>
  <si>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</si>
  <si>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</si>
  <si>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</si>
  <si>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</si>
  <si>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</si>
  <si>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제품이미지</t>
  </si>
  <si>
    <t>샘플번호</t>
  </si>
  <si>
    <t>원단번호
(아트웍)</t>
  </si>
  <si>
    <t>혼용률</t>
  </si>
  <si>
    <t>유란</t>
    <phoneticPr fontId="6" type="noConversion"/>
  </si>
  <si>
    <t>FFT</t>
  </si>
  <si>
    <t>FLAT FITTY</t>
  </si>
  <si>
    <t>STREET</t>
  </si>
  <si>
    <t>XXS</t>
    <phoneticPr fontId="6" type="noConversion"/>
  </si>
  <si>
    <t>IN</t>
    <phoneticPr fontId="6" type="noConversion"/>
  </si>
  <si>
    <t>인도네시아</t>
    <phoneticPr fontId="6" type="noConversion"/>
  </si>
  <si>
    <t>3</t>
    <phoneticPr fontId="6" type="noConversion"/>
  </si>
  <si>
    <t>FW</t>
    <phoneticPr fontId="6" type="noConversion"/>
  </si>
  <si>
    <t>입고</t>
    <phoneticPr fontId="6" type="noConversion"/>
  </si>
  <si>
    <t>원단명</t>
    <phoneticPr fontId="116" type="noConversion"/>
  </si>
  <si>
    <t>색상명</t>
    <phoneticPr fontId="103" type="noConversion"/>
  </si>
  <si>
    <t>혼용률</t>
    <phoneticPr fontId="116" type="noConversion"/>
  </si>
  <si>
    <t>단가
(PER YARD, -VAT)</t>
    <phoneticPr fontId="103" type="noConversion"/>
  </si>
  <si>
    <t>원단정보</t>
    <phoneticPr fontId="103" type="noConversion"/>
  </si>
  <si>
    <t>제품이미지</t>
    <phoneticPr fontId="6" type="noConversion"/>
  </si>
  <si>
    <t>0</t>
    <phoneticPr fontId="103" type="noConversion"/>
  </si>
  <si>
    <t>5</t>
    <phoneticPr fontId="103" type="noConversion"/>
  </si>
  <si>
    <t>K</t>
    <phoneticPr fontId="103" type="noConversion"/>
  </si>
  <si>
    <t>JOK</t>
    <phoneticPr fontId="164" type="noConversion"/>
  </si>
  <si>
    <t>13FW JOIE BETE_03_BL_KIDS</t>
  </si>
  <si>
    <t>BLUE</t>
  </si>
  <si>
    <t>13FW JOIE BETE_03_RD_KIDS</t>
  </si>
  <si>
    <t>RED</t>
  </si>
  <si>
    <t>13FW JOIE BETE_09_NY_KIDS</t>
  </si>
  <si>
    <t>NAVY</t>
  </si>
  <si>
    <t>13FW JOIE BETE_09_PK_KIDS</t>
  </si>
  <si>
    <t>PINK</t>
  </si>
  <si>
    <t>x</t>
    <phoneticPr fontId="103" type="noConversion"/>
  </si>
  <si>
    <t>ZEPHYR HATS</t>
  </si>
  <si>
    <t>NOK</t>
    <phoneticPr fontId="164" type="noConversion"/>
  </si>
  <si>
    <t>ER</t>
    <phoneticPr fontId="164" type="noConversion"/>
  </si>
  <si>
    <t>K</t>
    <phoneticPr fontId="164" type="noConversion"/>
  </si>
  <si>
    <t>14FW NV 02_WIRE_MU_KIDS</t>
  </si>
  <si>
    <t>CAMEL</t>
    <phoneticPr fontId="164" type="noConversion"/>
  </si>
  <si>
    <t>XSS</t>
    <phoneticPr fontId="164" type="noConversion"/>
  </si>
  <si>
    <t>FOREMOST</t>
    <phoneticPr fontId="164" type="noConversion"/>
  </si>
  <si>
    <t>M</t>
    <phoneticPr fontId="164" type="noConversion"/>
  </si>
  <si>
    <t>CN</t>
    <phoneticPr fontId="164" type="noConversion"/>
  </si>
  <si>
    <t>NOK</t>
    <phoneticPr fontId="164" type="noConversion"/>
  </si>
  <si>
    <t>OSM</t>
    <phoneticPr fontId="164" type="noConversion"/>
  </si>
  <si>
    <t>K</t>
    <phoneticPr fontId="164" type="noConversion"/>
  </si>
  <si>
    <t>CAMEL</t>
    <phoneticPr fontId="164" type="noConversion"/>
  </si>
  <si>
    <t>OML</t>
    <phoneticPr fontId="164" type="noConversion"/>
  </si>
  <si>
    <t>BA</t>
    <phoneticPr fontId="164" type="noConversion"/>
  </si>
  <si>
    <t>14FW NV 05_CAMP_GY_KIDS</t>
  </si>
  <si>
    <t>GREY</t>
    <phoneticPr fontId="164" type="noConversion"/>
  </si>
  <si>
    <t>OSM</t>
    <phoneticPr fontId="164" type="noConversion"/>
  </si>
  <si>
    <t>FOREMOST</t>
    <phoneticPr fontId="164" type="noConversion"/>
  </si>
  <si>
    <t>M</t>
    <phoneticPr fontId="164" type="noConversion"/>
  </si>
  <si>
    <t>CN</t>
    <phoneticPr fontId="164" type="noConversion"/>
  </si>
  <si>
    <t>NOK</t>
    <phoneticPr fontId="164" type="noConversion"/>
  </si>
  <si>
    <t>BA</t>
    <phoneticPr fontId="164" type="noConversion"/>
  </si>
  <si>
    <t>K</t>
    <phoneticPr fontId="164" type="noConversion"/>
  </si>
  <si>
    <t>OML</t>
    <phoneticPr fontId="164" type="noConversion"/>
  </si>
  <si>
    <t>FA</t>
    <phoneticPr fontId="164" type="noConversion"/>
  </si>
  <si>
    <t>14FW NV 06_HAT_BR_KIDS</t>
  </si>
  <si>
    <t>BROWN</t>
    <phoneticPr fontId="164" type="noConversion"/>
  </si>
  <si>
    <t>FA</t>
    <phoneticPr fontId="164" type="noConversion"/>
  </si>
  <si>
    <t>14FW NV 13_WIRE_BK_KIDS</t>
    <phoneticPr fontId="164" type="noConversion"/>
  </si>
  <si>
    <t>BLACK</t>
    <phoneticPr fontId="164" type="noConversion"/>
  </si>
  <si>
    <t>ER</t>
    <phoneticPr fontId="164" type="noConversion"/>
  </si>
  <si>
    <t>14FW NV 13_WIRE_PK_KIDS</t>
    <phoneticPr fontId="164" type="noConversion"/>
  </si>
  <si>
    <t>PINK</t>
    <phoneticPr fontId="164" type="noConversion"/>
  </si>
  <si>
    <t>TP</t>
    <phoneticPr fontId="164" type="noConversion"/>
  </si>
  <si>
    <t>14FW NV 07_TROOPER_BK_KIDS</t>
    <phoneticPr fontId="164" type="noConversion"/>
  </si>
  <si>
    <t>BLACK</t>
    <phoneticPr fontId="164" type="noConversion"/>
  </si>
  <si>
    <t>FRE</t>
    <phoneticPr fontId="164" type="noConversion"/>
  </si>
  <si>
    <t>M</t>
    <phoneticPr fontId="164" type="noConversion"/>
  </si>
  <si>
    <t>CN</t>
    <phoneticPr fontId="164" type="noConversion"/>
  </si>
  <si>
    <t>TP</t>
    <phoneticPr fontId="164" type="noConversion"/>
  </si>
  <si>
    <t>K</t>
    <phoneticPr fontId="164" type="noConversion"/>
  </si>
  <si>
    <t>14FW NV 09_TROOPER_BK_KIDS</t>
    <phoneticPr fontId="164" type="noConversion"/>
  </si>
  <si>
    <t>BLACK</t>
    <phoneticPr fontId="164" type="noConversion"/>
  </si>
  <si>
    <t>FRE</t>
    <phoneticPr fontId="164" type="noConversion"/>
  </si>
  <si>
    <t>EVERRICH TEXTILE</t>
    <phoneticPr fontId="164" type="noConversion"/>
  </si>
  <si>
    <t>M</t>
    <phoneticPr fontId="164" type="noConversion"/>
  </si>
  <si>
    <t>CN</t>
    <phoneticPr fontId="164" type="noConversion"/>
  </si>
  <si>
    <t>NOK</t>
    <phoneticPr fontId="164" type="noConversion"/>
  </si>
  <si>
    <t>TP</t>
    <phoneticPr fontId="164" type="noConversion"/>
  </si>
  <si>
    <t>K</t>
    <phoneticPr fontId="164" type="noConversion"/>
  </si>
  <si>
    <t>14FW NV 09_TROOPER_RE_KIDS</t>
  </si>
  <si>
    <t>RED</t>
    <phoneticPr fontId="164" type="noConversion"/>
  </si>
  <si>
    <t>FRE</t>
    <phoneticPr fontId="164" type="noConversion"/>
  </si>
  <si>
    <t>EVERRICH TEXTILE</t>
    <phoneticPr fontId="164" type="noConversion"/>
  </si>
  <si>
    <t>M</t>
    <phoneticPr fontId="164" type="noConversion"/>
  </si>
  <si>
    <t>CN</t>
    <phoneticPr fontId="164" type="noConversion"/>
  </si>
  <si>
    <t>NOK</t>
    <phoneticPr fontId="164" type="noConversion"/>
  </si>
  <si>
    <t>TP</t>
    <phoneticPr fontId="164" type="noConversion"/>
  </si>
  <si>
    <t>K</t>
    <phoneticPr fontId="164" type="noConversion"/>
  </si>
  <si>
    <t>14FW NV 09_TROOPER_PK_KIDS</t>
  </si>
  <si>
    <t>PINK</t>
    <phoneticPr fontId="164" type="noConversion"/>
  </si>
  <si>
    <t>FRE</t>
    <phoneticPr fontId="164" type="noConversion"/>
  </si>
  <si>
    <t>EVERRICH TEXTILE</t>
    <phoneticPr fontId="164" type="noConversion"/>
  </si>
  <si>
    <t>M</t>
    <phoneticPr fontId="164" type="noConversion"/>
  </si>
  <si>
    <t>CN</t>
    <phoneticPr fontId="164" type="noConversion"/>
  </si>
  <si>
    <t>BRK</t>
    <phoneticPr fontId="164" type="noConversion"/>
  </si>
  <si>
    <t>14FW BROWN_SQURE_CAP-01-GY_KIDS</t>
    <phoneticPr fontId="164" type="noConversion"/>
  </si>
  <si>
    <t>동일모자</t>
    <phoneticPr fontId="164" type="noConversion"/>
  </si>
  <si>
    <t>14FW BROWN_SQURE_CAP-01-PK_KIDS</t>
    <phoneticPr fontId="164" type="noConversion"/>
  </si>
  <si>
    <t>PINK</t>
    <phoneticPr fontId="164" type="noConversion"/>
  </si>
  <si>
    <t>XSS</t>
    <phoneticPr fontId="164" type="noConversion"/>
  </si>
  <si>
    <t>동일모자</t>
    <phoneticPr fontId="164" type="noConversion"/>
  </si>
  <si>
    <t>M</t>
    <phoneticPr fontId="164" type="noConversion"/>
  </si>
  <si>
    <t>CN</t>
    <phoneticPr fontId="164" type="noConversion"/>
  </si>
  <si>
    <t>BRK</t>
    <phoneticPr fontId="164" type="noConversion"/>
  </si>
  <si>
    <t>BA</t>
    <phoneticPr fontId="164" type="noConversion"/>
  </si>
  <si>
    <t>K</t>
    <phoneticPr fontId="164" type="noConversion"/>
  </si>
  <si>
    <t>14FW BROWN_SQURE_CAP-01-PK_KIDS</t>
    <phoneticPr fontId="164" type="noConversion"/>
  </si>
  <si>
    <t>OSM</t>
    <phoneticPr fontId="164" type="noConversion"/>
  </si>
  <si>
    <t>OML</t>
    <phoneticPr fontId="164" type="noConversion"/>
  </si>
  <si>
    <t>ER</t>
    <phoneticPr fontId="164" type="noConversion"/>
  </si>
  <si>
    <t>14FW BROWN_SQURE_CAP-06-WH_KIDS</t>
    <phoneticPr fontId="164" type="noConversion"/>
  </si>
  <si>
    <t>WHITE</t>
    <phoneticPr fontId="164" type="noConversion"/>
  </si>
  <si>
    <t>14FW BROWN_SQURE_CAP-08-RD_KIDS</t>
    <phoneticPr fontId="164" type="noConversion"/>
  </si>
  <si>
    <t>14FW BROWN_SQURE_CAP-09-BK_KIDS</t>
    <phoneticPr fontId="164" type="noConversion"/>
  </si>
  <si>
    <t>JOK</t>
    <phoneticPr fontId="164" type="noConversion"/>
  </si>
  <si>
    <t>ER</t>
    <phoneticPr fontId="164" type="noConversion"/>
  </si>
  <si>
    <t>K</t>
    <phoneticPr fontId="164" type="noConversion"/>
  </si>
  <si>
    <t>14FW JOIE BETE_01_IV_KIDS</t>
    <phoneticPr fontId="164" type="noConversion"/>
  </si>
  <si>
    <t>IVORY</t>
    <phoneticPr fontId="164" type="noConversion"/>
  </si>
  <si>
    <t>FRE</t>
    <phoneticPr fontId="164" type="noConversion"/>
  </si>
  <si>
    <t>동일모자</t>
    <phoneticPr fontId="164" type="noConversion"/>
  </si>
  <si>
    <t>EB</t>
    <phoneticPr fontId="164" type="noConversion"/>
  </si>
  <si>
    <t>14FW JOIE BETE_15_PK_KIDS</t>
  </si>
  <si>
    <t>PINK</t>
    <phoneticPr fontId="164" type="noConversion"/>
  </si>
  <si>
    <t>XSS</t>
    <phoneticPr fontId="164" type="noConversion"/>
  </si>
  <si>
    <t>KIDS FIRST TOYS</t>
    <phoneticPr fontId="164" type="noConversion"/>
  </si>
  <si>
    <t>M</t>
    <phoneticPr fontId="164" type="noConversion"/>
  </si>
  <si>
    <t>CN</t>
    <phoneticPr fontId="164" type="noConversion"/>
  </si>
  <si>
    <t>JOK</t>
    <phoneticPr fontId="164" type="noConversion"/>
  </si>
  <si>
    <t>EB</t>
    <phoneticPr fontId="164" type="noConversion"/>
  </si>
  <si>
    <t>K</t>
    <phoneticPr fontId="164" type="noConversion"/>
  </si>
  <si>
    <t>FRE</t>
    <phoneticPr fontId="164" type="noConversion"/>
  </si>
  <si>
    <t>MU</t>
    <phoneticPr fontId="164" type="noConversion"/>
  </si>
  <si>
    <t>14FW JOIE BETE_16_PK_KIDS</t>
  </si>
  <si>
    <t>ED</t>
    <phoneticPr fontId="164" type="noConversion"/>
  </si>
  <si>
    <t>14FW JOIE BETE_17_PK_KIDS</t>
  </si>
  <si>
    <t>OSM</t>
    <phoneticPr fontId="164" type="noConversion"/>
  </si>
  <si>
    <t>OML</t>
    <phoneticPr fontId="164" type="noConversion"/>
  </si>
  <si>
    <t>14FW JOIE BETE_18_BL_KIDS</t>
  </si>
  <si>
    <t>BLUE</t>
    <phoneticPr fontId="164" type="noConversion"/>
  </si>
  <si>
    <t>14FW JOIE BETE_19_BL_KIDS</t>
  </si>
  <si>
    <t>BLUE</t>
    <phoneticPr fontId="164" type="noConversion"/>
  </si>
  <si>
    <t>FRE</t>
    <phoneticPr fontId="164" type="noConversion"/>
  </si>
  <si>
    <t>KIDS FIRST TOYS</t>
    <phoneticPr fontId="164" type="noConversion"/>
  </si>
  <si>
    <t>ED</t>
    <phoneticPr fontId="164" type="noConversion"/>
  </si>
  <si>
    <t>14FW JOIE BETE_20_BL_KIDS</t>
  </si>
  <si>
    <t>BLUE</t>
    <phoneticPr fontId="164" type="noConversion"/>
  </si>
  <si>
    <t>OSM</t>
    <phoneticPr fontId="164" type="noConversion"/>
  </si>
  <si>
    <t>KIDS FIRST TOYS</t>
    <phoneticPr fontId="164" type="noConversion"/>
  </si>
  <si>
    <t>M</t>
    <phoneticPr fontId="164" type="noConversion"/>
  </si>
  <si>
    <t>CN</t>
    <phoneticPr fontId="164" type="noConversion"/>
  </si>
  <si>
    <t>JOK</t>
    <phoneticPr fontId="164" type="noConversion"/>
  </si>
  <si>
    <t>ED</t>
    <phoneticPr fontId="164" type="noConversion"/>
  </si>
  <si>
    <t>K</t>
    <phoneticPr fontId="164" type="noConversion"/>
  </si>
  <si>
    <t>BLUE</t>
    <phoneticPr fontId="164" type="noConversion"/>
  </si>
  <si>
    <t>OML</t>
    <phoneticPr fontId="164" type="noConversion"/>
  </si>
  <si>
    <t>KIDS FIRST TOYS</t>
    <phoneticPr fontId="164" type="noConversion"/>
  </si>
  <si>
    <t>M</t>
    <phoneticPr fontId="164" type="noConversion"/>
  </si>
  <si>
    <t>CN</t>
    <phoneticPr fontId="164" type="noConversion"/>
  </si>
  <si>
    <t>JOK</t>
    <phoneticPr fontId="164" type="noConversion"/>
  </si>
  <si>
    <t>EB</t>
    <phoneticPr fontId="164" type="noConversion"/>
  </si>
  <si>
    <t>14FW JOIE BETE_34_IV_KIDS
(JOIEBE5808IV)</t>
    <phoneticPr fontId="164" type="noConversion"/>
  </si>
  <si>
    <t>IVORY</t>
    <phoneticPr fontId="164" type="noConversion"/>
  </si>
  <si>
    <t>XSS</t>
    <phoneticPr fontId="164" type="noConversion"/>
  </si>
  <si>
    <t>FRE</t>
    <phoneticPr fontId="164" type="noConversion"/>
  </si>
  <si>
    <t>확정</t>
    <phoneticPr fontId="6" type="noConversion"/>
  </si>
  <si>
    <t>x</t>
    <phoneticPr fontId="103" type="noConversion"/>
  </si>
  <si>
    <t>x</t>
    <phoneticPr fontId="103" type="noConversion"/>
  </si>
  <si>
    <t>JOYRICH</t>
    <phoneticPr fontId="6" type="noConversion"/>
  </si>
  <si>
    <t>MITCHELL &amp; NESS</t>
    <phoneticPr fontId="6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</si>
  <si>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</si>
  <si>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</si>
  <si>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</si>
  <si>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POK</t>
    <phoneticPr fontId="164" type="noConversion"/>
  </si>
  <si>
    <t>BA</t>
    <phoneticPr fontId="164" type="noConversion"/>
  </si>
  <si>
    <t>14SS POLI 05_SNAP_PK_KIDS</t>
  </si>
  <si>
    <t>PINK</t>
    <phoneticPr fontId="164" type="noConversion"/>
  </si>
  <si>
    <t>동일모자</t>
    <phoneticPr fontId="164" type="noConversion"/>
  </si>
  <si>
    <t>M</t>
    <phoneticPr fontId="164" type="noConversion"/>
  </si>
  <si>
    <t>CN</t>
    <phoneticPr fontId="164" type="noConversion"/>
  </si>
  <si>
    <t>POK</t>
    <phoneticPr fontId="164" type="noConversion"/>
  </si>
  <si>
    <t>BA</t>
    <phoneticPr fontId="164" type="noConversion"/>
  </si>
  <si>
    <t>K</t>
    <phoneticPr fontId="164" type="noConversion"/>
  </si>
  <si>
    <t>14SS POLI 06_SNAP_YE_KIDS</t>
    <phoneticPr fontId="164" type="noConversion"/>
  </si>
  <si>
    <t>YELLOW</t>
    <phoneticPr fontId="164" type="noConversion"/>
  </si>
  <si>
    <t>XSS</t>
    <phoneticPr fontId="164" type="noConversion"/>
  </si>
  <si>
    <t>햇츠온 MD 유란대리</t>
    <phoneticPr fontId="6" type="noConversion"/>
  </si>
  <si>
    <t>POK</t>
    <phoneticPr fontId="164" type="noConversion"/>
  </si>
  <si>
    <t>FI</t>
    <phoneticPr fontId="164" type="noConversion"/>
  </si>
  <si>
    <t>14SS RP 01_FLAT_BL_KIDS</t>
  </si>
  <si>
    <t>OSM</t>
    <phoneticPr fontId="164" type="noConversion"/>
  </si>
  <si>
    <t>캡보이2</t>
    <phoneticPr fontId="164" type="noConversion"/>
  </si>
  <si>
    <t>M</t>
    <phoneticPr fontId="164" type="noConversion"/>
  </si>
  <si>
    <t>VT</t>
    <phoneticPr fontId="164" type="noConversion"/>
  </si>
  <si>
    <t>OML</t>
    <phoneticPr fontId="164" type="noConversion"/>
  </si>
  <si>
    <t>14SS RP 02_FLAT_RD_KIDS</t>
  </si>
  <si>
    <t>14SS RP 03_FLAT_PK_KIDS</t>
  </si>
  <si>
    <t>14SS RP 04_FLAT_GR_KIDS</t>
  </si>
  <si>
    <t>GREEN</t>
  </si>
  <si>
    <t>입고일/업체/품번색상사이즈</t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</si>
  <si>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</si>
  <si>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</si>
  <si>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</si>
  <si>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</si>
  <si>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</si>
  <si>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</si>
  <si>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</si>
  <si>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</si>
  <si>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</si>
  <si>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</si>
  <si>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</si>
  <si>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</si>
  <si>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</si>
  <si>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</si>
  <si>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</si>
  <si>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</si>
  <si>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</si>
  <si>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</si>
  <si>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</si>
  <si>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</si>
  <si>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</si>
  <si>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</si>
  <si>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입고일</t>
  </si>
  <si>
    <t>요약</t>
  </si>
  <si>
    <t>FMS</t>
    <phoneticPr fontId="6" type="noConversion"/>
  </si>
  <si>
    <t>JOK</t>
    <phoneticPr fontId="164" type="noConversion"/>
  </si>
  <si>
    <t>14FW JOIE BETE_33_PK_KIDS</t>
    <phoneticPr fontId="164" type="noConversion"/>
  </si>
  <si>
    <t>PINK</t>
    <phoneticPr fontId="164" type="noConversion"/>
  </si>
  <si>
    <t>XSS</t>
    <phoneticPr fontId="164" type="noConversion"/>
  </si>
  <si>
    <t>OSM</t>
    <phoneticPr fontId="164" type="noConversion"/>
  </si>
  <si>
    <t>OML</t>
    <phoneticPr fontId="164" type="noConversion"/>
  </si>
  <si>
    <t>14FW JOIE BETE_34_YL_KIDS</t>
  </si>
  <si>
    <t>YELLOW</t>
    <phoneticPr fontId="164" type="noConversion"/>
  </si>
  <si>
    <t>14FW JOIE BETE_35_GY_KIDS</t>
  </si>
  <si>
    <t>GREY</t>
    <phoneticPr fontId="164" type="noConversion"/>
  </si>
  <si>
    <t>XSS</t>
    <phoneticPr fontId="164" type="noConversion"/>
  </si>
  <si>
    <t>동일모자</t>
    <phoneticPr fontId="164" type="noConversion"/>
  </si>
  <si>
    <t>M</t>
    <phoneticPr fontId="164" type="noConversion"/>
  </si>
  <si>
    <t>CN</t>
    <phoneticPr fontId="164" type="noConversion"/>
  </si>
  <si>
    <t>JOK</t>
    <phoneticPr fontId="164" type="noConversion"/>
  </si>
  <si>
    <t>BA</t>
    <phoneticPr fontId="164" type="noConversion"/>
  </si>
  <si>
    <t>K</t>
    <phoneticPr fontId="164" type="noConversion"/>
  </si>
  <si>
    <t>OSM</t>
    <phoneticPr fontId="164" type="noConversion"/>
  </si>
  <si>
    <t>OML</t>
    <phoneticPr fontId="164" type="noConversion"/>
  </si>
  <si>
    <t>14FW JOIE BETE_36_PP_KIDS</t>
  </si>
  <si>
    <t>PURPLE</t>
    <phoneticPr fontId="164" type="noConversion"/>
  </si>
  <si>
    <t>14FW JOIE BETE_02_PK_KIDS</t>
  </si>
  <si>
    <t>PINK</t>
    <phoneticPr fontId="164" type="noConversion"/>
  </si>
  <si>
    <t>POK</t>
    <phoneticPr fontId="164" type="noConversion"/>
  </si>
  <si>
    <t>EB</t>
    <phoneticPr fontId="164" type="noConversion"/>
  </si>
  <si>
    <t>14FW POLI-01_PK_KNIT-KIDS</t>
  </si>
  <si>
    <t>PINK</t>
    <phoneticPr fontId="164" type="noConversion"/>
  </si>
  <si>
    <t>FRE</t>
    <phoneticPr fontId="164" type="noConversion"/>
  </si>
  <si>
    <t>FOREMOST</t>
    <phoneticPr fontId="164" type="noConversion"/>
  </si>
  <si>
    <t>14FW POLI-02_BL_KNIT-KIDS</t>
  </si>
  <si>
    <t>BLUE</t>
    <phoneticPr fontId="164" type="noConversion"/>
  </si>
  <si>
    <t>14FW DISNEY 04_SNAP_PK_KIDS</t>
  </si>
  <si>
    <t>DPK</t>
    <phoneticPr fontId="164" type="noConversion"/>
  </si>
  <si>
    <t>EB</t>
    <phoneticPr fontId="164" type="noConversion"/>
  </si>
  <si>
    <t>K</t>
    <phoneticPr fontId="164" type="noConversion"/>
  </si>
  <si>
    <t>PINK</t>
    <phoneticPr fontId="164" type="noConversion"/>
  </si>
  <si>
    <t>FRE</t>
    <phoneticPr fontId="164" type="noConversion"/>
  </si>
  <si>
    <t>FOREMOST</t>
    <phoneticPr fontId="164" type="noConversion"/>
  </si>
  <si>
    <t>M</t>
    <phoneticPr fontId="164" type="noConversion"/>
  </si>
  <si>
    <t>CN</t>
    <phoneticPr fontId="164" type="noConversion"/>
  </si>
  <si>
    <t>0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</si>
  <si>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</si>
  <si>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</si>
  <si>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</si>
  <si>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독일</t>
    <phoneticPr fontId="6" type="noConversion"/>
  </si>
  <si>
    <t>AT</t>
    <phoneticPr fontId="6" type="noConversion"/>
  </si>
  <si>
    <t>4</t>
    <phoneticPr fontId="6" type="noConversion"/>
  </si>
  <si>
    <t>03M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</si>
  <si>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</si>
  <si>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</si>
  <si>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</si>
  <si>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</si>
  <si>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</si>
  <si>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</si>
  <si>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</si>
  <si>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</si>
  <si>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ZZ</t>
    <phoneticPr fontId="6" type="noConversion"/>
  </si>
  <si>
    <t>JOK</t>
    <phoneticPr fontId="164" type="noConversion"/>
  </si>
  <si>
    <t>BP</t>
    <phoneticPr fontId="164" type="noConversion"/>
  </si>
  <si>
    <t>14FW JOIE BETE_29_BL_KIDS</t>
  </si>
  <si>
    <t>BLUE</t>
    <phoneticPr fontId="164" type="noConversion"/>
  </si>
  <si>
    <t>FRE</t>
    <phoneticPr fontId="164" type="noConversion"/>
  </si>
  <si>
    <t>14FW JOIE BETE_30_GY_KIDS</t>
  </si>
  <si>
    <t>GREY</t>
    <phoneticPr fontId="164" type="noConversion"/>
  </si>
  <si>
    <t>14FW JOIE BETE_31_PK_KIDS</t>
  </si>
  <si>
    <t>PINK</t>
    <phoneticPr fontId="164" type="noConversion"/>
  </si>
  <si>
    <t>14FW JOIE BETE_32_IV_KIDS</t>
  </si>
  <si>
    <t>IVORY</t>
    <phoneticPr fontId="164" type="noConversion"/>
  </si>
  <si>
    <t>AC</t>
    <phoneticPr fontId="164" type="noConversion"/>
  </si>
  <si>
    <t>14FW JOIE BETE_26_IV_KIDS</t>
  </si>
  <si>
    <t>14FW JOIE BETE_24_YL_KIDS</t>
  </si>
  <si>
    <t>YELLOW</t>
    <phoneticPr fontId="164" type="noConversion"/>
  </si>
  <si>
    <t>FRE</t>
    <phoneticPr fontId="164" type="noConversion"/>
  </si>
  <si>
    <t>KIDS FIRST TOYS</t>
    <phoneticPr fontId="164" type="noConversion"/>
  </si>
  <si>
    <t>M</t>
    <phoneticPr fontId="164" type="noConversion"/>
  </si>
  <si>
    <t>CN</t>
    <phoneticPr fontId="164" type="noConversion"/>
  </si>
  <si>
    <t>JOK</t>
    <phoneticPr fontId="164" type="noConversion"/>
  </si>
  <si>
    <t>AC</t>
    <phoneticPr fontId="164" type="noConversion"/>
  </si>
  <si>
    <t>K</t>
    <phoneticPr fontId="164" type="noConversion"/>
  </si>
  <si>
    <t>14FW JOIE BETE_23_PK_KIDS</t>
  </si>
  <si>
    <t>PINK</t>
    <phoneticPr fontId="164" type="noConversion"/>
  </si>
  <si>
    <t>14FW JOIE BETE_25_GR_KIDS</t>
  </si>
  <si>
    <t>GREEN</t>
    <phoneticPr fontId="164" type="noConversion"/>
  </si>
  <si>
    <t>14FW JOIE BETE_27_GY_KIDS</t>
  </si>
  <si>
    <t>GREY</t>
    <phoneticPr fontId="164" type="noConversion"/>
  </si>
  <si>
    <t>JOK</t>
    <phoneticPr fontId="164" type="noConversion"/>
  </si>
  <si>
    <t>EB</t>
    <phoneticPr fontId="164" type="noConversion"/>
  </si>
  <si>
    <t>K</t>
    <phoneticPr fontId="164" type="noConversion"/>
  </si>
  <si>
    <t>14FW JOIEBETE_KNIT_04_IV</t>
  </si>
  <si>
    <t>FOREMOST</t>
    <phoneticPr fontId="164" type="noConversion"/>
  </si>
  <si>
    <t>M</t>
    <phoneticPr fontId="164" type="noConversion"/>
  </si>
  <si>
    <t>CN</t>
    <phoneticPr fontId="164" type="noConversion"/>
  </si>
  <si>
    <t>14FW JOIEBETE_KNIT_04_BL</t>
  </si>
  <si>
    <t>BLUE</t>
    <phoneticPr fontId="164" type="noConversion"/>
  </si>
  <si>
    <t>BRAND (3자리)</t>
    <phoneticPr fontId="6" type="noConversion"/>
  </si>
  <si>
    <t>KBO</t>
    <phoneticPr fontId="6" type="noConversion"/>
  </si>
  <si>
    <t>MLB</t>
    <phoneticPr fontId="6" type="noConversion"/>
  </si>
  <si>
    <t>SPORTS</t>
    <phoneticPr fontId="6" type="noConversion"/>
  </si>
  <si>
    <t>B</t>
    <phoneticPr fontId="6" type="noConversion"/>
  </si>
  <si>
    <t>STREET</t>
    <phoneticPr fontId="6" type="noConversion"/>
  </si>
  <si>
    <t>F-HAT</t>
    <phoneticPr fontId="6" type="noConversion"/>
  </si>
  <si>
    <t>GOD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</si>
  <si>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</si>
  <si>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</si>
  <si>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</si>
  <si>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</si>
  <si>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</si>
  <si>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</si>
  <si>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</si>
  <si>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JRC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</si>
  <si>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</si>
  <si>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</si>
  <si>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</si>
  <si>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</si>
  <si>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</si>
  <si>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</si>
  <si>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</si>
  <si>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ZEL</t>
    <phoneticPr fontId="6" type="noConversion"/>
  </si>
  <si>
    <t>HATS ON</t>
    <phoneticPr fontId="6" type="noConversion"/>
  </si>
  <si>
    <t>KRH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</si>
  <si>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</si>
  <si>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</si>
  <si>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</si>
  <si>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</si>
  <si>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</si>
  <si>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</si>
  <si>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</si>
  <si>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EGN</t>
    <phoneticPr fontId="6" type="noConversion"/>
  </si>
  <si>
    <t>GRV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</si>
  <si>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</si>
  <si>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</si>
  <si>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</si>
  <si>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</si>
  <si>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</si>
  <si>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</si>
  <si>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</si>
  <si>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</si>
  <si>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</si>
  <si>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</si>
  <si>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</si>
  <si>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</si>
  <si>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</si>
  <si>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</si>
  <si>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ELK</t>
    <phoneticPr fontId="6" type="noConversion"/>
  </si>
  <si>
    <t>ELSTINKO KIDS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</si>
  <si>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</si>
  <si>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</si>
  <si>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</si>
  <si>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</si>
  <si>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</si>
  <si>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</si>
  <si>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</si>
  <si>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</si>
  <si>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</si>
  <si>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</si>
  <si>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</si>
  <si>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</si>
  <si>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</si>
  <si>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</si>
  <si>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</si>
  <si>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</si>
  <si>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</si>
  <si>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</si>
  <si>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</si>
  <si>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</si>
  <si>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WTK</t>
    <phoneticPr fontId="6" type="noConversion"/>
  </si>
  <si>
    <t>WITAILOR KIDS</t>
    <phoneticPr fontId="6" type="noConversion"/>
  </si>
  <si>
    <t>BRK</t>
    <phoneticPr fontId="6" type="noConversion"/>
  </si>
  <si>
    <t>BROWN SQURE KIDS</t>
    <phoneticPr fontId="6" type="noConversion"/>
  </si>
  <si>
    <t>JOI</t>
    <phoneticPr fontId="6" type="noConversion"/>
  </si>
  <si>
    <t>JOIE BETE</t>
    <phoneticPr fontId="6" type="noConversion"/>
  </si>
  <si>
    <t>JOK</t>
    <phoneticPr fontId="6" type="noConversion"/>
  </si>
  <si>
    <t>JOIE BETE KIDS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</si>
  <si>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</si>
  <si>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</si>
  <si>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</si>
  <si>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</si>
  <si>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</si>
  <si>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</si>
  <si>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</si>
  <si>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</si>
  <si>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</si>
  <si>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</si>
  <si>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</si>
  <si>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ROBOCARPOLI KIDS</t>
    <phoneticPr fontId="6" type="noConversion"/>
  </si>
  <si>
    <t>POH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</si>
  <si>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</si>
  <si>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</si>
  <si>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</si>
  <si>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</si>
  <si>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</si>
  <si>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</si>
  <si>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</si>
  <si>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</si>
  <si>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</si>
  <si>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</si>
  <si>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</si>
  <si>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</si>
  <si>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</si>
  <si>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</si>
  <si>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</si>
  <si>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</si>
  <si>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</si>
  <si>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</si>
  <si>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</si>
  <si>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C</t>
    <phoneticPr fontId="6" type="noConversion"/>
  </si>
  <si>
    <t>EVERRICH TEXTILE</t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</si>
  <si>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</si>
  <si>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</si>
  <si>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</si>
  <si>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</si>
  <si>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</si>
  <si>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</si>
  <si>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</si>
  <si>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</si>
  <si>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</si>
  <si>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</si>
  <si>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</si>
  <si>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DPK</t>
    <phoneticPr fontId="164" type="noConversion"/>
  </si>
  <si>
    <t>BP</t>
    <phoneticPr fontId="164" type="noConversion"/>
  </si>
  <si>
    <t>14FW DISNEY_BP_07_PK_KIDS</t>
  </si>
  <si>
    <t>OMM</t>
    <phoneticPr fontId="164" type="noConversion"/>
  </si>
  <si>
    <t>바이칼</t>
    <phoneticPr fontId="164" type="noConversion"/>
  </si>
  <si>
    <t>14FW DISNEY_BP_08_PK_KIDS</t>
  </si>
  <si>
    <t>14FW DISNEY_BP_09_NV_KIDS</t>
  </si>
  <si>
    <t>NAVY</t>
    <phoneticPr fontId="164" type="noConversion"/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</si>
  <si>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</si>
  <si>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</si>
  <si>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</si>
  <si>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</si>
  <si>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</si>
  <si>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</si>
  <si>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</si>
  <si>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</si>
  <si>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</si>
  <si>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</si>
  <si>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</si>
  <si>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</si>
  <si>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</si>
  <si>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</si>
  <si>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</si>
  <si>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</si>
  <si>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</si>
  <si>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</si>
  <si>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</si>
  <si>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</si>
  <si>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</si>
  <si>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</si>
  <si>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</si>
  <si>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</si>
  <si>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</si>
  <si>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</si>
  <si>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</si>
  <si>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</si>
  <si>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</si>
  <si>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</si>
  <si>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</si>
  <si>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</si>
  <si>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</si>
  <si>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</si>
  <si>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</si>
  <si>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</si>
  <si>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</si>
  <si>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6/3 광고
초두요청</t>
    <phoneticPr fontId="103" type="noConversion"/>
  </si>
  <si>
    <t>x</t>
    <phoneticPr fontId="103" type="noConversion"/>
  </si>
  <si>
    <t>x</t>
    <phoneticPr fontId="103" type="noConversion"/>
  </si>
  <si>
    <t>6/3 광고
초두요청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</si>
  <si>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</si>
  <si>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</si>
  <si>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</si>
  <si>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</si>
  <si>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</si>
  <si>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</si>
  <si>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</si>
  <si>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</si>
  <si>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</si>
  <si>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행택
가격택
14/06/10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</si>
  <si>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</si>
  <si>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</si>
  <si>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</si>
  <si>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</si>
  <si>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</si>
  <si>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</si>
  <si>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비고</t>
    <phoneticPr fontId="6" type="noConversion"/>
  </si>
  <si>
    <t>선급금
요청</t>
    <phoneticPr fontId="6" type="noConversion"/>
  </si>
  <si>
    <t>선급금
실송금액</t>
    <phoneticPr fontId="103" type="noConversion"/>
  </si>
  <si>
    <t>중도금
요청</t>
    <phoneticPr fontId="6" type="noConversion"/>
  </si>
  <si>
    <t>중도금
실송금일</t>
    <phoneticPr fontId="103" type="noConversion"/>
  </si>
  <si>
    <t>중도금
실송금액</t>
    <phoneticPr fontId="103" type="noConversion"/>
  </si>
  <si>
    <t>잔금
요청</t>
    <phoneticPr fontId="6" type="noConversion"/>
  </si>
  <si>
    <t>잔금
실송금일</t>
    <phoneticPr fontId="103" type="noConversion"/>
  </si>
  <si>
    <t>잔금
실송금액</t>
    <phoneticPr fontId="103" type="noConversion"/>
  </si>
  <si>
    <t>물류수량
확정일</t>
    <phoneticPr fontId="103" type="noConversion"/>
  </si>
  <si>
    <t>가격사정</t>
    <phoneticPr fontId="103" type="noConversion"/>
  </si>
  <si>
    <t>** 결재 및 가격사정</t>
    <phoneticPr fontId="6" type="noConversion"/>
  </si>
  <si>
    <t>X</t>
    <phoneticPr fontId="103" type="noConversion"/>
  </si>
  <si>
    <t>14/06/02
14/06/24</t>
    <phoneticPr fontId="103" type="noConversion"/>
  </si>
  <si>
    <t>x</t>
    <phoneticPr fontId="103" type="noConversion"/>
  </si>
  <si>
    <t>x</t>
    <phoneticPr fontId="103" type="noConversion"/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</si>
  <si>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</si>
  <si>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</si>
  <si>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</si>
  <si>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</si>
  <si>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</si>
  <si>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</si>
  <si>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</si>
  <si>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</si>
  <si>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</si>
  <si>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</si>
  <si>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</si>
  <si>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확정</t>
    <phoneticPr fontId="6" type="noConversion"/>
  </si>
  <si>
    <t>선급금
실송금일</t>
    <phoneticPr fontId="103" type="noConversion"/>
  </si>
  <si>
    <t>14/06/10
14/06/24
14/06/27</t>
    <phoneticPr fontId="103" type="noConversion"/>
  </si>
  <si>
    <t>14/06/03
14/06/27</t>
    <phoneticPr fontId="103" type="noConversion"/>
  </si>
  <si>
    <t>14/06/20
14/07/04</t>
    <phoneticPr fontId="103" type="noConversion"/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</si>
  <si>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</si>
  <si>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</si>
  <si>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</si>
  <si>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</si>
  <si>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</si>
  <si>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</si>
  <si>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</si>
  <si>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</si>
  <si>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</si>
  <si>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</si>
  <si>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</si>
  <si>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X</t>
    <phoneticPr fontId="103" type="noConversion"/>
  </si>
  <si>
    <t>x</t>
    <phoneticPr fontId="103" type="noConversion"/>
  </si>
  <si>
    <t>06/10
07/10</t>
    <phoneticPr fontId="103" type="noConversion"/>
  </si>
  <si>
    <t>06/12
07/10</t>
    <phoneticPr fontId="103" type="noConversion"/>
  </si>
  <si>
    <t>JOK</t>
    <phoneticPr fontId="164" type="noConversion"/>
  </si>
  <si>
    <t>BE</t>
    <phoneticPr fontId="164" type="noConversion"/>
  </si>
  <si>
    <t>14FW JOIEBETE_KNIT_01_YL</t>
  </si>
  <si>
    <t>YELLOW</t>
    <phoneticPr fontId="164" type="noConversion"/>
  </si>
  <si>
    <t>FRE</t>
    <phoneticPr fontId="164" type="noConversion"/>
  </si>
  <si>
    <t>M</t>
    <phoneticPr fontId="164" type="noConversion"/>
  </si>
  <si>
    <t>CN</t>
    <phoneticPr fontId="164" type="noConversion"/>
  </si>
  <si>
    <t>14FW JOIEBETE_KNIT_02_MT</t>
  </si>
  <si>
    <t>MINT</t>
    <phoneticPr fontId="164" type="noConversion"/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</si>
  <si>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</si>
  <si>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</si>
  <si>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</si>
  <si>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</si>
  <si>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</si>
  <si>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</si>
  <si>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</si>
  <si>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</si>
  <si>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</si>
  <si>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</si>
  <si>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</si>
  <si>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</si>
  <si>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</si>
  <si>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</si>
  <si>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</si>
  <si>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</si>
  <si>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</si>
  <si>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</si>
  <si>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</si>
  <si>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</si>
  <si>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</si>
  <si>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</si>
  <si>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</si>
  <si>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</si>
  <si>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</si>
  <si>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</si>
  <si>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</si>
  <si>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</si>
  <si>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</si>
  <si>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</si>
  <si>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</si>
  <si>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</si>
  <si>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</si>
  <si>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</si>
  <si>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</si>
  <si>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</si>
  <si>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</si>
  <si>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</si>
  <si>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</si>
  <si>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</si>
  <si>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</si>
  <si>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</si>
  <si>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</si>
  <si>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</si>
  <si>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</si>
  <si>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</si>
  <si>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</si>
  <si>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</si>
  <si>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</si>
  <si>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</si>
  <si>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</si>
  <si>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</si>
  <si>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</si>
  <si>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</si>
  <si>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</si>
  <si>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</si>
  <si>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</si>
  <si>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</si>
  <si>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</si>
  <si>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</si>
  <si>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</si>
  <si>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</si>
  <si>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</si>
  <si>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</si>
  <si>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</si>
  <si>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</si>
  <si>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7/17
발송완료</t>
    <phoneticPr fontId="103" type="noConversion"/>
  </si>
  <si>
    <t>x</t>
    <phoneticPr fontId="103" type="noConversion"/>
  </si>
  <si>
    <t>x</t>
    <phoneticPr fontId="103" type="noConversion"/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</si>
  <si>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</si>
  <si>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</si>
  <si>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</si>
  <si>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</si>
  <si>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</si>
  <si>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</si>
  <si>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</si>
  <si>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</si>
  <si>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</si>
  <si>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</si>
  <si>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</si>
  <si>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</si>
  <si>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</si>
  <si>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</si>
  <si>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</si>
  <si>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</si>
  <si>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</si>
  <si>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</si>
  <si>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</si>
  <si>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</si>
  <si>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</si>
  <si>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</si>
  <si>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7/25
발주완료</t>
    <phoneticPr fontId="103" type="noConversion"/>
  </si>
  <si>
    <t xml:space="preserve"> </t>
    <phoneticPr fontId="103" type="noConversion"/>
  </si>
  <si>
    <t>7/31
발송완료</t>
    <phoneticPr fontId="103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</si>
  <si>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</si>
  <si>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</si>
  <si>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</si>
  <si>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</si>
  <si>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</si>
  <si>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</si>
  <si>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</si>
  <si>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</si>
  <si>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구코드명</t>
    <phoneticPr fontId="6" type="noConversion"/>
  </si>
  <si>
    <t>TYPE</t>
    <phoneticPr fontId="6" type="noConversion"/>
  </si>
  <si>
    <t>SS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</si>
  <si>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</si>
  <si>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</si>
  <si>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</si>
  <si>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</si>
  <si>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</si>
  <si>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</si>
  <si>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</si>
  <si>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</si>
  <si>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</si>
  <si>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</si>
  <si>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</si>
  <si>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</si>
  <si>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</si>
  <si>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</si>
  <si>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</si>
  <si>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</si>
  <si>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</si>
  <si>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</si>
  <si>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</si>
  <si>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</si>
  <si>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</si>
  <si>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</si>
  <si>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</si>
  <si>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</si>
  <si>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</si>
  <si>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</si>
  <si>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</si>
  <si>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</si>
  <si>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</si>
  <si>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</si>
  <si>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</si>
  <si>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</si>
  <si>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18M</t>
    <phoneticPr fontId="6" type="noConversion"/>
  </si>
  <si>
    <t>5</t>
    <phoneticPr fontId="6" type="noConversion"/>
  </si>
  <si>
    <t>LONG SLEEVES</t>
    <phoneticPr fontId="6" type="noConversion"/>
  </si>
  <si>
    <t>의류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</si>
  <si>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</si>
  <si>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</si>
  <si>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</si>
  <si>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</si>
  <si>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</si>
  <si>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</si>
  <si>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</si>
  <si>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의류외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</si>
  <si>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</si>
  <si>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</si>
  <si>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</si>
  <si>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</si>
  <si>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</si>
  <si>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</si>
  <si>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</si>
  <si>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</si>
  <si>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</si>
  <si>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</si>
  <si>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SB</t>
    <phoneticPr fontId="6" type="noConversion"/>
  </si>
  <si>
    <t>PANTS</t>
    <phoneticPr fontId="6" type="noConversion"/>
  </si>
  <si>
    <t>STREET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</si>
  <si>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</si>
  <si>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</si>
  <si>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</si>
  <si>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</si>
  <si>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모자</t>
    <phoneticPr fontId="6" type="noConversion"/>
  </si>
  <si>
    <t>STREET</t>
    <phoneticPr fontId="6" type="noConversion"/>
  </si>
  <si>
    <t>BB</t>
    <phoneticPr fontId="6" type="noConversion"/>
  </si>
  <si>
    <t>BIB (턱받이)</t>
    <phoneticPr fontId="6" type="noConversion"/>
  </si>
  <si>
    <t>BB</t>
    <phoneticPr fontId="6" type="noConversion"/>
  </si>
  <si>
    <t>의류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</si>
  <si>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</si>
  <si>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</si>
  <si>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</si>
  <si>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</si>
  <si>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</si>
  <si>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</si>
  <si>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</si>
  <si>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</si>
  <si>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</si>
  <si>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</si>
  <si>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</si>
  <si>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</si>
  <si>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</si>
  <si>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</si>
  <si>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</si>
  <si>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</si>
  <si>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가방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</si>
  <si>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</si>
  <si>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</si>
  <si>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</si>
  <si>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</si>
  <si>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VE</t>
    <phoneticPr fontId="6" type="noConversion"/>
  </si>
  <si>
    <t>VEST (조끼)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</si>
  <si>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</si>
  <si>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</si>
  <si>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</si>
  <si>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TWH</t>
    <phoneticPr fontId="6" type="noConversion"/>
  </si>
  <si>
    <t>TWI HATSON</t>
    <phoneticPr fontId="6" type="noConversion"/>
  </si>
  <si>
    <t>KURIHARA</t>
    <phoneticPr fontId="6" type="noConversion"/>
  </si>
  <si>
    <t>PLH</t>
    <phoneticPr fontId="6" type="noConversion"/>
  </si>
  <si>
    <t>PLA HATSON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</si>
  <si>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</si>
  <si>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</si>
  <si>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</si>
  <si>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</si>
  <si>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</si>
  <si>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</si>
  <si>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</si>
  <si>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</si>
  <si>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</si>
  <si>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</si>
  <si>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</si>
  <si>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</si>
  <si>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</si>
  <si>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</si>
  <si>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</si>
  <si>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VBH</t>
    <phoneticPr fontId="6" type="noConversion"/>
  </si>
  <si>
    <t>VBL HATSON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</si>
  <si>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</si>
  <si>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</si>
  <si>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</si>
  <si>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</si>
  <si>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JOH</t>
    <phoneticPr fontId="6" type="noConversion"/>
  </si>
  <si>
    <t>JOI HATSON</t>
    <phoneticPr fontId="6" type="noConversion"/>
  </si>
  <si>
    <t>ADEEN</t>
    <phoneticPr fontId="6" type="noConversion"/>
  </si>
  <si>
    <t>F-CAP</t>
    <phoneticPr fontId="6" type="noConversion"/>
  </si>
  <si>
    <t>URB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</si>
  <si>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</si>
  <si>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</si>
  <si>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</si>
  <si>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</si>
  <si>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</si>
  <si>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M</t>
    <phoneticPr fontId="6" type="noConversion"/>
  </si>
  <si>
    <t>YGF</t>
    <phoneticPr fontId="6" type="noConversion"/>
  </si>
  <si>
    <t>YG FAMILY</t>
    <phoneticPr fontId="6" type="noConversion"/>
  </si>
  <si>
    <t>DPH</t>
    <phoneticPr fontId="6" type="noConversion"/>
  </si>
  <si>
    <t>DPS HATSON</t>
    <phoneticPr fontId="6" type="noConversion"/>
  </si>
  <si>
    <t>BLL</t>
    <phoneticPr fontId="6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</si>
  <si>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</si>
  <si>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</si>
  <si>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</si>
  <si>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</si>
  <si>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</si>
  <si>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</si>
  <si>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</si>
  <si>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</si>
  <si>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</si>
  <si>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</si>
  <si>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</si>
  <si>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</si>
  <si>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</si>
  <si>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</si>
  <si>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</si>
  <si>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</si>
  <si>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</si>
  <si>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</si>
  <si>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</si>
  <si>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</si>
  <si>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</si>
  <si>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</si>
  <si>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</si>
  <si>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</si>
  <si>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</si>
  <si>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</si>
  <si>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</si>
  <si>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</si>
  <si>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</si>
  <si>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</si>
  <si>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</si>
  <si>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</si>
  <si>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</si>
  <si>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</si>
  <si>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</si>
  <si>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</si>
  <si>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</si>
  <si>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</si>
  <si>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</si>
  <si>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</si>
  <si>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</si>
  <si>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</si>
  <si>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</si>
  <si>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</si>
  <si>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</si>
  <si>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</si>
  <si>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</si>
  <si>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</si>
  <si>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</si>
  <si>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</si>
  <si>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</si>
  <si>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</si>
  <si>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</si>
  <si>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</si>
  <si>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</si>
  <si>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</si>
  <si>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</si>
  <si>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</si>
  <si>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</si>
  <si>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</si>
  <si>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</si>
  <si>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</si>
  <si>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</si>
  <si>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</si>
  <si>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</si>
  <si>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</si>
  <si>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</si>
  <si>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</si>
  <si>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</si>
  <si>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</si>
  <si>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</si>
  <si>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</si>
  <si>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</si>
  <si>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</si>
  <si>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</si>
  <si>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</si>
  <si>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</si>
  <si>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</si>
  <si>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</si>
  <si>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</si>
  <si>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</si>
  <si>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</si>
  <si>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</si>
  <si>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</si>
  <si>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</si>
  <si>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</si>
  <si>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</si>
  <si>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</si>
  <si>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</si>
  <si>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</si>
  <si>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</si>
  <si>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</si>
  <si>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</si>
  <si>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</si>
  <si>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</si>
  <si>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</si>
  <si>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</si>
  <si>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</si>
  <si>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</si>
  <si>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</si>
  <si>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</si>
  <si>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</si>
  <si>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</si>
  <si>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</si>
  <si>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</si>
  <si>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</si>
  <si>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</si>
  <si>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</si>
  <si>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</si>
  <si>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</si>
  <si>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</si>
  <si>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</si>
  <si>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</si>
  <si>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</si>
  <si>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</si>
  <si>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</si>
  <si>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</si>
  <si>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</si>
  <si>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</si>
  <si>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</si>
  <si>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</si>
  <si>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DPK</t>
    <phoneticPr fontId="103" type="noConversion"/>
  </si>
  <si>
    <t>SN</t>
    <phoneticPr fontId="103" type="noConversion"/>
  </si>
  <si>
    <t>SN</t>
    <phoneticPr fontId="103" type="noConversion"/>
  </si>
  <si>
    <t>14SS FROZEN SNAP_05_MT_KIDS</t>
    <phoneticPr fontId="164" type="noConversion"/>
  </si>
  <si>
    <t>MINT</t>
    <phoneticPr fontId="103" type="noConversion"/>
  </si>
  <si>
    <t>OSM</t>
    <phoneticPr fontId="103" type="noConversion"/>
  </si>
  <si>
    <t>OML</t>
    <phoneticPr fontId="103" type="noConversion"/>
  </si>
  <si>
    <t>M</t>
    <phoneticPr fontId="103" type="noConversion"/>
  </si>
  <si>
    <t>DPK</t>
    <phoneticPr fontId="164" type="noConversion"/>
  </si>
  <si>
    <t>ER</t>
    <phoneticPr fontId="164" type="noConversion"/>
  </si>
  <si>
    <t>14FW FROZEN SNAP_03_PK_KIDS</t>
    <phoneticPr fontId="164" type="noConversion"/>
  </si>
  <si>
    <t>PINK</t>
    <phoneticPr fontId="164" type="noConversion"/>
  </si>
  <si>
    <t>OSM</t>
    <phoneticPr fontId="164" type="noConversion"/>
  </si>
  <si>
    <t>M</t>
    <phoneticPr fontId="164" type="noConversion"/>
  </si>
  <si>
    <t>DPK</t>
    <phoneticPr fontId="164" type="noConversion"/>
  </si>
  <si>
    <t>ER</t>
    <phoneticPr fontId="164" type="noConversion"/>
  </si>
  <si>
    <t>K</t>
    <phoneticPr fontId="164" type="noConversion"/>
  </si>
  <si>
    <t>14FW FROZEN SNAP_03_PK_KIDS</t>
    <phoneticPr fontId="164" type="noConversion"/>
  </si>
  <si>
    <t>PINK</t>
    <phoneticPr fontId="164" type="noConversion"/>
  </si>
  <si>
    <t>OML</t>
    <phoneticPr fontId="164" type="noConversion"/>
  </si>
  <si>
    <t>M</t>
    <phoneticPr fontId="164" type="noConversion"/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</si>
  <si>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</si>
  <si>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</si>
  <si>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</si>
  <si>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</si>
  <si>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</si>
  <si>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</si>
  <si>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</si>
  <si>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</si>
  <si>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</si>
  <si>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</si>
  <si>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</si>
  <si>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</si>
  <si>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</si>
  <si>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</si>
  <si>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</si>
  <si>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</si>
  <si>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</si>
  <si>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</si>
  <si>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</si>
  <si>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</si>
  <si>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</si>
  <si>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</si>
  <si>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</si>
  <si>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</si>
  <si>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</si>
  <si>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</si>
  <si>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</si>
  <si>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</si>
  <si>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</si>
  <si>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</si>
  <si>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</si>
  <si>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</si>
  <si>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</si>
  <si>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</si>
  <si>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</si>
  <si>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</si>
  <si>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</si>
  <si>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</si>
  <si>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</si>
  <si>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</si>
  <si>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</si>
  <si>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</si>
  <si>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</si>
  <si>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</si>
  <si>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</si>
  <si>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</si>
  <si>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</si>
  <si>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</si>
  <si>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</si>
  <si>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</si>
  <si>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</si>
  <si>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</si>
  <si>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</si>
  <si>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</si>
  <si>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</si>
  <si>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</si>
  <si>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</si>
  <si>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</si>
  <si>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</si>
  <si>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</si>
  <si>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</si>
  <si>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</si>
  <si>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</si>
  <si>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</si>
  <si>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</si>
  <si>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</si>
  <si>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</si>
  <si>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</si>
  <si>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</si>
  <si>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</si>
  <si>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</si>
  <si>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</si>
  <si>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</si>
  <si>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</si>
  <si>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</si>
  <si>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</si>
  <si>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</si>
  <si>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</si>
  <si>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</si>
  <si>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</si>
  <si>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</si>
  <si>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</si>
  <si>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</si>
  <si>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</si>
  <si>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</si>
  <si>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</si>
  <si>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</si>
  <si>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</si>
  <si>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</si>
  <si>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</si>
  <si>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</si>
  <si>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</si>
  <si>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</si>
  <si>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</si>
  <si>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</si>
  <si>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</si>
  <si>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</si>
  <si>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</si>
  <si>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</si>
  <si>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</si>
  <si>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</si>
  <si>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</si>
  <si>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</si>
  <si>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</si>
  <si>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</si>
  <si>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</si>
  <si>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</si>
  <si>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</si>
  <si>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</si>
  <si>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</si>
  <si>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</si>
  <si>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</si>
  <si>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</si>
  <si>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</si>
  <si>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</si>
  <si>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</si>
  <si>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</si>
  <si>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</si>
  <si>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</si>
  <si>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</si>
  <si>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</si>
  <si>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</si>
  <si>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</si>
  <si>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</si>
  <si>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</si>
  <si>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</si>
  <si>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</si>
  <si>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</si>
  <si>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</si>
  <si>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</si>
  <si>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</si>
  <si>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</si>
  <si>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</si>
  <si>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</si>
  <si>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</si>
  <si>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</si>
  <si>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</si>
  <si>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</si>
  <si>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</si>
  <si>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</si>
  <si>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</si>
  <si>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</si>
  <si>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</si>
  <si>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QF</t>
    <phoneticPr fontId="164" type="noConversion"/>
  </si>
  <si>
    <t>CN</t>
    <phoneticPr fontId="164" type="noConversion"/>
  </si>
  <si>
    <t>QF</t>
    <phoneticPr fontId="103" type="noConversion"/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</si>
  <si>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</si>
  <si>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</si>
  <si>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</si>
  <si>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</si>
  <si>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</si>
  <si>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</si>
  <si>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</si>
  <si>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</si>
  <si>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</si>
  <si>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</si>
  <si>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</si>
  <si>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</si>
  <si>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</si>
  <si>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</si>
  <si>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</si>
  <si>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</si>
  <si>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</si>
  <si>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</si>
  <si>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</si>
  <si>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</si>
  <si>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</si>
  <si>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</si>
  <si>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</si>
  <si>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</si>
  <si>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</si>
  <si>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</si>
  <si>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</si>
  <si>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</si>
  <si>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</si>
  <si>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</si>
  <si>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</si>
  <si>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</si>
  <si>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</si>
  <si>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</si>
  <si>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</si>
  <si>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</si>
  <si>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</si>
  <si>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</si>
  <si>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</si>
  <si>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</si>
  <si>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</si>
  <si>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</si>
  <si>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</si>
  <si>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</si>
  <si>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</si>
  <si>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</si>
  <si>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</si>
  <si>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</si>
  <si>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</si>
  <si>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</si>
  <si>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</si>
  <si>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</si>
  <si>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</si>
  <si>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</si>
  <si>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</si>
  <si>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</si>
  <si>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</si>
  <si>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</si>
  <si>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</si>
  <si>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</si>
  <si>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</si>
  <si>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</si>
  <si>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</si>
  <si>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</si>
  <si>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</si>
  <si>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</si>
  <si>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</si>
  <si>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</si>
  <si>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</si>
  <si>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</si>
  <si>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</si>
  <si>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</si>
  <si>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</si>
  <si>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</si>
  <si>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</si>
  <si>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</si>
  <si>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</si>
  <si>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</si>
  <si>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</si>
  <si>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</si>
  <si>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</si>
  <si>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</si>
  <si>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</si>
  <si>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</si>
  <si>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</si>
  <si>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</si>
  <si>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</si>
  <si>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</si>
  <si>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</si>
  <si>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</si>
  <si>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</si>
  <si>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</si>
  <si>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</si>
  <si>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</si>
  <si>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</si>
  <si>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</si>
  <si>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</si>
  <si>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</si>
  <si>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</si>
  <si>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</si>
  <si>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</si>
  <si>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</si>
  <si>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</si>
  <si>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</si>
  <si>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</si>
  <si>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</si>
  <si>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</si>
  <si>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</si>
  <si>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</si>
  <si>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</si>
  <si>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</si>
  <si>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</si>
  <si>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</si>
  <si>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</si>
  <si>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</si>
  <si>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</si>
  <si>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</si>
  <si>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</si>
  <si>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</si>
  <si>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</si>
  <si>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</si>
  <si>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</si>
  <si>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</si>
  <si>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</si>
  <si>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</si>
  <si>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</si>
  <si>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</si>
  <si>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</si>
  <si>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</si>
  <si>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</si>
  <si>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</si>
  <si>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</si>
  <si>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</si>
  <si>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</si>
  <si>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</si>
  <si>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</si>
  <si>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</si>
  <si>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</si>
  <si>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</si>
  <si>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</si>
  <si>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</si>
  <si>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</si>
  <si>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</si>
  <si>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</si>
  <si>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</si>
  <si>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</si>
  <si>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</si>
  <si>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</si>
  <si>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</si>
  <si>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</si>
  <si>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</si>
  <si>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</si>
  <si>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</si>
  <si>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</si>
  <si>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</si>
  <si>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</si>
  <si>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</si>
  <si>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</si>
  <si>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</si>
  <si>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</si>
  <si>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</si>
  <si>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</si>
  <si>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</si>
  <si>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</si>
  <si>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</si>
  <si>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</si>
  <si>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</si>
  <si>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</si>
  <si>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</si>
  <si>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</si>
  <si>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</si>
  <si>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</si>
  <si>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</si>
  <si>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</si>
  <si>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</si>
  <si>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</si>
  <si>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</si>
  <si>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</si>
  <si>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</si>
  <si>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</si>
  <si>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</si>
  <si>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</si>
  <si>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</si>
  <si>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</si>
  <si>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</si>
  <si>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</si>
  <si>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</si>
  <si>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</si>
  <si>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</si>
  <si>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</si>
  <si>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</si>
  <si>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</si>
  <si>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</si>
  <si>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</si>
  <si>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</si>
  <si>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</si>
  <si>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</si>
  <si>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</si>
  <si>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</si>
  <si>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</si>
  <si>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</si>
  <si>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</si>
  <si>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</si>
  <si>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</si>
  <si>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</si>
  <si>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</si>
  <si>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</si>
  <si>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</si>
  <si>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</si>
  <si>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</si>
  <si>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</si>
  <si>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</si>
  <si>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</si>
  <si>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</si>
  <si>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</si>
  <si>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</si>
  <si>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</si>
  <si>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</si>
  <si>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</si>
  <si>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</si>
  <si>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</si>
  <si>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</si>
  <si>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</si>
  <si>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</si>
  <si>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</si>
  <si>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</si>
  <si>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</si>
  <si>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</si>
  <si>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</si>
  <si>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</si>
  <si>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</si>
  <si>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</si>
  <si>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</si>
  <si>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</si>
  <si>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</si>
  <si>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</si>
  <si>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</si>
  <si>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</si>
  <si>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</si>
  <si>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</si>
  <si>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</si>
  <si>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</si>
  <si>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</si>
  <si>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</si>
  <si>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</si>
  <si>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</si>
  <si>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</si>
  <si>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</si>
  <si>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</si>
  <si>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</si>
  <si>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</si>
  <si>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</si>
  <si>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</si>
  <si>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</si>
  <si>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</si>
  <si>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</si>
  <si>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</si>
  <si>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</si>
  <si>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</si>
  <si>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</si>
  <si>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</si>
  <si>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</si>
  <si>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</si>
  <si>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</si>
  <si>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</si>
  <si>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</si>
  <si>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</si>
  <si>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</si>
  <si>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</si>
  <si>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</si>
  <si>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</si>
  <si>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</si>
  <si>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</si>
  <si>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</si>
  <si>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</si>
  <si>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</si>
  <si>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</si>
  <si>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</si>
  <si>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</si>
  <si>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</si>
  <si>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</si>
  <si>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</si>
  <si>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</si>
  <si>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</si>
  <si>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</si>
  <si>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</si>
  <si>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</si>
  <si>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</si>
  <si>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</si>
  <si>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</si>
  <si>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</si>
  <si>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</si>
  <si>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</si>
  <si>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</si>
  <si>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</si>
  <si>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</si>
  <si>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</si>
  <si>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</si>
  <si>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</si>
  <si>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</si>
  <si>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</si>
  <si>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</si>
  <si>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</si>
  <si>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</si>
  <si>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</si>
  <si>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</si>
  <si>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</si>
  <si>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</si>
  <si>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</si>
  <si>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</si>
  <si>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</si>
  <si>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</si>
  <si>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</si>
  <si>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</si>
  <si>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</si>
  <si>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</si>
  <si>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</si>
  <si>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</si>
  <si>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</si>
  <si>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</si>
  <si>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</si>
  <si>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</si>
  <si>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</si>
  <si>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</si>
  <si>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</si>
  <si>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</si>
  <si>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</si>
  <si>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</si>
  <si>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</si>
  <si>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</si>
  <si>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</si>
  <si>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</si>
  <si>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</si>
  <si>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</si>
  <si>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</si>
  <si>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</si>
  <si>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</si>
  <si>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</si>
  <si>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</si>
  <si>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</si>
  <si>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</si>
  <si>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</si>
  <si>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</si>
  <si>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</si>
  <si>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</si>
  <si>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</si>
  <si>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</si>
  <si>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</si>
  <si>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</si>
  <si>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</si>
  <si>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</si>
  <si>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</si>
  <si>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</si>
  <si>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</si>
  <si>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</si>
  <si>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</si>
  <si>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</si>
  <si>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</si>
  <si>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</si>
  <si>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</si>
  <si>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</si>
  <si>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</si>
  <si>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</si>
  <si>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</si>
  <si>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</si>
  <si>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</si>
  <si>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</si>
  <si>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</si>
  <si>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</si>
  <si>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</si>
  <si>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</si>
  <si>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</si>
  <si>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</si>
  <si>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</si>
  <si>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</si>
  <si>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</si>
  <si>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</si>
  <si>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</si>
  <si>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</si>
  <si>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</si>
  <si>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</si>
  <si>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</si>
  <si>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</si>
  <si>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</si>
  <si>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</si>
  <si>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</si>
  <si>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</si>
  <si>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</si>
  <si>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</si>
  <si>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</si>
  <si>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</si>
  <si>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</si>
  <si>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</si>
  <si>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</si>
  <si>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</si>
  <si>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</si>
  <si>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</si>
  <si>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</si>
  <si>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</si>
  <si>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</si>
  <si>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</si>
  <si>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</si>
  <si>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</si>
  <si>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</si>
  <si>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</si>
  <si>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</si>
  <si>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</si>
  <si>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</si>
  <si>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</si>
  <si>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</si>
  <si>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</si>
  <si>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</si>
  <si>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</si>
  <si>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</si>
  <si>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</si>
  <si>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</si>
  <si>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</si>
  <si>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</si>
  <si>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</si>
  <si>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</si>
  <si>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</si>
  <si>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</si>
  <si>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</si>
  <si>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</si>
  <si>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</si>
  <si>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</si>
  <si>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</si>
  <si>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</si>
  <si>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</si>
  <si>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</si>
  <si>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</si>
  <si>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</si>
  <si>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</si>
  <si>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</si>
  <si>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</si>
  <si>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</si>
  <si>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</si>
  <si>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</si>
  <si>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</si>
  <si>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</si>
  <si>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</si>
  <si>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</si>
  <si>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</si>
  <si>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</si>
  <si>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</si>
  <si>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</si>
  <si>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</si>
  <si>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</si>
  <si>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</si>
  <si>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</si>
  <si>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</si>
  <si>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</si>
  <si>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</si>
  <si>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</si>
  <si>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</si>
  <si>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</si>
  <si>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</si>
  <si>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</si>
  <si>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</si>
  <si>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</si>
  <si>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</si>
  <si>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</si>
  <si>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</si>
  <si>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</si>
  <si>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</si>
  <si>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</si>
  <si>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</si>
  <si>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</si>
  <si>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</si>
  <si>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</si>
  <si>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</si>
  <si>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</si>
  <si>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</si>
  <si>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</si>
  <si>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</si>
  <si>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</si>
  <si>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</si>
  <si>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</si>
  <si>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</si>
  <si>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</si>
  <si>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</si>
  <si>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</si>
  <si>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</si>
  <si>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</si>
  <si>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</si>
  <si>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</si>
  <si>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</si>
  <si>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</si>
  <si>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</si>
  <si>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</si>
  <si>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</si>
  <si>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</si>
  <si>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</si>
  <si>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</si>
  <si>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</si>
  <si>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</si>
  <si>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</si>
  <si>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</si>
  <si>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</si>
  <si>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</si>
  <si>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</si>
  <si>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</si>
  <si>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</si>
  <si>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</si>
  <si>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</si>
  <si>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</si>
  <si>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</si>
  <si>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</si>
  <si>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</si>
  <si>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</si>
  <si>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</si>
  <si>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</si>
  <si>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</si>
  <si>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</si>
  <si>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</si>
  <si>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</si>
  <si>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</si>
  <si>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</si>
  <si>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</si>
  <si>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</si>
  <si>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</si>
  <si>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</si>
  <si>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</si>
  <si>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</si>
  <si>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</si>
  <si>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</si>
  <si>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</si>
  <si>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</si>
  <si>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</si>
  <si>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</si>
  <si>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</si>
  <si>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</si>
  <si>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</si>
  <si>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</si>
  <si>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</si>
  <si>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</si>
  <si>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</si>
  <si>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</si>
  <si>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</si>
  <si>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</si>
  <si>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</si>
  <si>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</si>
  <si>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</si>
  <si>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</si>
  <si>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</si>
  <si>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</si>
  <si>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</si>
  <si>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</si>
  <si>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</si>
  <si>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</si>
  <si>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</si>
  <si>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</si>
  <si>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</si>
  <si>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</si>
  <si>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</si>
  <si>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</si>
  <si>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</si>
  <si>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</si>
  <si>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</si>
  <si>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</si>
  <si>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</si>
  <si>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</si>
  <si>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</si>
  <si>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</si>
  <si>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</si>
  <si>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</si>
  <si>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</si>
  <si>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</si>
  <si>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</si>
  <si>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</si>
  <si>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</si>
  <si>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</si>
  <si>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</si>
  <si>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</si>
  <si>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</si>
  <si>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</si>
  <si>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</si>
  <si>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</si>
  <si>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</si>
  <si>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</si>
  <si>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</si>
  <si>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</si>
  <si>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</si>
  <si>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</si>
  <si>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</si>
  <si>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</si>
  <si>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</si>
  <si>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</si>
  <si>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</si>
  <si>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</si>
  <si>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</si>
  <si>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</si>
  <si>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</si>
  <si>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</si>
  <si>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</si>
  <si>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</si>
  <si>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</si>
  <si>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</si>
  <si>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</si>
  <si>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</si>
  <si>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</si>
  <si>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</si>
  <si>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</si>
  <si>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</si>
  <si>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</si>
  <si>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</si>
  <si>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</si>
  <si>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</si>
  <si>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</si>
  <si>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</si>
  <si>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</si>
  <si>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</si>
  <si>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</si>
  <si>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</si>
  <si>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</si>
  <si>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</si>
  <si>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</si>
  <si>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</si>
  <si>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</si>
  <si>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</si>
  <si>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</si>
  <si>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</si>
  <si>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</si>
  <si>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</si>
  <si>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</si>
  <si>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</si>
  <si>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</si>
  <si>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</si>
  <si>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</si>
  <si>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</si>
  <si>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</si>
  <si>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</si>
  <si>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</si>
  <si>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</si>
  <si>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</si>
  <si>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</si>
  <si>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</si>
  <si>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</si>
  <si>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</si>
  <si>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</si>
  <si>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</si>
  <si>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</si>
  <si>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</si>
  <si>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</si>
  <si>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</si>
  <si>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</si>
  <si>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</si>
  <si>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</si>
  <si>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</si>
  <si>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</si>
  <si>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</si>
  <si>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</si>
  <si>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</si>
  <si>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</si>
  <si>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</si>
  <si>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</si>
  <si>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</si>
  <si>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</si>
  <si>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</si>
  <si>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</si>
  <si>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</si>
  <si>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</si>
  <si>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</si>
  <si>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</si>
  <si>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</si>
  <si>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</si>
  <si>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</si>
  <si>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</si>
  <si>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</si>
  <si>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</si>
  <si>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</si>
  <si>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</si>
  <si>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</si>
  <si>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</si>
  <si>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</si>
  <si>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</si>
  <si>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</si>
  <si>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</si>
  <si>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</si>
  <si>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</si>
  <si>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</si>
  <si>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</si>
  <si>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</si>
  <si>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</si>
  <si>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</si>
  <si>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</si>
  <si>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</si>
  <si>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</si>
  <si>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</si>
  <si>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</si>
  <si>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</si>
  <si>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</si>
  <si>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</si>
  <si>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</si>
  <si>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</si>
  <si>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</si>
  <si>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</si>
  <si>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</si>
  <si>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</si>
  <si>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</si>
  <si>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</si>
  <si>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</si>
  <si>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</si>
  <si>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</si>
  <si>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</si>
  <si>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</si>
  <si>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</si>
  <si>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</si>
  <si>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</si>
  <si>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</si>
  <si>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</si>
  <si>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</si>
  <si>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</si>
  <si>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</si>
  <si>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</si>
  <si>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</si>
  <si>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</si>
  <si>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</si>
  <si>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</si>
  <si>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</si>
  <si>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</si>
  <si>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</si>
  <si>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</si>
  <si>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</si>
  <si>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</si>
  <si>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</si>
  <si>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</si>
  <si>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</si>
  <si>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</si>
  <si>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</si>
  <si>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</si>
  <si>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</si>
  <si>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</si>
  <si>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</si>
  <si>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</si>
  <si>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</si>
  <si>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</si>
  <si>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</si>
  <si>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</si>
  <si>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</si>
  <si>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</si>
  <si>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</si>
  <si>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</si>
  <si>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</si>
  <si>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</si>
  <si>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</si>
  <si>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</si>
  <si>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</si>
  <si>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</si>
  <si>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</si>
  <si>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</si>
  <si>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</si>
  <si>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</si>
  <si>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</si>
  <si>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</si>
  <si>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</si>
  <si>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</si>
  <si>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</si>
  <si>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</si>
  <si>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</si>
  <si>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</si>
  <si>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</si>
  <si>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</si>
  <si>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</si>
  <si>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</si>
  <si>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</si>
  <si>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</si>
  <si>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</si>
  <si>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</si>
  <si>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</si>
  <si>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</si>
  <si>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</si>
  <si>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</si>
  <si>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</si>
  <si>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</si>
  <si>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</si>
  <si>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</si>
  <si>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</si>
  <si>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</si>
  <si>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</si>
  <si>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</si>
  <si>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</si>
  <si>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</si>
  <si>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</si>
  <si>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</si>
  <si>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</si>
  <si>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</si>
  <si>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</si>
  <si>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</si>
  <si>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</si>
  <si>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</si>
  <si>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</si>
  <si>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</si>
  <si>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</si>
  <si>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</si>
  <si>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</si>
  <si>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</si>
  <si>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</si>
  <si>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</si>
  <si>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</si>
  <si>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</si>
  <si>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</si>
  <si>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</si>
  <si>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</si>
  <si>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</si>
  <si>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</si>
  <si>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</si>
  <si>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</si>
  <si>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</si>
  <si>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</si>
  <si>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</si>
  <si>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</si>
  <si>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</si>
  <si>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</si>
  <si>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</si>
  <si>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</si>
  <si>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</si>
  <si>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</si>
  <si>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</si>
  <si>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</si>
  <si>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</si>
  <si>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</si>
  <si>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</si>
  <si>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</si>
  <si>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</si>
  <si>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</si>
  <si>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</si>
  <si>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</si>
  <si>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</si>
  <si>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</si>
  <si>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</si>
  <si>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</si>
  <si>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</si>
  <si>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</si>
  <si>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</si>
  <si>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</si>
  <si>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</si>
  <si>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</si>
  <si>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</si>
  <si>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</si>
  <si>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</si>
  <si>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</si>
  <si>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</si>
  <si>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</si>
  <si>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</si>
  <si>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</si>
  <si>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</si>
  <si>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</si>
  <si>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</si>
  <si>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</si>
  <si>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</si>
  <si>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</si>
  <si>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</si>
  <si>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</si>
  <si>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</si>
  <si>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</si>
  <si>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</si>
  <si>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</si>
  <si>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</si>
  <si>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</si>
  <si>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</si>
  <si>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</si>
  <si>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</si>
  <si>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</si>
  <si>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</si>
  <si>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</si>
  <si>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</si>
  <si>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</si>
  <si>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</si>
  <si>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</si>
  <si>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</si>
  <si>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</si>
  <si>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</si>
  <si>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</si>
  <si>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</si>
  <si>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</si>
  <si>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</si>
  <si>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</si>
  <si>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</si>
  <si>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</si>
  <si>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</si>
  <si>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</si>
  <si>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</si>
  <si>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</si>
  <si>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</si>
  <si>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</si>
  <si>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</si>
  <si>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</si>
  <si>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</si>
  <si>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</si>
  <si>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</si>
  <si>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</si>
  <si>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</si>
  <si>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</si>
  <si>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</si>
  <si>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</si>
  <si>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</si>
  <si>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</si>
  <si>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</si>
  <si>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</si>
  <si>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</si>
  <si>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</si>
  <si>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</si>
  <si>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</si>
  <si>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</si>
  <si>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</si>
  <si>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</si>
  <si>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</si>
  <si>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</si>
  <si>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</si>
  <si>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</si>
  <si>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</si>
  <si>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</si>
  <si>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</si>
  <si>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</si>
  <si>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</si>
  <si>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</si>
  <si>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</si>
  <si>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</si>
  <si>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</si>
  <si>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</si>
  <si>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</si>
  <si>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</si>
  <si>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</si>
  <si>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</si>
  <si>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</si>
  <si>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</si>
  <si>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</si>
  <si>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</si>
  <si>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</si>
  <si>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</si>
  <si>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</si>
  <si>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</si>
  <si>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</si>
  <si>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</si>
  <si>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</si>
  <si>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</si>
  <si>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</si>
  <si>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</si>
  <si>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</si>
  <si>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</si>
  <si>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</si>
  <si>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</si>
  <si>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</si>
  <si>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</si>
  <si>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</si>
  <si>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</si>
  <si>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</si>
  <si>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</si>
  <si>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</si>
  <si>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</si>
  <si>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</si>
  <si>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</si>
  <si>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</si>
  <si>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</si>
  <si>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</si>
  <si>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</si>
  <si>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</si>
  <si>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</si>
  <si>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</si>
  <si>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</si>
  <si>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</si>
  <si>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</si>
  <si>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</si>
  <si>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</si>
  <si>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</si>
  <si>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</si>
  <si>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</si>
  <si>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</si>
  <si>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</si>
  <si>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</si>
  <si>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</si>
  <si>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</si>
  <si>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</si>
  <si>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</si>
  <si>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</si>
  <si>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</si>
  <si>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</si>
  <si>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</si>
  <si>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</si>
  <si>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</si>
  <si>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</si>
  <si>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</si>
  <si>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</si>
  <si>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</si>
  <si>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</si>
  <si>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</si>
  <si>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</si>
  <si>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</si>
  <si>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</si>
  <si>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</si>
  <si>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</si>
  <si>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</si>
  <si>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</si>
  <si>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</si>
  <si>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</si>
  <si>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</si>
  <si>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</si>
  <si>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</si>
  <si>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</si>
  <si>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</si>
  <si>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</si>
  <si>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</si>
  <si>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</si>
  <si>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</si>
  <si>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</si>
  <si>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</si>
  <si>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</si>
  <si>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</si>
  <si>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</si>
  <si>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</si>
  <si>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</si>
  <si>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</si>
  <si>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</si>
  <si>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</si>
  <si>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</si>
  <si>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</si>
  <si>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</si>
  <si>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</si>
  <si>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</si>
  <si>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</si>
  <si>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</si>
  <si>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</si>
  <si>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</si>
  <si>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</si>
  <si>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</si>
  <si>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</si>
  <si>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</si>
  <si>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</si>
  <si>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</si>
  <si>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</si>
  <si>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</si>
  <si>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</si>
  <si>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</si>
  <si>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</si>
  <si>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</si>
  <si>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</si>
  <si>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</si>
  <si>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</si>
  <si>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</si>
  <si>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</si>
  <si>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</si>
  <si>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</si>
  <si>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</si>
  <si>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</si>
  <si>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</si>
  <si>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</si>
  <si>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</si>
  <si>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</si>
  <si>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</si>
  <si>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</si>
  <si>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</si>
  <si>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</si>
  <si>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</si>
  <si>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</si>
  <si>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</si>
  <si>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</si>
  <si>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</si>
  <si>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</si>
  <si>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</si>
  <si>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</si>
  <si>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</si>
  <si>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</si>
  <si>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</si>
  <si>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</si>
  <si>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</si>
  <si>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</si>
  <si>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</si>
  <si>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</si>
  <si>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</si>
  <si>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</si>
  <si>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</si>
  <si>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</si>
  <si>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</si>
  <si>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</si>
  <si>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</si>
  <si>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</si>
  <si>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</si>
  <si>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</si>
  <si>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</si>
  <si>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</si>
  <si>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</si>
  <si>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</si>
  <si>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</si>
  <si>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</si>
  <si>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</si>
  <si>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</si>
  <si>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</si>
  <si>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</si>
  <si>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</si>
  <si>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</si>
  <si>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</si>
  <si>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</si>
  <si>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</si>
  <si>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</si>
  <si>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</si>
  <si>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</si>
  <si>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</si>
  <si>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</si>
  <si>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</si>
  <si>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</si>
  <si>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</si>
  <si>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</si>
  <si>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</si>
  <si>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</si>
  <si>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</si>
  <si>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</si>
  <si>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</si>
  <si>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</si>
  <si>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</si>
  <si>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</si>
  <si>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</si>
  <si>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</si>
  <si>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</si>
  <si>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</si>
  <si>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</si>
  <si>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</si>
  <si>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</si>
  <si>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</si>
  <si>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</si>
  <si>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</si>
  <si>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</si>
  <si>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</si>
  <si>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</si>
  <si>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</si>
  <si>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</si>
  <si>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</si>
  <si>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</si>
  <si>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</si>
  <si>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</si>
  <si>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</si>
  <si>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</si>
  <si>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</si>
  <si>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</si>
  <si>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</si>
  <si>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</si>
  <si>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</si>
  <si>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</si>
  <si>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</si>
  <si>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</si>
  <si>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</si>
  <si>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</si>
  <si>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</si>
  <si>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</si>
  <si>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</si>
  <si>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</si>
  <si>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</si>
  <si>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</si>
  <si>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</si>
  <si>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</si>
  <si>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</si>
  <si>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</si>
  <si>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</si>
  <si>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</si>
  <si>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</si>
  <si>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</si>
  <si>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</si>
  <si>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</si>
  <si>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</si>
  <si>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</si>
  <si>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</si>
  <si>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</si>
  <si>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</si>
  <si>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</si>
  <si>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</si>
  <si>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</si>
  <si>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</si>
  <si>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</si>
  <si>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</si>
  <si>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</si>
  <si>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</si>
  <si>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</si>
  <si>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</si>
  <si>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</si>
  <si>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</si>
  <si>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</si>
  <si>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</si>
  <si>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</si>
  <si>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</si>
  <si>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</si>
  <si>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</si>
  <si>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</si>
  <si>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</si>
  <si>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</si>
  <si>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</si>
  <si>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</si>
  <si>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</si>
  <si>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</si>
  <si>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</si>
  <si>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</si>
  <si>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</si>
  <si>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</si>
  <si>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</si>
  <si>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</si>
  <si>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</si>
  <si>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</si>
  <si>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</si>
  <si>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</si>
  <si>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</si>
  <si>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</si>
  <si>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</si>
  <si>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</si>
  <si>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</si>
  <si>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</si>
  <si>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</si>
  <si>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</si>
  <si>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</si>
  <si>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</si>
  <si>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</si>
  <si>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</si>
  <si>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</si>
  <si>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</si>
  <si>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</si>
  <si>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</si>
  <si>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</si>
  <si>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</si>
  <si>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</si>
  <si>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</si>
  <si>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</si>
  <si>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</si>
  <si>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</si>
  <si>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x</t>
    <phoneticPr fontId="103" type="noConversion"/>
  </si>
  <si>
    <t>8/8 
발송완료</t>
    <phoneticPr fontId="103" type="noConversion"/>
  </si>
  <si>
    <t>x</t>
    <phoneticPr fontId="103" type="noConversion"/>
  </si>
  <si>
    <t>8/11
발송완료</t>
    <phoneticPr fontId="103" type="noConversion"/>
  </si>
  <si>
    <t>8/11
발송완료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</si>
  <si>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</si>
  <si>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</si>
  <si>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</si>
  <si>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</si>
  <si>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x</t>
    <phoneticPr fontId="103" type="noConversion"/>
  </si>
  <si>
    <t>775/805</t>
    <phoneticPr fontId="103" type="noConversion"/>
  </si>
  <si>
    <t>719/805</t>
    <phoneticPr fontId="103" type="noConversion"/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</si>
  <si>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</si>
  <si>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</si>
  <si>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</si>
  <si>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</si>
  <si>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</si>
  <si>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</si>
  <si>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</si>
  <si>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</si>
  <si>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</si>
  <si>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</si>
  <si>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</si>
  <si>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</si>
  <si>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</si>
  <si>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</si>
  <si>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</si>
  <si>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</si>
  <si>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</si>
  <si>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</si>
  <si>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</si>
  <si>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</si>
  <si>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</si>
  <si>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</si>
  <si>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</si>
  <si>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</si>
  <si>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</si>
  <si>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</si>
  <si>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</si>
  <si>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</si>
  <si>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</si>
  <si>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</si>
  <si>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</si>
  <si>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</si>
  <si>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</si>
  <si>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</si>
  <si>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</si>
  <si>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</si>
  <si>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</si>
  <si>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</si>
  <si>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</si>
  <si>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</si>
  <si>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</si>
  <si>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</si>
  <si>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</si>
  <si>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</si>
  <si>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</si>
  <si>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</si>
  <si>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</si>
  <si>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</si>
  <si>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</si>
  <si>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</si>
  <si>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</si>
  <si>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</si>
  <si>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</si>
  <si>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</si>
  <si>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</si>
  <si>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</si>
  <si>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</si>
  <si>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</si>
  <si>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</si>
  <si>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</si>
  <si>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</si>
  <si>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</si>
  <si>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</si>
  <si>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</si>
  <si>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</si>
  <si>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</si>
  <si>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</si>
  <si>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</si>
  <si>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</si>
  <si>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</si>
  <si>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</si>
  <si>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</si>
  <si>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</si>
  <si>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</si>
  <si>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</si>
  <si>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</si>
  <si>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</si>
  <si>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</si>
  <si>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</si>
  <si>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</si>
  <si>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</si>
  <si>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</si>
  <si>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</si>
  <si>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</si>
  <si>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</si>
  <si>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</si>
  <si>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</si>
  <si>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</si>
  <si>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</si>
  <si>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</si>
  <si>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</si>
  <si>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</si>
  <si>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</si>
  <si>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</si>
  <si>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</si>
  <si>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</si>
  <si>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</si>
  <si>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</si>
  <si>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</si>
  <si>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</si>
  <si>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</si>
  <si>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</si>
  <si>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</si>
  <si>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</si>
  <si>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</si>
  <si>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</si>
  <si>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</si>
  <si>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</si>
  <si>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</si>
  <si>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</si>
  <si>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</si>
  <si>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</si>
  <si>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</si>
  <si>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</si>
  <si>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</si>
  <si>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</si>
  <si>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</si>
  <si>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</si>
  <si>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</si>
  <si>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</si>
  <si>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</si>
  <si>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</si>
  <si>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</si>
  <si>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</si>
  <si>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</si>
  <si>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</si>
  <si>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</si>
  <si>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</si>
  <si>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</si>
  <si>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</si>
  <si>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</si>
  <si>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</si>
  <si>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</si>
  <si>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</si>
  <si>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</si>
  <si>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</si>
  <si>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</si>
  <si>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</si>
  <si>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</si>
  <si>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</si>
  <si>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</si>
  <si>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</si>
  <si>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</si>
  <si>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</si>
  <si>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</si>
  <si>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</si>
  <si>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</si>
  <si>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</si>
  <si>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</si>
  <si>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</si>
  <si>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</si>
  <si>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</si>
  <si>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</si>
  <si>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</si>
  <si>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</si>
  <si>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</si>
  <si>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</si>
  <si>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</si>
  <si>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</si>
  <si>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</si>
  <si>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</si>
  <si>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</si>
  <si>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</si>
  <si>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</si>
  <si>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</si>
  <si>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</si>
  <si>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</si>
  <si>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</si>
  <si>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</si>
  <si>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</si>
  <si>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</si>
  <si>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</si>
  <si>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</si>
  <si>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</si>
  <si>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</si>
  <si>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</si>
  <si>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738/833</t>
    <phoneticPr fontId="103" type="noConversion"/>
  </si>
  <si>
    <t>B045R0276-4001</t>
    <phoneticPr fontId="103" type="noConversion"/>
  </si>
  <si>
    <t>B045R0276-4001</t>
    <phoneticPr fontId="103" type="noConversion"/>
  </si>
  <si>
    <t>B045R0276-4002</t>
    <phoneticPr fontId="103" type="noConversion"/>
  </si>
  <si>
    <t>B045R0276-4002</t>
    <phoneticPr fontId="103" type="noConversion"/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</si>
  <si>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</si>
  <si>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</si>
  <si>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</si>
  <si>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</si>
  <si>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</si>
  <si>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</si>
  <si>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</si>
  <si>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</si>
  <si>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</si>
  <si>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</si>
  <si>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</si>
  <si>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</si>
  <si>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</si>
  <si>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</si>
  <si>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</si>
  <si>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</si>
  <si>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</si>
  <si>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</si>
  <si>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</si>
  <si>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</si>
  <si>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</si>
  <si>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</si>
  <si>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</si>
  <si>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</si>
  <si>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</si>
  <si>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</si>
  <si>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</si>
  <si>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</si>
  <si>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</si>
  <si>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</si>
  <si>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</si>
  <si>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</si>
  <si>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</si>
  <si>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</si>
  <si>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</si>
  <si>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</si>
  <si>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</si>
  <si>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</si>
  <si>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</si>
  <si>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</si>
  <si>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</si>
  <si>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</si>
  <si>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</si>
  <si>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</si>
  <si>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</si>
  <si>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</si>
  <si>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</si>
  <si>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</si>
  <si>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</si>
  <si>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</si>
  <si>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</si>
  <si>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</si>
  <si>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</si>
  <si>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</si>
  <si>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</si>
  <si>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</si>
  <si>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</si>
  <si>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</si>
  <si>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</si>
  <si>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</si>
  <si>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</si>
  <si>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</si>
  <si>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</si>
  <si>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</si>
  <si>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</si>
  <si>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</si>
  <si>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</si>
  <si>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</si>
  <si>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</si>
  <si>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</si>
  <si>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</si>
  <si>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</si>
  <si>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</si>
  <si>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</si>
  <si>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</si>
  <si>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</si>
  <si>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</si>
  <si>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</si>
  <si>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</si>
  <si>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</si>
  <si>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</si>
  <si>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</si>
  <si>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</si>
  <si>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</si>
  <si>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</si>
  <si>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</si>
  <si>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</si>
  <si>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</si>
  <si>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</si>
  <si>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</si>
  <si>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</si>
  <si>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</si>
  <si>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</si>
  <si>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</si>
  <si>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</si>
  <si>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</si>
  <si>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</si>
  <si>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</si>
  <si>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</si>
  <si>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</si>
  <si>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</si>
  <si>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</si>
  <si>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</si>
  <si>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</si>
  <si>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</si>
  <si>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</si>
  <si>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</si>
  <si>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</si>
  <si>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</si>
  <si>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</si>
  <si>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</si>
  <si>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</si>
  <si>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</si>
  <si>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</si>
  <si>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</si>
  <si>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</si>
  <si>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</si>
  <si>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</si>
  <si>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</si>
  <si>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</si>
  <si>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</si>
  <si>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</si>
  <si>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</si>
  <si>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</si>
  <si>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</si>
  <si>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</si>
  <si>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</si>
  <si>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</si>
  <si>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</si>
  <si>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</si>
  <si>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</si>
  <si>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</si>
  <si>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</si>
  <si>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</si>
  <si>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</si>
  <si>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</si>
  <si>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</si>
  <si>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</si>
  <si>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</si>
  <si>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</si>
  <si>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</si>
  <si>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</si>
  <si>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</si>
  <si>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</si>
  <si>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</si>
  <si>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</si>
  <si>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</si>
  <si>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</si>
  <si>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</si>
  <si>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</si>
  <si>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</si>
  <si>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</si>
  <si>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</si>
  <si>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</si>
  <si>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</si>
  <si>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</si>
  <si>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</si>
  <si>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</si>
  <si>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</si>
  <si>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</si>
  <si>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</si>
  <si>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</si>
  <si>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</si>
  <si>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</si>
  <si>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</si>
  <si>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</si>
  <si>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</si>
  <si>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</si>
  <si>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</si>
  <si>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</si>
  <si>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</si>
  <si>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</si>
  <si>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</si>
  <si>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</si>
  <si>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</si>
  <si>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</si>
  <si>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</si>
  <si>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</si>
  <si>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</si>
  <si>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</si>
  <si>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</si>
  <si>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</si>
  <si>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</si>
  <si>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</si>
  <si>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</si>
  <si>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</si>
  <si>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</si>
  <si>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</si>
  <si>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</si>
  <si>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</si>
  <si>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</si>
  <si>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</si>
  <si>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</si>
  <si>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</si>
  <si>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</si>
  <si>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</si>
  <si>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</si>
  <si>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</si>
  <si>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</si>
  <si>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</si>
  <si>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</si>
  <si>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</si>
  <si>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</si>
  <si>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</si>
  <si>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</si>
  <si>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</si>
  <si>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</si>
  <si>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</si>
  <si>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</si>
  <si>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</si>
  <si>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</si>
  <si>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</si>
  <si>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</si>
  <si>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</si>
  <si>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</si>
  <si>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</si>
  <si>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</si>
  <si>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</si>
  <si>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</si>
  <si>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</si>
  <si>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B045R0276-4002</t>
    <phoneticPr fontId="103" type="noConversion"/>
  </si>
  <si>
    <t>B045R0276-4001</t>
    <phoneticPr fontId="103" type="noConversion"/>
  </si>
  <si>
    <t>8/29
발주완료</t>
    <phoneticPr fontId="103" type="noConversion"/>
  </si>
  <si>
    <t>09/04
발송완료</t>
    <phoneticPr fontId="103" type="noConversion"/>
  </si>
  <si>
    <t>09/04
발주완료</t>
    <phoneticPr fontId="103" type="noConversion"/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</si>
  <si>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</si>
  <si>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</si>
  <si>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</si>
  <si>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</si>
  <si>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</si>
  <si>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</si>
  <si>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</si>
  <si>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</si>
  <si>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</si>
  <si>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</si>
  <si>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</si>
  <si>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</si>
  <si>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</si>
  <si>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</si>
  <si>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</si>
  <si>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</si>
  <si>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</si>
  <si>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</si>
  <si>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</si>
  <si>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</si>
  <si>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</si>
  <si>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</si>
  <si>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</si>
  <si>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</si>
  <si>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</si>
  <si>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</si>
  <si>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</si>
  <si>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</si>
  <si>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</si>
  <si>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</si>
  <si>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</si>
  <si>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</si>
  <si>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</si>
  <si>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</si>
  <si>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</si>
  <si>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</si>
  <si>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</si>
  <si>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</si>
  <si>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</si>
  <si>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</si>
  <si>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</si>
  <si>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</si>
  <si>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</si>
  <si>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</si>
  <si>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</si>
  <si>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</si>
  <si>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</si>
  <si>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</si>
  <si>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</si>
  <si>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</si>
  <si>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</si>
  <si>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</si>
  <si>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</si>
  <si>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</si>
  <si>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</si>
  <si>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</si>
  <si>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</si>
  <si>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</si>
  <si>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</si>
  <si>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</si>
  <si>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</si>
  <si>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</si>
  <si>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</si>
  <si>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</si>
  <si>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</si>
  <si>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</si>
  <si>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</si>
  <si>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</si>
  <si>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</si>
  <si>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</si>
  <si>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</si>
  <si>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</si>
  <si>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</si>
  <si>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</si>
  <si>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</si>
  <si>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</si>
  <si>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</si>
  <si>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</si>
  <si>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</si>
  <si>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</si>
  <si>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</si>
  <si>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</si>
  <si>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</si>
  <si>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</si>
  <si>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</si>
  <si>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</si>
  <si>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</si>
  <si>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</si>
  <si>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</si>
  <si>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</si>
  <si>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</si>
  <si>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</si>
  <si>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</si>
  <si>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</si>
  <si>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</si>
  <si>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</si>
  <si>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</si>
  <si>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</si>
  <si>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</si>
  <si>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</si>
  <si>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</si>
  <si>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</si>
  <si>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</si>
  <si>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</si>
  <si>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</si>
  <si>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</si>
  <si>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</si>
  <si>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</si>
  <si>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</si>
  <si>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</si>
  <si>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</si>
  <si>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</si>
  <si>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</si>
  <si>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</si>
  <si>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</si>
  <si>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</si>
  <si>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</si>
  <si>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</si>
  <si>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</si>
  <si>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</si>
  <si>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</si>
  <si>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</si>
  <si>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</si>
  <si>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</si>
  <si>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</si>
  <si>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</si>
  <si>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</si>
  <si>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</si>
  <si>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</si>
  <si>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</si>
  <si>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</si>
  <si>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</si>
  <si>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</si>
  <si>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</si>
  <si>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</si>
  <si>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</si>
  <si>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</si>
  <si>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</si>
  <si>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</si>
  <si>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</si>
  <si>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</si>
  <si>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</si>
  <si>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</si>
  <si>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</si>
  <si>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</si>
  <si>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</si>
  <si>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</si>
  <si>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</si>
  <si>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</si>
  <si>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</si>
  <si>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</si>
  <si>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</si>
  <si>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</si>
  <si>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</si>
  <si>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</si>
  <si>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</si>
  <si>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</si>
  <si>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</si>
  <si>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</si>
  <si>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</si>
  <si>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</si>
  <si>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</si>
  <si>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</si>
  <si>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</si>
  <si>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</si>
  <si>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</si>
  <si>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</si>
  <si>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</si>
  <si>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</si>
  <si>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</si>
  <si>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</si>
  <si>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</si>
  <si>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</si>
  <si>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</si>
  <si>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</si>
  <si>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</si>
  <si>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</si>
  <si>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</si>
  <si>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</si>
  <si>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</si>
  <si>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</si>
  <si>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</si>
  <si>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</si>
  <si>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</si>
  <si>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</si>
  <si>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</si>
  <si>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</si>
  <si>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</si>
  <si>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</si>
  <si>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</si>
  <si>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</si>
  <si>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</si>
  <si>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</si>
  <si>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</si>
  <si>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</si>
  <si>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</si>
  <si>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</si>
  <si>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</si>
  <si>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</si>
  <si>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</si>
  <si>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</si>
  <si>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</si>
  <si>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</si>
  <si>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</si>
  <si>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</si>
  <si>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</si>
  <si>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</si>
  <si>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</si>
  <si>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</si>
  <si>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</si>
  <si>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</si>
  <si>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</si>
  <si>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</si>
  <si>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</si>
  <si>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</si>
  <si>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</si>
  <si>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</si>
  <si>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</si>
  <si>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</si>
  <si>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</si>
  <si>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</si>
  <si>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</si>
  <si>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</si>
  <si>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</si>
  <si>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</si>
  <si>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</si>
  <si>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</si>
  <si>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</si>
  <si>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</si>
  <si>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</si>
  <si>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</si>
  <si>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</si>
  <si>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</si>
  <si>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</si>
  <si>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</si>
  <si>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</si>
  <si>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</si>
  <si>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</si>
  <si>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</si>
  <si>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</si>
  <si>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</si>
  <si>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</si>
  <si>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</si>
  <si>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</si>
  <si>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</si>
  <si>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</si>
  <si>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</si>
  <si>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</si>
  <si>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</si>
  <si>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</si>
  <si>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</si>
  <si>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</si>
  <si>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</si>
  <si>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</si>
  <si>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</si>
  <si>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</si>
  <si>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</si>
  <si>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</si>
  <si>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</si>
  <si>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</si>
  <si>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</si>
  <si>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</si>
  <si>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</si>
  <si>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</si>
  <si>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</si>
  <si>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</si>
  <si>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</si>
  <si>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</si>
  <si>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</si>
  <si>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</si>
  <si>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</si>
  <si>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</si>
  <si>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</si>
  <si>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</si>
  <si>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</si>
  <si>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</si>
  <si>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</si>
  <si>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</si>
  <si>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</si>
  <si>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</si>
  <si>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</si>
  <si>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</si>
  <si>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</si>
  <si>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</si>
  <si>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</si>
  <si>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</si>
  <si>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</si>
  <si>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</si>
  <si>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</si>
  <si>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</si>
  <si>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</si>
  <si>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</si>
  <si>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</si>
  <si>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</si>
  <si>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</si>
  <si>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</si>
  <si>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</si>
  <si>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</si>
  <si>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</si>
  <si>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</si>
  <si>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</si>
  <si>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</si>
  <si>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</si>
  <si>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</si>
  <si>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</si>
  <si>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</si>
  <si>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</si>
  <si>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</si>
  <si>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</si>
  <si>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</si>
  <si>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</si>
  <si>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</si>
  <si>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</si>
  <si>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</si>
  <si>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</si>
  <si>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</si>
  <si>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</si>
  <si>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</si>
  <si>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</si>
  <si>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</si>
  <si>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</si>
  <si>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</si>
  <si>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</si>
  <si>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</si>
  <si>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</si>
  <si>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</si>
  <si>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</si>
  <si>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</si>
  <si>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</si>
  <si>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</si>
  <si>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</si>
  <si>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</si>
  <si>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</si>
  <si>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</si>
  <si>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</si>
  <si>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</si>
  <si>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</si>
  <si>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</si>
  <si>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</si>
  <si>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</si>
  <si>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</si>
  <si>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</si>
  <si>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</si>
  <si>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</si>
  <si>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</si>
  <si>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</si>
  <si>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</si>
  <si>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</si>
  <si>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</si>
  <si>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</si>
  <si>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</si>
  <si>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</si>
  <si>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</si>
  <si>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</si>
  <si>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</si>
  <si>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</si>
  <si>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</si>
  <si>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</si>
  <si>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</si>
  <si>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</si>
  <si>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</si>
  <si>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</si>
  <si>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</si>
  <si>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</si>
  <si>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</si>
  <si>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</si>
  <si>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</si>
  <si>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</si>
  <si>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</si>
  <si>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</si>
  <si>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</si>
  <si>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</si>
  <si>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</si>
  <si>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</si>
  <si>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</si>
  <si>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</si>
  <si>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</si>
  <si>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</si>
  <si>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</si>
  <si>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</si>
  <si>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</si>
  <si>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</si>
  <si>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</si>
  <si>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</si>
  <si>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</si>
  <si>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</si>
  <si>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</si>
  <si>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</si>
  <si>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</si>
  <si>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</si>
  <si>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</si>
  <si>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</si>
  <si>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</si>
  <si>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</si>
  <si>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</si>
  <si>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</si>
  <si>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</si>
  <si>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</si>
  <si>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</si>
  <si>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</si>
  <si>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</si>
  <si>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</si>
  <si>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</si>
  <si>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</si>
  <si>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</si>
  <si>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</si>
  <si>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</si>
  <si>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</si>
  <si>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</si>
  <si>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</si>
  <si>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</si>
  <si>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</si>
  <si>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</si>
  <si>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</si>
  <si>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</si>
  <si>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</si>
  <si>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</si>
  <si>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</si>
  <si>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</si>
  <si>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</si>
  <si>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</si>
  <si>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</si>
  <si>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</si>
  <si>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</si>
  <si>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</si>
  <si>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</si>
  <si>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</si>
  <si>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</si>
  <si>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</si>
  <si>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</si>
  <si>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</si>
  <si>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</si>
  <si>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</si>
  <si>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</si>
  <si>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</si>
  <si>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</si>
  <si>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</si>
  <si>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</si>
  <si>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</si>
  <si>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</si>
  <si>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</si>
  <si>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</si>
  <si>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</si>
  <si>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</si>
  <si>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</si>
  <si>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</si>
  <si>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</si>
  <si>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</si>
  <si>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</si>
  <si>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</si>
  <si>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</si>
  <si>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</si>
  <si>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</si>
  <si>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</si>
  <si>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</si>
  <si>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</si>
  <si>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</si>
  <si>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</si>
  <si>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</si>
  <si>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</si>
  <si>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</si>
  <si>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</si>
  <si>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</si>
  <si>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</si>
  <si>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</si>
  <si>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</si>
  <si>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</si>
  <si>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</si>
  <si>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</si>
  <si>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</si>
  <si>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</si>
  <si>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</si>
  <si>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</si>
  <si>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</si>
  <si>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</si>
  <si>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</si>
  <si>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</si>
  <si>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</si>
  <si>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</si>
  <si>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</si>
  <si>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</si>
  <si>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</si>
  <si>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</si>
  <si>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</si>
  <si>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</si>
  <si>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</si>
  <si>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</si>
  <si>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</si>
  <si>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</si>
  <si>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</si>
  <si>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</si>
  <si>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</si>
  <si>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</si>
  <si>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</si>
  <si>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</si>
  <si>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</si>
  <si>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</si>
  <si>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</si>
  <si>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</si>
  <si>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</si>
  <si>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</si>
  <si>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</si>
  <si>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</si>
  <si>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</si>
  <si>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</si>
  <si>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</si>
  <si>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</si>
  <si>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</si>
  <si>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</si>
  <si>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</si>
  <si>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</si>
  <si>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</si>
  <si>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</si>
  <si>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</si>
  <si>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</si>
  <si>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</si>
  <si>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</si>
  <si>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</si>
  <si>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</si>
  <si>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</si>
  <si>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</si>
  <si>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</si>
  <si>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</si>
  <si>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</si>
  <si>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</si>
  <si>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</si>
  <si>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</si>
  <si>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</si>
  <si>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</si>
  <si>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</si>
  <si>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</si>
  <si>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</si>
  <si>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</si>
  <si>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</si>
  <si>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</si>
  <si>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</si>
  <si>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</si>
  <si>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</si>
  <si>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</si>
  <si>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</si>
  <si>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</si>
  <si>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</si>
  <si>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</si>
  <si>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</si>
  <si>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</si>
  <si>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</si>
  <si>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</si>
  <si>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</si>
  <si>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</si>
  <si>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</si>
  <si>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</si>
  <si>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</si>
  <si>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</si>
  <si>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</si>
  <si>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</si>
  <si>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</si>
  <si>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</si>
  <si>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</si>
  <si>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</si>
  <si>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</si>
  <si>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</si>
  <si>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</si>
  <si>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</si>
  <si>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</si>
  <si>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</si>
  <si>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</si>
  <si>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</si>
  <si>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</si>
  <si>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</si>
  <si>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</si>
  <si>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</si>
  <si>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</si>
  <si>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</si>
  <si>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</si>
  <si>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</si>
  <si>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</si>
  <si>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</si>
  <si>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</si>
  <si>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</si>
  <si>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</si>
  <si>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</si>
  <si>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</si>
  <si>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</si>
  <si>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</si>
  <si>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</si>
  <si>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</si>
  <si>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</si>
  <si>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</si>
  <si>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</si>
  <si>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</si>
  <si>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</si>
  <si>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</si>
  <si>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</si>
  <si>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</si>
  <si>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</si>
  <si>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</si>
  <si>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</si>
  <si>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</si>
  <si>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</si>
  <si>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</si>
  <si>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</si>
  <si>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</si>
  <si>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</si>
  <si>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</si>
  <si>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</si>
  <si>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</si>
  <si>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</si>
  <si>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</si>
  <si>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</si>
  <si>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</si>
  <si>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</si>
  <si>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</si>
  <si>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</si>
  <si>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</si>
  <si>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</si>
  <si>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</si>
  <si>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</si>
  <si>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</si>
  <si>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</si>
  <si>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</si>
  <si>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</si>
  <si>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</si>
  <si>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</si>
  <si>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</si>
  <si>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</si>
  <si>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</si>
  <si>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</si>
  <si>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</si>
  <si>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</si>
  <si>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</si>
  <si>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</si>
  <si>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</si>
  <si>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</si>
  <si>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</si>
  <si>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</si>
  <si>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</si>
  <si>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</si>
  <si>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</si>
  <si>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</si>
  <si>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</si>
  <si>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</si>
  <si>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</si>
  <si>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</si>
  <si>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</si>
  <si>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</si>
  <si>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</si>
  <si>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</si>
  <si>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</si>
  <si>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</si>
  <si>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</si>
  <si>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</si>
  <si>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</si>
  <si>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</si>
  <si>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</si>
  <si>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</si>
  <si>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</si>
  <si>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</si>
  <si>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</si>
  <si>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</si>
  <si>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</si>
  <si>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</si>
  <si>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</si>
  <si>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</si>
  <si>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</si>
  <si>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</si>
  <si>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</si>
  <si>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</si>
  <si>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</si>
  <si>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</si>
  <si>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</si>
  <si>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</si>
  <si>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</si>
  <si>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</si>
  <si>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</si>
  <si>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</si>
  <si>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</si>
  <si>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</si>
  <si>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</si>
  <si>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</si>
  <si>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</si>
  <si>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</si>
  <si>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</si>
  <si>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</si>
  <si>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</si>
  <si>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</si>
  <si>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</si>
  <si>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</si>
  <si>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</si>
  <si>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</si>
  <si>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</si>
  <si>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</si>
  <si>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</si>
  <si>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</si>
  <si>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</si>
  <si>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</si>
  <si>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</si>
  <si>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</si>
  <si>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</si>
  <si>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</si>
  <si>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</si>
  <si>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</si>
  <si>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</si>
  <si>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</si>
  <si>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</si>
  <si>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</si>
  <si>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</si>
  <si>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</si>
  <si>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</si>
  <si>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</si>
  <si>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</si>
  <si>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</si>
  <si>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</si>
  <si>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</si>
  <si>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</si>
  <si>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</si>
  <si>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</si>
  <si>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</si>
  <si>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</si>
  <si>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</si>
  <si>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</si>
  <si>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</si>
  <si>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</si>
  <si>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</si>
  <si>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</si>
  <si>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</si>
  <si>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</si>
  <si>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</si>
  <si>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</si>
  <si>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</si>
  <si>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</si>
  <si>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</si>
  <si>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</si>
  <si>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</si>
  <si>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</si>
  <si>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</si>
  <si>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</si>
  <si>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</si>
  <si>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</si>
  <si>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</si>
  <si>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</si>
  <si>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</si>
  <si>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</si>
  <si>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</si>
  <si>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</si>
  <si>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</si>
  <si>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</si>
  <si>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</si>
  <si>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</si>
  <si>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</si>
  <si>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</si>
  <si>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</si>
  <si>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</si>
  <si>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</si>
  <si>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</si>
  <si>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</si>
  <si>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</si>
  <si>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</si>
  <si>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</si>
  <si>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</si>
  <si>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</si>
  <si>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</si>
  <si>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</si>
  <si>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</si>
  <si>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</si>
  <si>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</si>
  <si>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</si>
  <si>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</si>
  <si>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</si>
  <si>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</si>
  <si>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</si>
  <si>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</si>
  <si>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</si>
  <si>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</si>
  <si>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</si>
  <si>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</si>
  <si>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</si>
  <si>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</si>
  <si>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</si>
  <si>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</si>
  <si>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</si>
  <si>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</si>
  <si>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</si>
  <si>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</si>
  <si>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</si>
  <si>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</si>
  <si>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</si>
  <si>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</si>
  <si>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</si>
  <si>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</si>
  <si>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</si>
  <si>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</si>
  <si>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</si>
  <si>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가격사정완료</t>
    <phoneticPr fontId="103" type="noConversion"/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</si>
  <si>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</si>
  <si>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</si>
  <si>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</si>
  <si>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</si>
  <si>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</si>
  <si>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</si>
  <si>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</si>
  <si>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</si>
  <si>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</si>
  <si>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</si>
  <si>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</si>
  <si>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</si>
  <si>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</si>
  <si>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</si>
  <si>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</si>
  <si>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</si>
  <si>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</si>
  <si>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</si>
  <si>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</si>
  <si>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</si>
  <si>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</si>
  <si>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</si>
  <si>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</si>
  <si>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</si>
  <si>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</si>
  <si>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</si>
  <si>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</si>
  <si>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</si>
  <si>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</si>
  <si>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</si>
  <si>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</si>
  <si>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</si>
  <si>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</si>
  <si>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</si>
  <si>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</si>
  <si>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</si>
  <si>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</si>
  <si>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</si>
  <si>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</si>
  <si>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</si>
  <si>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</si>
  <si>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</si>
  <si>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</si>
  <si>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</si>
  <si>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</si>
  <si>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</si>
  <si>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</si>
  <si>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</si>
  <si>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</si>
  <si>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</si>
  <si>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</si>
  <si>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</si>
  <si>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</si>
  <si>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</si>
  <si>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</si>
  <si>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</si>
  <si>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</si>
  <si>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</si>
  <si>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</si>
  <si>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</si>
  <si>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</si>
  <si>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</si>
  <si>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</si>
  <si>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</si>
  <si>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</si>
  <si>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</si>
  <si>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</si>
  <si>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</si>
  <si>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</si>
  <si>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</si>
  <si>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</si>
  <si>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</si>
  <si>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</si>
  <si>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</si>
  <si>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</si>
  <si>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</si>
  <si>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</si>
  <si>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</si>
  <si>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</si>
  <si>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</si>
  <si>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</si>
  <si>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</si>
  <si>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</si>
  <si>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</si>
  <si>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</si>
  <si>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</si>
  <si>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</si>
  <si>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</si>
  <si>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</si>
  <si>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</si>
  <si>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</si>
  <si>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</si>
  <si>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</si>
  <si>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</si>
  <si>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</si>
  <si>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</si>
  <si>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</si>
  <si>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</si>
  <si>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</si>
  <si>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</si>
  <si>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</si>
  <si>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</si>
  <si>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</si>
  <si>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</si>
  <si>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</si>
  <si>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</si>
  <si>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</si>
  <si>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</si>
  <si>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</si>
  <si>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</si>
  <si>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</si>
  <si>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</si>
  <si>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</si>
  <si>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</si>
  <si>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</si>
  <si>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</si>
  <si>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</si>
  <si>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</si>
  <si>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</si>
  <si>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</si>
  <si>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</si>
  <si>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</si>
  <si>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</si>
  <si>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</si>
  <si>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</si>
  <si>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</si>
  <si>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</si>
  <si>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</si>
  <si>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</si>
  <si>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</si>
  <si>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</si>
  <si>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</si>
  <si>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</si>
  <si>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</si>
  <si>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</si>
  <si>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</si>
  <si>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</si>
  <si>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</si>
  <si>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</si>
  <si>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</si>
  <si>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</si>
  <si>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</si>
  <si>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</si>
  <si>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</si>
  <si>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</si>
  <si>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</si>
  <si>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</si>
  <si>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</si>
  <si>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</si>
  <si>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</si>
  <si>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</si>
  <si>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</si>
  <si>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</si>
  <si>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</si>
  <si>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</si>
  <si>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</si>
  <si>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</si>
  <si>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</si>
  <si>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</si>
  <si>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</si>
  <si>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</si>
  <si>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</si>
  <si>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</si>
  <si>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</si>
  <si>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</si>
  <si>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</si>
  <si>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</si>
  <si>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</si>
  <si>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</si>
  <si>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</si>
  <si>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</si>
  <si>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</si>
  <si>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</si>
  <si>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</si>
  <si>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</si>
  <si>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</si>
  <si>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</si>
  <si>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</si>
  <si>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</si>
  <si>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</si>
  <si>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</si>
  <si>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</si>
  <si>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</si>
  <si>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</si>
  <si>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</si>
  <si>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</si>
  <si>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</si>
  <si>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</si>
  <si>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</si>
  <si>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</si>
  <si>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</si>
  <si>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</si>
  <si>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</si>
  <si>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</si>
  <si>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</si>
  <si>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</si>
  <si>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</si>
  <si>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</si>
  <si>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</si>
  <si>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</si>
  <si>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</si>
  <si>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</si>
  <si>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</si>
  <si>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</si>
  <si>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</si>
  <si>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</si>
  <si>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</si>
  <si>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</si>
  <si>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</si>
  <si>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</si>
  <si>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</si>
  <si>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</si>
  <si>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</si>
  <si>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</si>
  <si>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</si>
  <si>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</si>
  <si>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</si>
  <si>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</si>
  <si>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</si>
  <si>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</si>
  <si>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</si>
  <si>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</si>
  <si>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</si>
  <si>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</si>
  <si>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</si>
  <si>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</si>
  <si>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</si>
  <si>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</si>
  <si>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</si>
  <si>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</si>
  <si>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</si>
  <si>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</si>
  <si>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</si>
  <si>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</si>
  <si>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</si>
  <si>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</si>
  <si>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</si>
  <si>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</si>
  <si>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</si>
  <si>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</si>
  <si>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</si>
  <si>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</si>
  <si>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</si>
  <si>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</si>
  <si>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</si>
  <si>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</si>
  <si>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</si>
  <si>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</si>
  <si>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</si>
  <si>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</si>
  <si>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</si>
  <si>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</si>
  <si>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</si>
  <si>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</si>
  <si>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</si>
  <si>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</si>
  <si>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</si>
  <si>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</si>
  <si>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</si>
  <si>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</si>
  <si>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</si>
  <si>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</si>
  <si>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</si>
  <si>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</si>
  <si>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</si>
  <si>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</si>
  <si>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</si>
  <si>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</si>
  <si>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</si>
  <si>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</si>
  <si>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</si>
  <si>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</si>
  <si>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</si>
  <si>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</si>
  <si>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</si>
  <si>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</si>
  <si>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</si>
  <si>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</si>
  <si>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</si>
  <si>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</si>
  <si>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</si>
  <si>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</si>
  <si>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</si>
  <si>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</si>
  <si>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</si>
  <si>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</si>
  <si>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</si>
  <si>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</si>
  <si>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</si>
  <si>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</si>
  <si>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</si>
  <si>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</si>
  <si>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</si>
  <si>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</si>
  <si>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</si>
  <si>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</si>
  <si>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</si>
  <si>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</si>
  <si>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</si>
  <si>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</si>
  <si>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</si>
  <si>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</si>
  <si>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</si>
  <si>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</si>
  <si>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</si>
  <si>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</si>
  <si>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</si>
  <si>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</si>
  <si>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</si>
  <si>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</si>
  <si>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</si>
  <si>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</si>
  <si>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</si>
  <si>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</si>
  <si>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</si>
  <si>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</si>
  <si>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</si>
  <si>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</si>
  <si>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</si>
  <si>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</si>
  <si>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</si>
  <si>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</si>
  <si>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</si>
  <si>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</si>
  <si>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</si>
  <si>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</si>
  <si>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</si>
  <si>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</si>
  <si>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</si>
  <si>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</si>
  <si>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</si>
  <si>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</si>
  <si>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</si>
  <si>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</si>
  <si>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</si>
  <si>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</si>
  <si>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</si>
  <si>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</si>
  <si>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</si>
  <si>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</si>
  <si>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</si>
  <si>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</si>
  <si>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</si>
  <si>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</si>
  <si>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</si>
  <si>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</si>
  <si>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</si>
  <si>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</si>
  <si>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</si>
  <si>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</si>
  <si>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</si>
  <si>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</si>
  <si>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</si>
  <si>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</si>
  <si>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</si>
  <si>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</si>
  <si>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</si>
  <si>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</si>
  <si>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</si>
  <si>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</si>
  <si>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</si>
  <si>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</si>
  <si>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</si>
  <si>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</si>
  <si>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</si>
  <si>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</si>
  <si>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</si>
  <si>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</si>
  <si>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</si>
  <si>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</si>
  <si>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</si>
  <si>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</si>
  <si>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</si>
  <si>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</si>
  <si>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</si>
  <si>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</si>
  <si>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</si>
  <si>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</si>
  <si>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</si>
  <si>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</si>
  <si>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</si>
  <si>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</si>
  <si>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</si>
  <si>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</si>
  <si>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</si>
  <si>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</si>
  <si>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</si>
  <si>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</si>
  <si>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</si>
  <si>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</si>
  <si>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</si>
  <si>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</si>
  <si>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</si>
  <si>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</si>
  <si>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</si>
  <si>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</si>
  <si>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</si>
  <si>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</si>
  <si>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</si>
  <si>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</si>
  <si>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</si>
  <si>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</si>
  <si>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</si>
  <si>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</si>
  <si>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</si>
  <si>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</si>
  <si>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</si>
  <si>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</si>
  <si>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</si>
  <si>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</si>
  <si>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</si>
  <si>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</si>
  <si>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</si>
  <si>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</si>
  <si>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</si>
  <si>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</si>
  <si>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</si>
  <si>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</si>
  <si>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</si>
  <si>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</si>
  <si>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</si>
  <si>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</si>
  <si>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</si>
  <si>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</si>
  <si>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</si>
  <si>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</si>
  <si>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</si>
  <si>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</si>
  <si>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</si>
  <si>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</si>
  <si>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</si>
  <si>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</si>
  <si>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</si>
  <si>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</si>
  <si>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</si>
  <si>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</si>
  <si>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</si>
  <si>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</si>
  <si>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</si>
  <si>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</si>
  <si>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</si>
  <si>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</si>
  <si>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</si>
  <si>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</si>
  <si>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</si>
  <si>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</si>
  <si>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</si>
  <si>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</si>
  <si>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</si>
  <si>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</si>
  <si>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</si>
  <si>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</si>
  <si>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</si>
  <si>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</si>
  <si>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</si>
  <si>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</si>
  <si>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</si>
  <si>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</si>
  <si>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</si>
  <si>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</si>
  <si>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</si>
  <si>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</si>
  <si>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</si>
  <si>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</si>
  <si>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</si>
  <si>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</si>
  <si>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</si>
  <si>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</si>
  <si>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</si>
  <si>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</si>
  <si>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</si>
  <si>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</si>
  <si>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</si>
  <si>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</si>
  <si>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</si>
  <si>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</si>
  <si>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</si>
  <si>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</si>
  <si>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</si>
  <si>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</si>
  <si>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</si>
  <si>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</si>
  <si>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</si>
  <si>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</si>
  <si>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</si>
  <si>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</si>
  <si>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</si>
  <si>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</si>
  <si>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</si>
  <si>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</si>
  <si>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</si>
  <si>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</si>
  <si>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</si>
  <si>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</si>
  <si>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</si>
  <si>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</si>
  <si>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</si>
  <si>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</si>
  <si>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</si>
  <si>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</si>
  <si>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</si>
  <si>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</si>
  <si>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</si>
  <si>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</si>
  <si>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</si>
  <si>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</si>
  <si>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861/970</t>
    <phoneticPr fontId="103" type="noConversion"/>
  </si>
  <si>
    <t>- 중국원단 퀼리티, 컬라 미달로 인해, 국내원단 구매</t>
    <phoneticPr fontId="6" type="noConversion"/>
  </si>
  <si>
    <t>DPKERF5509PK</t>
  </si>
  <si>
    <t>14FW FROZEN SNAP_03_PK_KIDS</t>
  </si>
  <si>
    <t>#3</t>
    <phoneticPr fontId="6" type="noConversion"/>
  </si>
  <si>
    <t>20S TWILL</t>
    <phoneticPr fontId="6" type="noConversion"/>
  </si>
  <si>
    <t>PINK</t>
    <phoneticPr fontId="6" type="noConversion"/>
  </si>
  <si>
    <t>58"</t>
    <phoneticPr fontId="6" type="noConversion"/>
  </si>
  <si>
    <t>나림</t>
  </si>
  <si>
    <t>2268-9115</t>
  </si>
  <si>
    <t>B-3175</t>
  </si>
  <si>
    <t>RXK-KIDS-14FW-DPK-QF-11</t>
    <phoneticPr fontId="6" type="noConversion"/>
  </si>
  <si>
    <t>885/1026</t>
    <phoneticPr fontId="103" type="noConversion"/>
  </si>
  <si>
    <t>861/1026</t>
    <phoneticPr fontId="103" type="noConversion"/>
  </si>
  <si>
    <t>약칭(기획현황)</t>
    <phoneticPr fontId="6" type="noConversion"/>
  </si>
  <si>
    <t>목표MU</t>
    <phoneticPr fontId="6" type="noConversion"/>
  </si>
  <si>
    <t>지역</t>
    <phoneticPr fontId="6" type="noConversion"/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</si>
  <si>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</si>
  <si>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</si>
  <si>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</si>
  <si>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</si>
  <si>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</si>
  <si>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</si>
  <si>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</si>
  <si>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</si>
  <si>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</si>
  <si>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</si>
  <si>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</si>
  <si>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</si>
  <si>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</si>
  <si>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</si>
  <si>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</si>
  <si>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</si>
  <si>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</si>
  <si>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</si>
  <si>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</si>
  <si>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</si>
  <si>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</si>
  <si>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</si>
  <si>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</si>
  <si>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</si>
  <si>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</si>
  <si>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</si>
  <si>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</si>
  <si>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</si>
  <si>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</si>
  <si>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</si>
  <si>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</si>
  <si>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</si>
  <si>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</si>
  <si>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</si>
  <si>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</si>
  <si>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</si>
  <si>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</si>
  <si>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</si>
  <si>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</si>
  <si>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</si>
  <si>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</si>
  <si>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</si>
  <si>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</si>
  <si>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</si>
  <si>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</si>
  <si>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</si>
  <si>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</si>
  <si>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</si>
  <si>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</si>
  <si>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</si>
  <si>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</si>
  <si>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</si>
  <si>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</si>
  <si>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</si>
  <si>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</si>
  <si>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</si>
  <si>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</si>
  <si>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</si>
  <si>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</si>
  <si>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</si>
  <si>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</si>
  <si>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</si>
  <si>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</si>
  <si>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</si>
  <si>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</si>
  <si>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</si>
  <si>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</si>
  <si>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</si>
  <si>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</si>
  <si>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</si>
  <si>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</si>
  <si>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</si>
  <si>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</si>
  <si>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</si>
  <si>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</si>
  <si>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</si>
  <si>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</si>
  <si>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</si>
  <si>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</si>
  <si>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</si>
  <si>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</si>
  <si>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</si>
  <si>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</si>
  <si>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</si>
  <si>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</si>
  <si>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</si>
  <si>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</si>
  <si>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</si>
  <si>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</si>
  <si>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</si>
  <si>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</si>
  <si>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</si>
  <si>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</si>
  <si>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</si>
  <si>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</si>
  <si>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</si>
  <si>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</si>
  <si>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</si>
  <si>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</si>
  <si>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</si>
  <si>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</si>
  <si>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</si>
  <si>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</si>
  <si>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</si>
  <si>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</si>
  <si>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</si>
  <si>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</si>
  <si>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</si>
  <si>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</si>
  <si>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</si>
  <si>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</si>
  <si>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</si>
  <si>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</si>
  <si>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</si>
  <si>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</si>
  <si>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</si>
  <si>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</si>
  <si>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</si>
  <si>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</si>
  <si>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</si>
  <si>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</si>
  <si>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</si>
  <si>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</si>
  <si>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</si>
  <si>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</si>
  <si>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</si>
  <si>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</si>
  <si>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</si>
  <si>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</si>
  <si>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</si>
  <si>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</si>
  <si>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</si>
  <si>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</si>
  <si>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</si>
  <si>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</si>
  <si>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</si>
  <si>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</si>
  <si>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</si>
  <si>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</si>
  <si>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</si>
  <si>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</si>
  <si>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</si>
  <si>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</si>
  <si>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</si>
  <si>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</si>
  <si>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</si>
  <si>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</si>
  <si>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</si>
  <si>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</si>
  <si>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</si>
  <si>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</si>
  <si>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</si>
  <si>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</si>
  <si>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</si>
  <si>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</si>
  <si>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</si>
  <si>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</si>
  <si>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</si>
  <si>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</si>
  <si>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</si>
  <si>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</si>
  <si>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</si>
  <si>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</si>
  <si>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</si>
  <si>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</si>
  <si>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</si>
  <si>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</si>
  <si>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</si>
  <si>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</si>
  <si>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</si>
  <si>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</si>
  <si>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</si>
  <si>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</si>
  <si>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</si>
  <si>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</si>
  <si>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</si>
  <si>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</si>
  <si>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</si>
  <si>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</si>
  <si>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</si>
  <si>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</si>
  <si>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</si>
  <si>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</si>
  <si>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</si>
  <si>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</si>
  <si>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</si>
  <si>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</si>
  <si>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</si>
  <si>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</si>
  <si>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</si>
  <si>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</si>
  <si>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</si>
  <si>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</si>
  <si>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</si>
  <si>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</si>
  <si>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</si>
  <si>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</si>
  <si>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</si>
  <si>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</si>
  <si>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</si>
  <si>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</si>
  <si>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</si>
  <si>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</si>
  <si>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</si>
  <si>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</si>
  <si>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</si>
  <si>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</si>
  <si>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</si>
  <si>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</si>
  <si>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</si>
  <si>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</si>
  <si>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</si>
  <si>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</si>
  <si>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</si>
  <si>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</si>
  <si>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</si>
  <si>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</si>
  <si>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</si>
  <si>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</si>
  <si>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</si>
  <si>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</si>
  <si>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</si>
  <si>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</si>
  <si>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</si>
  <si>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</si>
  <si>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</si>
  <si>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</si>
  <si>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</si>
  <si>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</si>
  <si>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</si>
  <si>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</si>
  <si>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</si>
  <si>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</si>
  <si>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</si>
  <si>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</si>
  <si>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</si>
  <si>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</si>
  <si>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</si>
  <si>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</si>
  <si>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</si>
  <si>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</si>
  <si>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</si>
  <si>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</si>
  <si>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</si>
  <si>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</si>
  <si>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</si>
  <si>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</si>
  <si>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</si>
  <si>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</si>
  <si>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</si>
  <si>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</si>
  <si>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</si>
  <si>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</si>
  <si>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</si>
  <si>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</si>
  <si>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</si>
  <si>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</si>
  <si>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</si>
  <si>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</si>
  <si>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</si>
  <si>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</si>
  <si>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</si>
  <si>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</si>
  <si>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</si>
  <si>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</si>
  <si>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</si>
  <si>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</si>
  <si>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</si>
  <si>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</si>
  <si>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</si>
  <si>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</si>
  <si>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</si>
  <si>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</si>
  <si>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</si>
  <si>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</si>
  <si>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</si>
  <si>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</si>
  <si>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</si>
  <si>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</si>
  <si>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</si>
  <si>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</si>
  <si>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</si>
  <si>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</si>
  <si>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</si>
  <si>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</si>
  <si>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</si>
  <si>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</si>
  <si>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</si>
  <si>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</si>
  <si>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</si>
  <si>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</si>
  <si>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</si>
  <si>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</si>
  <si>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</si>
  <si>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</si>
  <si>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</si>
  <si>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</si>
  <si>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</si>
  <si>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</si>
  <si>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</si>
  <si>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</si>
  <si>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</si>
  <si>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</si>
  <si>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</si>
  <si>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</si>
  <si>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</si>
  <si>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</si>
  <si>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</si>
  <si>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r>
      <t>3. 원단 제공 기준 예상배수는</t>
    </r>
    <r>
      <rPr>
        <b/>
        <sz val="10"/>
        <rFont val="맑은 고딕"/>
        <family val="3"/>
        <charset val="129"/>
        <scheme val="minor"/>
      </rPr>
      <t xml:space="preserve"> </t>
    </r>
    <r>
      <rPr>
        <b/>
        <sz val="10"/>
        <color rgb="FFC00000"/>
        <rFont val="맑은 고딕"/>
        <family val="3"/>
        <charset val="129"/>
      </rPr>
      <t>8.78</t>
    </r>
    <phoneticPr fontId="6" type="noConversion"/>
  </si>
  <si>
    <r>
      <t>하기와 같이</t>
    </r>
    <r>
      <rPr>
        <b/>
        <sz val="10"/>
        <color rgb="FFC00000"/>
        <rFont val="맑은 고딕"/>
        <family val="3"/>
        <charset val="129"/>
        <scheme val="minor"/>
      </rPr>
      <t>RXK-KIDS-14FW-DPK-QF-11</t>
    </r>
    <r>
      <rPr>
        <sz val="10"/>
        <rFont val="맑은 고딕"/>
        <family val="3"/>
        <charset val="129"/>
        <scheme val="minor"/>
      </rPr>
      <t>원자재 구매 비용을 상신하오니 재가 바랍니다.</t>
    </r>
    <phoneticPr fontId="6" type="noConversion"/>
  </si>
  <si>
    <t>PRANCE</t>
    <phoneticPr fontId="164" type="noConversion"/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</si>
  <si>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</si>
  <si>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</si>
  <si>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</si>
  <si>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</si>
  <si>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</si>
  <si>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</si>
  <si>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</si>
  <si>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</si>
  <si>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</si>
  <si>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</si>
  <si>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</si>
  <si>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</si>
  <si>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</si>
  <si>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</si>
  <si>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</si>
  <si>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</si>
  <si>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</si>
  <si>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</si>
  <si>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</si>
  <si>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</si>
  <si>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</si>
  <si>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</si>
  <si>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</si>
  <si>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</si>
  <si>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</si>
  <si>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</si>
  <si>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</si>
  <si>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</si>
  <si>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</si>
  <si>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</si>
  <si>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</si>
  <si>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</si>
  <si>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</si>
  <si>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</si>
  <si>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</si>
  <si>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</si>
  <si>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</si>
  <si>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</si>
  <si>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</si>
  <si>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</si>
  <si>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</si>
  <si>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</si>
  <si>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</si>
  <si>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</si>
  <si>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</si>
  <si>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</si>
  <si>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</si>
  <si>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</si>
  <si>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</si>
  <si>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</si>
  <si>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</si>
  <si>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</si>
  <si>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</si>
  <si>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</si>
  <si>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</si>
  <si>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</si>
  <si>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</si>
  <si>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</si>
  <si>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</si>
  <si>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</si>
  <si>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</si>
  <si>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</si>
  <si>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</si>
  <si>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</si>
  <si>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</si>
  <si>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</si>
  <si>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</si>
  <si>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</si>
  <si>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</si>
  <si>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</si>
  <si>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</si>
  <si>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</si>
  <si>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</si>
  <si>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</si>
  <si>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</si>
  <si>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</si>
  <si>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</si>
  <si>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</si>
  <si>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</si>
  <si>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</si>
  <si>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</si>
  <si>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</si>
  <si>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</si>
  <si>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</si>
  <si>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</si>
  <si>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</si>
  <si>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</si>
  <si>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</si>
  <si>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</si>
  <si>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</si>
  <si>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</si>
  <si>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</si>
  <si>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</si>
  <si>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</si>
  <si>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</si>
  <si>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</si>
  <si>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</si>
  <si>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</si>
  <si>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</si>
  <si>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</si>
  <si>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</si>
  <si>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</si>
  <si>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</si>
  <si>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</si>
  <si>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</si>
  <si>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</si>
  <si>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</si>
  <si>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</si>
  <si>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</si>
  <si>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</si>
  <si>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</si>
  <si>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</si>
  <si>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</si>
  <si>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</si>
  <si>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</si>
  <si>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</si>
  <si>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</si>
  <si>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</si>
  <si>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</si>
  <si>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</si>
  <si>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</si>
  <si>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</si>
  <si>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</si>
  <si>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</si>
  <si>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</si>
  <si>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</si>
  <si>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</si>
  <si>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</si>
  <si>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</si>
  <si>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</si>
  <si>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</si>
  <si>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</si>
  <si>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</si>
  <si>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</si>
  <si>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</si>
  <si>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</si>
  <si>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</si>
  <si>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</si>
  <si>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</si>
  <si>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</si>
  <si>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</si>
  <si>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</si>
  <si>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</si>
  <si>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</si>
  <si>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</si>
  <si>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</si>
  <si>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</si>
  <si>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</si>
  <si>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</si>
  <si>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</si>
  <si>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</si>
  <si>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</si>
  <si>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</si>
  <si>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</si>
  <si>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</si>
  <si>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</si>
  <si>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</si>
  <si>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</si>
  <si>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</si>
  <si>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</si>
  <si>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</si>
  <si>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</si>
  <si>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</si>
  <si>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</si>
  <si>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</si>
  <si>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</si>
  <si>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</si>
  <si>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</si>
  <si>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</si>
  <si>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</si>
  <si>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</si>
  <si>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</si>
  <si>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</si>
  <si>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</si>
  <si>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</si>
  <si>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</si>
  <si>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</si>
  <si>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</si>
  <si>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</si>
  <si>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</si>
  <si>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</si>
  <si>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</si>
  <si>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</si>
  <si>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</si>
  <si>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</si>
  <si>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</si>
  <si>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</si>
  <si>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</si>
  <si>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</si>
  <si>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</si>
  <si>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</si>
  <si>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</si>
  <si>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</si>
  <si>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</si>
  <si>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</si>
  <si>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</si>
  <si>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</si>
  <si>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</si>
  <si>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</si>
  <si>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</si>
  <si>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</si>
  <si>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</si>
  <si>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</si>
  <si>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</si>
  <si>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</si>
  <si>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</si>
  <si>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</si>
  <si>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</si>
  <si>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</si>
  <si>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</si>
  <si>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</si>
  <si>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</si>
  <si>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</si>
  <si>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</si>
  <si>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</si>
  <si>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</si>
  <si>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</si>
  <si>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</si>
  <si>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</si>
  <si>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</si>
  <si>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</si>
  <si>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</si>
  <si>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</si>
  <si>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</si>
  <si>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</si>
  <si>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</si>
  <si>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</si>
  <si>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</si>
  <si>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</si>
  <si>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</si>
  <si>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</si>
  <si>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</si>
  <si>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</si>
  <si>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</si>
  <si>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</si>
  <si>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</si>
  <si>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</si>
  <si>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</si>
  <si>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</si>
  <si>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</si>
  <si>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</si>
  <si>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</si>
  <si>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</si>
  <si>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</si>
  <si>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</si>
  <si>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</si>
  <si>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</si>
  <si>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</si>
  <si>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</si>
  <si>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</si>
  <si>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</si>
  <si>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</si>
  <si>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</si>
  <si>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</si>
  <si>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</si>
  <si>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</si>
  <si>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</si>
  <si>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</si>
  <si>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</si>
  <si>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</si>
  <si>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</si>
  <si>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</si>
  <si>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</si>
  <si>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</si>
  <si>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</si>
  <si>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</si>
  <si>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</si>
  <si>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</si>
  <si>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</si>
  <si>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</si>
  <si>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</si>
  <si>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</si>
  <si>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</si>
  <si>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</si>
  <si>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</si>
  <si>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</si>
  <si>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</si>
  <si>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</si>
  <si>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</si>
  <si>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</si>
  <si>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</si>
  <si>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</si>
  <si>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</si>
  <si>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</si>
  <si>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</si>
  <si>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</si>
  <si>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</si>
  <si>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</si>
  <si>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</si>
  <si>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</si>
  <si>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</si>
  <si>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</si>
  <si>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</si>
  <si>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</si>
  <si>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</si>
  <si>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</si>
  <si>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</si>
  <si>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</si>
  <si>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</si>
  <si>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</si>
  <si>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</si>
  <si>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</si>
  <si>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</si>
  <si>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</si>
  <si>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</si>
  <si>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</si>
  <si>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</si>
  <si>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</si>
  <si>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</si>
  <si>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</si>
  <si>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</si>
  <si>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</si>
  <si>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</si>
  <si>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</si>
  <si>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</si>
  <si>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</si>
  <si>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</si>
  <si>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</si>
  <si>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</si>
  <si>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</si>
  <si>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</si>
  <si>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</si>
  <si>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</si>
  <si>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</si>
  <si>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</si>
  <si>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</si>
  <si>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</si>
  <si>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</si>
  <si>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</si>
  <si>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</si>
  <si>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</si>
  <si>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</si>
  <si>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</si>
  <si>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</si>
  <si>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</si>
  <si>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</si>
  <si>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</si>
  <si>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</si>
  <si>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</si>
  <si>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</si>
  <si>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</si>
  <si>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</si>
  <si>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</si>
  <si>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</si>
  <si>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</si>
  <si>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</si>
  <si>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</si>
  <si>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</si>
  <si>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</si>
  <si>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</si>
  <si>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</si>
  <si>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</si>
  <si>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</si>
  <si>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</si>
  <si>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</si>
  <si>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</si>
  <si>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</si>
  <si>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</si>
  <si>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</si>
  <si>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</si>
  <si>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</si>
  <si>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</si>
  <si>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</si>
  <si>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</si>
  <si>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</si>
  <si>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</si>
  <si>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</si>
  <si>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</si>
  <si>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</si>
  <si>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</si>
  <si>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</si>
  <si>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</si>
  <si>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</si>
  <si>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</si>
  <si>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</si>
  <si>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</si>
  <si>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</si>
  <si>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</si>
  <si>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</si>
  <si>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</si>
  <si>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</si>
  <si>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</si>
  <si>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</si>
  <si>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</si>
  <si>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</si>
  <si>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</si>
  <si>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</si>
  <si>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</si>
  <si>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</si>
  <si>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</si>
  <si>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</si>
  <si>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</si>
  <si>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</si>
  <si>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</si>
  <si>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</si>
  <si>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</si>
  <si>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</si>
  <si>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</si>
  <si>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</si>
  <si>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</si>
  <si>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</si>
  <si>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</si>
  <si>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</si>
  <si>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</si>
  <si>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</si>
  <si>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</si>
  <si>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</si>
  <si>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</si>
  <si>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</si>
  <si>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</si>
  <si>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</si>
  <si>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</si>
  <si>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</si>
  <si>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</si>
  <si>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</si>
  <si>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</si>
  <si>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</si>
  <si>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</si>
  <si>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</si>
  <si>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</si>
  <si>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</si>
  <si>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</si>
  <si>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</si>
  <si>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</si>
  <si>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</si>
  <si>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</si>
  <si>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</si>
  <si>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</si>
  <si>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</si>
  <si>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</si>
  <si>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</si>
  <si>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</si>
  <si>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</si>
  <si>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</si>
  <si>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</si>
  <si>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</si>
  <si>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</si>
  <si>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</si>
  <si>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</si>
  <si>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</si>
  <si>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</si>
  <si>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</si>
  <si>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</si>
  <si>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</si>
  <si>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</si>
  <si>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</si>
  <si>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</si>
  <si>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</si>
  <si>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</si>
  <si>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</si>
  <si>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</si>
  <si>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</si>
  <si>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</si>
  <si>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</si>
  <si>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</si>
  <si>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</si>
  <si>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</si>
  <si>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</si>
  <si>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</si>
  <si>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</si>
  <si>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</si>
  <si>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</si>
  <si>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</si>
  <si>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</si>
  <si>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</si>
  <si>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</si>
  <si>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</si>
  <si>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</si>
  <si>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</si>
  <si>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</si>
  <si>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</si>
  <si>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</si>
  <si>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</si>
  <si>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</si>
  <si>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</si>
  <si>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</si>
  <si>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</si>
  <si>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</si>
  <si>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</si>
  <si>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</si>
  <si>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</si>
  <si>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</si>
  <si>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</si>
  <si>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</si>
  <si>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</si>
  <si>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</si>
  <si>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</si>
  <si>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</si>
  <si>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</si>
  <si>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</si>
  <si>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</si>
  <si>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</si>
  <si>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</si>
  <si>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</si>
  <si>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</si>
  <si>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</si>
  <si>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</si>
  <si>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</si>
  <si>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</si>
  <si>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</si>
  <si>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</si>
  <si>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</si>
  <si>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</si>
  <si>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</si>
  <si>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</si>
  <si>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</si>
  <si>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</si>
  <si>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</si>
  <si>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</si>
  <si>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</si>
  <si>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</si>
  <si>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</si>
  <si>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</si>
  <si>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</si>
  <si>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</si>
  <si>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</si>
  <si>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</si>
  <si>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</si>
  <si>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</si>
  <si>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</si>
  <si>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</si>
  <si>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</si>
  <si>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</si>
  <si>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</si>
  <si>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</si>
  <si>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</si>
  <si>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</si>
  <si>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</si>
  <si>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</si>
  <si>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</si>
  <si>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</si>
  <si>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</si>
  <si>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</si>
  <si>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</si>
  <si>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</si>
  <si>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</si>
  <si>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</si>
  <si>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</si>
  <si>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</si>
  <si>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</si>
  <si>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</si>
  <si>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</si>
  <si>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</si>
  <si>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</si>
  <si>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</si>
  <si>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</si>
  <si>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</si>
  <si>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</si>
  <si>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</si>
  <si>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</si>
  <si>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</si>
  <si>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</si>
  <si>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</si>
  <si>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</si>
  <si>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</si>
  <si>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</si>
  <si>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</si>
  <si>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</si>
  <si>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</si>
  <si>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</si>
  <si>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</si>
  <si>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</si>
  <si>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</si>
  <si>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</si>
  <si>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</si>
  <si>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</si>
  <si>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</si>
  <si>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</si>
  <si>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</si>
  <si>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</si>
  <si>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</si>
  <si>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</si>
  <si>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</si>
  <si>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</si>
  <si>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</si>
  <si>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</si>
  <si>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</si>
  <si>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</si>
  <si>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</si>
  <si>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</si>
  <si>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</si>
  <si>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</si>
  <si>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</si>
  <si>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</si>
  <si>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</si>
  <si>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</si>
  <si>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</si>
  <si>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</si>
  <si>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</si>
  <si>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</si>
  <si>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</si>
  <si>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</si>
  <si>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</si>
  <si>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</si>
  <si>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</si>
  <si>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</si>
  <si>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</si>
  <si>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</si>
  <si>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</si>
  <si>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</si>
  <si>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</si>
  <si>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</si>
  <si>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</si>
  <si>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</si>
  <si>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</si>
  <si>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</si>
  <si>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</si>
  <si>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</si>
  <si>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</si>
  <si>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</si>
  <si>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</si>
  <si>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</si>
  <si>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</si>
  <si>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</si>
  <si>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</si>
  <si>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</si>
  <si>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</si>
  <si>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</si>
  <si>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</si>
  <si>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</si>
  <si>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</si>
  <si>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</si>
  <si>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</si>
  <si>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</si>
  <si>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</si>
  <si>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</si>
  <si>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</si>
  <si>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</si>
  <si>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</si>
  <si>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</si>
  <si>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</si>
  <si>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</si>
  <si>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</si>
  <si>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</si>
  <si>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</si>
  <si>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</si>
  <si>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</si>
  <si>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</si>
  <si>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</si>
  <si>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</si>
  <si>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</si>
  <si>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</si>
  <si>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</si>
  <si>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</si>
  <si>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</si>
  <si>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</si>
  <si>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</si>
  <si>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</si>
  <si>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</si>
  <si>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</si>
  <si>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</si>
  <si>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</si>
  <si>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</si>
  <si>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</si>
  <si>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</si>
  <si>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</si>
  <si>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</si>
  <si>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</si>
  <si>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</si>
  <si>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</si>
  <si>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</si>
  <si>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</si>
  <si>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</si>
  <si>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</si>
  <si>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</si>
  <si>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</si>
  <si>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</si>
  <si>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</si>
  <si>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</si>
  <si>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</si>
  <si>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</si>
  <si>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</si>
  <si>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</si>
  <si>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</si>
  <si>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</si>
  <si>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</si>
  <si>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</si>
  <si>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</si>
  <si>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</si>
  <si>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</si>
  <si>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</si>
  <si>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</si>
  <si>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입고완료</t>
    <phoneticPr fontId="103" type="noConversion"/>
  </si>
  <si>
    <t>선급금 없이 진행</t>
    <phoneticPr fontId="103" type="noConversion"/>
  </si>
  <si>
    <t>14/08/11
14/08/25
14/10/01</t>
    <phoneticPr fontId="103" type="noConversion"/>
  </si>
  <si>
    <t>14/08/12
14/08/25
14/10/01</t>
    <phoneticPr fontId="103" type="noConversion"/>
  </si>
  <si>
    <t>선급금 없이 
진행</t>
    <phoneticPr fontId="103" type="noConversion"/>
  </si>
  <si>
    <t>14-09-04
14/10/01</t>
    <phoneticPr fontId="103" type="noConversion"/>
  </si>
  <si>
    <t>14-09-12
14/10/02</t>
    <phoneticPr fontId="103" type="noConversion"/>
  </si>
  <si>
    <t>14-09-04
14/10/01</t>
  </si>
  <si>
    <t>9/1
발송완료</t>
    <phoneticPr fontId="103" type="noConversion"/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</si>
  <si>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</si>
  <si>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</si>
  <si>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</si>
  <si>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</si>
  <si>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</si>
  <si>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</si>
  <si>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</si>
  <si>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</si>
  <si>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</si>
  <si>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</si>
  <si>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</si>
  <si>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</si>
  <si>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</si>
  <si>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</si>
  <si>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</si>
  <si>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</si>
  <si>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</si>
  <si>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</si>
  <si>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</si>
  <si>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</si>
  <si>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</si>
  <si>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</si>
  <si>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</si>
  <si>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</si>
  <si>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</si>
  <si>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</si>
  <si>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</si>
  <si>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</si>
  <si>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</si>
  <si>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</si>
  <si>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</si>
  <si>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</si>
  <si>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</si>
  <si>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</si>
  <si>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</si>
  <si>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</si>
  <si>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</si>
  <si>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</si>
  <si>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</si>
  <si>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</si>
  <si>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</si>
  <si>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</si>
  <si>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</si>
  <si>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</si>
  <si>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</si>
  <si>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</si>
  <si>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</si>
  <si>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</si>
  <si>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</si>
  <si>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</si>
  <si>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</si>
  <si>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</si>
  <si>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</si>
  <si>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</si>
  <si>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</si>
  <si>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</si>
  <si>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</si>
  <si>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</si>
  <si>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</si>
  <si>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</si>
  <si>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</si>
  <si>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</si>
  <si>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</si>
  <si>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</si>
  <si>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</si>
  <si>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</si>
  <si>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</si>
  <si>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</si>
  <si>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</si>
  <si>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</si>
  <si>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</si>
  <si>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</si>
  <si>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</si>
  <si>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</si>
  <si>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</si>
  <si>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</si>
  <si>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</si>
  <si>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</si>
  <si>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</si>
  <si>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</si>
  <si>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</si>
  <si>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</si>
  <si>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</si>
  <si>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</si>
  <si>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</si>
  <si>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</si>
  <si>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</si>
  <si>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</si>
  <si>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</si>
  <si>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</si>
  <si>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</si>
  <si>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</si>
  <si>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</si>
  <si>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</si>
  <si>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</si>
  <si>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</si>
  <si>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</si>
  <si>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</si>
  <si>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</si>
  <si>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</si>
  <si>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</si>
  <si>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</si>
  <si>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</si>
  <si>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</si>
  <si>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</si>
  <si>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</si>
  <si>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</si>
  <si>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</si>
  <si>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</si>
  <si>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</si>
  <si>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</si>
  <si>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</si>
  <si>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</si>
  <si>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</si>
  <si>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</si>
  <si>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</si>
  <si>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</si>
  <si>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</si>
  <si>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</si>
  <si>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</si>
  <si>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</si>
  <si>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x</t>
    <phoneticPr fontId="103" type="noConversion"/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</si>
  <si>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</si>
  <si>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</si>
  <si>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</si>
  <si>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</si>
  <si>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</si>
  <si>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</si>
  <si>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</si>
  <si>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</si>
  <si>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</si>
  <si>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</si>
  <si>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</si>
  <si>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</si>
  <si>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</si>
  <si>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</si>
  <si>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</si>
  <si>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</si>
  <si>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</si>
  <si>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</si>
  <si>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</si>
  <si>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</si>
  <si>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</si>
  <si>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</si>
  <si>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</si>
  <si>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</si>
  <si>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</si>
  <si>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</si>
  <si>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</si>
  <si>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</si>
  <si>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</si>
  <si>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</si>
  <si>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</si>
  <si>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</si>
  <si>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</si>
  <si>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</si>
  <si>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</si>
  <si>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</si>
  <si>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</si>
  <si>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</si>
  <si>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</si>
  <si>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</si>
  <si>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</si>
  <si>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</si>
  <si>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</si>
  <si>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</si>
  <si>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</si>
  <si>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</si>
  <si>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</si>
  <si>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</si>
  <si>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</si>
  <si>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</si>
  <si>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</si>
  <si>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</si>
  <si>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</si>
  <si>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</si>
  <si>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</si>
  <si>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</si>
  <si>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</si>
  <si>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</si>
  <si>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</si>
  <si>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</si>
  <si>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</si>
  <si>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</si>
  <si>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</si>
  <si>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</si>
  <si>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</si>
  <si>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</si>
  <si>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</si>
  <si>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</si>
  <si>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</si>
  <si>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</si>
  <si>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</si>
  <si>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</si>
  <si>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</si>
  <si>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</si>
  <si>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</si>
  <si>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</si>
  <si>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</si>
  <si>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</si>
  <si>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</si>
  <si>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</si>
  <si>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</si>
  <si>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</si>
  <si>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</si>
  <si>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</si>
  <si>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</si>
  <si>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</si>
  <si>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</si>
  <si>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</si>
  <si>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</si>
  <si>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</si>
  <si>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</si>
  <si>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</si>
  <si>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</si>
  <si>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</si>
  <si>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</si>
  <si>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</si>
  <si>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</si>
  <si>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</si>
  <si>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</si>
  <si>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</si>
  <si>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</si>
  <si>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</si>
  <si>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</si>
  <si>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</si>
  <si>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</si>
  <si>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</si>
  <si>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</si>
  <si>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</si>
  <si>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</si>
  <si>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</si>
  <si>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</si>
  <si>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</si>
  <si>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</si>
  <si>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</si>
  <si>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</si>
  <si>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</si>
  <si>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</si>
  <si>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</si>
  <si>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</si>
  <si>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</si>
  <si>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</si>
  <si>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</si>
  <si>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</si>
  <si>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</si>
  <si>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</si>
  <si>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</si>
  <si>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</si>
  <si>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</si>
  <si>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</si>
  <si>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</si>
  <si>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</si>
  <si>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</si>
  <si>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</si>
  <si>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</si>
  <si>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</si>
  <si>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</si>
  <si>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</si>
  <si>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</si>
  <si>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</si>
  <si>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</si>
  <si>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</si>
  <si>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</si>
  <si>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</si>
  <si>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</si>
  <si>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</si>
  <si>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</si>
  <si>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</si>
  <si>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</si>
  <si>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</si>
  <si>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</si>
  <si>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</si>
  <si>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</si>
  <si>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</si>
  <si>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</si>
  <si>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</si>
  <si>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</si>
  <si>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</si>
  <si>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</si>
  <si>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</si>
  <si>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</si>
  <si>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</si>
  <si>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</si>
  <si>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</si>
  <si>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</si>
  <si>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</si>
  <si>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</si>
  <si>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</si>
  <si>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</si>
  <si>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</si>
  <si>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</si>
  <si>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</si>
  <si>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</si>
  <si>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</si>
  <si>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</si>
  <si>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</si>
  <si>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</si>
  <si>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</si>
  <si>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</si>
  <si>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</si>
  <si>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</si>
  <si>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</si>
  <si>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</si>
  <si>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</si>
  <si>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</si>
  <si>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</si>
  <si>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</si>
  <si>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</si>
  <si>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</si>
  <si>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</si>
  <si>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</si>
  <si>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</si>
  <si>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</si>
  <si>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</si>
  <si>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</si>
  <si>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</si>
  <si>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</si>
  <si>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</si>
  <si>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</si>
  <si>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</si>
  <si>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</si>
  <si>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</si>
  <si>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</si>
  <si>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</si>
  <si>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</si>
  <si>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</si>
  <si>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</si>
  <si>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</si>
  <si>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</si>
  <si>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</si>
  <si>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</si>
  <si>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</si>
  <si>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</si>
  <si>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</si>
  <si>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</si>
  <si>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</si>
  <si>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</si>
  <si>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</si>
  <si>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</si>
  <si>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</si>
  <si>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</si>
  <si>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</si>
  <si>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</si>
  <si>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</si>
  <si>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</si>
  <si>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</si>
  <si>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</si>
  <si>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</si>
  <si>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</si>
  <si>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</si>
  <si>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</si>
  <si>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</si>
  <si>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</si>
  <si>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</si>
  <si>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</si>
  <si>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</si>
  <si>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</si>
  <si>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</si>
  <si>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</si>
  <si>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</si>
  <si>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</si>
  <si>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</si>
  <si>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</si>
  <si>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</si>
  <si>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</si>
  <si>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</si>
  <si>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</si>
  <si>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</si>
  <si>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</si>
  <si>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</si>
  <si>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</si>
  <si>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</si>
  <si>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</si>
  <si>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</si>
  <si>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</si>
  <si>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</si>
  <si>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</si>
  <si>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</si>
  <si>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</si>
  <si>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</si>
  <si>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</si>
  <si>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</si>
  <si>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</si>
  <si>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</si>
  <si>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</si>
  <si>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</si>
  <si>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</si>
  <si>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</si>
  <si>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</si>
  <si>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</si>
  <si>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</si>
  <si>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</si>
  <si>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</si>
  <si>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</si>
  <si>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</si>
  <si>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</si>
  <si>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</si>
  <si>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</si>
  <si>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</si>
  <si>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</si>
  <si>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</si>
  <si>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</si>
  <si>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</si>
  <si>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</si>
  <si>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</si>
  <si>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</si>
  <si>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</si>
  <si>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</si>
  <si>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</si>
  <si>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</si>
  <si>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</si>
  <si>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</si>
  <si>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</si>
  <si>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</si>
  <si>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</si>
  <si>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</si>
  <si>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</si>
  <si>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</si>
  <si>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</si>
  <si>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</si>
  <si>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</si>
  <si>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</si>
  <si>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</si>
  <si>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</si>
  <si>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</si>
  <si>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</si>
  <si>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</si>
  <si>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</si>
  <si>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</si>
  <si>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</si>
  <si>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</si>
  <si>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</si>
  <si>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</si>
  <si>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</si>
  <si>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</si>
  <si>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</si>
  <si>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</si>
  <si>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</si>
  <si>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</si>
  <si>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</si>
  <si>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</si>
  <si>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</si>
  <si>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</si>
  <si>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</si>
  <si>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</si>
  <si>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</si>
  <si>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</si>
  <si>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</si>
  <si>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</si>
  <si>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</si>
  <si>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</si>
  <si>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</si>
  <si>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</si>
  <si>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</si>
  <si>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</si>
  <si>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</si>
  <si>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</si>
  <si>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</si>
  <si>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</si>
  <si>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</si>
  <si>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</si>
  <si>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</si>
  <si>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</si>
  <si>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</si>
  <si>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</si>
  <si>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</si>
  <si>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</si>
  <si>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</si>
  <si>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</si>
  <si>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</si>
  <si>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</si>
  <si>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</si>
  <si>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</si>
  <si>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</si>
  <si>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</si>
  <si>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</si>
  <si>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</si>
  <si>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</si>
  <si>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</si>
  <si>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</si>
  <si>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</si>
  <si>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</si>
  <si>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</si>
  <si>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</si>
  <si>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</si>
  <si>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</si>
  <si>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</si>
  <si>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</si>
  <si>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</si>
  <si>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</si>
  <si>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</si>
  <si>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</si>
  <si>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</si>
  <si>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</si>
  <si>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</si>
  <si>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</si>
  <si>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</si>
  <si>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</si>
  <si>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</si>
  <si>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</si>
  <si>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</si>
  <si>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</si>
  <si>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</si>
  <si>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</si>
  <si>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</si>
  <si>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</si>
  <si>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</si>
  <si>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</si>
  <si>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</si>
  <si>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</si>
  <si>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</si>
  <si>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</si>
  <si>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</si>
  <si>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</si>
  <si>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</si>
  <si>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</si>
  <si>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</si>
  <si>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</si>
  <si>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</si>
  <si>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</si>
  <si>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</si>
  <si>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</si>
  <si>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</si>
  <si>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</si>
  <si>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</si>
  <si>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</si>
  <si>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</si>
  <si>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</si>
  <si>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</si>
  <si>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</si>
  <si>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</si>
  <si>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</si>
  <si>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</si>
  <si>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</si>
  <si>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</si>
  <si>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</si>
  <si>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</si>
  <si>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</si>
  <si>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</si>
  <si>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</si>
  <si>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</si>
  <si>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</si>
  <si>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</si>
  <si>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</si>
  <si>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</si>
  <si>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</si>
  <si>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</si>
  <si>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</si>
  <si>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</si>
  <si>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</si>
  <si>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</si>
  <si>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</si>
  <si>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</si>
  <si>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</si>
  <si>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</si>
  <si>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</si>
  <si>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</si>
  <si>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</si>
  <si>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</si>
  <si>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</si>
  <si>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</si>
  <si>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</si>
  <si>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</si>
  <si>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</si>
  <si>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</si>
  <si>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</si>
  <si>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</si>
  <si>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</si>
  <si>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</si>
  <si>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</si>
  <si>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</si>
  <si>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</si>
  <si>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</si>
  <si>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</si>
  <si>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</si>
  <si>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</si>
  <si>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</si>
  <si>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</si>
  <si>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</si>
  <si>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</si>
  <si>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</si>
  <si>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</si>
  <si>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</si>
  <si>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</si>
  <si>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</si>
  <si>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</si>
  <si>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</si>
  <si>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</si>
  <si>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</si>
  <si>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</si>
  <si>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</si>
  <si>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</si>
  <si>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</si>
  <si>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</si>
  <si>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</si>
  <si>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</si>
  <si>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</si>
  <si>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</si>
  <si>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</si>
  <si>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</si>
  <si>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</si>
  <si>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</si>
  <si>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</si>
  <si>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</si>
  <si>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</si>
  <si>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</si>
  <si>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</si>
  <si>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</si>
  <si>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</si>
  <si>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</si>
  <si>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</si>
  <si>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</si>
  <si>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</si>
  <si>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</si>
  <si>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</si>
  <si>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</si>
  <si>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</si>
  <si>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</si>
  <si>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</si>
  <si>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</si>
  <si>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</si>
  <si>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</si>
  <si>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</si>
  <si>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</si>
  <si>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</si>
  <si>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</si>
  <si>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</si>
  <si>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</si>
  <si>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</si>
  <si>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</si>
  <si>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</si>
  <si>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</si>
  <si>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</si>
  <si>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</si>
  <si>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</si>
  <si>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</si>
  <si>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</si>
  <si>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</si>
  <si>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</si>
  <si>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</si>
  <si>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</si>
  <si>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</si>
  <si>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</si>
  <si>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</si>
  <si>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</si>
  <si>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</si>
  <si>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</si>
  <si>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</si>
  <si>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</si>
  <si>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</si>
  <si>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</si>
  <si>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</si>
  <si>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</si>
  <si>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</si>
  <si>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</si>
  <si>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</si>
  <si>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</si>
  <si>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</si>
  <si>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</si>
  <si>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</si>
  <si>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</si>
  <si>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</si>
  <si>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</si>
  <si>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</si>
  <si>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</si>
  <si>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</si>
  <si>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</si>
  <si>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</si>
  <si>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</si>
  <si>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</si>
  <si>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</si>
  <si>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</si>
  <si>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</si>
  <si>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</si>
  <si>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</si>
  <si>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</si>
  <si>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</si>
  <si>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</si>
  <si>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</si>
  <si>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</si>
  <si>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</si>
  <si>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</si>
  <si>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</si>
  <si>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</si>
  <si>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</si>
  <si>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</si>
  <si>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</si>
  <si>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</si>
  <si>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</si>
  <si>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</si>
  <si>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</si>
  <si>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</si>
  <si>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</si>
  <si>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</si>
  <si>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</si>
  <si>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</si>
  <si>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</si>
  <si>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</si>
  <si>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</si>
  <si>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</si>
  <si>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</si>
  <si>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</si>
  <si>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</si>
  <si>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</si>
  <si>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</si>
  <si>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</si>
  <si>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</si>
  <si>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</si>
  <si>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</si>
  <si>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</si>
  <si>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</si>
  <si>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</si>
  <si>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</si>
  <si>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</si>
  <si>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</si>
  <si>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</si>
  <si>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</si>
  <si>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</si>
  <si>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</si>
  <si>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</si>
  <si>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</si>
  <si>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</si>
  <si>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</si>
  <si>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</si>
  <si>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</si>
  <si>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</si>
  <si>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</si>
  <si>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</si>
  <si>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</si>
  <si>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</si>
  <si>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</si>
  <si>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</si>
  <si>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</si>
  <si>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</si>
  <si>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</si>
  <si>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</si>
  <si>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</si>
  <si>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</si>
  <si>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</si>
  <si>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</si>
  <si>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</si>
  <si>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</si>
  <si>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</si>
  <si>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</si>
  <si>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</si>
  <si>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</si>
  <si>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</si>
  <si>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</si>
  <si>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</si>
  <si>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</si>
  <si>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</si>
  <si>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</si>
  <si>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</si>
  <si>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</si>
  <si>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</si>
  <si>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</si>
  <si>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</si>
  <si>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</si>
  <si>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</si>
  <si>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</si>
  <si>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</si>
  <si>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</si>
  <si>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</si>
  <si>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</si>
  <si>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</si>
  <si>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</si>
  <si>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</si>
  <si>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</si>
  <si>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</si>
  <si>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</si>
  <si>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</si>
  <si>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</si>
  <si>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</si>
  <si>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</si>
  <si>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</si>
  <si>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</si>
  <si>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</si>
  <si>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</si>
  <si>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</si>
  <si>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</si>
  <si>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</si>
  <si>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</si>
  <si>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</si>
  <si>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</si>
  <si>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</si>
  <si>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</si>
  <si>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</si>
  <si>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</si>
  <si>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</si>
  <si>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</si>
  <si>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</si>
  <si>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</si>
  <si>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</si>
  <si>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</si>
  <si>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</si>
  <si>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</si>
  <si>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</si>
  <si>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</si>
  <si>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</si>
  <si>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</si>
  <si>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</si>
  <si>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</si>
  <si>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</si>
  <si>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</si>
  <si>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</si>
  <si>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</si>
  <si>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</si>
  <si>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</si>
  <si>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</si>
  <si>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</si>
  <si>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</si>
  <si>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</si>
  <si>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</si>
  <si>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</si>
  <si>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</si>
  <si>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</si>
  <si>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</si>
  <si>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</si>
  <si>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</si>
  <si>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</si>
  <si>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</si>
  <si>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</si>
  <si>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</si>
  <si>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</si>
  <si>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</si>
  <si>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</si>
  <si>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</si>
  <si>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</si>
  <si>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</si>
  <si>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</si>
  <si>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</si>
  <si>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</si>
  <si>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</si>
  <si>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</si>
  <si>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</si>
  <si>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</si>
  <si>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</si>
  <si>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</si>
  <si>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</si>
  <si>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</si>
  <si>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</si>
  <si>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</si>
  <si>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</si>
  <si>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</si>
  <si>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</si>
  <si>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</si>
  <si>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</si>
  <si>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</si>
  <si>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</si>
  <si>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</si>
  <si>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</si>
  <si>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</si>
  <si>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</si>
  <si>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</si>
  <si>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</si>
  <si>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</si>
  <si>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</si>
  <si>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</si>
  <si>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</si>
  <si>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</si>
  <si>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</si>
  <si>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</si>
  <si>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</si>
  <si>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</si>
  <si>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</si>
  <si>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</si>
  <si>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</si>
  <si>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</si>
  <si>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</si>
  <si>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POKEBF5503PK</t>
  </si>
  <si>
    <t>POKEBF5504BL</t>
  </si>
  <si>
    <t>POLITZ002GRFRE</t>
  </si>
  <si>
    <t>RXK-KIDS-14FW-POK-FOREMOST-40</t>
    <phoneticPr fontId="6" type="noConversion"/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</si>
  <si>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</si>
  <si>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</si>
  <si>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</si>
  <si>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</si>
  <si>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</si>
  <si>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</si>
  <si>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</si>
  <si>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</si>
  <si>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</si>
  <si>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</si>
  <si>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</si>
  <si>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</si>
  <si>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</si>
  <si>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</si>
  <si>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</si>
  <si>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</si>
  <si>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</si>
  <si>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</si>
  <si>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</si>
  <si>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</si>
  <si>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</si>
  <si>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</si>
  <si>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</si>
  <si>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</si>
  <si>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</si>
  <si>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</si>
  <si>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</si>
  <si>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</si>
  <si>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</si>
  <si>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</si>
  <si>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</si>
  <si>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</si>
  <si>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</si>
  <si>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</si>
  <si>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</si>
  <si>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</si>
  <si>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</si>
  <si>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</si>
  <si>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</si>
  <si>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</si>
  <si>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</si>
  <si>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</si>
  <si>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</si>
  <si>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</si>
  <si>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</si>
  <si>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</si>
  <si>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</si>
  <si>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</si>
  <si>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</si>
  <si>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</si>
  <si>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</si>
  <si>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</si>
  <si>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</si>
  <si>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</si>
  <si>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</si>
  <si>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</si>
  <si>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</si>
  <si>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</si>
  <si>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</si>
  <si>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</si>
  <si>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</si>
  <si>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</si>
  <si>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</si>
  <si>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</si>
  <si>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</si>
  <si>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</si>
  <si>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</si>
  <si>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</si>
  <si>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</si>
  <si>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</si>
  <si>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</si>
  <si>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</si>
  <si>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</si>
  <si>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</si>
  <si>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</si>
  <si>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</si>
  <si>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</si>
  <si>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</si>
  <si>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</si>
  <si>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</si>
  <si>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</si>
  <si>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</si>
  <si>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</si>
  <si>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</si>
  <si>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</si>
  <si>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</si>
  <si>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</si>
  <si>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</si>
  <si>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</si>
  <si>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</si>
  <si>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</si>
  <si>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</si>
  <si>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</si>
  <si>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</si>
  <si>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</si>
  <si>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</si>
  <si>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</si>
  <si>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</si>
  <si>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</si>
  <si>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</si>
  <si>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</si>
  <si>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</si>
  <si>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</si>
  <si>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</si>
  <si>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</si>
  <si>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</si>
  <si>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</si>
  <si>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</si>
  <si>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</si>
  <si>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</si>
  <si>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</si>
  <si>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</si>
  <si>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</si>
  <si>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</si>
  <si>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</si>
  <si>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</si>
  <si>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</si>
  <si>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</si>
  <si>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</si>
  <si>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</si>
  <si>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</si>
  <si>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</si>
  <si>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</si>
  <si>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</si>
  <si>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</si>
  <si>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</si>
  <si>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</si>
  <si>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</si>
  <si>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</si>
  <si>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</si>
  <si>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</si>
  <si>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</si>
  <si>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</si>
  <si>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</si>
  <si>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</si>
  <si>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</si>
  <si>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</si>
  <si>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</si>
  <si>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</si>
  <si>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</si>
  <si>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</si>
  <si>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</si>
  <si>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</si>
  <si>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</si>
  <si>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</si>
  <si>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</si>
  <si>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</si>
  <si>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</si>
  <si>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</si>
  <si>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</si>
  <si>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</si>
  <si>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</si>
  <si>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</si>
  <si>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</si>
  <si>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</si>
  <si>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</si>
  <si>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</si>
  <si>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</si>
  <si>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</si>
  <si>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</si>
  <si>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</si>
  <si>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</si>
  <si>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</si>
  <si>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</si>
  <si>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</si>
  <si>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</si>
  <si>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</si>
  <si>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</si>
  <si>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</si>
  <si>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</si>
  <si>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</si>
  <si>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</si>
  <si>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</si>
  <si>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</si>
  <si>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</si>
  <si>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</si>
  <si>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</si>
  <si>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</si>
  <si>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</si>
  <si>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</si>
  <si>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</si>
  <si>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</si>
  <si>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</si>
  <si>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</si>
  <si>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</si>
  <si>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</si>
  <si>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</si>
  <si>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</si>
  <si>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</si>
  <si>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</si>
  <si>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</si>
  <si>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</si>
  <si>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</si>
  <si>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</si>
  <si>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</si>
  <si>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</si>
  <si>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</si>
  <si>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</si>
  <si>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</si>
  <si>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</si>
  <si>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</si>
  <si>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</si>
  <si>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</si>
  <si>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</si>
  <si>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</si>
  <si>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</si>
  <si>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</si>
  <si>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</si>
  <si>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</si>
  <si>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BRK-동일모자-081</t>
  </si>
  <si>
    <t>BRK-동일모자-082</t>
  </si>
  <si>
    <t>BRK-동일모자-083</t>
  </si>
  <si>
    <t>전산(입고명세)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</si>
  <si>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</si>
  <si>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</si>
  <si>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</si>
  <si>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</si>
  <si>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</si>
  <si>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</si>
  <si>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</si>
  <si>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</si>
  <si>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</si>
  <si>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</si>
  <si>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</si>
  <si>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</si>
  <si>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</si>
  <si>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</si>
  <si>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</si>
  <si>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</si>
  <si>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</si>
  <si>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</si>
  <si>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</si>
  <si>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</si>
  <si>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</si>
  <si>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</si>
  <si>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</si>
  <si>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</si>
  <si>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</si>
  <si>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</si>
  <si>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</si>
  <si>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</si>
  <si>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</si>
  <si>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</si>
  <si>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</si>
  <si>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</si>
  <si>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</si>
  <si>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</si>
  <si>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</si>
  <si>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</si>
  <si>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</si>
  <si>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</si>
  <si>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</si>
  <si>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</si>
  <si>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</si>
  <si>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</si>
  <si>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</si>
  <si>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</si>
  <si>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</si>
  <si>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</si>
  <si>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</si>
  <si>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</si>
  <si>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</si>
  <si>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</si>
  <si>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</si>
  <si>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</si>
  <si>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</si>
  <si>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</si>
  <si>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</si>
  <si>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</si>
  <si>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</si>
  <si>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</si>
  <si>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</si>
  <si>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</si>
  <si>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KURIHARA</t>
    <phoneticPr fontId="6" type="noConversion"/>
  </si>
  <si>
    <t>대경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</si>
  <si>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</si>
  <si>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</si>
  <si>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</si>
  <si>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</si>
  <si>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</si>
  <si>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</si>
  <si>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</si>
  <si>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</si>
  <si>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</si>
  <si>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</si>
  <si>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</si>
  <si>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</si>
  <si>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</si>
  <si>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</si>
  <si>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</si>
  <si>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</si>
  <si>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</si>
  <si>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</si>
  <si>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</si>
  <si>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</si>
  <si>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</si>
  <si>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</si>
  <si>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</si>
  <si>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</si>
  <si>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</si>
  <si>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</si>
  <si>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</si>
  <si>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</si>
  <si>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</si>
  <si>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</si>
  <si>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</si>
  <si>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</si>
  <si>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</si>
  <si>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</si>
  <si>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</si>
  <si>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</si>
  <si>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</si>
  <si>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</si>
  <si>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</si>
  <si>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</si>
  <si>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103" type="noConversion"/>
  </si>
  <si>
    <t>미정</t>
    <phoneticPr fontId="6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</si>
  <si>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</si>
  <si>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</si>
  <si>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</si>
  <si>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</si>
  <si>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</si>
  <si>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</si>
  <si>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</si>
  <si>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</si>
  <si>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</si>
  <si>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</si>
  <si>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</si>
  <si>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</si>
  <si>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</si>
  <si>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</si>
  <si>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</si>
  <si>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</si>
  <si>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</si>
  <si>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</si>
  <si>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</si>
  <si>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</si>
  <si>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</si>
  <si>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</si>
  <si>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</si>
  <si>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</si>
  <si>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</si>
  <si>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</si>
  <si>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</si>
  <si>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</si>
  <si>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</si>
  <si>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</si>
  <si>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</si>
  <si>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</si>
  <si>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</si>
  <si>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</si>
  <si>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</si>
  <si>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</si>
  <si>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</si>
  <si>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</si>
  <si>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</si>
  <si>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</si>
  <si>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</si>
  <si>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</si>
  <si>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</si>
  <si>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</si>
  <si>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</si>
  <si>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</si>
  <si>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</si>
  <si>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</si>
  <si>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</si>
  <si>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</si>
  <si>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</si>
  <si>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</si>
  <si>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</si>
  <si>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</si>
  <si>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</si>
  <si>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</si>
  <si>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</si>
  <si>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</si>
  <si>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</si>
  <si>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</si>
  <si>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</si>
  <si>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</si>
  <si>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</si>
  <si>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</si>
  <si>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</si>
  <si>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</si>
  <si>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</si>
  <si>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</si>
  <si>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</si>
  <si>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</si>
  <si>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</si>
  <si>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</si>
  <si>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</si>
  <si>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</si>
  <si>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</si>
  <si>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</si>
  <si>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</si>
  <si>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</si>
  <si>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</si>
  <si>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</si>
  <si>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</si>
  <si>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</si>
  <si>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</si>
  <si>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</si>
  <si>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</si>
  <si>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</si>
  <si>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</si>
  <si>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</si>
  <si>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</si>
  <si>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</si>
  <si>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</si>
  <si>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</si>
  <si>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</si>
  <si>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</si>
  <si>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</si>
  <si>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</si>
  <si>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</si>
  <si>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</si>
  <si>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</si>
  <si>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</si>
  <si>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</si>
  <si>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</si>
  <si>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</si>
  <si>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</si>
  <si>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</si>
  <si>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</si>
  <si>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</si>
  <si>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</si>
  <si>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</si>
  <si>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</si>
  <si>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</si>
  <si>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</si>
  <si>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</si>
  <si>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</si>
  <si>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</si>
  <si>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</si>
  <si>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</si>
  <si>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</si>
  <si>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</si>
  <si>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</si>
  <si>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</si>
  <si>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</si>
  <si>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</si>
  <si>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</si>
  <si>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</si>
  <si>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</si>
  <si>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</si>
  <si>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</si>
  <si>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</si>
  <si>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</si>
  <si>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</si>
  <si>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</si>
  <si>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</si>
  <si>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</si>
  <si>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</si>
  <si>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</si>
  <si>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</si>
  <si>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</si>
  <si>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</si>
  <si>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</si>
  <si>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</si>
  <si>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</si>
  <si>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</si>
  <si>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</si>
  <si>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</si>
  <si>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</si>
  <si>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</si>
  <si>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</si>
  <si>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</si>
  <si>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</si>
  <si>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</si>
  <si>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</si>
  <si>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</si>
  <si>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</si>
  <si>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</si>
  <si>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</si>
  <si>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</si>
  <si>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</si>
  <si>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</si>
  <si>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</si>
  <si>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</si>
  <si>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</si>
  <si>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</si>
  <si>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</si>
  <si>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</si>
  <si>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</si>
  <si>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</si>
  <si>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</si>
  <si>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</si>
  <si>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</si>
  <si>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</si>
  <si>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</si>
  <si>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</si>
  <si>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</si>
  <si>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</si>
  <si>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</si>
  <si>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</si>
  <si>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</si>
  <si>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</si>
  <si>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</si>
  <si>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</si>
  <si>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</si>
  <si>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</si>
  <si>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</si>
  <si>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</si>
  <si>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</si>
  <si>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</si>
  <si>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</si>
  <si>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</si>
  <si>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</si>
  <si>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</si>
  <si>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</si>
  <si>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</si>
  <si>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</si>
  <si>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</si>
  <si>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</si>
  <si>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</si>
  <si>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</si>
  <si>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</si>
  <si>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</si>
  <si>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</si>
  <si>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</si>
  <si>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</si>
  <si>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</si>
  <si>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</si>
  <si>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</si>
  <si>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</si>
  <si>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</si>
  <si>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</si>
  <si>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</si>
  <si>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</si>
  <si>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</si>
  <si>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</si>
  <si>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</si>
  <si>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</si>
  <si>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</si>
  <si>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</si>
  <si>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</si>
  <si>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</si>
  <si>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</si>
  <si>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</si>
  <si>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</si>
  <si>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</si>
  <si>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</si>
  <si>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</si>
  <si>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</si>
  <si>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</si>
  <si>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</si>
  <si>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</si>
  <si>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</si>
  <si>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</si>
  <si>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</si>
  <si>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</si>
  <si>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</si>
  <si>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</si>
  <si>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</si>
  <si>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</si>
  <si>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</si>
  <si>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</si>
  <si>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</si>
  <si>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</si>
  <si>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</si>
  <si>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</si>
  <si>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</si>
  <si>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</si>
  <si>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</si>
  <si>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</si>
  <si>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</si>
  <si>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</si>
  <si>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</si>
  <si>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</si>
  <si>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</si>
  <si>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</si>
  <si>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</si>
  <si>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</si>
  <si>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</si>
  <si>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</si>
  <si>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</si>
  <si>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</si>
  <si>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</si>
  <si>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</si>
  <si>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</si>
  <si>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</si>
  <si>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</si>
  <si>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</si>
  <si>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</si>
  <si>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</si>
  <si>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</si>
  <si>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</si>
  <si>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</si>
  <si>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</si>
  <si>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</si>
  <si>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</si>
  <si>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</si>
  <si>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</si>
  <si>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</si>
  <si>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</si>
  <si>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</si>
  <si>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</si>
  <si>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</si>
  <si>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</si>
  <si>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</si>
  <si>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</si>
  <si>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</si>
  <si>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</si>
  <si>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</si>
  <si>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</si>
  <si>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</si>
  <si>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</si>
  <si>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</si>
  <si>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</si>
  <si>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</si>
  <si>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</si>
  <si>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</si>
  <si>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</si>
  <si>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</si>
  <si>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</si>
  <si>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</si>
  <si>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</si>
  <si>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</si>
  <si>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</si>
  <si>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</si>
  <si>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</si>
  <si>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</si>
  <si>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</si>
  <si>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</si>
  <si>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</si>
  <si>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</si>
  <si>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</si>
  <si>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</si>
  <si>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</si>
  <si>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</si>
  <si>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</si>
  <si>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</si>
  <si>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</si>
  <si>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</si>
  <si>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</si>
  <si>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</si>
  <si>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</si>
  <si>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</si>
  <si>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</si>
  <si>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</si>
  <si>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</si>
  <si>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</si>
  <si>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</si>
  <si>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</si>
  <si>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</si>
  <si>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</si>
  <si>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</si>
  <si>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</si>
  <si>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</si>
  <si>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</si>
  <si>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</si>
  <si>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</si>
  <si>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</si>
  <si>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</si>
  <si>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</si>
  <si>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</si>
  <si>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</si>
  <si>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</si>
  <si>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</si>
  <si>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</si>
  <si>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</si>
  <si>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</si>
  <si>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</si>
  <si>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</si>
  <si>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</si>
  <si>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</si>
  <si>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</si>
  <si>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</si>
  <si>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</si>
  <si>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</si>
  <si>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</si>
  <si>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</si>
  <si>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</si>
  <si>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</si>
  <si>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</si>
  <si>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</si>
  <si>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</si>
  <si>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</si>
  <si>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</si>
  <si>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</si>
  <si>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</si>
  <si>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</si>
  <si>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</si>
  <si>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</si>
  <si>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</si>
  <si>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</si>
  <si>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</si>
  <si>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</si>
  <si>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</si>
  <si>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</si>
  <si>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</si>
  <si>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</si>
  <si>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</si>
  <si>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</si>
  <si>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</si>
  <si>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</si>
  <si>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</si>
  <si>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</si>
  <si>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</si>
  <si>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</si>
  <si>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</si>
  <si>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</si>
  <si>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</si>
  <si>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</si>
  <si>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</si>
  <si>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</si>
  <si>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</si>
  <si>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</si>
  <si>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</si>
  <si>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</si>
  <si>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</si>
  <si>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</si>
  <si>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</si>
  <si>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</si>
  <si>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</si>
  <si>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</si>
  <si>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</si>
  <si>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</si>
  <si>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</si>
  <si>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</si>
  <si>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</si>
  <si>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</si>
  <si>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</si>
  <si>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</si>
  <si>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</si>
  <si>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</si>
  <si>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</si>
  <si>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</si>
  <si>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</si>
  <si>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</si>
  <si>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</si>
  <si>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</si>
  <si>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</si>
  <si>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</si>
  <si>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</si>
  <si>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</si>
  <si>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</si>
  <si>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</si>
  <si>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</si>
  <si>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</si>
  <si>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</si>
  <si>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</si>
  <si>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</si>
  <si>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</si>
  <si>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</si>
  <si>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</si>
  <si>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</si>
  <si>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</si>
  <si>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</si>
  <si>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</si>
  <si>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</si>
  <si>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</si>
  <si>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</si>
  <si>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</si>
  <si>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</si>
  <si>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</si>
  <si>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</si>
  <si>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</si>
  <si>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</si>
  <si>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</si>
  <si>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</si>
  <si>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</si>
  <si>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</si>
  <si>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</si>
  <si>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</si>
  <si>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</si>
  <si>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</si>
  <si>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</si>
  <si>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</si>
  <si>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</si>
  <si>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</si>
  <si>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</si>
  <si>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</si>
  <si>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</si>
  <si>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</si>
  <si>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</si>
  <si>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</si>
  <si>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</si>
  <si>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</si>
  <si>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</si>
  <si>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</si>
  <si>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</si>
  <si>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</si>
  <si>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</si>
  <si>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</si>
  <si>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</si>
  <si>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</si>
  <si>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</si>
  <si>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</si>
  <si>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</si>
  <si>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</si>
  <si>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</si>
  <si>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</si>
  <si>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</si>
  <si>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</si>
  <si>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</si>
  <si>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</si>
  <si>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</si>
  <si>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</si>
  <si>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</si>
  <si>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</si>
  <si>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</si>
  <si>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</si>
  <si>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</si>
  <si>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</si>
  <si>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</si>
  <si>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</si>
  <si>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</si>
  <si>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</si>
  <si>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</si>
  <si>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</si>
  <si>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</si>
  <si>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</si>
  <si>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</si>
  <si>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</si>
  <si>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</si>
  <si>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</si>
  <si>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</si>
  <si>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</si>
  <si>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</si>
  <si>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</si>
  <si>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</si>
  <si>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</si>
  <si>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</si>
  <si>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</si>
  <si>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</si>
  <si>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</si>
  <si>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</si>
  <si>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</si>
  <si>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</si>
  <si>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</si>
  <si>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</si>
  <si>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</si>
  <si>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</si>
  <si>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</si>
  <si>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</si>
  <si>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</si>
  <si>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</si>
  <si>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</si>
  <si>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</si>
  <si>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</si>
  <si>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</si>
  <si>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</si>
  <si>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</si>
  <si>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</si>
  <si>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</si>
  <si>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</si>
  <si>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</si>
  <si>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</si>
  <si>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</si>
  <si>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</si>
  <si>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</si>
  <si>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</si>
  <si>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</si>
  <si>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</si>
  <si>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</si>
  <si>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</si>
  <si>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</si>
  <si>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</si>
  <si>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</si>
  <si>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</si>
  <si>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</si>
  <si>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</si>
  <si>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</si>
  <si>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</si>
  <si>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</si>
  <si>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</si>
  <si>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</si>
  <si>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</si>
  <si>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</si>
  <si>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</si>
  <si>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</si>
  <si>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</si>
  <si>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</si>
  <si>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</si>
  <si>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</si>
  <si>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</si>
  <si>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</si>
  <si>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</si>
  <si>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</si>
  <si>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</si>
  <si>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</si>
  <si>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</si>
  <si>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</si>
  <si>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</si>
  <si>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</si>
  <si>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</si>
  <si>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</si>
  <si>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</si>
  <si>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</si>
  <si>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</si>
  <si>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</si>
  <si>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</si>
  <si>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</si>
  <si>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</si>
  <si>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</si>
  <si>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</si>
  <si>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</si>
  <si>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</si>
  <si>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</si>
  <si>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</si>
  <si>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</si>
  <si>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</si>
  <si>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</si>
  <si>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</si>
  <si>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</si>
  <si>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</si>
  <si>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</si>
  <si>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</si>
  <si>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</si>
  <si>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</si>
  <si>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</si>
  <si>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</si>
  <si>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</si>
  <si>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</si>
  <si>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</si>
  <si>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</si>
  <si>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</si>
  <si>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</si>
  <si>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</si>
  <si>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</si>
  <si>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</si>
  <si>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</si>
  <si>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</si>
  <si>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</si>
  <si>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</si>
  <si>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</si>
  <si>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</si>
  <si>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</si>
  <si>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</si>
  <si>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</si>
  <si>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</si>
  <si>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</si>
  <si>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</si>
  <si>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</si>
  <si>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</si>
  <si>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</si>
  <si>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</si>
  <si>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</si>
  <si>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</si>
  <si>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</si>
  <si>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</si>
  <si>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</si>
  <si>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</si>
  <si>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</si>
  <si>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</si>
  <si>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</si>
  <si>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</si>
  <si>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</si>
  <si>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</si>
  <si>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</si>
  <si>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</si>
  <si>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</si>
  <si>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</si>
  <si>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</si>
  <si>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</si>
  <si>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</si>
  <si>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</si>
  <si>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</si>
  <si>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</si>
  <si>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</si>
  <si>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</si>
  <si>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</si>
  <si>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</si>
  <si>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</si>
  <si>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</si>
  <si>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</si>
  <si>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</si>
  <si>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</si>
  <si>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</si>
  <si>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</si>
  <si>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</si>
  <si>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</si>
  <si>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</si>
  <si>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</si>
  <si>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</si>
  <si>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</si>
  <si>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</si>
  <si>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</si>
  <si>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</si>
  <si>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</si>
  <si>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</si>
  <si>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</si>
  <si>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</si>
  <si>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</si>
  <si>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</si>
  <si>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</si>
  <si>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</si>
  <si>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</si>
  <si>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</si>
  <si>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</si>
  <si>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</si>
  <si>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</si>
  <si>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</si>
  <si>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</si>
  <si>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</si>
  <si>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</si>
  <si>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</si>
  <si>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</si>
  <si>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</si>
  <si>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</si>
  <si>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</si>
  <si>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</si>
  <si>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</si>
  <si>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</si>
  <si>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</si>
  <si>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</si>
  <si>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</si>
  <si>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</si>
  <si>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</si>
  <si>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</si>
  <si>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</si>
  <si>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</si>
  <si>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</si>
  <si>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</si>
  <si>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</si>
  <si>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</si>
  <si>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</si>
  <si>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</si>
  <si>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</si>
  <si>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</si>
  <si>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</si>
  <si>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</si>
  <si>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</si>
  <si>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</si>
  <si>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</si>
  <si>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</si>
  <si>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</si>
  <si>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</si>
  <si>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</si>
  <si>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</si>
  <si>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</si>
  <si>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</si>
  <si>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</si>
  <si>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</si>
  <si>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</si>
  <si>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</si>
  <si>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</si>
  <si>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</si>
  <si>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</si>
  <si>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</si>
  <si>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</si>
  <si>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</si>
  <si>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</si>
  <si>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</si>
  <si>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</si>
  <si>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</si>
  <si>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</si>
  <si>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</si>
  <si>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</si>
  <si>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</si>
  <si>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</si>
  <si>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</si>
  <si>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</si>
  <si>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</si>
  <si>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</si>
  <si>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</si>
  <si>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</si>
  <si>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</si>
  <si>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</si>
  <si>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</si>
  <si>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</si>
  <si>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</si>
  <si>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</si>
  <si>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</si>
  <si>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</si>
  <si>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</si>
  <si>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</si>
  <si>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</si>
  <si>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</si>
  <si>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</si>
  <si>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</si>
  <si>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</si>
  <si>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</si>
  <si>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</si>
  <si>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</si>
  <si>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</si>
  <si>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</si>
  <si>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</si>
  <si>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</si>
  <si>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</si>
  <si>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</si>
  <si>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</si>
  <si>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</si>
  <si>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</si>
  <si>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</si>
  <si>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</si>
  <si>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</si>
  <si>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</si>
  <si>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</si>
  <si>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</si>
  <si>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</si>
  <si>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</si>
  <si>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</si>
  <si>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</si>
  <si>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</si>
  <si>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</si>
  <si>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</si>
  <si>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</si>
  <si>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</si>
  <si>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</si>
  <si>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</si>
  <si>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</si>
  <si>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</si>
  <si>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</si>
  <si>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</si>
  <si>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</si>
  <si>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</si>
  <si>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</si>
  <si>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</si>
  <si>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</si>
  <si>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</si>
  <si>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</si>
  <si>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</si>
  <si>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</si>
  <si>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</si>
  <si>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</si>
  <si>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</si>
  <si>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</si>
  <si>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</si>
  <si>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</si>
  <si>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</si>
  <si>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</si>
  <si>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</si>
  <si>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</si>
  <si>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</si>
  <si>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</si>
  <si>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</si>
  <si>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</si>
  <si>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</si>
  <si>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</si>
  <si>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</si>
  <si>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</si>
  <si>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</si>
  <si>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</si>
  <si>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</si>
  <si>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</si>
  <si>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</si>
  <si>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</si>
  <si>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</si>
  <si>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</si>
  <si>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</si>
  <si>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</si>
  <si>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</si>
  <si>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</si>
  <si>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</si>
  <si>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</si>
  <si>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</si>
  <si>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</si>
  <si>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</si>
  <si>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</si>
  <si>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</si>
  <si>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</si>
  <si>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</si>
  <si>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</si>
  <si>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</si>
  <si>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</si>
  <si>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</si>
  <si>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</si>
  <si>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</si>
  <si>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</si>
  <si>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</si>
  <si>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</si>
  <si>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</si>
  <si>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</si>
  <si>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</si>
  <si>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</si>
  <si>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</si>
  <si>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</si>
  <si>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</si>
  <si>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</si>
  <si>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</si>
  <si>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</si>
  <si>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</si>
  <si>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</si>
  <si>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</si>
  <si>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</si>
  <si>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</si>
  <si>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</si>
  <si>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</si>
  <si>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</si>
  <si>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</si>
  <si>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</si>
  <si>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</si>
  <si>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</si>
  <si>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</si>
  <si>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</si>
  <si>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</si>
  <si>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</si>
  <si>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</si>
  <si>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</si>
  <si>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</si>
  <si>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</si>
  <si>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</si>
  <si>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</si>
  <si>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</si>
  <si>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</si>
  <si>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</si>
  <si>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</si>
  <si>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</si>
  <si>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</si>
  <si>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</si>
  <si>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</si>
  <si>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</si>
  <si>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</si>
  <si>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</si>
  <si>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</si>
  <si>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</si>
  <si>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</si>
  <si>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</si>
  <si>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</si>
  <si>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</si>
  <si>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</si>
  <si>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</si>
  <si>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</si>
  <si>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</si>
  <si>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</si>
  <si>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</si>
  <si>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</si>
  <si>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</si>
  <si>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</si>
  <si>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</si>
  <si>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</si>
  <si>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</si>
  <si>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</si>
  <si>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</si>
  <si>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</si>
  <si>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</si>
  <si>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</si>
  <si>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</si>
  <si>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</si>
  <si>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</si>
  <si>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</si>
  <si>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</si>
  <si>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</si>
  <si>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</si>
  <si>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</si>
  <si>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</si>
  <si>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</si>
  <si>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</si>
  <si>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</si>
  <si>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</si>
  <si>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</si>
  <si>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</si>
  <si>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</si>
  <si>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</si>
  <si>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</si>
  <si>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</si>
  <si>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</si>
  <si>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</si>
  <si>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</si>
  <si>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</si>
  <si>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</si>
  <si>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</si>
  <si>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</si>
  <si>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</si>
  <si>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</si>
  <si>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</si>
  <si>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</si>
  <si>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</si>
  <si>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</si>
  <si>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</si>
  <si>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</si>
  <si>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</si>
  <si>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</si>
  <si>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</si>
  <si>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</si>
  <si>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</si>
  <si>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</si>
  <si>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</si>
  <si>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</si>
  <si>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</si>
  <si>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</si>
  <si>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</si>
  <si>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</si>
  <si>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</si>
  <si>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</si>
  <si>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</si>
  <si>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</si>
  <si>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</si>
  <si>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</si>
  <si>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</si>
  <si>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</si>
  <si>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</si>
  <si>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</si>
  <si>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</si>
  <si>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</si>
  <si>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</si>
  <si>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</si>
  <si>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</si>
  <si>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</si>
  <si>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</si>
  <si>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</si>
  <si>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</si>
  <si>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</si>
  <si>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</si>
  <si>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</si>
  <si>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</si>
  <si>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</si>
  <si>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</si>
  <si>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</si>
  <si>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</si>
  <si>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</si>
  <si>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</si>
  <si>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</si>
  <si>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</si>
  <si>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</si>
  <si>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</si>
  <si>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</si>
  <si>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</si>
  <si>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</si>
  <si>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</si>
  <si>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</si>
  <si>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</si>
  <si>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</si>
  <si>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</si>
  <si>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</si>
  <si>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</si>
  <si>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</si>
  <si>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</si>
  <si>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</si>
  <si>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</si>
  <si>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</si>
  <si>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</si>
  <si>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</si>
  <si>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</si>
  <si>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</si>
  <si>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</si>
  <si>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</si>
  <si>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</si>
  <si>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</si>
  <si>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</si>
  <si>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</si>
  <si>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</si>
  <si>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</si>
  <si>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</si>
  <si>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</si>
  <si>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</si>
  <si>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</si>
  <si>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</si>
  <si>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</si>
  <si>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</si>
  <si>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</si>
  <si>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</si>
  <si>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</si>
  <si>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</si>
  <si>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</si>
  <si>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</si>
  <si>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</si>
  <si>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</si>
  <si>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</si>
  <si>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</si>
  <si>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</si>
  <si>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</si>
  <si>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</si>
  <si>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</si>
  <si>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</si>
  <si>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</si>
  <si>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</si>
  <si>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</si>
  <si>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</si>
  <si>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</si>
  <si>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</si>
  <si>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</si>
  <si>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</si>
  <si>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</si>
  <si>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</si>
  <si>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</si>
  <si>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</si>
  <si>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</si>
  <si>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</si>
  <si>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</si>
  <si>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</si>
  <si>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</si>
  <si>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</si>
  <si>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</si>
  <si>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</si>
  <si>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</si>
  <si>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</si>
  <si>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</si>
  <si>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</si>
  <si>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</si>
  <si>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</si>
  <si>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</si>
  <si>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</si>
  <si>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</si>
  <si>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</si>
  <si>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</si>
  <si>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</si>
  <si>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</si>
  <si>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</si>
  <si>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</si>
  <si>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</si>
  <si>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</si>
  <si>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</si>
  <si>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</si>
  <si>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</si>
  <si>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</si>
  <si>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</si>
  <si>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</si>
  <si>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</si>
  <si>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</si>
  <si>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</si>
  <si>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</si>
  <si>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</si>
  <si>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</si>
  <si>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</si>
  <si>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</si>
  <si>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</si>
  <si>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</si>
  <si>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</si>
  <si>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</si>
  <si>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</si>
  <si>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</si>
  <si>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</si>
  <si>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</si>
  <si>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</si>
  <si>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</si>
  <si>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</si>
  <si>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</si>
  <si>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</si>
  <si>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</si>
  <si>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</si>
  <si>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</si>
  <si>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</si>
  <si>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</si>
  <si>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</si>
  <si>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</si>
  <si>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</si>
  <si>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</si>
  <si>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</si>
  <si>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</si>
  <si>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</si>
  <si>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</si>
  <si>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</si>
  <si>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</si>
  <si>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</si>
  <si>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</si>
  <si>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</si>
  <si>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</si>
  <si>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</si>
  <si>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</si>
  <si>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</si>
  <si>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</si>
  <si>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</si>
  <si>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</si>
  <si>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</si>
  <si>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</si>
  <si>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</si>
  <si>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</si>
  <si>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</si>
  <si>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</si>
  <si>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</si>
  <si>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</si>
  <si>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</si>
  <si>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</si>
  <si>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</si>
  <si>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</si>
  <si>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</si>
  <si>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</si>
  <si>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</si>
  <si>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</si>
  <si>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</si>
  <si>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</si>
  <si>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</si>
  <si>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</si>
  <si>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</si>
  <si>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</si>
  <si>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</si>
  <si>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</si>
  <si>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</si>
  <si>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</si>
  <si>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</si>
  <si>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</si>
  <si>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</si>
  <si>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</si>
  <si>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</si>
  <si>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</si>
  <si>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</si>
  <si>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</si>
  <si>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</si>
  <si>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</si>
  <si>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</si>
  <si>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</si>
  <si>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</si>
  <si>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</si>
  <si>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</si>
  <si>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</si>
  <si>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</si>
  <si>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</si>
  <si>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</si>
  <si>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</si>
  <si>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</si>
  <si>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</si>
  <si>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</si>
  <si>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</si>
  <si>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</si>
  <si>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</si>
  <si>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</si>
  <si>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</si>
  <si>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</si>
  <si>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</si>
  <si>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</si>
  <si>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</si>
  <si>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</si>
  <si>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</si>
  <si>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</si>
  <si>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</si>
  <si>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</si>
  <si>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</si>
  <si>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</si>
  <si>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</si>
  <si>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</si>
  <si>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</si>
  <si>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</si>
  <si>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</si>
  <si>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</si>
  <si>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</si>
  <si>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</si>
  <si>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</si>
  <si>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</si>
  <si>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</si>
  <si>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</si>
  <si>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</si>
  <si>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</si>
  <si>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</si>
  <si>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</si>
  <si>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</si>
  <si>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</si>
  <si>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</si>
  <si>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</si>
  <si>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</si>
  <si>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</si>
  <si>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</si>
  <si>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</si>
  <si>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</si>
  <si>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</si>
  <si>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</si>
  <si>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</si>
  <si>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</si>
  <si>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</si>
  <si>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</si>
  <si>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</si>
  <si>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</si>
  <si>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</si>
  <si>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</si>
  <si>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</si>
  <si>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</si>
  <si>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</si>
  <si>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</si>
  <si>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</si>
  <si>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</si>
  <si>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</si>
  <si>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</si>
  <si>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</si>
  <si>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</si>
  <si>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</si>
  <si>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</si>
  <si>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</si>
  <si>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</si>
  <si>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</si>
  <si>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</si>
  <si>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</si>
  <si>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</si>
  <si>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</si>
  <si>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</si>
  <si>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</si>
  <si>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</si>
  <si>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</si>
  <si>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</si>
  <si>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</si>
  <si>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</si>
  <si>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</si>
  <si>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</si>
  <si>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</si>
  <si>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</si>
  <si>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</si>
  <si>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</si>
  <si>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</si>
  <si>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</si>
  <si>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</si>
  <si>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</si>
  <si>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</si>
  <si>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</si>
  <si>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</si>
  <si>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</si>
  <si>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</si>
  <si>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</si>
  <si>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</si>
  <si>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</si>
  <si>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</si>
  <si>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</si>
  <si>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</si>
  <si>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</si>
  <si>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</si>
  <si>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</si>
  <si>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</si>
  <si>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</si>
  <si>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</si>
  <si>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</si>
  <si>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</si>
  <si>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</si>
  <si>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</si>
  <si>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</si>
  <si>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</si>
  <si>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</si>
  <si>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</si>
  <si>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</si>
  <si>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</si>
  <si>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</si>
  <si>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</si>
  <si>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</si>
  <si>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</si>
  <si>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</si>
  <si>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</si>
  <si>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</si>
  <si>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</si>
  <si>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</si>
  <si>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</si>
  <si>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</si>
  <si>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</si>
  <si>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</si>
  <si>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</si>
  <si>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</si>
  <si>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</si>
  <si>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</si>
  <si>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</si>
  <si>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</si>
  <si>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</si>
  <si>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</si>
  <si>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</si>
  <si>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</si>
  <si>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</si>
  <si>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</si>
  <si>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</si>
  <si>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</si>
  <si>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</si>
  <si>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</si>
  <si>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</si>
  <si>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</si>
  <si>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</si>
  <si>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</si>
  <si>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</si>
  <si>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</si>
  <si>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</si>
  <si>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</si>
  <si>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</si>
  <si>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</si>
  <si>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</si>
  <si>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</si>
  <si>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</si>
  <si>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</si>
  <si>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</si>
  <si>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</si>
  <si>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</si>
  <si>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</si>
  <si>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</si>
  <si>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</si>
  <si>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</si>
  <si>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</si>
  <si>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</si>
  <si>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</si>
  <si>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</si>
  <si>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</si>
  <si>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</si>
  <si>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</si>
  <si>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</si>
  <si>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</si>
  <si>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</si>
  <si>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</si>
  <si>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</si>
  <si>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</si>
  <si>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</si>
  <si>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</si>
  <si>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</si>
  <si>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</si>
  <si>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</si>
  <si>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</si>
  <si>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</si>
  <si>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</si>
  <si>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</si>
  <si>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</si>
  <si>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</si>
  <si>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</si>
  <si>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</si>
  <si>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</si>
  <si>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</si>
  <si>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</si>
  <si>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</si>
  <si>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</si>
  <si>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</si>
  <si>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</si>
  <si>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</si>
  <si>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</si>
  <si>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</si>
  <si>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</si>
  <si>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</si>
  <si>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</si>
  <si>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</si>
  <si>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</si>
  <si>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</si>
  <si>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</si>
  <si>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</si>
  <si>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</si>
  <si>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</si>
  <si>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</si>
  <si>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</si>
  <si>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</si>
  <si>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</si>
  <si>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</si>
  <si>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</si>
  <si>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</si>
  <si>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</si>
  <si>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</si>
  <si>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</si>
  <si>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</si>
  <si>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</si>
  <si>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</si>
  <si>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</si>
  <si>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</si>
  <si>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</si>
  <si>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</si>
  <si>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</si>
  <si>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</si>
  <si>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</si>
  <si>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</si>
  <si>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</si>
  <si>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</si>
  <si>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</si>
  <si>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</si>
  <si>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</si>
  <si>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</si>
  <si>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</si>
  <si>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</si>
  <si>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</si>
  <si>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</si>
  <si>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</si>
  <si>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</si>
  <si>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</si>
  <si>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</si>
  <si>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</si>
  <si>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</si>
  <si>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</si>
  <si>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</si>
  <si>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</si>
  <si>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</si>
  <si>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</si>
  <si>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</si>
  <si>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</si>
  <si>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</si>
  <si>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</si>
  <si>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</si>
  <si>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</si>
  <si>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</si>
  <si>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</si>
  <si>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</si>
  <si>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</si>
  <si>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</si>
  <si>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</si>
  <si>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</si>
  <si>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</si>
  <si>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</si>
  <si>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</si>
  <si>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</si>
  <si>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</si>
  <si>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</si>
  <si>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</si>
  <si>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</si>
  <si>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</si>
  <si>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</si>
  <si>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</si>
  <si>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</si>
  <si>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</si>
  <si>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</si>
  <si>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</si>
  <si>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</si>
  <si>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</si>
  <si>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</si>
  <si>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</si>
  <si>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</si>
  <si>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</si>
  <si>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</si>
  <si>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</si>
  <si>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</si>
  <si>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</si>
  <si>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</si>
  <si>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</si>
  <si>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</si>
  <si>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</si>
  <si>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</si>
  <si>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</si>
  <si>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</si>
  <si>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</si>
  <si>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</si>
  <si>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</si>
  <si>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</si>
  <si>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</si>
  <si>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</si>
  <si>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</si>
  <si>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</si>
  <si>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</si>
  <si>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</si>
  <si>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</si>
  <si>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</si>
  <si>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</si>
  <si>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</si>
  <si>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</si>
  <si>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</si>
  <si>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</si>
  <si>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</si>
  <si>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</si>
  <si>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</si>
  <si>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</si>
  <si>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</si>
  <si>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</si>
  <si>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</si>
  <si>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</si>
  <si>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</si>
  <si>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</si>
  <si>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</si>
  <si>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</si>
  <si>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</si>
  <si>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</si>
  <si>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</si>
  <si>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</si>
  <si>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</si>
  <si>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</si>
  <si>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</si>
  <si>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</si>
  <si>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</si>
  <si>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</si>
  <si>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</si>
  <si>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</si>
  <si>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</si>
  <si>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</si>
  <si>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</si>
  <si>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</si>
  <si>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</si>
  <si>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</si>
  <si>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</si>
  <si>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</si>
  <si>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</si>
  <si>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</si>
  <si>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</si>
  <si>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</si>
  <si>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</si>
  <si>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</si>
  <si>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</si>
  <si>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</si>
  <si>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</si>
  <si>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</si>
  <si>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</si>
  <si>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</si>
  <si>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</si>
  <si>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</si>
  <si>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</si>
  <si>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</si>
  <si>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</si>
  <si>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</si>
  <si>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</si>
  <si>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</si>
  <si>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</si>
  <si>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</si>
  <si>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</si>
  <si>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</si>
  <si>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</si>
  <si>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</si>
  <si>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</si>
  <si>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</si>
  <si>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</si>
  <si>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</si>
  <si>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</si>
  <si>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</si>
  <si>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</si>
  <si>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</si>
  <si>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</si>
  <si>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</si>
  <si>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</si>
  <si>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</si>
  <si>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</si>
  <si>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</si>
  <si>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</si>
  <si>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</si>
  <si>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</si>
  <si>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</si>
  <si>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</si>
  <si>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</si>
  <si>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</si>
  <si>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</si>
  <si>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</si>
  <si>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</si>
  <si>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</si>
  <si>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</si>
  <si>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</si>
  <si>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</si>
  <si>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</si>
  <si>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</si>
  <si>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</si>
  <si>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</si>
  <si>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</si>
  <si>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</si>
  <si>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</si>
  <si>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</si>
  <si>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</si>
  <si>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</si>
  <si>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</si>
  <si>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</si>
  <si>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</si>
  <si>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</si>
  <si>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</si>
  <si>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</si>
  <si>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</si>
  <si>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</si>
  <si>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</si>
  <si>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</si>
  <si>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</si>
  <si>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</si>
  <si>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</si>
  <si>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</si>
  <si>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</si>
  <si>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</si>
  <si>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</si>
  <si>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</si>
  <si>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</si>
  <si>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</si>
  <si>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</si>
  <si>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</si>
  <si>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</si>
  <si>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</si>
  <si>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</si>
  <si>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</si>
  <si>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</si>
  <si>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</si>
  <si>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</si>
  <si>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</si>
  <si>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</si>
  <si>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</si>
  <si>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</si>
  <si>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</si>
  <si>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</si>
  <si>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</si>
  <si>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</si>
  <si>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</si>
  <si>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</si>
  <si>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</si>
  <si>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</si>
  <si>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</si>
  <si>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</si>
  <si>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</si>
  <si>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</si>
  <si>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</si>
  <si>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</si>
  <si>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</si>
  <si>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</si>
  <si>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</si>
  <si>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</si>
  <si>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</si>
  <si>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</si>
  <si>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</si>
  <si>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</si>
  <si>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</si>
  <si>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</si>
  <si>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</si>
  <si>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</si>
  <si>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</si>
  <si>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</si>
  <si>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</si>
  <si>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</si>
  <si>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</si>
  <si>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</si>
  <si>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</si>
  <si>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</si>
  <si>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</si>
  <si>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</si>
  <si>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</si>
  <si>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</si>
  <si>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</si>
  <si>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</si>
  <si>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</si>
  <si>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</si>
  <si>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</si>
  <si>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</si>
  <si>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</si>
  <si>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</si>
  <si>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</si>
  <si>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</si>
  <si>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</si>
  <si>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</si>
  <si>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</si>
  <si>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</si>
  <si>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</si>
  <si>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</si>
  <si>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</si>
  <si>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</si>
  <si>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</si>
  <si>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</si>
  <si>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</si>
  <si>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</si>
  <si>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</si>
  <si>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</si>
  <si>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</si>
  <si>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</si>
  <si>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</si>
  <si>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</si>
  <si>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</si>
  <si>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</si>
  <si>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</si>
  <si>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</si>
  <si>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</si>
  <si>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</si>
  <si>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</si>
  <si>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</si>
  <si>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</si>
  <si>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</si>
  <si>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</si>
  <si>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</si>
  <si>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</si>
  <si>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</si>
  <si>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</si>
  <si>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</si>
  <si>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</si>
  <si>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</si>
  <si>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</si>
  <si>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</si>
  <si>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</si>
  <si>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</si>
  <si>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</si>
  <si>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</si>
  <si>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</si>
  <si>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</si>
  <si>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</si>
  <si>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</si>
  <si>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</si>
  <si>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</si>
  <si>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</si>
  <si>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</si>
  <si>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</si>
  <si>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</si>
  <si>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</si>
  <si>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</si>
  <si>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</si>
  <si>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</si>
  <si>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</si>
  <si>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</si>
  <si>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</si>
  <si>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</si>
  <si>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</si>
  <si>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</si>
  <si>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</si>
  <si>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</si>
  <si>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</si>
  <si>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</si>
  <si>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</si>
  <si>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</si>
  <si>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</si>
  <si>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</si>
  <si>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</si>
  <si>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</si>
  <si>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</si>
  <si>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</si>
  <si>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</si>
  <si>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</si>
  <si>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</si>
  <si>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</si>
  <si>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</si>
  <si>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</si>
  <si>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</si>
  <si>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</si>
  <si>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</si>
  <si>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</si>
  <si>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</si>
  <si>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</si>
  <si>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</si>
  <si>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</si>
  <si>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</si>
  <si>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</si>
  <si>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</si>
  <si>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</si>
  <si>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</si>
  <si>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</si>
  <si>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</si>
  <si>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</si>
  <si>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</si>
  <si>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</si>
  <si>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</si>
  <si>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</si>
  <si>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</si>
  <si>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</si>
  <si>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</si>
  <si>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</si>
  <si>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</si>
  <si>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</si>
  <si>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</si>
  <si>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</si>
  <si>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</si>
  <si>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</si>
  <si>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</si>
  <si>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</si>
  <si>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</si>
  <si>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</si>
  <si>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</si>
  <si>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</si>
  <si>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</si>
  <si>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</si>
  <si>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</si>
  <si>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</si>
  <si>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</si>
  <si>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</si>
  <si>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</si>
  <si>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</si>
  <si>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</si>
  <si>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</si>
  <si>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</si>
  <si>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</si>
  <si>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</si>
  <si>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</si>
  <si>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</si>
  <si>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</si>
  <si>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</si>
  <si>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</si>
  <si>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</si>
  <si>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</si>
  <si>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</si>
  <si>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</si>
  <si>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</si>
  <si>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</si>
  <si>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</si>
  <si>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</si>
  <si>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</si>
  <si>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</si>
  <si>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</si>
  <si>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</si>
  <si>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</si>
  <si>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</si>
  <si>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</si>
  <si>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</si>
  <si>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</si>
  <si>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</si>
  <si>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</si>
  <si>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</si>
  <si>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</si>
  <si>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</si>
  <si>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</si>
  <si>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</si>
  <si>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</si>
  <si>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</si>
  <si>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</si>
  <si>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</si>
  <si>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</si>
  <si>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</si>
  <si>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</si>
  <si>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</si>
  <si>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</si>
  <si>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</si>
  <si>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</si>
  <si>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</si>
  <si>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</si>
  <si>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</si>
  <si>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</si>
  <si>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</si>
  <si>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</si>
  <si>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</si>
  <si>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</si>
  <si>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</si>
  <si>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</si>
  <si>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</si>
  <si>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</si>
  <si>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</si>
  <si>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</si>
  <si>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</si>
  <si>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</si>
  <si>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</si>
  <si>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</si>
  <si>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</si>
  <si>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</si>
  <si>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</si>
  <si>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</si>
  <si>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</si>
  <si>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</si>
  <si>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</si>
  <si>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</si>
  <si>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</si>
  <si>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</si>
  <si>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</si>
  <si>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</si>
  <si>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</si>
  <si>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</si>
  <si>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</si>
  <si>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</si>
  <si>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</si>
  <si>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</si>
  <si>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</si>
  <si>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</si>
  <si>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</si>
  <si>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</si>
  <si>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</si>
  <si>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</si>
  <si>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</si>
  <si>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</si>
  <si>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</si>
  <si>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</si>
  <si>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</si>
  <si>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</si>
  <si>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</si>
  <si>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</si>
  <si>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</si>
  <si>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</si>
  <si>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</si>
  <si>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</si>
  <si>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</si>
  <si>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</si>
  <si>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</si>
  <si>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</si>
  <si>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</si>
  <si>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</si>
  <si>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</si>
  <si>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</si>
  <si>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</si>
  <si>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</si>
  <si>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</si>
  <si>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</si>
  <si>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</si>
  <si>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</si>
  <si>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</si>
  <si>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</si>
  <si>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</si>
  <si>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</si>
  <si>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</si>
  <si>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</si>
  <si>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</si>
  <si>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</si>
  <si>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</si>
  <si>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</si>
  <si>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</si>
  <si>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</si>
  <si>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</si>
  <si>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</si>
  <si>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</si>
  <si>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</si>
  <si>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</si>
  <si>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</si>
  <si>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</si>
  <si>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</si>
  <si>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</si>
  <si>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</si>
  <si>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</si>
  <si>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</si>
  <si>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</si>
  <si>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</si>
  <si>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</si>
  <si>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</si>
  <si>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</si>
  <si>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</si>
  <si>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</si>
  <si>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</si>
  <si>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</si>
  <si>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</si>
  <si>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</si>
  <si>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</si>
  <si>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</si>
  <si>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</si>
  <si>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</si>
  <si>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</si>
  <si>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</si>
  <si>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</si>
  <si>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</si>
  <si>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</si>
  <si>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</si>
  <si>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</si>
  <si>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</si>
  <si>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</si>
  <si>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</si>
  <si>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</si>
  <si>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</si>
  <si>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</si>
  <si>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</si>
  <si>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</si>
  <si>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</si>
  <si>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</si>
  <si>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</si>
  <si>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</si>
  <si>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</si>
  <si>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</si>
  <si>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</si>
  <si>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</si>
  <si>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</si>
  <si>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</si>
  <si>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</si>
  <si>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</si>
  <si>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</si>
  <si>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</si>
  <si>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</si>
  <si>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</si>
  <si>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</si>
  <si>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</si>
  <si>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</si>
  <si>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</si>
  <si>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</si>
  <si>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</si>
  <si>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</si>
  <si>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</si>
  <si>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</si>
  <si>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</si>
  <si>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</si>
  <si>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</si>
  <si>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</si>
  <si>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</si>
  <si>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</si>
  <si>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</si>
  <si>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</si>
  <si>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</si>
  <si>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</si>
  <si>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</si>
  <si>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</si>
  <si>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</si>
  <si>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</si>
  <si>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</si>
  <si>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</si>
  <si>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</si>
  <si>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</si>
  <si>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</si>
  <si>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</si>
  <si>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</si>
  <si>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</si>
  <si>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</si>
  <si>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</si>
  <si>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</si>
  <si>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</si>
  <si>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</si>
  <si>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</si>
  <si>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</si>
  <si>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</si>
  <si>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</si>
  <si>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</si>
  <si>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</si>
  <si>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</si>
  <si>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</si>
  <si>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</si>
  <si>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</si>
  <si>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</si>
  <si>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</si>
  <si>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</si>
  <si>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</si>
  <si>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</si>
  <si>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</si>
  <si>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</si>
  <si>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</si>
  <si>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</si>
  <si>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</si>
  <si>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</si>
  <si>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</si>
  <si>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</si>
  <si>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</si>
  <si>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</si>
  <si>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</si>
  <si>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</si>
  <si>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</si>
  <si>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</si>
  <si>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</si>
  <si>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</si>
  <si>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</si>
  <si>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</si>
  <si>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</si>
  <si>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</si>
  <si>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</si>
  <si>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</si>
  <si>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</si>
  <si>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</si>
  <si>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</si>
  <si>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</si>
  <si>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</si>
  <si>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</si>
  <si>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</si>
  <si>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</si>
  <si>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</si>
  <si>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</si>
  <si>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</si>
  <si>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</si>
  <si>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</si>
  <si>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</si>
  <si>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</si>
  <si>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</si>
  <si>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</si>
  <si>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</si>
  <si>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</si>
  <si>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</si>
  <si>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</si>
  <si>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</si>
  <si>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</si>
  <si>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</si>
  <si>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</si>
  <si>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</si>
  <si>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</si>
  <si>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</si>
  <si>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</si>
  <si>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</si>
  <si>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</si>
  <si>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</si>
  <si>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</si>
  <si>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</si>
  <si>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</si>
  <si>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</si>
  <si>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</si>
  <si>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</si>
  <si>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</si>
  <si>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</si>
  <si>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</si>
  <si>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</si>
  <si>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</si>
  <si>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</si>
  <si>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</si>
  <si>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</si>
  <si>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</si>
  <si>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</si>
  <si>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</si>
  <si>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</si>
  <si>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</si>
  <si>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</si>
  <si>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</si>
  <si>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</si>
  <si>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</si>
  <si>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</si>
  <si>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</si>
  <si>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</si>
  <si>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</si>
  <si>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</si>
  <si>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</si>
  <si>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</si>
  <si>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</si>
  <si>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</si>
  <si>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</si>
  <si>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</si>
  <si>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</si>
  <si>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</si>
  <si>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</si>
  <si>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</si>
  <si>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</si>
  <si>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</si>
  <si>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</si>
  <si>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</si>
  <si>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</si>
  <si>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</si>
  <si>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</si>
  <si>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</si>
  <si>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</si>
  <si>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</si>
  <si>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</si>
  <si>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</si>
  <si>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</si>
  <si>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</si>
  <si>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</si>
  <si>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</si>
  <si>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</si>
  <si>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</si>
  <si>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</si>
  <si>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</si>
  <si>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</si>
  <si>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</si>
  <si>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</si>
  <si>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</si>
  <si>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</si>
  <si>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</si>
  <si>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</si>
  <si>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</si>
  <si>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</si>
  <si>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</si>
  <si>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</si>
  <si>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</si>
  <si>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</si>
  <si>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</si>
  <si>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</si>
  <si>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</si>
  <si>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</si>
  <si>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</si>
  <si>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</si>
  <si>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</si>
  <si>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</si>
  <si>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</si>
  <si>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</si>
  <si>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</si>
  <si>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</si>
  <si>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</si>
  <si>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</si>
  <si>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</si>
  <si>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</si>
  <si>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</si>
  <si>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</si>
  <si>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</si>
  <si>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</si>
  <si>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</si>
  <si>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</si>
  <si>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</si>
  <si>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</si>
  <si>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</si>
  <si>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</si>
  <si>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</si>
  <si>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</si>
  <si>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</si>
  <si>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</si>
  <si>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</si>
  <si>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</si>
  <si>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</si>
  <si>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</si>
  <si>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</si>
  <si>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</si>
  <si>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</si>
  <si>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</si>
  <si>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</si>
  <si>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</si>
  <si>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</si>
  <si>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</si>
  <si>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</si>
  <si>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</si>
  <si>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</si>
  <si>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</si>
  <si>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</si>
  <si>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</si>
  <si>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</si>
  <si>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</si>
  <si>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</si>
  <si>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</si>
  <si>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</si>
  <si>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</si>
  <si>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</si>
  <si>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</si>
  <si>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</si>
  <si>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</si>
  <si>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</si>
  <si>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</si>
  <si>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</si>
  <si>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</si>
  <si>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</si>
  <si>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</si>
  <si>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</si>
  <si>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</si>
  <si>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</si>
  <si>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</si>
  <si>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</si>
  <si>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</si>
  <si>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</si>
  <si>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</si>
  <si>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</si>
  <si>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</si>
  <si>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</si>
  <si>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</si>
  <si>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</si>
  <si>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</si>
  <si>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</si>
  <si>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</si>
  <si>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</si>
  <si>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</si>
  <si>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</si>
  <si>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</si>
  <si>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</si>
  <si>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</si>
  <si>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</si>
  <si>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</si>
  <si>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</si>
  <si>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</si>
  <si>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</si>
  <si>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</si>
  <si>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</si>
  <si>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</si>
  <si>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</si>
  <si>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</si>
  <si>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</si>
  <si>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</si>
  <si>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</si>
  <si>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</si>
  <si>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</si>
  <si>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</si>
  <si>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</si>
  <si>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</si>
  <si>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</si>
  <si>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</si>
  <si>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</si>
  <si>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</si>
  <si>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</si>
  <si>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</si>
  <si>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</si>
  <si>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</si>
  <si>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</si>
  <si>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</si>
  <si>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</si>
  <si>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</si>
  <si>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</si>
  <si>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</si>
  <si>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</si>
  <si>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</si>
  <si>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</si>
  <si>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</si>
  <si>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</si>
  <si>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</si>
  <si>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</si>
  <si>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</si>
  <si>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</si>
  <si>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</si>
  <si>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</si>
  <si>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</si>
  <si>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</si>
  <si>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</si>
  <si>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</si>
  <si>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</si>
  <si>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</si>
  <si>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</si>
  <si>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</si>
  <si>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</si>
  <si>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</si>
  <si>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</si>
  <si>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</si>
  <si>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</si>
  <si>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</si>
  <si>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</si>
  <si>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</si>
  <si>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</si>
  <si>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</si>
  <si>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</si>
  <si>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</si>
  <si>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</si>
  <si>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</si>
  <si>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</si>
  <si>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</si>
  <si>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</si>
  <si>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</si>
  <si>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</si>
  <si>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</si>
  <si>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</si>
  <si>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</si>
  <si>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</si>
  <si>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</si>
  <si>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</si>
  <si>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</si>
  <si>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</si>
  <si>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</si>
  <si>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</si>
  <si>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</si>
  <si>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</si>
  <si>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</si>
  <si>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</si>
  <si>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</si>
  <si>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</si>
  <si>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</si>
  <si>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</si>
  <si>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</si>
  <si>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</si>
  <si>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</si>
  <si>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</si>
  <si>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</si>
  <si>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</si>
  <si>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</si>
  <si>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</si>
  <si>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</si>
  <si>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</si>
  <si>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</si>
  <si>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</si>
  <si>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</si>
  <si>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</si>
  <si>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</si>
  <si>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</si>
  <si>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</si>
  <si>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</si>
  <si>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</si>
  <si>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</si>
  <si>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</si>
  <si>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</si>
  <si>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</si>
  <si>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</si>
  <si>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</si>
  <si>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</si>
  <si>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</si>
  <si>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</si>
  <si>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</si>
  <si>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</si>
  <si>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</si>
  <si>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</si>
  <si>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</si>
  <si>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</si>
  <si>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</si>
  <si>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</si>
  <si>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</si>
  <si>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</si>
  <si>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</si>
  <si>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</si>
  <si>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</si>
  <si>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</si>
  <si>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</si>
  <si>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</si>
  <si>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</si>
  <si>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</si>
  <si>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</si>
  <si>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</si>
  <si>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</si>
  <si>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</si>
  <si>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</si>
  <si>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</si>
  <si>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</si>
  <si>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</si>
  <si>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</si>
  <si>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</si>
  <si>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</si>
  <si>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</si>
  <si>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</si>
  <si>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</si>
  <si>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</si>
  <si>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</si>
  <si>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</si>
  <si>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</si>
  <si>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</si>
  <si>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</si>
  <si>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</si>
  <si>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</si>
  <si>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</si>
  <si>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</si>
  <si>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</si>
  <si>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</si>
  <si>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</si>
  <si>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</si>
  <si>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</si>
  <si>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</si>
  <si>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</si>
  <si>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</si>
  <si>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</si>
  <si>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</si>
  <si>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</si>
  <si>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</si>
  <si>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</si>
  <si>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</si>
  <si>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</si>
  <si>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</si>
  <si>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</si>
  <si>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</si>
  <si>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</si>
  <si>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</si>
  <si>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</si>
  <si>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</si>
  <si>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</si>
  <si>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</si>
  <si>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</si>
  <si>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</si>
  <si>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</si>
  <si>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</si>
  <si>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</si>
  <si>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</si>
  <si>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</si>
  <si>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</si>
  <si>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</si>
  <si>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</si>
  <si>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</si>
  <si>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</si>
  <si>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</si>
  <si>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</si>
  <si>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</si>
  <si>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</si>
  <si>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</si>
  <si>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</si>
  <si>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</si>
  <si>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</si>
  <si>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</si>
  <si>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</si>
  <si>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</si>
  <si>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</si>
  <si>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</si>
  <si>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</si>
  <si>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</si>
  <si>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</si>
  <si>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</si>
  <si>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</si>
  <si>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</si>
  <si>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</si>
  <si>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</si>
  <si>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</si>
  <si>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</si>
  <si>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</si>
  <si>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</si>
  <si>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</si>
  <si>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</si>
  <si>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</si>
  <si>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</si>
  <si>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</si>
  <si>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</si>
  <si>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</si>
  <si>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</si>
  <si>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</si>
  <si>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</si>
  <si>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</si>
  <si>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</si>
  <si>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</si>
  <si>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</si>
  <si>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</si>
  <si>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</si>
  <si>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</si>
  <si>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</si>
  <si>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</si>
  <si>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</si>
  <si>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</si>
  <si>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</si>
  <si>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</si>
  <si>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</si>
  <si>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</si>
  <si>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</si>
  <si>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</si>
  <si>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</si>
  <si>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</si>
  <si>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</si>
  <si>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</si>
  <si>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</si>
  <si>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</si>
  <si>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</si>
  <si>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</si>
  <si>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</si>
  <si>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</si>
  <si>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</si>
  <si>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</si>
  <si>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</si>
  <si>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</si>
  <si>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</si>
  <si>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</si>
  <si>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</si>
  <si>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</si>
  <si>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</si>
  <si>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</si>
  <si>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</si>
  <si>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</si>
  <si>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</si>
  <si>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</si>
  <si>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</si>
  <si>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</si>
  <si>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</si>
  <si>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</si>
  <si>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</si>
  <si>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</si>
  <si>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</si>
  <si>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</si>
  <si>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</si>
  <si>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</si>
  <si>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</si>
  <si>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</si>
  <si>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</si>
  <si>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</si>
  <si>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</si>
  <si>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</si>
  <si>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</si>
  <si>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</si>
  <si>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</si>
  <si>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</si>
  <si>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</si>
  <si>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</si>
  <si>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</si>
  <si>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</si>
  <si>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</si>
  <si>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</si>
  <si>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</si>
  <si>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</si>
  <si>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</si>
  <si>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</si>
  <si>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</si>
  <si>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</si>
  <si>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</si>
  <si>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</si>
  <si>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</si>
  <si>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</si>
  <si>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</si>
  <si>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</si>
  <si>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</si>
  <si>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</si>
  <si>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</si>
  <si>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</si>
  <si>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</si>
  <si>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</si>
  <si>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</si>
  <si>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</si>
  <si>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</si>
  <si>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</si>
  <si>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</si>
  <si>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</si>
  <si>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</si>
  <si>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</si>
  <si>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</si>
  <si>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</si>
  <si>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</si>
  <si>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</si>
  <si>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</si>
  <si>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</si>
  <si>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</si>
  <si>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</si>
  <si>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</si>
  <si>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</si>
  <si>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</si>
  <si>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</si>
  <si>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</si>
  <si>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</si>
  <si>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</si>
  <si>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</si>
  <si>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</si>
  <si>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</si>
  <si>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</si>
  <si>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</si>
  <si>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</si>
  <si>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</si>
  <si>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</si>
  <si>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</si>
  <si>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</si>
  <si>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</si>
  <si>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</si>
  <si>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</si>
  <si>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</si>
  <si>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</si>
  <si>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</si>
  <si>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</si>
  <si>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</si>
  <si>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</si>
  <si>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</si>
  <si>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</si>
  <si>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</si>
  <si>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</si>
  <si>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</si>
  <si>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</si>
  <si>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</si>
  <si>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</si>
  <si>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</si>
  <si>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</si>
  <si>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</si>
  <si>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</si>
  <si>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</si>
  <si>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</si>
  <si>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</si>
  <si>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</si>
  <si>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</si>
  <si>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</si>
  <si>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</si>
  <si>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</si>
  <si>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</si>
  <si>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</si>
  <si>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</si>
  <si>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</si>
  <si>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</si>
  <si>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</si>
  <si>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</si>
  <si>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</si>
  <si>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</si>
  <si>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</si>
  <si>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</si>
  <si>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</si>
  <si>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</si>
  <si>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</si>
  <si>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</si>
  <si>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</si>
  <si>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</si>
  <si>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</si>
  <si>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</si>
  <si>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</si>
  <si>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</si>
  <si>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</si>
  <si>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</si>
  <si>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</si>
  <si>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</si>
  <si>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</si>
  <si>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</si>
  <si>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</si>
  <si>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</si>
  <si>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</si>
  <si>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</si>
  <si>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</si>
  <si>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</si>
  <si>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</si>
  <si>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</si>
  <si>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</si>
  <si>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</si>
  <si>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</si>
  <si>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</si>
  <si>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</si>
  <si>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</si>
  <si>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</si>
  <si>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</si>
  <si>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</si>
  <si>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</si>
  <si>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</si>
  <si>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</si>
  <si>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</si>
  <si>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</si>
  <si>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</si>
  <si>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</si>
  <si>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</si>
  <si>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</si>
  <si>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</si>
  <si>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</si>
  <si>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</si>
  <si>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</si>
  <si>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</si>
  <si>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</si>
  <si>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</si>
  <si>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</si>
  <si>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</si>
  <si>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</si>
  <si>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</si>
  <si>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</si>
  <si>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</si>
  <si>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</si>
  <si>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</si>
  <si>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</si>
  <si>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</si>
  <si>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</si>
  <si>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</si>
  <si>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</si>
  <si>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</si>
  <si>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</si>
  <si>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</si>
  <si>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</si>
  <si>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</si>
  <si>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</si>
  <si>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</si>
  <si>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</si>
  <si>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</si>
  <si>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</si>
  <si>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</si>
  <si>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</si>
  <si>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</si>
  <si>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</si>
  <si>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</si>
  <si>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</si>
  <si>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</si>
  <si>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</si>
  <si>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</si>
  <si>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</si>
  <si>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</si>
  <si>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</si>
  <si>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</si>
  <si>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</si>
  <si>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</si>
  <si>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</si>
  <si>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</si>
  <si>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</si>
  <si>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</si>
  <si>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</si>
  <si>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</si>
  <si>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</si>
  <si>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</si>
  <si>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</si>
  <si>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</si>
  <si>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</si>
  <si>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</si>
  <si>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</si>
  <si>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</si>
  <si>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</si>
  <si>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</si>
  <si>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</si>
  <si>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</si>
  <si>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</si>
  <si>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</si>
  <si>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</si>
  <si>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</si>
  <si>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</si>
  <si>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</si>
  <si>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</si>
  <si>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</si>
  <si>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</si>
  <si>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</si>
  <si>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</si>
  <si>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</si>
  <si>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</si>
  <si>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</si>
  <si>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</si>
  <si>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</si>
  <si>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</si>
  <si>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</si>
  <si>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</si>
  <si>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</si>
  <si>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</si>
  <si>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</si>
  <si>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</si>
  <si>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</si>
  <si>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</si>
  <si>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</si>
  <si>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</si>
  <si>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</si>
  <si>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</si>
  <si>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</si>
  <si>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</si>
  <si>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</si>
  <si>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</si>
  <si>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</si>
  <si>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</si>
  <si>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</si>
  <si>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</si>
  <si>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</si>
  <si>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</si>
  <si>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</si>
  <si>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</si>
  <si>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</si>
  <si>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</si>
  <si>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</si>
  <si>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</si>
  <si>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</si>
  <si>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</si>
  <si>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</si>
  <si>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</si>
  <si>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</si>
  <si>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</si>
  <si>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</si>
  <si>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</si>
  <si>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</si>
  <si>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</si>
  <si>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</si>
  <si>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</si>
  <si>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</si>
  <si>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</si>
  <si>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</si>
  <si>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</si>
  <si>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</si>
  <si>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</si>
  <si>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</si>
  <si>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</si>
  <si>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</si>
  <si>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</si>
  <si>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</si>
  <si>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</si>
  <si>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</si>
  <si>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</si>
  <si>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</si>
  <si>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</si>
  <si>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</si>
  <si>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</si>
  <si>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</si>
  <si>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</si>
  <si>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</si>
  <si>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</si>
  <si>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</si>
  <si>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</si>
  <si>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</si>
  <si>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</si>
  <si>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</si>
  <si>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</si>
  <si>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</si>
  <si>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</si>
  <si>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</si>
  <si>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</si>
  <si>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</si>
  <si>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</si>
  <si>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</si>
  <si>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</si>
  <si>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</si>
  <si>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</si>
  <si>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</si>
  <si>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</si>
  <si>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</si>
  <si>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</si>
  <si>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</si>
  <si>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</si>
  <si>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</si>
  <si>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</si>
  <si>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</si>
  <si>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</si>
  <si>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</si>
  <si>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</si>
  <si>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</si>
  <si>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</si>
  <si>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</si>
  <si>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</si>
  <si>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</si>
  <si>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</si>
  <si>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</si>
  <si>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</si>
  <si>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</si>
  <si>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</si>
  <si>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</si>
  <si>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</si>
  <si>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</si>
  <si>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</si>
  <si>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</si>
  <si>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</si>
  <si>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</si>
  <si>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</si>
  <si>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</si>
  <si>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</si>
  <si>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</si>
  <si>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</si>
  <si>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</si>
  <si>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</si>
  <si>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</si>
  <si>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</si>
  <si>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</si>
  <si>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</si>
  <si>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</si>
  <si>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</si>
  <si>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</si>
  <si>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</si>
  <si>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</si>
  <si>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</si>
  <si>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</si>
  <si>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</si>
  <si>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</si>
  <si>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</si>
  <si>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</si>
  <si>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</si>
  <si>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</si>
  <si>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</si>
  <si>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</si>
  <si>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</si>
  <si>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</si>
  <si>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</si>
  <si>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</si>
  <si>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</si>
  <si>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</si>
  <si>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</si>
  <si>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</si>
  <si>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</si>
  <si>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</si>
  <si>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</si>
  <si>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</si>
  <si>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</si>
  <si>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</si>
  <si>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</si>
  <si>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</si>
  <si>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</si>
  <si>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</si>
  <si>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</si>
  <si>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</si>
  <si>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</si>
  <si>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</si>
  <si>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</si>
  <si>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</si>
  <si>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</si>
  <si>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</si>
  <si>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</si>
  <si>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</si>
  <si>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</si>
  <si>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</si>
  <si>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</si>
  <si>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</si>
  <si>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</si>
  <si>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</si>
  <si>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</si>
  <si>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</si>
  <si>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</si>
  <si>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</si>
  <si>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</si>
  <si>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</si>
  <si>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</si>
  <si>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</si>
  <si>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</si>
  <si>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</si>
  <si>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</si>
  <si>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</si>
  <si>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</si>
  <si>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</si>
  <si>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</si>
  <si>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</si>
  <si>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</si>
  <si>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</si>
  <si>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</si>
  <si>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</si>
  <si>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</si>
  <si>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</si>
  <si>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</si>
  <si>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</si>
  <si>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</si>
  <si>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</si>
  <si>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</si>
  <si>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</si>
  <si>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</si>
  <si>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</si>
  <si>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</si>
  <si>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</si>
  <si>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</si>
  <si>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</si>
  <si>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</si>
  <si>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</si>
  <si>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</si>
  <si>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</si>
  <si>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</si>
  <si>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</si>
  <si>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</si>
  <si>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</si>
  <si>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</si>
  <si>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</si>
  <si>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</si>
  <si>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</si>
  <si>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</si>
  <si>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</si>
  <si>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</si>
  <si>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</si>
  <si>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</si>
  <si>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</si>
  <si>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</si>
  <si>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</si>
  <si>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</si>
  <si>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</si>
  <si>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</si>
  <si>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</si>
  <si>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</si>
  <si>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</si>
  <si>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</si>
  <si>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</si>
  <si>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</si>
  <si>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</si>
  <si>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</si>
  <si>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</si>
  <si>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</si>
  <si>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</si>
  <si>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</si>
  <si>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</si>
  <si>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</si>
  <si>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</si>
  <si>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</si>
  <si>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</si>
  <si>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</si>
  <si>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</si>
  <si>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</si>
  <si>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</si>
  <si>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</si>
  <si>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</si>
  <si>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</si>
  <si>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</si>
  <si>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</si>
  <si>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</si>
  <si>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</si>
  <si>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</si>
  <si>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</si>
  <si>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</si>
  <si>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</si>
  <si>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</si>
  <si>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</si>
  <si>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</si>
  <si>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</si>
  <si>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</si>
  <si>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</si>
  <si>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</si>
  <si>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</si>
  <si>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</si>
  <si>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</si>
  <si>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</si>
  <si>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</si>
  <si>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</si>
  <si>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</si>
  <si>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</si>
  <si>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</si>
  <si>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</si>
  <si>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</si>
  <si>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</si>
  <si>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</si>
  <si>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</si>
  <si>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</si>
  <si>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</si>
  <si>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</si>
  <si>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</si>
  <si>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</si>
  <si>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</si>
  <si>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</si>
  <si>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</si>
  <si>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</si>
  <si>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</si>
  <si>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</si>
  <si>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</si>
  <si>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</si>
  <si>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</si>
  <si>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</si>
  <si>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</si>
  <si>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</si>
  <si>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</si>
  <si>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</si>
  <si>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</si>
  <si>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</si>
  <si>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</si>
  <si>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</si>
  <si>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</si>
  <si>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</si>
  <si>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</si>
  <si>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</si>
  <si>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</si>
  <si>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</si>
  <si>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</si>
  <si>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</si>
  <si>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</si>
  <si>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</si>
  <si>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</si>
  <si>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</si>
  <si>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</si>
  <si>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</si>
  <si>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</si>
  <si>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</si>
  <si>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</si>
  <si>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</si>
  <si>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</si>
  <si>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</si>
  <si>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</si>
  <si>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</si>
  <si>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</si>
  <si>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</si>
  <si>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</si>
  <si>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</si>
  <si>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</si>
  <si>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</si>
  <si>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</si>
  <si>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</si>
  <si>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</si>
  <si>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</si>
  <si>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</si>
  <si>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</si>
  <si>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</si>
  <si>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</si>
  <si>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</si>
  <si>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</si>
  <si>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</si>
  <si>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</si>
  <si>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</si>
  <si>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</si>
  <si>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</si>
  <si>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</si>
  <si>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</si>
  <si>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</si>
  <si>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</si>
  <si>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</si>
  <si>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</si>
  <si>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</si>
  <si>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</si>
  <si>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</si>
  <si>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</si>
  <si>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</si>
  <si>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</si>
  <si>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</si>
  <si>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1314
1322</t>
    <phoneticPr fontId="103" type="noConversion"/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</si>
  <si>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</si>
  <si>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</si>
  <si>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</si>
  <si>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</si>
  <si>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</si>
  <si>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</si>
  <si>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</si>
  <si>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</si>
  <si>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</si>
  <si>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</si>
  <si>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</si>
  <si>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</si>
  <si>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</si>
  <si>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</si>
  <si>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</si>
  <si>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</si>
  <si>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</si>
  <si>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</si>
  <si>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</si>
  <si>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</si>
  <si>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</si>
  <si>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</si>
  <si>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</si>
  <si>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</si>
  <si>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</si>
  <si>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</si>
  <si>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</si>
  <si>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</si>
  <si>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</si>
  <si>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</si>
  <si>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</si>
  <si>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</si>
  <si>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</si>
  <si>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</si>
  <si>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</si>
  <si>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</si>
  <si>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</si>
  <si>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</si>
  <si>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</si>
  <si>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</si>
  <si>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</si>
  <si>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</si>
  <si>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</si>
  <si>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</si>
  <si>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</si>
  <si>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</si>
  <si>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</si>
  <si>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</si>
  <si>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</si>
  <si>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</si>
  <si>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</si>
  <si>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</si>
  <si>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</si>
  <si>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</si>
  <si>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</si>
  <si>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</si>
  <si>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</si>
  <si>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</si>
  <si>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</si>
  <si>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</si>
  <si>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</si>
  <si>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</si>
  <si>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</si>
  <si>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</si>
  <si>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</si>
  <si>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</si>
  <si>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</si>
  <si>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</si>
  <si>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</si>
  <si>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</si>
  <si>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</si>
  <si>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</si>
  <si>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</si>
  <si>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</si>
  <si>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</si>
  <si>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</si>
  <si>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</si>
  <si>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</si>
  <si>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</si>
  <si>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</si>
  <si>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</si>
  <si>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</si>
  <si>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</si>
  <si>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</si>
  <si>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</si>
  <si>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</si>
  <si>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</si>
  <si>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</si>
  <si>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</si>
  <si>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</si>
  <si>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</si>
  <si>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</si>
  <si>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</si>
  <si>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</si>
  <si>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</si>
  <si>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</si>
  <si>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</si>
  <si>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</si>
  <si>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</si>
  <si>
    <t>RXK-14FW-POK-FOREMOST-40</t>
    <phoneticPr fontId="6" type="noConversion"/>
  </si>
  <si>
    <t>12/29수량확정</t>
    <phoneticPr fontId="6" type="noConversion"/>
  </si>
</sst>
</file>

<file path=xl/styles.xml><?xml version="1.0" encoding="utf-8"?>
<styleSheet xmlns="http://schemas.openxmlformats.org/spreadsheetml/2006/main">
  <numFmts count="3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  <numFmt numFmtId="201" formatCode="_-* #,##0.000_-;\-* #,##0.000_-;_-* &quot;-&quot;??_-;_-@_-"/>
    <numFmt numFmtId="202" formatCode="&quot;₩&quot;#,##0_);[Red]\(&quot;₩&quot;#,##0\)"/>
  </numFmts>
  <fonts count="18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2"/>
      <color theme="0" tint="-0.499984740745262"/>
      <name val="맑은 고딕"/>
      <family val="3"/>
      <charset val="129"/>
      <scheme val="minor"/>
    </font>
    <font>
      <b/>
      <sz val="12"/>
      <color theme="0" tint="-0.49998474074526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b/>
      <sz val="10"/>
      <color rgb="FFC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</font>
    <font>
      <sz val="14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12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3"/>
      <color indexed="81"/>
      <name val="Tahoma"/>
      <family val="2"/>
    </font>
    <font>
      <b/>
      <sz val="13"/>
      <color indexed="81"/>
      <name val="돋움"/>
      <family val="3"/>
      <charset val="129"/>
    </font>
    <font>
      <sz val="14"/>
      <color indexed="81"/>
      <name val="Tahoma"/>
      <family val="2"/>
    </font>
    <font>
      <sz val="16"/>
      <name val="돋움체"/>
      <family val="3"/>
      <charset val="129"/>
    </font>
    <font>
      <b/>
      <sz val="10"/>
      <color rgb="FFC00000"/>
      <name val="돋움체"/>
      <family val="3"/>
      <charset val="129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13"/>
      <name val="돋움체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FF"/>
        <bgColor indexed="64"/>
      </patternFill>
    </fill>
  </fills>
  <borders count="262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ashed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0" fontId="46" fillId="8" borderId="178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5" fillId="7" borderId="178" applyNumberForma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3" fillId="9" borderId="179" applyNumberFormat="0" applyFont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6" fillId="0" borderId="180" applyNumberFormat="0" applyFill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58" fillId="8" borderId="181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78" applyNumberFormat="0" applyAlignment="0" applyProtection="0"/>
    <xf numFmtId="0" fontId="73" fillId="7" borderId="178" applyNumberFormat="0" applyAlignment="0" applyProtection="0"/>
    <xf numFmtId="0" fontId="36" fillId="9" borderId="179" applyNumberFormat="0" applyFont="0" applyAlignment="0" applyProtection="0"/>
    <xf numFmtId="0" fontId="76" fillId="14" borderId="181" applyNumberFormat="0" applyAlignment="0" applyProtection="0"/>
    <xf numFmtId="0" fontId="78" fillId="0" borderId="182" applyNumberFormat="0" applyFill="0" applyAlignment="0" applyProtection="0"/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  <xf numFmtId="0" fontId="83" fillId="9" borderId="179" applyNumberFormat="0" applyFont="0" applyAlignment="0" applyProtection="0">
      <alignment vertical="center"/>
    </xf>
  </cellStyleXfs>
  <cellXfs count="1592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86" fillId="27" borderId="64" xfId="0" applyNumberFormat="1" applyFont="1" applyFill="1" applyBorder="1" applyAlignment="1">
      <alignment horizontal="center" vertical="center" wrapText="1"/>
    </xf>
    <xf numFmtId="3" fontId="30" fillId="31" borderId="64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right" vertical="center"/>
    </xf>
    <xf numFmtId="0" fontId="30" fillId="0" borderId="20" xfId="0" applyFont="1" applyFill="1" applyBorder="1" applyAlignment="1">
      <alignment horizontal="center" vertical="center" wrapText="1"/>
    </xf>
    <xf numFmtId="0" fontId="30" fillId="0" borderId="66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7" xfId="0" applyNumberFormat="1" applyFont="1" applyFill="1" applyBorder="1" applyAlignment="1">
      <alignment horizontal="center" vertical="center" wrapText="1"/>
    </xf>
    <xf numFmtId="176" fontId="30" fillId="27" borderId="68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6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7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2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3" xfId="0" applyNumberFormat="1" applyFont="1" applyFill="1" applyBorder="1" applyAlignment="1">
      <alignment horizontal="center" vertical="center"/>
    </xf>
    <xf numFmtId="0" fontId="121" fillId="0" borderId="103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40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36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39" xfId="0" applyNumberFormat="1" applyFont="1" applyFill="1" applyBorder="1" applyAlignment="1">
      <alignment horizontal="center" vertical="center"/>
    </xf>
    <xf numFmtId="195" fontId="121" fillId="0" borderId="140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5" fontId="121" fillId="0" borderId="136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40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36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1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2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1" xfId="0" applyNumberFormat="1" applyFont="1" applyFill="1" applyBorder="1" applyAlignment="1">
      <alignment horizontal="center" vertical="center" wrapText="1"/>
    </xf>
    <xf numFmtId="194" fontId="121" fillId="0" borderId="143" xfId="0" applyNumberFormat="1" applyFont="1" applyFill="1" applyBorder="1" applyAlignment="1">
      <alignment horizontal="center" vertical="center"/>
    </xf>
    <xf numFmtId="194" fontId="121" fillId="0" borderId="144" xfId="0" applyNumberFormat="1" applyFont="1" applyFill="1" applyBorder="1" applyAlignment="1">
      <alignment horizontal="center" vertical="center"/>
    </xf>
    <xf numFmtId="194" fontId="122" fillId="43" borderId="141" xfId="0" applyNumberFormat="1" applyFont="1" applyFill="1" applyBorder="1" applyAlignment="1">
      <alignment horizontal="center" vertical="center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0" fontId="26" fillId="0" borderId="151" xfId="0" applyFont="1" applyBorder="1">
      <alignment vertical="center"/>
    </xf>
    <xf numFmtId="0" fontId="26" fillId="0" borderId="152" xfId="0" applyFont="1" applyBorder="1">
      <alignment vertical="center"/>
    </xf>
    <xf numFmtId="0" fontId="26" fillId="0" borderId="151" xfId="0" pivotButton="1" applyFont="1" applyBorder="1">
      <alignment vertical="center"/>
    </xf>
    <xf numFmtId="0" fontId="26" fillId="0" borderId="153" xfId="0" applyFont="1" applyBorder="1">
      <alignment vertical="center"/>
    </xf>
    <xf numFmtId="0" fontId="30" fillId="0" borderId="151" xfId="0" applyFont="1" applyBorder="1">
      <alignment vertical="center"/>
    </xf>
    <xf numFmtId="0" fontId="30" fillId="0" borderId="151" xfId="0" pivotButton="1" applyFont="1" applyBorder="1">
      <alignment vertical="center"/>
    </xf>
    <xf numFmtId="0" fontId="30" fillId="0" borderId="154" xfId="0" applyFont="1" applyBorder="1">
      <alignment vertical="center"/>
    </xf>
    <xf numFmtId="3" fontId="30" fillId="0" borderId="151" xfId="0" applyNumberFormat="1" applyFont="1" applyBorder="1">
      <alignment vertical="center"/>
    </xf>
    <xf numFmtId="0" fontId="30" fillId="31" borderId="155" xfId="0" applyFont="1" applyFill="1" applyBorder="1">
      <alignment vertical="center"/>
    </xf>
    <xf numFmtId="0" fontId="30" fillId="31" borderId="156" xfId="0" applyFont="1" applyFill="1" applyBorder="1">
      <alignment vertical="center"/>
    </xf>
    <xf numFmtId="3" fontId="30" fillId="31" borderId="155" xfId="0" applyNumberFormat="1" applyFont="1" applyFill="1" applyBorder="1">
      <alignment vertical="center"/>
    </xf>
    <xf numFmtId="0" fontId="30" fillId="0" borderId="158" xfId="0" applyFont="1" applyBorder="1">
      <alignment vertical="center"/>
    </xf>
    <xf numFmtId="14" fontId="30" fillId="0" borderId="151" xfId="0" applyNumberFormat="1" applyFont="1" applyBorder="1">
      <alignment vertical="center"/>
    </xf>
    <xf numFmtId="3" fontId="30" fillId="0" borderId="158" xfId="0" applyNumberFormat="1" applyFont="1" applyBorder="1">
      <alignment vertical="center"/>
    </xf>
    <xf numFmtId="177" fontId="30" fillId="0" borderId="158" xfId="0" applyNumberFormat="1" applyFont="1" applyBorder="1">
      <alignment vertical="center"/>
    </xf>
    <xf numFmtId="177" fontId="30" fillId="0" borderId="154" xfId="0" applyNumberFormat="1" applyFont="1" applyBorder="1">
      <alignment vertical="center"/>
    </xf>
    <xf numFmtId="3" fontId="30" fillId="31" borderId="159" xfId="0" applyNumberFormat="1" applyFont="1" applyFill="1" applyBorder="1">
      <alignment vertical="center"/>
    </xf>
    <xf numFmtId="177" fontId="30" fillId="31" borderId="159" xfId="0" applyNumberFormat="1" applyFont="1" applyFill="1" applyBorder="1">
      <alignment vertical="center"/>
    </xf>
    <xf numFmtId="177" fontId="30" fillId="31" borderId="157" xfId="0" applyNumberFormat="1" applyFont="1" applyFill="1" applyBorder="1">
      <alignment vertical="center"/>
    </xf>
    <xf numFmtId="3" fontId="30" fillId="0" borderId="158" xfId="0" applyNumberFormat="1" applyFont="1" applyFill="1" applyBorder="1">
      <alignment vertical="center"/>
    </xf>
    <xf numFmtId="0" fontId="30" fillId="0" borderId="158" xfId="0" applyFont="1" applyFill="1" applyBorder="1">
      <alignment vertical="center"/>
    </xf>
    <xf numFmtId="3" fontId="30" fillId="0" borderId="151" xfId="0" applyNumberFormat="1" applyFont="1" applyFill="1" applyBorder="1">
      <alignment vertical="center"/>
    </xf>
    <xf numFmtId="177" fontId="30" fillId="0" borderId="158" xfId="0" applyNumberFormat="1" applyFont="1" applyFill="1" applyBorder="1">
      <alignment vertical="center"/>
    </xf>
    <xf numFmtId="177" fontId="30" fillId="0" borderId="154" xfId="0" applyNumberFormat="1" applyFont="1" applyFill="1" applyBorder="1">
      <alignment vertical="center"/>
    </xf>
    <xf numFmtId="0" fontId="26" fillId="0" borderId="152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41" fontId="122" fillId="30" borderId="0" xfId="2103" applyFont="1" applyFill="1" applyAlignment="1">
      <alignment horizontal="right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2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39" fillId="0" borderId="0" xfId="0" applyFont="1" applyFill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6" fillId="0" borderId="58" xfId="0" applyFont="1" applyBorder="1" applyAlignment="1">
      <alignment vertical="center" wrapText="1"/>
    </xf>
    <xf numFmtId="0" fontId="136" fillId="0" borderId="17" xfId="0" applyFont="1" applyBorder="1" applyAlignment="1">
      <alignment vertical="center" wrapText="1"/>
    </xf>
    <xf numFmtId="41" fontId="137" fillId="0" borderId="72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6" fillId="0" borderId="56" xfId="0" applyFont="1" applyBorder="1" applyAlignment="1">
      <alignment vertical="center" wrapText="1"/>
    </xf>
    <xf numFmtId="0" fontId="30" fillId="0" borderId="0" xfId="0" applyFont="1" applyFill="1" applyBorder="1">
      <alignment vertical="center"/>
    </xf>
    <xf numFmtId="176" fontId="30" fillId="0" borderId="0" xfId="0" applyNumberFormat="1" applyFont="1" applyAlignment="1">
      <alignment horizontal="center" vertical="center"/>
    </xf>
    <xf numFmtId="3" fontId="30" fillId="0" borderId="0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176" fontId="5" fillId="0" borderId="0" xfId="0" applyNumberFormat="1" applyFont="1" applyAlignment="1">
      <alignment horizontal="center" vertical="center"/>
    </xf>
    <xf numFmtId="3" fontId="5" fillId="0" borderId="0" xfId="0" applyNumberFormat="1" applyFont="1" applyFill="1" applyBorder="1">
      <alignment vertical="center"/>
    </xf>
    <xf numFmtId="0" fontId="30" fillId="0" borderId="0" xfId="0" applyFont="1" applyFill="1" applyBorder="1" applyAlignment="1">
      <alignment horizontal="center" vertical="center"/>
    </xf>
    <xf numFmtId="3" fontId="30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2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60" xfId="0" applyNumberFormat="1" applyFont="1" applyFill="1" applyBorder="1" applyAlignment="1">
      <alignment horizontal="center" vertical="center" wrapText="1"/>
    </xf>
    <xf numFmtId="0" fontId="121" fillId="0" borderId="160" xfId="0" applyFont="1" applyFill="1" applyBorder="1">
      <alignment vertical="center"/>
    </xf>
    <xf numFmtId="0" fontId="121" fillId="0" borderId="161" xfId="0" applyNumberFormat="1" applyFont="1" applyFill="1" applyBorder="1" applyAlignment="1">
      <alignment horizontal="center" vertical="center"/>
    </xf>
    <xf numFmtId="194" fontId="121" fillId="0" borderId="137" xfId="0" applyNumberFormat="1" applyFont="1" applyFill="1" applyBorder="1" applyAlignment="1">
      <alignment horizontal="center" vertical="center"/>
    </xf>
    <xf numFmtId="4" fontId="121" fillId="0" borderId="98" xfId="0" applyNumberFormat="1" applyFont="1" applyFill="1" applyBorder="1" applyAlignment="1">
      <alignment horizontal="center" vertical="center"/>
    </xf>
    <xf numFmtId="194" fontId="121" fillId="0" borderId="142" xfId="0" applyNumberFormat="1" applyFont="1" applyFill="1" applyBorder="1" applyAlignment="1">
      <alignment horizontal="center" vertical="center"/>
    </xf>
    <xf numFmtId="195" fontId="121" fillId="0" borderId="161" xfId="0" applyNumberFormat="1" applyFont="1" applyFill="1" applyBorder="1" applyAlignment="1">
      <alignment horizontal="center" vertical="center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61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4" xfId="0" applyFont="1" applyBorder="1">
      <alignment vertical="center"/>
    </xf>
    <xf numFmtId="176" fontId="30" fillId="44" borderId="64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7" xfId="0" applyNumberFormat="1" applyFont="1" applyFill="1" applyBorder="1" applyAlignment="1">
      <alignment horizontal="center" vertical="center"/>
    </xf>
    <xf numFmtId="49" fontId="27" fillId="51" borderId="168" xfId="0" applyNumberFormat="1" applyFont="1" applyFill="1" applyBorder="1" applyAlignment="1">
      <alignment horizontal="center" vertical="center"/>
    </xf>
    <xf numFmtId="49" fontId="26" fillId="51" borderId="167" xfId="0" applyNumberFormat="1" applyFont="1" applyFill="1" applyBorder="1" applyAlignment="1">
      <alignment horizontal="left" vertical="center"/>
    </xf>
    <xf numFmtId="0" fontId="26" fillId="51" borderId="167" xfId="0" applyNumberFormat="1" applyFont="1" applyFill="1" applyBorder="1" applyAlignment="1">
      <alignment horizontal="center" vertical="center"/>
    </xf>
    <xf numFmtId="0" fontId="30" fillId="51" borderId="167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69" xfId="0" applyNumberFormat="1" applyFont="1" applyFill="1" applyBorder="1" applyAlignment="1">
      <alignment horizontal="center" vertical="center"/>
    </xf>
    <xf numFmtId="49" fontId="27" fillId="53" borderId="170" xfId="0" applyNumberFormat="1" applyFont="1" applyFill="1" applyBorder="1" applyAlignment="1">
      <alignment horizontal="center" vertical="center"/>
    </xf>
    <xf numFmtId="49" fontId="26" fillId="53" borderId="169" xfId="0" applyNumberFormat="1" applyFont="1" applyFill="1" applyBorder="1" applyAlignment="1">
      <alignment horizontal="left" vertical="center"/>
    </xf>
    <xf numFmtId="0" fontId="26" fillId="53" borderId="169" xfId="0" applyNumberFormat="1" applyFont="1" applyFill="1" applyBorder="1" applyAlignment="1">
      <alignment horizontal="center" vertical="center"/>
    </xf>
    <xf numFmtId="0" fontId="30" fillId="53" borderId="169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71" xfId="0" applyFont="1" applyFill="1" applyBorder="1" applyAlignment="1">
      <alignment horizontal="center" vertical="center" wrapText="1"/>
    </xf>
    <xf numFmtId="0" fontId="127" fillId="42" borderId="174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75" xfId="0" applyFont="1" applyFill="1" applyBorder="1" applyAlignment="1">
      <alignment horizontal="center" vertical="center" wrapText="1"/>
    </xf>
    <xf numFmtId="0" fontId="127" fillId="42" borderId="165" xfId="0" applyFont="1" applyFill="1" applyBorder="1" applyAlignment="1">
      <alignment horizontal="center" vertical="center" wrapText="1"/>
    </xf>
    <xf numFmtId="0" fontId="127" fillId="42" borderId="176" xfId="0" applyFont="1" applyFill="1" applyBorder="1" applyAlignment="1">
      <alignment horizontal="center" vertical="center" wrapText="1"/>
    </xf>
    <xf numFmtId="0" fontId="128" fillId="42" borderId="171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74" xfId="0" applyFont="1" applyBorder="1" applyAlignment="1">
      <alignment horizontal="center" vertical="center" wrapText="1"/>
    </xf>
    <xf numFmtId="0" fontId="141" fillId="0" borderId="166" xfId="0" applyFont="1" applyBorder="1" applyAlignment="1">
      <alignment horizontal="center" vertical="center" wrapText="1"/>
    </xf>
    <xf numFmtId="0" fontId="133" fillId="40" borderId="175" xfId="0" applyFont="1" applyFill="1" applyBorder="1" applyAlignment="1">
      <alignment horizontal="center" vertical="center" wrapText="1"/>
    </xf>
    <xf numFmtId="0" fontId="133" fillId="40" borderId="165" xfId="0" applyFont="1" applyFill="1" applyBorder="1" applyAlignment="1">
      <alignment horizontal="center" vertical="center" wrapText="1"/>
    </xf>
    <xf numFmtId="0" fontId="133" fillId="40" borderId="176" xfId="0" applyFont="1" applyFill="1" applyBorder="1" applyAlignment="1">
      <alignment horizontal="center" vertical="center" wrapText="1"/>
    </xf>
    <xf numFmtId="0" fontId="128" fillId="0" borderId="171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166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65" xfId="0" applyFont="1" applyBorder="1" applyAlignment="1">
      <alignment vertical="center" wrapText="1"/>
    </xf>
    <xf numFmtId="176" fontId="114" fillId="0" borderId="165" xfId="0" applyNumberFormat="1" applyFont="1" applyFill="1" applyBorder="1" applyAlignment="1">
      <alignment horizontal="center" vertical="center"/>
    </xf>
    <xf numFmtId="42" fontId="133" fillId="40" borderId="183" xfId="2859" applyFont="1" applyFill="1" applyBorder="1" applyAlignment="1">
      <alignment horizontal="center" vertical="center" wrapText="1"/>
    </xf>
    <xf numFmtId="41" fontId="133" fillId="0" borderId="166" xfId="2103" applyFont="1" applyBorder="1" applyAlignment="1">
      <alignment horizontal="center" vertical="center" wrapText="1"/>
    </xf>
    <xf numFmtId="41" fontId="133" fillId="40" borderId="175" xfId="2103" applyFont="1" applyFill="1" applyBorder="1" applyAlignment="1">
      <alignment horizontal="center" vertical="center" wrapText="1"/>
    </xf>
    <xf numFmtId="194" fontId="127" fillId="42" borderId="183" xfId="2103" applyNumberFormat="1" applyFont="1" applyFill="1" applyBorder="1" applyAlignment="1">
      <alignment horizontal="center" vertical="center" wrapText="1"/>
    </xf>
    <xf numFmtId="191" fontId="127" fillId="42" borderId="184" xfId="2103" applyNumberFormat="1" applyFont="1" applyFill="1" applyBorder="1" applyAlignment="1">
      <alignment horizontal="center" vertical="center" wrapText="1"/>
    </xf>
    <xf numFmtId="41" fontId="127" fillId="42" borderId="166" xfId="2103" applyFont="1" applyFill="1" applyBorder="1" applyAlignment="1">
      <alignment horizontal="center" vertical="center" wrapText="1"/>
    </xf>
    <xf numFmtId="41" fontId="127" fillId="42" borderId="175" xfId="2103" applyFont="1" applyFill="1" applyBorder="1" applyAlignment="1">
      <alignment horizontal="center" vertical="center" wrapText="1"/>
    </xf>
    <xf numFmtId="191" fontId="133" fillId="40" borderId="184" xfId="2103" applyNumberFormat="1" applyFont="1" applyFill="1" applyBorder="1" applyAlignment="1">
      <alignment horizontal="center" vertical="center" wrapText="1"/>
    </xf>
    <xf numFmtId="191" fontId="133" fillId="40" borderId="177" xfId="2103" applyNumberFormat="1" applyFont="1" applyFill="1" applyBorder="1" applyAlignment="1">
      <alignment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87" xfId="0" applyNumberFormat="1" applyFont="1" applyFill="1" applyBorder="1" applyAlignment="1">
      <alignment horizontal="center" vertical="center" wrapText="1"/>
    </xf>
    <xf numFmtId="19" fontId="30" fillId="0" borderId="151" xfId="0" applyNumberFormat="1" applyFont="1" applyBorder="1">
      <alignment vertical="center"/>
    </xf>
    <xf numFmtId="0" fontId="5" fillId="33" borderId="165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5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9" xfId="0" applyNumberFormat="1" applyFont="1" applyFill="1" applyBorder="1" applyAlignment="1">
      <alignment horizontal="center" vertical="center"/>
    </xf>
    <xf numFmtId="3" fontId="5" fillId="33" borderId="60" xfId="0" applyNumberFormat="1" applyFont="1" applyFill="1" applyBorder="1" applyAlignment="1">
      <alignment horizontal="center" vertical="center"/>
    </xf>
    <xf numFmtId="38" fontId="5" fillId="33" borderId="60" xfId="0" applyNumberFormat="1" applyFont="1" applyFill="1" applyBorder="1" applyAlignment="1">
      <alignment horizontal="center" vertical="center"/>
    </xf>
    <xf numFmtId="4" fontId="5" fillId="33" borderId="60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center" vertical="center"/>
    </xf>
    <xf numFmtId="176" fontId="5" fillId="33" borderId="62" xfId="0" applyNumberFormat="1" applyFont="1" applyFill="1" applyBorder="1" applyAlignment="1">
      <alignment horizontal="center" vertical="center"/>
    </xf>
    <xf numFmtId="176" fontId="5" fillId="33" borderId="60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right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43" fillId="0" borderId="165" xfId="0" applyFont="1" applyBorder="1">
      <alignment vertical="center"/>
    </xf>
    <xf numFmtId="0" fontId="133" fillId="0" borderId="173" xfId="0" applyFont="1" applyBorder="1" applyAlignment="1">
      <alignment horizontal="center" vertical="center" wrapText="1"/>
    </xf>
    <xf numFmtId="0" fontId="133" fillId="0" borderId="187" xfId="0" applyFont="1" applyFill="1" applyBorder="1" applyAlignment="1">
      <alignment horizontal="center" vertical="center"/>
    </xf>
    <xf numFmtId="0" fontId="143" fillId="0" borderId="191" xfId="0" applyFont="1" applyBorder="1">
      <alignment vertical="center"/>
    </xf>
    <xf numFmtId="0" fontId="30" fillId="0" borderId="193" xfId="0" applyFont="1" applyBorder="1">
      <alignment vertical="center"/>
    </xf>
    <xf numFmtId="0" fontId="133" fillId="0" borderId="194" xfId="0" applyFont="1" applyBorder="1" applyAlignment="1">
      <alignment horizontal="center" vertical="center" wrapText="1"/>
    </xf>
    <xf numFmtId="0" fontId="143" fillId="0" borderId="192" xfId="0" applyFont="1" applyBorder="1">
      <alignment vertical="center"/>
    </xf>
    <xf numFmtId="0" fontId="133" fillId="0" borderId="192" xfId="0" applyFont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63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27" fillId="42" borderId="195" xfId="0" applyFont="1" applyFill="1" applyBorder="1" applyAlignment="1">
      <alignment horizontal="center" vertical="center" wrapText="1"/>
    </xf>
    <xf numFmtId="0" fontId="144" fillId="0" borderId="0" xfId="0" applyFont="1" applyFill="1" applyAlignment="1">
      <alignment horizontal="center" vertical="center" wrapText="1"/>
    </xf>
    <xf numFmtId="0" fontId="114" fillId="0" borderId="165" xfId="0" applyFont="1" applyBorder="1" applyAlignment="1">
      <alignment vertical="center" wrapText="1"/>
    </xf>
    <xf numFmtId="0" fontId="114" fillId="0" borderId="189" xfId="0" applyFont="1" applyBorder="1" applyAlignment="1">
      <alignment vertical="center" wrapText="1"/>
    </xf>
    <xf numFmtId="0" fontId="114" fillId="0" borderId="189" xfId="0" applyFont="1" applyFill="1" applyBorder="1" applyAlignment="1">
      <alignment vertical="center" wrapText="1"/>
    </xf>
    <xf numFmtId="0" fontId="30" fillId="0" borderId="190" xfId="0" applyFont="1" applyBorder="1">
      <alignment vertical="center"/>
    </xf>
    <xf numFmtId="0" fontId="112" fillId="0" borderId="198" xfId="0" applyFont="1" applyBorder="1" applyAlignment="1">
      <alignment horizontal="center" wrapText="1"/>
    </xf>
    <xf numFmtId="3" fontId="121" fillId="38" borderId="199" xfId="0" applyNumberFormat="1" applyFont="1" applyFill="1" applyBorder="1" applyAlignment="1">
      <alignment horizontal="center" vertical="center" wrapText="1"/>
    </xf>
    <xf numFmtId="3" fontId="121" fillId="0" borderId="199" xfId="0" applyNumberFormat="1" applyFont="1" applyFill="1" applyBorder="1" applyAlignment="1">
      <alignment horizontal="center" vertical="center"/>
    </xf>
    <xf numFmtId="3" fontId="122" fillId="38" borderId="199" xfId="0" applyNumberFormat="1" applyFont="1" applyFill="1" applyBorder="1" applyAlignment="1">
      <alignment horizontal="center" vertical="center"/>
    </xf>
    <xf numFmtId="0" fontId="121" fillId="38" borderId="198" xfId="0" applyNumberFormat="1" applyFont="1" applyFill="1" applyBorder="1" applyAlignment="1">
      <alignment horizontal="center" vertical="center" wrapText="1"/>
    </xf>
    <xf numFmtId="41" fontId="121" fillId="0" borderId="198" xfId="2103" applyFont="1" applyBorder="1" applyAlignment="1">
      <alignment horizontal="center" vertical="center"/>
    </xf>
    <xf numFmtId="41" fontId="122" fillId="38" borderId="198" xfId="2103" applyFont="1" applyFill="1" applyBorder="1">
      <alignment vertical="center"/>
    </xf>
    <xf numFmtId="41" fontId="121" fillId="38" borderId="198" xfId="2103" applyFont="1" applyFill="1" applyBorder="1" applyAlignment="1">
      <alignment horizontal="center" vertical="center"/>
    </xf>
    <xf numFmtId="0" fontId="114" fillId="0" borderId="204" xfId="0" applyFont="1" applyBorder="1" applyAlignment="1">
      <alignment horizontal="center" vertical="center" wrapText="1"/>
    </xf>
    <xf numFmtId="0" fontId="113" fillId="0" borderId="205" xfId="0" applyFont="1" applyFill="1" applyBorder="1" applyAlignment="1">
      <alignment horizontal="center" vertical="center" wrapText="1"/>
    </xf>
    <xf numFmtId="0" fontId="113" fillId="0" borderId="206" xfId="0" applyFont="1" applyFill="1" applyBorder="1" applyAlignment="1">
      <alignment horizontal="center" vertical="center" wrapText="1"/>
    </xf>
    <xf numFmtId="0" fontId="114" fillId="0" borderId="203" xfId="0" applyFont="1" applyBorder="1" applyAlignment="1">
      <alignment vertical="center" wrapText="1"/>
    </xf>
    <xf numFmtId="0" fontId="145" fillId="0" borderId="204" xfId="0" applyFont="1" applyFill="1" applyBorder="1" applyAlignment="1">
      <alignment horizontal="center" vertical="center" wrapText="1"/>
    </xf>
    <xf numFmtId="41" fontId="146" fillId="0" borderId="206" xfId="2103" applyFont="1" applyFill="1" applyBorder="1" applyAlignment="1">
      <alignment vertical="center" wrapText="1"/>
    </xf>
    <xf numFmtId="0" fontId="113" fillId="0" borderId="203" xfId="0" applyFont="1" applyFill="1" applyBorder="1" applyAlignment="1">
      <alignment horizontal="center" vertical="center" wrapText="1"/>
    </xf>
    <xf numFmtId="41" fontId="137" fillId="0" borderId="206" xfId="2103" applyFont="1" applyFill="1" applyBorder="1" applyAlignment="1">
      <alignment vertical="center" wrapText="1"/>
    </xf>
    <xf numFmtId="0" fontId="112" fillId="0" borderId="203" xfId="0" applyFont="1" applyBorder="1" applyAlignment="1">
      <alignment vertical="center" wrapText="1"/>
    </xf>
    <xf numFmtId="3" fontId="30" fillId="31" borderId="73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9" xfId="0" applyNumberFormat="1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128" fillId="0" borderId="202" xfId="0" applyFont="1" applyFill="1" applyBorder="1" applyAlignment="1">
      <alignment horizontal="center"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3" xfId="0" applyNumberFormat="1" applyFont="1" applyFill="1" applyBorder="1" applyAlignment="1">
      <alignment horizontal="center" vertical="center" wrapText="1"/>
    </xf>
    <xf numFmtId="49" fontId="30" fillId="0" borderId="0" xfId="0" quotePrefix="1" applyNumberFormat="1" applyFont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2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62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63" xfId="2462" applyNumberFormat="1" applyFont="1" applyFill="1" applyBorder="1" applyAlignment="1">
      <alignment horizontal="center" vertical="center" wrapText="1"/>
    </xf>
    <xf numFmtId="192" fontId="128" fillId="47" borderId="162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4" xfId="2462" applyFont="1" applyFill="1" applyBorder="1" applyAlignment="1">
      <alignment horizontal="left" vertical="center"/>
    </xf>
    <xf numFmtId="0" fontId="128" fillId="56" borderId="125" xfId="2462" applyFont="1" applyFill="1" applyBorder="1">
      <alignment vertical="center"/>
    </xf>
    <xf numFmtId="0" fontId="128" fillId="56" borderId="125" xfId="2462" applyFont="1" applyFill="1" applyBorder="1" applyAlignment="1">
      <alignment horizontal="center" vertical="center"/>
    </xf>
    <xf numFmtId="4" fontId="128" fillId="56" borderId="126" xfId="2462" applyNumberFormat="1" applyFont="1" applyFill="1" applyBorder="1" applyAlignment="1">
      <alignment horizontal="center" vertical="center"/>
    </xf>
    <xf numFmtId="0" fontId="128" fillId="56" borderId="124" xfId="2462" applyFont="1" applyFill="1" applyBorder="1" applyAlignment="1">
      <alignment horizontal="center"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192" fontId="128" fillId="56" borderId="124" xfId="2462" applyNumberFormat="1" applyFont="1" applyFill="1" applyBorder="1" applyAlignment="1">
      <alignment horizontal="center" vertical="center"/>
    </xf>
    <xf numFmtId="9" fontId="128" fillId="56" borderId="125" xfId="979" applyFont="1" applyFill="1" applyBorder="1" applyAlignment="1">
      <alignment horizontal="center" vertical="center"/>
    </xf>
    <xf numFmtId="192" fontId="128" fillId="56" borderId="125" xfId="2104" applyNumberFormat="1" applyFont="1" applyFill="1" applyBorder="1" applyAlignment="1">
      <alignment horizontal="center" vertical="center"/>
    </xf>
    <xf numFmtId="192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2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62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63" xfId="2462" applyNumberFormat="1" applyFont="1" applyFill="1" applyBorder="1" applyAlignment="1">
      <alignment horizontal="center" vertical="center"/>
    </xf>
    <xf numFmtId="192" fontId="128" fillId="56" borderId="162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62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62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63" xfId="2462" applyNumberFormat="1" applyFont="1" applyFill="1" applyBorder="1" applyAlignment="1">
      <alignment horizontal="center" vertical="center"/>
    </xf>
    <xf numFmtId="192" fontId="128" fillId="0" borderId="162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8" fillId="56" borderId="162" xfId="2462" applyNumberFormat="1" applyFont="1" applyFill="1" applyBorder="1" applyAlignment="1">
      <alignment horizontal="center" vertical="center"/>
    </xf>
    <xf numFmtId="9" fontId="148" fillId="56" borderId="0" xfId="979" applyFont="1" applyFill="1" applyBorder="1" applyAlignment="1">
      <alignment horizontal="center" vertical="center"/>
    </xf>
    <xf numFmtId="192" fontId="148" fillId="56" borderId="0" xfId="2462" applyNumberFormat="1" applyFont="1" applyFill="1" applyBorder="1" applyAlignment="1">
      <alignment horizontal="center" vertical="center"/>
    </xf>
    <xf numFmtId="9" fontId="148" fillId="56" borderId="54" xfId="979" applyFont="1" applyFill="1" applyBorder="1" applyAlignment="1">
      <alignment horizontal="center" vertical="center"/>
    </xf>
    <xf numFmtId="9" fontId="148" fillId="0" borderId="0" xfId="979" applyFont="1" applyFill="1" applyBorder="1" applyAlignment="1">
      <alignment horizontal="center" vertical="center"/>
    </xf>
    <xf numFmtId="0" fontId="148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4" xfId="2462" applyFont="1" applyFill="1" applyBorder="1" applyAlignment="1">
      <alignment horizontal="left" vertical="center"/>
    </xf>
    <xf numFmtId="0" fontId="128" fillId="0" borderId="125" xfId="2462" applyFont="1" applyFill="1" applyBorder="1" applyAlignment="1">
      <alignment horizontal="center" vertical="center"/>
    </xf>
    <xf numFmtId="4" fontId="128" fillId="0" borderId="126" xfId="2462" applyNumberFormat="1" applyFont="1" applyFill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192" fontId="128" fillId="0" borderId="124" xfId="2462" applyNumberFormat="1" applyFont="1" applyBorder="1" applyAlignment="1">
      <alignment horizontal="center" vertical="center"/>
    </xf>
    <xf numFmtId="9" fontId="128" fillId="0" borderId="125" xfId="979" applyFont="1" applyBorder="1" applyAlignment="1">
      <alignment horizontal="center" vertical="center"/>
    </xf>
    <xf numFmtId="192" fontId="128" fillId="0" borderId="125" xfId="2104" applyNumberFormat="1" applyFont="1" applyBorder="1" applyAlignment="1">
      <alignment horizontal="center" vertical="center"/>
    </xf>
    <xf numFmtId="192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92" fontId="148" fillId="56" borderId="0" xfId="2104" applyNumberFormat="1" applyFont="1" applyFill="1" applyBorder="1" applyAlignment="1">
      <alignment horizontal="center" vertical="center"/>
    </xf>
    <xf numFmtId="0" fontId="128" fillId="47" borderId="162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62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63" xfId="2462" applyNumberFormat="1" applyFont="1" applyFill="1" applyBorder="1" applyAlignment="1">
      <alignment horizontal="center" vertical="center"/>
    </xf>
    <xf numFmtId="192" fontId="128" fillId="47" borderId="162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63" xfId="2462" applyNumberFormat="1" applyFont="1" applyFill="1" applyBorder="1" applyAlignment="1">
      <alignment horizontal="center" vertical="center"/>
    </xf>
    <xf numFmtId="192" fontId="128" fillId="52" borderId="162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left" vertical="center"/>
    </xf>
    <xf numFmtId="0" fontId="128" fillId="56" borderId="162" xfId="2462" applyFont="1" applyFill="1" applyBorder="1" applyAlignment="1">
      <alignment horizontal="left" vertical="center" wrapText="1"/>
    </xf>
    <xf numFmtId="0" fontId="128" fillId="52" borderId="128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center" vertical="center"/>
    </xf>
    <xf numFmtId="4" fontId="128" fillId="52" borderId="130" xfId="2462" applyNumberFormat="1" applyFont="1" applyFill="1" applyBorder="1" applyAlignment="1">
      <alignment horizontal="center" vertical="center"/>
    </xf>
    <xf numFmtId="0" fontId="128" fillId="52" borderId="128" xfId="2462" applyFont="1" applyFill="1" applyBorder="1" applyAlignment="1">
      <alignment horizontal="center" vertical="center"/>
    </xf>
    <xf numFmtId="0" fontId="128" fillId="52" borderId="130" xfId="2462" applyFont="1" applyFill="1" applyBorder="1" applyAlignment="1">
      <alignment horizontal="center" vertical="center"/>
    </xf>
    <xf numFmtId="192" fontId="128" fillId="52" borderId="128" xfId="2462" applyNumberFormat="1" applyFont="1" applyFill="1" applyBorder="1" applyAlignment="1">
      <alignment horizontal="center" vertical="center"/>
    </xf>
    <xf numFmtId="9" fontId="128" fillId="52" borderId="129" xfId="979" applyFont="1" applyFill="1" applyBorder="1" applyAlignment="1">
      <alignment horizontal="center" vertical="center"/>
    </xf>
    <xf numFmtId="192" fontId="128" fillId="52" borderId="129" xfId="2104" applyNumberFormat="1" applyFont="1" applyFill="1" applyBorder="1" applyAlignment="1">
      <alignment horizontal="center" vertical="center"/>
    </xf>
    <xf numFmtId="192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0" fontId="128" fillId="0" borderId="125" xfId="2462" applyFont="1" applyFill="1" applyBorder="1" applyAlignment="1">
      <alignment horizontal="left" vertical="center"/>
    </xf>
    <xf numFmtId="192" fontId="150" fillId="56" borderId="162" xfId="2462" applyNumberFormat="1" applyFont="1" applyFill="1" applyBorder="1" applyAlignment="1">
      <alignment horizontal="center" vertical="center"/>
    </xf>
    <xf numFmtId="9" fontId="150" fillId="56" borderId="0" xfId="979" applyFont="1" applyFill="1" applyBorder="1" applyAlignment="1">
      <alignment horizontal="center" vertical="center"/>
    </xf>
    <xf numFmtId="192" fontId="150" fillId="56" borderId="0" xfId="2104" applyNumberFormat="1" applyFont="1" applyFill="1" applyBorder="1" applyAlignment="1">
      <alignment horizontal="center" vertical="center"/>
    </xf>
    <xf numFmtId="192" fontId="150" fillId="56" borderId="0" xfId="2462" applyNumberFormat="1" applyFont="1" applyFill="1" applyBorder="1" applyAlignment="1">
      <alignment horizontal="center" vertical="center"/>
    </xf>
    <xf numFmtId="9" fontId="150" fillId="56" borderId="54" xfId="979" applyFont="1" applyFill="1" applyBorder="1" applyAlignment="1">
      <alignment horizontal="center" vertical="center"/>
    </xf>
    <xf numFmtId="9" fontId="150" fillId="0" borderId="0" xfId="979" applyFont="1" applyFill="1" applyBorder="1" applyAlignment="1">
      <alignment horizontal="center" vertical="center"/>
    </xf>
    <xf numFmtId="0" fontId="150" fillId="0" borderId="0" xfId="2462" applyFont="1">
      <alignment vertical="center"/>
    </xf>
    <xf numFmtId="0" fontId="128" fillId="0" borderId="162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9" fillId="0" borderId="163" xfId="2462" applyNumberFormat="1" applyFont="1" applyFill="1" applyBorder="1" applyAlignment="1">
      <alignment horizontal="center" vertical="center"/>
    </xf>
    <xf numFmtId="0" fontId="128" fillId="0" borderId="162" xfId="2462" applyFont="1" applyFill="1" applyBorder="1">
      <alignment vertical="center"/>
    </xf>
    <xf numFmtId="4" fontId="149" fillId="47" borderId="163" xfId="2462" applyNumberFormat="1" applyFont="1" applyFill="1" applyBorder="1" applyAlignment="1">
      <alignment horizontal="center" vertical="center"/>
    </xf>
    <xf numFmtId="192" fontId="151" fillId="47" borderId="162" xfId="2462" applyNumberFormat="1" applyFont="1" applyFill="1" applyBorder="1" applyAlignment="1">
      <alignment horizontal="center" vertical="center"/>
    </xf>
    <xf numFmtId="192" fontId="129" fillId="47" borderId="162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2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62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63" xfId="0" applyNumberFormat="1" applyFont="1" applyFill="1" applyBorder="1" applyAlignment="1">
      <alignment horizontal="center" vertical="center"/>
    </xf>
    <xf numFmtId="192" fontId="128" fillId="52" borderId="162" xfId="0" applyNumberFormat="1" applyFont="1" applyFill="1" applyBorder="1" applyAlignment="1">
      <alignment horizontal="center" vertical="center"/>
    </xf>
    <xf numFmtId="192" fontId="129" fillId="52" borderId="162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9" xfId="2462" applyFont="1" applyFill="1" applyBorder="1">
      <alignment vertical="center"/>
    </xf>
    <xf numFmtId="4" fontId="128" fillId="52" borderId="131" xfId="2462" applyNumberFormat="1" applyFont="1" applyFill="1" applyBorder="1" applyAlignment="1">
      <alignment horizontal="center" vertical="center"/>
    </xf>
    <xf numFmtId="192" fontId="151" fillId="52" borderId="128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62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62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62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2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62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63" xfId="0" applyNumberFormat="1" applyFont="1" applyFill="1" applyBorder="1" applyAlignment="1">
      <alignment horizontal="center" vertical="center"/>
    </xf>
    <xf numFmtId="192" fontId="128" fillId="47" borderId="162" xfId="0" applyNumberFormat="1" applyFont="1" applyFill="1" applyBorder="1" applyAlignment="1">
      <alignment horizontal="center" vertical="center"/>
    </xf>
    <xf numFmtId="192" fontId="129" fillId="47" borderId="162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2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center" vertical="center"/>
    </xf>
    <xf numFmtId="4" fontId="128" fillId="0" borderId="134" xfId="2462" applyNumberFormat="1" applyFont="1" applyFill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192" fontId="128" fillId="0" borderId="132" xfId="2462" applyNumberFormat="1" applyFont="1" applyBorder="1" applyAlignment="1">
      <alignment horizontal="center" vertical="center"/>
    </xf>
    <xf numFmtId="9" fontId="128" fillId="0" borderId="133" xfId="979" applyFont="1" applyBorder="1" applyAlignment="1">
      <alignment horizontal="center" vertical="center"/>
    </xf>
    <xf numFmtId="192" fontId="128" fillId="0" borderId="133" xfId="2104" applyNumberFormat="1" applyFont="1" applyBorder="1" applyAlignment="1">
      <alignment horizontal="center" vertical="center"/>
    </xf>
    <xf numFmtId="192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198" xfId="0" applyNumberFormat="1" applyFont="1" applyFill="1" applyBorder="1" applyAlignment="1">
      <alignment horizontal="center" vertical="center"/>
    </xf>
    <xf numFmtId="0" fontId="107" fillId="27" borderId="198" xfId="2730" applyFont="1" applyFill="1" applyBorder="1" applyAlignment="1" applyProtection="1">
      <alignment horizontal="center" vertical="center" wrapText="1"/>
    </xf>
    <xf numFmtId="4" fontId="30" fillId="27" borderId="198" xfId="0" applyNumberFormat="1" applyFont="1" applyFill="1" applyBorder="1" applyAlignment="1">
      <alignment horizontal="center" vertical="center" wrapText="1"/>
    </xf>
    <xf numFmtId="4" fontId="30" fillId="0" borderId="198" xfId="0" applyNumberFormat="1" applyFont="1" applyBorder="1" applyAlignment="1">
      <alignment horizontal="center" vertical="center"/>
    </xf>
    <xf numFmtId="4" fontId="30" fillId="0" borderId="198" xfId="0" applyNumberFormat="1" applyFont="1" applyBorder="1" applyAlignment="1">
      <alignment horizontal="center" vertical="center" wrapText="1"/>
    </xf>
    <xf numFmtId="178" fontId="30" fillId="0" borderId="198" xfId="0" applyNumberFormat="1" applyFont="1" applyBorder="1" applyAlignment="1">
      <alignment horizontal="center" vertical="center" wrapText="1"/>
    </xf>
    <xf numFmtId="0" fontId="30" fillId="0" borderId="23" xfId="0" applyFont="1" applyBorder="1">
      <alignment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176" fontId="30" fillId="40" borderId="22" xfId="0" applyNumberFormat="1" applyFont="1" applyFill="1" applyBorder="1" applyAlignment="1">
      <alignment horizontal="center" vertical="center" wrapText="1"/>
    </xf>
    <xf numFmtId="0" fontId="136" fillId="0" borderId="203" xfId="0" applyFont="1" applyBorder="1" applyAlignment="1">
      <alignment horizontal="center" vertical="center" wrapText="1"/>
    </xf>
    <xf numFmtId="0" fontId="144" fillId="0" borderId="198" xfId="0" applyFont="1" applyBorder="1" applyAlignment="1">
      <alignment horizontal="center" vertical="center" wrapText="1"/>
    </xf>
    <xf numFmtId="0" fontId="113" fillId="0" borderId="198" xfId="0" applyFont="1" applyFill="1" applyBorder="1" applyAlignment="1">
      <alignment horizontal="center" vertical="center" wrapText="1"/>
    </xf>
    <xf numFmtId="194" fontId="113" fillId="0" borderId="198" xfId="2103" applyNumberFormat="1" applyFont="1" applyFill="1" applyBorder="1" applyAlignment="1">
      <alignment horizontal="center" vertical="center" wrapText="1"/>
    </xf>
    <xf numFmtId="0" fontId="114" fillId="0" borderId="198" xfId="0" applyFont="1" applyFill="1" applyBorder="1" applyAlignment="1">
      <alignment horizontal="center" vertical="center" wrapText="1"/>
    </xf>
    <xf numFmtId="42" fontId="158" fillId="0" borderId="205" xfId="2859" applyFont="1" applyFill="1" applyBorder="1" applyAlignment="1">
      <alignment horizontal="center" vertical="center" wrapText="1"/>
    </xf>
    <xf numFmtId="0" fontId="113" fillId="0" borderId="198" xfId="0" applyFont="1" applyFill="1" applyBorder="1" applyAlignment="1">
      <alignment vertical="center" wrapText="1"/>
    </xf>
    <xf numFmtId="42" fontId="158" fillId="0" borderId="205" xfId="2859" applyFont="1" applyFill="1" applyBorder="1" applyAlignment="1">
      <alignment vertical="center" wrapText="1"/>
    </xf>
    <xf numFmtId="0" fontId="144" fillId="0" borderId="198" xfId="0" applyFont="1" applyFill="1" applyBorder="1" applyAlignment="1">
      <alignment horizontal="center" vertical="center" wrapText="1"/>
    </xf>
    <xf numFmtId="0" fontId="117" fillId="0" borderId="198" xfId="0" applyFont="1" applyFill="1" applyBorder="1" applyAlignment="1">
      <alignment vertical="center" wrapText="1"/>
    </xf>
    <xf numFmtId="42" fontId="157" fillId="0" borderId="205" xfId="2859" applyFont="1" applyFill="1" applyBorder="1" applyAlignment="1">
      <alignment vertical="center" wrapText="1"/>
    </xf>
    <xf numFmtId="0" fontId="114" fillId="0" borderId="204" xfId="0" applyFont="1" applyFill="1" applyBorder="1" applyAlignment="1">
      <alignment horizontal="center" vertical="center" wrapText="1"/>
    </xf>
    <xf numFmtId="0" fontId="114" fillId="0" borderId="198" xfId="0" applyFont="1" applyBorder="1" applyAlignment="1">
      <alignment horizontal="center" vertical="center" wrapText="1"/>
    </xf>
    <xf numFmtId="0" fontId="113" fillId="0" borderId="203" xfId="0" applyFont="1" applyBorder="1" applyAlignment="1">
      <alignment horizontal="center" vertical="center" wrapText="1"/>
    </xf>
    <xf numFmtId="0" fontId="113" fillId="0" borderId="198" xfId="0" applyFont="1" applyBorder="1" applyAlignment="1">
      <alignment horizontal="center" vertical="center" wrapText="1"/>
    </xf>
    <xf numFmtId="194" fontId="113" fillId="0" borderId="198" xfId="2103" applyNumberFormat="1" applyFont="1" applyBorder="1" applyAlignment="1">
      <alignment horizontal="center" vertical="center" wrapText="1"/>
    </xf>
    <xf numFmtId="42" fontId="157" fillId="0" borderId="205" xfId="2859" applyFont="1" applyBorder="1" applyAlignment="1">
      <alignment vertical="center" wrapText="1"/>
    </xf>
    <xf numFmtId="0" fontId="137" fillId="0" borderId="198" xfId="0" applyFont="1" applyFill="1" applyBorder="1" applyAlignment="1">
      <alignment horizontal="center" vertical="center" wrapText="1"/>
    </xf>
    <xf numFmtId="0" fontId="136" fillId="0" borderId="198" xfId="0" applyFont="1" applyFill="1" applyBorder="1" applyAlignment="1">
      <alignment vertical="center" wrapText="1"/>
    </xf>
    <xf numFmtId="0" fontId="136" fillId="0" borderId="198" xfId="0" applyFont="1" applyBorder="1" applyAlignment="1">
      <alignment vertical="center" wrapText="1"/>
    </xf>
    <xf numFmtId="41" fontId="137" fillId="0" borderId="206" xfId="2103" applyFont="1" applyBorder="1" applyAlignment="1">
      <alignment vertical="center" wrapText="1"/>
    </xf>
    <xf numFmtId="49" fontId="96" fillId="51" borderId="0" xfId="0" applyNumberFormat="1" applyFont="1" applyFill="1" applyBorder="1" applyAlignment="1">
      <alignment horizontal="center" vertical="center"/>
    </xf>
    <xf numFmtId="0" fontId="133" fillId="0" borderId="198" xfId="0" applyFont="1" applyFill="1" applyBorder="1" applyAlignment="1">
      <alignment vertical="center" wrapText="1"/>
    </xf>
    <xf numFmtId="0" fontId="133" fillId="0" borderId="198" xfId="0" applyFont="1" applyBorder="1" applyAlignment="1">
      <alignment vertical="center" wrapText="1"/>
    </xf>
    <xf numFmtId="0" fontId="128" fillId="42" borderId="202" xfId="0" applyFont="1" applyFill="1" applyBorder="1" applyAlignment="1">
      <alignment horizontal="center" vertical="center"/>
    </xf>
    <xf numFmtId="192" fontId="142" fillId="56" borderId="162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13" fillId="0" borderId="219" xfId="0" applyFont="1" applyFill="1" applyBorder="1" applyAlignment="1">
      <alignment horizontal="center" vertical="center" wrapText="1"/>
    </xf>
    <xf numFmtId="0" fontId="113" fillId="0" borderId="220" xfId="0" applyFont="1" applyFill="1" applyBorder="1" applyAlignment="1">
      <alignment horizontal="center" vertical="center" wrapText="1"/>
    </xf>
    <xf numFmtId="194" fontId="113" fillId="0" borderId="220" xfId="2103" applyNumberFormat="1" applyFont="1" applyFill="1" applyBorder="1" applyAlignment="1">
      <alignment horizontal="center" vertical="center" wrapText="1"/>
    </xf>
    <xf numFmtId="0" fontId="113" fillId="0" borderId="220" xfId="0" applyFont="1" applyFill="1" applyBorder="1" applyAlignment="1">
      <alignment vertical="center" wrapText="1"/>
    </xf>
    <xf numFmtId="0" fontId="113" fillId="0" borderId="222" xfId="0" applyFont="1" applyFill="1" applyBorder="1" applyAlignment="1">
      <alignment horizontal="center" vertical="center" wrapText="1"/>
    </xf>
    <xf numFmtId="0" fontId="113" fillId="0" borderId="223" xfId="0" applyFont="1" applyFill="1" applyBorder="1" applyAlignment="1">
      <alignment horizontal="center" vertical="center" wrapText="1"/>
    </xf>
    <xf numFmtId="0" fontId="113" fillId="0" borderId="221" xfId="0" applyFont="1" applyFill="1" applyBorder="1" applyAlignment="1">
      <alignment horizontal="center" vertical="center" wrapText="1"/>
    </xf>
    <xf numFmtId="194" fontId="113" fillId="0" borderId="221" xfId="2103" applyNumberFormat="1" applyFont="1" applyFill="1" applyBorder="1" applyAlignment="1">
      <alignment horizontal="center" vertical="center" wrapText="1"/>
    </xf>
    <xf numFmtId="42" fontId="157" fillId="0" borderId="222" xfId="2859" applyFont="1" applyFill="1" applyBorder="1" applyAlignment="1">
      <alignment horizontal="center" vertical="center" wrapText="1"/>
    </xf>
    <xf numFmtId="0" fontId="114" fillId="0" borderId="221" xfId="0" applyFont="1" applyFill="1" applyBorder="1" applyAlignment="1">
      <alignment horizontal="center" vertical="center" wrapText="1"/>
    </xf>
    <xf numFmtId="0" fontId="145" fillId="0" borderId="218" xfId="0" applyFont="1" applyFill="1" applyBorder="1" applyAlignment="1">
      <alignment horizontal="center" vertical="center" wrapText="1"/>
    </xf>
    <xf numFmtId="0" fontId="136" fillId="0" borderId="203" xfId="0" applyFont="1" applyFill="1" applyBorder="1" applyAlignment="1">
      <alignment horizontal="center" vertical="center" wrapText="1"/>
    </xf>
    <xf numFmtId="0" fontId="112" fillId="0" borderId="198" xfId="0" applyFont="1" applyFill="1" applyBorder="1" applyAlignment="1">
      <alignment vertical="center" wrapText="1"/>
    </xf>
    <xf numFmtId="0" fontId="112" fillId="0" borderId="198" xfId="0" applyFont="1" applyFill="1" applyBorder="1" applyAlignment="1">
      <alignment horizontal="center" wrapText="1"/>
    </xf>
    <xf numFmtId="0" fontId="128" fillId="56" borderId="128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center" vertical="center"/>
    </xf>
    <xf numFmtId="4" fontId="128" fillId="56" borderId="130" xfId="2462" applyNumberFormat="1" applyFont="1" applyFill="1" applyBorder="1" applyAlignment="1">
      <alignment horizontal="center" vertical="center"/>
    </xf>
    <xf numFmtId="0" fontId="128" fillId="56" borderId="128" xfId="2462" applyFont="1" applyFill="1" applyBorder="1" applyAlignment="1">
      <alignment horizontal="center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192" fontId="128" fillId="56" borderId="128" xfId="2462" applyNumberFormat="1" applyFont="1" applyFill="1" applyBorder="1" applyAlignment="1">
      <alignment horizontal="center" vertical="center"/>
    </xf>
    <xf numFmtId="9" fontId="128" fillId="56" borderId="129" xfId="979" applyFont="1" applyFill="1" applyBorder="1" applyAlignment="1">
      <alignment horizontal="center" vertical="center"/>
    </xf>
    <xf numFmtId="192" fontId="128" fillId="56" borderId="129" xfId="2104" applyNumberFormat="1" applyFont="1" applyFill="1" applyBorder="1" applyAlignment="1">
      <alignment horizontal="center" vertical="center"/>
    </xf>
    <xf numFmtId="192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4" fontId="128" fillId="56" borderId="163" xfId="0" applyNumberFormat="1" applyFont="1" applyFill="1" applyBorder="1" applyAlignment="1">
      <alignment horizontal="center" vertical="center"/>
    </xf>
    <xf numFmtId="192" fontId="128" fillId="56" borderId="162" xfId="0" applyNumberFormat="1" applyFont="1" applyFill="1" applyBorder="1" applyAlignment="1">
      <alignment horizontal="center" vertical="center"/>
    </xf>
    <xf numFmtId="192" fontId="142" fillId="0" borderId="124" xfId="2462" applyNumberFormat="1" applyFont="1" applyBorder="1" applyAlignment="1">
      <alignment horizontal="center" vertical="center"/>
    </xf>
    <xf numFmtId="9" fontId="142" fillId="0" borderId="125" xfId="979" applyFont="1" applyBorder="1" applyAlignment="1">
      <alignment horizontal="center" vertical="center"/>
    </xf>
    <xf numFmtId="192" fontId="142" fillId="0" borderId="125" xfId="2104" applyNumberFormat="1" applyFont="1" applyBorder="1" applyAlignment="1">
      <alignment horizontal="center" vertical="center"/>
    </xf>
    <xf numFmtId="192" fontId="142" fillId="0" borderId="125" xfId="2462" applyNumberFormat="1" applyFont="1" applyBorder="1" applyAlignment="1">
      <alignment horizontal="center" vertical="center"/>
    </xf>
    <xf numFmtId="9" fontId="142" fillId="0" borderId="126" xfId="979" applyFont="1" applyBorder="1" applyAlignment="1">
      <alignment horizontal="center" vertical="center"/>
    </xf>
    <xf numFmtId="192" fontId="142" fillId="0" borderId="162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92" fontId="142" fillId="0" borderId="0" xfId="2104" applyNumberFormat="1" applyFont="1" applyBorder="1" applyAlignment="1">
      <alignment horizontal="center" vertical="center"/>
    </xf>
    <xf numFmtId="192" fontId="142" fillId="0" borderId="0" xfId="2462" applyNumberFormat="1" applyFont="1" applyBorder="1" applyAlignment="1">
      <alignment horizontal="center" vertical="center"/>
    </xf>
    <xf numFmtId="9" fontId="142" fillId="0" borderId="54" xfId="979" applyFont="1" applyBorder="1" applyAlignment="1">
      <alignment horizontal="center" vertical="center"/>
    </xf>
    <xf numFmtId="0" fontId="113" fillId="0" borderId="225" xfId="0" applyFont="1" applyFill="1" applyBorder="1" applyAlignment="1">
      <alignment horizontal="center" vertical="center" wrapText="1"/>
    </xf>
    <xf numFmtId="41" fontId="147" fillId="0" borderId="225" xfId="2103" applyFont="1" applyBorder="1" applyAlignment="1">
      <alignment horizontal="center" vertical="center"/>
    </xf>
    <xf numFmtId="41" fontId="146" fillId="0" borderId="225" xfId="2103" applyFont="1" applyFill="1" applyBorder="1" applyAlignment="1">
      <alignment vertical="center" wrapText="1"/>
    </xf>
    <xf numFmtId="0" fontId="144" fillId="0" borderId="224" xfId="0" applyFont="1" applyBorder="1" applyAlignment="1">
      <alignment vertical="center" wrapText="1"/>
    </xf>
    <xf numFmtId="0" fontId="113" fillId="0" borderId="226" xfId="0" applyFont="1" applyFill="1" applyBorder="1" applyAlignment="1">
      <alignment horizontal="center" vertical="center" wrapText="1"/>
    </xf>
    <xf numFmtId="41" fontId="147" fillId="0" borderId="225" xfId="2103" applyFont="1" applyFill="1" applyBorder="1" applyAlignment="1">
      <alignment horizontal="center" vertical="center"/>
    </xf>
    <xf numFmtId="176" fontId="30" fillId="51" borderId="66" xfId="0" applyNumberFormat="1" applyFont="1" applyFill="1" applyBorder="1" applyAlignment="1">
      <alignment horizontal="center" vertical="center" wrapText="1"/>
    </xf>
    <xf numFmtId="176" fontId="30" fillId="0" borderId="227" xfId="0" applyNumberFormat="1" applyFont="1" applyFill="1" applyBorder="1" applyAlignment="1">
      <alignment horizontal="center" vertical="center" wrapText="1"/>
    </xf>
    <xf numFmtId="176" fontId="100" fillId="33" borderId="37" xfId="0" applyNumberFormat="1" applyFont="1" applyFill="1" applyBorder="1" applyAlignment="1">
      <alignment horizontal="center" vertical="center" wrapText="1"/>
    </xf>
    <xf numFmtId="0" fontId="138" fillId="48" borderId="229" xfId="0" applyFont="1" applyFill="1" applyBorder="1" applyAlignment="1">
      <alignment horizontal="center" vertical="center" wrapText="1"/>
    </xf>
    <xf numFmtId="184" fontId="138" fillId="48" borderId="230" xfId="0" applyNumberFormat="1" applyFont="1" applyFill="1" applyBorder="1" applyAlignment="1">
      <alignment horizontal="center" vertical="center" wrapText="1"/>
    </xf>
    <xf numFmtId="0" fontId="138" fillId="48" borderId="222" xfId="0" applyFont="1" applyFill="1" applyBorder="1" applyAlignment="1">
      <alignment horizontal="center" vertical="center" wrapText="1"/>
    </xf>
    <xf numFmtId="0" fontId="138" fillId="46" borderId="225" xfId="0" applyFont="1" applyFill="1" applyBorder="1" applyAlignment="1">
      <alignment horizontal="center" vertical="center" wrapText="1"/>
    </xf>
    <xf numFmtId="41" fontId="127" fillId="48" borderId="225" xfId="2103" applyFont="1" applyFill="1" applyBorder="1" applyAlignment="1">
      <alignment horizontal="center" vertical="center" wrapText="1"/>
    </xf>
    <xf numFmtId="0" fontId="127" fillId="45" borderId="196" xfId="0" applyFont="1" applyFill="1" applyBorder="1" applyAlignment="1">
      <alignment horizontal="center" vertical="center" wrapText="1"/>
    </xf>
    <xf numFmtId="0" fontId="115" fillId="42" borderId="225" xfId="0" applyFont="1" applyFill="1" applyBorder="1" applyAlignment="1">
      <alignment horizontal="center" vertical="center" wrapText="1"/>
    </xf>
    <xf numFmtId="0" fontId="138" fillId="42" borderId="229" xfId="0" applyFont="1" applyFill="1" applyBorder="1" applyAlignment="1">
      <alignment horizontal="center" vertical="center" wrapText="1"/>
    </xf>
    <xf numFmtId="184" fontId="138" fillId="42" borderId="230" xfId="0" applyNumberFormat="1" applyFont="1" applyFill="1" applyBorder="1" applyAlignment="1">
      <alignment horizontal="center" vertical="center" wrapText="1"/>
    </xf>
    <xf numFmtId="0" fontId="138" fillId="42" borderId="222" xfId="0" applyFont="1" applyFill="1" applyBorder="1" applyAlignment="1">
      <alignment horizontal="center" vertical="center" wrapText="1"/>
    </xf>
    <xf numFmtId="0" fontId="138" fillId="42" borderId="225" xfId="0" applyFont="1" applyFill="1" applyBorder="1" applyAlignment="1">
      <alignment horizontal="center" vertical="center" wrapText="1"/>
    </xf>
    <xf numFmtId="41" fontId="127" fillId="42" borderId="225" xfId="2103" applyFont="1" applyFill="1" applyBorder="1" applyAlignment="1">
      <alignment horizontal="center" vertical="center" wrapText="1"/>
    </xf>
    <xf numFmtId="0" fontId="127" fillId="42" borderId="196" xfId="0" applyFont="1" applyFill="1" applyBorder="1" applyAlignment="1">
      <alignment horizontal="center" vertical="center" wrapText="1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176" fontId="30" fillId="57" borderId="235" xfId="0" applyNumberFormat="1" applyFont="1" applyFill="1" applyBorder="1" applyAlignment="1">
      <alignment horizontal="center" vertical="center"/>
    </xf>
    <xf numFmtId="3" fontId="5" fillId="27" borderId="236" xfId="0" applyNumberFormat="1" applyFont="1" applyFill="1" applyBorder="1" applyAlignment="1">
      <alignment horizontal="center" vertical="center"/>
    </xf>
    <xf numFmtId="4" fontId="5" fillId="27" borderId="235" xfId="0" applyNumberFormat="1" applyFont="1" applyFill="1" applyBorder="1" applyAlignment="1">
      <alignment horizontal="center" vertical="center"/>
    </xf>
    <xf numFmtId="3" fontId="5" fillId="27" borderId="237" xfId="0" applyNumberFormat="1" applyFont="1" applyFill="1" applyBorder="1" applyAlignment="1">
      <alignment horizontal="center" vertical="center"/>
    </xf>
    <xf numFmtId="3" fontId="5" fillId="27" borderId="238" xfId="0" applyNumberFormat="1" applyFont="1" applyFill="1" applyBorder="1" applyAlignment="1">
      <alignment horizontal="center" vertical="center"/>
    </xf>
    <xf numFmtId="179" fontId="5" fillId="27" borderId="236" xfId="0" applyNumberFormat="1" applyFont="1" applyFill="1" applyBorder="1" applyAlignment="1">
      <alignment horizontal="center" vertical="center"/>
    </xf>
    <xf numFmtId="179" fontId="5" fillId="27" borderId="235" xfId="0" applyNumberFormat="1" applyFont="1" applyFill="1" applyBorder="1" applyAlignment="1">
      <alignment horizontal="center" vertical="center"/>
    </xf>
    <xf numFmtId="179" fontId="5" fillId="27" borderId="242" xfId="0" applyNumberFormat="1" applyFont="1" applyFill="1" applyBorder="1" applyAlignment="1">
      <alignment horizontal="center" vertical="center"/>
    </xf>
    <xf numFmtId="3" fontId="5" fillId="27" borderId="244" xfId="0" applyNumberFormat="1" applyFont="1" applyFill="1" applyBorder="1" applyAlignment="1">
      <alignment horizontal="center" vertical="center"/>
    </xf>
    <xf numFmtId="0" fontId="107" fillId="27" borderId="235" xfId="2730" applyFont="1" applyFill="1" applyBorder="1" applyAlignment="1" applyProtection="1">
      <alignment horizontal="center" vertical="center" wrapText="1"/>
    </xf>
    <xf numFmtId="4" fontId="30" fillId="27" borderId="235" xfId="0" applyNumberFormat="1" applyFont="1" applyFill="1" applyBorder="1" applyAlignment="1">
      <alignment horizontal="center" vertical="center" wrapText="1"/>
    </xf>
    <xf numFmtId="0" fontId="5" fillId="31" borderId="236" xfId="0" applyFont="1" applyFill="1" applyBorder="1" applyAlignment="1">
      <alignment horizontal="center" vertical="center"/>
    </xf>
    <xf numFmtId="0" fontId="5" fillId="31" borderId="235" xfId="0" applyFont="1" applyFill="1" applyBorder="1" applyAlignment="1">
      <alignment horizontal="center" vertical="center"/>
    </xf>
    <xf numFmtId="3" fontId="5" fillId="31" borderId="237" xfId="0" applyNumberFormat="1" applyFont="1" applyFill="1" applyBorder="1" applyAlignment="1">
      <alignment horizontal="center" vertical="center" wrapText="1"/>
    </xf>
    <xf numFmtId="3" fontId="5" fillId="31" borderId="238" xfId="0" applyNumberFormat="1" applyFont="1" applyFill="1" applyBorder="1" applyAlignment="1">
      <alignment horizontal="right" vertical="center"/>
    </xf>
    <xf numFmtId="3" fontId="5" fillId="31" borderId="236" xfId="0" applyNumberFormat="1" applyFont="1" applyFill="1" applyBorder="1" applyAlignment="1">
      <alignment horizontal="right" vertical="center"/>
    </xf>
    <xf numFmtId="4" fontId="5" fillId="31" borderId="235" xfId="0" applyNumberFormat="1" applyFont="1" applyFill="1" applyBorder="1" applyAlignment="1">
      <alignment horizontal="right" vertical="center"/>
    </xf>
    <xf numFmtId="177" fontId="5" fillId="31" borderId="237" xfId="0" applyNumberFormat="1" applyFont="1" applyFill="1" applyBorder="1" applyAlignment="1">
      <alignment horizontal="center" vertical="center"/>
    </xf>
    <xf numFmtId="180" fontId="5" fillId="31" borderId="238" xfId="0" applyNumberFormat="1" applyFont="1" applyFill="1" applyBorder="1" applyAlignment="1">
      <alignment horizontal="center" vertical="center"/>
    </xf>
    <xf numFmtId="179" fontId="5" fillId="31" borderId="236" xfId="0" applyNumberFormat="1" applyFont="1" applyFill="1" applyBorder="1" applyAlignment="1">
      <alignment horizontal="center" vertical="center"/>
    </xf>
    <xf numFmtId="179" fontId="5" fillId="31" borderId="235" xfId="0" applyNumberFormat="1" applyFont="1" applyFill="1" applyBorder="1" applyAlignment="1">
      <alignment horizontal="center" vertical="center"/>
    </xf>
    <xf numFmtId="179" fontId="5" fillId="31" borderId="242" xfId="0" applyNumberFormat="1" applyFont="1" applyFill="1" applyBorder="1" applyAlignment="1">
      <alignment horizontal="center" vertical="center"/>
    </xf>
    <xf numFmtId="180" fontId="5" fillId="31" borderId="244" xfId="0" applyNumberFormat="1" applyFont="1" applyFill="1" applyBorder="1" applyAlignment="1">
      <alignment horizontal="center" vertical="center"/>
    </xf>
    <xf numFmtId="4" fontId="5" fillId="31" borderId="238" xfId="0" applyNumberFormat="1" applyFont="1" applyFill="1" applyBorder="1" applyAlignment="1">
      <alignment horizontal="center" vertical="center"/>
    </xf>
    <xf numFmtId="177" fontId="5" fillId="31" borderId="237" xfId="0" applyNumberFormat="1" applyFont="1" applyFill="1" applyBorder="1" applyAlignment="1">
      <alignment horizontal="right" vertical="center"/>
    </xf>
    <xf numFmtId="4" fontId="30" fillId="0" borderId="235" xfId="0" applyNumberFormat="1" applyFont="1" applyBorder="1" applyAlignment="1">
      <alignment horizontal="center" vertical="center"/>
    </xf>
    <xf numFmtId="4" fontId="30" fillId="0" borderId="235" xfId="0" applyNumberFormat="1" applyFont="1" applyBorder="1" applyAlignment="1">
      <alignment horizontal="center" vertical="center" wrapText="1"/>
    </xf>
    <xf numFmtId="178" fontId="30" fillId="0" borderId="235" xfId="0" applyNumberFormat="1" applyFont="1" applyBorder="1" applyAlignment="1">
      <alignment horizontal="center" vertical="center" wrapText="1"/>
    </xf>
    <xf numFmtId="0" fontId="30" fillId="42" borderId="0" xfId="0" applyFont="1" applyFill="1">
      <alignment vertical="center"/>
    </xf>
    <xf numFmtId="0" fontId="30" fillId="0" borderId="236" xfId="0" applyFont="1" applyFill="1" applyBorder="1">
      <alignment vertical="center"/>
    </xf>
    <xf numFmtId="0" fontId="30" fillId="0" borderId="235" xfId="0" applyFont="1" applyBorder="1" applyAlignment="1">
      <alignment horizontal="center" vertical="center"/>
    </xf>
    <xf numFmtId="3" fontId="30" fillId="0" borderId="237" xfId="0" applyNumberFormat="1" applyFont="1" applyBorder="1" applyAlignment="1">
      <alignment horizontal="center" vertical="center" wrapText="1"/>
    </xf>
    <xf numFmtId="3" fontId="30" fillId="0" borderId="238" xfId="0" applyNumberFormat="1" applyFont="1" applyFill="1" applyBorder="1">
      <alignment vertical="center"/>
    </xf>
    <xf numFmtId="3" fontId="30" fillId="0" borderId="236" xfId="0" applyNumberFormat="1" applyFont="1" applyBorder="1">
      <alignment vertical="center"/>
    </xf>
    <xf numFmtId="4" fontId="30" fillId="0" borderId="235" xfId="0" applyNumberFormat="1" applyFont="1" applyBorder="1">
      <alignment vertical="center"/>
    </xf>
    <xf numFmtId="3" fontId="30" fillId="0" borderId="237" xfId="0" applyNumberFormat="1" applyFont="1" applyFill="1" applyBorder="1">
      <alignment vertical="center"/>
    </xf>
    <xf numFmtId="3" fontId="30" fillId="38" borderId="238" xfId="0" applyNumberFormat="1" applyFont="1" applyFill="1" applyBorder="1">
      <alignment vertical="center"/>
    </xf>
    <xf numFmtId="3" fontId="30" fillId="58" borderId="236" xfId="0" applyNumberFormat="1" applyFont="1" applyFill="1" applyBorder="1">
      <alignment vertical="center"/>
    </xf>
    <xf numFmtId="3" fontId="30" fillId="58" borderId="235" xfId="0" applyNumberFormat="1" applyFont="1" applyFill="1" applyBorder="1">
      <alignment vertical="center"/>
    </xf>
    <xf numFmtId="3" fontId="30" fillId="58" borderId="242" xfId="0" applyNumberFormat="1" applyFont="1" applyFill="1" applyBorder="1">
      <alignment vertical="center"/>
    </xf>
    <xf numFmtId="3" fontId="30" fillId="38" borderId="244" xfId="0" applyNumberFormat="1" applyFont="1" applyFill="1" applyBorder="1">
      <alignment vertical="center"/>
    </xf>
    <xf numFmtId="4" fontId="30" fillId="0" borderId="238" xfId="0" applyNumberFormat="1" applyFont="1" applyBorder="1">
      <alignment vertical="center"/>
    </xf>
    <xf numFmtId="4" fontId="30" fillId="0" borderId="238" xfId="0" applyNumberFormat="1" applyFont="1" applyBorder="1" applyAlignment="1">
      <alignment horizontal="center" vertical="center"/>
    </xf>
    <xf numFmtId="3" fontId="30" fillId="34" borderId="238" xfId="0" applyNumberFormat="1" applyFont="1" applyFill="1" applyBorder="1">
      <alignment vertical="center"/>
    </xf>
    <xf numFmtId="3" fontId="30" fillId="0" borderId="235" xfId="0" applyNumberFormat="1" applyFont="1" applyBorder="1">
      <alignment vertical="center"/>
    </xf>
    <xf numFmtId="3" fontId="30" fillId="0" borderId="242" xfId="0" applyNumberFormat="1" applyFont="1" applyBorder="1">
      <alignment vertical="center"/>
    </xf>
    <xf numFmtId="3" fontId="30" fillId="34" borderId="244" xfId="0" applyNumberFormat="1" applyFont="1" applyFill="1" applyBorder="1">
      <alignment vertical="center"/>
    </xf>
    <xf numFmtId="3" fontId="30" fillId="0" borderId="238" xfId="0" applyNumberFormat="1" applyFont="1" applyBorder="1">
      <alignment vertical="center"/>
    </xf>
    <xf numFmtId="4" fontId="30" fillId="52" borderId="238" xfId="0" applyNumberFormat="1" applyFont="1" applyFill="1" applyBorder="1">
      <alignment vertical="center"/>
    </xf>
    <xf numFmtId="0" fontId="30" fillId="0" borderId="236" xfId="0" applyFont="1" applyFill="1" applyBorder="1" applyAlignment="1">
      <alignment horizontal="center" vertical="center"/>
    </xf>
    <xf numFmtId="3" fontId="30" fillId="0" borderId="237" xfId="0" applyNumberFormat="1" applyFont="1" applyBorder="1">
      <alignment vertical="center"/>
    </xf>
    <xf numFmtId="0" fontId="30" fillId="0" borderId="236" xfId="0" applyFont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199" fontId="114" fillId="0" borderId="230" xfId="0" applyNumberFormat="1" applyFont="1" applyBorder="1" applyAlignment="1">
      <alignment horizontal="center" vertical="center"/>
    </xf>
    <xf numFmtId="42" fontId="127" fillId="42" borderId="177" xfId="2859" applyFont="1" applyFill="1" applyBorder="1" applyAlignment="1">
      <alignment horizontal="center" vertical="center" wrapText="1"/>
    </xf>
    <xf numFmtId="42" fontId="133" fillId="40" borderId="177" xfId="2859" applyFont="1" applyFill="1" applyBorder="1" applyAlignment="1">
      <alignment vertical="center" wrapText="1"/>
    </xf>
    <xf numFmtId="0" fontId="133" fillId="0" borderId="246" xfId="0" applyFont="1" applyBorder="1" applyAlignment="1">
      <alignment vertical="center" wrapText="1"/>
    </xf>
    <xf numFmtId="0" fontId="163" fillId="0" borderId="29" xfId="0" applyNumberFormat="1" applyFont="1" applyFill="1" applyBorder="1" applyAlignment="1">
      <alignment horizontal="center" vertical="center"/>
    </xf>
    <xf numFmtId="49" fontId="128" fillId="0" borderId="0" xfId="0" applyNumberFormat="1" applyFont="1">
      <alignment vertical="center"/>
    </xf>
    <xf numFmtId="49" fontId="128" fillId="0" borderId="0" xfId="0" applyNumberFormat="1" applyFont="1" applyFill="1">
      <alignment vertical="center"/>
    </xf>
    <xf numFmtId="0" fontId="121" fillId="42" borderId="17" xfId="0" applyNumberFormat="1" applyFont="1" applyFill="1" applyBorder="1" applyAlignment="1">
      <alignment horizontal="center" vertical="center"/>
    </xf>
    <xf numFmtId="0" fontId="133" fillId="42" borderId="17" xfId="0" applyFont="1" applyFill="1" applyBorder="1" applyAlignment="1">
      <alignment horizontal="center" vertical="center"/>
    </xf>
    <xf numFmtId="196" fontId="133" fillId="42" borderId="17" xfId="0" applyNumberFormat="1" applyFont="1" applyFill="1" applyBorder="1" applyAlignment="1">
      <alignment horizontal="center" vertical="center"/>
    </xf>
    <xf numFmtId="196" fontId="133" fillId="42" borderId="17" xfId="0" applyNumberFormat="1" applyFont="1" applyFill="1" applyBorder="1" applyAlignment="1">
      <alignment horizontal="center" vertical="center" wrapText="1"/>
    </xf>
    <xf numFmtId="0" fontId="112" fillId="42" borderId="17" xfId="0" applyFont="1" applyFill="1" applyBorder="1" applyAlignment="1">
      <alignment horizontal="center" vertical="center" wrapText="1"/>
    </xf>
    <xf numFmtId="26" fontId="133" fillId="42" borderId="17" xfId="0" applyNumberFormat="1" applyFont="1" applyFill="1" applyBorder="1" applyAlignment="1">
      <alignment horizontal="center" vertical="center"/>
    </xf>
    <xf numFmtId="0" fontId="112" fillId="42" borderId="17" xfId="0" applyFont="1" applyFill="1" applyBorder="1">
      <alignment vertical="center"/>
    </xf>
    <xf numFmtId="3" fontId="121" fillId="42" borderId="53" xfId="0" applyNumberFormat="1" applyFont="1" applyFill="1" applyBorder="1" applyAlignment="1">
      <alignment horizontal="center" vertical="center" wrapText="1"/>
    </xf>
    <xf numFmtId="176" fontId="121" fillId="42" borderId="17" xfId="0" applyNumberFormat="1" applyFont="1" applyFill="1" applyBorder="1" applyAlignment="1">
      <alignment horizontal="center" vertical="center" wrapText="1"/>
    </xf>
    <xf numFmtId="3" fontId="121" fillId="42" borderId="17" xfId="0" applyNumberFormat="1" applyFont="1" applyFill="1" applyBorder="1" applyAlignment="1">
      <alignment horizontal="center" vertical="center" wrapText="1"/>
    </xf>
    <xf numFmtId="197" fontId="121" fillId="42" borderId="53" xfId="0" applyNumberFormat="1" applyFont="1" applyFill="1" applyBorder="1" applyAlignment="1">
      <alignment horizontal="center" vertical="center" wrapText="1"/>
    </xf>
    <xf numFmtId="197" fontId="121" fillId="42" borderId="89" xfId="0" applyNumberFormat="1" applyFont="1" applyFill="1" applyBorder="1" applyAlignment="1">
      <alignment horizontal="center" vertical="center" wrapText="1"/>
    </xf>
    <xf numFmtId="41" fontId="121" fillId="0" borderId="0" xfId="2103" applyFont="1" applyFill="1" applyAlignment="1">
      <alignment horizontal="right" vertical="center"/>
    </xf>
    <xf numFmtId="176" fontId="121" fillId="0" borderId="228" xfId="0" applyNumberFormat="1" applyFont="1" applyFill="1" applyBorder="1" applyAlignment="1">
      <alignment horizontal="center" vertical="center"/>
    </xf>
    <xf numFmtId="3" fontId="121" fillId="0" borderId="228" xfId="0" applyNumberFormat="1" applyFont="1" applyFill="1" applyBorder="1" applyAlignment="1">
      <alignment horizontal="center" vertical="center"/>
    </xf>
    <xf numFmtId="197" fontId="121" fillId="0" borderId="17" xfId="0" applyNumberFormat="1" applyFont="1" applyFill="1" applyBorder="1" applyAlignment="1">
      <alignment horizontal="center" vertical="center"/>
    </xf>
    <xf numFmtId="0" fontId="122" fillId="42" borderId="17" xfId="0" applyNumberFormat="1" applyFont="1" applyFill="1" applyBorder="1" applyAlignment="1">
      <alignment horizontal="center" vertical="center"/>
    </xf>
    <xf numFmtId="3" fontId="122" fillId="42" borderId="17" xfId="0" applyNumberFormat="1" applyFont="1" applyFill="1" applyBorder="1" applyAlignment="1">
      <alignment horizontal="center" vertical="center"/>
    </xf>
    <xf numFmtId="176" fontId="122" fillId="42" borderId="50" xfId="0" applyNumberFormat="1" applyFont="1" applyFill="1" applyBorder="1" applyAlignment="1">
      <alignment horizontal="center" vertical="center"/>
    </xf>
    <xf numFmtId="3" fontId="122" fillId="42" borderId="50" xfId="0" applyNumberFormat="1" applyFont="1" applyFill="1" applyBorder="1" applyAlignment="1">
      <alignment horizontal="center" vertical="center"/>
    </xf>
    <xf numFmtId="197" fontId="122" fillId="42" borderId="17" xfId="0" applyNumberFormat="1" applyFont="1" applyFill="1" applyBorder="1" applyAlignment="1">
      <alignment horizontal="center" vertical="center"/>
    </xf>
    <xf numFmtId="0" fontId="122" fillId="42" borderId="17" xfId="0" applyNumberFormat="1" applyFont="1" applyFill="1" applyBorder="1" applyAlignment="1">
      <alignment horizontal="center" vertical="center" wrapText="1"/>
    </xf>
    <xf numFmtId="3" fontId="162" fillId="42" borderId="17" xfId="0" applyNumberFormat="1" applyFont="1" applyFill="1" applyBorder="1" applyAlignment="1">
      <alignment horizontal="center" vertical="center"/>
    </xf>
    <xf numFmtId="3" fontId="162" fillId="42" borderId="53" xfId="0" applyNumberFormat="1" applyFont="1" applyFill="1" applyBorder="1" applyAlignment="1">
      <alignment horizontal="center" vertical="center" wrapText="1"/>
    </xf>
    <xf numFmtId="0" fontId="115" fillId="48" borderId="246" xfId="0" applyFont="1" applyFill="1" applyBorder="1" applyAlignment="1">
      <alignment horizontal="center" vertical="center" wrapText="1"/>
    </xf>
    <xf numFmtId="0" fontId="127" fillId="48" borderId="245" xfId="0" applyFont="1" applyFill="1" applyBorder="1" applyAlignment="1">
      <alignment horizontal="center" vertical="center" wrapText="1"/>
    </xf>
    <xf numFmtId="194" fontId="129" fillId="46" borderId="245" xfId="2103" applyNumberFormat="1" applyFont="1" applyFill="1" applyBorder="1" applyAlignment="1">
      <alignment horizontal="center" vertical="center" wrapText="1"/>
    </xf>
    <xf numFmtId="0" fontId="129" fillId="46" borderId="245" xfId="0" applyFont="1" applyFill="1" applyBorder="1" applyAlignment="1">
      <alignment horizontal="center" vertical="center" wrapText="1"/>
    </xf>
    <xf numFmtId="42" fontId="129" fillId="46" borderId="237" xfId="2859" applyFont="1" applyFill="1" applyBorder="1" applyAlignment="1">
      <alignment horizontal="center" vertical="center" wrapText="1"/>
    </xf>
    <xf numFmtId="0" fontId="127" fillId="42" borderId="246" xfId="0" applyFont="1" applyFill="1" applyBorder="1" applyAlignment="1">
      <alignment horizontal="center" vertical="center" wrapText="1"/>
    </xf>
    <xf numFmtId="0" fontId="127" fillId="42" borderId="245" xfId="0" applyFont="1" applyFill="1" applyBorder="1" applyAlignment="1">
      <alignment horizontal="center" vertical="center" wrapText="1"/>
    </xf>
    <xf numFmtId="0" fontId="127" fillId="42" borderId="242" xfId="0" applyFont="1" applyFill="1" applyBorder="1" applyAlignment="1">
      <alignment horizontal="center" vertical="center" wrapText="1"/>
    </xf>
    <xf numFmtId="194" fontId="127" fillId="42" borderId="245" xfId="2103" applyNumberFormat="1" applyFont="1" applyFill="1" applyBorder="1" applyAlignment="1">
      <alignment horizontal="center" vertical="center" wrapText="1"/>
    </xf>
    <xf numFmtId="42" fontId="127" fillId="42" borderId="237" xfId="2859" applyFont="1" applyFill="1" applyBorder="1" applyAlignment="1">
      <alignment horizontal="center" vertical="center" wrapText="1"/>
    </xf>
    <xf numFmtId="176" fontId="30" fillId="58" borderId="19" xfId="0" applyNumberFormat="1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center" vertical="center"/>
    </xf>
    <xf numFmtId="176" fontId="30" fillId="58" borderId="25" xfId="0" applyNumberFormat="1" applyFont="1" applyFill="1" applyBorder="1" applyAlignment="1">
      <alignment horizontal="center" vertical="center"/>
    </xf>
    <xf numFmtId="0" fontId="30" fillId="59" borderId="22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66" xfId="0" applyFont="1" applyFill="1" applyBorder="1" applyAlignment="1">
      <alignment horizontal="center" vertical="center"/>
    </xf>
    <xf numFmtId="0" fontId="30" fillId="58" borderId="19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176" fontId="165" fillId="0" borderId="247" xfId="0" applyNumberFormat="1" applyFont="1" applyFill="1" applyBorder="1" applyAlignment="1">
      <alignment horizontal="center" vertical="center" wrapText="1"/>
    </xf>
    <xf numFmtId="176" fontId="30" fillId="0" borderId="247" xfId="0" applyNumberFormat="1" applyFont="1" applyFill="1" applyBorder="1" applyAlignment="1">
      <alignment horizontal="center" vertical="center" wrapText="1" shrinkToFit="1"/>
    </xf>
    <xf numFmtId="0" fontId="30" fillId="0" borderId="247" xfId="0" applyNumberFormat="1" applyFont="1" applyFill="1" applyBorder="1" applyAlignment="1">
      <alignment horizontal="center" vertical="center" wrapText="1"/>
    </xf>
    <xf numFmtId="176" fontId="30" fillId="0" borderId="247" xfId="0" applyNumberFormat="1" applyFont="1" applyFill="1" applyBorder="1" applyAlignment="1">
      <alignment horizontal="center" vertical="center" wrapText="1"/>
    </xf>
    <xf numFmtId="0" fontId="128" fillId="42" borderId="162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62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63" xfId="2462" applyNumberFormat="1" applyFont="1" applyFill="1" applyBorder="1" applyAlignment="1">
      <alignment horizontal="center" vertical="center"/>
    </xf>
    <xf numFmtId="192" fontId="128" fillId="42" borderId="162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left" vertical="center"/>
    </xf>
    <xf numFmtId="0" fontId="128" fillId="42" borderId="125" xfId="2462" applyFont="1" applyFill="1" applyBorder="1">
      <alignment vertical="center"/>
    </xf>
    <xf numFmtId="0" fontId="128" fillId="42" borderId="125" xfId="2462" applyFont="1" applyFill="1" applyBorder="1" applyAlignment="1">
      <alignment horizontal="center" vertical="center"/>
    </xf>
    <xf numFmtId="4" fontId="128" fillId="42" borderId="126" xfId="2462" applyNumberFormat="1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center"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192" fontId="128" fillId="42" borderId="124" xfId="2462" applyNumberFormat="1" applyFont="1" applyFill="1" applyBorder="1" applyAlignment="1">
      <alignment horizontal="center" vertical="center"/>
    </xf>
    <xf numFmtId="9" fontId="128" fillId="42" borderId="125" xfId="979" applyFont="1" applyFill="1" applyBorder="1" applyAlignment="1">
      <alignment horizontal="center" vertical="center"/>
    </xf>
    <xf numFmtId="192" fontId="128" fillId="42" borderId="125" xfId="2104" applyNumberFormat="1" applyFont="1" applyFill="1" applyBorder="1" applyAlignment="1">
      <alignment horizontal="center" vertical="center"/>
    </xf>
    <xf numFmtId="192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center" vertical="center"/>
    </xf>
    <xf numFmtId="4" fontId="128" fillId="42" borderId="130" xfId="2462" applyNumberFormat="1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center" vertical="center"/>
    </xf>
    <xf numFmtId="0" fontId="128" fillId="42" borderId="130" xfId="2462" applyFont="1" applyFill="1" applyBorder="1" applyAlignment="1">
      <alignment horizontal="center" vertical="center"/>
    </xf>
    <xf numFmtId="4" fontId="149" fillId="42" borderId="131" xfId="2462" applyNumberFormat="1" applyFont="1" applyFill="1" applyBorder="1" applyAlignment="1">
      <alignment horizontal="center" vertical="center"/>
    </xf>
    <xf numFmtId="192" fontId="128" fillId="42" borderId="128" xfId="2462" applyNumberFormat="1" applyFont="1" applyFill="1" applyBorder="1" applyAlignment="1">
      <alignment horizontal="center" vertical="center"/>
    </xf>
    <xf numFmtId="9" fontId="128" fillId="42" borderId="129" xfId="979" applyFont="1" applyFill="1" applyBorder="1" applyAlignment="1">
      <alignment horizontal="center" vertical="center"/>
    </xf>
    <xf numFmtId="192" fontId="128" fillId="42" borderId="129" xfId="2104" applyNumberFormat="1" applyFont="1" applyFill="1" applyBorder="1" applyAlignment="1">
      <alignment horizontal="center" vertical="center"/>
    </xf>
    <xf numFmtId="192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92" fontId="129" fillId="0" borderId="162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49" fontId="168" fillId="51" borderId="0" xfId="0" applyNumberFormat="1" applyFont="1" applyFill="1" applyBorder="1" applyAlignment="1">
      <alignment horizontal="center" vertical="center"/>
    </xf>
    <xf numFmtId="49" fontId="169" fillId="51" borderId="15" xfId="0" applyNumberFormat="1" applyFont="1" applyFill="1" applyBorder="1" applyAlignment="1">
      <alignment horizontal="center" vertical="center"/>
    </xf>
    <xf numFmtId="49" fontId="168" fillId="51" borderId="0" xfId="0" applyNumberFormat="1" applyFont="1" applyFill="1" applyBorder="1" applyAlignment="1">
      <alignment horizontal="left" vertical="center"/>
    </xf>
    <xf numFmtId="0" fontId="168" fillId="51" borderId="0" xfId="0" applyNumberFormat="1" applyFont="1" applyFill="1" applyBorder="1" applyAlignment="1">
      <alignment horizontal="center" vertical="center"/>
    </xf>
    <xf numFmtId="0" fontId="170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0" fontId="171" fillId="0" borderId="22" xfId="0" applyFont="1" applyBorder="1" applyAlignment="1">
      <alignment horizontal="center" vertical="center" wrapText="1"/>
    </xf>
    <xf numFmtId="0" fontId="171" fillId="0" borderId="19" xfId="0" applyFont="1" applyFill="1" applyBorder="1" applyAlignment="1">
      <alignment horizontal="center" vertical="center"/>
    </xf>
    <xf numFmtId="176" fontId="30" fillId="0" borderId="248" xfId="0" applyNumberFormat="1" applyFont="1" applyFill="1" applyBorder="1" applyAlignment="1">
      <alignment horizontal="center" vertical="center" wrapText="1" shrinkToFit="1"/>
    </xf>
    <xf numFmtId="200" fontId="30" fillId="0" borderId="248" xfId="0" applyNumberFormat="1" applyFont="1" applyFill="1" applyBorder="1" applyAlignment="1">
      <alignment horizontal="center" vertical="center" wrapText="1"/>
    </xf>
    <xf numFmtId="176" fontId="165" fillId="0" borderId="248" xfId="0" applyNumberFormat="1" applyFont="1" applyFill="1" applyBorder="1" applyAlignment="1">
      <alignment horizontal="center" vertical="center" wrapText="1"/>
    </xf>
    <xf numFmtId="176" fontId="30" fillId="0" borderId="248" xfId="0" applyNumberFormat="1" applyFont="1" applyFill="1" applyBorder="1" applyAlignment="1">
      <alignment horizontal="center" vertical="center" wrapText="1"/>
    </xf>
    <xf numFmtId="176" fontId="108" fillId="0" borderId="248" xfId="0" applyNumberFormat="1" applyFont="1" applyFill="1" applyBorder="1" applyAlignment="1">
      <alignment horizontal="center" vertical="center" wrapText="1"/>
    </xf>
    <xf numFmtId="176" fontId="108" fillId="0" borderId="248" xfId="0" applyNumberFormat="1" applyFont="1" applyFill="1" applyBorder="1" applyAlignment="1">
      <alignment horizontal="center" vertical="center"/>
    </xf>
    <xf numFmtId="201" fontId="112" fillId="40" borderId="196" xfId="0" applyNumberFormat="1" applyFont="1" applyFill="1" applyBorder="1" applyAlignment="1">
      <alignment vertical="center" wrapText="1"/>
    </xf>
    <xf numFmtId="201" fontId="112" fillId="40" borderId="173" xfId="0" applyNumberFormat="1" applyFont="1" applyFill="1" applyBorder="1" applyAlignment="1">
      <alignment vertical="center" wrapText="1"/>
    </xf>
    <xf numFmtId="0" fontId="133" fillId="40" borderId="250" xfId="0" applyFont="1" applyFill="1" applyBorder="1" applyAlignment="1">
      <alignment horizontal="center" vertical="center" wrapText="1"/>
    </xf>
    <xf numFmtId="0" fontId="133" fillId="40" borderId="251" xfId="0" applyFont="1" applyFill="1" applyBorder="1" applyAlignment="1">
      <alignment horizontal="center" vertical="center" wrapText="1"/>
    </xf>
    <xf numFmtId="42" fontId="133" fillId="40" borderId="250" xfId="2859" applyFont="1" applyFill="1" applyBorder="1" applyAlignment="1">
      <alignment horizontal="center" vertical="center" wrapText="1"/>
    </xf>
    <xf numFmtId="191" fontId="133" fillId="40" borderId="240" xfId="2103" applyNumberFormat="1" applyFont="1" applyFill="1" applyBorder="1" applyAlignment="1">
      <alignment horizontal="center" vertical="center" wrapText="1"/>
    </xf>
    <xf numFmtId="0" fontId="143" fillId="0" borderId="252" xfId="0" applyFont="1" applyBorder="1">
      <alignment vertical="center"/>
    </xf>
    <xf numFmtId="0" fontId="113" fillId="42" borderId="165" xfId="0" applyFont="1" applyFill="1" applyBorder="1" applyAlignment="1">
      <alignment horizontal="center" vertical="center"/>
    </xf>
    <xf numFmtId="0" fontId="136" fillId="42" borderId="165" xfId="0" applyFont="1" applyFill="1" applyBorder="1" applyAlignment="1">
      <alignment horizontal="center" vertical="center"/>
    </xf>
    <xf numFmtId="0" fontId="115" fillId="42" borderId="171" xfId="0" applyFont="1" applyFill="1" applyBorder="1" applyAlignment="1">
      <alignment horizontal="center" vertical="center" wrapText="1"/>
    </xf>
    <xf numFmtId="0" fontId="117" fillId="42" borderId="174" xfId="0" applyFont="1" applyFill="1" applyBorder="1" applyAlignment="1">
      <alignment horizontal="center" vertical="center"/>
    </xf>
    <xf numFmtId="0" fontId="115" fillId="42" borderId="166" xfId="0" applyFont="1" applyFill="1" applyBorder="1" applyAlignment="1">
      <alignment horizontal="center" vertical="center" wrapText="1"/>
    </xf>
    <xf numFmtId="0" fontId="117" fillId="42" borderId="175" xfId="0" applyFont="1" applyFill="1" applyBorder="1" applyAlignment="1">
      <alignment horizontal="center" vertical="center"/>
    </xf>
    <xf numFmtId="0" fontId="117" fillId="42" borderId="165" xfId="0" applyFont="1" applyFill="1" applyBorder="1" applyAlignment="1">
      <alignment horizontal="center" vertical="center"/>
    </xf>
    <xf numFmtId="0" fontId="117" fillId="42" borderId="176" xfId="0" applyFont="1" applyFill="1" applyBorder="1" applyAlignment="1">
      <alignment horizontal="center" vertical="center"/>
    </xf>
    <xf numFmtId="194" fontId="117" fillId="42" borderId="166" xfId="2103" applyNumberFormat="1" applyFont="1" applyFill="1" applyBorder="1" applyAlignment="1">
      <alignment horizontal="center" vertical="center"/>
    </xf>
    <xf numFmtId="42" fontId="117" fillId="42" borderId="177" xfId="2859" applyFont="1" applyFill="1" applyBorder="1" applyAlignment="1">
      <alignment horizontal="center" vertical="center"/>
    </xf>
    <xf numFmtId="0" fontId="133" fillId="42" borderId="174" xfId="0" applyFont="1" applyFill="1" applyBorder="1" applyAlignment="1">
      <alignment horizontal="center" vertical="center"/>
    </xf>
    <xf numFmtId="0" fontId="133" fillId="42" borderId="175" xfId="0" applyFont="1" applyFill="1" applyBorder="1" applyAlignment="1">
      <alignment horizontal="center" vertical="center"/>
    </xf>
    <xf numFmtId="0" fontId="133" fillId="42" borderId="165" xfId="0" applyFont="1" applyFill="1" applyBorder="1" applyAlignment="1">
      <alignment horizontal="center" vertical="center"/>
    </xf>
    <xf numFmtId="0" fontId="133" fillId="42" borderId="176" xfId="0" applyFont="1" applyFill="1" applyBorder="1" applyAlignment="1">
      <alignment horizontal="center" vertical="center"/>
    </xf>
    <xf numFmtId="194" fontId="133" fillId="42" borderId="183" xfId="2103" applyNumberFormat="1" applyFont="1" applyFill="1" applyBorder="1" applyAlignment="1">
      <alignment horizontal="center" vertical="center"/>
    </xf>
    <xf numFmtId="191" fontId="133" fillId="42" borderId="184" xfId="2103" applyNumberFormat="1" applyFont="1" applyFill="1" applyBorder="1" applyAlignment="1">
      <alignment horizontal="center" vertical="center"/>
    </xf>
    <xf numFmtId="41" fontId="133" fillId="42" borderId="166" xfId="2103" applyFont="1" applyFill="1" applyBorder="1" applyAlignment="1">
      <alignment horizontal="center" vertical="center"/>
    </xf>
    <xf numFmtId="41" fontId="133" fillId="42" borderId="175" xfId="2103" applyFont="1" applyFill="1" applyBorder="1" applyAlignment="1">
      <alignment horizontal="center" vertical="center"/>
    </xf>
    <xf numFmtId="42" fontId="133" fillId="42" borderId="177" xfId="2859" applyFont="1" applyFill="1" applyBorder="1" applyAlignment="1">
      <alignment horizontal="center" vertical="center"/>
    </xf>
    <xf numFmtId="0" fontId="128" fillId="42" borderId="103" xfId="0" applyFont="1" applyFill="1" applyBorder="1" applyAlignment="1">
      <alignment horizontal="center" vertical="center"/>
    </xf>
    <xf numFmtId="0" fontId="30" fillId="62" borderId="20" xfId="0" applyFont="1" applyFill="1" applyBorder="1" applyAlignment="1">
      <alignment horizontal="center" vertical="center" wrapText="1"/>
    </xf>
    <xf numFmtId="0" fontId="30" fillId="62" borderId="66" xfId="0" applyFont="1" applyFill="1" applyBorder="1" applyAlignment="1">
      <alignment horizontal="center" vertical="center"/>
    </xf>
    <xf numFmtId="176" fontId="30" fillId="61" borderId="25" xfId="0" applyNumberFormat="1" applyFont="1" applyFill="1" applyBorder="1" applyAlignment="1">
      <alignment horizontal="center" vertical="center"/>
    </xf>
    <xf numFmtId="194" fontId="137" fillId="0" borderId="221" xfId="2103" applyNumberFormat="1" applyFont="1" applyFill="1" applyBorder="1" applyAlignment="1">
      <alignment horizontal="center" vertical="center" wrapText="1"/>
    </xf>
    <xf numFmtId="0" fontId="114" fillId="0" borderId="253" xfId="0" applyFont="1" applyBorder="1" applyAlignment="1">
      <alignment vertical="center" wrapText="1"/>
    </xf>
    <xf numFmtId="201" fontId="112" fillId="40" borderId="101" xfId="0" applyNumberFormat="1" applyFont="1" applyFill="1" applyBorder="1" applyAlignment="1">
      <alignment vertical="center" wrapText="1"/>
    </xf>
    <xf numFmtId="41" fontId="146" fillId="0" borderId="250" xfId="2103" applyNumberFormat="1" applyFont="1" applyFill="1" applyBorder="1" applyAlignment="1">
      <alignment horizontal="center" vertical="center" wrapText="1"/>
    </xf>
    <xf numFmtId="176" fontId="30" fillId="61" borderId="248" xfId="0" applyNumberFormat="1" applyFont="1" applyFill="1" applyBorder="1" applyAlignment="1">
      <alignment horizontal="center" vertical="center"/>
    </xf>
    <xf numFmtId="176" fontId="176" fillId="0" borderId="248" xfId="0" applyNumberFormat="1" applyFont="1" applyFill="1" applyBorder="1" applyAlignment="1">
      <alignment horizontal="center" vertical="center" wrapText="1" shrinkToFit="1"/>
    </xf>
    <xf numFmtId="176" fontId="5" fillId="42" borderId="254" xfId="0" applyNumberFormat="1" applyFont="1" applyFill="1" applyBorder="1" applyAlignment="1">
      <alignment vertical="center" wrapText="1"/>
    </xf>
    <xf numFmtId="176" fontId="5" fillId="42" borderId="255" xfId="0" applyNumberFormat="1" applyFont="1" applyFill="1" applyBorder="1" applyAlignment="1">
      <alignment vertical="center" wrapText="1"/>
    </xf>
    <xf numFmtId="176" fontId="5" fillId="31" borderId="256" xfId="0" applyNumberFormat="1" applyFont="1" applyFill="1" applyBorder="1" applyAlignment="1">
      <alignment vertical="center" wrapText="1"/>
    </xf>
    <xf numFmtId="176" fontId="5" fillId="31" borderId="255" xfId="0" applyNumberFormat="1" applyFont="1" applyFill="1" applyBorder="1" applyAlignment="1">
      <alignment vertical="center" wrapText="1"/>
    </xf>
    <xf numFmtId="176" fontId="5" fillId="31" borderId="257" xfId="0" applyNumberFormat="1" applyFont="1" applyFill="1" applyBorder="1" applyAlignment="1">
      <alignment vertical="center" wrapText="1"/>
    </xf>
    <xf numFmtId="176" fontId="5" fillId="31" borderId="43" xfId="0" applyNumberFormat="1" applyFont="1" applyFill="1" applyBorder="1" applyAlignment="1">
      <alignment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196" fontId="30" fillId="0" borderId="248" xfId="0" applyNumberFormat="1" applyFont="1" applyFill="1" applyBorder="1" applyAlignment="1">
      <alignment horizontal="center" vertical="center" wrapText="1" shrinkToFit="1"/>
    </xf>
    <xf numFmtId="176" fontId="30" fillId="0" borderId="248" xfId="0" applyNumberFormat="1" applyFont="1" applyFill="1" applyBorder="1" applyAlignment="1">
      <alignment horizontal="center" vertical="center"/>
    </xf>
    <xf numFmtId="41" fontId="146" fillId="0" borderId="225" xfId="2103" applyFont="1" applyFill="1" applyBorder="1" applyAlignment="1">
      <alignment horizontal="center" vertical="center"/>
    </xf>
    <xf numFmtId="176" fontId="121" fillId="0" borderId="139" xfId="0" applyNumberFormat="1" applyFont="1" applyFill="1" applyBorder="1" applyAlignment="1">
      <alignment horizontal="center" vertical="center"/>
    </xf>
    <xf numFmtId="176" fontId="30" fillId="61" borderId="247" xfId="0" applyNumberFormat="1" applyFont="1" applyFill="1" applyBorder="1" applyAlignment="1">
      <alignment horizontal="center" vertical="center" wrapText="1"/>
    </xf>
    <xf numFmtId="202" fontId="30" fillId="0" borderId="247" xfId="0" applyNumberFormat="1" applyFont="1" applyFill="1" applyBorder="1" applyAlignment="1">
      <alignment horizontal="center" vertical="center" wrapText="1"/>
    </xf>
    <xf numFmtId="196" fontId="30" fillId="0" borderId="247" xfId="0" applyNumberFormat="1" applyFont="1" applyFill="1" applyBorder="1" applyAlignment="1">
      <alignment horizontal="center" vertical="center" wrapText="1"/>
    </xf>
    <xf numFmtId="4" fontId="177" fillId="0" borderId="19" xfId="0" applyNumberFormat="1" applyFont="1" applyFill="1" applyBorder="1" applyAlignment="1">
      <alignment horizontal="right" vertical="center"/>
    </xf>
    <xf numFmtId="176" fontId="163" fillId="0" borderId="248" xfId="0" applyNumberFormat="1" applyFont="1" applyFill="1" applyBorder="1" applyAlignment="1">
      <alignment horizontal="center" vertical="center" wrapText="1"/>
    </xf>
    <xf numFmtId="176" fontId="108" fillId="0" borderId="247" xfId="0" applyNumberFormat="1" applyFont="1" applyFill="1" applyBorder="1" applyAlignment="1">
      <alignment horizontal="center" vertical="center" wrapText="1"/>
    </xf>
    <xf numFmtId="176" fontId="30" fillId="61" borderId="19" xfId="0" applyNumberFormat="1" applyFont="1" applyFill="1" applyBorder="1" applyAlignment="1">
      <alignment horizontal="center" vertical="center"/>
    </xf>
    <xf numFmtId="176" fontId="180" fillId="0" borderId="248" xfId="0" applyNumberFormat="1" applyFont="1" applyFill="1" applyBorder="1" applyAlignment="1">
      <alignment horizontal="center" vertical="center" wrapText="1"/>
    </xf>
    <xf numFmtId="176" fontId="30" fillId="60" borderId="19" xfId="0" applyNumberFormat="1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30" fillId="62" borderId="19" xfId="0" applyFont="1" applyFill="1" applyBorder="1" applyAlignment="1">
      <alignment horizontal="center" vertical="center"/>
    </xf>
    <xf numFmtId="176" fontId="30" fillId="47" borderId="19" xfId="0" applyNumberFormat="1" applyFont="1" applyFill="1" applyBorder="1" applyAlignment="1">
      <alignment horizontal="center" vertical="center"/>
    </xf>
    <xf numFmtId="176" fontId="108" fillId="0" borderId="25" xfId="0" applyNumberFormat="1" applyFont="1" applyFill="1" applyBorder="1" applyAlignment="1">
      <alignment horizontal="center" vertical="center" wrapText="1"/>
    </xf>
    <xf numFmtId="3" fontId="128" fillId="0" borderId="252" xfId="0" applyNumberFormat="1" applyFont="1" applyBorder="1">
      <alignment vertical="center"/>
    </xf>
    <xf numFmtId="0" fontId="128" fillId="0" borderId="252" xfId="0" applyFont="1" applyBorder="1">
      <alignment vertical="center"/>
    </xf>
    <xf numFmtId="0" fontId="128" fillId="42" borderId="252" xfId="0" applyFont="1" applyFill="1" applyBorder="1" applyAlignment="1">
      <alignment horizontal="center" vertical="center"/>
    </xf>
    <xf numFmtId="0" fontId="128" fillId="42" borderId="252" xfId="0" applyFont="1" applyFill="1" applyBorder="1">
      <alignment vertical="center"/>
    </xf>
    <xf numFmtId="3" fontId="128" fillId="42" borderId="252" xfId="0" applyNumberFormat="1" applyFont="1" applyFill="1" applyBorder="1">
      <alignment vertical="center"/>
    </xf>
    <xf numFmtId="0" fontId="128" fillId="48" borderId="252" xfId="2462" applyFont="1" applyFill="1" applyBorder="1" applyAlignment="1">
      <alignment horizontal="center" vertical="center"/>
    </xf>
    <xf numFmtId="193" fontId="128" fillId="0" borderId="252" xfId="2104" applyNumberFormat="1" applyFont="1" applyBorder="1" applyAlignment="1">
      <alignment vertical="center"/>
    </xf>
    <xf numFmtId="0" fontId="128" fillId="0" borderId="260" xfId="0" applyFont="1" applyBorder="1">
      <alignment vertical="center"/>
    </xf>
    <xf numFmtId="0" fontId="128" fillId="0" borderId="261" xfId="0" applyFont="1" applyBorder="1">
      <alignment vertical="center"/>
    </xf>
    <xf numFmtId="0" fontId="128" fillId="0" borderId="260" xfId="0" pivotButton="1" applyFont="1" applyBorder="1">
      <alignment vertical="center"/>
    </xf>
    <xf numFmtId="176" fontId="26" fillId="0" borderId="248" xfId="0" applyNumberFormat="1" applyFont="1" applyFill="1" applyBorder="1" applyAlignment="1">
      <alignment horizontal="center" vertical="center" wrapText="1"/>
    </xf>
    <xf numFmtId="0" fontId="30" fillId="61" borderId="29" xfId="0" applyNumberFormat="1" applyFont="1" applyFill="1" applyBorder="1" applyAlignment="1">
      <alignment horizontal="center" vertical="center"/>
    </xf>
    <xf numFmtId="0" fontId="30" fillId="0" borderId="28" xfId="0" applyFont="1" applyFill="1" applyBorder="1" applyAlignment="1">
      <alignment horizontal="center" vertical="center" wrapText="1"/>
    </xf>
    <xf numFmtId="0" fontId="30" fillId="0" borderId="253" xfId="0" applyFont="1" applyBorder="1">
      <alignment vertical="center"/>
    </xf>
    <xf numFmtId="0" fontId="128" fillId="38" borderId="0" xfId="2462" applyFont="1" applyFill="1" applyBorder="1">
      <alignment vertical="center"/>
    </xf>
    <xf numFmtId="3" fontId="30" fillId="62" borderId="23" xfId="0" applyNumberFormat="1" applyFont="1" applyFill="1" applyBorder="1" applyAlignment="1">
      <alignment horizontal="right" vertical="center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215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31" borderId="59" xfId="0" applyNumberFormat="1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4" fontId="30" fillId="31" borderId="87" xfId="0" applyNumberFormat="1" applyFont="1" applyFill="1" applyBorder="1" applyAlignment="1">
      <alignment horizontal="center" vertical="center" wrapText="1"/>
    </xf>
    <xf numFmtId="4" fontId="30" fillId="31" borderId="61" xfId="0" applyNumberFormat="1" applyFont="1" applyFill="1" applyBorder="1" applyAlignment="1">
      <alignment horizontal="center" vertical="center" wrapText="1"/>
    </xf>
    <xf numFmtId="3" fontId="30" fillId="57" borderId="198" xfId="0" applyNumberFormat="1" applyFont="1" applyFill="1" applyBorder="1" applyAlignment="1">
      <alignment horizontal="center" vertical="center"/>
    </xf>
    <xf numFmtId="178" fontId="30" fillId="0" borderId="198" xfId="0" applyNumberFormat="1" applyFont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31" fillId="31" borderId="207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0" fontId="30" fillId="31" borderId="77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31" borderId="87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27" borderId="7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0" fontId="30" fillId="27" borderId="73" xfId="0" applyFont="1" applyFill="1" applyBorder="1" applyAlignment="1">
      <alignment horizontal="center" vertical="center" wrapText="1"/>
    </xf>
    <xf numFmtId="0" fontId="160" fillId="50" borderId="29" xfId="0" applyNumberFormat="1" applyFont="1" applyFill="1" applyBorder="1" applyAlignment="1">
      <alignment horizontal="center" vertical="center" wrapText="1"/>
    </xf>
    <xf numFmtId="3" fontId="30" fillId="27" borderId="145" xfId="0" applyNumberFormat="1" applyFont="1" applyFill="1" applyBorder="1" applyAlignment="1">
      <alignment horizontal="center" vertical="center" wrapText="1"/>
    </xf>
    <xf numFmtId="3" fontId="30" fillId="27" borderId="163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0" xfId="0" applyNumberFormat="1" applyFont="1" applyFill="1" applyBorder="1" applyAlignment="1">
      <alignment horizontal="center" vertical="center" wrapText="1"/>
    </xf>
    <xf numFmtId="3" fontId="100" fillId="27" borderId="213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7" xfId="0" applyNumberFormat="1" applyFont="1" applyFill="1" applyBorder="1" applyAlignment="1">
      <alignment horizontal="center" vertical="center" wrapText="1"/>
    </xf>
    <xf numFmtId="177" fontId="30" fillId="31" borderId="60" xfId="0" applyNumberFormat="1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5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0" fontId="30" fillId="27" borderId="119" xfId="0" applyNumberFormat="1" applyFont="1" applyFill="1" applyBorder="1" applyAlignment="1">
      <alignment horizontal="center" vertical="center" wrapText="1"/>
    </xf>
    <xf numFmtId="0" fontId="30" fillId="27" borderId="121" xfId="0" applyNumberFormat="1" applyFont="1" applyFill="1" applyBorder="1" applyAlignment="1">
      <alignment horizontal="center" vertical="center" wrapText="1"/>
    </xf>
    <xf numFmtId="0" fontId="30" fillId="27" borderId="145" xfId="0" applyFont="1" applyFill="1" applyBorder="1" applyAlignment="1">
      <alignment horizontal="center" vertical="center" wrapText="1"/>
    </xf>
    <xf numFmtId="0" fontId="30" fillId="27" borderId="163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88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31" borderId="208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188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182" fontId="30" fillId="31" borderId="207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0" xfId="0" applyNumberFormat="1" applyFont="1" applyFill="1" applyBorder="1" applyAlignment="1">
      <alignment horizontal="center" vertical="center" wrapText="1"/>
    </xf>
    <xf numFmtId="0" fontId="30" fillId="31" borderId="207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0" fontId="30" fillId="27" borderId="208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3" fontId="30" fillId="27" borderId="98" xfId="0" applyNumberFormat="1" applyFont="1" applyFill="1" applyBorder="1" applyAlignment="1">
      <alignment horizontal="center" vertical="center" wrapText="1"/>
    </xf>
    <xf numFmtId="3" fontId="30" fillId="27" borderId="214" xfId="0" applyNumberFormat="1" applyFont="1" applyFill="1" applyBorder="1" applyAlignment="1">
      <alignment horizontal="center" vertical="center" wrapText="1"/>
    </xf>
    <xf numFmtId="0" fontId="30" fillId="27" borderId="207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11" xfId="0" applyNumberFormat="1" applyFont="1" applyFill="1" applyBorder="1" applyAlignment="1">
      <alignment horizontal="center" vertical="center" wrapText="1"/>
    </xf>
    <xf numFmtId="182" fontId="30" fillId="31" borderId="212" xfId="0" applyNumberFormat="1" applyFont="1" applyFill="1" applyBorder="1" applyAlignment="1">
      <alignment horizontal="center" vertical="center" wrapText="1"/>
    </xf>
    <xf numFmtId="182" fontId="30" fillId="31" borderId="213" xfId="0" applyNumberFormat="1" applyFont="1" applyFill="1" applyBorder="1" applyAlignment="1">
      <alignment horizontal="center" vertical="center" wrapText="1"/>
    </xf>
    <xf numFmtId="3" fontId="30" fillId="27" borderId="209" xfId="0" applyNumberFormat="1" applyFont="1" applyFill="1" applyBorder="1" applyAlignment="1">
      <alignment horizontal="center" vertical="center" wrapText="1"/>
    </xf>
    <xf numFmtId="3" fontId="30" fillId="27" borderId="115" xfId="0" applyNumberFormat="1" applyFont="1" applyFill="1" applyBorder="1" applyAlignment="1">
      <alignment horizontal="center" vertical="center" wrapText="1"/>
    </xf>
    <xf numFmtId="3" fontId="30" fillId="27" borderId="210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5" fillId="31" borderId="118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176" fontId="30" fillId="51" borderId="32" xfId="0" applyNumberFormat="1" applyFont="1" applyFill="1" applyBorder="1" applyAlignment="1">
      <alignment horizontal="center" vertical="center" wrapText="1"/>
    </xf>
    <xf numFmtId="176" fontId="30" fillId="51" borderId="20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176" fontId="30" fillId="27" borderId="216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8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74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7" xfId="0" applyNumberFormat="1" applyFont="1" applyFill="1" applyBorder="1" applyAlignment="1">
      <alignment horizontal="center" vertical="center" wrapText="1"/>
    </xf>
    <xf numFmtId="176" fontId="30" fillId="52" borderId="66" xfId="0" applyNumberFormat="1" applyFont="1" applyFill="1" applyBorder="1" applyAlignment="1">
      <alignment horizontal="center" vertical="center" wrapText="1"/>
    </xf>
    <xf numFmtId="176" fontId="30" fillId="31" borderId="120" xfId="0" applyNumberFormat="1" applyFont="1" applyFill="1" applyBorder="1" applyAlignment="1">
      <alignment horizontal="center" vertical="center" wrapText="1"/>
    </xf>
    <xf numFmtId="176" fontId="30" fillId="42" borderId="120" xfId="0" applyNumberFormat="1" applyFont="1" applyFill="1" applyBorder="1" applyAlignment="1">
      <alignment horizontal="center" vertical="center" wrapText="1"/>
    </xf>
    <xf numFmtId="176" fontId="30" fillId="42" borderId="19" xfId="0" applyNumberFormat="1" applyFont="1" applyFill="1" applyBorder="1" applyAlignment="1">
      <alignment horizontal="center" vertical="center" wrapText="1"/>
    </xf>
    <xf numFmtId="176" fontId="30" fillId="42" borderId="32" xfId="0" applyNumberFormat="1" applyFont="1" applyFill="1" applyBorder="1" applyAlignment="1">
      <alignment horizontal="center" vertical="center" wrapText="1"/>
    </xf>
    <xf numFmtId="176" fontId="30" fillId="31" borderId="258" xfId="0" applyNumberFormat="1" applyFont="1" applyFill="1" applyBorder="1" applyAlignment="1">
      <alignment horizontal="center" vertical="center" wrapText="1"/>
    </xf>
    <xf numFmtId="176" fontId="30" fillId="31" borderId="259" xfId="0" applyNumberFormat="1" applyFont="1" applyFill="1" applyBorder="1" applyAlignment="1">
      <alignment horizontal="center" vertical="center" wrapText="1"/>
    </xf>
    <xf numFmtId="176" fontId="30" fillId="42" borderId="20" xfId="0" applyNumberFormat="1" applyFont="1" applyFill="1" applyBorder="1" applyAlignment="1">
      <alignment horizontal="center" vertical="center" wrapText="1"/>
    </xf>
    <xf numFmtId="176" fontId="30" fillId="63" borderId="19" xfId="0" applyNumberFormat="1" applyFont="1" applyFill="1" applyBorder="1" applyAlignment="1">
      <alignment horizontal="center" vertical="center" wrapText="1"/>
    </xf>
    <xf numFmtId="176" fontId="30" fillId="63" borderId="77" xfId="0" applyNumberFormat="1" applyFont="1" applyFill="1" applyBorder="1" applyAlignment="1">
      <alignment horizontal="center" vertical="center" wrapText="1"/>
    </xf>
    <xf numFmtId="176" fontId="30" fillId="63" borderId="66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5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5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38" fillId="0" borderId="204" xfId="0" applyNumberFormat="1" applyFont="1" applyFill="1" applyBorder="1" applyAlignment="1">
      <alignment horizontal="center" vertical="center"/>
    </xf>
    <xf numFmtId="0" fontId="138" fillId="0" borderId="217" xfId="0" applyNumberFormat="1" applyFont="1" applyFill="1" applyBorder="1" applyAlignment="1">
      <alignment horizontal="center" vertical="center"/>
    </xf>
    <xf numFmtId="0" fontId="138" fillId="0" borderId="206" xfId="0" applyNumberFormat="1" applyFont="1" applyFill="1" applyBorder="1" applyAlignment="1">
      <alignment horizontal="center" vertical="center"/>
    </xf>
    <xf numFmtId="3" fontId="5" fillId="27" borderId="239" xfId="0" applyNumberFormat="1" applyFont="1" applyFill="1" applyBorder="1" applyAlignment="1">
      <alignment horizontal="center" vertical="center"/>
    </xf>
    <xf numFmtId="3" fontId="5" fillId="27" borderId="240" xfId="0" applyNumberFormat="1" applyFont="1" applyFill="1" applyBorder="1" applyAlignment="1">
      <alignment horizontal="center" vertical="center"/>
    </xf>
    <xf numFmtId="3" fontId="5" fillId="27" borderId="241" xfId="0" applyNumberFormat="1" applyFont="1" applyFill="1" applyBorder="1" applyAlignment="1">
      <alignment horizontal="center" vertical="center"/>
    </xf>
    <xf numFmtId="0" fontId="5" fillId="27" borderId="236" xfId="0" applyFont="1" applyFill="1" applyBorder="1" applyAlignment="1">
      <alignment horizontal="center" vertical="center"/>
    </xf>
    <xf numFmtId="0" fontId="5" fillId="27" borderId="235" xfId="0" applyFont="1" applyFill="1" applyBorder="1" applyAlignment="1">
      <alignment horizontal="center" vertical="center"/>
    </xf>
    <xf numFmtId="3" fontId="5" fillId="27" borderId="237" xfId="0" applyNumberFormat="1" applyFont="1" applyFill="1" applyBorder="1" applyAlignment="1">
      <alignment horizontal="center" vertical="center" wrapText="1"/>
    </xf>
    <xf numFmtId="3" fontId="5" fillId="27" borderId="238" xfId="0" applyNumberFormat="1" applyFont="1" applyFill="1" applyBorder="1" applyAlignment="1">
      <alignment horizontal="center" vertical="center"/>
    </xf>
    <xf numFmtId="4" fontId="5" fillId="27" borderId="238" xfId="0" applyNumberFormat="1" applyFont="1" applyFill="1" applyBorder="1" applyAlignment="1">
      <alignment horizontal="center" vertical="center"/>
    </xf>
    <xf numFmtId="3" fontId="30" fillId="57" borderId="235" xfId="0" applyNumberFormat="1" applyFont="1" applyFill="1" applyBorder="1" applyAlignment="1">
      <alignment horizontal="center" vertical="center"/>
    </xf>
    <xf numFmtId="178" fontId="30" fillId="0" borderId="235" xfId="0" applyNumberFormat="1" applyFont="1" applyBorder="1" applyAlignment="1">
      <alignment horizontal="center" vertical="center" wrapText="1"/>
    </xf>
    <xf numFmtId="3" fontId="5" fillId="27" borderId="236" xfId="0" applyNumberFormat="1" applyFont="1" applyFill="1" applyBorder="1" applyAlignment="1">
      <alignment horizontal="center" vertical="center"/>
    </xf>
    <xf numFmtId="3" fontId="5" fillId="27" borderId="235" xfId="0" applyNumberFormat="1" applyFont="1" applyFill="1" applyBorder="1" applyAlignment="1">
      <alignment horizontal="center" vertical="center"/>
    </xf>
    <xf numFmtId="3" fontId="5" fillId="27" borderId="242" xfId="0" applyNumberFormat="1" applyFont="1" applyFill="1" applyBorder="1" applyAlignment="1">
      <alignment horizontal="center" vertical="center"/>
    </xf>
    <xf numFmtId="3" fontId="5" fillId="27" borderId="237" xfId="0" applyNumberFormat="1" applyFont="1" applyFill="1" applyBorder="1" applyAlignment="1">
      <alignment horizontal="center" vertical="center"/>
    </xf>
    <xf numFmtId="4" fontId="5" fillId="27" borderId="243" xfId="0" applyNumberFormat="1" applyFont="1" applyFill="1" applyBorder="1" applyAlignment="1">
      <alignment horizontal="center" vertical="center" wrapText="1"/>
    </xf>
    <xf numFmtId="4" fontId="5" fillId="27" borderId="103" xfId="0" applyNumberFormat="1" applyFont="1" applyFill="1" applyBorder="1" applyAlignment="1">
      <alignment horizontal="center" vertical="center"/>
    </xf>
    <xf numFmtId="0" fontId="121" fillId="42" borderId="145" xfId="0" applyNumberFormat="1" applyFont="1" applyFill="1" applyBorder="1" applyAlignment="1">
      <alignment horizontal="center" vertical="center" wrapText="1"/>
    </xf>
    <xf numFmtId="0" fontId="121" fillId="42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6" xfId="0" applyNumberFormat="1" applyFont="1" applyFill="1" applyBorder="1" applyAlignment="1">
      <alignment horizontal="center" vertical="center"/>
    </xf>
    <xf numFmtId="0" fontId="122" fillId="0" borderId="72" xfId="0" applyNumberFormat="1" applyFont="1" applyFill="1" applyBorder="1" applyAlignment="1">
      <alignment horizontal="center" vertical="center"/>
    </xf>
    <xf numFmtId="3" fontId="121" fillId="42" borderId="50" xfId="0" applyNumberFormat="1" applyFont="1" applyFill="1" applyBorder="1" applyAlignment="1">
      <alignment horizontal="center" vertical="center" wrapText="1"/>
    </xf>
    <xf numFmtId="3" fontId="121" fillId="42" borderId="72" xfId="0" applyNumberFormat="1" applyFont="1" applyFill="1" applyBorder="1" applyAlignment="1">
      <alignment horizontal="center" vertical="center" wrapText="1"/>
    </xf>
    <xf numFmtId="197" fontId="121" fillId="42" borderId="50" xfId="0" applyNumberFormat="1" applyFont="1" applyFill="1" applyBorder="1" applyAlignment="1">
      <alignment horizontal="center" vertical="center" wrapText="1"/>
    </xf>
    <xf numFmtId="197" fontId="121" fillId="42" borderId="72" xfId="0" applyNumberFormat="1" applyFont="1" applyFill="1" applyBorder="1" applyAlignment="1">
      <alignment horizontal="center" vertical="center" wrapText="1"/>
    </xf>
    <xf numFmtId="0" fontId="133" fillId="48" borderId="201" xfId="0" applyFont="1" applyFill="1" applyBorder="1" applyAlignment="1">
      <alignment horizontal="center" vertical="center" wrapText="1"/>
    </xf>
    <xf numFmtId="0" fontId="133" fillId="48" borderId="234" xfId="0" applyFont="1" applyFill="1" applyBorder="1" applyAlignment="1">
      <alignment horizontal="center" vertical="center" wrapText="1"/>
    </xf>
    <xf numFmtId="0" fontId="133" fillId="48" borderId="196" xfId="0" applyFont="1" applyFill="1" applyBorder="1" applyAlignment="1">
      <alignment horizontal="center" vertical="center" wrapText="1"/>
    </xf>
    <xf numFmtId="0" fontId="127" fillId="48" borderId="231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232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232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3" fillId="48" borderId="239" xfId="0" applyFont="1" applyFill="1" applyBorder="1" applyAlignment="1">
      <alignment horizontal="center" vertical="center" wrapText="1"/>
    </xf>
    <xf numFmtId="0" fontId="133" fillId="48" borderId="240" xfId="0" applyFont="1" applyFill="1" applyBorder="1" applyAlignment="1">
      <alignment horizontal="center" vertical="center" wrapText="1"/>
    </xf>
    <xf numFmtId="0" fontId="133" fillId="48" borderId="241" xfId="0" applyFont="1" applyFill="1" applyBorder="1" applyAlignment="1">
      <alignment horizontal="center" vertical="center" wrapText="1"/>
    </xf>
    <xf numFmtId="0" fontId="138" fillId="48" borderId="201" xfId="0" applyFont="1" applyFill="1" applyBorder="1" applyAlignment="1">
      <alignment horizontal="center" vertical="center" wrapText="1"/>
    </xf>
    <xf numFmtId="0" fontId="138" fillId="48" borderId="234" xfId="0" applyFont="1" applyFill="1" applyBorder="1" applyAlignment="1">
      <alignment horizontal="center" vertical="center" wrapText="1"/>
    </xf>
    <xf numFmtId="0" fontId="138" fillId="48" borderId="196" xfId="0" applyFont="1" applyFill="1" applyBorder="1" applyAlignment="1">
      <alignment horizontal="center" vertical="center" wrapText="1"/>
    </xf>
    <xf numFmtId="0" fontId="127" fillId="43" borderId="233" xfId="0" applyFont="1" applyFill="1" applyBorder="1" applyAlignment="1">
      <alignment horizontal="center" vertical="center" wrapText="1"/>
    </xf>
    <xf numFmtId="0" fontId="127" fillId="43" borderId="136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204" xfId="0" applyNumberFormat="1" applyFont="1" applyFill="1" applyBorder="1" applyAlignment="1">
      <alignment horizontal="center" vertical="center"/>
    </xf>
    <xf numFmtId="176" fontId="114" fillId="0" borderId="217" xfId="0" applyNumberFormat="1" applyFont="1" applyFill="1" applyBorder="1" applyAlignment="1">
      <alignment horizontal="center" vertical="center"/>
    </xf>
    <xf numFmtId="176" fontId="114" fillId="0" borderId="206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98" xfId="0" applyFont="1" applyFill="1" applyBorder="1" applyAlignment="1">
      <alignment horizontal="center" vertical="center"/>
    </xf>
    <xf numFmtId="0" fontId="121" fillId="38" borderId="201" xfId="0" applyNumberFormat="1" applyFont="1" applyFill="1" applyBorder="1" applyAlignment="1">
      <alignment horizontal="center" vertical="center" wrapText="1"/>
    </xf>
    <xf numFmtId="0" fontId="121" fillId="38" borderId="197" xfId="0" applyNumberFormat="1" applyFont="1" applyFill="1" applyBorder="1" applyAlignment="1">
      <alignment horizontal="center" vertical="center" wrapText="1"/>
    </xf>
    <xf numFmtId="0" fontId="121" fillId="38" borderId="200" xfId="0" applyNumberFormat="1" applyFont="1" applyFill="1" applyBorder="1" applyAlignment="1">
      <alignment horizontal="center" vertical="center" wrapText="1"/>
    </xf>
    <xf numFmtId="0" fontId="121" fillId="43" borderId="160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2" xfId="0" applyNumberFormat="1" applyFont="1" applyFill="1" applyBorder="1" applyAlignment="1">
      <alignment horizontal="center" vertical="center" wrapText="1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61" xfId="0" applyNumberFormat="1" applyFont="1" applyFill="1" applyBorder="1" applyAlignment="1">
      <alignment horizontal="center" vertical="center" wrapText="1"/>
    </xf>
    <xf numFmtId="0" fontId="121" fillId="43" borderId="136" xfId="0" applyNumberFormat="1" applyFont="1" applyFill="1" applyBorder="1" applyAlignment="1">
      <alignment horizontal="center" vertical="center" wrapText="1"/>
    </xf>
    <xf numFmtId="194" fontId="121" fillId="43" borderId="137" xfId="0" applyNumberFormat="1" applyFont="1" applyFill="1" applyBorder="1" applyAlignment="1">
      <alignment horizontal="center" vertical="center" wrapText="1"/>
    </xf>
    <xf numFmtId="194" fontId="121" fillId="43" borderId="138" xfId="0" applyNumberFormat="1" applyFont="1" applyFill="1" applyBorder="1" applyAlignment="1">
      <alignment horizontal="center" vertical="center" wrapText="1"/>
    </xf>
    <xf numFmtId="176" fontId="121" fillId="43" borderId="100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6" xfId="0" applyNumberFormat="1" applyFont="1" applyFill="1" applyBorder="1" applyAlignment="1">
      <alignment horizontal="center" vertical="center" wrapText="1"/>
    </xf>
    <xf numFmtId="0" fontId="121" fillId="43" borderId="72" xfId="0" applyNumberFormat="1" applyFont="1" applyFill="1" applyBorder="1" applyAlignment="1">
      <alignment horizontal="center" vertical="center" wrapText="1"/>
    </xf>
    <xf numFmtId="194" fontId="121" fillId="43" borderId="160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61" xfId="0" applyNumberFormat="1" applyFont="1" applyFill="1" applyBorder="1" applyAlignment="1">
      <alignment horizontal="center" vertical="center" wrapText="1"/>
    </xf>
    <xf numFmtId="195" fontId="121" fillId="43" borderId="136" xfId="0" applyNumberFormat="1" applyFont="1" applyFill="1" applyBorder="1" applyAlignment="1">
      <alignment horizontal="center" vertical="center" wrapText="1"/>
    </xf>
    <xf numFmtId="176" fontId="114" fillId="0" borderId="165" xfId="0" applyNumberFormat="1" applyFont="1" applyFill="1" applyBorder="1" applyAlignment="1">
      <alignment horizontal="center" vertical="center"/>
    </xf>
    <xf numFmtId="0" fontId="137" fillId="0" borderId="166" xfId="0" applyFont="1" applyFill="1" applyBorder="1" applyAlignment="1">
      <alignment horizontal="center" vertical="center"/>
    </xf>
    <xf numFmtId="0" fontId="137" fillId="0" borderId="183" xfId="0" applyFont="1" applyFill="1" applyBorder="1" applyAlignment="1">
      <alignment horizontal="center" vertical="center"/>
    </xf>
    <xf numFmtId="176" fontId="114" fillId="0" borderId="166" xfId="0" applyNumberFormat="1" applyFont="1" applyFill="1" applyBorder="1" applyAlignment="1">
      <alignment horizontal="center" vertical="center"/>
    </xf>
    <xf numFmtId="176" fontId="114" fillId="0" borderId="183" xfId="0" applyNumberFormat="1" applyFont="1" applyFill="1" applyBorder="1" applyAlignment="1">
      <alignment horizontal="center" vertical="center"/>
    </xf>
    <xf numFmtId="0" fontId="115" fillId="42" borderId="172" xfId="0" applyFont="1" applyFill="1" applyBorder="1" applyAlignment="1">
      <alignment horizontal="center" vertical="center" wrapText="1"/>
    </xf>
    <xf numFmtId="0" fontId="115" fillId="42" borderId="184" xfId="0" applyFont="1" applyFill="1" applyBorder="1" applyAlignment="1">
      <alignment horizontal="center" vertical="center" wrapText="1"/>
    </xf>
    <xf numFmtId="0" fontId="115" fillId="42" borderId="173" xfId="0" applyFont="1" applyFill="1" applyBorder="1" applyAlignment="1">
      <alignment horizontal="center" vertical="center" wrapText="1"/>
    </xf>
    <xf numFmtId="0" fontId="138" fillId="42" borderId="185" xfId="0" applyFont="1" applyFill="1" applyBorder="1" applyAlignment="1">
      <alignment horizontal="center" vertical="center"/>
    </xf>
    <xf numFmtId="0" fontId="138" fillId="42" borderId="103" xfId="0" applyFont="1" applyFill="1" applyBorder="1" applyAlignment="1">
      <alignment horizontal="center" vertical="center"/>
    </xf>
    <xf numFmtId="194" fontId="117" fillId="42" borderId="186" xfId="2103" applyNumberFormat="1" applyFont="1" applyFill="1" applyBorder="1" applyAlignment="1">
      <alignment horizontal="center" vertical="center"/>
    </xf>
    <xf numFmtId="194" fontId="117" fillId="42" borderId="183" xfId="2103" applyNumberFormat="1" applyFont="1" applyFill="1" applyBorder="1" applyAlignment="1">
      <alignment horizontal="center" vertical="center"/>
    </xf>
    <xf numFmtId="0" fontId="128" fillId="48" borderId="232" xfId="2462" applyFont="1" applyFill="1" applyBorder="1" applyAlignment="1">
      <alignment horizontal="center" vertical="center"/>
    </xf>
    <xf numFmtId="0" fontId="128" fillId="48" borderId="163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49" xfId="2462" applyFont="1" applyFill="1" applyBorder="1" applyAlignment="1">
      <alignment horizontal="center" vertical="center"/>
    </xf>
    <xf numFmtId="0" fontId="128" fillId="48" borderId="250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27" borderId="105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27" borderId="104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1206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190496</xdr:colOff>
      <xdr:row>12</xdr:row>
      <xdr:rowOff>59530</xdr:rowOff>
    </xdr:from>
    <xdr:to>
      <xdr:col>10</xdr:col>
      <xdr:colOff>563660</xdr:colOff>
      <xdr:row>12</xdr:row>
      <xdr:rowOff>599530</xdr:rowOff>
    </xdr:to>
    <xdr:pic>
      <xdr:nvPicPr>
        <xdr:cNvPr id="2" name="그림 1" descr="03BL-ADULT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1" y="6298405"/>
          <a:ext cx="373164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190497</xdr:colOff>
      <xdr:row>13</xdr:row>
      <xdr:rowOff>59530</xdr:rowOff>
    </xdr:from>
    <xdr:to>
      <xdr:col>10</xdr:col>
      <xdr:colOff>566713</xdr:colOff>
      <xdr:row>13</xdr:row>
      <xdr:rowOff>599530</xdr:rowOff>
    </xdr:to>
    <xdr:pic>
      <xdr:nvPicPr>
        <xdr:cNvPr id="3" name="그림 2" descr="03RD-ADULT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2" y="6965155"/>
          <a:ext cx="376216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226214</xdr:colOff>
      <xdr:row>15</xdr:row>
      <xdr:rowOff>59530</xdr:rowOff>
    </xdr:from>
    <xdr:to>
      <xdr:col>10</xdr:col>
      <xdr:colOff>572086</xdr:colOff>
      <xdr:row>15</xdr:row>
      <xdr:rowOff>599530</xdr:rowOff>
    </xdr:to>
    <xdr:pic>
      <xdr:nvPicPr>
        <xdr:cNvPr id="4" name="그림 3" descr="09PK-ADULT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36339" y="8298655"/>
          <a:ext cx="345872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226214</xdr:colOff>
      <xdr:row>14</xdr:row>
      <xdr:rowOff>59530</xdr:rowOff>
    </xdr:from>
    <xdr:to>
      <xdr:col>10</xdr:col>
      <xdr:colOff>549032</xdr:colOff>
      <xdr:row>14</xdr:row>
      <xdr:rowOff>599530</xdr:rowOff>
    </xdr:to>
    <xdr:pic>
      <xdr:nvPicPr>
        <xdr:cNvPr id="5" name="그림 4" descr="09NY-ADULT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36339" y="7631905"/>
          <a:ext cx="322818" cy="5400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79375</xdr:colOff>
      <xdr:row>17</xdr:row>
      <xdr:rowOff>95250</xdr:rowOff>
    </xdr:from>
    <xdr:to>
      <xdr:col>10</xdr:col>
      <xdr:colOff>655375</xdr:colOff>
      <xdr:row>17</xdr:row>
      <xdr:rowOff>547437</xdr:rowOff>
    </xdr:to>
    <xdr:pic>
      <xdr:nvPicPr>
        <xdr:cNvPr id="6" name="그림 5" descr="14FW NV 02_WIRE_MU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89500" y="121681875"/>
          <a:ext cx="576000" cy="45218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18</xdr:row>
      <xdr:rowOff>95250</xdr:rowOff>
    </xdr:from>
    <xdr:to>
      <xdr:col>10</xdr:col>
      <xdr:colOff>655375</xdr:colOff>
      <xdr:row>18</xdr:row>
      <xdr:rowOff>547437</xdr:rowOff>
    </xdr:to>
    <xdr:pic>
      <xdr:nvPicPr>
        <xdr:cNvPr id="7" name="그림 6" descr="14FW NV 02_WIRE_MU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89500" y="122348625"/>
          <a:ext cx="576000" cy="45218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19</xdr:row>
      <xdr:rowOff>95250</xdr:rowOff>
    </xdr:from>
    <xdr:to>
      <xdr:col>10</xdr:col>
      <xdr:colOff>655375</xdr:colOff>
      <xdr:row>19</xdr:row>
      <xdr:rowOff>547437</xdr:rowOff>
    </xdr:to>
    <xdr:pic>
      <xdr:nvPicPr>
        <xdr:cNvPr id="8" name="그림 7" descr="14FW NV 02_WIRE_MU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89500" y="123015375"/>
          <a:ext cx="576000" cy="45218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20</xdr:row>
      <xdr:rowOff>95250</xdr:rowOff>
    </xdr:from>
    <xdr:to>
      <xdr:col>10</xdr:col>
      <xdr:colOff>651125</xdr:colOff>
      <xdr:row>20</xdr:row>
      <xdr:rowOff>569796</xdr:rowOff>
    </xdr:to>
    <xdr:pic>
      <xdr:nvPicPr>
        <xdr:cNvPr id="9" name="그림 8" descr="14FW NV 05_CAMP_GY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23682125"/>
          <a:ext cx="540000" cy="474546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21</xdr:row>
      <xdr:rowOff>95250</xdr:rowOff>
    </xdr:from>
    <xdr:to>
      <xdr:col>10</xdr:col>
      <xdr:colOff>651125</xdr:colOff>
      <xdr:row>21</xdr:row>
      <xdr:rowOff>569796</xdr:rowOff>
    </xdr:to>
    <xdr:pic>
      <xdr:nvPicPr>
        <xdr:cNvPr id="10" name="그림 9" descr="14FW NV 05_CAMP_GY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24348875"/>
          <a:ext cx="540000" cy="474546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22</xdr:row>
      <xdr:rowOff>142875</xdr:rowOff>
    </xdr:from>
    <xdr:to>
      <xdr:col>10</xdr:col>
      <xdr:colOff>687125</xdr:colOff>
      <xdr:row>22</xdr:row>
      <xdr:rowOff>521057</xdr:rowOff>
    </xdr:to>
    <xdr:pic>
      <xdr:nvPicPr>
        <xdr:cNvPr id="11" name="그림 10" descr="14FW NV 06_HAT_BR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25063250"/>
          <a:ext cx="576000" cy="378182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23</xdr:row>
      <xdr:rowOff>142875</xdr:rowOff>
    </xdr:from>
    <xdr:to>
      <xdr:col>10</xdr:col>
      <xdr:colOff>687125</xdr:colOff>
      <xdr:row>23</xdr:row>
      <xdr:rowOff>521057</xdr:rowOff>
    </xdr:to>
    <xdr:pic>
      <xdr:nvPicPr>
        <xdr:cNvPr id="12" name="그림 11" descr="14FW NV 06_HAT_BR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9982" y="9858375"/>
          <a:ext cx="576000" cy="378182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25</xdr:row>
      <xdr:rowOff>142875</xdr:rowOff>
    </xdr:from>
    <xdr:to>
      <xdr:col>10</xdr:col>
      <xdr:colOff>651125</xdr:colOff>
      <xdr:row>25</xdr:row>
      <xdr:rowOff>540903</xdr:rowOff>
    </xdr:to>
    <xdr:pic>
      <xdr:nvPicPr>
        <xdr:cNvPr id="13" name="그림 12" descr="14FW NV 13_WIRE_BK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21250" y="127063500"/>
          <a:ext cx="540000" cy="398028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26</xdr:row>
      <xdr:rowOff>142875</xdr:rowOff>
    </xdr:from>
    <xdr:to>
      <xdr:col>10</xdr:col>
      <xdr:colOff>651125</xdr:colOff>
      <xdr:row>26</xdr:row>
      <xdr:rowOff>540903</xdr:rowOff>
    </xdr:to>
    <xdr:pic>
      <xdr:nvPicPr>
        <xdr:cNvPr id="14" name="그림 13" descr="14FW NV 13_WIRE_BK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21250" y="127730250"/>
          <a:ext cx="540000" cy="398028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27</xdr:row>
      <xdr:rowOff>142875</xdr:rowOff>
    </xdr:from>
    <xdr:to>
      <xdr:col>10</xdr:col>
      <xdr:colOff>651125</xdr:colOff>
      <xdr:row>27</xdr:row>
      <xdr:rowOff>540903</xdr:rowOff>
    </xdr:to>
    <xdr:pic>
      <xdr:nvPicPr>
        <xdr:cNvPr id="15" name="그림 14" descr="14FW NV 13_WIRE_PK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21250" y="128397000"/>
          <a:ext cx="540000" cy="398028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28</xdr:row>
      <xdr:rowOff>142875</xdr:rowOff>
    </xdr:from>
    <xdr:to>
      <xdr:col>10</xdr:col>
      <xdr:colOff>651125</xdr:colOff>
      <xdr:row>28</xdr:row>
      <xdr:rowOff>540903</xdr:rowOff>
    </xdr:to>
    <xdr:pic>
      <xdr:nvPicPr>
        <xdr:cNvPr id="16" name="그림 15" descr="14FW NV 13_WIRE_PK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21250" y="129063750"/>
          <a:ext cx="540000" cy="39802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30</xdr:row>
      <xdr:rowOff>95250</xdr:rowOff>
    </xdr:from>
    <xdr:to>
      <xdr:col>10</xdr:col>
      <xdr:colOff>691375</xdr:colOff>
      <xdr:row>30</xdr:row>
      <xdr:rowOff>583613</xdr:rowOff>
    </xdr:to>
    <xdr:pic>
      <xdr:nvPicPr>
        <xdr:cNvPr id="17" name="그림 16" descr="14FW NV 08_TROOPER_BK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30349625"/>
          <a:ext cx="612000" cy="488363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31</xdr:row>
      <xdr:rowOff>95250</xdr:rowOff>
    </xdr:from>
    <xdr:to>
      <xdr:col>10</xdr:col>
      <xdr:colOff>691375</xdr:colOff>
      <xdr:row>31</xdr:row>
      <xdr:rowOff>584466</xdr:rowOff>
    </xdr:to>
    <xdr:pic>
      <xdr:nvPicPr>
        <xdr:cNvPr id="18" name="그림 17" descr="14FW NV 09_TROOPER_BK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889500" y="131683125"/>
          <a:ext cx="612000" cy="489216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32</xdr:row>
      <xdr:rowOff>95250</xdr:rowOff>
    </xdr:from>
    <xdr:to>
      <xdr:col>10</xdr:col>
      <xdr:colOff>691375</xdr:colOff>
      <xdr:row>32</xdr:row>
      <xdr:rowOff>571788</xdr:rowOff>
    </xdr:to>
    <xdr:pic>
      <xdr:nvPicPr>
        <xdr:cNvPr id="19" name="그림 18" descr="14FW NV 09_TROOPER_RE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889500" y="132349875"/>
          <a:ext cx="612000" cy="47653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33</xdr:row>
      <xdr:rowOff>95250</xdr:rowOff>
    </xdr:from>
    <xdr:to>
      <xdr:col>10</xdr:col>
      <xdr:colOff>691375</xdr:colOff>
      <xdr:row>33</xdr:row>
      <xdr:rowOff>587687</xdr:rowOff>
    </xdr:to>
    <xdr:pic>
      <xdr:nvPicPr>
        <xdr:cNvPr id="20" name="그림 19" descr="14FW NV 09_TROOPER_PK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889500" y="133016625"/>
          <a:ext cx="612000" cy="49243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35</xdr:row>
      <xdr:rowOff>95250</xdr:rowOff>
    </xdr:from>
    <xdr:to>
      <xdr:col>10</xdr:col>
      <xdr:colOff>651125</xdr:colOff>
      <xdr:row>35</xdr:row>
      <xdr:rowOff>592716</xdr:rowOff>
    </xdr:to>
    <xdr:pic>
      <xdr:nvPicPr>
        <xdr:cNvPr id="21" name="그림 20" descr="01-GY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21250" y="149018625"/>
          <a:ext cx="540000" cy="497466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36</xdr:row>
      <xdr:rowOff>95250</xdr:rowOff>
    </xdr:from>
    <xdr:to>
      <xdr:col>10</xdr:col>
      <xdr:colOff>651125</xdr:colOff>
      <xdr:row>36</xdr:row>
      <xdr:rowOff>592716</xdr:rowOff>
    </xdr:to>
    <xdr:pic>
      <xdr:nvPicPr>
        <xdr:cNvPr id="22" name="그림 21" descr="01-GY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21250" y="149685375"/>
          <a:ext cx="540000" cy="497466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37</xdr:row>
      <xdr:rowOff>95250</xdr:rowOff>
    </xdr:from>
    <xdr:to>
      <xdr:col>10</xdr:col>
      <xdr:colOff>651125</xdr:colOff>
      <xdr:row>37</xdr:row>
      <xdr:rowOff>592716</xdr:rowOff>
    </xdr:to>
    <xdr:pic>
      <xdr:nvPicPr>
        <xdr:cNvPr id="23" name="그림 22" descr="01-GY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21250" y="150352125"/>
          <a:ext cx="540000" cy="497466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38</xdr:row>
      <xdr:rowOff>95250</xdr:rowOff>
    </xdr:from>
    <xdr:to>
      <xdr:col>10</xdr:col>
      <xdr:colOff>651125</xdr:colOff>
      <xdr:row>38</xdr:row>
      <xdr:rowOff>593857</xdr:rowOff>
    </xdr:to>
    <xdr:pic>
      <xdr:nvPicPr>
        <xdr:cNvPr id="24" name="그림 23" descr="01-PK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21250" y="151018875"/>
          <a:ext cx="540000" cy="49860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39</xdr:row>
      <xdr:rowOff>95250</xdr:rowOff>
    </xdr:from>
    <xdr:to>
      <xdr:col>10</xdr:col>
      <xdr:colOff>651125</xdr:colOff>
      <xdr:row>39</xdr:row>
      <xdr:rowOff>593857</xdr:rowOff>
    </xdr:to>
    <xdr:pic>
      <xdr:nvPicPr>
        <xdr:cNvPr id="25" name="그림 24" descr="01-PK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21250" y="151685625"/>
          <a:ext cx="540000" cy="49860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40</xdr:row>
      <xdr:rowOff>95250</xdr:rowOff>
    </xdr:from>
    <xdr:to>
      <xdr:col>10</xdr:col>
      <xdr:colOff>651125</xdr:colOff>
      <xdr:row>40</xdr:row>
      <xdr:rowOff>593857</xdr:rowOff>
    </xdr:to>
    <xdr:pic>
      <xdr:nvPicPr>
        <xdr:cNvPr id="26" name="그림 25" descr="01-PK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21250" y="152352375"/>
          <a:ext cx="540000" cy="49860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42</xdr:row>
      <xdr:rowOff>95250</xdr:rowOff>
    </xdr:from>
    <xdr:to>
      <xdr:col>10</xdr:col>
      <xdr:colOff>651125</xdr:colOff>
      <xdr:row>42</xdr:row>
      <xdr:rowOff>509704</xdr:rowOff>
    </xdr:to>
    <xdr:pic>
      <xdr:nvPicPr>
        <xdr:cNvPr id="27" name="그림 26" descr="06-WH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21250" y="153685875"/>
          <a:ext cx="540000" cy="414454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43</xdr:row>
      <xdr:rowOff>95250</xdr:rowOff>
    </xdr:from>
    <xdr:to>
      <xdr:col>10</xdr:col>
      <xdr:colOff>651125</xdr:colOff>
      <xdr:row>43</xdr:row>
      <xdr:rowOff>509704</xdr:rowOff>
    </xdr:to>
    <xdr:pic>
      <xdr:nvPicPr>
        <xdr:cNvPr id="28" name="그림 27" descr="06-WH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21250" y="154352625"/>
          <a:ext cx="540000" cy="414454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44</xdr:row>
      <xdr:rowOff>95250</xdr:rowOff>
    </xdr:from>
    <xdr:to>
      <xdr:col>10</xdr:col>
      <xdr:colOff>651125</xdr:colOff>
      <xdr:row>44</xdr:row>
      <xdr:rowOff>509704</xdr:rowOff>
    </xdr:to>
    <xdr:pic>
      <xdr:nvPicPr>
        <xdr:cNvPr id="29" name="그림 28" descr="06-WH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21250" y="155019375"/>
          <a:ext cx="540000" cy="414454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45</xdr:row>
      <xdr:rowOff>95250</xdr:rowOff>
    </xdr:from>
    <xdr:to>
      <xdr:col>10</xdr:col>
      <xdr:colOff>651125</xdr:colOff>
      <xdr:row>45</xdr:row>
      <xdr:rowOff>503653</xdr:rowOff>
    </xdr:to>
    <xdr:pic>
      <xdr:nvPicPr>
        <xdr:cNvPr id="30" name="그림 29" descr="08-RD.PN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21250" y="155686125"/>
          <a:ext cx="540000" cy="408403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46</xdr:row>
      <xdr:rowOff>95250</xdr:rowOff>
    </xdr:from>
    <xdr:to>
      <xdr:col>10</xdr:col>
      <xdr:colOff>651125</xdr:colOff>
      <xdr:row>46</xdr:row>
      <xdr:rowOff>503653</xdr:rowOff>
    </xdr:to>
    <xdr:pic>
      <xdr:nvPicPr>
        <xdr:cNvPr id="31" name="그림 30" descr="08-RD.PN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21250" y="156352875"/>
          <a:ext cx="540000" cy="408403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47</xdr:row>
      <xdr:rowOff>95250</xdr:rowOff>
    </xdr:from>
    <xdr:to>
      <xdr:col>10</xdr:col>
      <xdr:colOff>651125</xdr:colOff>
      <xdr:row>47</xdr:row>
      <xdr:rowOff>560297</xdr:rowOff>
    </xdr:to>
    <xdr:pic>
      <xdr:nvPicPr>
        <xdr:cNvPr id="32" name="그림 31" descr="09-BK.PN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r="6077"/>
        <a:stretch>
          <a:fillRect/>
        </a:stretch>
      </xdr:blipFill>
      <xdr:spPr>
        <a:xfrm>
          <a:off x="4921250" y="157019625"/>
          <a:ext cx="540000" cy="465047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48</xdr:row>
      <xdr:rowOff>95250</xdr:rowOff>
    </xdr:from>
    <xdr:to>
      <xdr:col>10</xdr:col>
      <xdr:colOff>651125</xdr:colOff>
      <xdr:row>48</xdr:row>
      <xdr:rowOff>560297</xdr:rowOff>
    </xdr:to>
    <xdr:pic>
      <xdr:nvPicPr>
        <xdr:cNvPr id="33" name="그림 32" descr="09-BK.PN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r="6077"/>
        <a:stretch>
          <a:fillRect/>
        </a:stretch>
      </xdr:blipFill>
      <xdr:spPr>
        <a:xfrm>
          <a:off x="4921250" y="157686375"/>
          <a:ext cx="540000" cy="46504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50</xdr:row>
      <xdr:rowOff>95250</xdr:rowOff>
    </xdr:from>
    <xdr:to>
      <xdr:col>10</xdr:col>
      <xdr:colOff>648856</xdr:colOff>
      <xdr:row>50</xdr:row>
      <xdr:rowOff>552877</xdr:rowOff>
    </xdr:to>
    <xdr:pic>
      <xdr:nvPicPr>
        <xdr:cNvPr id="34" name="그림 33" descr="2014-01-06_120518.pn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18981" y="269700375"/>
          <a:ext cx="540000" cy="457627"/>
        </a:xfrm>
        <a:prstGeom prst="rect">
          <a:avLst/>
        </a:prstGeom>
      </xdr:spPr>
    </xdr:pic>
    <xdr:clientData/>
  </xdr:twoCellAnchor>
  <xdr:twoCellAnchor>
    <xdr:from>
      <xdr:col>10</xdr:col>
      <xdr:colOff>197303</xdr:colOff>
      <xdr:row>52</xdr:row>
      <xdr:rowOff>108856</xdr:rowOff>
    </xdr:from>
    <xdr:to>
      <xdr:col>10</xdr:col>
      <xdr:colOff>629977</xdr:colOff>
      <xdr:row>52</xdr:row>
      <xdr:rowOff>576856</xdr:rowOff>
    </xdr:to>
    <xdr:pic>
      <xdr:nvPicPr>
        <xdr:cNvPr id="35" name="그림 34" descr="2014-04-14_180614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08428" y="29826856"/>
          <a:ext cx="432674" cy="468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53</xdr:row>
      <xdr:rowOff>108856</xdr:rowOff>
    </xdr:from>
    <xdr:to>
      <xdr:col>10</xdr:col>
      <xdr:colOff>582352</xdr:colOff>
      <xdr:row>53</xdr:row>
      <xdr:rowOff>576856</xdr:rowOff>
    </xdr:to>
    <xdr:pic>
      <xdr:nvPicPr>
        <xdr:cNvPr id="36" name="그림 35" descr="2014-04-14_180614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59803" y="271714231"/>
          <a:ext cx="432674" cy="468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54</xdr:row>
      <xdr:rowOff>108856</xdr:rowOff>
    </xdr:from>
    <xdr:to>
      <xdr:col>10</xdr:col>
      <xdr:colOff>593908</xdr:colOff>
      <xdr:row>54</xdr:row>
      <xdr:rowOff>576856</xdr:rowOff>
    </xdr:to>
    <xdr:pic>
      <xdr:nvPicPr>
        <xdr:cNvPr id="37" name="그림 36" descr="2014-04-14_180656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59803" y="272380981"/>
          <a:ext cx="444230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55</xdr:row>
      <xdr:rowOff>108855</xdr:rowOff>
    </xdr:from>
    <xdr:to>
      <xdr:col>10</xdr:col>
      <xdr:colOff>661622</xdr:colOff>
      <xdr:row>55</xdr:row>
      <xdr:rowOff>576855</xdr:rowOff>
    </xdr:to>
    <xdr:pic>
      <xdr:nvPicPr>
        <xdr:cNvPr id="38" name="그림 37" descr="2014-04-14_180700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59802" y="273047730"/>
          <a:ext cx="511945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56</xdr:row>
      <xdr:rowOff>108855</xdr:rowOff>
    </xdr:from>
    <xdr:to>
      <xdr:col>10</xdr:col>
      <xdr:colOff>661622</xdr:colOff>
      <xdr:row>56</xdr:row>
      <xdr:rowOff>576855</xdr:rowOff>
    </xdr:to>
    <xdr:pic>
      <xdr:nvPicPr>
        <xdr:cNvPr id="39" name="그림 38" descr="2014-04-14_180700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59802" y="273714480"/>
          <a:ext cx="511945" cy="468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57</xdr:row>
      <xdr:rowOff>108856</xdr:rowOff>
    </xdr:from>
    <xdr:to>
      <xdr:col>10</xdr:col>
      <xdr:colOff>545331</xdr:colOff>
      <xdr:row>57</xdr:row>
      <xdr:rowOff>576856</xdr:rowOff>
    </xdr:to>
    <xdr:pic>
      <xdr:nvPicPr>
        <xdr:cNvPr id="40" name="그림 39" descr="2014-04-14_180712.pn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014230" y="274381231"/>
          <a:ext cx="341226" cy="468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58</xdr:row>
      <xdr:rowOff>108856</xdr:rowOff>
    </xdr:from>
    <xdr:to>
      <xdr:col>10</xdr:col>
      <xdr:colOff>545331</xdr:colOff>
      <xdr:row>58</xdr:row>
      <xdr:rowOff>576856</xdr:rowOff>
    </xdr:to>
    <xdr:pic>
      <xdr:nvPicPr>
        <xdr:cNvPr id="41" name="그림 40" descr="2014-04-14_180712.pn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014230" y="275047981"/>
          <a:ext cx="341226" cy="468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59</xdr:row>
      <xdr:rowOff>108856</xdr:rowOff>
    </xdr:from>
    <xdr:to>
      <xdr:col>10</xdr:col>
      <xdr:colOff>621499</xdr:colOff>
      <xdr:row>59</xdr:row>
      <xdr:rowOff>576856</xdr:rowOff>
    </xdr:to>
    <xdr:pic>
      <xdr:nvPicPr>
        <xdr:cNvPr id="42" name="그림 41" descr="2014-04-14_180718.pn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59803" y="275714731"/>
          <a:ext cx="471821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60</xdr:row>
      <xdr:rowOff>108856</xdr:rowOff>
    </xdr:from>
    <xdr:to>
      <xdr:col>10</xdr:col>
      <xdr:colOff>624805</xdr:colOff>
      <xdr:row>60</xdr:row>
      <xdr:rowOff>576856</xdr:rowOff>
    </xdr:to>
    <xdr:pic>
      <xdr:nvPicPr>
        <xdr:cNvPr id="43" name="그림 42" descr="2014-04-14_180724.pn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59802" y="276381481"/>
          <a:ext cx="475128" cy="468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61</xdr:row>
      <xdr:rowOff>108856</xdr:rowOff>
    </xdr:from>
    <xdr:to>
      <xdr:col>10</xdr:col>
      <xdr:colOff>624805</xdr:colOff>
      <xdr:row>61</xdr:row>
      <xdr:rowOff>576856</xdr:rowOff>
    </xdr:to>
    <xdr:pic>
      <xdr:nvPicPr>
        <xdr:cNvPr id="44" name="그림 43" descr="2014-04-14_180724.pn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59802" y="277048231"/>
          <a:ext cx="475128" cy="468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62</xdr:row>
      <xdr:rowOff>81644</xdr:rowOff>
    </xdr:from>
    <xdr:to>
      <xdr:col>10</xdr:col>
      <xdr:colOff>595284</xdr:colOff>
      <xdr:row>62</xdr:row>
      <xdr:rowOff>598180</xdr:rowOff>
    </xdr:to>
    <xdr:pic>
      <xdr:nvPicPr>
        <xdr:cNvPr id="45" name="그림 44" descr="2014-04-03_112621.pn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73409" y="277687769"/>
          <a:ext cx="432000" cy="516536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63</xdr:row>
      <xdr:rowOff>81644</xdr:rowOff>
    </xdr:from>
    <xdr:to>
      <xdr:col>10</xdr:col>
      <xdr:colOff>595284</xdr:colOff>
      <xdr:row>63</xdr:row>
      <xdr:rowOff>598180</xdr:rowOff>
    </xdr:to>
    <xdr:pic>
      <xdr:nvPicPr>
        <xdr:cNvPr id="46" name="그림 45" descr="2014-04-03_112621.pn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73409" y="278354519"/>
          <a:ext cx="432000" cy="516536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65</xdr:row>
      <xdr:rowOff>108856</xdr:rowOff>
    </xdr:from>
    <xdr:to>
      <xdr:col>10</xdr:col>
      <xdr:colOff>635249</xdr:colOff>
      <xdr:row>65</xdr:row>
      <xdr:rowOff>562554</xdr:rowOff>
    </xdr:to>
    <xdr:pic>
      <xdr:nvPicPr>
        <xdr:cNvPr id="47" name="그림 46" descr="1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05374" y="346390231"/>
          <a:ext cx="540000" cy="45369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66</xdr:row>
      <xdr:rowOff>108856</xdr:rowOff>
    </xdr:from>
    <xdr:to>
      <xdr:col>10</xdr:col>
      <xdr:colOff>635249</xdr:colOff>
      <xdr:row>66</xdr:row>
      <xdr:rowOff>535553</xdr:rowOff>
    </xdr:to>
    <xdr:pic>
      <xdr:nvPicPr>
        <xdr:cNvPr id="48" name="그림 47" descr="3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05374" y="347056981"/>
          <a:ext cx="540000" cy="426697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68</xdr:row>
      <xdr:rowOff>113958</xdr:rowOff>
    </xdr:from>
    <xdr:to>
      <xdr:col>10</xdr:col>
      <xdr:colOff>615975</xdr:colOff>
      <xdr:row>68</xdr:row>
      <xdr:rowOff>530188</xdr:rowOff>
    </xdr:to>
    <xdr:pic>
      <xdr:nvPicPr>
        <xdr:cNvPr id="49" name="그림 48" descr="14SS RP 01_FLAT_BL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58100" y="459076083"/>
          <a:ext cx="468000" cy="416230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70</xdr:row>
      <xdr:rowOff>141172</xdr:rowOff>
    </xdr:from>
    <xdr:to>
      <xdr:col>10</xdr:col>
      <xdr:colOff>615976</xdr:colOff>
      <xdr:row>70</xdr:row>
      <xdr:rowOff>574199</xdr:rowOff>
    </xdr:to>
    <xdr:pic>
      <xdr:nvPicPr>
        <xdr:cNvPr id="50" name="그림 49" descr="14SS RP 02_FLAT_RD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58101" y="460436797"/>
          <a:ext cx="468000" cy="433027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72</xdr:row>
      <xdr:rowOff>113958</xdr:rowOff>
    </xdr:from>
    <xdr:to>
      <xdr:col>10</xdr:col>
      <xdr:colOff>615976</xdr:colOff>
      <xdr:row>72</xdr:row>
      <xdr:rowOff>544602</xdr:rowOff>
    </xdr:to>
    <xdr:pic>
      <xdr:nvPicPr>
        <xdr:cNvPr id="51" name="그림 50" descr="14SS RP 03_FLAT_P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58101" y="461743083"/>
          <a:ext cx="468000" cy="430644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74</xdr:row>
      <xdr:rowOff>113958</xdr:rowOff>
    </xdr:from>
    <xdr:to>
      <xdr:col>10</xdr:col>
      <xdr:colOff>615975</xdr:colOff>
      <xdr:row>74</xdr:row>
      <xdr:rowOff>554607</xdr:rowOff>
    </xdr:to>
    <xdr:pic>
      <xdr:nvPicPr>
        <xdr:cNvPr id="52" name="그림 51" descr="14SS RP 04_FLAT_GR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58100" y="463076583"/>
          <a:ext cx="468000" cy="440649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69</xdr:row>
      <xdr:rowOff>141172</xdr:rowOff>
    </xdr:from>
    <xdr:to>
      <xdr:col>10</xdr:col>
      <xdr:colOff>615975</xdr:colOff>
      <xdr:row>69</xdr:row>
      <xdr:rowOff>557402</xdr:rowOff>
    </xdr:to>
    <xdr:pic>
      <xdr:nvPicPr>
        <xdr:cNvPr id="53" name="그림 52" descr="14SS RP 01_FLAT_BL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58100" y="459770047"/>
          <a:ext cx="468000" cy="416230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71</xdr:row>
      <xdr:rowOff>113958</xdr:rowOff>
    </xdr:from>
    <xdr:to>
      <xdr:col>10</xdr:col>
      <xdr:colOff>615976</xdr:colOff>
      <xdr:row>71</xdr:row>
      <xdr:rowOff>546985</xdr:rowOff>
    </xdr:to>
    <xdr:pic>
      <xdr:nvPicPr>
        <xdr:cNvPr id="54" name="그림 53" descr="14SS RP 02_FLAT_RD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58101" y="461076333"/>
          <a:ext cx="468000" cy="433027"/>
        </a:xfrm>
        <a:prstGeom prst="rect">
          <a:avLst/>
        </a:prstGeom>
      </xdr:spPr>
    </xdr:pic>
    <xdr:clientData/>
  </xdr:twoCellAnchor>
  <xdr:twoCellAnchor>
    <xdr:from>
      <xdr:col>10</xdr:col>
      <xdr:colOff>147976</xdr:colOff>
      <xdr:row>73</xdr:row>
      <xdr:rowOff>127565</xdr:rowOff>
    </xdr:from>
    <xdr:to>
      <xdr:col>10</xdr:col>
      <xdr:colOff>615976</xdr:colOff>
      <xdr:row>73</xdr:row>
      <xdr:rowOff>558209</xdr:rowOff>
    </xdr:to>
    <xdr:pic>
      <xdr:nvPicPr>
        <xdr:cNvPr id="55" name="그림 54" descr="14SS RP 03_FLAT_P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58101" y="462423440"/>
          <a:ext cx="468000" cy="430644"/>
        </a:xfrm>
        <a:prstGeom prst="rect">
          <a:avLst/>
        </a:prstGeom>
      </xdr:spPr>
    </xdr:pic>
    <xdr:clientData/>
  </xdr:twoCellAnchor>
  <xdr:twoCellAnchor>
    <xdr:from>
      <xdr:col>10</xdr:col>
      <xdr:colOff>147975</xdr:colOff>
      <xdr:row>75</xdr:row>
      <xdr:rowOff>113958</xdr:rowOff>
    </xdr:from>
    <xdr:to>
      <xdr:col>10</xdr:col>
      <xdr:colOff>615975</xdr:colOff>
      <xdr:row>75</xdr:row>
      <xdr:rowOff>554607</xdr:rowOff>
    </xdr:to>
    <xdr:pic>
      <xdr:nvPicPr>
        <xdr:cNvPr id="56" name="그림 55" descr="14SS RP 04_FLAT_GR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58100" y="463743333"/>
          <a:ext cx="468000" cy="440649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80</xdr:row>
      <xdr:rowOff>139700</xdr:rowOff>
    </xdr:from>
    <xdr:to>
      <xdr:col>10</xdr:col>
      <xdr:colOff>667000</xdr:colOff>
      <xdr:row>80</xdr:row>
      <xdr:rowOff>580747</xdr:rowOff>
    </xdr:to>
    <xdr:pic>
      <xdr:nvPicPr>
        <xdr:cNvPr id="59" name="그림 58" descr="2014-04-14_181135.pn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37125" y="453767825"/>
          <a:ext cx="540000" cy="44104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81</xdr:row>
      <xdr:rowOff>139700</xdr:rowOff>
    </xdr:from>
    <xdr:to>
      <xdr:col>10</xdr:col>
      <xdr:colOff>667000</xdr:colOff>
      <xdr:row>81</xdr:row>
      <xdr:rowOff>580747</xdr:rowOff>
    </xdr:to>
    <xdr:pic>
      <xdr:nvPicPr>
        <xdr:cNvPr id="60" name="그림 59" descr="2014-04-14_181135.pn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37125" y="454434575"/>
          <a:ext cx="540000" cy="44104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83</xdr:row>
      <xdr:rowOff>139700</xdr:rowOff>
    </xdr:from>
    <xdr:to>
      <xdr:col>10</xdr:col>
      <xdr:colOff>667000</xdr:colOff>
      <xdr:row>83</xdr:row>
      <xdr:rowOff>614900</xdr:rowOff>
    </xdr:to>
    <xdr:pic>
      <xdr:nvPicPr>
        <xdr:cNvPr id="61" name="그림 60" descr="2014-04-14_181129.pn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37125" y="455768075"/>
          <a:ext cx="540000" cy="4752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84</xdr:row>
      <xdr:rowOff>139700</xdr:rowOff>
    </xdr:from>
    <xdr:to>
      <xdr:col>10</xdr:col>
      <xdr:colOff>667000</xdr:colOff>
      <xdr:row>84</xdr:row>
      <xdr:rowOff>614900</xdr:rowOff>
    </xdr:to>
    <xdr:pic>
      <xdr:nvPicPr>
        <xdr:cNvPr id="62" name="그림 61" descr="2014-04-14_181129.pn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37125" y="456434825"/>
          <a:ext cx="540000" cy="4752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86</xdr:row>
      <xdr:rowOff>139700</xdr:rowOff>
    </xdr:from>
    <xdr:to>
      <xdr:col>10</xdr:col>
      <xdr:colOff>667000</xdr:colOff>
      <xdr:row>86</xdr:row>
      <xdr:rowOff>558416</xdr:rowOff>
    </xdr:to>
    <xdr:pic>
      <xdr:nvPicPr>
        <xdr:cNvPr id="63" name="그림 62" descr="2014-04-14_181144.pn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37125" y="457768325"/>
          <a:ext cx="540000" cy="418716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87</xdr:row>
      <xdr:rowOff>139700</xdr:rowOff>
    </xdr:from>
    <xdr:to>
      <xdr:col>10</xdr:col>
      <xdr:colOff>667000</xdr:colOff>
      <xdr:row>87</xdr:row>
      <xdr:rowOff>558416</xdr:rowOff>
    </xdr:to>
    <xdr:pic>
      <xdr:nvPicPr>
        <xdr:cNvPr id="64" name="그림 63" descr="2014-04-14_181144.pn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37125" y="458435075"/>
          <a:ext cx="540000" cy="418716"/>
        </a:xfrm>
        <a:prstGeom prst="rect">
          <a:avLst/>
        </a:prstGeom>
      </xdr:spPr>
    </xdr:pic>
    <xdr:clientData/>
  </xdr:twoCellAnchor>
  <xdr:twoCellAnchor>
    <xdr:from>
      <xdr:col>10</xdr:col>
      <xdr:colOff>153308</xdr:colOff>
      <xdr:row>90</xdr:row>
      <xdr:rowOff>88901</xdr:rowOff>
    </xdr:from>
    <xdr:to>
      <xdr:col>10</xdr:col>
      <xdr:colOff>609547</xdr:colOff>
      <xdr:row>90</xdr:row>
      <xdr:rowOff>592901</xdr:rowOff>
    </xdr:to>
    <xdr:pic>
      <xdr:nvPicPr>
        <xdr:cNvPr id="65" name="그림 64" descr="14FW JOIE BETE_02_PK_KIDS.pn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63433" y="460384526"/>
          <a:ext cx="456239" cy="504000"/>
        </a:xfrm>
        <a:prstGeom prst="rect">
          <a:avLst/>
        </a:prstGeom>
      </xdr:spPr>
    </xdr:pic>
    <xdr:clientData/>
  </xdr:twoCellAnchor>
  <xdr:twoCellAnchor>
    <xdr:from>
      <xdr:col>10</xdr:col>
      <xdr:colOff>139701</xdr:colOff>
      <xdr:row>89</xdr:row>
      <xdr:rowOff>88901</xdr:rowOff>
    </xdr:from>
    <xdr:to>
      <xdr:col>10</xdr:col>
      <xdr:colOff>595940</xdr:colOff>
      <xdr:row>89</xdr:row>
      <xdr:rowOff>592901</xdr:rowOff>
    </xdr:to>
    <xdr:pic>
      <xdr:nvPicPr>
        <xdr:cNvPr id="66" name="그림 65" descr="14FW JOIE BETE_02_PK_KIDS.pn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49826" y="459717776"/>
          <a:ext cx="456239" cy="504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82</xdr:row>
      <xdr:rowOff>139700</xdr:rowOff>
    </xdr:from>
    <xdr:to>
      <xdr:col>10</xdr:col>
      <xdr:colOff>667000</xdr:colOff>
      <xdr:row>82</xdr:row>
      <xdr:rowOff>580747</xdr:rowOff>
    </xdr:to>
    <xdr:pic>
      <xdr:nvPicPr>
        <xdr:cNvPr id="68" name="그림 67" descr="2014-04-14_181135.pn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37125" y="455101325"/>
          <a:ext cx="540000" cy="44104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85</xdr:row>
      <xdr:rowOff>139700</xdr:rowOff>
    </xdr:from>
    <xdr:to>
      <xdr:col>10</xdr:col>
      <xdr:colOff>667000</xdr:colOff>
      <xdr:row>85</xdr:row>
      <xdr:rowOff>614900</xdr:rowOff>
    </xdr:to>
    <xdr:pic>
      <xdr:nvPicPr>
        <xdr:cNvPr id="69" name="그림 68" descr="2014-04-14_181129.pn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37125" y="457101575"/>
          <a:ext cx="540000" cy="4752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88</xdr:row>
      <xdr:rowOff>139700</xdr:rowOff>
    </xdr:from>
    <xdr:to>
      <xdr:col>10</xdr:col>
      <xdr:colOff>667000</xdr:colOff>
      <xdr:row>88</xdr:row>
      <xdr:rowOff>558416</xdr:rowOff>
    </xdr:to>
    <xdr:pic>
      <xdr:nvPicPr>
        <xdr:cNvPr id="70" name="그림 69" descr="2014-04-14_181144.pn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37125" y="459101825"/>
          <a:ext cx="540000" cy="418716"/>
        </a:xfrm>
        <a:prstGeom prst="rect">
          <a:avLst/>
        </a:prstGeom>
      </xdr:spPr>
    </xdr:pic>
    <xdr:clientData/>
  </xdr:twoCellAnchor>
  <xdr:twoCellAnchor>
    <xdr:from>
      <xdr:col>10</xdr:col>
      <xdr:colOff>241301</xdr:colOff>
      <xdr:row>92</xdr:row>
      <xdr:rowOff>50800</xdr:rowOff>
    </xdr:from>
    <xdr:to>
      <xdr:col>10</xdr:col>
      <xdr:colOff>510596</xdr:colOff>
      <xdr:row>92</xdr:row>
      <xdr:rowOff>590800</xdr:rowOff>
    </xdr:to>
    <xdr:pic>
      <xdr:nvPicPr>
        <xdr:cNvPr id="71" name="그림 70" descr="11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51426" y="461679925"/>
          <a:ext cx="269295" cy="540000"/>
        </a:xfrm>
        <a:prstGeom prst="rect">
          <a:avLst/>
        </a:prstGeom>
      </xdr:spPr>
    </xdr:pic>
    <xdr:clientData/>
  </xdr:twoCellAnchor>
  <xdr:twoCellAnchor>
    <xdr:from>
      <xdr:col>10</xdr:col>
      <xdr:colOff>177800</xdr:colOff>
      <xdr:row>93</xdr:row>
      <xdr:rowOff>50800</xdr:rowOff>
    </xdr:from>
    <xdr:to>
      <xdr:col>10</xdr:col>
      <xdr:colOff>561026</xdr:colOff>
      <xdr:row>93</xdr:row>
      <xdr:rowOff>590800</xdr:rowOff>
    </xdr:to>
    <xdr:pic>
      <xdr:nvPicPr>
        <xdr:cNvPr id="72" name="그림 71" descr="22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987925" y="462346675"/>
          <a:ext cx="383226" cy="540000"/>
        </a:xfrm>
        <a:prstGeom prst="rect">
          <a:avLst/>
        </a:prstGeom>
      </xdr:spPr>
    </xdr:pic>
    <xdr:clientData/>
  </xdr:twoCellAnchor>
  <xdr:twoCellAnchor>
    <xdr:from>
      <xdr:col>10</xdr:col>
      <xdr:colOff>152400</xdr:colOff>
      <xdr:row>95</xdr:row>
      <xdr:rowOff>63500</xdr:rowOff>
    </xdr:from>
    <xdr:to>
      <xdr:col>10</xdr:col>
      <xdr:colOff>559335</xdr:colOff>
      <xdr:row>95</xdr:row>
      <xdr:rowOff>603500</xdr:rowOff>
    </xdr:to>
    <xdr:pic>
      <xdr:nvPicPr>
        <xdr:cNvPr id="7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4962525" y="463692875"/>
          <a:ext cx="406935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97</xdr:row>
      <xdr:rowOff>54428</xdr:rowOff>
    </xdr:from>
    <xdr:to>
      <xdr:col>10</xdr:col>
      <xdr:colOff>631718</xdr:colOff>
      <xdr:row>97</xdr:row>
      <xdr:rowOff>594428</xdr:rowOff>
    </xdr:to>
    <xdr:pic>
      <xdr:nvPicPr>
        <xdr:cNvPr id="77" name="그림 76" descr="2014-03-21_091044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87016" y="464350553"/>
          <a:ext cx="454827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98</xdr:row>
      <xdr:rowOff>54428</xdr:rowOff>
    </xdr:from>
    <xdr:to>
      <xdr:col>10</xdr:col>
      <xdr:colOff>619228</xdr:colOff>
      <xdr:row>98</xdr:row>
      <xdr:rowOff>594428</xdr:rowOff>
    </xdr:to>
    <xdr:pic>
      <xdr:nvPicPr>
        <xdr:cNvPr id="78" name="그림 77" descr="2014-03-21_091156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46195" y="465017303"/>
          <a:ext cx="483158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99</xdr:row>
      <xdr:rowOff>54428</xdr:rowOff>
    </xdr:from>
    <xdr:to>
      <xdr:col>10</xdr:col>
      <xdr:colOff>638946</xdr:colOff>
      <xdr:row>99</xdr:row>
      <xdr:rowOff>594428</xdr:rowOff>
    </xdr:to>
    <xdr:pic>
      <xdr:nvPicPr>
        <xdr:cNvPr id="79" name="그림 78" descr="2014-03-21_091203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946196" y="465684053"/>
          <a:ext cx="502875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100</xdr:row>
      <xdr:rowOff>54428</xdr:rowOff>
    </xdr:from>
    <xdr:to>
      <xdr:col>10</xdr:col>
      <xdr:colOff>563426</xdr:colOff>
      <xdr:row>100</xdr:row>
      <xdr:rowOff>594428</xdr:rowOff>
    </xdr:to>
    <xdr:pic>
      <xdr:nvPicPr>
        <xdr:cNvPr id="80" name="그림 79" descr="2014-03-21_091129.pn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5000623" y="466350803"/>
          <a:ext cx="372928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101</xdr:row>
      <xdr:rowOff>149677</xdr:rowOff>
    </xdr:from>
    <xdr:to>
      <xdr:col>10</xdr:col>
      <xdr:colOff>693642</xdr:colOff>
      <xdr:row>101</xdr:row>
      <xdr:rowOff>524006</xdr:rowOff>
    </xdr:to>
    <xdr:pic>
      <xdr:nvPicPr>
        <xdr:cNvPr id="81" name="그림 80" descr="2014-03-21_091151.pn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467112802"/>
          <a:ext cx="612000" cy="374329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102</xdr:row>
      <xdr:rowOff>149677</xdr:rowOff>
    </xdr:from>
    <xdr:to>
      <xdr:col>10</xdr:col>
      <xdr:colOff>693642</xdr:colOff>
      <xdr:row>102</xdr:row>
      <xdr:rowOff>495019</xdr:rowOff>
    </xdr:to>
    <xdr:pic>
      <xdr:nvPicPr>
        <xdr:cNvPr id="82" name="그림 81" descr="2014-03-21_091259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891767" y="467779552"/>
          <a:ext cx="612000" cy="34534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103</xdr:row>
      <xdr:rowOff>149677</xdr:rowOff>
    </xdr:from>
    <xdr:to>
      <xdr:col>10</xdr:col>
      <xdr:colOff>693642</xdr:colOff>
      <xdr:row>103</xdr:row>
      <xdr:rowOff>532778</xdr:rowOff>
    </xdr:to>
    <xdr:pic>
      <xdr:nvPicPr>
        <xdr:cNvPr id="83" name="그림 82" descr="2014-03-21_091252.pn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91767" y="468446302"/>
          <a:ext cx="612000" cy="38310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104</xdr:row>
      <xdr:rowOff>149676</xdr:rowOff>
    </xdr:from>
    <xdr:to>
      <xdr:col>10</xdr:col>
      <xdr:colOff>693642</xdr:colOff>
      <xdr:row>104</xdr:row>
      <xdr:rowOff>531246</xdr:rowOff>
    </xdr:to>
    <xdr:pic>
      <xdr:nvPicPr>
        <xdr:cNvPr id="84" name="그림 83" descr="2014-03-21_091249.pn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469113051"/>
          <a:ext cx="612000" cy="38157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105</xdr:row>
      <xdr:rowOff>149677</xdr:rowOff>
    </xdr:from>
    <xdr:to>
      <xdr:col>10</xdr:col>
      <xdr:colOff>693642</xdr:colOff>
      <xdr:row>105</xdr:row>
      <xdr:rowOff>520657</xdr:rowOff>
    </xdr:to>
    <xdr:pic>
      <xdr:nvPicPr>
        <xdr:cNvPr id="85" name="그림 84" descr="2014-03-21_091117.png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891767" y="469779802"/>
          <a:ext cx="612000" cy="37098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107</xdr:row>
      <xdr:rowOff>68035</xdr:rowOff>
    </xdr:from>
    <xdr:to>
      <xdr:col>10</xdr:col>
      <xdr:colOff>606091</xdr:colOff>
      <xdr:row>107</xdr:row>
      <xdr:rowOff>608035</xdr:rowOff>
    </xdr:to>
    <xdr:pic>
      <xdr:nvPicPr>
        <xdr:cNvPr id="86" name="그림 85" descr="2_0141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946195" y="471031660"/>
          <a:ext cx="470021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108</xdr:row>
      <xdr:rowOff>68035</xdr:rowOff>
    </xdr:from>
    <xdr:to>
      <xdr:col>10</xdr:col>
      <xdr:colOff>630584</xdr:colOff>
      <xdr:row>108</xdr:row>
      <xdr:rowOff>608035</xdr:rowOff>
    </xdr:to>
    <xdr:pic>
      <xdr:nvPicPr>
        <xdr:cNvPr id="87" name="그림 86" descr="2_0131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946195" y="471698410"/>
          <a:ext cx="494514" cy="540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77</xdr:row>
      <xdr:rowOff>68036</xdr:rowOff>
    </xdr:from>
    <xdr:to>
      <xdr:col>10</xdr:col>
      <xdr:colOff>695010</xdr:colOff>
      <xdr:row>77</xdr:row>
      <xdr:rowOff>603863</xdr:rowOff>
    </xdr:to>
    <xdr:pic>
      <xdr:nvPicPr>
        <xdr:cNvPr id="88" name="그림 87" descr="JOI (2).jp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217714" y="46454786"/>
          <a:ext cx="586153" cy="535827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78</xdr:row>
      <xdr:rowOff>68036</xdr:rowOff>
    </xdr:from>
    <xdr:to>
      <xdr:col>10</xdr:col>
      <xdr:colOff>695010</xdr:colOff>
      <xdr:row>78</xdr:row>
      <xdr:rowOff>603863</xdr:rowOff>
    </xdr:to>
    <xdr:pic>
      <xdr:nvPicPr>
        <xdr:cNvPr id="89" name="그림 88" descr="JOI (2).jp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217714" y="46454786"/>
          <a:ext cx="586153" cy="535827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79</xdr:row>
      <xdr:rowOff>68036</xdr:rowOff>
    </xdr:from>
    <xdr:to>
      <xdr:col>10</xdr:col>
      <xdr:colOff>695010</xdr:colOff>
      <xdr:row>79</xdr:row>
      <xdr:rowOff>603863</xdr:rowOff>
    </xdr:to>
    <xdr:pic>
      <xdr:nvPicPr>
        <xdr:cNvPr id="90" name="그림 89" descr="JOI (2).jp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217714" y="46454786"/>
          <a:ext cx="586153" cy="535827"/>
        </a:xfrm>
        <a:prstGeom prst="rect">
          <a:avLst/>
        </a:prstGeom>
      </xdr:spPr>
    </xdr:pic>
    <xdr:clientData/>
  </xdr:twoCellAnchor>
  <xdr:twoCellAnchor>
    <xdr:from>
      <xdr:col>10</xdr:col>
      <xdr:colOff>153899</xdr:colOff>
      <xdr:row>111</xdr:row>
      <xdr:rowOff>67864</xdr:rowOff>
    </xdr:from>
    <xdr:to>
      <xdr:col>10</xdr:col>
      <xdr:colOff>636745</xdr:colOff>
      <xdr:row>111</xdr:row>
      <xdr:rowOff>607864</xdr:rowOff>
    </xdr:to>
    <xdr:pic>
      <xdr:nvPicPr>
        <xdr:cNvPr id="91" name="그림 90" descr="K-1.jp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64024" y="481032739"/>
          <a:ext cx="482846" cy="540000"/>
        </a:xfrm>
        <a:prstGeom prst="rect">
          <a:avLst/>
        </a:prstGeom>
      </xdr:spPr>
    </xdr:pic>
    <xdr:clientData/>
  </xdr:twoCellAnchor>
  <xdr:twoCellAnchor>
    <xdr:from>
      <xdr:col>10</xdr:col>
      <xdr:colOff>160042</xdr:colOff>
      <xdr:row>112</xdr:row>
      <xdr:rowOff>64557</xdr:rowOff>
    </xdr:from>
    <xdr:to>
      <xdr:col>10</xdr:col>
      <xdr:colOff>635941</xdr:colOff>
      <xdr:row>112</xdr:row>
      <xdr:rowOff>604557</xdr:rowOff>
    </xdr:to>
    <xdr:pic>
      <xdr:nvPicPr>
        <xdr:cNvPr id="92" name="그림 91" descr="K-2.jp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970167" y="481696182"/>
          <a:ext cx="475899" cy="540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110</xdr:row>
      <xdr:rowOff>68035</xdr:rowOff>
    </xdr:from>
    <xdr:to>
      <xdr:col>10</xdr:col>
      <xdr:colOff>633327</xdr:colOff>
      <xdr:row>110</xdr:row>
      <xdr:rowOff>608035</xdr:rowOff>
    </xdr:to>
    <xdr:pic>
      <xdr:nvPicPr>
        <xdr:cNvPr id="93" name="그림 92" descr="K-3.jp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932589" y="480366160"/>
          <a:ext cx="510863" cy="540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114</xdr:row>
      <xdr:rowOff>63500</xdr:rowOff>
    </xdr:from>
    <xdr:to>
      <xdr:col>10</xdr:col>
      <xdr:colOff>644633</xdr:colOff>
      <xdr:row>114</xdr:row>
      <xdr:rowOff>603500</xdr:rowOff>
    </xdr:to>
    <xdr:pic>
      <xdr:nvPicPr>
        <xdr:cNvPr id="94" name="그림 93" descr="2_4439.jp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937125" y="485028875"/>
          <a:ext cx="517633" cy="540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115</xdr:row>
      <xdr:rowOff>63500</xdr:rowOff>
    </xdr:from>
    <xdr:to>
      <xdr:col>10</xdr:col>
      <xdr:colOff>644633</xdr:colOff>
      <xdr:row>115</xdr:row>
      <xdr:rowOff>603500</xdr:rowOff>
    </xdr:to>
    <xdr:pic>
      <xdr:nvPicPr>
        <xdr:cNvPr id="97" name="그림 96" descr="2_4428.jp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37125" y="487029125"/>
          <a:ext cx="517633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117</xdr:row>
      <xdr:rowOff>108856</xdr:rowOff>
    </xdr:from>
    <xdr:to>
      <xdr:col>10</xdr:col>
      <xdr:colOff>662463</xdr:colOff>
      <xdr:row>117</xdr:row>
      <xdr:rowOff>560795</xdr:rowOff>
    </xdr:to>
    <xdr:pic>
      <xdr:nvPicPr>
        <xdr:cNvPr id="9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327070" y="72498856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118</xdr:row>
      <xdr:rowOff>108856</xdr:rowOff>
    </xdr:from>
    <xdr:to>
      <xdr:col>10</xdr:col>
      <xdr:colOff>662463</xdr:colOff>
      <xdr:row>118</xdr:row>
      <xdr:rowOff>560795</xdr:rowOff>
    </xdr:to>
    <xdr:pic>
      <xdr:nvPicPr>
        <xdr:cNvPr id="9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327070" y="72498856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120</xdr:row>
      <xdr:rowOff>127000</xdr:rowOff>
    </xdr:from>
    <xdr:to>
      <xdr:col>10</xdr:col>
      <xdr:colOff>654300</xdr:colOff>
      <xdr:row>120</xdr:row>
      <xdr:rowOff>563240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5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24425" y="699119125"/>
          <a:ext cx="540000" cy="43624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121</xdr:row>
      <xdr:rowOff>127000</xdr:rowOff>
    </xdr:from>
    <xdr:to>
      <xdr:col>10</xdr:col>
      <xdr:colOff>654300</xdr:colOff>
      <xdr:row>121</xdr:row>
      <xdr:rowOff>563240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5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24425" y="699785875"/>
          <a:ext cx="540000" cy="436240"/>
        </a:xfrm>
        <a:prstGeom prst="rect">
          <a:avLst/>
        </a:prstGeom>
      </xdr:spPr>
    </xdr:pic>
    <xdr:clientData/>
  </xdr:twoCellAnchor>
  <xdr:twoCellAnchor>
    <xdr:from>
      <xdr:col>10</xdr:col>
      <xdr:colOff>241301</xdr:colOff>
      <xdr:row>123</xdr:row>
      <xdr:rowOff>50800</xdr:rowOff>
    </xdr:from>
    <xdr:to>
      <xdr:col>10</xdr:col>
      <xdr:colOff>510596</xdr:colOff>
      <xdr:row>123</xdr:row>
      <xdr:rowOff>590800</xdr:rowOff>
    </xdr:to>
    <xdr:pic>
      <xdr:nvPicPr>
        <xdr:cNvPr id="100" name="그림 99" descr="11.jpg"/>
        <xdr:cNvPicPr>
          <a:picLocks noChangeAspect="1"/>
        </xdr:cNvPicPr>
      </xdr:nvPicPr>
      <xdr:blipFill>
        <a:blip xmlns:r="http://schemas.openxmlformats.org/officeDocument/2006/relationships" r:embed="rId5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5051426" y="931071925"/>
          <a:ext cx="269295" cy="540000"/>
        </a:xfrm>
        <a:prstGeom prst="rect">
          <a:avLst/>
        </a:prstGeom>
      </xdr:spPr>
    </xdr:pic>
    <xdr:clientData/>
  </xdr:twoCellAnchor>
  <xdr:twoCellAnchor>
    <xdr:from>
      <xdr:col>10</xdr:col>
      <xdr:colOff>177800</xdr:colOff>
      <xdr:row>124</xdr:row>
      <xdr:rowOff>50800</xdr:rowOff>
    </xdr:from>
    <xdr:to>
      <xdr:col>10</xdr:col>
      <xdr:colOff>561026</xdr:colOff>
      <xdr:row>124</xdr:row>
      <xdr:rowOff>590800</xdr:rowOff>
    </xdr:to>
    <xdr:pic>
      <xdr:nvPicPr>
        <xdr:cNvPr id="101" name="그림 100" descr="22.jpg"/>
        <xdr:cNvPicPr>
          <a:picLocks noChangeAspect="1"/>
        </xdr:cNvPicPr>
      </xdr:nvPicPr>
      <xdr:blipFill>
        <a:blip xmlns:r="http://schemas.openxmlformats.org/officeDocument/2006/relationships" r:embed="rId6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87925" y="931738675"/>
          <a:ext cx="383226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8</xdr:row>
      <xdr:rowOff>381000</xdr:rowOff>
    </xdr:from>
    <xdr:to>
      <xdr:col>11</xdr:col>
      <xdr:colOff>730500</xdr:colOff>
      <xdr:row>8</xdr:row>
      <xdr:rowOff>817240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55600" y="2463800"/>
          <a:ext cx="540000" cy="436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7</xdr:row>
      <xdr:rowOff>114300</xdr:rowOff>
    </xdr:from>
    <xdr:to>
      <xdr:col>12</xdr:col>
      <xdr:colOff>692400</xdr:colOff>
      <xdr:row>7</xdr:row>
      <xdr:rowOff>550540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886200" y="2159000"/>
          <a:ext cx="540000" cy="436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215899</xdr:colOff>
      <xdr:row>10</xdr:row>
      <xdr:rowOff>215900</xdr:rowOff>
    </xdr:from>
    <xdr:to>
      <xdr:col>10</xdr:col>
      <xdr:colOff>758688</xdr:colOff>
      <xdr:row>10</xdr:row>
      <xdr:rowOff>990600</xdr:rowOff>
    </xdr:to>
    <xdr:pic>
      <xdr:nvPicPr>
        <xdr:cNvPr id="4" name="그림 3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066"/>
        <a:stretch>
          <a:fillRect/>
        </a:stretch>
      </xdr:blipFill>
      <xdr:spPr>
        <a:xfrm>
          <a:off x="1654174" y="2759075"/>
          <a:ext cx="542789" cy="7747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215899</xdr:colOff>
      <xdr:row>11</xdr:row>
      <xdr:rowOff>215900</xdr:rowOff>
    </xdr:from>
    <xdr:to>
      <xdr:col>10</xdr:col>
      <xdr:colOff>758688</xdr:colOff>
      <xdr:row>11</xdr:row>
      <xdr:rowOff>990600</xdr:rowOff>
    </xdr:to>
    <xdr:pic>
      <xdr:nvPicPr>
        <xdr:cNvPr id="5" name="그림 4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066"/>
        <a:stretch>
          <a:fillRect/>
        </a:stretch>
      </xdr:blipFill>
      <xdr:spPr>
        <a:xfrm>
          <a:off x="1654174" y="3883025"/>
          <a:ext cx="542789" cy="774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INOXNAS\03.&#44592;&#54925;&#49373;&#49328;\HATS%20ON%20&#49373;&#49328;\&#50896;&#51088;&#51116;%20&#44144;&#47000;&#52376;%20&#51221;&#483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INOXNAS\03.&#44592;&#54925;&#49373;&#49328;\HATS%20ON%20&#49373;&#49328;\1.&#44592;&#54925;&#54788;&#54889;\10.&#48512;&#51088;&#51116;%20&#51221;&#47532;%20&#48143;%20&#48512;&#51088;&#51116;%20&#48156;&#51452;&#49436;\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원자재업체정보"/>
    </sheetNames>
    <sheetDataSet>
      <sheetData sheetId="0" refreshError="1">
        <row r="1">
          <cell r="B1" t="str">
            <v>전화번호</v>
          </cell>
          <cell r="C1" t="str">
            <v>업체명</v>
          </cell>
          <cell r="D1" t="str">
            <v>전화번호</v>
          </cell>
          <cell r="E1" t="str">
            <v>주소</v>
          </cell>
          <cell r="F1" t="str">
            <v>은행</v>
          </cell>
          <cell r="G1" t="str">
            <v>예금주</v>
          </cell>
          <cell r="H1" t="str">
            <v>계좌번호</v>
          </cell>
          <cell r="I1" t="str">
            <v>은행 총 정보</v>
          </cell>
        </row>
        <row r="2">
          <cell r="B2" t="str">
            <v>2278-4328</v>
          </cell>
          <cell r="C2" t="str">
            <v>A-COM</v>
          </cell>
          <cell r="D2" t="str">
            <v>2278-4328</v>
          </cell>
          <cell r="E2" t="str">
            <v>동대문 종합시장 D동 3073호</v>
          </cell>
          <cell r="F2" t="str">
            <v>기업</v>
          </cell>
          <cell r="G2" t="str">
            <v>오맹순</v>
          </cell>
          <cell r="H2" t="str">
            <v>022-081695-04-016</v>
          </cell>
          <cell r="I2" t="str">
            <v>기업-오맹순-022-081695-04-016</v>
          </cell>
        </row>
        <row r="3">
          <cell r="B3" t="str">
            <v>2273-4758</v>
          </cell>
          <cell r="C3" t="str">
            <v>ALINE</v>
          </cell>
          <cell r="D3" t="str">
            <v>2273-4758</v>
          </cell>
          <cell r="E3" t="str">
            <v>동대문 C동 3342호</v>
          </cell>
          <cell r="F3">
            <v>0</v>
          </cell>
          <cell r="G3">
            <v>0</v>
          </cell>
          <cell r="I3" t="str">
            <v>--</v>
          </cell>
        </row>
        <row r="4">
          <cell r="B4" t="str">
            <v>2268-4048</v>
          </cell>
          <cell r="C4" t="str">
            <v>COLA</v>
          </cell>
          <cell r="D4" t="str">
            <v>2268-4048</v>
          </cell>
          <cell r="E4" t="str">
            <v>동대문 B동 4048호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B5" t="str">
            <v>2278-9355</v>
          </cell>
          <cell r="C5" t="str">
            <v>DH TEXTILE</v>
          </cell>
          <cell r="D5" t="str">
            <v>2278-9355</v>
          </cell>
          <cell r="E5" t="str">
            <v>동대문 D동 3층 49호</v>
          </cell>
          <cell r="F5" t="str">
            <v>새마을금고</v>
          </cell>
          <cell r="G5" t="str">
            <v>지나</v>
          </cell>
          <cell r="H5" t="str">
            <v>9003-2137-0814-1</v>
          </cell>
          <cell r="I5" t="str">
            <v>새마을금고-지나-9003-2137-0814-1</v>
          </cell>
        </row>
        <row r="6">
          <cell r="B6" t="str">
            <v>2273-4192</v>
          </cell>
          <cell r="C6" t="str">
            <v>EVE</v>
          </cell>
          <cell r="D6" t="str">
            <v>2273-4192</v>
          </cell>
          <cell r="E6" t="str">
            <v>동대문 종합시장 A동 3093호</v>
          </cell>
          <cell r="F6" t="str">
            <v>기업</v>
          </cell>
          <cell r="G6" t="str">
            <v>이경훈</v>
          </cell>
          <cell r="H6" t="str">
            <v>022-065505-01-021</v>
          </cell>
          <cell r="I6" t="str">
            <v>기업-이경훈-022-065505-01-021</v>
          </cell>
        </row>
        <row r="7">
          <cell r="B7" t="str">
            <v>2263-5170</v>
          </cell>
          <cell r="C7" t="str">
            <v>FELL PLUS</v>
          </cell>
          <cell r="D7" t="str">
            <v>2263-5170</v>
          </cell>
          <cell r="E7" t="str">
            <v>동대문 종합시장 C동 2068호</v>
          </cell>
          <cell r="F7" t="str">
            <v>신한</v>
          </cell>
          <cell r="G7" t="str">
            <v>필플러스</v>
          </cell>
          <cell r="H7" t="str">
            <v>216-05-007690</v>
          </cell>
          <cell r="I7" t="str">
            <v>신한-필플러스-216-05-007690</v>
          </cell>
        </row>
        <row r="8">
          <cell r="B8" t="str">
            <v>2263-9488</v>
          </cell>
          <cell r="C8" t="str">
            <v>I&amp;G</v>
          </cell>
          <cell r="D8" t="str">
            <v>2263-9488</v>
          </cell>
          <cell r="E8" t="str">
            <v>동대문 종합시장 D동 3096호</v>
          </cell>
          <cell r="F8" t="str">
            <v>신한</v>
          </cell>
          <cell r="G8" t="str">
            <v>최용호</v>
          </cell>
          <cell r="H8" t="str">
            <v>110-157-040144</v>
          </cell>
          <cell r="I8" t="str">
            <v>신한-최용호-110-157-040144</v>
          </cell>
        </row>
        <row r="9">
          <cell r="B9" t="str">
            <v>2263-9483</v>
          </cell>
          <cell r="C9" t="str">
            <v>I&amp;G</v>
          </cell>
          <cell r="D9" t="str">
            <v>2263-9483</v>
          </cell>
          <cell r="E9" t="str">
            <v>D동 3층 96호</v>
          </cell>
          <cell r="F9" t="str">
            <v>신한</v>
          </cell>
          <cell r="G9" t="str">
            <v>아이엔지패브릭</v>
          </cell>
          <cell r="H9" t="str">
            <v>140-010-102246</v>
          </cell>
          <cell r="I9" t="str">
            <v>신한-아이엔지패브릭-140-010-102246</v>
          </cell>
        </row>
        <row r="10">
          <cell r="B10" t="str">
            <v>2272-4207</v>
          </cell>
          <cell r="C10" t="str">
            <v>J Four</v>
          </cell>
          <cell r="D10" t="str">
            <v>2272-4207</v>
          </cell>
          <cell r="E10" t="str">
            <v>동대문 D동3층75호</v>
          </cell>
          <cell r="F10" t="str">
            <v>신한</v>
          </cell>
          <cell r="G10" t="str">
            <v>제이포</v>
          </cell>
          <cell r="H10" t="str">
            <v>216-11-005382</v>
          </cell>
          <cell r="I10" t="str">
            <v>신한-제이포-216-11-005382</v>
          </cell>
        </row>
        <row r="11">
          <cell r="B11" t="str">
            <v>2263-9535</v>
          </cell>
          <cell r="C11" t="str">
            <v>J&amp;K</v>
          </cell>
          <cell r="D11" t="str">
            <v>2263-9535</v>
          </cell>
          <cell r="E11" t="str">
            <v>B동4103호</v>
          </cell>
          <cell r="F11" t="str">
            <v>기업</v>
          </cell>
          <cell r="G11" t="str">
            <v>김진숙</v>
          </cell>
          <cell r="H11" t="str">
            <v>427-072-756-01015</v>
          </cell>
          <cell r="I11" t="str">
            <v>기업-김진숙-427-072-756-01015</v>
          </cell>
        </row>
        <row r="12">
          <cell r="B12" t="str">
            <v>2278-3488</v>
          </cell>
          <cell r="C12" t="str">
            <v>J&amp;준이</v>
          </cell>
          <cell r="D12" t="str">
            <v>2278-3488</v>
          </cell>
          <cell r="E12" t="str">
            <v>동대문 B동 4130호</v>
          </cell>
          <cell r="F12" t="str">
            <v>기업</v>
          </cell>
          <cell r="G12" t="str">
            <v>김선녀</v>
          </cell>
          <cell r="H12" t="str">
            <v>215-057101-02-015</v>
          </cell>
          <cell r="I12" t="str">
            <v>기업-김선녀-215-057101-02-015</v>
          </cell>
        </row>
        <row r="13">
          <cell r="B13" t="str">
            <v>2238-8180</v>
          </cell>
          <cell r="C13" t="str">
            <v>JS 텍스</v>
          </cell>
          <cell r="D13" t="str">
            <v>2238-8180</v>
          </cell>
          <cell r="E13" t="str">
            <v>동대문 종합시장 D동 3176호</v>
          </cell>
          <cell r="F13" t="str">
            <v>JS 텍스</v>
          </cell>
          <cell r="G13" t="str">
            <v>RLDJQ</v>
          </cell>
          <cell r="H13" t="str">
            <v>022-085387-01-019</v>
          </cell>
          <cell r="I13" t="str">
            <v>JS 텍스-RLDJQ-022-085387-01-019</v>
          </cell>
        </row>
        <row r="14">
          <cell r="B14" t="str">
            <v>2269-9843</v>
          </cell>
          <cell r="C14" t="str">
            <v>MGS</v>
          </cell>
          <cell r="D14" t="str">
            <v>2269-9843</v>
          </cell>
          <cell r="E14" t="str">
            <v>동대문 종합시장 A동 4045-12호</v>
          </cell>
          <cell r="F14" t="str">
            <v>외환</v>
          </cell>
          <cell r="G14" t="str">
            <v>이영희</v>
          </cell>
          <cell r="H14" t="str">
            <v>620-179013448</v>
          </cell>
          <cell r="I14" t="str">
            <v>외환-이영희-620-179013448</v>
          </cell>
        </row>
        <row r="15">
          <cell r="B15" t="str">
            <v>2274-1886</v>
          </cell>
          <cell r="C15" t="str">
            <v>MK</v>
          </cell>
          <cell r="D15" t="str">
            <v>2274-1886</v>
          </cell>
          <cell r="E15" t="str">
            <v>C동 4032호</v>
          </cell>
          <cell r="F15" t="str">
            <v>기업</v>
          </cell>
          <cell r="G15" t="str">
            <v>이종식</v>
          </cell>
          <cell r="H15" t="str">
            <v>011-275-1886</v>
          </cell>
          <cell r="I15" t="str">
            <v>기업-이종식-011-275-1886</v>
          </cell>
        </row>
        <row r="16">
          <cell r="B16" t="str">
            <v>2266-4525</v>
          </cell>
          <cell r="C16" t="str">
            <v>MOMO</v>
          </cell>
          <cell r="D16" t="str">
            <v>2266-4525</v>
          </cell>
          <cell r="E16" t="str">
            <v>동대문 종합시장 D동 3064호</v>
          </cell>
          <cell r="F16">
            <v>0</v>
          </cell>
          <cell r="G16">
            <v>0</v>
          </cell>
          <cell r="I16" t="str">
            <v>--</v>
          </cell>
        </row>
        <row r="17">
          <cell r="B17" t="str">
            <v>2285-3934</v>
          </cell>
          <cell r="C17" t="str">
            <v>NICE</v>
          </cell>
          <cell r="D17" t="str">
            <v>2285-3934</v>
          </cell>
          <cell r="E17" t="str">
            <v>동대문 종합시장 A동 3154호</v>
          </cell>
          <cell r="F17" t="str">
            <v>신한</v>
          </cell>
          <cell r="G17" t="str">
            <v>성수연</v>
          </cell>
          <cell r="H17" t="str">
            <v>100-023-250174</v>
          </cell>
          <cell r="I17" t="str">
            <v>신한-성수연-100-023-250174</v>
          </cell>
        </row>
        <row r="18">
          <cell r="B18" t="str">
            <v>2277-1715</v>
          </cell>
          <cell r="C18" t="str">
            <v>OTTO</v>
          </cell>
          <cell r="D18" t="str">
            <v>2277-1715</v>
          </cell>
          <cell r="E18" t="str">
            <v>동대문 B-4072</v>
          </cell>
          <cell r="F18">
            <v>0</v>
          </cell>
          <cell r="G18">
            <v>0</v>
          </cell>
          <cell r="I18" t="str">
            <v>--</v>
          </cell>
        </row>
        <row r="19">
          <cell r="B19" t="str">
            <v>2273-1661</v>
          </cell>
          <cell r="C19" t="str">
            <v>Q TEXTILE</v>
          </cell>
          <cell r="D19" t="str">
            <v>2273-1661</v>
          </cell>
          <cell r="E19" t="str">
            <v>동대문 종합시장 C동 3246호</v>
          </cell>
          <cell r="F19" t="str">
            <v>우리</v>
          </cell>
          <cell r="G19" t="str">
            <v>남윤창</v>
          </cell>
          <cell r="H19" t="str">
            <v>1005-201-640389</v>
          </cell>
          <cell r="I19" t="str">
            <v>우리-남윤창-1005-201-640389</v>
          </cell>
        </row>
        <row r="20">
          <cell r="B20" t="str">
            <v>2263-1461</v>
          </cell>
          <cell r="C20" t="str">
            <v>SAT</v>
          </cell>
          <cell r="D20" t="str">
            <v>2263-1461</v>
          </cell>
          <cell r="E20" t="str">
            <v>동대문 C동 3352-3호</v>
          </cell>
          <cell r="F20" t="str">
            <v>국민</v>
          </cell>
          <cell r="G20" t="str">
            <v>박수송</v>
          </cell>
          <cell r="H20" t="str">
            <v>007-21-0821-373</v>
          </cell>
          <cell r="I20" t="str">
            <v>국민-박수송-007-21-0821-373</v>
          </cell>
        </row>
        <row r="21">
          <cell r="B21" t="str">
            <v>2275-1978</v>
          </cell>
          <cell r="C21" t="str">
            <v>SK TEX</v>
          </cell>
          <cell r="D21" t="str">
            <v>2275-1978</v>
          </cell>
          <cell r="E21" t="str">
            <v>동대문 D동 3층 151호</v>
          </cell>
          <cell r="G21">
            <v>0</v>
          </cell>
          <cell r="H21">
            <v>0</v>
          </cell>
          <cell r="I21" t="str">
            <v>--</v>
          </cell>
        </row>
        <row r="22">
          <cell r="B22" t="str">
            <v>2285-3091</v>
          </cell>
          <cell r="C22" t="str">
            <v>T.O.P TEXTILE</v>
          </cell>
          <cell r="D22" t="str">
            <v>2285-3091</v>
          </cell>
          <cell r="E22" t="str">
            <v>동대문종합시장 D동 3층 90호</v>
          </cell>
          <cell r="F22" t="str">
            <v>우리</v>
          </cell>
          <cell r="G22" t="str">
            <v>김명옥</v>
          </cell>
          <cell r="H22" t="str">
            <v>1002-580-047966</v>
          </cell>
          <cell r="I22" t="str">
            <v>우리-김명옥-1002-580-047966</v>
          </cell>
        </row>
        <row r="23">
          <cell r="B23" t="str">
            <v>2285-6338</v>
          </cell>
          <cell r="C23" t="str">
            <v>TOWSOME</v>
          </cell>
          <cell r="D23" t="str">
            <v>2285-6338</v>
          </cell>
          <cell r="E23" t="str">
            <v>동대문 D동3층66호</v>
          </cell>
          <cell r="F23">
            <v>0</v>
          </cell>
          <cell r="G23">
            <v>0</v>
          </cell>
          <cell r="H23">
            <v>0</v>
          </cell>
          <cell r="I23" t="str">
            <v>--</v>
          </cell>
        </row>
        <row r="24">
          <cell r="B24" t="str">
            <v>2273-4473</v>
          </cell>
          <cell r="C24" t="str">
            <v>가치리본</v>
          </cell>
          <cell r="D24" t="str">
            <v>2273-4473</v>
          </cell>
          <cell r="E24" t="str">
            <v>B-5085</v>
          </cell>
          <cell r="F24">
            <v>0</v>
          </cell>
          <cell r="G24">
            <v>0</v>
          </cell>
          <cell r="I24" t="str">
            <v>--</v>
          </cell>
        </row>
        <row r="25">
          <cell r="B25" t="str">
            <v>2265-2219</v>
          </cell>
          <cell r="C25" t="str">
            <v>경기직물</v>
          </cell>
          <cell r="D25" t="str">
            <v>2265-2219</v>
          </cell>
          <cell r="E25" t="str">
            <v>동대문 B동 3182호</v>
          </cell>
          <cell r="F25">
            <v>0</v>
          </cell>
          <cell r="G25">
            <v>0</v>
          </cell>
        </row>
        <row r="26">
          <cell r="B26" t="str">
            <v>2267-9982</v>
          </cell>
          <cell r="C26" t="str">
            <v>경민사</v>
          </cell>
          <cell r="D26" t="str">
            <v>2267-9982</v>
          </cell>
          <cell r="E26" t="str">
            <v>동대문 B동 4056호</v>
          </cell>
          <cell r="F26" t="str">
            <v>기업</v>
          </cell>
          <cell r="G26" t="str">
            <v>이준기</v>
          </cell>
          <cell r="H26" t="str">
            <v>022-061360-01-016</v>
          </cell>
          <cell r="I26" t="str">
            <v>기업-이준기-022-061360-01-016</v>
          </cell>
        </row>
        <row r="27">
          <cell r="B27" t="str">
            <v>2275-1021</v>
          </cell>
          <cell r="C27" t="str">
            <v>경아트</v>
          </cell>
          <cell r="D27" t="str">
            <v>2275-1021</v>
          </cell>
          <cell r="E27" t="str">
            <v>A-5190</v>
          </cell>
          <cell r="F27" t="str">
            <v>기업</v>
          </cell>
          <cell r="G27" t="str">
            <v>송영석</v>
          </cell>
          <cell r="H27" t="str">
            <v>022-060241-04-015</v>
          </cell>
          <cell r="I27" t="str">
            <v>기업-송영석-022-060241-04-015</v>
          </cell>
        </row>
        <row r="28">
          <cell r="B28" t="str">
            <v>2274-6755</v>
          </cell>
          <cell r="C28" t="str">
            <v>경안</v>
          </cell>
          <cell r="D28" t="str">
            <v>2274-6755</v>
          </cell>
          <cell r="E28" t="str">
            <v>동대문 종합시장 3동 3334호</v>
          </cell>
          <cell r="F28" t="str">
            <v>외환</v>
          </cell>
          <cell r="G28" t="str">
            <v>경안</v>
          </cell>
          <cell r="H28" t="str">
            <v>630-005567-751</v>
          </cell>
          <cell r="I28" t="str">
            <v>외환-경안-630-005567-751</v>
          </cell>
        </row>
        <row r="29">
          <cell r="B29" t="str">
            <v>2265-1897</v>
          </cell>
          <cell r="C29" t="str">
            <v>경진상회</v>
          </cell>
          <cell r="D29" t="str">
            <v>2265-1897</v>
          </cell>
          <cell r="E29" t="str">
            <v>동대문 종합시장 B동 1층 1505호</v>
          </cell>
          <cell r="F29">
            <v>0</v>
          </cell>
          <cell r="G29">
            <v>0</v>
          </cell>
          <cell r="I29" t="str">
            <v>--</v>
          </cell>
        </row>
        <row r="30">
          <cell r="B30" t="str">
            <v>2269-7414</v>
          </cell>
          <cell r="C30" t="str">
            <v>경진텍스</v>
          </cell>
          <cell r="D30" t="str">
            <v>2269-7414</v>
          </cell>
          <cell r="E30" t="str">
            <v>동대문 종합시장 D동 2565호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B31" t="str">
            <v>2272-0520</v>
          </cell>
          <cell r="C31" t="str">
            <v>고려</v>
          </cell>
          <cell r="D31" t="str">
            <v>2272-0520</v>
          </cell>
          <cell r="E31" t="str">
            <v>동대문 D동 3016호</v>
          </cell>
          <cell r="F31">
            <v>0</v>
          </cell>
          <cell r="G31">
            <v>0</v>
          </cell>
          <cell r="H31">
            <v>0</v>
          </cell>
          <cell r="I31" t="str">
            <v>--</v>
          </cell>
        </row>
        <row r="32">
          <cell r="B32" t="str">
            <v>2265-3463</v>
          </cell>
          <cell r="C32" t="str">
            <v>공안</v>
          </cell>
          <cell r="D32" t="str">
            <v>2265-3463</v>
          </cell>
          <cell r="E32" t="str">
            <v>동대문 종합시장 B동 1층 1502호</v>
          </cell>
          <cell r="F32">
            <v>0</v>
          </cell>
          <cell r="G32">
            <v>0</v>
          </cell>
          <cell r="H32">
            <v>0</v>
          </cell>
          <cell r="I32" t="str">
            <v>--</v>
          </cell>
        </row>
        <row r="33">
          <cell r="B33" t="str">
            <v>2266-8545</v>
          </cell>
          <cell r="C33" t="str">
            <v>광진</v>
          </cell>
          <cell r="D33" t="str">
            <v>2266-8545</v>
          </cell>
          <cell r="E33" t="str">
            <v>경기도 남양주시 일패동 818-1</v>
          </cell>
          <cell r="F33" t="str">
            <v>하나</v>
          </cell>
          <cell r="G33" t="str">
            <v>광진</v>
          </cell>
          <cell r="H33" t="str">
            <v>280-910002-36504</v>
          </cell>
          <cell r="I33" t="str">
            <v>하나-광진-280-910002-36504</v>
          </cell>
        </row>
        <row r="34">
          <cell r="B34" t="str">
            <v>2269-9249</v>
          </cell>
          <cell r="C34" t="str">
            <v>구박사</v>
          </cell>
          <cell r="D34" t="str">
            <v>2269-9249</v>
          </cell>
          <cell r="E34" t="str">
            <v>동대문 D동 3층 73호</v>
          </cell>
          <cell r="F34" t="str">
            <v>기업</v>
          </cell>
          <cell r="G34" t="str">
            <v>구자협</v>
          </cell>
          <cell r="H34" t="str">
            <v>022-047013-01-027</v>
          </cell>
          <cell r="I34" t="str">
            <v>기업-구자협-022-047013-01-027</v>
          </cell>
        </row>
        <row r="35">
          <cell r="B35" t="str">
            <v>2264-6318</v>
          </cell>
          <cell r="C35" t="str">
            <v>굿모닝섬유</v>
          </cell>
          <cell r="D35" t="str">
            <v>2264-6318</v>
          </cell>
          <cell r="E35" t="str">
            <v>동대문 종합시장 A동4049호</v>
          </cell>
          <cell r="F35" t="str">
            <v>새마을금고</v>
          </cell>
          <cell r="G35" t="str">
            <v>김종선</v>
          </cell>
          <cell r="H35" t="str">
            <v>0137-10-002567-1</v>
          </cell>
          <cell r="I35" t="str">
            <v>새마을금고-김종선-0137-10-002567-1</v>
          </cell>
        </row>
        <row r="36">
          <cell r="B36" t="str">
            <v>2272-9181</v>
          </cell>
          <cell r="C36" t="str">
            <v>그린마당</v>
          </cell>
          <cell r="D36" t="str">
            <v>2272-9181</v>
          </cell>
          <cell r="E36" t="str">
            <v>동대문 종합시장 A동 5층 121~2호</v>
          </cell>
          <cell r="F36" t="str">
            <v>국민</v>
          </cell>
          <cell r="G36" t="str">
            <v>정차경</v>
          </cell>
          <cell r="H36" t="str">
            <v>841-21-0007-550</v>
          </cell>
          <cell r="I36" t="str">
            <v>국민-정차경-841-21-0007-550</v>
          </cell>
        </row>
        <row r="37">
          <cell r="B37" t="str">
            <v>2265-0033</v>
          </cell>
          <cell r="C37" t="str">
            <v>그림</v>
          </cell>
          <cell r="D37" t="str">
            <v>2265-0033</v>
          </cell>
          <cell r="E37" t="str">
            <v>동대문 A동 3055호</v>
          </cell>
          <cell r="F37" t="str">
            <v>외환</v>
          </cell>
          <cell r="G37" t="str">
            <v>조수정</v>
          </cell>
          <cell r="H37" t="str">
            <v>620-208289-746</v>
          </cell>
          <cell r="I37" t="str">
            <v>외환-조수정-620-208289-746</v>
          </cell>
        </row>
        <row r="38">
          <cell r="B38" t="str">
            <v>2263-5675</v>
          </cell>
          <cell r="C38" t="str">
            <v>금비</v>
          </cell>
          <cell r="D38" t="str">
            <v>2263-5675</v>
          </cell>
          <cell r="E38" t="str">
            <v>동대문 D동 3124호</v>
          </cell>
          <cell r="F38" t="str">
            <v>신한</v>
          </cell>
          <cell r="G38" t="str">
            <v>금비</v>
          </cell>
          <cell r="H38" t="str">
            <v>110-337-190310</v>
          </cell>
          <cell r="I38" t="str">
            <v>신한-금비-110-337-190310</v>
          </cell>
        </row>
        <row r="39">
          <cell r="B39" t="str">
            <v>2265-6025</v>
          </cell>
          <cell r="C39" t="str">
            <v>금산</v>
          </cell>
          <cell r="D39" t="str">
            <v>2265-6025</v>
          </cell>
          <cell r="E39" t="str">
            <v>A-4135</v>
          </cell>
          <cell r="F39" t="str">
            <v>기업</v>
          </cell>
          <cell r="G39" t="str">
            <v>김성중</v>
          </cell>
          <cell r="H39" t="str">
            <v>022-081679-04-015</v>
          </cell>
          <cell r="I39" t="str">
            <v>기업-김성중-022-081679-04-015</v>
          </cell>
        </row>
        <row r="40">
          <cell r="B40" t="str">
            <v>2265-7677</v>
          </cell>
          <cell r="C40" t="str">
            <v>금호섬유</v>
          </cell>
          <cell r="D40" t="str">
            <v>2265-7677</v>
          </cell>
          <cell r="E40" t="str">
            <v>동대문 C동4018호</v>
          </cell>
          <cell r="G40">
            <v>0</v>
          </cell>
          <cell r="I40" t="str">
            <v>--</v>
          </cell>
        </row>
        <row r="41">
          <cell r="B41" t="str">
            <v>2264-3116</v>
          </cell>
          <cell r="C41" t="str">
            <v>기리나텍스</v>
          </cell>
          <cell r="D41" t="str">
            <v>2264-3116</v>
          </cell>
          <cell r="E41" t="str">
            <v>동대문 A동 3116호</v>
          </cell>
          <cell r="F41">
            <v>0</v>
          </cell>
          <cell r="G41">
            <v>0</v>
          </cell>
          <cell r="I41" t="str">
            <v>--</v>
          </cell>
        </row>
        <row r="42">
          <cell r="B42" t="str">
            <v>2263-9801</v>
          </cell>
          <cell r="C42" t="str">
            <v>꿈 IN</v>
          </cell>
          <cell r="D42" t="str">
            <v>2263-9801</v>
          </cell>
          <cell r="E42" t="str">
            <v>B-4164</v>
          </cell>
          <cell r="F42" t="str">
            <v>하나은행</v>
          </cell>
          <cell r="G42" t="str">
            <v>고경필</v>
          </cell>
          <cell r="H42" t="str">
            <v>267-910101-24507</v>
          </cell>
          <cell r="I42" t="str">
            <v>하나은행-고경필-267-910101-24507</v>
          </cell>
        </row>
        <row r="43">
          <cell r="B43" t="str">
            <v>2277-7983</v>
          </cell>
          <cell r="C43" t="str">
            <v xml:space="preserve">나경레이스 </v>
          </cell>
          <cell r="D43" t="str">
            <v>2277-7983</v>
          </cell>
          <cell r="E43" t="str">
            <v>동대문 종합시장 B동 2472호</v>
          </cell>
          <cell r="F43" t="str">
            <v>우리</v>
          </cell>
          <cell r="G43" t="str">
            <v>우리은행-정순태(063-109709-02-002)</v>
          </cell>
          <cell r="I43">
            <v>0</v>
          </cell>
        </row>
        <row r="44">
          <cell r="B44" t="str">
            <v>2277-8039</v>
          </cell>
          <cell r="C44" t="str">
            <v>나르샤</v>
          </cell>
          <cell r="D44" t="str">
            <v>2277-8039</v>
          </cell>
          <cell r="E44" t="str">
            <v>동대문 종합시장 A동 5층 92호</v>
          </cell>
          <cell r="F44">
            <v>0</v>
          </cell>
          <cell r="G44">
            <v>0</v>
          </cell>
          <cell r="H44">
            <v>0</v>
          </cell>
          <cell r="I44" t="str">
            <v>--</v>
          </cell>
        </row>
        <row r="45">
          <cell r="B45" t="str">
            <v>2268-9115</v>
          </cell>
          <cell r="C45" t="str">
            <v>나림</v>
          </cell>
          <cell r="D45" t="str">
            <v>2268-9115</v>
          </cell>
          <cell r="E45" t="str">
            <v>동대문 B동 3층 175호</v>
          </cell>
          <cell r="F45" t="str">
            <v>중소기업</v>
          </cell>
          <cell r="G45" t="str">
            <v>왕규종</v>
          </cell>
          <cell r="H45" t="str">
            <v>022-039502-01-020</v>
          </cell>
          <cell r="I45" t="str">
            <v>중소기업-왕규종-022-039502-01-020</v>
          </cell>
        </row>
        <row r="46">
          <cell r="B46" t="str">
            <v>2266-9944</v>
          </cell>
          <cell r="C46" t="str">
            <v>나무랑구름</v>
          </cell>
          <cell r="D46" t="str">
            <v>2266-9944</v>
          </cell>
          <cell r="E46" t="str">
            <v>A-5002</v>
          </cell>
          <cell r="F46" t="str">
            <v>우리</v>
          </cell>
          <cell r="G46" t="str">
            <v>김희남</v>
          </cell>
          <cell r="H46" t="str">
            <v>1002-545-546090</v>
          </cell>
          <cell r="I46" t="str">
            <v>우리-김희남-1002-545-546090</v>
          </cell>
        </row>
        <row r="47">
          <cell r="B47" t="str">
            <v>2277-8940</v>
          </cell>
          <cell r="C47" t="str">
            <v>나연</v>
          </cell>
          <cell r="D47" t="str">
            <v>2277-8940</v>
          </cell>
          <cell r="E47" t="str">
            <v>동대문 C-3283</v>
          </cell>
          <cell r="F47" t="str">
            <v>기업</v>
          </cell>
          <cell r="G47" t="str">
            <v>이경해</v>
          </cell>
          <cell r="H47" t="str">
            <v>022-057666-04-023</v>
          </cell>
          <cell r="I47" t="str">
            <v>기업-이경해-022-057666-04-023</v>
          </cell>
        </row>
        <row r="48">
          <cell r="B48" t="str">
            <v>2278-2390</v>
          </cell>
          <cell r="C48" t="str">
            <v>남경</v>
          </cell>
          <cell r="D48" t="str">
            <v>2278-2390</v>
          </cell>
          <cell r="E48" t="str">
            <v>동대문 A동 3층 3167호</v>
          </cell>
          <cell r="F48" t="str">
            <v>기업은행</v>
          </cell>
          <cell r="G48" t="str">
            <v>이승훈</v>
          </cell>
          <cell r="H48" t="str">
            <v>2268-2390-02</v>
          </cell>
          <cell r="I48" t="str">
            <v>기업은행-이승훈-2268-2390-02</v>
          </cell>
        </row>
        <row r="49">
          <cell r="B49" t="str">
            <v>2263-9960</v>
          </cell>
          <cell r="C49" t="str">
            <v>남성</v>
          </cell>
          <cell r="D49" t="str">
            <v>2263-9960</v>
          </cell>
          <cell r="E49" t="str">
            <v>동대문 종합시장 A동 3층 3102호</v>
          </cell>
          <cell r="F49">
            <v>0</v>
          </cell>
          <cell r="G49">
            <v>0</v>
          </cell>
          <cell r="H49">
            <v>0</v>
          </cell>
          <cell r="I49" t="str">
            <v>--</v>
          </cell>
        </row>
        <row r="50">
          <cell r="B50" t="str">
            <v>2277-6363</v>
          </cell>
          <cell r="C50" t="str">
            <v>네이트</v>
          </cell>
          <cell r="D50" t="str">
            <v>2277-6363</v>
          </cell>
          <cell r="E50" t="str">
            <v>C동 3291호</v>
          </cell>
          <cell r="F50" t="str">
            <v>기업</v>
          </cell>
          <cell r="G50" t="str">
            <v>네이트최금옥</v>
          </cell>
          <cell r="H50" t="str">
            <v>02-6363-2277</v>
          </cell>
          <cell r="I50" t="str">
            <v>기업-네이트최금옥-02-6363-2277</v>
          </cell>
        </row>
        <row r="51">
          <cell r="B51" t="str">
            <v>2263-4040</v>
          </cell>
          <cell r="C51" t="str">
            <v>니드21</v>
          </cell>
          <cell r="D51" t="str">
            <v>2263-4040</v>
          </cell>
          <cell r="E51" t="str">
            <v>동대문 종합시장 B동 3227호</v>
          </cell>
          <cell r="F51" t="str">
            <v>국민</v>
          </cell>
          <cell r="G51" t="str">
            <v>이동구</v>
          </cell>
          <cell r="H51" t="str">
            <v>29960101060583</v>
          </cell>
          <cell r="I51" t="str">
            <v>국민-이동구-29960101060583</v>
          </cell>
        </row>
        <row r="52">
          <cell r="B52" t="str">
            <v>2278-1873</v>
          </cell>
          <cell r="C52" t="str">
            <v>다보텍스</v>
          </cell>
          <cell r="D52" t="str">
            <v>2278-1873</v>
          </cell>
          <cell r="E52" t="str">
            <v>동대문 종합시장 D동 3층 3125호</v>
          </cell>
          <cell r="F52" t="str">
            <v>기업</v>
          </cell>
          <cell r="G52" t="str">
            <v>신학철</v>
          </cell>
          <cell r="H52" t="str">
            <v>022-048103-04-019</v>
          </cell>
          <cell r="I52" t="str">
            <v>기업-신학철-022-048103-04-019</v>
          </cell>
        </row>
        <row r="53">
          <cell r="B53" t="str">
            <v>2266-0973</v>
          </cell>
          <cell r="C53" t="str">
            <v>다우리</v>
          </cell>
          <cell r="D53" t="str">
            <v>2266-0973</v>
          </cell>
          <cell r="E53" t="str">
            <v>동대문 종합시장 A동 3176호</v>
          </cell>
          <cell r="F53" t="str">
            <v>우리</v>
          </cell>
          <cell r="G53" t="str">
            <v>이상형</v>
          </cell>
          <cell r="H53" t="str">
            <v>1002-429-194658</v>
          </cell>
          <cell r="I53" t="str">
            <v>우리-이상형-1002-429-194658</v>
          </cell>
        </row>
        <row r="54">
          <cell r="B54" t="str">
            <v>2265-8517</v>
          </cell>
          <cell r="C54" t="str">
            <v>대광</v>
          </cell>
          <cell r="D54" t="str">
            <v>2265-8517</v>
          </cell>
          <cell r="E54" t="str">
            <v>동대문 종합시장 C동 4층 4052호</v>
          </cell>
          <cell r="F54">
            <v>0</v>
          </cell>
          <cell r="G54">
            <v>0</v>
          </cell>
          <cell r="H54">
            <v>0</v>
          </cell>
          <cell r="I54" t="str">
            <v>--</v>
          </cell>
        </row>
        <row r="55">
          <cell r="B55" t="str">
            <v>2269-5516</v>
          </cell>
          <cell r="C55" t="str">
            <v>대도상사</v>
          </cell>
          <cell r="D55" t="str">
            <v>2269-5516</v>
          </cell>
          <cell r="E55" t="str">
            <v>동대문 종합시장 C동 1065호</v>
          </cell>
          <cell r="F55">
            <v>0</v>
          </cell>
          <cell r="G55">
            <v>0</v>
          </cell>
          <cell r="H55">
            <v>0</v>
          </cell>
          <cell r="I55" t="str">
            <v>--</v>
          </cell>
        </row>
        <row r="56">
          <cell r="B56" t="str">
            <v>2272-0185</v>
          </cell>
          <cell r="C56" t="str">
            <v>대동</v>
          </cell>
          <cell r="D56" t="str">
            <v>2272-0185</v>
          </cell>
          <cell r="E56" t="str">
            <v>D-3028</v>
          </cell>
          <cell r="F56" t="str">
            <v>새마을금고</v>
          </cell>
          <cell r="G56" t="str">
            <v>이황희</v>
          </cell>
          <cell r="H56" t="str">
            <v>9004-0023-0595-8</v>
          </cell>
          <cell r="I56" t="str">
            <v>새마을금고-이황희-9004-0023-0595-8</v>
          </cell>
        </row>
        <row r="57">
          <cell r="B57" t="str">
            <v>2272-1820</v>
          </cell>
          <cell r="C57" t="str">
            <v>대령상사</v>
          </cell>
          <cell r="D57" t="str">
            <v>2272-1820</v>
          </cell>
          <cell r="E57" t="str">
            <v>동대문 종합시장 B동 4127호</v>
          </cell>
          <cell r="F57">
            <v>0</v>
          </cell>
          <cell r="G57">
            <v>0</v>
          </cell>
          <cell r="H57">
            <v>0</v>
          </cell>
          <cell r="I57" t="str">
            <v>--</v>
          </cell>
        </row>
        <row r="58">
          <cell r="B58" t="str">
            <v>2279-5784</v>
          </cell>
          <cell r="C58" t="str">
            <v>대룡</v>
          </cell>
          <cell r="D58" t="str">
            <v>2279-5784</v>
          </cell>
          <cell r="E58" t="str">
            <v>동대문 A동 4066호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2268-7556</v>
          </cell>
          <cell r="C59" t="str">
            <v>대성</v>
          </cell>
          <cell r="D59" t="str">
            <v>2268-7556</v>
          </cell>
          <cell r="E59" t="str">
            <v>동대문 종합시장 C동 1034호</v>
          </cell>
          <cell r="F59">
            <v>0</v>
          </cell>
          <cell r="G59">
            <v>0</v>
          </cell>
          <cell r="H59">
            <v>0</v>
          </cell>
          <cell r="I59" t="str">
            <v>--</v>
          </cell>
        </row>
        <row r="60">
          <cell r="B60" t="str">
            <v>2278-8784</v>
          </cell>
          <cell r="C60" t="str">
            <v>대성리본</v>
          </cell>
          <cell r="D60" t="str">
            <v>2278-8784</v>
          </cell>
          <cell r="E60" t="str">
            <v>동대문 종합시장 C동 1343호</v>
          </cell>
          <cell r="F60" t="str">
            <v>기업</v>
          </cell>
          <cell r="G60" t="str">
            <v>기업은행-장영임(022-065131-01-014)</v>
          </cell>
          <cell r="H60">
            <v>0</v>
          </cell>
          <cell r="I60">
            <v>0</v>
          </cell>
        </row>
        <row r="61">
          <cell r="B61" t="str">
            <v>2263-3430</v>
          </cell>
          <cell r="C61" t="str">
            <v>대승텍스타일</v>
          </cell>
          <cell r="D61" t="str">
            <v>2263-3430</v>
          </cell>
          <cell r="E61" t="str">
            <v>동대문 종합시장 D동 2704호</v>
          </cell>
          <cell r="F61" t="str">
            <v>온라인신한은행</v>
          </cell>
          <cell r="G61" t="str">
            <v>조상범</v>
          </cell>
          <cell r="H61" t="str">
            <v>216-12-056703</v>
          </cell>
          <cell r="I61" t="str">
            <v>온라인신한은행-조상범-216-12-056703</v>
          </cell>
        </row>
        <row r="62">
          <cell r="B62" t="str">
            <v>2275-7467</v>
          </cell>
          <cell r="C62" t="str">
            <v>대아텍스타일</v>
          </cell>
          <cell r="D62" t="str">
            <v>2275-7467</v>
          </cell>
          <cell r="E62" t="str">
            <v>동대문 A동 4198호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 t="str">
            <v>2237-6465</v>
          </cell>
          <cell r="C63" t="str">
            <v>대양상사</v>
          </cell>
          <cell r="D63" t="str">
            <v>2237-6465</v>
          </cell>
          <cell r="E63" t="str">
            <v xml:space="preserve">숭인동 영광빌딩 1층 </v>
          </cell>
          <cell r="F63" t="str">
            <v>농협</v>
          </cell>
          <cell r="G63" t="str">
            <v>대양상사</v>
          </cell>
          <cell r="H63" t="str">
            <v>301-2237-6465-81</v>
          </cell>
          <cell r="I63" t="str">
            <v>--</v>
          </cell>
        </row>
        <row r="64">
          <cell r="B64" t="str">
            <v>2278-8597</v>
          </cell>
          <cell r="C64" t="str">
            <v>대양직물</v>
          </cell>
          <cell r="D64" t="str">
            <v>2278-8597</v>
          </cell>
          <cell r="E64" t="str">
            <v>동대문 종합시장 C동 3층 3273호</v>
          </cell>
          <cell r="F64">
            <v>0</v>
          </cell>
          <cell r="G64">
            <v>0</v>
          </cell>
          <cell r="H64" t="str">
            <v>100-024-918484</v>
          </cell>
          <cell r="I64" t="str">
            <v>--</v>
          </cell>
        </row>
        <row r="65">
          <cell r="B65" t="str">
            <v>2278-8579</v>
          </cell>
          <cell r="C65" t="str">
            <v>대양직물</v>
          </cell>
          <cell r="D65" t="str">
            <v>2278-8579</v>
          </cell>
          <cell r="E65" t="str">
            <v>C-3273</v>
          </cell>
          <cell r="F65" t="str">
            <v>신한</v>
          </cell>
          <cell r="G65" t="str">
            <v>황명선</v>
          </cell>
          <cell r="H65" t="str">
            <v>100-024-918484</v>
          </cell>
          <cell r="I65" t="str">
            <v>신한-황명선-100-024-918484</v>
          </cell>
        </row>
        <row r="66">
          <cell r="B66" t="str">
            <v>2278-6176</v>
          </cell>
          <cell r="C66" t="str">
            <v>대영&amp;카이</v>
          </cell>
          <cell r="D66" t="str">
            <v>2278-6176</v>
          </cell>
          <cell r="E66" t="str">
            <v>동대문 종합시장 A동 3099호</v>
          </cell>
          <cell r="F66" t="str">
            <v>외환</v>
          </cell>
          <cell r="G66" t="str">
            <v>이재형</v>
          </cell>
          <cell r="H66" t="str">
            <v>620-168268-382</v>
          </cell>
          <cell r="I66" t="str">
            <v>--</v>
          </cell>
        </row>
        <row r="67">
          <cell r="B67" t="str">
            <v>2273-0162</v>
          </cell>
          <cell r="C67" t="str">
            <v>대우</v>
          </cell>
          <cell r="D67" t="str">
            <v>2273-0162</v>
          </cell>
          <cell r="E67" t="str">
            <v>동대문 종합시장 B동 3층 3217호</v>
          </cell>
          <cell r="F67">
            <v>0</v>
          </cell>
          <cell r="G67">
            <v>0</v>
          </cell>
          <cell r="H67">
            <v>0</v>
          </cell>
          <cell r="I67" t="str">
            <v>--</v>
          </cell>
        </row>
        <row r="68">
          <cell r="B68" t="str">
            <v>2279-7275</v>
          </cell>
          <cell r="C68" t="str">
            <v>대우 TEX</v>
          </cell>
          <cell r="D68" t="str">
            <v>2279-7275</v>
          </cell>
          <cell r="E68" t="str">
            <v>동대문 종합시장 A동 3층 3013호</v>
          </cell>
          <cell r="F68" t="str">
            <v>우리</v>
          </cell>
          <cell r="G68" t="str">
            <v>박상진</v>
          </cell>
          <cell r="H68" t="str">
            <v>1005-001-289359</v>
          </cell>
          <cell r="I68" t="str">
            <v>우리-박상진-1005-001-289359</v>
          </cell>
        </row>
        <row r="69">
          <cell r="B69" t="str">
            <v>2272-4085</v>
          </cell>
          <cell r="C69" t="str">
            <v>대우상사</v>
          </cell>
          <cell r="D69" t="str">
            <v>2272-4085</v>
          </cell>
          <cell r="E69" t="str">
            <v>동대문 종합시장 B동 3층 3253호</v>
          </cell>
          <cell r="F69" t="str">
            <v>우리은행(사업용)</v>
          </cell>
          <cell r="G69" t="str">
            <v>박현석</v>
          </cell>
          <cell r="H69" t="str">
            <v>1005-701-191701</v>
          </cell>
          <cell r="I69" t="str">
            <v>--</v>
          </cell>
        </row>
        <row r="70">
          <cell r="B70" t="str">
            <v>2271-0355</v>
          </cell>
          <cell r="C70" t="str">
            <v>대원</v>
          </cell>
          <cell r="D70" t="str">
            <v>2271-0355</v>
          </cell>
          <cell r="E70" t="str">
            <v>동대문 종합시장 B동 4층 4161호</v>
          </cell>
          <cell r="F70">
            <v>0</v>
          </cell>
          <cell r="G70">
            <v>0</v>
          </cell>
          <cell r="H70">
            <v>0</v>
          </cell>
          <cell r="I70" t="str">
            <v>--</v>
          </cell>
        </row>
        <row r="71">
          <cell r="B71" t="str">
            <v>2272-7505</v>
          </cell>
          <cell r="C71" t="str">
            <v>대원상사</v>
          </cell>
          <cell r="D71" t="str">
            <v>2272-7505</v>
          </cell>
          <cell r="E71" t="str">
            <v>동대문 대광빌딩 별관 1층</v>
          </cell>
          <cell r="F71" t="str">
            <v>기업</v>
          </cell>
          <cell r="G71" t="str">
            <v>대원상사 김석상</v>
          </cell>
          <cell r="H71" t="str">
            <v>022-071832-04-019</v>
          </cell>
          <cell r="I71" t="str">
            <v>기업-대원상사 김석상-022-071832-04-019</v>
          </cell>
        </row>
        <row r="72">
          <cell r="B72" t="str">
            <v>2273-6261</v>
          </cell>
          <cell r="C72" t="str">
            <v>대원직물</v>
          </cell>
          <cell r="D72" t="str">
            <v>2273-6261</v>
          </cell>
          <cell r="E72" t="str">
            <v>A동 3층 3039호</v>
          </cell>
          <cell r="F72" t="str">
            <v>신한</v>
          </cell>
          <cell r="G72" t="str">
            <v>이기현</v>
          </cell>
          <cell r="H72" t="str">
            <v>110-068-221038</v>
          </cell>
          <cell r="I72" t="str">
            <v>신한-이기현-110-068-221038</v>
          </cell>
        </row>
        <row r="73">
          <cell r="B73" t="str">
            <v>2274-7063</v>
          </cell>
          <cell r="C73" t="str">
            <v>대원텍스타일</v>
          </cell>
          <cell r="D73" t="str">
            <v>2274-7063</v>
          </cell>
          <cell r="E73" t="str">
            <v>A-4175</v>
          </cell>
          <cell r="F73" t="str">
            <v>우리</v>
          </cell>
          <cell r="G73" t="str">
            <v>이수환</v>
          </cell>
          <cell r="H73" t="str">
            <v>063-305486-13-001</v>
          </cell>
          <cell r="I73" t="str">
            <v>우리-이수환-063-305486-13-001</v>
          </cell>
        </row>
        <row r="74">
          <cell r="B74" t="str">
            <v>2277-1090</v>
          </cell>
          <cell r="C74" t="str">
            <v>대주TEX</v>
          </cell>
          <cell r="D74" t="str">
            <v>2277-1090</v>
          </cell>
          <cell r="E74" t="str">
            <v>동대문 B동 3198호</v>
          </cell>
          <cell r="F74" t="str">
            <v>기업</v>
          </cell>
          <cell r="G74" t="str">
            <v>대주텍스</v>
          </cell>
          <cell r="H74" t="str">
            <v>003-042002-03-015</v>
          </cell>
          <cell r="I74" t="str">
            <v>기업-대주텍스-003-042002-03-015</v>
          </cell>
        </row>
        <row r="75">
          <cell r="B75" t="str">
            <v>2266-9449</v>
          </cell>
          <cell r="C75" t="str">
            <v>대풍</v>
          </cell>
          <cell r="D75" t="str">
            <v>2266-9449</v>
          </cell>
          <cell r="E75" t="str">
            <v>동대문 종합시장 A동 3064호</v>
          </cell>
          <cell r="F75" t="str">
            <v>기업</v>
          </cell>
          <cell r="G75" t="str">
            <v>㈜대풍/김홍기</v>
          </cell>
          <cell r="H75" t="str">
            <v>022-082405-01-016</v>
          </cell>
          <cell r="I75" t="str">
            <v>기업-㈜대풍/김홍기-022-082405-01-016</v>
          </cell>
        </row>
        <row r="76">
          <cell r="B76" t="str">
            <v>2268-7749</v>
          </cell>
          <cell r="C76" t="str">
            <v>대현</v>
          </cell>
          <cell r="D76" t="str">
            <v>2268-7749</v>
          </cell>
          <cell r="E76" t="str">
            <v>A-3059</v>
          </cell>
          <cell r="F76" t="str">
            <v>새마을금고</v>
          </cell>
          <cell r="G76" t="str">
            <v>전영대</v>
          </cell>
          <cell r="H76" t="str">
            <v>9002-1486-9825-7</v>
          </cell>
          <cell r="I76" t="str">
            <v>--</v>
          </cell>
        </row>
        <row r="77">
          <cell r="B77" t="str">
            <v>2273-7928</v>
          </cell>
          <cell r="C77" t="str">
            <v>대현상사</v>
          </cell>
          <cell r="D77" t="str">
            <v>2273-7928</v>
          </cell>
          <cell r="E77" t="str">
            <v>서울 중구 주교동 43-12</v>
          </cell>
          <cell r="F77">
            <v>0</v>
          </cell>
          <cell r="G77">
            <v>0</v>
          </cell>
          <cell r="H77" t="str">
            <v>067-18-47690-7</v>
          </cell>
          <cell r="I77" t="str">
            <v>--</v>
          </cell>
        </row>
        <row r="78">
          <cell r="B78" t="str">
            <v>2267-6696</v>
          </cell>
          <cell r="C78" t="str">
            <v>대호</v>
          </cell>
          <cell r="D78" t="str">
            <v>2267-6696</v>
          </cell>
          <cell r="E78" t="str">
            <v>동대문 종합시장 A동 3061호</v>
          </cell>
          <cell r="F78" t="str">
            <v>외환</v>
          </cell>
          <cell r="G78" t="str">
            <v>박재문</v>
          </cell>
          <cell r="H78" t="str">
            <v>067-18-47690-7</v>
          </cell>
          <cell r="I78" t="str">
            <v>--</v>
          </cell>
        </row>
        <row r="79">
          <cell r="B79" t="str">
            <v>2264-6305</v>
          </cell>
          <cell r="C79" t="str">
            <v>데님코리아</v>
          </cell>
          <cell r="D79" t="str">
            <v>2264-6305</v>
          </cell>
          <cell r="E79" t="str">
            <v>동대문 A동3012호</v>
          </cell>
          <cell r="F79">
            <v>0</v>
          </cell>
          <cell r="G79">
            <v>0</v>
          </cell>
          <cell r="H79">
            <v>0</v>
          </cell>
          <cell r="I79" t="str">
            <v>--</v>
          </cell>
        </row>
        <row r="80">
          <cell r="B80" t="str">
            <v>2265-6548</v>
          </cell>
          <cell r="C80" t="str">
            <v>데코</v>
          </cell>
          <cell r="D80" t="str">
            <v>2265-6548</v>
          </cell>
          <cell r="E80" t="str">
            <v>동대문 종합시장 B동 3층 3208호</v>
          </cell>
          <cell r="F80" t="str">
            <v>국민</v>
          </cell>
          <cell r="G80" t="str">
            <v>㈜데코</v>
          </cell>
          <cell r="H80" t="str">
            <v>016737-04-002803</v>
          </cell>
          <cell r="I80" t="str">
            <v>국민-㈜데코-016737-04-002803</v>
          </cell>
        </row>
        <row r="81">
          <cell r="B81" t="str">
            <v>2269-0631</v>
          </cell>
          <cell r="C81" t="str">
            <v>도우</v>
          </cell>
          <cell r="D81" t="str">
            <v>2269-0631</v>
          </cell>
          <cell r="E81" t="str">
            <v>동대문 종합시장 D동 3층 54,63호</v>
          </cell>
          <cell r="F81" t="str">
            <v>기업</v>
          </cell>
          <cell r="G81" t="str">
            <v>도우직물 제금모</v>
          </cell>
          <cell r="H81" t="str">
            <v>022-043008-04-012</v>
          </cell>
          <cell r="I81" t="str">
            <v>기업-도우직물 제금모-022-043008-04-012</v>
          </cell>
        </row>
        <row r="82">
          <cell r="B82" t="str">
            <v>2264-3074</v>
          </cell>
          <cell r="C82" t="str">
            <v>도원</v>
          </cell>
          <cell r="D82" t="str">
            <v>2264-3074</v>
          </cell>
          <cell r="E82" t="str">
            <v>A동3111호</v>
          </cell>
          <cell r="F82" t="str">
            <v>외환</v>
          </cell>
          <cell r="G82" t="str">
            <v>김완섭</v>
          </cell>
          <cell r="H82" t="str">
            <v>620-170387-851</v>
          </cell>
          <cell r="I82" t="str">
            <v>--</v>
          </cell>
        </row>
        <row r="83">
          <cell r="B83" t="str">
            <v>2275-4594</v>
          </cell>
          <cell r="C83" t="str">
            <v>동덕직물</v>
          </cell>
          <cell r="D83" t="str">
            <v>2275-4594</v>
          </cell>
          <cell r="E83" t="str">
            <v>동대문 종합시장 B동 3078,79호</v>
          </cell>
          <cell r="F83">
            <v>0</v>
          </cell>
          <cell r="G83">
            <v>0</v>
          </cell>
          <cell r="H83">
            <v>0</v>
          </cell>
          <cell r="I83" t="str">
            <v>--</v>
          </cell>
        </row>
        <row r="84">
          <cell r="B84" t="str">
            <v>2263-1637</v>
          </cell>
          <cell r="C84" t="str">
            <v>동방</v>
          </cell>
          <cell r="D84" t="str">
            <v>2263-1637</v>
          </cell>
          <cell r="E84" t="str">
            <v>A-4100</v>
          </cell>
          <cell r="F84" t="str">
            <v>기업</v>
          </cell>
          <cell r="G84" t="str">
            <v>동방섬유 이영진</v>
          </cell>
          <cell r="H84" t="str">
            <v>02-2263-1637</v>
          </cell>
          <cell r="I84" t="str">
            <v>기업-동방섬유 이영진-02-2263-1637</v>
          </cell>
        </row>
        <row r="85">
          <cell r="B85" t="str">
            <v>2237-6978</v>
          </cell>
          <cell r="C85" t="str">
            <v>동부피혁</v>
          </cell>
          <cell r="D85" t="str">
            <v>2237-6978</v>
          </cell>
          <cell r="E85" t="str">
            <v>신당1동 204-1 B1 17호</v>
          </cell>
          <cell r="F85" t="str">
            <v>국민</v>
          </cell>
          <cell r="G85" t="str">
            <v>임헌택</v>
          </cell>
          <cell r="H85" t="str">
            <v>796601-04-053575</v>
          </cell>
          <cell r="I85" t="str">
            <v>국민-임헌택-796601-04-053575</v>
          </cell>
        </row>
        <row r="86">
          <cell r="B86" t="str">
            <v>2278-6220</v>
          </cell>
          <cell r="C86" t="str">
            <v>동서</v>
          </cell>
          <cell r="D86" t="str">
            <v>2278-6220</v>
          </cell>
          <cell r="E86" t="str">
            <v>동대문 종합시장 A동 3030호</v>
          </cell>
          <cell r="F86" t="str">
            <v>기업</v>
          </cell>
          <cell r="G86" t="str">
            <v>김종완</v>
          </cell>
          <cell r="H86" t="str">
            <v>011-226-6268</v>
          </cell>
          <cell r="I86" t="str">
            <v>기업-김종완-011-226-6268</v>
          </cell>
        </row>
        <row r="87">
          <cell r="B87" t="str">
            <v>2268-2581</v>
          </cell>
          <cell r="C87" t="str">
            <v>동양상사</v>
          </cell>
          <cell r="D87" t="str">
            <v>2268-2581</v>
          </cell>
          <cell r="E87" t="str">
            <v>동대문종합시장 B동 1504호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2266-1980</v>
          </cell>
          <cell r="C88" t="str">
            <v>동진</v>
          </cell>
          <cell r="D88" t="str">
            <v>2266-1980</v>
          </cell>
          <cell r="E88" t="str">
            <v>A-3161</v>
          </cell>
          <cell r="F88" t="str">
            <v>기업</v>
          </cell>
          <cell r="G88" t="str">
            <v>하태준</v>
          </cell>
          <cell r="H88" t="str">
            <v>022-073855-02-019</v>
          </cell>
          <cell r="I88" t="str">
            <v>기업-하태준-022-073855-02-019</v>
          </cell>
        </row>
        <row r="89">
          <cell r="B89" t="str">
            <v>2272-4198</v>
          </cell>
          <cell r="C89" t="str">
            <v>동화직물</v>
          </cell>
          <cell r="D89" t="str">
            <v>2272-4198</v>
          </cell>
          <cell r="E89" t="str">
            <v>동대문 종합시장 C동 3층 3325호</v>
          </cell>
          <cell r="F89" t="str">
            <v>기업</v>
          </cell>
          <cell r="G89" t="str">
            <v>조정숙</v>
          </cell>
          <cell r="H89" t="str">
            <v>022-077612-01-014</v>
          </cell>
          <cell r="I89" t="str">
            <v>기업-조정숙-022-077612-01-014</v>
          </cell>
        </row>
        <row r="90">
          <cell r="B90" t="str">
            <v>2277-2735</v>
          </cell>
          <cell r="C90" t="str">
            <v>두두 TEX</v>
          </cell>
          <cell r="D90" t="str">
            <v>2277-2735</v>
          </cell>
          <cell r="E90" t="str">
            <v>동대문 A동 3184호</v>
          </cell>
          <cell r="F90" t="str">
            <v>우리</v>
          </cell>
          <cell r="G90" t="str">
            <v>양원종</v>
          </cell>
          <cell r="H90" t="str">
            <v>1005-701-335367</v>
          </cell>
          <cell r="I90" t="str">
            <v>우리-양원종-1005-701-335367</v>
          </cell>
        </row>
        <row r="91">
          <cell r="B91" t="str">
            <v>2268-6184</v>
          </cell>
          <cell r="C91" t="str">
            <v>두손패브릭</v>
          </cell>
          <cell r="D91" t="str">
            <v>2268-6184</v>
          </cell>
          <cell r="E91" t="str">
            <v>동대문 종합시장 B동 3층 3138-1호</v>
          </cell>
          <cell r="F91" t="str">
            <v>기업</v>
          </cell>
          <cell r="G91" t="str">
            <v>정민세</v>
          </cell>
          <cell r="H91" t="str">
            <v>022-014010-03-019</v>
          </cell>
          <cell r="I91" t="str">
            <v>--</v>
          </cell>
        </row>
        <row r="92">
          <cell r="B92" t="str">
            <v>2273-3413</v>
          </cell>
          <cell r="C92" t="str">
            <v>두원상사</v>
          </cell>
          <cell r="D92" t="str">
            <v>2273-3413</v>
          </cell>
          <cell r="E92" t="str">
            <v>동대문 B동 1503호</v>
          </cell>
          <cell r="F92">
            <v>0</v>
          </cell>
          <cell r="G92">
            <v>0</v>
          </cell>
          <cell r="H92">
            <v>0</v>
          </cell>
          <cell r="I92" t="str">
            <v>--</v>
          </cell>
        </row>
        <row r="93">
          <cell r="B93" t="str">
            <v>2268-1944</v>
          </cell>
          <cell r="C93" t="str">
            <v>디투텍스타일</v>
          </cell>
          <cell r="D93" t="str">
            <v>2268-1944</v>
          </cell>
          <cell r="E93" t="str">
            <v>동대문 종합시장 D동 3085호</v>
          </cell>
          <cell r="F93" t="str">
            <v>국민</v>
          </cell>
          <cell r="G93" t="str">
            <v>이종민</v>
          </cell>
          <cell r="H93" t="str">
            <v>500302-01-244246</v>
          </cell>
          <cell r="I93" t="str">
            <v>국민-이종민-500302-01-244246</v>
          </cell>
        </row>
        <row r="94">
          <cell r="B94" t="str">
            <v>2272-0033</v>
          </cell>
          <cell r="C94" t="str">
            <v>따따텍스타일</v>
          </cell>
          <cell r="D94" t="str">
            <v>2272-0033</v>
          </cell>
          <cell r="E94" t="str">
            <v>A-4154</v>
          </cell>
          <cell r="F94" t="str">
            <v>우리</v>
          </cell>
          <cell r="G94" t="str">
            <v>따따텍스타일</v>
          </cell>
          <cell r="H94" t="str">
            <v>1005-002-174890</v>
          </cell>
          <cell r="I94" t="str">
            <v>--</v>
          </cell>
        </row>
        <row r="95">
          <cell r="B95" t="str">
            <v>2275-4909</v>
          </cell>
          <cell r="C95" t="str">
            <v>라인원드</v>
          </cell>
          <cell r="D95" t="str">
            <v>2275-4909</v>
          </cell>
          <cell r="E95" t="str">
            <v>B동1542호</v>
          </cell>
          <cell r="F95">
            <v>0</v>
          </cell>
          <cell r="G95">
            <v>0</v>
          </cell>
          <cell r="H95">
            <v>0</v>
          </cell>
          <cell r="I95" t="str">
            <v>--</v>
          </cell>
        </row>
        <row r="96">
          <cell r="B96" t="str">
            <v>2274-7641</v>
          </cell>
          <cell r="C96" t="str">
            <v>레더본</v>
          </cell>
          <cell r="D96" t="str">
            <v>2274-7641</v>
          </cell>
          <cell r="E96" t="str">
            <v>동대문 B동 4034</v>
          </cell>
          <cell r="F96" t="str">
            <v>중소기업</v>
          </cell>
          <cell r="G96" t="str">
            <v>손경민</v>
          </cell>
          <cell r="H96" t="str">
            <v>022-078508-01-012</v>
          </cell>
          <cell r="I96" t="str">
            <v>중소기업-손경민-022-078508-01-012</v>
          </cell>
        </row>
        <row r="97">
          <cell r="B97" t="str">
            <v>2266-4500</v>
          </cell>
          <cell r="C97" t="str">
            <v>로즈비즈</v>
          </cell>
          <cell r="D97" t="str">
            <v>2266-4500</v>
          </cell>
          <cell r="E97" t="str">
            <v>동대문 B동 5070~71호</v>
          </cell>
          <cell r="F97" t="str">
            <v>우리은행</v>
          </cell>
          <cell r="G97" t="str">
            <v>곽영임</v>
          </cell>
          <cell r="H97" t="str">
            <v>063-291911-02-001</v>
          </cell>
          <cell r="I97" t="str">
            <v>--</v>
          </cell>
        </row>
        <row r="98">
          <cell r="B98" t="str">
            <v>2277-8925</v>
          </cell>
          <cell r="C98" t="str">
            <v>마니텍스</v>
          </cell>
          <cell r="D98" t="str">
            <v>2277-8925</v>
          </cell>
          <cell r="E98" t="str">
            <v>A동4233호</v>
          </cell>
          <cell r="F98">
            <v>0</v>
          </cell>
          <cell r="G98">
            <v>0</v>
          </cell>
          <cell r="H98">
            <v>0</v>
          </cell>
          <cell r="I98" t="str">
            <v>--</v>
          </cell>
        </row>
        <row r="99">
          <cell r="B99" t="str">
            <v>2272-2335</v>
          </cell>
          <cell r="C99" t="str">
            <v>만능직물</v>
          </cell>
          <cell r="D99" t="str">
            <v>2272-2335</v>
          </cell>
          <cell r="E99" t="str">
            <v>동대문 A동 3027호</v>
          </cell>
          <cell r="F99" t="str">
            <v>기업</v>
          </cell>
          <cell r="G99" t="str">
            <v>권영희</v>
          </cell>
          <cell r="H99" t="str">
            <v>022-048714-02-013</v>
          </cell>
          <cell r="I99" t="str">
            <v>기업-권영희-022-048714-02-013</v>
          </cell>
        </row>
        <row r="100">
          <cell r="B100" t="str">
            <v>2263-3008</v>
          </cell>
          <cell r="C100" t="str">
            <v>메이블</v>
          </cell>
          <cell r="D100" t="str">
            <v>2263-3008</v>
          </cell>
          <cell r="E100" t="str">
            <v>A-3162</v>
          </cell>
          <cell r="F100" t="str">
            <v>기업</v>
          </cell>
          <cell r="G100" t="str">
            <v>정유봉</v>
          </cell>
          <cell r="H100" t="str">
            <v>022-080485-01-013</v>
          </cell>
          <cell r="I100" t="str">
            <v>기업-정유봉-022-080485-01-013</v>
          </cell>
        </row>
        <row r="101">
          <cell r="B101" t="str">
            <v>2266-3351</v>
          </cell>
          <cell r="C101" t="str">
            <v>메인텍스타일</v>
          </cell>
          <cell r="D101" t="str">
            <v>2266-3351</v>
          </cell>
          <cell r="E101" t="str">
            <v>동대문 종합시장 A동 4075호</v>
          </cell>
          <cell r="F101" t="str">
            <v>우리</v>
          </cell>
          <cell r="G101" t="str">
            <v>메인텍스타일</v>
          </cell>
          <cell r="H101" t="str">
            <v>1005-201-222787</v>
          </cell>
          <cell r="I101" t="str">
            <v>우리-메인텍스타일-1005-201-222787</v>
          </cell>
        </row>
        <row r="102">
          <cell r="B102" t="str">
            <v>2269-0616</v>
          </cell>
          <cell r="C102" t="str">
            <v>명진</v>
          </cell>
          <cell r="D102" t="str">
            <v>2269-0616</v>
          </cell>
          <cell r="E102" t="str">
            <v>동대문 B동3206-4호</v>
          </cell>
          <cell r="F102" t="str">
            <v>새마을금고</v>
          </cell>
          <cell r="G102" t="str">
            <v>조성미</v>
          </cell>
          <cell r="H102" t="str">
            <v>0137-09-001659-2</v>
          </cell>
          <cell r="I102" t="str">
            <v>새마을금고-조성미-0137-09-001659-2</v>
          </cell>
        </row>
        <row r="103">
          <cell r="B103" t="str">
            <v>2268-3889</v>
          </cell>
          <cell r="C103" t="str">
            <v>모은직물</v>
          </cell>
          <cell r="D103" t="str">
            <v>2268-3889</v>
          </cell>
          <cell r="E103" t="str">
            <v>동대문 종합시장 D동 2804호</v>
          </cell>
          <cell r="F103" t="str">
            <v>기업</v>
          </cell>
          <cell r="G103" t="str">
            <v>모은직물</v>
          </cell>
          <cell r="H103" t="str">
            <v>022-085296-01-010</v>
          </cell>
          <cell r="I103" t="str">
            <v>--</v>
          </cell>
        </row>
        <row r="104">
          <cell r="B104" t="str">
            <v>2266-7655</v>
          </cell>
          <cell r="C104" t="str">
            <v>모현</v>
          </cell>
          <cell r="D104" t="str">
            <v>2266-7655</v>
          </cell>
          <cell r="E104" t="str">
            <v>동대문 종합시장 A동 3층 3067호</v>
          </cell>
          <cell r="F104">
            <v>0</v>
          </cell>
          <cell r="G104">
            <v>0</v>
          </cell>
          <cell r="H104">
            <v>0</v>
          </cell>
          <cell r="I104" t="str">
            <v>--</v>
          </cell>
        </row>
        <row r="105">
          <cell r="B105" t="str">
            <v>2265-8885</v>
          </cell>
          <cell r="C105" t="str">
            <v>무트실크</v>
          </cell>
          <cell r="D105" t="str">
            <v>2265-8885</v>
          </cell>
          <cell r="E105" t="str">
            <v>동대문 C동4033호</v>
          </cell>
          <cell r="F105">
            <v>0</v>
          </cell>
          <cell r="G105">
            <v>0</v>
          </cell>
          <cell r="H105">
            <v>0</v>
          </cell>
          <cell r="I105" t="str">
            <v>--</v>
          </cell>
        </row>
        <row r="106">
          <cell r="B106" t="str">
            <v>2265-4606</v>
          </cell>
          <cell r="C106" t="str">
            <v>무한텍스</v>
          </cell>
          <cell r="D106" t="str">
            <v>2265-4606</v>
          </cell>
          <cell r="E106" t="str">
            <v>동대문 C동 3320호</v>
          </cell>
          <cell r="F106" t="str">
            <v>기업</v>
          </cell>
          <cell r="G106" t="str">
            <v>무한상사</v>
          </cell>
          <cell r="H106" t="str">
            <v>022-043153-02-022</v>
          </cell>
          <cell r="I106" t="str">
            <v>--</v>
          </cell>
        </row>
        <row r="107">
          <cell r="B107" t="str">
            <v>2276-0120</v>
          </cell>
          <cell r="C107" t="str">
            <v>미림직물</v>
          </cell>
          <cell r="D107" t="str">
            <v>2276-0120</v>
          </cell>
          <cell r="E107" t="str">
            <v>동대문 종합시장 A동4159호</v>
          </cell>
          <cell r="F107">
            <v>0</v>
          </cell>
          <cell r="G107">
            <v>0</v>
          </cell>
          <cell r="H107">
            <v>0</v>
          </cell>
          <cell r="I107" t="str">
            <v>--</v>
          </cell>
        </row>
        <row r="108">
          <cell r="B108" t="str">
            <v>2273-8953</v>
          </cell>
          <cell r="C108" t="str">
            <v>미소텍스</v>
          </cell>
          <cell r="D108" t="str">
            <v>2273-8953</v>
          </cell>
          <cell r="E108" t="str">
            <v>동대문 C동 4122호</v>
          </cell>
          <cell r="F108">
            <v>0</v>
          </cell>
          <cell r="G108">
            <v>0</v>
          </cell>
          <cell r="H108" t="str">
            <v>1005-501-181801</v>
          </cell>
          <cell r="I108" t="str">
            <v>--</v>
          </cell>
        </row>
        <row r="109">
          <cell r="B109" t="str">
            <v>2273-3471</v>
          </cell>
          <cell r="C109" t="str">
            <v>민우텍스</v>
          </cell>
          <cell r="D109" t="str">
            <v>2273-3471</v>
          </cell>
          <cell r="E109" t="str">
            <v>D-2562</v>
          </cell>
          <cell r="F109" t="str">
            <v>우리은행</v>
          </cell>
          <cell r="G109" t="str">
            <v>조병율</v>
          </cell>
          <cell r="H109" t="str">
            <v>1005-501-181801</v>
          </cell>
          <cell r="I109" t="str">
            <v>우리은행-조병율-1005-501-181801</v>
          </cell>
        </row>
        <row r="110">
          <cell r="B110" t="str">
            <v>2275-6370</v>
          </cell>
          <cell r="C110" t="str">
            <v>반야</v>
          </cell>
          <cell r="D110" t="str">
            <v>2275-6370</v>
          </cell>
          <cell r="E110" t="str">
            <v>A-4186</v>
          </cell>
          <cell r="F110" t="str">
            <v>국민</v>
          </cell>
          <cell r="G110" t="str">
            <v>박진동</v>
          </cell>
          <cell r="H110" t="str">
            <v>007-25-0021-096</v>
          </cell>
          <cell r="I110" t="str">
            <v>--</v>
          </cell>
        </row>
        <row r="111">
          <cell r="B111" t="str">
            <v>2275-3864</v>
          </cell>
          <cell r="C111" t="str">
            <v>방주</v>
          </cell>
          <cell r="D111" t="str">
            <v>2275-3864</v>
          </cell>
          <cell r="E111" t="str">
            <v>동대문 종합시장 C동 1층 1074호</v>
          </cell>
          <cell r="F111">
            <v>0</v>
          </cell>
          <cell r="G111">
            <v>0</v>
          </cell>
          <cell r="H111">
            <v>0</v>
          </cell>
          <cell r="I111" t="str">
            <v>--</v>
          </cell>
        </row>
        <row r="112">
          <cell r="B112" t="str">
            <v>2273-7718</v>
          </cell>
          <cell r="C112" t="str">
            <v>백상직물</v>
          </cell>
          <cell r="D112" t="str">
            <v>2273-7718</v>
          </cell>
          <cell r="E112" t="str">
            <v>동대문 종합시장 C동 4109호</v>
          </cell>
          <cell r="F112" t="str">
            <v>외환</v>
          </cell>
          <cell r="G112" t="str">
            <v>조보현</v>
          </cell>
          <cell r="H112" t="str">
            <v>620-214987-706</v>
          </cell>
          <cell r="I112" t="str">
            <v>--</v>
          </cell>
        </row>
        <row r="113">
          <cell r="B113" t="str">
            <v>2265-9490</v>
          </cell>
          <cell r="C113" t="str">
            <v>범선</v>
          </cell>
          <cell r="D113" t="str">
            <v>2265-9490</v>
          </cell>
          <cell r="E113" t="str">
            <v>동대문 종합시장 C동 3층 3346호</v>
          </cell>
          <cell r="F113">
            <v>0</v>
          </cell>
          <cell r="G113">
            <v>0</v>
          </cell>
          <cell r="H113">
            <v>0</v>
          </cell>
          <cell r="I113" t="str">
            <v>--</v>
          </cell>
        </row>
        <row r="114">
          <cell r="B114" t="str">
            <v>2273-0306</v>
          </cell>
          <cell r="C114" t="str">
            <v>보광</v>
          </cell>
          <cell r="D114" t="str">
            <v>2273-0306</v>
          </cell>
          <cell r="E114" t="str">
            <v>동대문 종합시장 D동 3층 89호</v>
          </cell>
          <cell r="F114" t="str">
            <v>기업</v>
          </cell>
          <cell r="G114" t="str">
            <v>보광</v>
          </cell>
          <cell r="H114" t="str">
            <v>022-075524-04-018</v>
          </cell>
          <cell r="I114" t="str">
            <v>기업-보광-022-075524-04-018</v>
          </cell>
        </row>
        <row r="115">
          <cell r="B115" t="str">
            <v>2266-8847</v>
          </cell>
          <cell r="C115" t="str">
            <v>보라</v>
          </cell>
          <cell r="D115" t="str">
            <v>2266-8847</v>
          </cell>
          <cell r="E115" t="str">
            <v>동대문 종합시장 D동 2600호</v>
          </cell>
          <cell r="F115" t="str">
            <v>기업</v>
          </cell>
          <cell r="G115" t="str">
            <v>김점숙</v>
          </cell>
          <cell r="H115" t="str">
            <v>022-059149-01-019</v>
          </cell>
          <cell r="I115" t="str">
            <v>기업-김점숙-022-059149-01-019</v>
          </cell>
        </row>
        <row r="116">
          <cell r="B116" t="str">
            <v>2273-6173</v>
          </cell>
          <cell r="C116" t="str">
            <v>보라섬유</v>
          </cell>
          <cell r="D116" t="str">
            <v>2273-6173</v>
          </cell>
          <cell r="E116" t="str">
            <v>동대문 조압시장 A-4013</v>
          </cell>
          <cell r="F116" t="str">
            <v>신한</v>
          </cell>
          <cell r="G116" t="str">
            <v>보라섬유</v>
          </cell>
          <cell r="H116" t="str">
            <v>110-220-187538</v>
          </cell>
          <cell r="I116" t="str">
            <v>신한-보라섬유-110-220-187538</v>
          </cell>
        </row>
        <row r="117">
          <cell r="B117" t="str">
            <v>2273-6456</v>
          </cell>
          <cell r="C117" t="str">
            <v>보리니아</v>
          </cell>
          <cell r="D117" t="str">
            <v>2273-6456</v>
          </cell>
          <cell r="E117" t="str">
            <v>동대문 종합시장 B동 1층 1350~4호</v>
          </cell>
          <cell r="F117" t="str">
            <v>하나</v>
          </cell>
          <cell r="G117" t="str">
            <v>리보니아</v>
          </cell>
          <cell r="H117" t="str">
            <v>269-910001-43104</v>
          </cell>
          <cell r="I117" t="str">
            <v>--</v>
          </cell>
        </row>
        <row r="118">
          <cell r="B118" t="str">
            <v>2275-3470</v>
          </cell>
          <cell r="C118" t="str">
            <v>보배</v>
          </cell>
          <cell r="D118" t="str">
            <v>2275-3470</v>
          </cell>
          <cell r="E118" t="str">
            <v>B-4125</v>
          </cell>
          <cell r="F118">
            <v>0</v>
          </cell>
          <cell r="G118">
            <v>0</v>
          </cell>
          <cell r="H118">
            <v>0</v>
          </cell>
          <cell r="I118" t="str">
            <v>--</v>
          </cell>
        </row>
        <row r="119">
          <cell r="B119" t="str">
            <v>2268-9257</v>
          </cell>
          <cell r="C119" t="str">
            <v>보성텍스</v>
          </cell>
          <cell r="D119" t="str">
            <v>2268-9257</v>
          </cell>
          <cell r="E119" t="str">
            <v>동대문 종합시장 C동 3층 3274호</v>
          </cell>
          <cell r="F119" t="str">
            <v>우리</v>
          </cell>
          <cell r="G119" t="str">
            <v>백정숙</v>
          </cell>
          <cell r="H119" t="str">
            <v>063-091330-12-103</v>
          </cell>
          <cell r="I119" t="str">
            <v>우리-백정숙-063-091330-12-103</v>
          </cell>
        </row>
        <row r="120">
          <cell r="B120" t="str">
            <v>2275-0424</v>
          </cell>
          <cell r="C120" t="str">
            <v>보스텍스타일</v>
          </cell>
          <cell r="D120" t="str">
            <v>2275-0424</v>
          </cell>
          <cell r="E120" t="str">
            <v>A동4076호</v>
          </cell>
          <cell r="F120" t="str">
            <v>신한</v>
          </cell>
          <cell r="G120" t="str">
            <v>이영숙</v>
          </cell>
          <cell r="H120" t="str">
            <v>100-028-714746</v>
          </cell>
          <cell r="I120" t="str">
            <v>신한-이영숙-100-028-714746</v>
          </cell>
        </row>
        <row r="121">
          <cell r="B121" t="str">
            <v>2275-4938</v>
          </cell>
          <cell r="C121" t="str">
            <v>보영사</v>
          </cell>
          <cell r="D121" t="str">
            <v>2275-4938</v>
          </cell>
          <cell r="E121" t="str">
            <v>동대문 B동 3026호</v>
          </cell>
          <cell r="F121" t="str">
            <v>기업</v>
          </cell>
          <cell r="G121" t="str">
            <v>전영호</v>
          </cell>
          <cell r="H121" t="str">
            <v>022-051878-01-012</v>
          </cell>
          <cell r="I121" t="str">
            <v>기업-전영호-022-051878-01-012</v>
          </cell>
        </row>
        <row r="122">
          <cell r="B122" t="str">
            <v>2272-7342</v>
          </cell>
          <cell r="C122" t="str">
            <v>보은</v>
          </cell>
          <cell r="D122" t="str">
            <v>2272-7342</v>
          </cell>
          <cell r="E122" t="str">
            <v>동대문 D동3층162호</v>
          </cell>
          <cell r="F122" t="str">
            <v>기업</v>
          </cell>
          <cell r="G122" t="str">
            <v>㈜ 보은텍스</v>
          </cell>
          <cell r="H122" t="str">
            <v>022-085135-04-018</v>
          </cell>
          <cell r="I122" t="str">
            <v>기업-㈜ 보은텍스-022-085135-04-018</v>
          </cell>
        </row>
        <row r="123">
          <cell r="B123" t="str">
            <v>2272-2657</v>
          </cell>
          <cell r="C123" t="str">
            <v>본텍스타일</v>
          </cell>
          <cell r="D123" t="str">
            <v>2272-2657</v>
          </cell>
          <cell r="E123" t="str">
            <v>동대문 C동 4003호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 t="str">
            <v>2274-2864</v>
          </cell>
          <cell r="C124" t="str">
            <v>봉텍스</v>
          </cell>
          <cell r="D124" t="str">
            <v>2274-2864</v>
          </cell>
          <cell r="E124" t="str">
            <v>동대문 A동 3091호</v>
          </cell>
          <cell r="F124" t="str">
            <v>국민</v>
          </cell>
          <cell r="G124" t="str">
            <v>김태봉</v>
          </cell>
          <cell r="H124" t="str">
            <v>500-301-01-037599</v>
          </cell>
          <cell r="I124" t="str">
            <v>국민-김태봉-500-301-01-037599</v>
          </cell>
        </row>
        <row r="125">
          <cell r="B125" t="str">
            <v>2271-2194</v>
          </cell>
          <cell r="C125" t="str">
            <v>부광상사</v>
          </cell>
          <cell r="D125" t="str">
            <v>2271-2194</v>
          </cell>
          <cell r="E125" t="str">
            <v>동대문종합시장 C동 4102호</v>
          </cell>
          <cell r="F125" t="str">
            <v>하나</v>
          </cell>
          <cell r="G125" t="str">
            <v>부광(정이진)</v>
          </cell>
          <cell r="H125" t="str">
            <v>267-910076-19107</v>
          </cell>
          <cell r="I125" t="str">
            <v>하나-부광(정이진)-267-910076-19107</v>
          </cell>
        </row>
        <row r="126">
          <cell r="B126" t="str">
            <v>2279-0801</v>
          </cell>
          <cell r="C126" t="str">
            <v>블루</v>
          </cell>
          <cell r="D126" t="str">
            <v>2279-0801</v>
          </cell>
          <cell r="E126" t="str">
            <v>동대문 종합시장 A동 4층 4113호</v>
          </cell>
          <cell r="F126" t="str">
            <v>새마을금고</v>
          </cell>
          <cell r="G126" t="str">
            <v>블루에프엔씨</v>
          </cell>
          <cell r="H126" t="str">
            <v>9002-1529-9177-8</v>
          </cell>
          <cell r="I126" t="str">
            <v>새마을금고-블루에프엔씨-9002-1529-9177-8</v>
          </cell>
        </row>
        <row r="127">
          <cell r="B127" t="str">
            <v>2279-3321</v>
          </cell>
          <cell r="C127" t="str">
            <v>블루기획</v>
          </cell>
          <cell r="D127" t="str">
            <v>2279-3321</v>
          </cell>
          <cell r="E127" t="str">
            <v>동대문 종합시장 C동 1층 1070호</v>
          </cell>
          <cell r="F127" t="str">
            <v>외환</v>
          </cell>
          <cell r="G127" t="str">
            <v>이승훈</v>
          </cell>
          <cell r="H127" t="str">
            <v>630-006918-725</v>
          </cell>
          <cell r="I127" t="str">
            <v>외환-이승훈-630-006918-725</v>
          </cell>
        </row>
        <row r="128">
          <cell r="B128" t="str">
            <v>2285-3161</v>
          </cell>
          <cell r="C128" t="str">
            <v>비젼금속</v>
          </cell>
          <cell r="D128" t="str">
            <v>2285-3161</v>
          </cell>
          <cell r="E128" t="str">
            <v>B-1층 합건7호</v>
          </cell>
          <cell r="F128" t="str">
            <v>기업</v>
          </cell>
          <cell r="G128" t="str">
            <v>비전금속</v>
          </cell>
          <cell r="H128" t="str">
            <v>022-059560-01-014</v>
          </cell>
          <cell r="I128" t="str">
            <v>기업-비전금속-022-059560-01-014</v>
          </cell>
        </row>
        <row r="129">
          <cell r="B129" t="str">
            <v>2273-3199</v>
          </cell>
          <cell r="C129" t="str">
            <v>비젼텍스타일</v>
          </cell>
          <cell r="D129" t="str">
            <v>2273-3199</v>
          </cell>
          <cell r="E129" t="str">
            <v>동대문 종합시장 D동 2층 2559호</v>
          </cell>
          <cell r="F129" t="str">
            <v>우리은행</v>
          </cell>
          <cell r="G129" t="str">
            <v>박인철</v>
          </cell>
          <cell r="H129" t="str">
            <v>1005-302-009921</v>
          </cell>
          <cell r="I129" t="str">
            <v>우리은행-박인철-1005-302-009921</v>
          </cell>
        </row>
        <row r="130">
          <cell r="B130" t="str">
            <v>2261-2171</v>
          </cell>
          <cell r="C130" t="str">
            <v>빈슨</v>
          </cell>
          <cell r="D130" t="str">
            <v>2261-2171</v>
          </cell>
          <cell r="E130" t="str">
            <v>동대문 D동3층231-1호</v>
          </cell>
          <cell r="F130" t="str">
            <v>국민</v>
          </cell>
          <cell r="G130" t="str">
            <v>양현한</v>
          </cell>
          <cell r="H130" t="str">
            <v>034502-04-099173</v>
          </cell>
          <cell r="I130" t="str">
            <v>국민-양현한-034502-04-099173</v>
          </cell>
        </row>
        <row r="131">
          <cell r="B131" t="str">
            <v>2267-6716</v>
          </cell>
          <cell r="C131" t="str">
            <v>빈텍스타일2층</v>
          </cell>
          <cell r="D131" t="str">
            <v>2267-6716</v>
          </cell>
          <cell r="E131" t="str">
            <v>동대문 D동2723호</v>
          </cell>
          <cell r="F131" t="str">
            <v>새마을금고</v>
          </cell>
          <cell r="G131" t="str">
            <v>최욱범</v>
          </cell>
          <cell r="H131" t="str">
            <v>9002-1478-9815-5</v>
          </cell>
          <cell r="I131" t="str">
            <v>새마을금고-최욱범-9002-1478-9815-5</v>
          </cell>
        </row>
        <row r="132">
          <cell r="B132" t="str">
            <v>2285-6716</v>
          </cell>
          <cell r="C132" t="str">
            <v>빈텍스타일3층</v>
          </cell>
          <cell r="D132" t="str">
            <v>2285-6716</v>
          </cell>
          <cell r="E132" t="str">
            <v>동대문 D동3층40호</v>
          </cell>
          <cell r="F132" t="str">
            <v>새마을금고</v>
          </cell>
          <cell r="G132" t="str">
            <v>서승우</v>
          </cell>
          <cell r="H132" t="str">
            <v>9002-1346-0399-4</v>
          </cell>
          <cell r="I132" t="str">
            <v>새마을금고-서승우-9002-1346-0399-4</v>
          </cell>
        </row>
        <row r="133">
          <cell r="B133" t="str">
            <v>2278-8550</v>
          </cell>
          <cell r="C133" t="str">
            <v>삼동</v>
          </cell>
          <cell r="D133" t="str">
            <v>2278-8550</v>
          </cell>
          <cell r="E133" t="str">
            <v>동대문 종합시장 C동 3층 3304~5호</v>
          </cell>
          <cell r="F133" t="str">
            <v>우리</v>
          </cell>
          <cell r="G133" t="str">
            <v>㈜허브텍스</v>
          </cell>
          <cell r="H133" t="str">
            <v>1005-102-115906</v>
          </cell>
          <cell r="I133" t="str">
            <v>우리-㈜허브텍스-1005-102-115906</v>
          </cell>
        </row>
        <row r="134">
          <cell r="B134" t="str">
            <v>2279-4994</v>
          </cell>
          <cell r="C134" t="str">
            <v>삼라</v>
          </cell>
          <cell r="D134" t="str">
            <v>2279-4994</v>
          </cell>
          <cell r="E134" t="str">
            <v>동대문 종합시장 C동 3240호</v>
          </cell>
          <cell r="F134" t="str">
            <v>우리</v>
          </cell>
          <cell r="G134" t="str">
            <v>인효정</v>
          </cell>
          <cell r="H134" t="str">
            <v>1002-740-545510</v>
          </cell>
          <cell r="I134" t="str">
            <v>우리-인효정-1002-740-545510</v>
          </cell>
        </row>
        <row r="135">
          <cell r="B135" t="str">
            <v>2265-2575</v>
          </cell>
          <cell r="C135" t="str">
            <v>삼성섬유</v>
          </cell>
          <cell r="D135" t="str">
            <v>2265-2575</v>
          </cell>
          <cell r="E135" t="str">
            <v>D-2561</v>
          </cell>
          <cell r="F135" t="str">
            <v>기업</v>
          </cell>
          <cell r="G135" t="str">
            <v>김근선</v>
          </cell>
          <cell r="H135" t="str">
            <v>022-000717-04-029</v>
          </cell>
          <cell r="I135" t="str">
            <v>기업-김근선-022-000717-04-029</v>
          </cell>
        </row>
        <row r="136">
          <cell r="B136" t="str">
            <v>2268-2066</v>
          </cell>
          <cell r="C136" t="str">
            <v>삼성직물</v>
          </cell>
          <cell r="D136" t="str">
            <v>2268-2066</v>
          </cell>
          <cell r="E136" t="str">
            <v>동대문 종합시장 A동 3층 3165호</v>
          </cell>
          <cell r="F136" t="str">
            <v>우리</v>
          </cell>
          <cell r="G136" t="str">
            <v>위상환</v>
          </cell>
          <cell r="H136" t="str">
            <v>1005-180-222-066</v>
          </cell>
          <cell r="I136" t="str">
            <v>우리-위상환-1005-180-222-066</v>
          </cell>
        </row>
        <row r="137">
          <cell r="B137" t="str">
            <v>2275-0985</v>
          </cell>
          <cell r="C137" t="str">
            <v>삼손</v>
          </cell>
          <cell r="D137" t="str">
            <v>2275-0985</v>
          </cell>
          <cell r="E137" t="str">
            <v>동대문 종합시장 C동4022호</v>
          </cell>
          <cell r="F137" t="str">
            <v>우리</v>
          </cell>
          <cell r="G137" t="str">
            <v>남세현</v>
          </cell>
          <cell r="H137" t="str">
            <v>102-277128-02-001</v>
          </cell>
          <cell r="I137" t="str">
            <v>우리-남세현-102-277128-02-001</v>
          </cell>
        </row>
        <row r="138">
          <cell r="B138" t="str">
            <v>2265-4179</v>
          </cell>
          <cell r="C138" t="str">
            <v>삼진</v>
          </cell>
          <cell r="D138" t="str">
            <v>2265-4179</v>
          </cell>
          <cell r="E138" t="str">
            <v>동대문 B동 4193호</v>
          </cell>
          <cell r="F138" t="str">
            <v>우리은행</v>
          </cell>
          <cell r="G138" t="str">
            <v>장기석</v>
          </cell>
          <cell r="H138">
            <v>0</v>
          </cell>
          <cell r="I138" t="str">
            <v>--</v>
          </cell>
        </row>
        <row r="139">
          <cell r="B139" t="str">
            <v>2264-6492</v>
          </cell>
          <cell r="C139" t="str">
            <v>삼창 ENT</v>
          </cell>
          <cell r="D139" t="str">
            <v>2264-6492</v>
          </cell>
          <cell r="E139" t="str">
            <v>동대문 B동 4167호</v>
          </cell>
          <cell r="F139">
            <v>0</v>
          </cell>
          <cell r="G139">
            <v>0</v>
          </cell>
          <cell r="H139">
            <v>0</v>
          </cell>
          <cell r="I139" t="str">
            <v>--</v>
          </cell>
        </row>
        <row r="140">
          <cell r="B140" t="str">
            <v>2268-1455</v>
          </cell>
          <cell r="C140" t="str">
            <v>삼화상사</v>
          </cell>
          <cell r="D140" t="str">
            <v>2268-1455</v>
          </cell>
          <cell r="E140" t="str">
            <v>동대문 종합시장 B동 4층 4140호</v>
          </cell>
          <cell r="F140" t="str">
            <v>기업</v>
          </cell>
          <cell r="G140" t="str">
            <v>김영배</v>
          </cell>
          <cell r="H140" t="str">
            <v>022-002354-03-032</v>
          </cell>
          <cell r="I140" t="str">
            <v>--</v>
          </cell>
        </row>
        <row r="141">
          <cell r="B141" t="str">
            <v>2277-7076</v>
          </cell>
          <cell r="C141" t="str">
            <v>상암</v>
          </cell>
          <cell r="D141" t="str">
            <v>2277-7076</v>
          </cell>
          <cell r="E141" t="str">
            <v>동대문 D동 3층 87호</v>
          </cell>
          <cell r="F141">
            <v>0</v>
          </cell>
          <cell r="G141">
            <v>0</v>
          </cell>
          <cell r="H141">
            <v>0</v>
          </cell>
          <cell r="I141" t="str">
            <v>--</v>
          </cell>
        </row>
        <row r="142">
          <cell r="B142" t="str">
            <v>2271-2956</v>
          </cell>
          <cell r="C142" t="str">
            <v>샛별상사</v>
          </cell>
          <cell r="D142" t="str">
            <v>2271-2956</v>
          </cell>
          <cell r="E142" t="str">
            <v>서울시 종로구 종로6가 381-1 B/D 11호</v>
          </cell>
          <cell r="F142">
            <v>0</v>
          </cell>
          <cell r="G142">
            <v>0</v>
          </cell>
          <cell r="H142">
            <v>0</v>
          </cell>
          <cell r="I142" t="str">
            <v>--</v>
          </cell>
        </row>
        <row r="143">
          <cell r="B143" t="str">
            <v>2278-5603</v>
          </cell>
          <cell r="C143" t="str">
            <v>서경</v>
          </cell>
          <cell r="D143" t="str">
            <v>2278-5603</v>
          </cell>
          <cell r="E143" t="str">
            <v>동대문 종합시장 B동 3층 3164호</v>
          </cell>
          <cell r="F143" t="str">
            <v>우리</v>
          </cell>
          <cell r="G143" t="str">
            <v>조인행</v>
          </cell>
          <cell r="H143" t="str">
            <v>1005-801-647606</v>
          </cell>
          <cell r="I143" t="str">
            <v>우리-조인행-1005-801-647606</v>
          </cell>
        </row>
        <row r="144">
          <cell r="B144" t="str">
            <v>2263-6823</v>
          </cell>
          <cell r="C144" t="str">
            <v>서령상사</v>
          </cell>
          <cell r="D144" t="str">
            <v>2263-6823</v>
          </cell>
          <cell r="E144" t="str">
            <v>동대문 종합시장 D동 3층 3112호</v>
          </cell>
          <cell r="F144" t="str">
            <v>기업</v>
          </cell>
          <cell r="G144" t="str">
            <v>최중선</v>
          </cell>
          <cell r="H144" t="str">
            <v>022-012879-02-013</v>
          </cell>
          <cell r="I144" t="str">
            <v>--</v>
          </cell>
        </row>
        <row r="145">
          <cell r="B145" t="str">
            <v>2278-7898</v>
          </cell>
          <cell r="C145" t="str">
            <v>서영텍스</v>
          </cell>
          <cell r="D145" t="str">
            <v>2278-7898</v>
          </cell>
          <cell r="E145" t="str">
            <v>동대문 종합시장 A동 4층 4191호</v>
          </cell>
          <cell r="F145">
            <v>0</v>
          </cell>
          <cell r="G145">
            <v>0</v>
          </cell>
          <cell r="H145">
            <v>0</v>
          </cell>
          <cell r="I145" t="str">
            <v>--</v>
          </cell>
        </row>
        <row r="146">
          <cell r="B146" t="str">
            <v>2275-5162</v>
          </cell>
          <cell r="C146" t="str">
            <v>서울직물</v>
          </cell>
          <cell r="D146" t="str">
            <v>2275-5162</v>
          </cell>
          <cell r="E146" t="str">
            <v>동대문 종합시장 A동 3층</v>
          </cell>
          <cell r="F146">
            <v>0</v>
          </cell>
          <cell r="G146">
            <v>0</v>
          </cell>
          <cell r="H146">
            <v>0</v>
          </cell>
          <cell r="I146" t="str">
            <v>--</v>
          </cell>
        </row>
        <row r="147">
          <cell r="B147" t="str">
            <v>2267-8512</v>
          </cell>
          <cell r="C147" t="str">
            <v>성근</v>
          </cell>
          <cell r="D147" t="str">
            <v>2267-8512</v>
          </cell>
          <cell r="E147" t="str">
            <v>동대문 종합시장C동 3층3327호</v>
          </cell>
          <cell r="F147" t="str">
            <v>국민</v>
          </cell>
          <cell r="G147" t="str">
            <v>김일철</v>
          </cell>
          <cell r="H147" t="str">
            <v>299601-01-060497</v>
          </cell>
          <cell r="I147" t="str">
            <v>--</v>
          </cell>
        </row>
        <row r="148">
          <cell r="B148" t="str">
            <v>467-0132</v>
          </cell>
          <cell r="C148" t="str">
            <v>성신</v>
          </cell>
          <cell r="D148" t="str">
            <v>467-0132</v>
          </cell>
          <cell r="E148" t="str">
            <v>성수동 
315-70번지
범창빌딩 1층</v>
          </cell>
          <cell r="F148">
            <v>0</v>
          </cell>
          <cell r="G148">
            <v>0</v>
          </cell>
          <cell r="H148">
            <v>0</v>
          </cell>
          <cell r="I148" t="str">
            <v>--</v>
          </cell>
        </row>
        <row r="149">
          <cell r="B149" t="str">
            <v>2263-0966</v>
          </cell>
          <cell r="C149" t="str">
            <v>성아</v>
          </cell>
          <cell r="D149" t="str">
            <v>2263-0966</v>
          </cell>
          <cell r="E149" t="str">
            <v>동대문 종합시장 B동 3층</v>
          </cell>
          <cell r="F149" t="str">
            <v>새마을금고</v>
          </cell>
          <cell r="G149" t="str">
            <v>이용수</v>
          </cell>
          <cell r="H149" t="str">
            <v>9003-2085-9518-8</v>
          </cell>
          <cell r="I149" t="str">
            <v>새마을금고-이용수-9003-2085-9518-8</v>
          </cell>
        </row>
        <row r="150">
          <cell r="B150" t="str">
            <v>2267-5639</v>
          </cell>
          <cell r="C150" t="str">
            <v>성우</v>
          </cell>
          <cell r="D150" t="str">
            <v>2267-5639</v>
          </cell>
          <cell r="E150" t="str">
            <v>동대문 종합시장 A동 3195호</v>
          </cell>
          <cell r="F150" t="str">
            <v>기업</v>
          </cell>
          <cell r="G150" t="str">
            <v>기업은행-이유림(022-068349-01-011)</v>
          </cell>
          <cell r="H150">
            <v>0</v>
          </cell>
          <cell r="I150">
            <v>0</v>
          </cell>
        </row>
        <row r="151">
          <cell r="B151" t="str">
            <v>2285-0392</v>
          </cell>
          <cell r="C151" t="str">
            <v>성우</v>
          </cell>
          <cell r="D151" t="str">
            <v>2285-0392</v>
          </cell>
          <cell r="E151" t="str">
            <v>B-4077</v>
          </cell>
          <cell r="F151" t="str">
            <v>외환</v>
          </cell>
          <cell r="G151" t="str">
            <v>최봉진</v>
          </cell>
          <cell r="H151" t="str">
            <v>630-005365-276</v>
          </cell>
          <cell r="I151" t="str">
            <v>--</v>
          </cell>
        </row>
        <row r="152">
          <cell r="B152" t="str">
            <v>2273-8171</v>
          </cell>
          <cell r="C152" t="str">
            <v>성우</v>
          </cell>
          <cell r="D152" t="str">
            <v>2273-8171</v>
          </cell>
          <cell r="E152" t="str">
            <v>A-4185</v>
          </cell>
          <cell r="F152">
            <v>0</v>
          </cell>
          <cell r="G152">
            <v>0</v>
          </cell>
          <cell r="H152">
            <v>0</v>
          </cell>
          <cell r="I152" t="str">
            <v>--</v>
          </cell>
        </row>
        <row r="153">
          <cell r="B153" t="str">
            <v>2272-0253</v>
          </cell>
          <cell r="C153" t="str">
            <v>성우직물</v>
          </cell>
          <cell r="D153" t="str">
            <v>2272-0253</v>
          </cell>
          <cell r="E153" t="str">
            <v>A동3042호</v>
          </cell>
          <cell r="F153" t="str">
            <v>기업</v>
          </cell>
          <cell r="G153" t="str">
            <v>김진태</v>
          </cell>
          <cell r="H153" t="str">
            <v>022-043951-01-025</v>
          </cell>
          <cell r="I153" t="str">
            <v>--</v>
          </cell>
        </row>
        <row r="154">
          <cell r="B154" t="str">
            <v>2263-4910</v>
          </cell>
          <cell r="C154" t="str">
            <v>성일직물</v>
          </cell>
          <cell r="D154" t="str">
            <v>2263-4910</v>
          </cell>
          <cell r="E154" t="str">
            <v>동대문 A동 3080호</v>
          </cell>
          <cell r="F154">
            <v>0</v>
          </cell>
          <cell r="G154">
            <v>0</v>
          </cell>
          <cell r="H154">
            <v>0</v>
          </cell>
          <cell r="I154" t="str">
            <v>--</v>
          </cell>
        </row>
        <row r="155">
          <cell r="B155" t="str">
            <v>2238-9347</v>
          </cell>
          <cell r="C155" t="str">
            <v>성재텍스</v>
          </cell>
          <cell r="D155" t="str">
            <v>2238-9347</v>
          </cell>
          <cell r="E155" t="str">
            <v>동대문 종합시장 D동 3187호</v>
          </cell>
          <cell r="F155" t="str">
            <v>신한</v>
          </cell>
          <cell r="G155" t="str">
            <v>성재텍스타일</v>
          </cell>
          <cell r="H155" t="str">
            <v>100-026-147628</v>
          </cell>
          <cell r="I155" t="str">
            <v>--</v>
          </cell>
        </row>
        <row r="156">
          <cell r="B156" t="str">
            <v>2279-7402</v>
          </cell>
          <cell r="C156" t="str">
            <v>성지텍스</v>
          </cell>
          <cell r="D156" t="str">
            <v>2279-7402</v>
          </cell>
          <cell r="E156" t="str">
            <v>동대문 B동3215호</v>
          </cell>
          <cell r="F156">
            <v>0</v>
          </cell>
          <cell r="G156">
            <v>0</v>
          </cell>
          <cell r="H156">
            <v>0</v>
          </cell>
          <cell r="I156" t="str">
            <v>--</v>
          </cell>
        </row>
        <row r="157">
          <cell r="B157" t="str">
            <v>2277-3327</v>
          </cell>
          <cell r="C157" t="str">
            <v>성창TEX</v>
          </cell>
          <cell r="D157" t="str">
            <v>2277-3327</v>
          </cell>
          <cell r="E157" t="str">
            <v>동대문 신관2층 6호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 t="str">
            <v>2268-1014</v>
          </cell>
          <cell r="C158" t="str">
            <v>성풍상사</v>
          </cell>
          <cell r="D158" t="str">
            <v>2268-1014</v>
          </cell>
          <cell r="E158" t="str">
            <v>동대문 종합시장 B동 3251호</v>
          </cell>
          <cell r="F158" t="str">
            <v>우리</v>
          </cell>
          <cell r="G158" t="str">
            <v>정민영</v>
          </cell>
          <cell r="H158" t="str">
            <v>1002-335-906109</v>
          </cell>
          <cell r="I158" t="str">
            <v>우리-정민영-1002-335-906109</v>
          </cell>
        </row>
        <row r="159">
          <cell r="B159" t="str">
            <v>2274-5578</v>
          </cell>
          <cell r="C159" t="str">
            <v>성화</v>
          </cell>
          <cell r="D159" t="str">
            <v>2274-5578</v>
          </cell>
          <cell r="E159" t="str">
            <v>동대문 종합시장 4동 4043호</v>
          </cell>
          <cell r="F159" t="str">
            <v>우리</v>
          </cell>
          <cell r="G159" t="str">
            <v>이정숙</v>
          </cell>
          <cell r="H159" t="str">
            <v>1002-039-554327</v>
          </cell>
          <cell r="I159" t="str">
            <v>우리-이정숙-1002-039-554327</v>
          </cell>
        </row>
        <row r="160">
          <cell r="B160" t="str">
            <v>2275-9950</v>
          </cell>
          <cell r="C160" t="str">
            <v>세기텍스</v>
          </cell>
          <cell r="D160" t="str">
            <v>2275-9950</v>
          </cell>
          <cell r="E160" t="str">
            <v>A-4135</v>
          </cell>
          <cell r="F160" t="str">
            <v>우리</v>
          </cell>
          <cell r="G160" t="str">
            <v>김현태</v>
          </cell>
          <cell r="H160" t="str">
            <v>1002-929-821048</v>
          </cell>
          <cell r="I160" t="str">
            <v>우리-김현태-1002-929-821048</v>
          </cell>
        </row>
        <row r="161">
          <cell r="B161" t="str">
            <v>762-3056</v>
          </cell>
          <cell r="C161" t="str">
            <v>세영텍스타일</v>
          </cell>
          <cell r="D161" t="str">
            <v>762-3056</v>
          </cell>
          <cell r="E161" t="str">
            <v>동대문 B동 3006호</v>
          </cell>
          <cell r="F161" t="str">
            <v>기업</v>
          </cell>
          <cell r="G161" t="str">
            <v>세영텍스</v>
          </cell>
          <cell r="H161" t="str">
            <v>022-077894-04-016</v>
          </cell>
          <cell r="I161" t="str">
            <v>기업-세영텍스-022-077894-04-016</v>
          </cell>
        </row>
        <row r="162">
          <cell r="B162" t="str">
            <v>2275-4440</v>
          </cell>
          <cell r="C162" t="str">
            <v>세올인터내셔날</v>
          </cell>
          <cell r="D162" t="str">
            <v>2275-4440</v>
          </cell>
          <cell r="E162" t="str">
            <v>동대문 종합시장 B동 3155호</v>
          </cell>
          <cell r="F162" t="str">
            <v>새마을금고</v>
          </cell>
          <cell r="G162" t="str">
            <v>세올인터내셔날</v>
          </cell>
          <cell r="H162" t="str">
            <v>9002-1031-0748-4</v>
          </cell>
          <cell r="I162" t="str">
            <v>--</v>
          </cell>
        </row>
        <row r="163">
          <cell r="B163" t="str">
            <v>2269-3256</v>
          </cell>
          <cell r="C163" t="str">
            <v>세원텍스</v>
          </cell>
          <cell r="D163" t="str">
            <v>2269-3256</v>
          </cell>
          <cell r="E163" t="str">
            <v>동대문 종합시장 C동 3층 3256호</v>
          </cell>
          <cell r="F163">
            <v>0</v>
          </cell>
          <cell r="G163">
            <v>0</v>
          </cell>
          <cell r="H163">
            <v>0</v>
          </cell>
          <cell r="I163" t="str">
            <v>--</v>
          </cell>
        </row>
        <row r="164">
          <cell r="B164" t="str">
            <v>2277-7183</v>
          </cell>
          <cell r="C164" t="str">
            <v>소정</v>
          </cell>
          <cell r="D164" t="str">
            <v>2277-7183</v>
          </cell>
          <cell r="E164" t="str">
            <v>동대문 D동 2층 2586호</v>
          </cell>
          <cell r="F164" t="str">
            <v>우리은행</v>
          </cell>
          <cell r="G164" t="str">
            <v>박춘식</v>
          </cell>
          <cell r="H164" t="str">
            <v>1005-301-293139</v>
          </cell>
          <cell r="I164" t="str">
            <v>우리은행-박춘식-1005-301-293139</v>
          </cell>
        </row>
        <row r="165">
          <cell r="B165" t="str">
            <v>2275-5888</v>
          </cell>
          <cell r="C165" t="str">
            <v>솔 텍스타일</v>
          </cell>
          <cell r="D165" t="str">
            <v>2275-5888</v>
          </cell>
          <cell r="E165" t="str">
            <v>동대문 B동 4163호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B166" t="str">
            <v>2274-0583</v>
          </cell>
          <cell r="C166" t="str">
            <v>솔리드</v>
          </cell>
          <cell r="D166" t="str">
            <v>2274-0583</v>
          </cell>
          <cell r="E166" t="str">
            <v>동대문 B동 4068호</v>
          </cell>
          <cell r="F166" t="str">
            <v>신한</v>
          </cell>
          <cell r="G166" t="str">
            <v>이주병</v>
          </cell>
          <cell r="H166" t="str">
            <v>381-06-287315</v>
          </cell>
          <cell r="I166" t="str">
            <v>신한-이주병-381-06-287315</v>
          </cell>
        </row>
        <row r="167">
          <cell r="B167" t="str">
            <v>2272-2229</v>
          </cell>
          <cell r="C167" t="str">
            <v>수비</v>
          </cell>
          <cell r="D167" t="str">
            <v>2272-2229</v>
          </cell>
          <cell r="E167" t="str">
            <v>B동1층특3호             (청계천 정문안쪽)</v>
          </cell>
          <cell r="F167" t="str">
            <v>기업</v>
          </cell>
          <cell r="G167" t="str">
            <v>신동화</v>
          </cell>
          <cell r="H167" t="str">
            <v>022-080128-01-013</v>
          </cell>
          <cell r="I167" t="str">
            <v>기업-신동화-022-080128-01-013</v>
          </cell>
        </row>
        <row r="168">
          <cell r="B168" t="str">
            <v>2277-7282</v>
          </cell>
          <cell r="C168" t="str">
            <v>수정직물</v>
          </cell>
          <cell r="D168" t="str">
            <v>2277-7282</v>
          </cell>
          <cell r="E168" t="str">
            <v>동대문 종합시장 C동 3층 3287호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B169" t="str">
            <v>2265-6231</v>
          </cell>
          <cell r="C169" t="str">
            <v>수창</v>
          </cell>
          <cell r="D169" t="str">
            <v>2265-6231</v>
          </cell>
          <cell r="E169" t="str">
            <v>동대문 종합시장 C동 3275호</v>
          </cell>
          <cell r="F169" t="str">
            <v>외환</v>
          </cell>
          <cell r="G169" t="str">
            <v>외환은행-하창수(620-199876-872)</v>
          </cell>
          <cell r="H169">
            <v>0</v>
          </cell>
          <cell r="I169">
            <v>0</v>
          </cell>
        </row>
        <row r="170">
          <cell r="B170" t="str">
            <v>2272-2253</v>
          </cell>
          <cell r="C170" t="str">
            <v>스파텍스</v>
          </cell>
          <cell r="D170" t="str">
            <v>2272-2253</v>
          </cell>
          <cell r="E170" t="str">
            <v>B동3196호</v>
          </cell>
          <cell r="F170" t="str">
            <v>우리</v>
          </cell>
          <cell r="G170" t="str">
            <v>이록범</v>
          </cell>
          <cell r="H170" t="str">
            <v>063-027681-12-101</v>
          </cell>
          <cell r="I170" t="str">
            <v>우리-이록범-063-027681-12-101</v>
          </cell>
        </row>
        <row r="171">
          <cell r="B171" t="str">
            <v>2266-0327</v>
          </cell>
          <cell r="C171" t="str">
            <v>승주텍스</v>
          </cell>
          <cell r="D171" t="str">
            <v>2266-0327</v>
          </cell>
          <cell r="E171" t="str">
            <v xml:space="preserve">동대문 C동 3251호 </v>
          </cell>
          <cell r="F171" t="str">
            <v>기업</v>
          </cell>
          <cell r="G171" t="str">
            <v>오숙자</v>
          </cell>
          <cell r="H171" t="str">
            <v>022-068656-04-017</v>
          </cell>
          <cell r="I171" t="str">
            <v>기업-오숙자-022-068656-04-017</v>
          </cell>
        </row>
        <row r="172">
          <cell r="B172" t="str">
            <v>2272-0732</v>
          </cell>
          <cell r="C172" t="str">
            <v>승진</v>
          </cell>
          <cell r="D172" t="str">
            <v>2272-0732</v>
          </cell>
          <cell r="E172" t="str">
            <v>동대문 종합시장 B동 3층 3239호</v>
          </cell>
          <cell r="F172" t="str">
            <v>기업</v>
          </cell>
          <cell r="G172" t="str">
            <v>슈가.백광자</v>
          </cell>
          <cell r="H172" t="str">
            <v>031-037522-04-026</v>
          </cell>
          <cell r="I172" t="str">
            <v>기업-슈가.백광자-031-037522-04-026</v>
          </cell>
        </row>
        <row r="173">
          <cell r="B173" t="str">
            <v>2268-9067</v>
          </cell>
          <cell r="C173" t="str">
            <v>승진섬유</v>
          </cell>
          <cell r="D173" t="str">
            <v>2268-9067</v>
          </cell>
          <cell r="E173" t="str">
            <v>D동 3층 194 호</v>
          </cell>
          <cell r="F173" t="str">
            <v>기업</v>
          </cell>
          <cell r="G173" t="str">
            <v>승진(김승년)</v>
          </cell>
          <cell r="H173" t="str">
            <v>02-2268-1030</v>
          </cell>
          <cell r="I173" t="str">
            <v>기업-승진(김승년)-02-2268-1030</v>
          </cell>
        </row>
        <row r="174">
          <cell r="B174" t="str">
            <v>2264-7008</v>
          </cell>
          <cell r="C174" t="str">
            <v>신기</v>
          </cell>
          <cell r="D174" t="str">
            <v>2264-7008</v>
          </cell>
          <cell r="E174" t="str">
            <v>B-2500</v>
          </cell>
          <cell r="F174" t="str">
            <v>기업</v>
          </cell>
          <cell r="G174" t="str">
            <v>김종대</v>
          </cell>
          <cell r="H174" t="str">
            <v>022-021500-02-016</v>
          </cell>
          <cell r="I174" t="str">
            <v>기업-김종대-022-021500-02-016</v>
          </cell>
        </row>
        <row r="175">
          <cell r="B175" t="str">
            <v>2273-6640</v>
          </cell>
          <cell r="C175" t="str">
            <v>신명텍스타일</v>
          </cell>
          <cell r="D175" t="str">
            <v>2273-6640</v>
          </cell>
          <cell r="E175" t="str">
            <v>A-4195</v>
          </cell>
          <cell r="F175" t="str">
            <v>신한</v>
          </cell>
          <cell r="G175" t="str">
            <v>김중배</v>
          </cell>
          <cell r="H175" t="str">
            <v>100-023-055360</v>
          </cell>
          <cell r="I175" t="str">
            <v>--</v>
          </cell>
        </row>
        <row r="176">
          <cell r="B176" t="str">
            <v>2274-8254</v>
          </cell>
          <cell r="C176" t="str">
            <v>신성섬유</v>
          </cell>
          <cell r="D176" t="str">
            <v>2274-8254</v>
          </cell>
          <cell r="E176" t="str">
            <v>B동3209</v>
          </cell>
          <cell r="F176">
            <v>0</v>
          </cell>
          <cell r="G176">
            <v>0</v>
          </cell>
          <cell r="H176">
            <v>0</v>
          </cell>
          <cell r="I176" t="str">
            <v>--</v>
          </cell>
        </row>
        <row r="177">
          <cell r="B177" t="str">
            <v>2266-6325</v>
          </cell>
          <cell r="C177" t="str">
            <v>신신레스</v>
          </cell>
          <cell r="D177" t="str">
            <v>2266-6325</v>
          </cell>
          <cell r="E177" t="str">
            <v>동대문 종합시장 B동 2379호</v>
          </cell>
          <cell r="F177" t="str">
            <v>기업</v>
          </cell>
          <cell r="G177" t="str">
            <v>기업은행-박옥봉(022-007441-03-019)</v>
          </cell>
          <cell r="H177">
            <v>0</v>
          </cell>
          <cell r="I177">
            <v>0</v>
          </cell>
        </row>
        <row r="178">
          <cell r="B178" t="str">
            <v>2274-7904</v>
          </cell>
          <cell r="C178" t="str">
            <v>신영상사</v>
          </cell>
          <cell r="D178" t="str">
            <v>2274-7904</v>
          </cell>
          <cell r="E178" t="str">
            <v>동대문 종합시장 B동 3층 3147호</v>
          </cell>
          <cell r="F178" t="str">
            <v>기업</v>
          </cell>
          <cell r="G178" t="str">
            <v>김진용</v>
          </cell>
          <cell r="H178" t="str">
            <v>022-065564-01-016</v>
          </cell>
          <cell r="I178" t="str">
            <v>--</v>
          </cell>
        </row>
        <row r="179">
          <cell r="B179" t="str">
            <v>2278-0750</v>
          </cell>
          <cell r="C179" t="str">
            <v>신원</v>
          </cell>
          <cell r="D179" t="str">
            <v>2278-0750</v>
          </cell>
          <cell r="E179" t="str">
            <v>동대문 D동 3231호</v>
          </cell>
          <cell r="F179">
            <v>0</v>
          </cell>
          <cell r="G179">
            <v>0</v>
          </cell>
          <cell r="H179">
            <v>0</v>
          </cell>
          <cell r="I179" t="str">
            <v>--</v>
          </cell>
        </row>
        <row r="180">
          <cell r="B180" t="str">
            <v>2266-1339</v>
          </cell>
          <cell r="C180" t="str">
            <v>신진레스</v>
          </cell>
          <cell r="D180" t="str">
            <v>2266-1339</v>
          </cell>
          <cell r="E180" t="str">
            <v>동대문 A동 5056-57호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B181" t="str">
            <v>2272-6781</v>
          </cell>
          <cell r="C181" t="str">
            <v>신한상사</v>
          </cell>
          <cell r="D181" t="str">
            <v>2272-6781</v>
          </cell>
          <cell r="E181" t="str">
            <v>종로6가 316-1 대광B/D 특3호</v>
          </cell>
          <cell r="F181" t="str">
            <v>우리</v>
          </cell>
          <cell r="G181" t="str">
            <v>최근보</v>
          </cell>
          <cell r="H181" t="str">
            <v>1005-401-329931</v>
          </cell>
          <cell r="I181" t="str">
            <v>우리-최근보-1005-401-329931</v>
          </cell>
        </row>
        <row r="182">
          <cell r="B182" t="str">
            <v>2273-3886</v>
          </cell>
          <cell r="C182" t="str">
            <v>신흥직물</v>
          </cell>
          <cell r="D182" t="str">
            <v>2273-3886</v>
          </cell>
          <cell r="E182" t="str">
            <v>동대문 종합시장 A동 3189호</v>
          </cell>
          <cell r="F182" t="str">
            <v>기업</v>
          </cell>
          <cell r="G182" t="str">
            <v>정주연</v>
          </cell>
          <cell r="H182" t="str">
            <v>022-057264-01-010</v>
          </cell>
          <cell r="I182" t="str">
            <v>--</v>
          </cell>
        </row>
        <row r="183">
          <cell r="B183" t="str">
            <v>2268-8892</v>
          </cell>
          <cell r="C183" t="str">
            <v>심플텍스</v>
          </cell>
          <cell r="D183" t="str">
            <v>2268-8892</v>
          </cell>
          <cell r="E183" t="str">
            <v>동대문 종합시장 D동 3164호</v>
          </cell>
          <cell r="F183">
            <v>0</v>
          </cell>
          <cell r="G183">
            <v>0</v>
          </cell>
          <cell r="H183">
            <v>0</v>
          </cell>
          <cell r="I183" t="str">
            <v>--</v>
          </cell>
        </row>
        <row r="184">
          <cell r="B184" t="str">
            <v>2274-2344</v>
          </cell>
          <cell r="C184" t="str">
            <v>쏘스텍스</v>
          </cell>
          <cell r="D184" t="str">
            <v>2274-2344</v>
          </cell>
          <cell r="E184" t="str">
            <v>동대문 종합시장 A동 4층 4136</v>
          </cell>
          <cell r="F184" t="str">
            <v>신한</v>
          </cell>
          <cell r="G184" t="str">
            <v>윤선옥</v>
          </cell>
          <cell r="H184" t="str">
            <v>110-253-936585</v>
          </cell>
          <cell r="I184" t="str">
            <v>신한-윤선옥-110-253-936585</v>
          </cell>
        </row>
        <row r="185">
          <cell r="B185" t="str">
            <v>2266-9530</v>
          </cell>
          <cell r="C185" t="str">
            <v>아람직물</v>
          </cell>
          <cell r="D185" t="str">
            <v>2266-9530</v>
          </cell>
          <cell r="E185" t="str">
            <v>B-4091</v>
          </cell>
          <cell r="F185" t="str">
            <v>우리</v>
          </cell>
          <cell r="G185" t="str">
            <v>김동경</v>
          </cell>
          <cell r="H185" t="str">
            <v>1002-129-829915</v>
          </cell>
          <cell r="I185" t="str">
            <v>우리-김동경-1002-129-829915</v>
          </cell>
        </row>
        <row r="186">
          <cell r="B186" t="str">
            <v>2264-7388</v>
          </cell>
          <cell r="C186" t="str">
            <v>아모텍스</v>
          </cell>
          <cell r="D186" t="str">
            <v>2264-7388</v>
          </cell>
          <cell r="E186" t="str">
            <v>동대문 종합시장 C동3248호</v>
          </cell>
          <cell r="F186" t="str">
            <v>외환</v>
          </cell>
          <cell r="G186" t="str">
            <v>홍종환</v>
          </cell>
          <cell r="H186" t="str">
            <v>067-18-59641-4</v>
          </cell>
          <cell r="I186" t="str">
            <v>--</v>
          </cell>
        </row>
        <row r="187">
          <cell r="B187" t="str">
            <v>2277-6177</v>
          </cell>
          <cell r="C187" t="str">
            <v>아중</v>
          </cell>
          <cell r="D187" t="str">
            <v>2277-6177</v>
          </cell>
          <cell r="E187" t="str">
            <v>동대문 종합시장 A동 3층 3214호</v>
          </cell>
          <cell r="F187">
            <v>0</v>
          </cell>
          <cell r="G187">
            <v>0</v>
          </cell>
          <cell r="H187">
            <v>0</v>
          </cell>
          <cell r="I187" t="str">
            <v>--</v>
          </cell>
        </row>
        <row r="188">
          <cell r="B188" t="str">
            <v>2268-8123</v>
          </cell>
          <cell r="C188" t="str">
            <v>아진 TEX</v>
          </cell>
          <cell r="D188" t="str">
            <v>2268-8123</v>
          </cell>
          <cell r="E188" t="str">
            <v>D-2756</v>
          </cell>
          <cell r="F188" t="str">
            <v>기업</v>
          </cell>
          <cell r="G188" t="str">
            <v>윤애숙</v>
          </cell>
          <cell r="H188" t="str">
            <v>121-123877-01-018</v>
          </cell>
          <cell r="I188" t="str">
            <v>--</v>
          </cell>
        </row>
        <row r="189">
          <cell r="B189" t="str">
            <v>2273-0834</v>
          </cell>
          <cell r="C189" t="str">
            <v>아텍스</v>
          </cell>
          <cell r="D189" t="str">
            <v>2273-0834</v>
          </cell>
          <cell r="E189" t="str">
            <v>동대문 종합시장 D동 2798호</v>
          </cell>
          <cell r="F189">
            <v>0</v>
          </cell>
          <cell r="G189">
            <v>0</v>
          </cell>
          <cell r="H189">
            <v>0</v>
          </cell>
          <cell r="I189" t="str">
            <v>--</v>
          </cell>
        </row>
        <row r="190">
          <cell r="B190" t="str">
            <v>2285-0101</v>
          </cell>
          <cell r="C190" t="str">
            <v>아트원텍스타일</v>
          </cell>
          <cell r="D190" t="str">
            <v>2285-0101</v>
          </cell>
          <cell r="E190" t="str">
            <v>A-3202</v>
          </cell>
          <cell r="F190">
            <v>0</v>
          </cell>
          <cell r="G190">
            <v>0</v>
          </cell>
          <cell r="H190">
            <v>0</v>
          </cell>
          <cell r="I190" t="str">
            <v>--</v>
          </cell>
        </row>
        <row r="191">
          <cell r="B191" t="str">
            <v>2269-7771</v>
          </cell>
          <cell r="C191" t="str">
            <v>아하</v>
          </cell>
          <cell r="D191" t="str">
            <v>2269-7771</v>
          </cell>
          <cell r="E191" t="str">
            <v>A동4074호</v>
          </cell>
          <cell r="F191" t="str">
            <v>국민</v>
          </cell>
          <cell r="G191" t="str">
            <v>아하</v>
          </cell>
          <cell r="H191" t="str">
            <v>299601-01-096555</v>
          </cell>
          <cell r="I191" t="str">
            <v>국민-아하-299601-01-096555</v>
          </cell>
        </row>
        <row r="192">
          <cell r="B192" t="str">
            <v>2277-.3187</v>
          </cell>
          <cell r="C192" t="str">
            <v>애플</v>
          </cell>
          <cell r="D192" t="str">
            <v>2277-.3187</v>
          </cell>
          <cell r="E192" t="str">
            <v>A-3187</v>
          </cell>
          <cell r="F192" t="str">
            <v>우리</v>
          </cell>
          <cell r="G192" t="str">
            <v>모모직물</v>
          </cell>
          <cell r="H192" t="str">
            <v>063-110956-02-305</v>
          </cell>
          <cell r="I192" t="str">
            <v>우리-모모직물-063-110956-02-305</v>
          </cell>
        </row>
        <row r="193">
          <cell r="B193" t="str">
            <v>2277-2980</v>
          </cell>
          <cell r="C193" t="str">
            <v>양원상사</v>
          </cell>
          <cell r="D193" t="str">
            <v>2277-2980</v>
          </cell>
          <cell r="E193" t="str">
            <v>동대문 D동 2598호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B194" t="str">
            <v>2272-4758</v>
          </cell>
          <cell r="C194" t="str">
            <v>에이스</v>
          </cell>
          <cell r="D194" t="str">
            <v>2272-4758</v>
          </cell>
          <cell r="E194" t="str">
            <v>동대문 D동3층69호</v>
          </cell>
          <cell r="F194" t="str">
            <v>기업</v>
          </cell>
          <cell r="G194" t="str">
            <v>에이스</v>
          </cell>
          <cell r="H194" t="str">
            <v>022-059468-04-011</v>
          </cell>
          <cell r="I194" t="str">
            <v>기업-에이스-022-059468-04-011</v>
          </cell>
        </row>
        <row r="195">
          <cell r="B195" t="str">
            <v>2285-4212</v>
          </cell>
          <cell r="C195" t="str">
            <v xml:space="preserve">에이치 텍스 </v>
          </cell>
          <cell r="D195" t="str">
            <v>2285-4212</v>
          </cell>
          <cell r="E195" t="str">
            <v>B-4061</v>
          </cell>
          <cell r="F195" t="str">
            <v>우리</v>
          </cell>
          <cell r="G195" t="str">
            <v>박현선</v>
          </cell>
          <cell r="H195" t="str">
            <v>1002-742-553278</v>
          </cell>
          <cell r="I195" t="str">
            <v>--</v>
          </cell>
        </row>
        <row r="196">
          <cell r="B196" t="str">
            <v>2267-3575</v>
          </cell>
          <cell r="C196" t="str">
            <v>에코</v>
          </cell>
          <cell r="D196" t="str">
            <v>2267-3575</v>
          </cell>
          <cell r="E196" t="str">
            <v>동대문 종합시장 C동2119호</v>
          </cell>
          <cell r="F196">
            <v>0</v>
          </cell>
          <cell r="G196">
            <v>0</v>
          </cell>
          <cell r="H196">
            <v>0</v>
          </cell>
          <cell r="I196" t="str">
            <v>--</v>
          </cell>
        </row>
        <row r="197">
          <cell r="B197" t="str">
            <v>744-8953</v>
          </cell>
          <cell r="C197" t="str">
            <v>영광텍스</v>
          </cell>
          <cell r="D197" t="str">
            <v>744-8953</v>
          </cell>
          <cell r="E197" t="str">
            <v xml:space="preserve">동대문 A동 3155호 </v>
          </cell>
          <cell r="F197" t="str">
            <v>국민</v>
          </cell>
          <cell r="G197" t="str">
            <v>최재호</v>
          </cell>
          <cell r="H197" t="str">
            <v>299601-01-043096</v>
          </cell>
          <cell r="I197" t="str">
            <v>국민-최재호-299601-01-043096</v>
          </cell>
        </row>
        <row r="198">
          <cell r="B198" t="str">
            <v>2265-3691</v>
          </cell>
          <cell r="C198" t="str">
            <v>영성직물</v>
          </cell>
          <cell r="D198" t="str">
            <v>2265-3691</v>
          </cell>
          <cell r="E198" t="str">
            <v>동대문 D동 3005호</v>
          </cell>
          <cell r="F198" t="str">
            <v>기업</v>
          </cell>
          <cell r="G198" t="str">
            <v>영성직물</v>
          </cell>
          <cell r="H198" t="str">
            <v>022-049958-01-024</v>
          </cell>
          <cell r="I198" t="str">
            <v>기업-영성직물-022-049958-01-024</v>
          </cell>
        </row>
        <row r="199">
          <cell r="B199" t="str">
            <v>2269-9589</v>
          </cell>
          <cell r="C199" t="str">
            <v>영웅상사</v>
          </cell>
          <cell r="D199" t="str">
            <v>2269-9589</v>
          </cell>
          <cell r="E199" t="str">
            <v>C-3258</v>
          </cell>
          <cell r="F199" t="str">
            <v>하나</v>
          </cell>
          <cell r="G199" t="str">
            <v>영웅상사</v>
          </cell>
          <cell r="H199" t="str">
            <v>15107-0676800</v>
          </cell>
          <cell r="I199" t="str">
            <v>하나-영웅상사-15107-0676800</v>
          </cell>
        </row>
        <row r="200">
          <cell r="B200" t="str">
            <v>2274-4727</v>
          </cell>
          <cell r="C200" t="str">
            <v>영희직물</v>
          </cell>
          <cell r="D200" t="str">
            <v>2274-4727</v>
          </cell>
          <cell r="E200" t="str">
            <v>동대문 종합시장 C동 3324호</v>
          </cell>
          <cell r="F200" t="str">
            <v>외환</v>
          </cell>
          <cell r="G200" t="str">
            <v>이성식</v>
          </cell>
          <cell r="H200" t="str">
            <v>067-18-40247-4</v>
          </cell>
          <cell r="I200" t="str">
            <v>외환-이성식-067-18-40247-4</v>
          </cell>
        </row>
        <row r="201">
          <cell r="B201" t="str">
            <v>2265-1888</v>
          </cell>
          <cell r="C201" t="str">
            <v>예성</v>
          </cell>
          <cell r="D201" t="str">
            <v>2265-1888</v>
          </cell>
          <cell r="E201" t="str">
            <v>동대문 종합시장 C동 3층 3359-2호</v>
          </cell>
          <cell r="F201" t="str">
            <v>신한</v>
          </cell>
          <cell r="G201" t="str">
            <v>권영길</v>
          </cell>
          <cell r="H201" t="str">
            <v>110-317-451726</v>
          </cell>
          <cell r="I201" t="str">
            <v>--</v>
          </cell>
        </row>
        <row r="202">
          <cell r="B202" t="str">
            <v>2271-0889</v>
          </cell>
          <cell r="C202" t="str">
            <v>예솔</v>
          </cell>
          <cell r="D202" t="str">
            <v>2271-0889</v>
          </cell>
          <cell r="E202" t="str">
            <v>동대문 C동 4138호</v>
          </cell>
          <cell r="F202">
            <v>0</v>
          </cell>
          <cell r="G202">
            <v>0</v>
          </cell>
          <cell r="H202">
            <v>0</v>
          </cell>
          <cell r="I202" t="str">
            <v>--</v>
          </cell>
        </row>
        <row r="203">
          <cell r="B203" t="str">
            <v>2276-0661</v>
          </cell>
          <cell r="C203" t="str">
            <v>예솔</v>
          </cell>
          <cell r="D203" t="str">
            <v>2276-0661</v>
          </cell>
          <cell r="E203" t="str">
            <v>동대문 종합시장 B동 3층 3229-1호</v>
          </cell>
          <cell r="F203" t="str">
            <v>기업</v>
          </cell>
          <cell r="G203" t="str">
            <v>박종규</v>
          </cell>
          <cell r="H203" t="str">
            <v>010-8883-6893</v>
          </cell>
          <cell r="I203" t="str">
            <v>--</v>
          </cell>
        </row>
        <row r="204">
          <cell r="B204" t="str">
            <v>2273-5092</v>
          </cell>
          <cell r="C204" t="str">
            <v>예전직물</v>
          </cell>
          <cell r="D204" t="str">
            <v>2273-5092</v>
          </cell>
          <cell r="E204" t="str">
            <v>동대문 D동2727호</v>
          </cell>
          <cell r="F204">
            <v>0</v>
          </cell>
          <cell r="G204">
            <v>0</v>
          </cell>
          <cell r="H204">
            <v>0</v>
          </cell>
          <cell r="I204" t="str">
            <v>--</v>
          </cell>
        </row>
        <row r="205">
          <cell r="B205" t="str">
            <v>2268-1839</v>
          </cell>
          <cell r="C205" t="str">
            <v>예진텍스</v>
          </cell>
          <cell r="D205" t="str">
            <v>2268-1839</v>
          </cell>
          <cell r="E205" t="str">
            <v>신관2층38호</v>
          </cell>
          <cell r="F205">
            <v>0</v>
          </cell>
          <cell r="G205">
            <v>0</v>
          </cell>
          <cell r="H205">
            <v>0</v>
          </cell>
          <cell r="I205" t="str">
            <v>--</v>
          </cell>
        </row>
        <row r="206">
          <cell r="B206" t="str">
            <v>2265-2857</v>
          </cell>
          <cell r="C206" t="str">
            <v>오동</v>
          </cell>
          <cell r="D206" t="str">
            <v>2265-2857</v>
          </cell>
          <cell r="E206" t="str">
            <v>동대문 종합시장 A동2222호</v>
          </cell>
          <cell r="F206">
            <v>0</v>
          </cell>
          <cell r="G206">
            <v>0</v>
          </cell>
          <cell r="H206">
            <v>0</v>
          </cell>
          <cell r="I206" t="str">
            <v>--</v>
          </cell>
        </row>
        <row r="207">
          <cell r="B207" t="str">
            <v>2273-9884</v>
          </cell>
          <cell r="C207" t="str">
            <v>오르</v>
          </cell>
          <cell r="D207" t="str">
            <v>2273-9884</v>
          </cell>
          <cell r="E207" t="str">
            <v>동대문 D동 3층 146호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B208" t="str">
            <v>2266-0478</v>
          </cell>
          <cell r="C208" t="str">
            <v>오케이상사</v>
          </cell>
          <cell r="D208" t="str">
            <v>2266-0478</v>
          </cell>
          <cell r="E208" t="str">
            <v>동대문 B동 4094</v>
          </cell>
          <cell r="F208" t="str">
            <v>우리</v>
          </cell>
          <cell r="G208" t="str">
            <v>임병묵</v>
          </cell>
          <cell r="H208" t="str">
            <v>1005-402-243760</v>
          </cell>
          <cell r="I208" t="str">
            <v>우리-임병묵-1005-402-243760</v>
          </cell>
        </row>
        <row r="209">
          <cell r="B209" t="str">
            <v>2269-4470</v>
          </cell>
          <cell r="C209" t="str">
            <v>올댓리본</v>
          </cell>
          <cell r="D209" t="str">
            <v>2269-4470</v>
          </cell>
          <cell r="E209" t="str">
            <v>A동5072호</v>
          </cell>
          <cell r="F209" t="str">
            <v>새마을금고</v>
          </cell>
          <cell r="G209" t="str">
            <v>김대연</v>
          </cell>
          <cell r="H209" t="str">
            <v>9003-1697-3208-0</v>
          </cell>
          <cell r="I209" t="str">
            <v>새마을금고-김대연-9003-1697-3208-0</v>
          </cell>
        </row>
        <row r="210">
          <cell r="B210" t="str">
            <v>2274-8703</v>
          </cell>
          <cell r="C210" t="str">
            <v>우일</v>
          </cell>
          <cell r="D210" t="str">
            <v>2274-8703</v>
          </cell>
          <cell r="E210" t="str">
            <v>동대문 종합시장 A동 3층 3153호</v>
          </cell>
          <cell r="F210" t="str">
            <v>기업</v>
          </cell>
          <cell r="G210" t="str">
            <v>이재근</v>
          </cell>
          <cell r="H210" t="str">
            <v>022-078700-01-010</v>
          </cell>
          <cell r="I210" t="str">
            <v>기업-이재근-022-078700-01-010</v>
          </cell>
        </row>
        <row r="211">
          <cell r="B211" t="str">
            <v>2273-5985</v>
          </cell>
          <cell r="C211" t="str">
            <v>우일텍스타일</v>
          </cell>
          <cell r="D211" t="str">
            <v>2273-5985</v>
          </cell>
          <cell r="E211" t="str">
            <v>D-3198</v>
          </cell>
          <cell r="F211" t="str">
            <v>기업</v>
          </cell>
          <cell r="G211" t="str">
            <v>허도연</v>
          </cell>
          <cell r="H211" t="str">
            <v>022-087099-01-019</v>
          </cell>
          <cell r="I211" t="str">
            <v>기업-허도연-022-087099-01-019</v>
          </cell>
        </row>
        <row r="212">
          <cell r="B212" t="str">
            <v>2263-3996</v>
          </cell>
          <cell r="C212" t="str">
            <v>우정단추</v>
          </cell>
          <cell r="D212" t="str">
            <v>2263-3996</v>
          </cell>
          <cell r="E212" t="str">
            <v>D-2777</v>
          </cell>
          <cell r="F212" t="str">
            <v>새마을금고</v>
          </cell>
          <cell r="G212" t="str">
            <v>백창대</v>
          </cell>
          <cell r="H212" t="str">
            <v>0137-10-003000-1</v>
          </cell>
          <cell r="I212" t="str">
            <v>새마을금고-백창대-0137-10-003000-1</v>
          </cell>
        </row>
        <row r="213">
          <cell r="B213" t="str">
            <v>2277-0960</v>
          </cell>
          <cell r="C213" t="str">
            <v>원텍스코리아</v>
          </cell>
          <cell r="D213" t="str">
            <v>2277-0960</v>
          </cell>
          <cell r="E213" t="str">
            <v>B동4133호</v>
          </cell>
          <cell r="F213" t="str">
            <v>제일</v>
          </cell>
          <cell r="G213" t="str">
            <v>원텍스코리아</v>
          </cell>
          <cell r="H213" t="str">
            <v>151-20-030435</v>
          </cell>
          <cell r="I213" t="str">
            <v>제일-원텍스코리아-151-20-030435</v>
          </cell>
        </row>
        <row r="214">
          <cell r="B214" t="str">
            <v>2275-0947</v>
          </cell>
          <cell r="C214" t="str">
            <v>위메이크</v>
          </cell>
          <cell r="D214" t="str">
            <v>2275-0947</v>
          </cell>
          <cell r="E214" t="str">
            <v>동대문 종합시장 A동 4045-3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B215" t="str">
            <v>2272-7873</v>
          </cell>
          <cell r="C215" t="str">
            <v>유경직물</v>
          </cell>
          <cell r="D215" t="str">
            <v>2272-7873</v>
          </cell>
          <cell r="E215" t="str">
            <v>동대문 종합시장 C동 3239-3호</v>
          </cell>
          <cell r="F215" t="str">
            <v>외환</v>
          </cell>
          <cell r="G215" t="str">
            <v>신기용</v>
          </cell>
          <cell r="H215" t="str">
            <v>630-007157-175</v>
          </cell>
          <cell r="I215" t="str">
            <v>--</v>
          </cell>
        </row>
        <row r="216">
          <cell r="B216" t="str">
            <v>2285-6686</v>
          </cell>
          <cell r="C216" t="str">
            <v>유니텍스</v>
          </cell>
          <cell r="D216" t="str">
            <v>2285-6686</v>
          </cell>
          <cell r="E216" t="str">
            <v>B동4027호</v>
          </cell>
          <cell r="F216">
            <v>0</v>
          </cell>
          <cell r="G216">
            <v>0</v>
          </cell>
          <cell r="H216">
            <v>0</v>
          </cell>
          <cell r="I216" t="str">
            <v>--</v>
          </cell>
        </row>
        <row r="217">
          <cell r="B217" t="str">
            <v>2279-0401</v>
          </cell>
          <cell r="C217" t="str">
            <v>유림</v>
          </cell>
          <cell r="D217" t="str">
            <v>2279-0401</v>
          </cell>
          <cell r="E217" t="str">
            <v>동대문 종합시장 B동 3114호</v>
          </cell>
          <cell r="F217" t="str">
            <v>기업</v>
          </cell>
          <cell r="G217" t="str">
            <v>김태한</v>
          </cell>
          <cell r="H217" t="str">
            <v>022-065329-01-017</v>
          </cell>
          <cell r="I217" t="str">
            <v>기업-김태한-022-065329-01-017</v>
          </cell>
        </row>
        <row r="218">
          <cell r="B218" t="str">
            <v>2273-8735</v>
          </cell>
          <cell r="C218" t="str">
            <v>유미</v>
          </cell>
          <cell r="D218" t="str">
            <v>2273-8735</v>
          </cell>
          <cell r="E218" t="str">
            <v>동대문 종합시장 D동 3층 148호</v>
          </cell>
          <cell r="F218" t="str">
            <v>우리</v>
          </cell>
          <cell r="G218" t="str">
            <v>이주호</v>
          </cell>
          <cell r="H218" t="str">
            <v>063-232636-02-101</v>
          </cell>
          <cell r="I218" t="str">
            <v>우리-이주호-063-232636-02-101</v>
          </cell>
        </row>
        <row r="219">
          <cell r="B219" t="str">
            <v>2272-5990</v>
          </cell>
          <cell r="C219" t="str">
            <v>유앤아이</v>
          </cell>
          <cell r="D219" t="str">
            <v>2272-5990</v>
          </cell>
          <cell r="E219" t="str">
            <v>동대문 종합시장 B동 3층 3216호</v>
          </cell>
          <cell r="F219" t="str">
            <v>신한</v>
          </cell>
          <cell r="G219" t="str">
            <v>주신식</v>
          </cell>
          <cell r="H219" t="str">
            <v>216-02-149592</v>
          </cell>
          <cell r="I219" t="str">
            <v>--</v>
          </cell>
        </row>
        <row r="220">
          <cell r="B220" t="str">
            <v>2279-9322</v>
          </cell>
          <cell r="C220" t="str">
            <v>윤이직물</v>
          </cell>
          <cell r="D220" t="str">
            <v>2279-9322</v>
          </cell>
          <cell r="E220" t="str">
            <v xml:space="preserve">동대문 A동 4102호 </v>
          </cell>
          <cell r="F220">
            <v>0</v>
          </cell>
          <cell r="G220">
            <v>0</v>
          </cell>
          <cell r="H220">
            <v>0</v>
          </cell>
          <cell r="I220" t="str">
            <v>--</v>
          </cell>
        </row>
        <row r="221">
          <cell r="B221" t="str">
            <v>2272-8934</v>
          </cell>
          <cell r="C221" t="str">
            <v>윤진</v>
          </cell>
          <cell r="D221" t="str">
            <v>2272-8934</v>
          </cell>
          <cell r="E221" t="str">
            <v>D-2676</v>
          </cell>
          <cell r="F221" t="str">
            <v>새마을금고</v>
          </cell>
          <cell r="G221" t="str">
            <v>정병관</v>
          </cell>
          <cell r="H221" t="str">
            <v>0137-10-009031-8</v>
          </cell>
          <cell r="I221" t="str">
            <v>새마을금고-정병관-0137-10-009031-8</v>
          </cell>
        </row>
        <row r="222">
          <cell r="B222" t="str">
            <v>2265-8423</v>
          </cell>
          <cell r="C222" t="str">
            <v>은성</v>
          </cell>
          <cell r="D222" t="str">
            <v>2265-8423</v>
          </cell>
          <cell r="E222" t="str">
            <v>동대문 종합시장 A동 3층 3062호</v>
          </cell>
          <cell r="F222" t="str">
            <v>외환</v>
          </cell>
          <cell r="G222" t="str">
            <v>김성택</v>
          </cell>
          <cell r="H222" t="str">
            <v>621-003129-932</v>
          </cell>
          <cell r="I222" t="str">
            <v>--</v>
          </cell>
        </row>
        <row r="223">
          <cell r="B223" t="str">
            <v>2273-2848</v>
          </cell>
          <cell r="C223" t="str">
            <v>이노</v>
          </cell>
          <cell r="D223" t="str">
            <v>2273-2848</v>
          </cell>
          <cell r="E223" t="str">
            <v>동대문 종합시장 C동3079호</v>
          </cell>
          <cell r="F223">
            <v>0</v>
          </cell>
          <cell r="G223">
            <v>0</v>
          </cell>
          <cell r="H223">
            <v>0</v>
          </cell>
          <cell r="I223" t="str">
            <v>--</v>
          </cell>
        </row>
        <row r="224">
          <cell r="B224" t="str">
            <v>2269-0423</v>
          </cell>
          <cell r="C224" t="str">
            <v>이레</v>
          </cell>
          <cell r="D224" t="str">
            <v>2269-0423</v>
          </cell>
          <cell r="E224" t="str">
            <v>동대문 종합시장 C동 3층 3223호</v>
          </cell>
          <cell r="F224" t="str">
            <v>외환</v>
          </cell>
          <cell r="G224" t="str">
            <v>허명균</v>
          </cell>
          <cell r="H224" t="str">
            <v>067-19-21169-9</v>
          </cell>
          <cell r="I224" t="str">
            <v>외환-허명균-067-19-21169-9</v>
          </cell>
        </row>
        <row r="225">
          <cell r="B225" t="str">
            <v>2285-5039</v>
          </cell>
          <cell r="C225" t="str">
            <v>이레</v>
          </cell>
          <cell r="D225" t="str">
            <v>2285-5039</v>
          </cell>
          <cell r="E225" t="str">
            <v>동대문 종합시장 C동 3223호</v>
          </cell>
          <cell r="F225" t="str">
            <v>외환</v>
          </cell>
          <cell r="G225" t="str">
            <v>허명균</v>
          </cell>
          <cell r="H225" t="str">
            <v>067-19-21169-9</v>
          </cell>
          <cell r="I225" t="str">
            <v>외환-허명균-067-19-21169-9</v>
          </cell>
        </row>
        <row r="226">
          <cell r="B226" t="str">
            <v>2277-1264</v>
          </cell>
          <cell r="C226" t="str">
            <v>이삭</v>
          </cell>
          <cell r="D226" t="str">
            <v>2277-1264</v>
          </cell>
          <cell r="E226" t="str">
            <v>D-3126</v>
          </cell>
          <cell r="F226" t="str">
            <v>기업</v>
          </cell>
          <cell r="G226" t="str">
            <v>나재홍</v>
          </cell>
          <cell r="H226" t="str">
            <v>022-046558-04-019</v>
          </cell>
          <cell r="I226" t="str">
            <v>기업-나재홍-022-046558-04-019</v>
          </cell>
        </row>
        <row r="227">
          <cell r="B227" t="str">
            <v>2274-6438</v>
          </cell>
          <cell r="C227" t="str">
            <v>이새</v>
          </cell>
          <cell r="D227" t="str">
            <v>2274-6438</v>
          </cell>
          <cell r="E227" t="str">
            <v>동대문 종합시장 C동 3층 3351호</v>
          </cell>
          <cell r="F227" t="str">
            <v>신한</v>
          </cell>
          <cell r="G227" t="str">
            <v>이새직물</v>
          </cell>
          <cell r="H227" t="str">
            <v>100-025-094279</v>
          </cell>
          <cell r="I227" t="str">
            <v>신한-이새직물-100-025-094279</v>
          </cell>
        </row>
        <row r="228">
          <cell r="B228" t="str">
            <v>2274-9942</v>
          </cell>
          <cell r="C228" t="str">
            <v>이지스포츠</v>
          </cell>
          <cell r="D228" t="str">
            <v>2274-9942</v>
          </cell>
          <cell r="E228" t="str">
            <v>동대문 종합시장 B동 4117호</v>
          </cell>
          <cell r="F228" t="str">
            <v>우리</v>
          </cell>
          <cell r="G228" t="str">
            <v>이지스포츠</v>
          </cell>
          <cell r="H228" t="str">
            <v>1005-401-187519</v>
          </cell>
          <cell r="I228" t="str">
            <v>우리-이지스포츠-1005-401-187519</v>
          </cell>
        </row>
        <row r="229">
          <cell r="B229" t="str">
            <v>2273-2087</v>
          </cell>
          <cell r="C229" t="str">
            <v>이화</v>
          </cell>
          <cell r="D229" t="str">
            <v>2273-2087</v>
          </cell>
          <cell r="E229" t="str">
            <v>동대문 종합시장 D동 3층 68호</v>
          </cell>
          <cell r="F229" t="str">
            <v>기업</v>
          </cell>
          <cell r="G229" t="str">
            <v>신승호</v>
          </cell>
          <cell r="H229" t="str">
            <v>022-075541-04-012</v>
          </cell>
          <cell r="I229" t="str">
            <v>기업-신승호-022-075541-04-012</v>
          </cell>
        </row>
        <row r="230">
          <cell r="B230" t="str">
            <v>2278-1067</v>
          </cell>
          <cell r="C230" t="str">
            <v>인스타일</v>
          </cell>
          <cell r="D230" t="str">
            <v>2278-1067</v>
          </cell>
          <cell r="E230" t="str">
            <v>C-3319-2</v>
          </cell>
          <cell r="F230" t="str">
            <v>신한</v>
          </cell>
          <cell r="G230" t="str">
            <v>인스타일</v>
          </cell>
          <cell r="H230" t="str">
            <v>110-126-771016</v>
          </cell>
          <cell r="I230" t="str">
            <v>신한-인스타일-110-126-771016</v>
          </cell>
        </row>
        <row r="231">
          <cell r="B231" t="str">
            <v>2273-2850</v>
          </cell>
          <cell r="C231" t="str">
            <v>일경</v>
          </cell>
          <cell r="D231" t="str">
            <v>2273-2850</v>
          </cell>
          <cell r="E231" t="str">
            <v>C동 3234호</v>
          </cell>
          <cell r="F231" t="str">
            <v>우리</v>
          </cell>
          <cell r="G231" t="str">
            <v>박민종</v>
          </cell>
          <cell r="H231" t="str">
            <v>063-207079-02-001</v>
          </cell>
          <cell r="I231" t="str">
            <v>우리-박민종-063-207079-02-001</v>
          </cell>
        </row>
        <row r="232">
          <cell r="B232" t="str">
            <v>2285-6700</v>
          </cell>
          <cell r="C232" t="str">
            <v>자라 텍스타일</v>
          </cell>
          <cell r="D232" t="str">
            <v>2285-6700</v>
          </cell>
          <cell r="E232" t="str">
            <v>동대문 A동 3층 3109호</v>
          </cell>
          <cell r="F232" t="str">
            <v>우리</v>
          </cell>
          <cell r="G232" t="str">
            <v>서의원</v>
          </cell>
          <cell r="H232" t="str">
            <v>1005-002-251562</v>
          </cell>
          <cell r="I232" t="str">
            <v>우리-서의원-1005-002-251562</v>
          </cell>
        </row>
        <row r="233">
          <cell r="B233" t="str">
            <v>2263-5724</v>
          </cell>
          <cell r="C233" t="str">
            <v>장원직물</v>
          </cell>
          <cell r="D233" t="str">
            <v>2263-5724</v>
          </cell>
          <cell r="E233" t="str">
            <v>D동 2층 2726</v>
          </cell>
          <cell r="F233" t="str">
            <v>신한</v>
          </cell>
          <cell r="G233" t="str">
            <v>장창식</v>
          </cell>
          <cell r="H233" t="str">
            <v>110219-189162</v>
          </cell>
          <cell r="I233" t="str">
            <v>신한-장창식-110219-189162</v>
          </cell>
        </row>
        <row r="234">
          <cell r="B234" t="str">
            <v>2265-5869</v>
          </cell>
          <cell r="C234" t="str">
            <v>재진섬유</v>
          </cell>
          <cell r="D234" t="str">
            <v>2265-5869</v>
          </cell>
          <cell r="E234" t="str">
            <v xml:space="preserve">동대문 A동 3009호 </v>
          </cell>
          <cell r="F234" t="str">
            <v>외환</v>
          </cell>
          <cell r="G234" t="str">
            <v>조영숙</v>
          </cell>
          <cell r="H234" t="str">
            <v>620-204849-260</v>
          </cell>
          <cell r="I234" t="str">
            <v>외환-조영숙-620-204849-260</v>
          </cell>
        </row>
        <row r="235">
          <cell r="B235" t="str">
            <v>2278-4323</v>
          </cell>
          <cell r="C235" t="str">
            <v>정원</v>
          </cell>
          <cell r="D235" t="str">
            <v>2278-4323</v>
          </cell>
          <cell r="E235" t="str">
            <v>동대문 종합시장 D동 3160호</v>
          </cell>
          <cell r="F235" t="str">
            <v>새마을금고</v>
          </cell>
          <cell r="G235" t="str">
            <v>정원</v>
          </cell>
          <cell r="H235" t="str">
            <v>0137-09-001751-2</v>
          </cell>
          <cell r="I235" t="str">
            <v>--</v>
          </cell>
        </row>
        <row r="236">
          <cell r="B236" t="str">
            <v>2277-3271</v>
          </cell>
          <cell r="C236" t="str">
            <v>정텍스</v>
          </cell>
          <cell r="D236" t="str">
            <v>2277-3271</v>
          </cell>
          <cell r="E236" t="str">
            <v>동대문 종합시장 C동3298호</v>
          </cell>
          <cell r="F236">
            <v>0</v>
          </cell>
          <cell r="G236">
            <v>0</v>
          </cell>
          <cell r="H236">
            <v>0</v>
          </cell>
          <cell r="I236" t="str">
            <v>--</v>
          </cell>
        </row>
        <row r="237">
          <cell r="B237" t="str">
            <v>2263-5658</v>
          </cell>
          <cell r="C237" t="str">
            <v>정현직물</v>
          </cell>
          <cell r="D237" t="str">
            <v>2263-5658</v>
          </cell>
          <cell r="E237" t="str">
            <v>D-3039</v>
          </cell>
          <cell r="F237" t="str">
            <v>기업</v>
          </cell>
          <cell r="G237" t="str">
            <v>노성주</v>
          </cell>
          <cell r="H237" t="str">
            <v>022-068744-04-015</v>
          </cell>
          <cell r="I237" t="str">
            <v>기업-노성주-022-068744-04-015</v>
          </cell>
        </row>
        <row r="238">
          <cell r="B238" t="str">
            <v>2265-0463</v>
          </cell>
          <cell r="C238" t="str">
            <v>제우스</v>
          </cell>
          <cell r="D238" t="str">
            <v>2265-0463</v>
          </cell>
          <cell r="E238" t="str">
            <v xml:space="preserve">동대문 A동 2193호 </v>
          </cell>
          <cell r="F238" t="str">
            <v>신한</v>
          </cell>
          <cell r="G238" t="str">
            <v>김종석</v>
          </cell>
          <cell r="H238" t="str">
            <v>110-255-945273</v>
          </cell>
          <cell r="I238" t="str">
            <v>신한-김종석-110-255-945273</v>
          </cell>
        </row>
        <row r="239">
          <cell r="B239" t="str">
            <v>2264-5321</v>
          </cell>
          <cell r="C239" t="str">
            <v>제일</v>
          </cell>
          <cell r="D239" t="str">
            <v>2264-5321</v>
          </cell>
          <cell r="E239" t="str">
            <v>동대문 B동 4141호</v>
          </cell>
          <cell r="F239" t="str">
            <v>신한</v>
          </cell>
          <cell r="G239" t="str">
            <v>이승희</v>
          </cell>
          <cell r="H239" t="str">
            <v>110-104-217350</v>
          </cell>
          <cell r="I239" t="str">
            <v>--</v>
          </cell>
        </row>
        <row r="240">
          <cell r="B240" t="str">
            <v>2265-3032</v>
          </cell>
          <cell r="C240" t="str">
            <v>조흥</v>
          </cell>
          <cell r="D240" t="str">
            <v>2265-3032</v>
          </cell>
          <cell r="E240" t="str">
            <v>동대문 종합시장 D동 2층 2558호</v>
          </cell>
          <cell r="F240">
            <v>0</v>
          </cell>
          <cell r="G240">
            <v>0</v>
          </cell>
          <cell r="H240">
            <v>0</v>
          </cell>
          <cell r="I240" t="str">
            <v>--</v>
          </cell>
        </row>
        <row r="241">
          <cell r="B241" t="str">
            <v>2278-7501</v>
          </cell>
          <cell r="C241" t="str">
            <v>주영</v>
          </cell>
          <cell r="D241" t="str">
            <v>2278-7501</v>
          </cell>
          <cell r="E241" t="str">
            <v>동대문 종합시장 쇼핑타운 신관1층 2호</v>
          </cell>
          <cell r="F241" t="str">
            <v>우리</v>
          </cell>
          <cell r="G241" t="str">
            <v>최은주</v>
          </cell>
          <cell r="H241" t="str">
            <v>1002-043-114056</v>
          </cell>
          <cell r="I241" t="str">
            <v>--</v>
          </cell>
        </row>
        <row r="242">
          <cell r="B242" t="str">
            <v>2277-0158</v>
          </cell>
          <cell r="C242" t="str">
            <v>주영</v>
          </cell>
          <cell r="D242" t="str">
            <v>2277-0158</v>
          </cell>
          <cell r="E242" t="str">
            <v>신관1층 2호</v>
          </cell>
          <cell r="F242">
            <v>0</v>
          </cell>
          <cell r="G242">
            <v>0</v>
          </cell>
          <cell r="H242">
            <v>0</v>
          </cell>
          <cell r="I242" t="str">
            <v>--</v>
          </cell>
        </row>
        <row r="243">
          <cell r="B243" t="str">
            <v>2269-9825</v>
          </cell>
          <cell r="C243" t="str">
            <v>주은직물</v>
          </cell>
          <cell r="D243" t="str">
            <v>2269-9825</v>
          </cell>
          <cell r="E243" t="str">
            <v>A동4025호</v>
          </cell>
          <cell r="F243" t="str">
            <v>우리</v>
          </cell>
          <cell r="G243" t="str">
            <v>김천호</v>
          </cell>
          <cell r="H243" t="str">
            <v>814-410874-13-001</v>
          </cell>
          <cell r="I243" t="str">
            <v>우리-김천호-814-410874-13-001</v>
          </cell>
        </row>
        <row r="244">
          <cell r="B244" t="str">
            <v>2268-9552</v>
          </cell>
          <cell r="C244" t="str">
            <v>주전텍스</v>
          </cell>
          <cell r="D244" t="str">
            <v>2268-9552</v>
          </cell>
          <cell r="E244" t="str">
            <v>동대문 종합시장 D동 3층26,27호</v>
          </cell>
          <cell r="F244" t="str">
            <v>새마을금고</v>
          </cell>
          <cell r="G244" t="str">
            <v>이은경</v>
          </cell>
          <cell r="H244" t="str">
            <v>9002-0864-9024-5</v>
          </cell>
          <cell r="I244" t="str">
            <v>--</v>
          </cell>
        </row>
        <row r="245">
          <cell r="B245" t="str">
            <v>2279-1753</v>
          </cell>
          <cell r="C245" t="str">
            <v>준텍스</v>
          </cell>
          <cell r="D245" t="str">
            <v>2279-1753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 t="str">
            <v>--</v>
          </cell>
        </row>
        <row r="246">
          <cell r="B246" t="str">
            <v>2261-3531</v>
          </cell>
          <cell r="C246" t="str">
            <v>중보</v>
          </cell>
          <cell r="D246" t="str">
            <v>2261-3531</v>
          </cell>
          <cell r="E246" t="str">
            <v>동대문 종합시장 C동 3224호</v>
          </cell>
          <cell r="F246" t="str">
            <v>우리</v>
          </cell>
          <cell r="G246" t="str">
            <v>정점순</v>
          </cell>
          <cell r="H246" t="str">
            <v>1005-101-444631</v>
          </cell>
          <cell r="I246" t="str">
            <v>우리-정점순-1005-101-444631</v>
          </cell>
        </row>
        <row r="247">
          <cell r="B247" t="str">
            <v>070-7769-6267</v>
          </cell>
          <cell r="C247" t="str">
            <v>중앙패브릭</v>
          </cell>
          <cell r="D247" t="str">
            <v>070-7769-6267</v>
          </cell>
          <cell r="E247" t="str">
            <v>동대문 종합시장 B-3195,3102,3103.</v>
          </cell>
          <cell r="F247" t="str">
            <v>우리</v>
          </cell>
          <cell r="G247" t="str">
            <v>㈜중앙패브릭</v>
          </cell>
          <cell r="H247" t="str">
            <v>1005-902-006250</v>
          </cell>
          <cell r="I247" t="str">
            <v>우리-㈜중앙패브릭-1005-902-006250</v>
          </cell>
        </row>
        <row r="248">
          <cell r="B248" t="str">
            <v>2272-4074</v>
          </cell>
          <cell r="C248" t="str">
            <v>지성직물</v>
          </cell>
          <cell r="D248" t="str">
            <v>2272-4074</v>
          </cell>
          <cell r="E248" t="str">
            <v>동대문 C동 4074호</v>
          </cell>
          <cell r="F248" t="str">
            <v>우리</v>
          </cell>
          <cell r="G248" t="str">
            <v>김재영</v>
          </cell>
          <cell r="H248" t="str">
            <v>063-028456-02-004</v>
          </cell>
          <cell r="I248" t="str">
            <v>--</v>
          </cell>
        </row>
        <row r="249">
          <cell r="B249" t="str">
            <v>070-7527-3416</v>
          </cell>
          <cell r="C249" t="str">
            <v>지엠무역</v>
          </cell>
          <cell r="D249" t="str">
            <v>070-7527-3416</v>
          </cell>
          <cell r="E249" t="str">
            <v>서울시 성동구 성수2가 3동 302-37</v>
          </cell>
          <cell r="F249">
            <v>0</v>
          </cell>
          <cell r="G249">
            <v>0</v>
          </cell>
          <cell r="H249">
            <v>0</v>
          </cell>
          <cell r="I249" t="str">
            <v>--</v>
          </cell>
        </row>
        <row r="250">
          <cell r="B250" t="str">
            <v>2268-4179</v>
          </cell>
          <cell r="C250" t="str">
            <v>진텍스</v>
          </cell>
          <cell r="D250" t="str">
            <v>2268-4179</v>
          </cell>
          <cell r="E250" t="str">
            <v>동대문 종합시장 A동 4179호</v>
          </cell>
          <cell r="F250" t="str">
            <v>외환</v>
          </cell>
          <cell r="G250" t="str">
            <v>이원진</v>
          </cell>
          <cell r="H250" t="str">
            <v>620-204503-617</v>
          </cell>
          <cell r="I250" t="str">
            <v>외환-이원진-620-204503-617</v>
          </cell>
        </row>
        <row r="251">
          <cell r="B251" t="str">
            <v>2267-5975</v>
          </cell>
          <cell r="C251" t="str">
            <v>찬스</v>
          </cell>
          <cell r="D251" t="str">
            <v>2267-5975</v>
          </cell>
          <cell r="E251" t="str">
            <v>동대문 종합시장 D동 3층 72호</v>
          </cell>
          <cell r="F251" t="str">
            <v>신한</v>
          </cell>
          <cell r="G251" t="str">
            <v>찬스박찬을</v>
          </cell>
          <cell r="H251" t="str">
            <v>100-023-252-606</v>
          </cell>
          <cell r="I251" t="str">
            <v>신한-찬스박찬을-100-023-252-606</v>
          </cell>
        </row>
        <row r="252">
          <cell r="B252" t="str">
            <v>2279-0424</v>
          </cell>
          <cell r="C252" t="str">
            <v>창TEX</v>
          </cell>
          <cell r="D252" t="str">
            <v>2279-0424</v>
          </cell>
          <cell r="E252" t="str">
            <v xml:space="preserve">동대문 B동 3067호 </v>
          </cell>
          <cell r="F252" t="str">
            <v>우리</v>
          </cell>
          <cell r="G252" t="str">
            <v>이정철</v>
          </cell>
          <cell r="H252" t="str">
            <v>063-285170-02-001</v>
          </cell>
          <cell r="I252" t="str">
            <v>우리-이정철-063-285170-02-001</v>
          </cell>
        </row>
        <row r="253">
          <cell r="B253" t="str">
            <v>2268-2141</v>
          </cell>
          <cell r="C253" t="str">
            <v>창만이네</v>
          </cell>
          <cell r="D253" t="str">
            <v>2268-2141</v>
          </cell>
          <cell r="E253" t="str">
            <v>동대문 종합시장 C동 3층 230호</v>
          </cell>
          <cell r="F253" t="str">
            <v>외환</v>
          </cell>
          <cell r="G253" t="str">
            <v>양연완</v>
          </cell>
          <cell r="H253">
            <v>630005663194</v>
          </cell>
          <cell r="I253" t="str">
            <v>외환-양연완-630005663194</v>
          </cell>
        </row>
        <row r="254">
          <cell r="B254" t="str">
            <v>2265-4493</v>
          </cell>
          <cell r="C254" t="str">
            <v>청광섬유</v>
          </cell>
          <cell r="D254" t="str">
            <v>2265-4493</v>
          </cell>
          <cell r="E254" t="str">
            <v>D-3117</v>
          </cell>
          <cell r="F254" t="str">
            <v>기업</v>
          </cell>
          <cell r="G254" t="str">
            <v>김용안</v>
          </cell>
          <cell r="H254" t="str">
            <v>022-060448-01-011</v>
          </cell>
          <cell r="I254" t="str">
            <v>기업-김용안-022-060448-01-011</v>
          </cell>
        </row>
        <row r="255">
          <cell r="B255" t="str">
            <v>2277-3477</v>
          </cell>
          <cell r="C255" t="str">
            <v>청정텍스</v>
          </cell>
          <cell r="D255" t="str">
            <v>2277-3477</v>
          </cell>
          <cell r="E255" t="str">
            <v>동대문 A동 3105호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B256" t="str">
            <v>2278-7705</v>
          </cell>
          <cell r="C256" t="str">
            <v>초이</v>
          </cell>
          <cell r="D256" t="str">
            <v>2278-7705</v>
          </cell>
          <cell r="E256" t="str">
            <v>동대문 종합시장 D동 3180호</v>
          </cell>
          <cell r="F256" t="str">
            <v>기업</v>
          </cell>
          <cell r="G256" t="str">
            <v>최민호</v>
          </cell>
          <cell r="H256" t="str">
            <v>022-065731-01-013</v>
          </cell>
          <cell r="I256" t="str">
            <v>기업-최민호-022-065731-01-013</v>
          </cell>
        </row>
        <row r="257">
          <cell r="B257" t="str">
            <v>2274-0288</v>
          </cell>
          <cell r="C257" t="str">
            <v>충북상사</v>
          </cell>
          <cell r="D257" t="str">
            <v>2274-0288</v>
          </cell>
          <cell r="E257" t="str">
            <v>동대문 종합시장 D동 3005호</v>
          </cell>
          <cell r="F257" t="str">
            <v>기업</v>
          </cell>
          <cell r="G257" t="str">
            <v>김남석</v>
          </cell>
          <cell r="H257" t="str">
            <v>022-000869-04-011</v>
          </cell>
          <cell r="I257" t="str">
            <v>기업-김남석-022-000869-04-011</v>
          </cell>
        </row>
        <row r="258">
          <cell r="B258" t="str">
            <v>2278-5479</v>
          </cell>
          <cell r="C258" t="str">
            <v>컬러앤스타일</v>
          </cell>
          <cell r="D258" t="str">
            <v>2278-5479</v>
          </cell>
          <cell r="E258" t="str">
            <v>동대문 종합시장 A동 3157호</v>
          </cell>
          <cell r="F258" t="str">
            <v>우리</v>
          </cell>
          <cell r="G258" t="str">
            <v>양진경</v>
          </cell>
          <cell r="H258" t="str">
            <v>1005-901-215860</v>
          </cell>
          <cell r="I258" t="str">
            <v>--</v>
          </cell>
        </row>
        <row r="259">
          <cell r="B259" t="str">
            <v>2265-5243</v>
          </cell>
          <cell r="C259" t="str">
            <v>케이엠</v>
          </cell>
          <cell r="D259" t="str">
            <v>2265-5243</v>
          </cell>
          <cell r="E259" t="str">
            <v>동대문 A동3186호</v>
          </cell>
          <cell r="F259">
            <v>0</v>
          </cell>
          <cell r="G259">
            <v>0</v>
          </cell>
          <cell r="H259">
            <v>0</v>
          </cell>
          <cell r="I259" t="str">
            <v>--</v>
          </cell>
        </row>
        <row r="260">
          <cell r="B260" t="str">
            <v>2285-5795</v>
          </cell>
          <cell r="C260" t="str">
            <v>코튼</v>
          </cell>
          <cell r="D260" t="str">
            <v>2285-5795</v>
          </cell>
          <cell r="E260" t="str">
            <v>동대문 종합시장 B동 3층 3223호</v>
          </cell>
          <cell r="F260">
            <v>0</v>
          </cell>
          <cell r="G260">
            <v>0</v>
          </cell>
          <cell r="H260" t="str">
            <v>022-065792-01-013</v>
          </cell>
          <cell r="I260" t="str">
            <v>--</v>
          </cell>
        </row>
        <row r="261">
          <cell r="B261" t="str">
            <v>2264-6466</v>
          </cell>
          <cell r="C261" t="str">
            <v>코튼하우스</v>
          </cell>
          <cell r="D261" t="str">
            <v>2264-6466</v>
          </cell>
          <cell r="E261" t="str">
            <v xml:space="preserve">동대문 A동 3071-2호 </v>
          </cell>
          <cell r="F261" t="str">
            <v>기업</v>
          </cell>
          <cell r="G261" t="str">
            <v>김영권</v>
          </cell>
          <cell r="H261" t="str">
            <v>022-065792-01-013</v>
          </cell>
          <cell r="I261" t="str">
            <v>기업-김영권-022-065792-01-013</v>
          </cell>
        </row>
        <row r="262">
          <cell r="B262" t="str">
            <v>2272-0919</v>
          </cell>
          <cell r="C262" t="str">
            <v>타임TEX</v>
          </cell>
          <cell r="D262" t="str">
            <v>2272-0919</v>
          </cell>
          <cell r="E262" t="str">
            <v>C-4037</v>
          </cell>
          <cell r="F262" t="str">
            <v>우리</v>
          </cell>
          <cell r="G262" t="str">
            <v>오병도</v>
          </cell>
          <cell r="H262" t="str">
            <v>1002-241-090351</v>
          </cell>
          <cell r="I262" t="str">
            <v>우리-오병도-1002-241-090351</v>
          </cell>
        </row>
        <row r="263">
          <cell r="B263" t="str">
            <v>2266-1133</v>
          </cell>
          <cell r="C263" t="str">
            <v>태광</v>
          </cell>
          <cell r="D263" t="str">
            <v>2266-1133</v>
          </cell>
          <cell r="E263" t="str">
            <v>동대문 종합시장 D동 2층 2645-2호</v>
          </cell>
          <cell r="F263" t="str">
            <v>기업</v>
          </cell>
          <cell r="G263" t="str">
            <v>황덕윤</v>
          </cell>
          <cell r="H263" t="str">
            <v>236-012043-02-015</v>
          </cell>
          <cell r="I263" t="str">
            <v>--</v>
          </cell>
        </row>
        <row r="264">
          <cell r="B264" t="str">
            <v>2274-0897</v>
          </cell>
          <cell r="C264" t="str">
            <v>태광텍스타일</v>
          </cell>
          <cell r="D264" t="str">
            <v>2274-0897</v>
          </cell>
          <cell r="E264" t="str">
            <v>동대문 D동 3100호</v>
          </cell>
          <cell r="F264">
            <v>0</v>
          </cell>
          <cell r="G264">
            <v>0</v>
          </cell>
          <cell r="H264">
            <v>0</v>
          </cell>
          <cell r="I264" t="str">
            <v>--</v>
          </cell>
        </row>
        <row r="265">
          <cell r="B265" t="str">
            <v>2278-4161</v>
          </cell>
          <cell r="C265" t="str">
            <v>태양직물</v>
          </cell>
          <cell r="D265" t="str">
            <v>2278-4161</v>
          </cell>
          <cell r="E265" t="str">
            <v>동대문 종합시장 C동5037호</v>
          </cell>
          <cell r="F265" t="str">
            <v>기업</v>
          </cell>
          <cell r="G265" t="str">
            <v>한창남</v>
          </cell>
          <cell r="H265" t="str">
            <v>022-052530-04-011</v>
          </cell>
          <cell r="I265" t="str">
            <v>기업-한창남-022-052530-04-011</v>
          </cell>
        </row>
        <row r="266">
          <cell r="B266" t="str">
            <v>2273-8858</v>
          </cell>
          <cell r="C266" t="str">
            <v>태연</v>
          </cell>
          <cell r="D266" t="str">
            <v>2273-8858</v>
          </cell>
          <cell r="E266" t="str">
            <v>동대문 종합시장 A동 3층 3052호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B267" t="str">
            <v>2266-8394</v>
          </cell>
          <cell r="C267" t="str">
            <v>태영상사</v>
          </cell>
          <cell r="D267" t="str">
            <v>2266-8394</v>
          </cell>
          <cell r="E267" t="str">
            <v>동대문 B동 3245호</v>
          </cell>
          <cell r="F267" t="str">
            <v>기업</v>
          </cell>
          <cell r="G267" t="str">
            <v>권향님</v>
          </cell>
          <cell r="H267" t="str">
            <v>022-032304-02-018</v>
          </cell>
          <cell r="I267" t="str">
            <v>기업-권향님-022-032304-02-018</v>
          </cell>
        </row>
        <row r="268">
          <cell r="B268" t="str">
            <v>745-6863</v>
          </cell>
          <cell r="C268" t="str">
            <v>태영텍스</v>
          </cell>
          <cell r="D268" t="str">
            <v>745-6863</v>
          </cell>
          <cell r="E268" t="str">
            <v xml:space="preserve">동대문 B동 4129-1호 </v>
          </cell>
          <cell r="F268" t="str">
            <v>국민</v>
          </cell>
          <cell r="G268" t="str">
            <v>강모철</v>
          </cell>
          <cell r="H268" t="str">
            <v>796601-04-080643</v>
          </cell>
          <cell r="I268" t="str">
            <v>국민-강모철-796601-04-080643</v>
          </cell>
        </row>
        <row r="269">
          <cell r="B269" t="str">
            <v>2268-1159</v>
          </cell>
          <cell r="C269" t="str">
            <v>태웅화섬</v>
          </cell>
          <cell r="D269" t="str">
            <v>2268-1159</v>
          </cell>
          <cell r="E269" t="str">
            <v>동대문 D동 2717호</v>
          </cell>
          <cell r="F269" t="str">
            <v>기업은행</v>
          </cell>
          <cell r="G269" t="str">
            <v>허웅</v>
          </cell>
          <cell r="H269" t="str">
            <v>022-065920-01-013</v>
          </cell>
          <cell r="I269" t="str">
            <v>기업은행-허웅-022-065920-01-013</v>
          </cell>
        </row>
        <row r="270">
          <cell r="B270" t="str">
            <v>2263-0885</v>
          </cell>
          <cell r="C270" t="str">
            <v>태호직물</v>
          </cell>
          <cell r="D270" t="str">
            <v>2263-0885</v>
          </cell>
          <cell r="E270" t="str">
            <v>동대문 D동 3층 128호</v>
          </cell>
          <cell r="F270" t="str">
            <v>기업</v>
          </cell>
          <cell r="G270" t="str">
            <v>성원제</v>
          </cell>
          <cell r="H270" t="str">
            <v>022-032315-04-022</v>
          </cell>
          <cell r="I270" t="str">
            <v>기업-성원제-022-032315-04-022</v>
          </cell>
        </row>
        <row r="271">
          <cell r="B271" t="str">
            <v>2277-2119</v>
          </cell>
          <cell r="C271" t="str">
            <v>털보</v>
          </cell>
          <cell r="D271" t="str">
            <v>2277-2119</v>
          </cell>
          <cell r="E271" t="str">
            <v>동대문 종합시장 C동 3층 3330호</v>
          </cell>
          <cell r="F271" t="str">
            <v>우리</v>
          </cell>
          <cell r="G271" t="str">
            <v>장우현</v>
          </cell>
          <cell r="H271" t="str">
            <v>774-067370-02-001</v>
          </cell>
          <cell r="I271" t="str">
            <v>우리-장우현-774-067370-02-001</v>
          </cell>
        </row>
        <row r="272">
          <cell r="B272" t="str">
            <v>2264-2606</v>
          </cell>
          <cell r="C272" t="str">
            <v>테마</v>
          </cell>
          <cell r="D272" t="str">
            <v>2264-2606</v>
          </cell>
          <cell r="E272" t="str">
            <v>동대문 C동 4층 4055호</v>
          </cell>
          <cell r="F272" t="str">
            <v>기업은행</v>
          </cell>
          <cell r="G272" t="str">
            <v>이만호</v>
          </cell>
          <cell r="H272">
            <v>0</v>
          </cell>
          <cell r="I272" t="str">
            <v>--</v>
          </cell>
        </row>
        <row r="273">
          <cell r="B273" t="str">
            <v>2261-3077</v>
          </cell>
          <cell r="C273" t="str">
            <v>텍스뷰</v>
          </cell>
          <cell r="D273" t="str">
            <v>2261-3077</v>
          </cell>
          <cell r="E273" t="str">
            <v>동대문 A동 3173호</v>
          </cell>
          <cell r="F273">
            <v>0</v>
          </cell>
          <cell r="G273">
            <v>0</v>
          </cell>
          <cell r="H273">
            <v>0</v>
          </cell>
          <cell r="I273" t="str">
            <v>--</v>
          </cell>
        </row>
        <row r="274">
          <cell r="B274" t="str">
            <v>2268-6401</v>
          </cell>
          <cell r="C274" t="str">
            <v>텍스피아</v>
          </cell>
          <cell r="D274" t="str">
            <v>2268-6401</v>
          </cell>
          <cell r="E274" t="str">
            <v>B-3003</v>
          </cell>
          <cell r="F274" t="str">
            <v>기업</v>
          </cell>
          <cell r="G274" t="str">
            <v>이영희</v>
          </cell>
          <cell r="H274">
            <v>0</v>
          </cell>
          <cell r="I274" t="str">
            <v>--</v>
          </cell>
        </row>
        <row r="275">
          <cell r="B275" t="str">
            <v>2274-9240</v>
          </cell>
          <cell r="C275" t="str">
            <v>토마토</v>
          </cell>
          <cell r="D275" t="str">
            <v>2274-9240</v>
          </cell>
          <cell r="E275" t="str">
            <v>동대문 A동 3174호</v>
          </cell>
          <cell r="F275">
            <v>0</v>
          </cell>
          <cell r="G275">
            <v>0</v>
          </cell>
          <cell r="H275">
            <v>0</v>
          </cell>
          <cell r="I275" t="str">
            <v>--</v>
          </cell>
        </row>
        <row r="276">
          <cell r="B276" t="str">
            <v>2274-7400</v>
          </cell>
          <cell r="C276" t="str">
            <v>토마토</v>
          </cell>
          <cell r="D276" t="str">
            <v>2274-7400</v>
          </cell>
          <cell r="E276" t="str">
            <v>동대문 종합시장 A동 3174호</v>
          </cell>
          <cell r="F276">
            <v>0</v>
          </cell>
          <cell r="G276">
            <v>0</v>
          </cell>
          <cell r="H276">
            <v>0</v>
          </cell>
          <cell r="I276" t="str">
            <v>--</v>
          </cell>
        </row>
        <row r="277">
          <cell r="B277" t="str">
            <v>2272-3175</v>
          </cell>
          <cell r="C277" t="str">
            <v>통일상사</v>
          </cell>
          <cell r="D277" t="str">
            <v>2272-3175</v>
          </cell>
          <cell r="E277" t="str">
            <v>동대문 종합시장 D동 3172호</v>
          </cell>
          <cell r="F277" t="str">
            <v>기업</v>
          </cell>
          <cell r="G277" t="str">
            <v>김태중</v>
          </cell>
          <cell r="H277" t="str">
            <v>011-790-4859</v>
          </cell>
          <cell r="I277" t="str">
            <v>기업-김태중-011-790-4859</v>
          </cell>
        </row>
        <row r="278">
          <cell r="B278" t="str">
            <v>2274-0927</v>
          </cell>
          <cell r="C278" t="str">
            <v>투텍스힐</v>
          </cell>
          <cell r="D278" t="str">
            <v>2274-0927</v>
          </cell>
          <cell r="E278" t="str">
            <v>A-4143~4호</v>
          </cell>
          <cell r="F278" t="str">
            <v>우리은행</v>
          </cell>
          <cell r="G278" t="str">
            <v>이지은</v>
          </cell>
          <cell r="H278" t="str">
            <v>1002-739-152900</v>
          </cell>
          <cell r="I278" t="str">
            <v>우리은행-이지은-1002-739-152900</v>
          </cell>
        </row>
        <row r="279">
          <cell r="B279" t="str">
            <v>2267-8866</v>
          </cell>
          <cell r="C279" t="str">
            <v>파카직물</v>
          </cell>
          <cell r="D279" t="str">
            <v>2267-8866</v>
          </cell>
          <cell r="E279" t="str">
            <v>동대문 종합시장 C동 3249호</v>
          </cell>
          <cell r="F279" t="str">
            <v>우리</v>
          </cell>
          <cell r="G279" t="str">
            <v>파카직물</v>
          </cell>
          <cell r="H279" t="str">
            <v>1005-301-149845</v>
          </cell>
          <cell r="I279" t="str">
            <v>우리-파카직물-1005-301-149845</v>
          </cell>
        </row>
        <row r="280">
          <cell r="B280" t="str">
            <v>2265-1903</v>
          </cell>
          <cell r="C280" t="str">
            <v>팔복</v>
          </cell>
          <cell r="D280" t="str">
            <v>2265-1903</v>
          </cell>
          <cell r="E280" t="str">
            <v>동대문 종합시장 A동 3045호</v>
          </cell>
          <cell r="F280" t="str">
            <v>국민</v>
          </cell>
          <cell r="G280" t="str">
            <v>김완석</v>
          </cell>
          <cell r="H280" t="str">
            <v>007337-04-001433</v>
          </cell>
          <cell r="I280" t="str">
            <v>국민-김완석-007337-04-001433</v>
          </cell>
        </row>
        <row r="281">
          <cell r="B281" t="str">
            <v>2274-7285</v>
          </cell>
          <cell r="C281" t="str">
            <v>평화직물</v>
          </cell>
          <cell r="D281" t="str">
            <v>2274-7285</v>
          </cell>
          <cell r="E281" t="str">
            <v>동대문 C동3355호</v>
          </cell>
          <cell r="F281" t="str">
            <v>기업</v>
          </cell>
          <cell r="G281" t="str">
            <v>김재훈/편화직물</v>
          </cell>
          <cell r="H281">
            <v>0</v>
          </cell>
          <cell r="I281" t="str">
            <v>--</v>
          </cell>
        </row>
        <row r="282">
          <cell r="B282" t="str">
            <v>2275-5480</v>
          </cell>
          <cell r="C282" t="str">
            <v>포인트</v>
          </cell>
          <cell r="D282" t="str">
            <v>2275-5480</v>
          </cell>
          <cell r="E282" t="str">
            <v>동대문 D동 2714호</v>
          </cell>
          <cell r="F282">
            <v>0</v>
          </cell>
          <cell r="G282">
            <v>0</v>
          </cell>
          <cell r="H282">
            <v>0</v>
          </cell>
          <cell r="I282" t="str">
            <v>--</v>
          </cell>
        </row>
        <row r="283">
          <cell r="B283" t="str">
            <v>2274-7969</v>
          </cell>
          <cell r="C283" t="str">
            <v>폴라텍스</v>
          </cell>
          <cell r="D283" t="str">
            <v>2274-7969</v>
          </cell>
          <cell r="E283" t="str">
            <v>동대문 종합시장 D동 3층 103호</v>
          </cell>
          <cell r="F283" t="str">
            <v>기업</v>
          </cell>
          <cell r="G283" t="str">
            <v>폴라텍스</v>
          </cell>
          <cell r="H283" t="str">
            <v>022-046803-02-011</v>
          </cell>
          <cell r="I283" t="str">
            <v>기업-폴라텍스-022-046803-02-011</v>
          </cell>
        </row>
        <row r="284">
          <cell r="B284" t="str">
            <v>2273-7961</v>
          </cell>
          <cell r="C284" t="str">
            <v>풍림</v>
          </cell>
          <cell r="D284" t="str">
            <v>2273-7961</v>
          </cell>
          <cell r="E284" t="str">
            <v>동대문 종합시장 B동 3236호</v>
          </cell>
          <cell r="F284" t="str">
            <v>기업</v>
          </cell>
          <cell r="G284" t="str">
            <v>신동준</v>
          </cell>
          <cell r="H284">
            <v>0</v>
          </cell>
          <cell r="I284" t="str">
            <v>--</v>
          </cell>
        </row>
        <row r="285">
          <cell r="B285" t="str">
            <v>2268-9707</v>
          </cell>
          <cell r="C285" t="str">
            <v>프림</v>
          </cell>
          <cell r="D285" t="str">
            <v>2268-9707</v>
          </cell>
          <cell r="E285" t="str">
            <v>동대문 B동 5105-5106호</v>
          </cell>
          <cell r="F285">
            <v>0</v>
          </cell>
          <cell r="G285">
            <v>0</v>
          </cell>
          <cell r="H285">
            <v>0</v>
          </cell>
          <cell r="I285" t="str">
            <v>--</v>
          </cell>
        </row>
        <row r="286">
          <cell r="B286" t="str">
            <v>2266-7396</v>
          </cell>
          <cell r="C286" t="str">
            <v>하나</v>
          </cell>
          <cell r="D286" t="str">
            <v>2266-7396</v>
          </cell>
          <cell r="E286" t="str">
            <v>동대문 종합시장 B동 3234-5호</v>
          </cell>
          <cell r="F286" t="str">
            <v>기업</v>
          </cell>
          <cell r="G286" t="str">
            <v>하나 이훈</v>
          </cell>
          <cell r="H286" t="str">
            <v>022-061382-04-015</v>
          </cell>
          <cell r="I286" t="str">
            <v>--</v>
          </cell>
        </row>
        <row r="287">
          <cell r="B287" t="str">
            <v>2268-0753</v>
          </cell>
          <cell r="C287" t="str">
            <v>하나</v>
          </cell>
          <cell r="D287" t="str">
            <v>2268-0753</v>
          </cell>
          <cell r="E287" t="str">
            <v>A동3019호</v>
          </cell>
          <cell r="F287">
            <v>0</v>
          </cell>
          <cell r="G287">
            <v>0</v>
          </cell>
          <cell r="H287">
            <v>0</v>
          </cell>
          <cell r="I287" t="str">
            <v>--</v>
          </cell>
        </row>
        <row r="288">
          <cell r="B288" t="str">
            <v>2274-8865</v>
          </cell>
          <cell r="C288" t="str">
            <v>하나</v>
          </cell>
          <cell r="D288" t="str">
            <v>2274-8865</v>
          </cell>
          <cell r="E288" t="str">
            <v>A동 4층 4157</v>
          </cell>
          <cell r="F288" t="str">
            <v>기업</v>
          </cell>
          <cell r="G288" t="str">
            <v>오제승</v>
          </cell>
          <cell r="H288">
            <v>0</v>
          </cell>
          <cell r="I288" t="str">
            <v>--</v>
          </cell>
        </row>
        <row r="289">
          <cell r="B289" t="str">
            <v>2272-2707</v>
          </cell>
          <cell r="C289" t="str">
            <v>하노바</v>
          </cell>
          <cell r="D289" t="str">
            <v>2272-2707</v>
          </cell>
          <cell r="E289" t="str">
            <v>동대문 C동 4059호</v>
          </cell>
          <cell r="F289">
            <v>0</v>
          </cell>
          <cell r="G289">
            <v>0</v>
          </cell>
          <cell r="H289">
            <v>0</v>
          </cell>
          <cell r="I289" t="str">
            <v>--</v>
          </cell>
        </row>
        <row r="290">
          <cell r="B290" t="str">
            <v>2269-8328</v>
          </cell>
          <cell r="C290" t="str">
            <v>하동</v>
          </cell>
          <cell r="D290" t="str">
            <v>2269-8328</v>
          </cell>
          <cell r="E290" t="str">
            <v>D-3084</v>
          </cell>
          <cell r="F290" t="str">
            <v>새마을금고</v>
          </cell>
          <cell r="G290" t="str">
            <v>김창현</v>
          </cell>
          <cell r="H290" t="str">
            <v>0137-10-006733-8</v>
          </cell>
          <cell r="I290" t="str">
            <v>새마을금고-김창현-0137-10-006733-8</v>
          </cell>
        </row>
        <row r="291">
          <cell r="B291" t="str">
            <v>462-8908</v>
          </cell>
          <cell r="C291" t="str">
            <v>한양합성피혁</v>
          </cell>
          <cell r="D291" t="str">
            <v>462-8908</v>
          </cell>
          <cell r="E291" t="str">
            <v>성동구 성수2가 1동 310-7 1층</v>
          </cell>
          <cell r="F291" t="str">
            <v>기업</v>
          </cell>
          <cell r="G291" t="str">
            <v>문진호</v>
          </cell>
          <cell r="H291" t="str">
            <v>027-098722-01-018</v>
          </cell>
          <cell r="I291" t="str">
            <v>기업-문진호-027-098722-01-018</v>
          </cell>
        </row>
        <row r="292">
          <cell r="B292" t="str">
            <v>2276-1630</v>
          </cell>
          <cell r="C292" t="str">
            <v>한올지</v>
          </cell>
          <cell r="D292" t="str">
            <v>2276-1630</v>
          </cell>
          <cell r="E292" t="str">
            <v>동대문 종합시장 C동 1029,30</v>
          </cell>
          <cell r="F292" t="str">
            <v>우리</v>
          </cell>
          <cell r="G292" t="str">
            <v>장복자</v>
          </cell>
          <cell r="H292" t="str">
            <v>324-156759-02-101</v>
          </cell>
          <cell r="I292" t="str">
            <v>우리-장복자-324-156759-02-101</v>
          </cell>
        </row>
        <row r="293">
          <cell r="B293" t="str">
            <v>461-7288</v>
          </cell>
          <cell r="C293" t="str">
            <v>해성무역</v>
          </cell>
          <cell r="D293" t="str">
            <v>461-7288</v>
          </cell>
          <cell r="E293" t="str">
            <v>성동구 성수동 1가 16-39</v>
          </cell>
          <cell r="F293" t="str">
            <v>국민</v>
          </cell>
          <cell r="G293" t="str">
            <v>손숙기(해성무역)</v>
          </cell>
          <cell r="H293" t="str">
            <v>475801-01-125688</v>
          </cell>
          <cell r="I293" t="str">
            <v>국민-손숙기(해성무역)-475801-01-125688</v>
          </cell>
        </row>
        <row r="294">
          <cell r="B294" t="str">
            <v>2264-9995</v>
          </cell>
          <cell r="C294" t="str">
            <v>행림섬유</v>
          </cell>
          <cell r="D294" t="str">
            <v>2264-9995</v>
          </cell>
          <cell r="E294" t="str">
            <v>D-2813</v>
          </cell>
          <cell r="F294" t="str">
            <v>기업</v>
          </cell>
          <cell r="G294" t="str">
            <v>차재현</v>
          </cell>
          <cell r="H294" t="str">
            <v>022-066039-02-018</v>
          </cell>
          <cell r="I294" t="str">
            <v>기업-차재현-022-066039-02-018</v>
          </cell>
        </row>
        <row r="295">
          <cell r="B295" t="str">
            <v>2277-1245</v>
          </cell>
          <cell r="C295" t="str">
            <v>현대상사</v>
          </cell>
          <cell r="D295" t="str">
            <v>2277-1245</v>
          </cell>
          <cell r="E295" t="str">
            <v>대광빌딩 106호</v>
          </cell>
          <cell r="F295" t="str">
            <v>국민</v>
          </cell>
          <cell r="G295" t="str">
            <v>서은규</v>
          </cell>
          <cell r="H295" t="str">
            <v>005-01-0236-946</v>
          </cell>
          <cell r="I295" t="str">
            <v>국민-서은규-005-01-0236-946</v>
          </cell>
        </row>
        <row r="296">
          <cell r="B296" t="str">
            <v>2266-0891</v>
          </cell>
          <cell r="C296" t="str">
            <v>현대직물</v>
          </cell>
          <cell r="D296" t="str">
            <v>2266-0891</v>
          </cell>
          <cell r="E296" t="str">
            <v>A-3033</v>
          </cell>
          <cell r="F296" t="str">
            <v>기업</v>
          </cell>
          <cell r="G296" t="str">
            <v>김형준</v>
          </cell>
          <cell r="H296" t="str">
            <v>022-057188-01-029</v>
          </cell>
          <cell r="I296" t="str">
            <v>기업-김형준-022-057188-01-029</v>
          </cell>
        </row>
        <row r="297">
          <cell r="B297" t="str">
            <v>2278-0700</v>
          </cell>
          <cell r="C297" t="str">
            <v>현우</v>
          </cell>
          <cell r="D297" t="str">
            <v>2278-0700</v>
          </cell>
          <cell r="E297" t="str">
            <v>동대문 C동 2층 2052호</v>
          </cell>
          <cell r="F297" t="str">
            <v>국민</v>
          </cell>
          <cell r="G297" t="str">
            <v>권영민</v>
          </cell>
          <cell r="H297" t="str">
            <v>013-21-0292-318</v>
          </cell>
          <cell r="I297" t="str">
            <v>--</v>
          </cell>
        </row>
        <row r="298">
          <cell r="B298" t="str">
            <v>2265-6729</v>
          </cell>
          <cell r="C298" t="str">
            <v>현주직물</v>
          </cell>
          <cell r="D298" t="str">
            <v>2265-6729</v>
          </cell>
          <cell r="E298" t="str">
            <v>동대문 B동 3층 3200호</v>
          </cell>
          <cell r="F298">
            <v>0</v>
          </cell>
          <cell r="G298">
            <v>0</v>
          </cell>
          <cell r="H298">
            <v>0</v>
          </cell>
          <cell r="I298" t="str">
            <v>--</v>
          </cell>
        </row>
        <row r="299">
          <cell r="B299" t="str">
            <v>2261-0224</v>
          </cell>
          <cell r="C299" t="str">
            <v>현주텍스타일</v>
          </cell>
          <cell r="D299" t="str">
            <v>2261-0224</v>
          </cell>
          <cell r="E299" t="str">
            <v>동대문 D동 2622호</v>
          </cell>
          <cell r="F299" t="str">
            <v>외환</v>
          </cell>
          <cell r="G299" t="str">
            <v>김혁진</v>
          </cell>
          <cell r="H299" t="str">
            <v>630-007876-402</v>
          </cell>
          <cell r="I299" t="str">
            <v>외환-김혁진-630-007876-402</v>
          </cell>
        </row>
        <row r="300">
          <cell r="B300" t="str">
            <v>2263-8615</v>
          </cell>
          <cell r="C300" t="str">
            <v>현텍스</v>
          </cell>
          <cell r="D300" t="str">
            <v>2263-8615</v>
          </cell>
          <cell r="E300" t="str">
            <v>D-2821</v>
          </cell>
          <cell r="F300" t="str">
            <v>기업</v>
          </cell>
          <cell r="G300" t="str">
            <v>이현숙</v>
          </cell>
          <cell r="H300" t="str">
            <v>022-035905-04-021</v>
          </cell>
          <cell r="I300" t="str">
            <v>기업-이현숙-022-035905-04-021</v>
          </cell>
        </row>
        <row r="301">
          <cell r="B301" t="str">
            <v>2273-2810</v>
          </cell>
          <cell r="C301" t="str">
            <v>협성</v>
          </cell>
          <cell r="D301" t="str">
            <v>2273-2810</v>
          </cell>
          <cell r="E301" t="str">
            <v>동대문 종합시장 A동 3022호</v>
          </cell>
          <cell r="F301" t="str">
            <v>기업</v>
          </cell>
          <cell r="G301" t="str">
            <v>최명순(협성)</v>
          </cell>
          <cell r="H301" t="str">
            <v>02208241101014</v>
          </cell>
          <cell r="I301" t="str">
            <v>기업-최명순(협성)-02208241101014</v>
          </cell>
        </row>
        <row r="302">
          <cell r="B302" t="str">
            <v>2269-0998</v>
          </cell>
          <cell r="C302" t="str">
            <v>혜정</v>
          </cell>
          <cell r="D302" t="str">
            <v>2269-0998</v>
          </cell>
          <cell r="E302" t="str">
            <v>D-3009</v>
          </cell>
          <cell r="F302" t="str">
            <v>기업</v>
          </cell>
          <cell r="G302" t="str">
            <v>윤병문</v>
          </cell>
          <cell r="H302" t="str">
            <v>022-031783-01-023</v>
          </cell>
          <cell r="I302" t="str">
            <v>기업-윤병문-022-031783-01-023</v>
          </cell>
        </row>
        <row r="303">
          <cell r="B303" t="str">
            <v>2279-3780</v>
          </cell>
          <cell r="C303" t="str">
            <v>화산섬유</v>
          </cell>
          <cell r="D303" t="str">
            <v>2279-3780</v>
          </cell>
          <cell r="E303" t="str">
            <v>동대문 종합시장 A동 3층 3073호</v>
          </cell>
          <cell r="F303" t="str">
            <v>새마을금고</v>
          </cell>
          <cell r="G303" t="str">
            <v>마재억</v>
          </cell>
          <cell r="H303" t="str">
            <v>9002-1478-2519-7</v>
          </cell>
          <cell r="I303" t="str">
            <v>새마을금고-마재억-9002-1478-2519-7</v>
          </cell>
        </row>
        <row r="304">
          <cell r="B304" t="str">
            <v>2267-6298</v>
          </cell>
          <cell r="C304" t="str">
            <v>화인텍스</v>
          </cell>
          <cell r="D304" t="str">
            <v>2267-6298</v>
          </cell>
          <cell r="E304" t="str">
            <v>동대문 B동4130호-2</v>
          </cell>
          <cell r="F304" t="str">
            <v>우리</v>
          </cell>
          <cell r="G304" t="str">
            <v>정영숙</v>
          </cell>
          <cell r="H304" t="str">
            <v>814-290241-02-005</v>
          </cell>
          <cell r="I304" t="str">
            <v>--</v>
          </cell>
        </row>
        <row r="305">
          <cell r="B305" t="str">
            <v>2264-2518</v>
          </cell>
          <cell r="C305" t="str">
            <v>효재텍스</v>
          </cell>
          <cell r="D305" t="str">
            <v>2264-2518</v>
          </cell>
          <cell r="E305" t="str">
            <v>동대문 종합시장 A동2198호</v>
          </cell>
          <cell r="F305">
            <v>0</v>
          </cell>
          <cell r="G305">
            <v>0</v>
          </cell>
          <cell r="H305">
            <v>0</v>
          </cell>
          <cell r="I305" t="str">
            <v>--</v>
          </cell>
        </row>
        <row r="306">
          <cell r="B306" t="str">
            <v>2272-5044</v>
          </cell>
          <cell r="C306" t="str">
            <v>흰텍스</v>
          </cell>
          <cell r="D306" t="str">
            <v>2272-5044</v>
          </cell>
          <cell r="E306" t="str">
            <v>동대문 종합시장 B동 4085-1호</v>
          </cell>
          <cell r="F306">
            <v>0</v>
          </cell>
          <cell r="G306">
            <v>0</v>
          </cell>
          <cell r="H306" t="str">
            <v>067-18-50457-9</v>
          </cell>
          <cell r="I306" t="str">
            <v>--</v>
          </cell>
        </row>
        <row r="307">
          <cell r="B307" t="str">
            <v>2268-9478</v>
          </cell>
          <cell r="C307" t="str">
            <v>연웅직물</v>
          </cell>
          <cell r="D307" t="str">
            <v>2268-9478</v>
          </cell>
          <cell r="E307" t="str">
            <v>동대문 종합시장 A동 3004.5.6호</v>
          </cell>
          <cell r="F307" t="str">
            <v>외환</v>
          </cell>
          <cell r="G307" t="str">
            <v>조기웅</v>
          </cell>
          <cell r="H307" t="str">
            <v>067-18-50457-9</v>
          </cell>
          <cell r="I307" t="str">
            <v>외환-조기웅-067-18-50457-9</v>
          </cell>
        </row>
        <row r="308">
          <cell r="B308" t="str">
            <v>2275-5603</v>
          </cell>
          <cell r="C308" t="str">
            <v>B나염전문점</v>
          </cell>
          <cell r="D308" t="str">
            <v>2275-5603</v>
          </cell>
          <cell r="E308" t="str">
            <v>동대문 종합시장 A동 2층 2228호</v>
          </cell>
          <cell r="F308" t="str">
            <v>우리</v>
          </cell>
          <cell r="G308" t="str">
            <v>조인행</v>
          </cell>
          <cell r="H308" t="str">
            <v>1005-801-647606</v>
          </cell>
          <cell r="I308" t="str">
            <v>우리-조인행-1005-801-647606</v>
          </cell>
        </row>
        <row r="309">
          <cell r="B309" t="str">
            <v>2268-0340</v>
          </cell>
          <cell r="C309" t="str">
            <v>레오</v>
          </cell>
          <cell r="D309" t="str">
            <v>2268-0340</v>
          </cell>
          <cell r="E309" t="str">
            <v>동대문 종합시장 B동 3층 3210호</v>
          </cell>
          <cell r="F309" t="str">
            <v>기업</v>
          </cell>
          <cell r="G309" t="str">
            <v>박기수</v>
          </cell>
          <cell r="H309" t="str">
            <v>022-078195-04-010</v>
          </cell>
          <cell r="I309" t="str">
            <v>기업-박기수-022-078195-04-010</v>
          </cell>
        </row>
        <row r="310">
          <cell r="B310" t="str">
            <v>2275-8758</v>
          </cell>
          <cell r="C310" t="str">
            <v>동현직물</v>
          </cell>
          <cell r="D310" t="str">
            <v>2275-8758</v>
          </cell>
          <cell r="E310" t="str">
            <v>동대문 종합시장 D동 2593호</v>
          </cell>
          <cell r="F310" t="str">
            <v>새마을금고</v>
          </cell>
          <cell r="G310" t="str">
            <v>화섬직</v>
          </cell>
          <cell r="H310" t="str">
            <v>9002-1545-2084-9</v>
          </cell>
          <cell r="I310" t="str">
            <v>새마을금고-화섬직-9002-1545-2084-9</v>
          </cell>
        </row>
        <row r="311">
          <cell r="B311" t="str">
            <v>2268-8867</v>
          </cell>
          <cell r="C311" t="str">
            <v>무지개레스</v>
          </cell>
          <cell r="D311" t="str">
            <v>2268-8867</v>
          </cell>
          <cell r="E311" t="str">
            <v>동대문 종합시장 B동 2481호</v>
          </cell>
          <cell r="F311" t="str">
            <v>새마을금고</v>
          </cell>
          <cell r="G311" t="str">
            <v>최정연</v>
          </cell>
          <cell r="H311" t="str">
            <v>9002-1555-8115-1</v>
          </cell>
          <cell r="I311" t="str">
            <v>새마을금고-최정연-9002-1555-8115-1</v>
          </cell>
        </row>
        <row r="312">
          <cell r="B312" t="str">
            <v>2265-1210</v>
          </cell>
          <cell r="C312" t="str">
            <v>리노텍스</v>
          </cell>
          <cell r="D312" t="str">
            <v>2265-1210</v>
          </cell>
          <cell r="E312" t="str">
            <v>동대문 종합시장 D동3120호</v>
          </cell>
          <cell r="F312" t="str">
            <v>우리</v>
          </cell>
          <cell r="G312" t="str">
            <v>정용조</v>
          </cell>
          <cell r="H312" t="str">
            <v>1005-001-445-337</v>
          </cell>
          <cell r="I312" t="str">
            <v>우리-정용조-1005-001-445-337</v>
          </cell>
        </row>
        <row r="313">
          <cell r="B313" t="str">
            <v>2269-4660</v>
          </cell>
          <cell r="C313" t="str">
            <v>대암</v>
          </cell>
          <cell r="D313" t="str">
            <v>2269-4660</v>
          </cell>
          <cell r="E313" t="str">
            <v>동대문 종합시장 D동 3045호</v>
          </cell>
          <cell r="F313" t="str">
            <v>새마을금고</v>
          </cell>
          <cell r="G313" t="str">
            <v>변옥선</v>
          </cell>
          <cell r="H313" t="str">
            <v>013709-0010251</v>
          </cell>
          <cell r="I313" t="str">
            <v>새마을금고-변옥선-013709-0010251</v>
          </cell>
        </row>
        <row r="314">
          <cell r="B314" t="str">
            <v>2285-3090</v>
          </cell>
          <cell r="C314" t="str">
            <v>TOP</v>
          </cell>
          <cell r="D314" t="str">
            <v>2285-3090</v>
          </cell>
          <cell r="E314" t="str">
            <v>동대문 종합시장 D동 3090호</v>
          </cell>
          <cell r="F314" t="str">
            <v>우리</v>
          </cell>
          <cell r="G314" t="str">
            <v>김명옥</v>
          </cell>
          <cell r="H314" t="str">
            <v>1002-580-047966</v>
          </cell>
          <cell r="I314" t="str">
            <v>--</v>
          </cell>
        </row>
        <row r="315">
          <cell r="B315" t="str">
            <v>2264-7723</v>
          </cell>
          <cell r="C315" t="str">
            <v>호영사</v>
          </cell>
          <cell r="D315" t="str">
            <v>2264-7723</v>
          </cell>
          <cell r="E315" t="str">
            <v>동대문 종합시장 D동 3층 55호</v>
          </cell>
          <cell r="F315">
            <v>0</v>
          </cell>
          <cell r="G315">
            <v>0</v>
          </cell>
          <cell r="H315">
            <v>0</v>
          </cell>
          <cell r="I315" t="str">
            <v>--</v>
          </cell>
        </row>
        <row r="316">
          <cell r="B316" t="str">
            <v>2266-8181</v>
          </cell>
          <cell r="C316" t="str">
            <v>한창상사</v>
          </cell>
          <cell r="D316" t="str">
            <v>2266-8181</v>
          </cell>
          <cell r="E316" t="str">
            <v>동대문 A동 4120호</v>
          </cell>
          <cell r="I316" t="str">
            <v>--</v>
          </cell>
        </row>
        <row r="317">
          <cell r="B317" t="str">
            <v>2274-3317</v>
          </cell>
          <cell r="C317" t="str">
            <v>청TEX</v>
          </cell>
          <cell r="D317" t="str">
            <v>2274-3317</v>
          </cell>
          <cell r="E317" t="str">
            <v>동대문 C동 3317호</v>
          </cell>
          <cell r="I317" t="str">
            <v>--</v>
          </cell>
        </row>
        <row r="318">
          <cell r="B318" t="str">
            <v>2274-1500</v>
          </cell>
          <cell r="C318" t="str">
            <v>아트갤러리</v>
          </cell>
          <cell r="D318" t="str">
            <v>2274-1500</v>
          </cell>
          <cell r="E318" t="str">
            <v>동대문 D동 101,102호</v>
          </cell>
          <cell r="I318" t="str">
            <v>--</v>
          </cell>
        </row>
        <row r="319">
          <cell r="B319" t="str">
            <v>2278-3051</v>
          </cell>
          <cell r="C319" t="str">
            <v>밀라노TEX</v>
          </cell>
          <cell r="D319" t="str">
            <v>2278-3051</v>
          </cell>
          <cell r="E319" t="str">
            <v>동대문 C동 3284호</v>
          </cell>
          <cell r="F319" t="str">
            <v>국민</v>
          </cell>
          <cell r="G319" t="str">
            <v>주)데코텍스피아</v>
          </cell>
          <cell r="H319" t="str">
            <v>016737-04-002803</v>
          </cell>
          <cell r="I319" t="str">
            <v>--</v>
          </cell>
        </row>
        <row r="320">
          <cell r="B320" t="str">
            <v>2266-5430</v>
          </cell>
          <cell r="C320" t="str">
            <v xml:space="preserve">DIESEL </v>
          </cell>
          <cell r="D320" t="str">
            <v>2266-5430</v>
          </cell>
          <cell r="E320" t="str">
            <v>동대문 C동 4091~2호</v>
          </cell>
          <cell r="F320" t="str">
            <v>국민</v>
          </cell>
          <cell r="G320" t="str">
            <v>주)데코텍스피아</v>
          </cell>
          <cell r="H320" t="str">
            <v>016737-04-002803</v>
          </cell>
          <cell r="I320" t="str">
            <v>국민-주)데코텍스피아-016737-04-002803</v>
          </cell>
        </row>
        <row r="321">
          <cell r="B321" t="str">
            <v>2278-5580</v>
          </cell>
          <cell r="C321" t="str">
            <v>수빈상사</v>
          </cell>
          <cell r="D321" t="str">
            <v>2278-5580</v>
          </cell>
          <cell r="E321" t="str">
            <v>동대문 D동 3215호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B322" t="str">
            <v>2272-7407</v>
          </cell>
          <cell r="C322" t="str">
            <v>모아섬유</v>
          </cell>
          <cell r="D322" t="str">
            <v>2272-7407</v>
          </cell>
          <cell r="E322" t="str">
            <v>동대문 D동 3201호</v>
          </cell>
          <cell r="F322" t="str">
            <v>기업</v>
          </cell>
          <cell r="G322" t="str">
            <v>조규철</v>
          </cell>
          <cell r="H322" t="str">
            <v>022-042847-04-018</v>
          </cell>
          <cell r="I322" t="str">
            <v>기업-조규철-022-042847-04-018</v>
          </cell>
        </row>
        <row r="323">
          <cell r="B323" t="str">
            <v>2267-9746</v>
          </cell>
          <cell r="C323" t="str">
            <v>하림텍스</v>
          </cell>
          <cell r="D323" t="str">
            <v>2267-9746</v>
          </cell>
          <cell r="E323" t="str">
            <v>동대문 B동4130호-4</v>
          </cell>
          <cell r="F323" t="str">
            <v>기업</v>
          </cell>
          <cell r="G323" t="str">
            <v>임중규</v>
          </cell>
          <cell r="H323" t="str">
            <v>022-045698-04-028</v>
          </cell>
          <cell r="I323" t="str">
            <v>기업-임중규-022-045698-04-028</v>
          </cell>
        </row>
        <row r="324">
          <cell r="B324" t="str">
            <v>2268-3291</v>
          </cell>
          <cell r="C324" t="str">
            <v>정한상사</v>
          </cell>
          <cell r="D324" t="str">
            <v>2268-3291</v>
          </cell>
          <cell r="E324" t="str">
            <v>동대문 D동 3077호</v>
          </cell>
          <cell r="F324" t="str">
            <v>신한</v>
          </cell>
          <cell r="G324" t="str">
            <v>고정한</v>
          </cell>
          <cell r="H324" t="str">
            <v>100-023-248262</v>
          </cell>
          <cell r="I324" t="str">
            <v>--</v>
          </cell>
        </row>
        <row r="325">
          <cell r="B325" t="str">
            <v>2266-5333</v>
          </cell>
          <cell r="C325" t="str">
            <v>세성상사</v>
          </cell>
          <cell r="D325" t="str">
            <v>2266-5333</v>
          </cell>
          <cell r="E325" t="str">
            <v>종로6가 319-1 대명 B/D 1층 105호</v>
          </cell>
          <cell r="I325" t="str">
            <v>--</v>
          </cell>
        </row>
        <row r="326">
          <cell r="B326" t="str">
            <v>2215-1069</v>
          </cell>
          <cell r="C326" t="str">
            <v>일진상사</v>
          </cell>
          <cell r="D326" t="str">
            <v>2215-1069</v>
          </cell>
          <cell r="E326" t="str">
            <v>동대문구 장안동 305-1(동아빌딩 2층)</v>
          </cell>
          <cell r="I326" t="str">
            <v>--</v>
          </cell>
        </row>
        <row r="327">
          <cell r="B327" t="str">
            <v>2274-1661</v>
          </cell>
          <cell r="C327" t="str">
            <v>Q TEXTILE</v>
          </cell>
          <cell r="D327" t="str">
            <v>2274-1661</v>
          </cell>
          <cell r="E327" t="str">
            <v>동대문 종합시장 C동 3층 246호</v>
          </cell>
          <cell r="I327" t="str">
            <v>--</v>
          </cell>
        </row>
        <row r="328">
          <cell r="B328" t="str">
            <v>2273-8544</v>
          </cell>
          <cell r="C328" t="str">
            <v>청호텍스</v>
          </cell>
          <cell r="D328" t="str">
            <v>2273-8544</v>
          </cell>
          <cell r="E328" t="str">
            <v>동대문 B동3163호</v>
          </cell>
          <cell r="I328" t="str">
            <v>--</v>
          </cell>
        </row>
        <row r="329">
          <cell r="B329" t="str">
            <v>2268-1011</v>
          </cell>
          <cell r="C329" t="str">
            <v>목화직물</v>
          </cell>
          <cell r="D329" t="str">
            <v>2268-1011</v>
          </cell>
          <cell r="E329" t="str">
            <v>동대문 D동 3199-3200호</v>
          </cell>
          <cell r="I329" t="str">
            <v>--</v>
          </cell>
        </row>
        <row r="330">
          <cell r="B330" t="str">
            <v>2273-6636</v>
          </cell>
          <cell r="C330" t="str">
            <v>Sharon textile</v>
          </cell>
          <cell r="D330" t="str">
            <v>2273-6636</v>
          </cell>
          <cell r="E330" t="str">
            <v>동대문 A동 4114호</v>
          </cell>
          <cell r="F330" t="str">
            <v>외환</v>
          </cell>
          <cell r="G330" t="str">
            <v>송은호</v>
          </cell>
          <cell r="H330" t="str">
            <v>630-006709-801</v>
          </cell>
          <cell r="I330" t="str">
            <v>--</v>
          </cell>
        </row>
        <row r="331">
          <cell r="B331" t="str">
            <v>2268-7542</v>
          </cell>
          <cell r="C331" t="str">
            <v>핑크텍스</v>
          </cell>
          <cell r="D331" t="str">
            <v>2268-7542</v>
          </cell>
          <cell r="E331" t="str">
            <v>동대문 A동 42217호</v>
          </cell>
          <cell r="F331" t="str">
            <v>외환</v>
          </cell>
          <cell r="G331" t="str">
            <v>송은호</v>
          </cell>
          <cell r="H331" t="str">
            <v>630-006709-801</v>
          </cell>
          <cell r="I331" t="str">
            <v>외환-송은호-630-006709-801</v>
          </cell>
        </row>
        <row r="332">
          <cell r="B332" t="str">
            <v>2263-4759</v>
          </cell>
          <cell r="C332" t="str">
            <v>영림직물</v>
          </cell>
          <cell r="D332" t="str">
            <v>2263-4759</v>
          </cell>
          <cell r="E332" t="str">
            <v>동대문 C동 3355호</v>
          </cell>
          <cell r="I332" t="str">
            <v>--</v>
          </cell>
        </row>
        <row r="333">
          <cell r="B333" t="str">
            <v>2272-6592</v>
          </cell>
          <cell r="C333" t="str">
            <v>장안섬유</v>
          </cell>
          <cell r="D333" t="str">
            <v>2272-6592</v>
          </cell>
          <cell r="E333" t="str">
            <v>동대문 B동3004호</v>
          </cell>
          <cell r="I333" t="str">
            <v>--</v>
          </cell>
        </row>
        <row r="334">
          <cell r="B334" t="str">
            <v>466-6117</v>
          </cell>
          <cell r="C334" t="str">
            <v>CMX</v>
          </cell>
          <cell r="D334" t="str">
            <v>466-6117</v>
          </cell>
          <cell r="E334" t="str">
            <v>성동구 성수2가 3동 271-22</v>
          </cell>
          <cell r="I334" t="str">
            <v>--</v>
          </cell>
        </row>
        <row r="335">
          <cell r="B335" t="str">
            <v>2269-9480</v>
          </cell>
          <cell r="C335" t="str">
            <v>세창</v>
          </cell>
          <cell r="D335" t="str">
            <v>2269-9480</v>
          </cell>
          <cell r="E335" t="str">
            <v>동대문 종합시장 C동 3층 315호</v>
          </cell>
          <cell r="I335" t="str">
            <v>--</v>
          </cell>
        </row>
        <row r="336">
          <cell r="B336" t="str">
            <v>2285-6900</v>
          </cell>
          <cell r="C336" t="str">
            <v>알파</v>
          </cell>
          <cell r="D336" t="str">
            <v>2285-6900</v>
          </cell>
          <cell r="E336" t="str">
            <v>동대문 종합시장 C동 4층 4080호</v>
          </cell>
          <cell r="F336" t="str">
            <v>우리</v>
          </cell>
          <cell r="G336" t="str">
            <v>이부경</v>
          </cell>
          <cell r="H336" t="str">
            <v>1005-902-123321</v>
          </cell>
          <cell r="I336" t="str">
            <v>--</v>
          </cell>
        </row>
        <row r="337">
          <cell r="B337" t="str">
            <v>2279-7993</v>
          </cell>
          <cell r="C337" t="str">
            <v>기명</v>
          </cell>
          <cell r="D337" t="str">
            <v>2279-7993</v>
          </cell>
          <cell r="E337" t="str">
            <v>동대문 종합시장 B동 4075호</v>
          </cell>
          <cell r="F337" t="str">
            <v>우리</v>
          </cell>
          <cell r="G337" t="str">
            <v>이부경</v>
          </cell>
          <cell r="H337" t="str">
            <v>1005-902-123321</v>
          </cell>
          <cell r="I337" t="str">
            <v>우리-이부경-1005-902-123321</v>
          </cell>
        </row>
        <row r="338">
          <cell r="B338" t="str">
            <v>2272-3126</v>
          </cell>
          <cell r="C338" t="str">
            <v>코니</v>
          </cell>
          <cell r="D338" t="str">
            <v>2272-3126</v>
          </cell>
          <cell r="E338" t="str">
            <v>동대문 B동 3126호</v>
          </cell>
          <cell r="F338" t="str">
            <v>국민</v>
          </cell>
          <cell r="G338" t="str">
            <v>김금미</v>
          </cell>
          <cell r="H338" t="str">
            <v>005701-04-167923</v>
          </cell>
          <cell r="I338" t="str">
            <v>--</v>
          </cell>
        </row>
        <row r="339">
          <cell r="B339" t="str">
            <v>2264-1508</v>
          </cell>
          <cell r="C339" t="str">
            <v>헤세드</v>
          </cell>
          <cell r="D339" t="str">
            <v>2264-1508</v>
          </cell>
          <cell r="E339" t="str">
            <v>동대문 D동 3040호</v>
          </cell>
          <cell r="F339" t="str">
            <v>기업은행</v>
          </cell>
          <cell r="G339" t="str">
            <v>이정한</v>
          </cell>
          <cell r="H339" t="str">
            <v>022-062818-04-016</v>
          </cell>
          <cell r="I339" t="str">
            <v>--</v>
          </cell>
        </row>
        <row r="340">
          <cell r="B340" t="str">
            <v>2265-4075</v>
          </cell>
          <cell r="C340" t="str">
            <v>헤라텍스</v>
          </cell>
          <cell r="D340" t="str">
            <v>2265-4075</v>
          </cell>
          <cell r="E340" t="str">
            <v>동대문 D동 3033호</v>
          </cell>
          <cell r="F340" t="str">
            <v>기업은행</v>
          </cell>
          <cell r="G340" t="str">
            <v>이정한</v>
          </cell>
          <cell r="H340" t="str">
            <v>022-062818-04-016</v>
          </cell>
          <cell r="I340" t="str">
            <v>--</v>
          </cell>
        </row>
        <row r="341">
          <cell r="B341" t="str">
            <v>2278-0997</v>
          </cell>
          <cell r="C341" t="str">
            <v>해비치</v>
          </cell>
          <cell r="D341" t="str">
            <v>2278-0997</v>
          </cell>
          <cell r="E341" t="str">
            <v>동대문 D동 2603호</v>
          </cell>
          <cell r="F341" t="str">
            <v>기업은행</v>
          </cell>
          <cell r="G341" t="str">
            <v>박미전</v>
          </cell>
          <cell r="H341" t="str">
            <v>022-068506-04-015</v>
          </cell>
          <cell r="I341" t="str">
            <v>--</v>
          </cell>
        </row>
        <row r="342">
          <cell r="B342" t="str">
            <v>2263-6850</v>
          </cell>
          <cell r="C342" t="str">
            <v>텍스탑</v>
          </cell>
          <cell r="D342" t="str">
            <v>2263-6850</v>
          </cell>
          <cell r="E342" t="str">
            <v>동대문 D동 2621호</v>
          </cell>
          <cell r="F342" t="str">
            <v>기업은행</v>
          </cell>
          <cell r="G342" t="str">
            <v>박미전</v>
          </cell>
          <cell r="H342" t="str">
            <v>022-068506-04-015</v>
          </cell>
          <cell r="I342" t="str">
            <v>기업은행-박미전-022-068506-04-015</v>
          </cell>
        </row>
        <row r="343">
          <cell r="B343" t="str">
            <v>2269-2745</v>
          </cell>
          <cell r="C343" t="str">
            <v>상명투게더</v>
          </cell>
          <cell r="D343" t="str">
            <v>2269-2745</v>
          </cell>
          <cell r="E343" t="str">
            <v>동대문 A동 3047호</v>
          </cell>
          <cell r="F343" t="str">
            <v>새마을금고</v>
          </cell>
          <cell r="G343" t="str">
            <v>최연화</v>
          </cell>
          <cell r="H343" t="str">
            <v>9003-2109-98185</v>
          </cell>
          <cell r="I343" t="str">
            <v>--</v>
          </cell>
        </row>
        <row r="344">
          <cell r="B344">
            <v>0</v>
          </cell>
          <cell r="C344" t="str">
            <v>J2텍스타일</v>
          </cell>
          <cell r="D344" t="str">
            <v>2254-4076</v>
          </cell>
          <cell r="E344" t="str">
            <v>동대문 A동 4076호</v>
          </cell>
          <cell r="F344" t="str">
            <v>우리</v>
          </cell>
          <cell r="G344" t="str">
            <v>정세영</v>
          </cell>
          <cell r="H344" t="str">
            <v>1005-702-172398</v>
          </cell>
          <cell r="I344" t="str">
            <v>--</v>
          </cell>
        </row>
        <row r="345">
          <cell r="B345">
            <v>0</v>
          </cell>
          <cell r="C345" t="str">
            <v>레드필통</v>
          </cell>
          <cell r="D345" t="str">
            <v>773-3930</v>
          </cell>
          <cell r="E345" t="str">
            <v>동대문 C동1038호</v>
          </cell>
          <cell r="F345" t="str">
            <v>외환</v>
          </cell>
          <cell r="G345" t="str">
            <v>김옥임</v>
          </cell>
          <cell r="H345" t="str">
            <v>620-214953-814</v>
          </cell>
          <cell r="I345" t="str">
            <v>--</v>
          </cell>
        </row>
        <row r="346">
          <cell r="B346">
            <v>0</v>
          </cell>
          <cell r="C346" t="str">
            <v>우림</v>
          </cell>
          <cell r="D346" t="str">
            <v>2275-7784</v>
          </cell>
          <cell r="E346" t="str">
            <v>동대문 D동 3043호</v>
          </cell>
          <cell r="F346" t="str">
            <v>국민</v>
          </cell>
          <cell r="G346" t="str">
            <v>장창수</v>
          </cell>
          <cell r="H346" t="str">
            <v>043-24-0681-863</v>
          </cell>
          <cell r="I346" t="str">
            <v>--</v>
          </cell>
        </row>
        <row r="347">
          <cell r="B347">
            <v>0</v>
          </cell>
          <cell r="C347" t="str">
            <v>선아레이스</v>
          </cell>
          <cell r="D347" t="str">
            <v>2273-1799</v>
          </cell>
          <cell r="E347" t="str">
            <v>동대문 D동 1799호</v>
          </cell>
          <cell r="F347" t="str">
            <v>우리</v>
          </cell>
          <cell r="G347" t="str">
            <v>성순단</v>
          </cell>
          <cell r="H347" t="str">
            <v>1002-146-440867</v>
          </cell>
          <cell r="I347" t="str">
            <v>--</v>
          </cell>
        </row>
        <row r="348">
          <cell r="B348">
            <v>0</v>
          </cell>
          <cell r="C348" t="str">
            <v>메이킹탑</v>
          </cell>
          <cell r="D348" t="str">
            <v>070-8888-2626</v>
          </cell>
          <cell r="E348" t="str">
            <v>동대문 A동 1054호</v>
          </cell>
          <cell r="I348" t="str">
            <v>--</v>
          </cell>
        </row>
        <row r="349">
          <cell r="B349">
            <v>0</v>
          </cell>
          <cell r="C349" t="str">
            <v>소현직물</v>
          </cell>
          <cell r="D349" t="str">
            <v>2269-6344</v>
          </cell>
          <cell r="E349" t="str">
            <v>동대문 D동 3126호</v>
          </cell>
          <cell r="I349" t="str">
            <v>--</v>
          </cell>
        </row>
        <row r="350">
          <cell r="B350">
            <v>0</v>
          </cell>
          <cell r="C350" t="str">
            <v>한진상사</v>
          </cell>
          <cell r="D350" t="str">
            <v>2272-4500</v>
          </cell>
          <cell r="E350" t="str">
            <v>종로6가316-1 대광B/D 특1호</v>
          </cell>
          <cell r="F350" t="str">
            <v>기업</v>
          </cell>
          <cell r="G350" t="str">
            <v>손일동한진상사</v>
          </cell>
          <cell r="H350" t="str">
            <v>022-049131-02-031</v>
          </cell>
          <cell r="I350" t="str">
            <v>--</v>
          </cell>
        </row>
        <row r="351">
          <cell r="B351">
            <v>0</v>
          </cell>
          <cell r="C351" t="str">
            <v>마법사</v>
          </cell>
          <cell r="D351" t="str">
            <v>2279-5995</v>
          </cell>
          <cell r="E351" t="str">
            <v>동대문 D동 3155호</v>
          </cell>
          <cell r="I351" t="str">
            <v>--</v>
          </cell>
        </row>
        <row r="352">
          <cell r="B352">
            <v>0</v>
          </cell>
          <cell r="C352" t="str">
            <v>신화</v>
          </cell>
          <cell r="D352" t="str">
            <v>2274-3151</v>
          </cell>
          <cell r="E352" t="str">
            <v>동대문 B동4178호</v>
          </cell>
          <cell r="I352" t="str">
            <v>--</v>
          </cell>
        </row>
        <row r="353">
          <cell r="B353">
            <v>0</v>
          </cell>
          <cell r="I353" t="str">
            <v>--</v>
          </cell>
        </row>
        <row r="354">
          <cell r="B354">
            <v>0</v>
          </cell>
          <cell r="I354" t="str">
            <v>--</v>
          </cell>
        </row>
        <row r="355">
          <cell r="B355">
            <v>0</v>
          </cell>
          <cell r="I355" t="str">
            <v>--</v>
          </cell>
        </row>
        <row r="356">
          <cell r="B356">
            <v>0</v>
          </cell>
          <cell r="I356" t="str">
            <v>--</v>
          </cell>
        </row>
        <row r="357">
          <cell r="B357">
            <v>0</v>
          </cell>
          <cell r="I357" t="str">
            <v>--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
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
몰드비
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
몰드비
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
몰드비
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
샘플비
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
샘플비
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
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
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
샘플비
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
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
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
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
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
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
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
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>
            <v>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>
            <v>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>
            <v>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
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
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FOREMOST</v>
          </cell>
          <cell r="O464" t="str">
            <v>USD</v>
          </cell>
          <cell r="P464">
            <v>0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FOREMOST</v>
          </cell>
          <cell r="O465" t="str">
            <v>USD</v>
          </cell>
          <cell r="P465">
            <v>0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/>
          </cell>
          <cell r="B488">
            <v>0</v>
          </cell>
          <cell r="C488">
            <v>0</v>
          </cell>
          <cell r="D488" t="str">
            <v/>
          </cell>
          <cell r="E488" t="str">
            <v/>
          </cell>
          <cell r="F488">
            <v>0</v>
          </cell>
          <cell r="G488" t="str">
            <v/>
          </cell>
          <cell r="H488">
            <v>32</v>
          </cell>
          <cell r="I488" t="str">
            <v/>
          </cell>
          <cell r="J488" t="str">
            <v/>
          </cell>
          <cell r="K488">
            <v>0</v>
          </cell>
          <cell r="L488" t="str">
            <v/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</row>
        <row r="489">
          <cell r="A489" t="str">
            <v/>
          </cell>
          <cell r="B489">
            <v>0</v>
          </cell>
          <cell r="C489">
            <v>0</v>
          </cell>
          <cell r="D489" t="str">
            <v/>
          </cell>
          <cell r="E489" t="str">
            <v/>
          </cell>
          <cell r="F489">
            <v>0</v>
          </cell>
          <cell r="G489" t="str">
            <v/>
          </cell>
          <cell r="H489">
            <v>33</v>
          </cell>
          <cell r="I489" t="str">
            <v/>
          </cell>
          <cell r="J489" t="str">
            <v/>
          </cell>
          <cell r="K489">
            <v>0</v>
          </cell>
          <cell r="L489" t="str">
            <v/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</row>
        <row r="490">
          <cell r="A490" t="str">
            <v/>
          </cell>
          <cell r="B490">
            <v>0</v>
          </cell>
          <cell r="C490">
            <v>0</v>
          </cell>
          <cell r="D490" t="str">
            <v/>
          </cell>
          <cell r="E490" t="str">
            <v/>
          </cell>
          <cell r="F490">
            <v>0</v>
          </cell>
          <cell r="G490" t="str">
            <v/>
          </cell>
          <cell r="H490">
            <v>34</v>
          </cell>
          <cell r="I490" t="str">
            <v/>
          </cell>
          <cell r="J490" t="str">
            <v/>
          </cell>
          <cell r="K490">
            <v>0</v>
          </cell>
          <cell r="L490" t="str">
            <v/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</row>
        <row r="491">
          <cell r="A491" t="str">
            <v/>
          </cell>
          <cell r="B491">
            <v>0</v>
          </cell>
          <cell r="C491">
            <v>0</v>
          </cell>
          <cell r="D491" t="str">
            <v/>
          </cell>
          <cell r="E491" t="str">
            <v/>
          </cell>
          <cell r="F491">
            <v>0</v>
          </cell>
          <cell r="G491" t="str">
            <v/>
          </cell>
          <cell r="H491">
            <v>35</v>
          </cell>
          <cell r="I491" t="str">
            <v/>
          </cell>
          <cell r="J491" t="str">
            <v/>
          </cell>
          <cell r="K491">
            <v>0</v>
          </cell>
          <cell r="L491" t="str">
            <v/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</row>
        <row r="492">
          <cell r="A492" t="str">
            <v/>
          </cell>
          <cell r="B492">
            <v>0</v>
          </cell>
          <cell r="C492">
            <v>0</v>
          </cell>
          <cell r="D492" t="str">
            <v/>
          </cell>
          <cell r="E492" t="str">
            <v/>
          </cell>
          <cell r="F492">
            <v>0</v>
          </cell>
          <cell r="G492" t="str">
            <v/>
          </cell>
          <cell r="H492">
            <v>36</v>
          </cell>
          <cell r="I492" t="str">
            <v/>
          </cell>
          <cell r="J492" t="str">
            <v/>
          </cell>
          <cell r="K492">
            <v>0</v>
          </cell>
          <cell r="L492" t="str">
            <v/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</row>
        <row r="493">
          <cell r="A493" t="str">
            <v/>
          </cell>
          <cell r="B493">
            <v>0</v>
          </cell>
          <cell r="C493">
            <v>0</v>
          </cell>
          <cell r="D493" t="str">
            <v/>
          </cell>
          <cell r="E493" t="str">
            <v/>
          </cell>
          <cell r="F493">
            <v>0</v>
          </cell>
          <cell r="G493" t="str">
            <v/>
          </cell>
          <cell r="H493">
            <v>37</v>
          </cell>
          <cell r="I493" t="str">
            <v/>
          </cell>
          <cell r="J493" t="str">
            <v/>
          </cell>
          <cell r="K493">
            <v>0</v>
          </cell>
          <cell r="L493" t="str">
            <v/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</row>
        <row r="494">
          <cell r="A494" t="str">
            <v/>
          </cell>
          <cell r="B494">
            <v>0</v>
          </cell>
          <cell r="C494">
            <v>0</v>
          </cell>
          <cell r="D494" t="str">
            <v/>
          </cell>
          <cell r="E494" t="str">
            <v/>
          </cell>
          <cell r="F494">
            <v>0</v>
          </cell>
          <cell r="G494" t="str">
            <v/>
          </cell>
          <cell r="H494">
            <v>38</v>
          </cell>
          <cell r="I494" t="str">
            <v/>
          </cell>
          <cell r="J494" t="str">
            <v/>
          </cell>
          <cell r="K494">
            <v>0</v>
          </cell>
          <cell r="L494" t="str">
            <v/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</row>
        <row r="495">
          <cell r="A495" t="str">
            <v/>
          </cell>
          <cell r="B495">
            <v>0</v>
          </cell>
          <cell r="C495">
            <v>0</v>
          </cell>
          <cell r="D495" t="str">
            <v/>
          </cell>
          <cell r="E495" t="str">
            <v/>
          </cell>
          <cell r="F495">
            <v>0</v>
          </cell>
          <cell r="G495" t="str">
            <v/>
          </cell>
          <cell r="H495">
            <v>39</v>
          </cell>
          <cell r="I495" t="str">
            <v/>
          </cell>
          <cell r="J495" t="str">
            <v/>
          </cell>
          <cell r="K495">
            <v>0</v>
          </cell>
          <cell r="L495" t="str">
            <v/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</row>
        <row r="496">
          <cell r="A496" t="str">
            <v/>
          </cell>
          <cell r="B496">
            <v>0</v>
          </cell>
          <cell r="C496">
            <v>0</v>
          </cell>
          <cell r="D496" t="str">
            <v/>
          </cell>
          <cell r="E496" t="str">
            <v/>
          </cell>
          <cell r="F496">
            <v>0</v>
          </cell>
          <cell r="G496" t="str">
            <v/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/>
          </cell>
          <cell r="B497">
            <v>0</v>
          </cell>
          <cell r="C497">
            <v>0</v>
          </cell>
          <cell r="D497" t="str">
            <v/>
          </cell>
          <cell r="E497" t="str">
            <v/>
          </cell>
          <cell r="F497">
            <v>0</v>
          </cell>
          <cell r="G497" t="str">
            <v/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2:BR5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-121008" refreshedDate="41912.800080092595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9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200"/>
    </cacheField>
    <cacheField name="원단금액(-V)" numFmtId="0">
      <sharedItems containsString="0" containsBlank="1" containsNumber="1" containsInteger="1" minValue="0" maxValue="162000"/>
    </cacheField>
    <cacheField name="PO NO." numFmtId="0">
      <sharedItems containsBlank="1"/>
    </cacheField>
    <cacheField name="발주일" numFmtId="0">
      <sharedItems containsDate="1" containsBlank="1" containsMixedTypes="1" minDate="2014-09-29T00:00:00" maxDate="2014-09-30T00:00:00"/>
    </cacheField>
    <cacheField name="입고일" numFmtId="0">
      <sharedItems containsDate="1" containsBlank="1" containsMixedTypes="1" minDate="2014-10-04T00:00:00" maxDate="2014-10-05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445" maxValue="6019" count="11">
        <s v="20S TWILL"/>
        <m/>
        <n v="605" u="1"/>
        <n v="722" u="1"/>
        <n v="1640" u="1"/>
        <n v="445" u="1"/>
        <n v="3485" u="1"/>
        <n v="6019" u="1"/>
        <n v="1020" u="1"/>
        <n v="1322" u="1"/>
        <n v="2004" u="1"/>
      </sharedItems>
    </cacheField>
    <cacheField name="색상명" numFmtId="0">
      <sharedItems containsBlank="1"/>
    </cacheField>
    <cacheField name="폭_x000a_(INCH)" numFmtId="194">
      <sharedItems containsBlank="1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3600" maxValue="3600"/>
    </cacheField>
    <cacheField name="업체명" numFmtId="0">
      <sharedItems containsBlank="1" containsMixedTypes="1" containsNumber="1" containsInteger="1" minValue="0" maxValue="0" count="4">
        <s v="나림"/>
        <m/>
        <s v=""/>
        <n v="0" u="1"/>
      </sharedItems>
    </cacheField>
    <cacheField name="연락처" numFmtId="0">
      <sharedItems containsBlank="1" count="121">
        <s v="2268-9115"/>
        <m/>
        <s v="2268-2988" u="1"/>
        <s v="2269-4660" u="1"/>
        <s v="2279-3780" u="1"/>
        <s v="2273-0166" u="1"/>
        <s v="2274-5578" u="1"/>
        <s v="2274-3151" u="1"/>
        <s v="2275-7784" u="1"/>
        <s v="2278-1873" u="1"/>
        <s v="2263-6850" u="1"/>
        <s v="2273-2087" u="1"/>
        <s v="2273-0834" u="1"/>
        <s v="2268-3291" u="1"/>
        <s v="2266-9449" u="1"/>
        <s v="2274-7969" u="1"/>
        <s v="2279-7993" u="1"/>
        <s v="2274-6755" u="1"/>
        <s v="2265-1903" u="1"/>
        <s v="2266-5430" u="1"/>
        <s v="2272-7342" u="1"/>
        <s v="2277-2735" u="1"/>
        <s v="2279-0801" u="1"/>
        <s v="2269-0631" u="1"/>
        <s v="2272-0919" u="1"/>
        <s v="2268-1159" u="1"/>
        <s v="2275-4938" u="1"/>
        <s v="2263-5658" u="1"/>
        <s v="2268-7542" u="1"/>
        <s v="2266-8394" u="1"/>
        <s v="2272-7873" u="1"/>
        <s v="2273-7718" u="1"/>
        <s v="2273-6636" u="1"/>
        <s v="02-461-7288" u="1"/>
        <s v="2267-6716" u="1"/>
        <s v="2266-1133" u="1"/>
        <s v="2272-2335" u="1"/>
        <s v="2268-2066" u="1"/>
        <s v="2268-0512" u="1"/>
        <s v="2272-3175" u="1"/>
        <s v="2254-4076" u="1"/>
        <s v="461-7288" u="1"/>
        <s v="2274-3598" u="1"/>
        <s v="2272-4758" u="1"/>
        <s v="2275-1318" u="1"/>
        <s v="2277-2119" u="1"/>
        <s v="2265-7702" u="1"/>
        <s v="2272-4085" u="1"/>
        <s v="2263-9535" u="1"/>
        <s v="2261-0224" u="1"/>
        <s v="2274-6438" u="1"/>
        <s v="2276-1630" u="1"/>
        <s v="2267-8866" u="1"/>
        <s v="2267-9746" u="1"/>
        <s v="2269-0616" u="1"/>
        <s v="2278-6176" u="1"/>
        <s v="2268-2390" u="1"/>
        <s v="2265-1210" u="1"/>
        <s v="2263-4759" u="1"/>
        <s v="2266-7396" u="1"/>
        <s v="2266-8847" u="1"/>
        <s v="2266-8545" u="1"/>
        <s v="2265-4075" u="1"/>
        <s v="2268-9478" u="1"/>
        <s v="744-8953" u="1"/>
        <s v="2268-8867" u="1"/>
        <s v="2274-7641" u="1"/>
        <s v="2272-0185" u="1"/>
        <s v="773-3930" u="1"/>
        <s v="2272-0253" u="1"/>
        <s v="2272-3126" u="1"/>
        <s v="2272-5990" u="1"/>
        <s v="8226-7286" u="1"/>
        <s v="2272-4207" u="1"/>
        <s v="2273-7928" u="1"/>
        <s v="2285-3090" u="1"/>
        <s v="2269-9249" u="1"/>
        <s v="2273-6173" u="1"/>
        <s v="2275-4440" u="1"/>
        <s v="2272-4198" u="1"/>
        <s v="2275-8758" u="1"/>
        <s v="2267-5975" u="1"/>
        <s v="2264-3074" u="1"/>
        <s v="2278-3488" u="1"/>
        <s v="2265-8423" u="1"/>
        <s v="2276-0661" u="1"/>
        <s v="2272-7407" u="1"/>
        <s v="2274-2864" u="1"/>
        <s v="2264-7388" u="1"/>
        <s v="2273-1799" u="1"/>
        <s v="2269-0423" u="1"/>
        <s v="2285-5039" u="1"/>
        <s v="2263-0885" u="1"/>
        <s v="2274-7285" u="1"/>
        <s v="2278-6220" u="1"/>
        <s v="2272-2229" u="1"/>
        <s v="2264-1508" u="1"/>
        <s v="070-8888-2626" u="1"/>
        <s v="2263-1461" u="1"/>
        <s v="2279-9570" u="1"/>
        <s v="2274-8703" u="1"/>
        <s v="745-6863" u="1"/>
        <s v="2278-9355" u="1"/>
        <s v="2265-6548" u="1"/>
        <s v="2261-3531" u="1"/>
        <s v="2273-3886" u="1"/>
        <s v="2273-4363~4" u="1"/>
        <s v="2279-3321" u="1"/>
        <s v="2273-6456" u="1"/>
        <s v="2285-6716" u="1"/>
        <s v="2263-5675" u="1"/>
        <s v="2263-7768" u="1"/>
        <s v="2268-1011" u="1"/>
        <s v="2268-4179" u="1"/>
        <s v="2274-2344" u="1"/>
        <s v="2263-5170" u="1"/>
        <s v="2263-8615" u="1"/>
        <s v="2273-0709" u="1"/>
        <s v="2278-0997" u="1"/>
        <s v="2267-6696" u="1"/>
        <s v="2263-9488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45" maxValue="45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22500000000000001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DPK-QF-11DPKERF5509PK"/>
    <n v="1"/>
    <s v="DPK-QF-11DPKERF5509PK1"/>
    <n v="200"/>
    <n v="162000"/>
    <s v="RXK-KIDS-14FW-DPK-QF-11"/>
    <d v="2014-09-29T00:00:00"/>
    <d v="2014-10-04T00:00:00"/>
    <s v="햇츠온 MD 유란대리"/>
    <m/>
    <m/>
    <s v="14FW FROZEN SNAP_03_PK_KIDS"/>
    <s v="DPKERF5509PK"/>
    <s v="#3"/>
    <x v="0"/>
    <s v="PINK"/>
    <s v="58&quot;"/>
    <m/>
    <n v="3600"/>
    <x v="0"/>
    <x v="0"/>
    <s v="B-3175"/>
    <n v="45"/>
    <m/>
    <n v="0.22500000000000001"/>
  </r>
  <r>
    <n v="2"/>
    <s v=""/>
    <n v="1"/>
    <s v="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4"/>
    <s v=""/>
    <n v="3"/>
    <s v="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5"/>
    <s v=""/>
    <n v="4"/>
    <s v="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6"/>
    <s v=""/>
    <n v="5"/>
    <s v="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7"/>
    <s v=""/>
    <n v="6"/>
    <s v="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8"/>
    <s v=""/>
    <n v="7"/>
    <s v="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9"/>
    <s v=""/>
    <n v="8"/>
    <s v="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0"/>
    <s v=""/>
    <n v="9"/>
    <s v="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1"/>
    <s v=""/>
    <n v="10"/>
    <s v="1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2"/>
    <s v=""/>
    <n v="11"/>
    <s v="1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3"/>
    <s v=""/>
    <n v="12"/>
    <s v="1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4"/>
    <s v=""/>
    <n v="13"/>
    <s v="1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5"/>
    <s v=""/>
    <n v="14"/>
    <s v="1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6"/>
    <s v=""/>
    <n v="15"/>
    <s v="1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7"/>
    <s v=""/>
    <n v="16"/>
    <s v="1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8"/>
    <s v=""/>
    <n v="17"/>
    <s v="1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19"/>
    <s v=""/>
    <n v="18"/>
    <s v="1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0"/>
    <s v=""/>
    <n v="19"/>
    <s v="1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1"/>
    <s v=""/>
    <n v="20"/>
    <s v="2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2"/>
    <s v=""/>
    <n v="21"/>
    <s v="2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3"/>
    <s v=""/>
    <n v="22"/>
    <s v="2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4"/>
    <s v=""/>
    <n v="23"/>
    <s v="2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5"/>
    <s v=""/>
    <n v="24"/>
    <s v="2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6"/>
    <s v=""/>
    <n v="25"/>
    <s v="2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7"/>
    <s v=""/>
    <n v="26"/>
    <s v="2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8"/>
    <s v=""/>
    <n v="27"/>
    <s v="2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29"/>
    <s v=""/>
    <n v="28"/>
    <s v="2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0"/>
    <s v=""/>
    <n v="29"/>
    <s v="2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1"/>
    <s v=""/>
    <n v="30"/>
    <s v="3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2"/>
    <s v=""/>
    <n v="31"/>
    <s v="3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3"/>
    <s v=""/>
    <n v="32"/>
    <s v="3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4"/>
    <s v=""/>
    <n v="33"/>
    <s v="3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5"/>
    <s v=""/>
    <n v="34"/>
    <s v="3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6"/>
    <s v=""/>
    <n v="35"/>
    <s v="3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7"/>
    <s v=""/>
    <n v="36"/>
    <s v="3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8"/>
    <s v=""/>
    <n v="37"/>
    <s v="3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39"/>
    <s v=""/>
    <n v="38"/>
    <s v="3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0"/>
    <s v=""/>
    <n v="39"/>
    <s v="3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1"/>
    <s v=""/>
    <n v="40"/>
    <s v="4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2"/>
    <s v=""/>
    <n v="41"/>
    <s v="4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3"/>
    <s v=""/>
    <n v="42"/>
    <s v="4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4"/>
    <s v=""/>
    <n v="43"/>
    <s v="4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5"/>
    <s v=""/>
    <n v="44"/>
    <s v="44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6"/>
    <s v=""/>
    <n v="45"/>
    <s v="45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7"/>
    <s v=""/>
    <n v="46"/>
    <s v="46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8"/>
    <s v=""/>
    <n v="47"/>
    <s v="47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49"/>
    <s v=""/>
    <n v="48"/>
    <s v="48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0"/>
    <s v=""/>
    <n v="49"/>
    <s v="49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1"/>
    <s v=""/>
    <n v="50"/>
    <s v="50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2"/>
    <s v=""/>
    <n v="51"/>
    <s v="51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3"/>
    <s v=""/>
    <n v="52"/>
    <s v="52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4"/>
    <s v=""/>
    <n v="53"/>
    <s v="53"/>
    <n v="0"/>
    <n v="0"/>
    <s v=""/>
    <s v=""/>
    <s v=""/>
    <s v=""/>
    <m/>
    <m/>
    <m/>
    <m/>
    <m/>
    <x v="1"/>
    <m/>
    <m/>
    <m/>
    <m/>
    <x v="2"/>
    <x v="1"/>
    <s v=""/>
    <m/>
    <m/>
    <n v="0"/>
  </r>
  <r>
    <n v="55"/>
    <s v=""/>
    <n v="54"/>
    <s v="54"/>
    <n v="0"/>
    <n v="0"/>
    <s v=""/>
    <s v=""/>
    <s v=""/>
    <s v=""/>
    <m/>
    <m/>
    <m/>
    <m/>
    <m/>
    <x v="1"/>
    <m/>
    <m/>
    <m/>
    <m/>
    <x v="1"/>
    <x v="1"/>
    <m/>
    <m/>
    <m/>
    <m/>
  </r>
  <r>
    <n v="56"/>
    <s v=""/>
    <n v="55"/>
    <s v="55"/>
    <n v="0"/>
    <n v="0"/>
    <s v=""/>
    <s v=""/>
    <s v=""/>
    <s v=""/>
    <m/>
    <m/>
    <m/>
    <m/>
    <m/>
    <x v="1"/>
    <m/>
    <m/>
    <m/>
    <m/>
    <x v="1"/>
    <x v="1"/>
    <m/>
    <m/>
    <m/>
    <m/>
  </r>
  <r>
    <n v="57"/>
    <s v=""/>
    <n v="56"/>
    <s v="56"/>
    <n v="0"/>
    <n v="0"/>
    <s v=""/>
    <s v=""/>
    <s v=""/>
    <s v=""/>
    <m/>
    <m/>
    <m/>
    <m/>
    <m/>
    <x v="1"/>
    <m/>
    <m/>
    <m/>
    <m/>
    <x v="1"/>
    <x v="1"/>
    <m/>
    <m/>
    <m/>
    <m/>
  </r>
  <r>
    <n v="58"/>
    <s v=""/>
    <n v="57"/>
    <s v="57"/>
    <n v="0"/>
    <n v="0"/>
    <s v=""/>
    <s v=""/>
    <s v=""/>
    <s v=""/>
    <m/>
    <m/>
    <m/>
    <m/>
    <m/>
    <x v="1"/>
    <m/>
    <m/>
    <m/>
    <m/>
    <x v="1"/>
    <x v="1"/>
    <m/>
    <m/>
    <m/>
    <m/>
  </r>
  <r>
    <n v="59"/>
    <s v=""/>
    <n v="58"/>
    <s v="58"/>
    <n v="0"/>
    <n v="0"/>
    <s v=""/>
    <s v=""/>
    <s v=""/>
    <s v=""/>
    <m/>
    <m/>
    <m/>
    <m/>
    <m/>
    <x v="1"/>
    <m/>
    <m/>
    <m/>
    <m/>
    <x v="1"/>
    <x v="1"/>
    <m/>
    <m/>
    <m/>
    <m/>
  </r>
  <r>
    <n v="60"/>
    <s v=""/>
    <n v="59"/>
    <s v="59"/>
    <n v="0"/>
    <n v="0"/>
    <s v=""/>
    <s v=""/>
    <s v=""/>
    <s v=""/>
    <m/>
    <m/>
    <m/>
    <m/>
    <m/>
    <x v="1"/>
    <m/>
    <m/>
    <m/>
    <m/>
    <x v="1"/>
    <x v="1"/>
    <m/>
    <m/>
    <m/>
    <m/>
  </r>
  <r>
    <n v="61"/>
    <s v=""/>
    <n v="60"/>
    <s v="60"/>
    <n v="0"/>
    <n v="0"/>
    <s v=""/>
    <s v=""/>
    <s v=""/>
    <s v=""/>
    <m/>
    <m/>
    <m/>
    <m/>
    <m/>
    <x v="1"/>
    <m/>
    <m/>
    <m/>
    <m/>
    <x v="1"/>
    <x v="1"/>
    <m/>
    <m/>
    <m/>
    <m/>
  </r>
  <r>
    <n v="62"/>
    <s v=""/>
    <n v="61"/>
    <s v="61"/>
    <n v="0"/>
    <n v="0"/>
    <s v=""/>
    <s v=""/>
    <s v=""/>
    <s v=""/>
    <m/>
    <m/>
    <m/>
    <m/>
    <m/>
    <x v="1"/>
    <m/>
    <m/>
    <m/>
    <m/>
    <x v="1"/>
    <x v="1"/>
    <m/>
    <m/>
    <m/>
    <m/>
  </r>
  <r>
    <n v="63"/>
    <s v=""/>
    <n v="62"/>
    <s v="62"/>
    <n v="0"/>
    <n v="0"/>
    <s v=""/>
    <s v=""/>
    <s v=""/>
    <s v=""/>
    <m/>
    <m/>
    <m/>
    <m/>
    <m/>
    <x v="1"/>
    <m/>
    <m/>
    <m/>
    <m/>
    <x v="1"/>
    <x v="1"/>
    <m/>
    <m/>
    <m/>
    <m/>
  </r>
  <r>
    <n v="64"/>
    <s v=""/>
    <n v="63"/>
    <s v="63"/>
    <n v="0"/>
    <n v="0"/>
    <s v=""/>
    <s v=""/>
    <s v=""/>
    <s v=""/>
    <m/>
    <m/>
    <m/>
    <m/>
    <m/>
    <x v="1"/>
    <m/>
    <m/>
    <m/>
    <m/>
    <x v="1"/>
    <x v="1"/>
    <m/>
    <m/>
    <m/>
    <m/>
  </r>
  <r>
    <n v="65"/>
    <s v=""/>
    <n v="64"/>
    <s v="64"/>
    <n v="0"/>
    <n v="0"/>
    <s v=""/>
    <s v=""/>
    <s v=""/>
    <s v=""/>
    <m/>
    <m/>
    <m/>
    <m/>
    <m/>
    <x v="1"/>
    <m/>
    <m/>
    <m/>
    <m/>
    <x v="1"/>
    <x v="1"/>
    <m/>
    <m/>
    <m/>
    <m/>
  </r>
  <r>
    <n v="66"/>
    <s v=""/>
    <n v="65"/>
    <s v="65"/>
    <n v="0"/>
    <n v="0"/>
    <s v=""/>
    <s v=""/>
    <s v=""/>
    <s v=""/>
    <m/>
    <m/>
    <m/>
    <m/>
    <m/>
    <x v="1"/>
    <m/>
    <m/>
    <m/>
    <m/>
    <x v="1"/>
    <x v="1"/>
    <m/>
    <m/>
    <m/>
    <m/>
  </r>
  <r>
    <n v="67"/>
    <s v=""/>
    <n v="66"/>
    <s v="66"/>
    <n v="0"/>
    <n v="0"/>
    <s v=""/>
    <s v=""/>
    <s v=""/>
    <s v=""/>
    <m/>
    <m/>
    <m/>
    <m/>
    <m/>
    <x v="1"/>
    <m/>
    <m/>
    <m/>
    <m/>
    <x v="1"/>
    <x v="1"/>
    <m/>
    <m/>
    <m/>
    <m/>
  </r>
  <r>
    <n v="68"/>
    <s v=""/>
    <n v="67"/>
    <s v="67"/>
    <n v="0"/>
    <n v="0"/>
    <s v=""/>
    <s v=""/>
    <s v=""/>
    <s v=""/>
    <m/>
    <m/>
    <m/>
    <m/>
    <m/>
    <x v="1"/>
    <m/>
    <m/>
    <m/>
    <m/>
    <x v="1"/>
    <x v="1"/>
    <m/>
    <m/>
    <m/>
    <m/>
  </r>
  <r>
    <n v="69"/>
    <s v=""/>
    <n v="68"/>
    <s v="68"/>
    <n v="0"/>
    <n v="0"/>
    <s v=""/>
    <s v=""/>
    <s v=""/>
    <s v=""/>
    <m/>
    <m/>
    <m/>
    <m/>
    <m/>
    <x v="1"/>
    <m/>
    <m/>
    <m/>
    <m/>
    <x v="1"/>
    <x v="1"/>
    <m/>
    <m/>
    <m/>
    <m/>
  </r>
  <r>
    <n v="70"/>
    <s v=""/>
    <n v="69"/>
    <s v="69"/>
    <n v="0"/>
    <n v="0"/>
    <s v=""/>
    <s v=""/>
    <s v=""/>
    <s v=""/>
    <m/>
    <m/>
    <m/>
    <m/>
    <m/>
    <x v="1"/>
    <m/>
    <m/>
    <m/>
    <m/>
    <x v="1"/>
    <x v="1"/>
    <m/>
    <m/>
    <m/>
    <m/>
  </r>
  <r>
    <m/>
    <m/>
    <m/>
    <m/>
    <m/>
    <m/>
    <m/>
    <m/>
    <m/>
    <m/>
    <m/>
    <m/>
    <m/>
    <m/>
    <m/>
    <x v="1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10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12055">
      <pivotArea type="all" dataOnly="0" outline="0" fieldPosition="0"/>
    </format>
    <format dxfId="12054">
      <pivotArea type="all" dataOnly="0" outline="0" fieldPosition="0"/>
    </format>
    <format dxfId="12053">
      <pivotArea outline="0" fieldPosition="0">
        <references count="1">
          <reference field="4294967294" count="1">
            <x v="0"/>
          </reference>
        </references>
      </pivotArea>
    </format>
    <format dxfId="12052">
      <pivotArea outline="0" fieldPosition="0">
        <references count="1">
          <reference field="4294967294" count="1">
            <x v="1"/>
          </reference>
        </references>
      </pivotArea>
    </format>
    <format dxfId="12051">
      <pivotArea outline="0" fieldPosition="0">
        <references count="1">
          <reference field="4294967294" count="1">
            <x v="2"/>
          </reference>
        </references>
      </pivotArea>
    </format>
    <format dxfId="12050">
      <pivotArea outline="0" fieldPosition="0">
        <references count="1">
          <reference field="4294967294" count="1">
            <x v="3"/>
          </reference>
        </references>
      </pivotArea>
    </format>
    <format dxfId="12049">
      <pivotArea outline="0" fieldPosition="0">
        <references count="1">
          <reference field="4294967294" count="1">
            <x v="4"/>
          </reference>
        </references>
      </pivotArea>
    </format>
    <format dxfId="12048">
      <pivotArea dataOnly="0" grandRow="1" outline="0" fieldPosition="0"/>
    </format>
    <format dxfId="12047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12046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12045">
      <pivotArea dataOnly="0" outline="0" fieldPosition="0">
        <references count="1">
          <reference field="4294967294" count="1">
            <x v="2"/>
          </reference>
        </references>
      </pivotArea>
    </format>
    <format dxfId="12044">
      <pivotArea outline="0" fieldPosition="0">
        <references count="1">
          <reference field="4294967294" count="1" selected="0">
            <x v="2"/>
          </reference>
        </references>
      </pivotArea>
    </format>
    <format dxfId="12043">
      <pivotArea type="topRight" dataOnly="0" labelOnly="1" outline="0" offset="B1" fieldPosition="0"/>
    </format>
    <format dxfId="1204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041">
      <pivotArea grandRow="1" outline="0" fieldPosition="0"/>
    </format>
    <format dxfId="12040">
      <pivotArea dataOnly="0" labelOnly="1" grandRow="1" outline="0" fieldPosition="0"/>
    </format>
    <format dxfId="12039">
      <pivotArea outline="0" fieldPosition="0">
        <references count="1">
          <reference field="32" count="1" selected="0">
            <x v="2"/>
          </reference>
        </references>
      </pivotArea>
    </format>
    <format dxfId="12038">
      <pivotArea outline="0" fieldPosition="0">
        <references count="1">
          <reference field="32" count="1" selected="0">
            <x v="10"/>
          </reference>
        </references>
      </pivotArea>
    </format>
    <format dxfId="12037">
      <pivotArea outline="0" fieldPosition="0">
        <references count="1">
          <reference field="32" count="1" selected="0">
            <x v="12"/>
          </reference>
        </references>
      </pivotArea>
    </format>
    <format dxfId="12036">
      <pivotArea outline="0" fieldPosition="0">
        <references count="1">
          <reference field="32" count="1" selected="0">
            <x v="14"/>
          </reference>
        </references>
      </pivotArea>
    </format>
    <format dxfId="12035">
      <pivotArea outline="0" fieldPosition="0">
        <references count="1">
          <reference field="32" count="1" selected="0">
            <x v="15"/>
          </reference>
        </references>
      </pivotArea>
    </format>
    <format dxfId="12034">
      <pivotArea outline="0" fieldPosition="0">
        <references count="1">
          <reference field="32" count="1" selected="0">
            <x v="22"/>
          </reference>
        </references>
      </pivotArea>
    </format>
    <format dxfId="12033">
      <pivotArea outline="0" fieldPosition="0">
        <references count="1">
          <reference field="32" count="1" selected="0">
            <x v="18"/>
          </reference>
        </references>
      </pivotArea>
    </format>
    <format dxfId="12032">
      <pivotArea outline="0" fieldPosition="0">
        <references count="1">
          <reference field="32" count="1" selected="0">
            <x v="23"/>
          </reference>
        </references>
      </pivotArea>
    </format>
    <format dxfId="12031">
      <pivotArea outline="0" fieldPosition="0">
        <references count="1">
          <reference field="32" count="1" selected="0">
            <x v="26"/>
          </reference>
        </references>
      </pivotArea>
    </format>
    <format dxfId="12030">
      <pivotArea outline="0" fieldPosition="0">
        <references count="1">
          <reference field="32" count="1" selected="0">
            <x v="28"/>
          </reference>
        </references>
      </pivotArea>
    </format>
    <format dxfId="12029">
      <pivotArea outline="0" fieldPosition="0">
        <references count="1">
          <reference field="32" count="1" selected="0">
            <x v="30"/>
          </reference>
        </references>
      </pivotArea>
    </format>
    <format dxfId="12028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12027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12026">
      <pivotArea type="origin" dataOnly="0" labelOnly="1" outline="0" fieldPosition="0"/>
    </format>
    <format dxfId="12025">
      <pivotArea field="-2" type="button" dataOnly="0" labelOnly="1" outline="0" axis="axisCol" fieldPosition="0"/>
    </format>
    <format dxfId="12024">
      <pivotArea type="topRight" dataOnly="0" labelOnly="1" outline="0" fieldPosition="0"/>
    </format>
    <format dxfId="12023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2022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1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0:E13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1">
        <item x="1"/>
        <item m="1" x="3"/>
        <item m="1" x="9"/>
        <item m="1" x="4"/>
        <item m="1" x="6"/>
        <item m="1" x="7"/>
        <item m="1" x="10"/>
        <item m="1" x="8"/>
        <item m="1" x="5"/>
        <item m="1" x="2"/>
        <item x="0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4">
        <item h="1" m="1" x="3"/>
        <item h="1" x="2"/>
        <item x="0"/>
        <item h="1" x="1"/>
      </items>
    </pivotField>
    <pivotField axis="axisRow" compact="0" outline="0" showAll="0" defaultSubtotal="0">
      <items count="121">
        <item x="1"/>
        <item m="1" x="104"/>
        <item m="1" x="78"/>
        <item m="1" x="36"/>
        <item m="1" x="110"/>
        <item m="1" x="6"/>
        <item m="1" x="66"/>
        <item x="0"/>
        <item m="1" x="17"/>
        <item m="1" x="52"/>
        <item m="1" x="18"/>
        <item m="1" x="103"/>
        <item m="1" x="54"/>
        <item m="1" x="76"/>
        <item m="1" x="90"/>
        <item m="1" x="11"/>
        <item m="1" x="98"/>
        <item m="1" x="22"/>
        <item m="1" x="49"/>
        <item m="1" x="21"/>
        <item m="1" x="92"/>
        <item m="1" x="23"/>
        <item m="1" x="85"/>
        <item m="1" x="45"/>
        <item m="1" x="84"/>
        <item m="1" x="35"/>
        <item m="1" x="120"/>
        <item m="1" x="56"/>
        <item m="1" x="37"/>
        <item m="1" x="79"/>
        <item m="1" x="105"/>
        <item m="1" x="64"/>
        <item m="1" x="9"/>
        <item m="1" x="20"/>
        <item m="1" x="91"/>
        <item m="1" x="81"/>
        <item m="1" x="47"/>
        <item m="1" x="74"/>
        <item m="1" x="87"/>
        <item m="1" x="88"/>
        <item m="1" x="62"/>
        <item m="1" x="69"/>
        <item m="1" x="33"/>
        <item m="1" x="46"/>
        <item m="1" x="24"/>
        <item m="1" x="41"/>
        <item m="1" x="2"/>
        <item m="1" x="94"/>
        <item m="1" x="99"/>
        <item m="1" x="38"/>
        <item m="1" x="106"/>
        <item m="1" x="113"/>
        <item m="1" x="111"/>
        <item m="1" x="55"/>
        <item m="1" x="73"/>
        <item m="1" x="109"/>
        <item m="1" x="100"/>
        <item m="1" x="29"/>
        <item m="1" x="61"/>
        <item m="1" x="102"/>
        <item m="1" x="80"/>
        <item m="1" x="65"/>
        <item m="1" x="19"/>
        <item m="1" x="43"/>
        <item m="1" x="116"/>
        <item m="1" x="48"/>
        <item m="1" x="93"/>
        <item m="1" x="3"/>
        <item m="1" x="57"/>
        <item m="1" x="75"/>
        <item m="1" x="4"/>
        <item m="1" x="86"/>
        <item m="1" x="53"/>
        <item m="1" x="13"/>
        <item m="1" x="50"/>
        <item m="1" x="16"/>
        <item m="1" x="70"/>
        <item m="1" x="27"/>
        <item m="1" x="14"/>
        <item m="1" x="51"/>
        <item m="1" x="112"/>
        <item m="1" x="107"/>
        <item m="1" x="32"/>
        <item m="1" x="26"/>
        <item m="1" x="28"/>
        <item m="1" x="34"/>
        <item m="1" x="96"/>
        <item m="1" x="39"/>
        <item m="1" x="63"/>
        <item m="1" x="118"/>
        <item m="1" x="25"/>
        <item m="1" x="10"/>
        <item m="1" x="58"/>
        <item m="1" x="30"/>
        <item m="1" x="114"/>
        <item m="1" x="15"/>
        <item m="1" x="115"/>
        <item m="1" x="60"/>
        <item m="1" x="108"/>
        <item m="1" x="42"/>
        <item m="1" x="40"/>
        <item m="1" x="68"/>
        <item m="1" x="8"/>
        <item m="1" x="89"/>
        <item m="1" x="12"/>
        <item m="1" x="97"/>
        <item m="1" x="117"/>
        <item m="1" x="7"/>
        <item m="1" x="95"/>
        <item m="1" x="72"/>
        <item m="1" x="5"/>
        <item m="1" x="101"/>
        <item m="1" x="82"/>
        <item m="1" x="71"/>
        <item m="1" x="67"/>
        <item m="1" x="44"/>
        <item m="1" x="77"/>
        <item m="1" x="83"/>
        <item m="1" x="31"/>
        <item m="1" x="59"/>
        <item m="1" x="11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2">
    <i>
      <x v="2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4">
    <format dxfId="1253">
      <pivotArea type="all" dataOnly="0" outline="0" fieldPosition="0"/>
    </format>
    <format dxfId="1252">
      <pivotArea type="all" dataOnly="0" outline="0" fieldPosition="0"/>
    </format>
    <format dxfId="1251">
      <pivotArea dataOnly="0" grandRow="1" outline="0" fieldPosition="0"/>
    </format>
    <format dxfId="1250">
      <pivotArea type="topRight" dataOnly="0" labelOnly="1" outline="0" offset="B1" fieldPosition="0"/>
    </format>
    <format dxfId="1249">
      <pivotArea dataOnly="0" labelOnly="1" grandRow="1" outline="0" fieldPosition="0"/>
    </format>
    <format dxfId="1248">
      <pivotArea type="all" dataOnly="0" outline="0" fieldPosition="0"/>
    </format>
    <format dxfId="1247">
      <pivotArea type="all" dataOnly="0" outline="0" fieldPosition="0"/>
    </format>
    <format dxfId="1246">
      <pivotArea dataOnly="0" outline="0" fieldPosition="0">
        <references count="1">
          <reference field="20" count="0" defaultSubtotal="1"/>
        </references>
      </pivotArea>
    </format>
    <format dxfId="1245">
      <pivotArea field="20" type="button" dataOnly="0" labelOnly="1" outline="0" axis="axisRow" fieldPosition="0"/>
    </format>
    <format dxfId="1244">
      <pivotArea field="15" type="button" dataOnly="0" labelOnly="1" outline="0"/>
    </format>
    <format dxfId="12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2">
      <pivotArea field="20" type="button" dataOnly="0" labelOnly="1" outline="0" axis="axisRow" fieldPosition="0"/>
    </format>
    <format dxfId="1241">
      <pivotArea field="15" type="button" dataOnly="0" labelOnly="1" outline="0"/>
    </format>
    <format dxfId="12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9">
      <pivotArea field="15" type="button" dataOnly="0" labelOnly="1" outline="0"/>
    </format>
    <format dxfId="1238">
      <pivotArea type="all" dataOnly="0" outline="0" fieldPosition="0"/>
    </format>
    <format dxfId="1237">
      <pivotArea outline="0" fieldPosition="0">
        <references count="1">
          <reference field="4294967294" count="1">
            <x v="0"/>
          </reference>
        </references>
      </pivotArea>
    </format>
    <format dxfId="1236">
      <pivotArea type="all" dataOnly="0" outline="0" fieldPosition="0"/>
    </format>
    <format dxfId="1235">
      <pivotArea type="all" dataOnly="0" outline="0" fieldPosition="0"/>
    </format>
    <format dxfId="1234">
      <pivotArea field="20" type="button" dataOnly="0" labelOnly="1" outline="0" axis="axisRow" fieldPosition="0"/>
    </format>
    <format dxfId="1233">
      <pivotArea field="21" type="button" dataOnly="0" labelOnly="1" outline="0" axis="axisRow" fieldPosition="1"/>
    </format>
    <format dxfId="12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1">
      <pivotArea outline="0" collapsedLevelsAreSubtotals="1" fieldPosition="0"/>
    </format>
    <format dxfId="1230">
      <pivotArea field="20" type="button" dataOnly="0" labelOnly="1" outline="0" axis="axisRow" fieldPosition="0"/>
    </format>
    <format dxfId="1229">
      <pivotArea field="21" type="button" dataOnly="0" labelOnly="1" outline="0" axis="axisRow" fieldPosition="1"/>
    </format>
    <format dxfId="1228">
      <pivotArea dataOnly="0" labelOnly="1" outline="0" fieldPosition="0">
        <references count="1">
          <reference field="20" count="0"/>
        </references>
      </pivotArea>
    </format>
    <format dxfId="1227">
      <pivotArea dataOnly="0" labelOnly="1" grandRow="1" outline="0" fieldPosition="0"/>
    </format>
    <format dxfId="12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5">
      <pivotArea field="20" type="button" dataOnly="0" labelOnly="1" outline="0" axis="axisRow" fieldPosition="0"/>
    </format>
    <format dxfId="1224">
      <pivotArea field="21" type="button" dataOnly="0" labelOnly="1" outline="0" axis="axisRow" fieldPosition="1"/>
    </format>
    <format dxfId="12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2">
      <pivotArea grandRow="1" outline="0" collapsedLevelsAreSubtotals="1" fieldPosition="0"/>
    </format>
    <format dxfId="1221">
      <pivotArea dataOnly="0" labelOnly="1" grandRow="1" outline="0" fieldPosition="0"/>
    </format>
    <format dxfId="1220">
      <pivotArea outline="0" collapsedLevelsAreSubtotals="1" fieldPosition="0">
        <references count="3">
          <reference field="4294967294" count="1" selected="0">
            <x v="1"/>
          </reference>
          <reference field="20" count="0" selected="0"/>
          <reference field="21" count="9" selected="0">
            <x v="35"/>
            <x v="53"/>
            <x v="55"/>
            <x v="58"/>
            <x v="63"/>
            <x v="67"/>
            <x v="71"/>
            <x v="72"/>
            <x v="73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N12" sqref="N12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537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1599</v>
      </c>
      <c r="O3"/>
      <c r="Q3" s="14"/>
    </row>
    <row r="4" spans="1:34" s="14" customFormat="1" ht="13.5">
      <c r="A4" s="449"/>
      <c r="B4" s="450"/>
      <c r="C4" s="450"/>
      <c r="D4" s="450"/>
      <c r="E4" s="451" t="s">
        <v>538</v>
      </c>
      <c r="F4" s="450"/>
      <c r="G4" s="473"/>
      <c r="H4" s="450"/>
      <c r="I4" s="452"/>
      <c r="J4" s="205"/>
      <c r="K4" s="178" t="s">
        <v>1618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54" t="s">
        <v>1385</v>
      </c>
      <c r="B5" s="454" t="s">
        <v>1386</v>
      </c>
      <c r="C5" s="454" t="s">
        <v>1400</v>
      </c>
      <c r="D5" s="454" t="s">
        <v>547</v>
      </c>
      <c r="E5" s="453" t="s">
        <v>528</v>
      </c>
      <c r="F5" s="460" t="s">
        <v>529</v>
      </c>
      <c r="G5" s="469" t="s">
        <v>530</v>
      </c>
      <c r="H5" s="460" t="s">
        <v>532</v>
      </c>
      <c r="I5" s="455" t="s">
        <v>533</v>
      </c>
      <c r="J5" s="170"/>
      <c r="K5" s="211" t="s">
        <v>1598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53" t="s">
        <v>1601</v>
      </c>
      <c r="B6" s="453">
        <v>2</v>
      </c>
      <c r="C6" s="461">
        <v>41374</v>
      </c>
      <c r="D6" s="453" t="s">
        <v>1226</v>
      </c>
      <c r="E6" s="456">
        <v>5.5</v>
      </c>
      <c r="F6" s="462">
        <v>6</v>
      </c>
      <c r="G6" s="468">
        <v>3100</v>
      </c>
      <c r="H6" s="463">
        <v>21180000</v>
      </c>
      <c r="I6" s="464">
        <v>142300000</v>
      </c>
      <c r="J6" s="208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60"/>
      <c r="B7" s="453">
        <v>12</v>
      </c>
      <c r="C7" s="461">
        <v>41401</v>
      </c>
      <c r="D7" s="453" t="s">
        <v>1226</v>
      </c>
      <c r="E7" s="456">
        <v>5</v>
      </c>
      <c r="F7" s="462">
        <v>5</v>
      </c>
      <c r="G7" s="468">
        <v>6000</v>
      </c>
      <c r="H7" s="463">
        <v>41458500</v>
      </c>
      <c r="I7" s="464">
        <v>264000000</v>
      </c>
      <c r="J7" s="208"/>
      <c r="K7" s="212" t="s">
        <v>1540</v>
      </c>
      <c r="M7" s="176"/>
      <c r="N7" s="183" t="s">
        <v>1541</v>
      </c>
      <c r="O7" s="173"/>
      <c r="Q7" s="183" t="s">
        <v>1538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60"/>
      <c r="B8" s="453">
        <v>23</v>
      </c>
      <c r="C8" s="461">
        <v>41435</v>
      </c>
      <c r="D8" s="453" t="s">
        <v>1226</v>
      </c>
      <c r="E8" s="456">
        <v>7.5</v>
      </c>
      <c r="F8" s="462">
        <v>8</v>
      </c>
      <c r="G8" s="468">
        <v>8700</v>
      </c>
      <c r="H8" s="463">
        <v>52506493.506493501</v>
      </c>
      <c r="I8" s="464">
        <v>404300000</v>
      </c>
      <c r="J8" s="208"/>
      <c r="K8" s="213" t="s">
        <v>1539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60"/>
      <c r="B9" s="453">
        <v>26</v>
      </c>
      <c r="C9" s="461">
        <v>41443</v>
      </c>
      <c r="D9" s="453" t="s">
        <v>1226</v>
      </c>
      <c r="E9" s="456">
        <v>3</v>
      </c>
      <c r="F9" s="462">
        <v>3</v>
      </c>
      <c r="G9" s="468">
        <v>8200</v>
      </c>
      <c r="H9" s="463">
        <v>63694150</v>
      </c>
      <c r="I9" s="464">
        <v>441800000</v>
      </c>
      <c r="J9" s="209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60"/>
      <c r="B10" s="453">
        <v>28</v>
      </c>
      <c r="C10" s="461">
        <v>41443</v>
      </c>
      <c r="D10" s="453" t="s">
        <v>1226</v>
      </c>
      <c r="E10" s="456">
        <v>3</v>
      </c>
      <c r="F10" s="462">
        <v>3</v>
      </c>
      <c r="G10" s="468">
        <v>12300</v>
      </c>
      <c r="H10" s="463">
        <v>86064935.064935058</v>
      </c>
      <c r="I10" s="464">
        <v>662700000</v>
      </c>
      <c r="J10" s="209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53" t="s">
        <v>1277</v>
      </c>
      <c r="B11" s="453">
        <v>1</v>
      </c>
      <c r="C11" s="461">
        <v>41365</v>
      </c>
      <c r="D11" s="453" t="s">
        <v>510</v>
      </c>
      <c r="E11" s="470">
        <v>1</v>
      </c>
      <c r="F11" s="468">
        <v>1</v>
      </c>
      <c r="G11" s="468">
        <v>1200</v>
      </c>
      <c r="H11" s="471">
        <v>18974000</v>
      </c>
      <c r="I11" s="472">
        <v>68800000</v>
      </c>
      <c r="J11" s="209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60"/>
      <c r="B12" s="453">
        <v>2</v>
      </c>
      <c r="C12" s="461">
        <v>41373</v>
      </c>
      <c r="D12" s="453" t="s">
        <v>510</v>
      </c>
      <c r="E12" s="470">
        <v>0.66666666666666663</v>
      </c>
      <c r="F12" s="468">
        <v>1</v>
      </c>
      <c r="G12" s="468">
        <v>3700</v>
      </c>
      <c r="H12" s="471">
        <v>36724000</v>
      </c>
      <c r="I12" s="472">
        <v>177100000</v>
      </c>
      <c r="J12" s="208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60"/>
      <c r="B13" s="453">
        <v>3</v>
      </c>
      <c r="C13" s="461">
        <v>41374</v>
      </c>
      <c r="D13" s="453" t="s">
        <v>1227</v>
      </c>
      <c r="E13" s="470">
        <v>3</v>
      </c>
      <c r="F13" s="468">
        <v>3</v>
      </c>
      <c r="G13" s="468">
        <v>1300</v>
      </c>
      <c r="H13" s="471">
        <v>15326000</v>
      </c>
      <c r="I13" s="472">
        <v>69100000</v>
      </c>
      <c r="J13" s="208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60"/>
      <c r="B14" s="453">
        <v>4</v>
      </c>
      <c r="C14" s="461">
        <v>41380</v>
      </c>
      <c r="D14" s="453" t="s">
        <v>1227</v>
      </c>
      <c r="E14" s="470">
        <v>7</v>
      </c>
      <c r="F14" s="468">
        <v>7</v>
      </c>
      <c r="G14" s="468">
        <v>3500</v>
      </c>
      <c r="H14" s="471">
        <v>54920000</v>
      </c>
      <c r="I14" s="472">
        <v>228100000</v>
      </c>
      <c r="J14" s="208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60"/>
      <c r="B15" s="453">
        <v>5</v>
      </c>
      <c r="C15" s="461">
        <v>41387</v>
      </c>
      <c r="D15" s="453" t="s">
        <v>510</v>
      </c>
      <c r="E15" s="470">
        <v>0.5</v>
      </c>
      <c r="F15" s="468">
        <v>0.5</v>
      </c>
      <c r="G15" s="468">
        <v>2000</v>
      </c>
      <c r="H15" s="471">
        <v>20440000</v>
      </c>
      <c r="I15" s="472">
        <v>90000000</v>
      </c>
      <c r="J15" s="208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60"/>
      <c r="B16" s="453">
        <v>6</v>
      </c>
      <c r="C16" s="461">
        <v>41390</v>
      </c>
      <c r="D16" s="453" t="s">
        <v>510</v>
      </c>
      <c r="E16" s="470">
        <v>0.66666666666666663</v>
      </c>
      <c r="F16" s="468">
        <v>4</v>
      </c>
      <c r="G16" s="468">
        <v>4000</v>
      </c>
      <c r="H16" s="471">
        <v>40080000</v>
      </c>
      <c r="I16" s="472">
        <v>196000000</v>
      </c>
      <c r="J16" s="208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60"/>
      <c r="B17" s="453">
        <v>10</v>
      </c>
      <c r="C17" s="461">
        <v>41408</v>
      </c>
      <c r="D17" s="453" t="s">
        <v>510</v>
      </c>
      <c r="E17" s="470">
        <v>0.16666666666666666</v>
      </c>
      <c r="F17" s="468">
        <v>0.5</v>
      </c>
      <c r="G17" s="468">
        <v>3000</v>
      </c>
      <c r="H17" s="471">
        <v>25560000</v>
      </c>
      <c r="I17" s="472">
        <v>147000000</v>
      </c>
      <c r="J17" s="208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60"/>
      <c r="B18" s="453">
        <v>12</v>
      </c>
      <c r="C18" s="461">
        <v>41416</v>
      </c>
      <c r="D18" s="453" t="s">
        <v>510</v>
      </c>
      <c r="E18" s="470">
        <v>0.5</v>
      </c>
      <c r="F18" s="468">
        <v>0.5</v>
      </c>
      <c r="G18" s="468">
        <v>700</v>
      </c>
      <c r="H18" s="471">
        <v>6664000</v>
      </c>
      <c r="I18" s="472">
        <v>30100000</v>
      </c>
      <c r="J18" s="208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60"/>
      <c r="B19" s="453">
        <v>14</v>
      </c>
      <c r="C19" s="461">
        <v>41418</v>
      </c>
      <c r="D19" s="453" t="s">
        <v>510</v>
      </c>
      <c r="E19" s="470">
        <v>2</v>
      </c>
      <c r="F19" s="468">
        <v>2</v>
      </c>
      <c r="G19" s="468">
        <v>2000</v>
      </c>
      <c r="H19" s="471">
        <v>23540000</v>
      </c>
      <c r="I19" s="472">
        <v>114000000</v>
      </c>
      <c r="J19" s="208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60"/>
      <c r="B20" s="453">
        <v>15</v>
      </c>
      <c r="C20" s="461">
        <v>41428</v>
      </c>
      <c r="D20" s="453" t="s">
        <v>510</v>
      </c>
      <c r="E20" s="470">
        <v>1</v>
      </c>
      <c r="F20" s="468">
        <v>1</v>
      </c>
      <c r="G20" s="468">
        <v>500</v>
      </c>
      <c r="H20" s="471">
        <v>6522727.2727272715</v>
      </c>
      <c r="I20" s="472">
        <v>28700000</v>
      </c>
      <c r="J20" s="208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60"/>
      <c r="B21" s="453">
        <v>16</v>
      </c>
      <c r="C21" s="461">
        <v>41435</v>
      </c>
      <c r="D21" s="453" t="s">
        <v>1227</v>
      </c>
      <c r="E21" s="470">
        <v>1</v>
      </c>
      <c r="F21" s="468">
        <v>1</v>
      </c>
      <c r="G21" s="468">
        <v>700</v>
      </c>
      <c r="H21" s="471">
        <v>7795454.5454545449</v>
      </c>
      <c r="I21" s="472">
        <v>34300000</v>
      </c>
      <c r="J21" s="208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60"/>
      <c r="B22" s="453">
        <v>17</v>
      </c>
      <c r="C22" s="461">
        <v>41435</v>
      </c>
      <c r="D22" s="453" t="s">
        <v>510</v>
      </c>
      <c r="E22" s="470">
        <v>1</v>
      </c>
      <c r="F22" s="468">
        <v>1</v>
      </c>
      <c r="G22" s="468">
        <v>1000</v>
      </c>
      <c r="H22" s="471">
        <v>13409090.909090908</v>
      </c>
      <c r="I22" s="472">
        <v>59000000</v>
      </c>
      <c r="J22" s="208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60"/>
      <c r="B23" s="453">
        <v>21</v>
      </c>
      <c r="C23" s="461">
        <v>41443</v>
      </c>
      <c r="D23" s="453" t="s">
        <v>510</v>
      </c>
      <c r="E23" s="470">
        <v>0.5</v>
      </c>
      <c r="F23" s="468">
        <v>0.5</v>
      </c>
      <c r="G23" s="468">
        <v>3000</v>
      </c>
      <c r="H23" s="471">
        <v>30681818.18181818</v>
      </c>
      <c r="I23" s="472">
        <v>135000000</v>
      </c>
      <c r="J23" s="208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53" t="s">
        <v>1602</v>
      </c>
      <c r="B24" s="453">
        <v>4</v>
      </c>
      <c r="C24" s="461">
        <v>41360</v>
      </c>
      <c r="D24" s="453" t="s">
        <v>1227</v>
      </c>
      <c r="E24" s="470">
        <v>1</v>
      </c>
      <c r="F24" s="468">
        <v>1</v>
      </c>
      <c r="G24" s="468">
        <v>800</v>
      </c>
      <c r="H24" s="471">
        <v>12774622.4</v>
      </c>
      <c r="I24" s="472">
        <v>63200000</v>
      </c>
      <c r="J24" s="208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60"/>
      <c r="B25" s="453">
        <v>6</v>
      </c>
      <c r="C25" s="461">
        <v>41365</v>
      </c>
      <c r="D25" s="453" t="s">
        <v>510</v>
      </c>
      <c r="E25" s="470">
        <v>4</v>
      </c>
      <c r="F25" s="468">
        <v>4</v>
      </c>
      <c r="G25" s="468">
        <v>2300</v>
      </c>
      <c r="H25" s="471">
        <v>10769858</v>
      </c>
      <c r="I25" s="472">
        <v>123500000</v>
      </c>
      <c r="J25" s="208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60"/>
      <c r="B26" s="453">
        <v>10</v>
      </c>
      <c r="C26" s="461">
        <v>41380</v>
      </c>
      <c r="D26" s="453" t="s">
        <v>1227</v>
      </c>
      <c r="E26" s="470">
        <v>4</v>
      </c>
      <c r="F26" s="468">
        <v>4</v>
      </c>
      <c r="G26" s="468">
        <v>3000</v>
      </c>
      <c r="H26" s="471">
        <v>21026784.000000004</v>
      </c>
      <c r="I26" s="472">
        <v>165000000</v>
      </c>
      <c r="J26" s="208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60"/>
      <c r="B27" s="453">
        <v>11</v>
      </c>
      <c r="C27" s="461">
        <v>41380</v>
      </c>
      <c r="D27" s="453" t="s">
        <v>1227</v>
      </c>
      <c r="E27" s="470">
        <v>1</v>
      </c>
      <c r="F27" s="468">
        <v>1</v>
      </c>
      <c r="G27" s="468">
        <v>400</v>
      </c>
      <c r="H27" s="471">
        <v>5948280</v>
      </c>
      <c r="I27" s="472">
        <v>31600000</v>
      </c>
      <c r="J27" s="208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60"/>
      <c r="B28" s="453">
        <v>12</v>
      </c>
      <c r="C28" s="461">
        <v>41387</v>
      </c>
      <c r="D28" s="453" t="s">
        <v>510</v>
      </c>
      <c r="E28" s="470">
        <v>0.5</v>
      </c>
      <c r="F28" s="468">
        <v>1</v>
      </c>
      <c r="G28" s="468">
        <v>6000</v>
      </c>
      <c r="H28" s="471">
        <v>26534980</v>
      </c>
      <c r="I28" s="472">
        <v>330000000</v>
      </c>
      <c r="J28" s="208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60"/>
      <c r="B29" s="453">
        <v>19</v>
      </c>
      <c r="C29" s="461">
        <v>41402</v>
      </c>
      <c r="D29" s="453" t="s">
        <v>510</v>
      </c>
      <c r="E29" s="470">
        <v>8</v>
      </c>
      <c r="F29" s="468">
        <v>8</v>
      </c>
      <c r="G29" s="468">
        <v>5300</v>
      </c>
      <c r="H29" s="471">
        <v>26331574</v>
      </c>
      <c r="I29" s="472">
        <v>273900000</v>
      </c>
      <c r="J29" s="208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60"/>
      <c r="B30" s="453">
        <v>23</v>
      </c>
      <c r="C30" s="461">
        <v>41402</v>
      </c>
      <c r="D30" s="453" t="s">
        <v>510</v>
      </c>
      <c r="E30" s="470">
        <v>3</v>
      </c>
      <c r="F30" s="468">
        <v>3</v>
      </c>
      <c r="G30" s="468">
        <v>1900</v>
      </c>
      <c r="H30" s="471">
        <v>9638362</v>
      </c>
      <c r="I30" s="472">
        <v>101500000</v>
      </c>
      <c r="J30" s="208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60"/>
      <c r="B31" s="453">
        <v>24</v>
      </c>
      <c r="C31" s="461">
        <v>41402</v>
      </c>
      <c r="D31" s="453" t="s">
        <v>510</v>
      </c>
      <c r="E31" s="470">
        <v>2.5</v>
      </c>
      <c r="F31" s="468">
        <v>2.5</v>
      </c>
      <c r="G31" s="468">
        <v>1550</v>
      </c>
      <c r="H31" s="471">
        <v>8759104</v>
      </c>
      <c r="I31" s="472">
        <v>94050000</v>
      </c>
      <c r="J31" s="208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60"/>
      <c r="B32" s="453">
        <v>27</v>
      </c>
      <c r="C32" s="461">
        <v>41409</v>
      </c>
      <c r="D32" s="453" t="s">
        <v>510</v>
      </c>
      <c r="E32" s="470">
        <v>2</v>
      </c>
      <c r="F32" s="468">
        <v>2</v>
      </c>
      <c r="G32" s="468">
        <v>2500</v>
      </c>
      <c r="H32" s="471">
        <v>9374315</v>
      </c>
      <c r="I32" s="472">
        <v>137500000</v>
      </c>
      <c r="J32" s="209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60"/>
      <c r="B33" s="453">
        <v>40</v>
      </c>
      <c r="C33" s="461">
        <v>41428</v>
      </c>
      <c r="D33" s="453" t="s">
        <v>510</v>
      </c>
      <c r="E33" s="470">
        <v>1.5</v>
      </c>
      <c r="F33" s="468">
        <v>1.5</v>
      </c>
      <c r="G33" s="468">
        <v>1100</v>
      </c>
      <c r="H33" s="471">
        <v>9530303.0303030293</v>
      </c>
      <c r="I33" s="472">
        <v>62900000</v>
      </c>
      <c r="J33" s="209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60"/>
      <c r="B34" s="453">
        <v>48</v>
      </c>
      <c r="C34" s="461">
        <v>41443</v>
      </c>
      <c r="D34" s="453" t="s">
        <v>510</v>
      </c>
      <c r="E34" s="470">
        <v>0.5</v>
      </c>
      <c r="F34" s="468">
        <v>1</v>
      </c>
      <c r="G34" s="468">
        <v>9000</v>
      </c>
      <c r="H34" s="471">
        <v>74999999.999999985</v>
      </c>
      <c r="I34" s="472">
        <v>495000000</v>
      </c>
      <c r="J34" s="209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60"/>
      <c r="B35" s="453">
        <v>49</v>
      </c>
      <c r="C35" s="693">
        <v>0</v>
      </c>
      <c r="D35" s="453" t="s">
        <v>1226</v>
      </c>
      <c r="E35" s="470">
        <v>1</v>
      </c>
      <c r="F35" s="468">
        <v>2</v>
      </c>
      <c r="G35" s="468">
        <v>1400</v>
      </c>
      <c r="H35" s="471">
        <v>0</v>
      </c>
      <c r="I35" s="472">
        <v>0</v>
      </c>
      <c r="J35" s="208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57" t="s">
        <v>531</v>
      </c>
      <c r="B36" s="458"/>
      <c r="C36" s="458"/>
      <c r="D36" s="458"/>
      <c r="E36" s="459">
        <v>72</v>
      </c>
      <c r="F36" s="465">
        <v>79</v>
      </c>
      <c r="G36" s="465">
        <v>100150</v>
      </c>
      <c r="H36" s="466">
        <v>781229351.91082239</v>
      </c>
      <c r="I36" s="467">
        <v>5170450000</v>
      </c>
      <c r="J36" s="209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9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9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8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8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8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8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8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8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8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8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8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8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8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8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8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8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8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8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8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8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8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12060" priority="7" stopIfTrue="1">
      <formula>$L9=""=FALSE</formula>
    </cfRule>
  </conditionalFormatting>
  <conditionalFormatting sqref="N9:N107">
    <cfRule type="expression" dxfId="12059" priority="8" stopIfTrue="1">
      <formula>$O9=""=FALSE</formula>
    </cfRule>
  </conditionalFormatting>
  <conditionalFormatting sqref="Q9">
    <cfRule type="expression" dxfId="12058" priority="4" stopIfTrue="1">
      <formula>R9=""=FALSE</formula>
    </cfRule>
  </conditionalFormatting>
  <conditionalFormatting sqref="Q10">
    <cfRule type="expression" dxfId="12057" priority="2" stopIfTrue="1">
      <formula>R10=""=FALSE</formula>
    </cfRule>
  </conditionalFormatting>
  <conditionalFormatting sqref="Q9:Q107">
    <cfRule type="expression" dxfId="12056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W146"/>
  <sheetViews>
    <sheetView showGridLines="0" showZeros="0" tabSelected="1" topLeftCell="A2" zoomScale="70" zoomScaleNormal="70" zoomScaleSheetLayoutView="80" workbookViewId="0">
      <pane xSplit="21" ySplit="12" topLeftCell="CQ97" activePane="bottomRight" state="frozen"/>
      <selection activeCell="A2" sqref="A2"/>
      <selection pane="topRight" activeCell="V2" sqref="V2"/>
      <selection pane="bottomLeft" activeCell="A14" sqref="A14"/>
      <selection pane="bottomRight" activeCell="U98" sqref="U98:U106"/>
    </sheetView>
  </sheetViews>
  <sheetFormatPr defaultRowHeight="52.5" customHeight="1" outlineLevelRow="1" outlineLevelCol="2"/>
  <cols>
    <col min="1" max="1" width="5.21875" style="62" hidden="1" customWidth="1" outlineLevel="1"/>
    <col min="2" max="2" width="5.21875" style="281" hidden="1" customWidth="1" outlineLevel="1"/>
    <col min="3" max="3" width="5.21875" style="63" hidden="1" customWidth="1" outlineLevel="1"/>
    <col min="4" max="4" width="5.88671875" style="309" hidden="1" customWidth="1" outlineLevel="1"/>
    <col min="5" max="5" width="5.21875" style="63" hidden="1" customWidth="1" outlineLevel="1"/>
    <col min="6" max="6" width="5.21875" style="282" hidden="1" customWidth="1" outlineLevel="1"/>
    <col min="7" max="9" width="5.21875" style="63" hidden="1" customWidth="1" outlineLevel="1"/>
    <col min="10" max="10" width="1.33203125" style="242" customWidth="1" collapsed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27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40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8.77734375" style="70" customWidth="1"/>
    <col min="52" max="53" width="8.109375" style="70" customWidth="1"/>
    <col min="54" max="54" width="9.21875" style="70" customWidth="1"/>
    <col min="55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3" width="6.77734375" style="62" customWidth="1" outlineLevel="1"/>
    <col min="74" max="74" width="9.109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7" width="8.77734375" style="271" customWidth="1" outlineLevel="1"/>
    <col min="118" max="119" width="7.88671875" style="271" customWidth="1" outlineLevel="1"/>
    <col min="120" max="122" width="8.77734375" style="271" customWidth="1" outlineLevel="1"/>
    <col min="123" max="123" width="10.21875" style="271" customWidth="1" outlineLevel="1"/>
    <col min="124" max="124" width="9.88671875" style="271" customWidth="1" outlineLevel="1"/>
    <col min="125" max="125" width="9.88671875" style="70" customWidth="1" outlineLevel="1"/>
    <col min="126" max="126" width="8.44140625" style="271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1.77734375" style="62" customWidth="1"/>
    <col min="139" max="140" width="8.88671875" style="62" customWidth="1" outlineLevel="1"/>
    <col min="141" max="141" width="8.88671875" style="62"/>
    <col min="142" max="143" width="8.77734375" style="271" customWidth="1" outlineLevel="1"/>
    <col min="144" max="144" width="11.6640625" style="271" customWidth="1" outlineLevel="1"/>
    <col min="145" max="148" width="8.77734375" style="271" customWidth="1" outlineLevel="1"/>
    <col min="149" max="149" width="7.88671875" style="271" customWidth="1" outlineLevel="1"/>
    <col min="150" max="150" width="11.6640625" style="271" customWidth="1" outlineLevel="1"/>
    <col min="151" max="153" width="8.77734375" style="271" customWidth="1" outlineLevel="1"/>
    <col min="154" max="16384" width="8.88671875" style="62"/>
  </cols>
  <sheetData>
    <row r="1" spans="1:153" s="26" customFormat="1" ht="24" hidden="1" customHeight="1" outlineLevel="1">
      <c r="A1" s="224"/>
      <c r="B1" s="224"/>
      <c r="C1" s="80" t="s">
        <v>1356</v>
      </c>
      <c r="D1" s="305"/>
      <c r="E1" s="80"/>
      <c r="F1" s="194">
        <v>1</v>
      </c>
      <c r="G1" s="310">
        <f t="shared" ref="G1:AL1" si="0">F1+1</f>
        <v>2</v>
      </c>
      <c r="H1" s="310">
        <f t="shared" si="0"/>
        <v>3</v>
      </c>
      <c r="I1" s="310">
        <f t="shared" si="0"/>
        <v>4</v>
      </c>
      <c r="J1" s="310">
        <f t="shared" si="0"/>
        <v>5</v>
      </c>
      <c r="K1" s="310">
        <f t="shared" si="0"/>
        <v>6</v>
      </c>
      <c r="L1" s="310">
        <f t="shared" si="0"/>
        <v>7</v>
      </c>
      <c r="M1" s="310">
        <f t="shared" si="0"/>
        <v>8</v>
      </c>
      <c r="N1" s="310">
        <f t="shared" si="0"/>
        <v>9</v>
      </c>
      <c r="O1" s="310">
        <f t="shared" si="0"/>
        <v>10</v>
      </c>
      <c r="P1" s="310">
        <f t="shared" si="0"/>
        <v>11</v>
      </c>
      <c r="Q1" s="310">
        <f t="shared" si="0"/>
        <v>12</v>
      </c>
      <c r="R1" s="310">
        <f t="shared" si="0"/>
        <v>13</v>
      </c>
      <c r="S1" s="310">
        <f t="shared" si="0"/>
        <v>14</v>
      </c>
      <c r="T1" s="310">
        <f t="shared" si="0"/>
        <v>15</v>
      </c>
      <c r="U1" s="310">
        <f t="shared" si="0"/>
        <v>16</v>
      </c>
      <c r="V1" s="310">
        <f t="shared" si="0"/>
        <v>17</v>
      </c>
      <c r="W1" s="310">
        <f t="shared" si="0"/>
        <v>18</v>
      </c>
      <c r="X1" s="310">
        <f t="shared" si="0"/>
        <v>19</v>
      </c>
      <c r="Y1" s="310">
        <f t="shared" si="0"/>
        <v>20</v>
      </c>
      <c r="Z1" s="310">
        <f t="shared" si="0"/>
        <v>21</v>
      </c>
      <c r="AA1" s="310">
        <f t="shared" si="0"/>
        <v>22</v>
      </c>
      <c r="AB1" s="310">
        <f t="shared" si="0"/>
        <v>23</v>
      </c>
      <c r="AC1" s="310">
        <f t="shared" si="0"/>
        <v>24</v>
      </c>
      <c r="AD1" s="310">
        <f t="shared" si="0"/>
        <v>25</v>
      </c>
      <c r="AE1" s="310">
        <f t="shared" si="0"/>
        <v>26</v>
      </c>
      <c r="AF1" s="310">
        <f t="shared" si="0"/>
        <v>27</v>
      </c>
      <c r="AG1" s="310">
        <f t="shared" si="0"/>
        <v>28</v>
      </c>
      <c r="AH1" s="310">
        <f t="shared" si="0"/>
        <v>29</v>
      </c>
      <c r="AI1" s="310">
        <f t="shared" si="0"/>
        <v>30</v>
      </c>
      <c r="AJ1" s="310">
        <f t="shared" si="0"/>
        <v>31</v>
      </c>
      <c r="AK1" s="310">
        <f t="shared" si="0"/>
        <v>32</v>
      </c>
      <c r="AL1" s="310">
        <f t="shared" si="0"/>
        <v>33</v>
      </c>
      <c r="AM1" s="310">
        <f t="shared" ref="AM1:BR1" si="1">AL1+1</f>
        <v>34</v>
      </c>
      <c r="AN1" s="310">
        <f t="shared" si="1"/>
        <v>35</v>
      </c>
      <c r="AO1" s="310">
        <f t="shared" si="1"/>
        <v>36</v>
      </c>
      <c r="AP1" s="310">
        <f t="shared" si="1"/>
        <v>37</v>
      </c>
      <c r="AQ1" s="310">
        <f t="shared" si="1"/>
        <v>38</v>
      </c>
      <c r="AR1" s="310">
        <f t="shared" si="1"/>
        <v>39</v>
      </c>
      <c r="AS1" s="310">
        <f t="shared" si="1"/>
        <v>40</v>
      </c>
      <c r="AT1" s="310">
        <f t="shared" si="1"/>
        <v>41</v>
      </c>
      <c r="AU1" s="310">
        <f t="shared" si="1"/>
        <v>42</v>
      </c>
      <c r="AV1" s="310">
        <f t="shared" si="1"/>
        <v>43</v>
      </c>
      <c r="AW1" s="310">
        <f t="shared" si="1"/>
        <v>44</v>
      </c>
      <c r="AX1" s="310">
        <f t="shared" si="1"/>
        <v>45</v>
      </c>
      <c r="AY1" s="310">
        <f t="shared" si="1"/>
        <v>46</v>
      </c>
      <c r="AZ1" s="310">
        <f t="shared" si="1"/>
        <v>47</v>
      </c>
      <c r="BA1" s="310">
        <f t="shared" si="1"/>
        <v>48</v>
      </c>
      <c r="BB1" s="310">
        <f t="shared" si="1"/>
        <v>49</v>
      </c>
      <c r="BC1" s="310">
        <f t="shared" si="1"/>
        <v>50</v>
      </c>
      <c r="BD1" s="310">
        <f t="shared" si="1"/>
        <v>51</v>
      </c>
      <c r="BE1" s="310">
        <f t="shared" si="1"/>
        <v>52</v>
      </c>
      <c r="BF1" s="310">
        <f t="shared" si="1"/>
        <v>53</v>
      </c>
      <c r="BG1" s="310">
        <f t="shared" si="1"/>
        <v>54</v>
      </c>
      <c r="BH1" s="310">
        <f t="shared" si="1"/>
        <v>55</v>
      </c>
      <c r="BI1" s="310">
        <f t="shared" si="1"/>
        <v>56</v>
      </c>
      <c r="BJ1" s="310">
        <f t="shared" si="1"/>
        <v>57</v>
      </c>
      <c r="BK1" s="310">
        <f t="shared" si="1"/>
        <v>58</v>
      </c>
      <c r="BL1" s="310">
        <f t="shared" si="1"/>
        <v>59</v>
      </c>
      <c r="BM1" s="310">
        <f t="shared" si="1"/>
        <v>60</v>
      </c>
      <c r="BN1" s="310">
        <f t="shared" si="1"/>
        <v>61</v>
      </c>
      <c r="BO1" s="310">
        <f t="shared" si="1"/>
        <v>62</v>
      </c>
      <c r="BP1" s="310">
        <f t="shared" si="1"/>
        <v>63</v>
      </c>
      <c r="BQ1" s="310">
        <f t="shared" si="1"/>
        <v>64</v>
      </c>
      <c r="BR1" s="310">
        <f t="shared" si="1"/>
        <v>65</v>
      </c>
      <c r="CD1" s="28"/>
      <c r="CG1" s="28"/>
      <c r="CT1" s="28"/>
      <c r="CU1" s="28"/>
      <c r="CV1" s="28"/>
      <c r="CW1" s="28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4"/>
      <c r="DV1" s="267"/>
      <c r="DW1" s="24"/>
      <c r="DX1" s="24"/>
      <c r="DY1" s="24"/>
      <c r="EL1" s="267"/>
      <c r="EM1" s="267"/>
      <c r="EN1" s="267"/>
      <c r="EO1" s="267"/>
      <c r="EP1" s="267"/>
      <c r="EQ1" s="267"/>
      <c r="ER1" s="267"/>
      <c r="ES1" s="267"/>
      <c r="ET1" s="267"/>
      <c r="EU1" s="267"/>
      <c r="EV1" s="267"/>
      <c r="EW1" s="267"/>
    </row>
    <row r="2" spans="1:153" s="26" customFormat="1" ht="25.5" collapsed="1">
      <c r="A2" s="224"/>
      <c r="B2" s="224"/>
      <c r="C2" s="80"/>
      <c r="D2" s="305"/>
      <c r="E2" s="80"/>
      <c r="F2" s="194"/>
      <c r="G2" s="80"/>
      <c r="H2" s="80"/>
      <c r="I2" s="80"/>
      <c r="J2" s="242"/>
      <c r="K2" s="17">
        <v>2014</v>
      </c>
      <c r="L2" s="17" t="s">
        <v>1903</v>
      </c>
      <c r="M2" s="54" t="s">
        <v>1816</v>
      </c>
      <c r="Q2" s="28"/>
      <c r="V2" s="30"/>
      <c r="W2" s="28"/>
      <c r="Y2" s="28"/>
      <c r="AB2" s="30"/>
      <c r="AC2" s="726"/>
      <c r="AF2" s="32"/>
      <c r="AG2" s="573"/>
      <c r="AH2" s="27"/>
      <c r="AI2" s="27"/>
      <c r="AJ2" s="27"/>
      <c r="AK2" s="27"/>
      <c r="AL2" s="27"/>
      <c r="AM2" s="31"/>
      <c r="AN2" s="239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1354</v>
      </c>
      <c r="BY2" s="17"/>
      <c r="CD2" s="28"/>
      <c r="CG2" s="28"/>
      <c r="CS2" s="18" t="s">
        <v>1355</v>
      </c>
      <c r="CT2" s="28"/>
      <c r="CU2" s="28"/>
      <c r="CV2" s="28"/>
      <c r="CW2" s="28"/>
      <c r="DG2" s="280" t="s">
        <v>1600</v>
      </c>
      <c r="DH2" s="279"/>
      <c r="DI2" s="279"/>
      <c r="DJ2" s="279"/>
      <c r="DK2" s="279"/>
      <c r="DL2" s="279"/>
      <c r="DM2" s="279"/>
      <c r="DN2" s="279"/>
      <c r="DO2" s="279"/>
      <c r="DP2" s="279"/>
      <c r="DQ2" s="279"/>
      <c r="DR2" s="268"/>
      <c r="DS2" s="268"/>
      <c r="DT2" s="268"/>
      <c r="DU2" s="269"/>
      <c r="DV2" s="268"/>
      <c r="DW2" s="269"/>
      <c r="DX2" s="269"/>
      <c r="DY2" s="269"/>
      <c r="DZ2" s="167"/>
      <c r="EA2" s="167"/>
      <c r="EB2" s="167"/>
      <c r="EL2" s="280" t="s">
        <v>2416</v>
      </c>
      <c r="EM2" s="279"/>
      <c r="EN2" s="279"/>
      <c r="EO2" s="279"/>
      <c r="EP2" s="279"/>
      <c r="EQ2" s="279"/>
      <c r="ER2" s="279"/>
      <c r="ES2" s="279"/>
      <c r="ET2" s="279"/>
      <c r="EU2" s="279"/>
      <c r="EV2" s="279"/>
      <c r="EW2" s="268"/>
    </row>
    <row r="3" spans="1:153" s="26" customFormat="1" ht="14.25">
      <c r="A3" s="224"/>
      <c r="B3" s="224"/>
      <c r="C3" s="80"/>
      <c r="D3" s="305"/>
      <c r="E3" s="80"/>
      <c r="F3" s="194"/>
      <c r="G3" s="80"/>
      <c r="H3" s="80"/>
      <c r="I3" s="80"/>
      <c r="J3" s="242"/>
      <c r="K3" s="262"/>
      <c r="L3" s="262"/>
      <c r="M3" s="263"/>
      <c r="Q3" s="28"/>
      <c r="V3" s="30"/>
      <c r="W3" s="286"/>
      <c r="Y3" s="28"/>
      <c r="AB3" s="30"/>
      <c r="AC3" s="726"/>
      <c r="AF3" s="32"/>
      <c r="AG3" s="571"/>
      <c r="AH3" s="27"/>
      <c r="AI3" s="27"/>
      <c r="AJ3" s="27"/>
      <c r="AK3" s="27"/>
      <c r="AL3" s="27"/>
      <c r="AM3" s="31"/>
      <c r="AN3" s="239"/>
      <c r="AO3" s="1373" t="s">
        <v>1840</v>
      </c>
      <c r="AP3" s="1373"/>
      <c r="AQ3" s="1373"/>
      <c r="AR3" s="1373"/>
      <c r="AS3" s="1373" t="s">
        <v>1841</v>
      </c>
      <c r="AT3" s="1373"/>
      <c r="AU3" s="1373"/>
      <c r="AV3" s="1373"/>
      <c r="AW3" s="992" t="s">
        <v>1842</v>
      </c>
      <c r="AX3" s="265" t="s">
        <v>1612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4"/>
      <c r="BY3" s="262"/>
      <c r="CD3" s="28"/>
      <c r="CG3" s="28"/>
      <c r="CS3" s="264"/>
      <c r="CT3" s="28"/>
      <c r="CU3" s="28"/>
      <c r="CV3" s="28"/>
      <c r="CW3" s="28"/>
      <c r="DG3" s="268"/>
      <c r="DH3" s="268"/>
      <c r="DI3" s="268"/>
      <c r="DJ3" s="270"/>
      <c r="DK3" s="268"/>
      <c r="DL3" s="268"/>
      <c r="DM3" s="268"/>
      <c r="DN3" s="270"/>
      <c r="DO3" s="270"/>
      <c r="DP3" s="270"/>
      <c r="DQ3" s="270"/>
      <c r="DR3" s="268"/>
      <c r="DS3" s="268"/>
      <c r="DT3" s="268"/>
      <c r="DU3" s="269"/>
      <c r="DV3" s="268"/>
      <c r="DW3" s="269"/>
      <c r="DX3" s="269"/>
      <c r="DY3" s="269"/>
      <c r="DZ3" s="167"/>
      <c r="EA3" s="167"/>
      <c r="EB3" s="167"/>
      <c r="EL3" s="268"/>
      <c r="EM3" s="268"/>
      <c r="EN3" s="268"/>
      <c r="EO3" s="270"/>
      <c r="EP3" s="268"/>
      <c r="EQ3" s="268"/>
      <c r="ER3" s="268"/>
      <c r="ES3" s="270"/>
      <c r="ET3" s="270"/>
      <c r="EU3" s="270"/>
      <c r="EV3" s="270"/>
      <c r="EW3" s="268"/>
    </row>
    <row r="4" spans="1:153" s="26" customFormat="1" ht="12">
      <c r="A4" s="224"/>
      <c r="B4" s="224"/>
      <c r="C4" s="80"/>
      <c r="D4" s="305"/>
      <c r="E4" s="80"/>
      <c r="F4" s="194"/>
      <c r="G4" s="80"/>
      <c r="H4" s="80"/>
      <c r="I4" s="80"/>
      <c r="J4" s="242"/>
      <c r="M4" s="28"/>
      <c r="Q4" s="28"/>
      <c r="V4" s="30"/>
      <c r="W4" s="28"/>
      <c r="Y4" s="28"/>
      <c r="AB4" s="30"/>
      <c r="AC4" s="726"/>
      <c r="AE4" s="570"/>
      <c r="AF4" s="32"/>
      <c r="AG4" s="572"/>
      <c r="AH4" s="27"/>
      <c r="AI4" s="27"/>
      <c r="AJ4" s="27"/>
      <c r="AK4" s="27"/>
      <c r="AL4" s="27"/>
      <c r="AM4" s="31"/>
      <c r="AN4" s="239"/>
      <c r="AO4" s="993" t="s">
        <v>1838</v>
      </c>
      <c r="AP4" s="993" t="s">
        <v>1843</v>
      </c>
      <c r="AQ4" s="993" t="s">
        <v>1839</v>
      </c>
      <c r="AR4" s="993" t="s">
        <v>1844</v>
      </c>
      <c r="AS4" s="994" t="s">
        <v>1845</v>
      </c>
      <c r="AT4" s="994" t="s">
        <v>1846</v>
      </c>
      <c r="AU4" s="994" t="s">
        <v>1847</v>
      </c>
      <c r="AV4" s="994" t="s">
        <v>1848</v>
      </c>
      <c r="AW4" s="1374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7"/>
      <c r="DH4" s="267"/>
      <c r="DI4" s="267"/>
      <c r="DJ4" s="267"/>
      <c r="DK4" s="267"/>
      <c r="DL4" s="267"/>
      <c r="DM4" s="267"/>
      <c r="DN4" s="267"/>
      <c r="DO4" s="267"/>
      <c r="DP4" s="267"/>
      <c r="DQ4" s="267"/>
      <c r="DR4" s="267"/>
      <c r="DS4" s="267"/>
      <c r="DT4" s="267"/>
      <c r="DU4" s="24"/>
      <c r="DV4" s="267">
        <f ca="1">TODAY()</f>
        <v>42520</v>
      </c>
      <c r="DW4" s="24"/>
      <c r="DX4" s="24"/>
      <c r="DY4" s="24"/>
      <c r="EL4" s="267"/>
      <c r="EM4" s="267"/>
      <c r="EN4" s="267"/>
      <c r="EO4" s="267"/>
      <c r="EP4" s="267"/>
      <c r="EQ4" s="267"/>
      <c r="ER4" s="267"/>
      <c r="ES4" s="267"/>
      <c r="ET4" s="267"/>
      <c r="EU4" s="267"/>
      <c r="EV4" s="267"/>
      <c r="EW4" s="267"/>
    </row>
    <row r="5" spans="1:153" s="26" customFormat="1" ht="12" customHeight="1">
      <c r="A5" s="224"/>
      <c r="B5" s="224"/>
      <c r="C5" s="80"/>
      <c r="D5" s="305"/>
      <c r="E5" s="80"/>
      <c r="F5" s="194"/>
      <c r="G5" s="80"/>
      <c r="H5" s="80"/>
      <c r="I5" s="80"/>
      <c r="J5" s="242"/>
      <c r="M5" s="28"/>
      <c r="Q5" s="29"/>
      <c r="V5" s="30"/>
      <c r="W5" s="266"/>
      <c r="Y5" s="28"/>
      <c r="AB5" s="30"/>
      <c r="AC5" s="726"/>
      <c r="AF5" s="32"/>
      <c r="AG5" s="573"/>
      <c r="AH5" s="27"/>
      <c r="AI5" s="27"/>
      <c r="AJ5" s="27"/>
      <c r="AK5" s="27"/>
      <c r="AL5" s="27"/>
      <c r="AM5" s="31"/>
      <c r="AN5" s="239"/>
      <c r="AO5" s="995">
        <v>1</v>
      </c>
      <c r="AP5" s="995">
        <v>1500</v>
      </c>
      <c r="AQ5" s="996">
        <v>1100</v>
      </c>
      <c r="AR5" s="996">
        <v>13</v>
      </c>
      <c r="AS5" s="997">
        <v>0.08</v>
      </c>
      <c r="AT5" s="997">
        <v>0.13</v>
      </c>
      <c r="AU5" s="997">
        <v>5.6000000000000001E-2</v>
      </c>
      <c r="AV5" s="997">
        <v>0.08</v>
      </c>
      <c r="AW5" s="1374"/>
      <c r="AY5" s="24"/>
      <c r="AZ5" s="24"/>
      <c r="BA5" s="24"/>
      <c r="BB5" s="594">
        <f ca="1">TODAY()</f>
        <v>42520</v>
      </c>
      <c r="BC5" s="24"/>
      <c r="BD5" s="24"/>
      <c r="BE5" s="24"/>
      <c r="BF5" s="24"/>
      <c r="BG5" s="1375" t="s">
        <v>1617</v>
      </c>
      <c r="BH5" s="1375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7"/>
      <c r="DH5" s="267"/>
      <c r="DI5" s="267"/>
      <c r="DJ5" s="267"/>
      <c r="DK5" s="267"/>
      <c r="DL5" s="267"/>
      <c r="DM5" s="267"/>
      <c r="DN5" s="267"/>
      <c r="DO5" s="267"/>
      <c r="DP5" s="267"/>
      <c r="DQ5" s="267"/>
      <c r="DR5" s="267"/>
      <c r="DS5" s="267"/>
      <c r="DT5" s="267"/>
      <c r="DU5" s="24"/>
      <c r="DV5" s="267"/>
      <c r="DW5" s="24"/>
      <c r="DX5" s="24"/>
      <c r="DY5" s="24"/>
      <c r="EL5" s="267"/>
      <c r="EM5" s="267"/>
      <c r="EN5" s="267"/>
      <c r="EO5" s="267"/>
      <c r="EP5" s="267"/>
      <c r="EQ5" s="267"/>
      <c r="ER5" s="267"/>
      <c r="ES5" s="267"/>
      <c r="ET5" s="267"/>
      <c r="EU5" s="267"/>
      <c r="EV5" s="267"/>
      <c r="EW5" s="267"/>
    </row>
    <row r="6" spans="1:153" ht="12.75" thickBot="1">
      <c r="A6" s="224"/>
      <c r="B6" s="224"/>
      <c r="C6" s="80"/>
      <c r="D6" s="305"/>
      <c r="E6" s="80"/>
      <c r="F6" s="194"/>
      <c r="G6" s="80"/>
      <c r="H6" s="80"/>
      <c r="I6" s="80"/>
      <c r="K6" s="172" t="s">
        <v>1358</v>
      </c>
      <c r="AG6" s="574"/>
      <c r="AO6" s="67"/>
      <c r="AP6" s="68"/>
      <c r="AQ6" s="67"/>
      <c r="AR6" s="68"/>
      <c r="AS6" s="68"/>
      <c r="AT6" s="69"/>
      <c r="AU6" s="66"/>
      <c r="AZ6" s="70" t="s">
        <v>1535</v>
      </c>
      <c r="BG6" s="1375"/>
      <c r="BH6" s="1375"/>
      <c r="BN6" s="161">
        <v>0.1</v>
      </c>
    </row>
    <row r="7" spans="1:153" s="26" customFormat="1" ht="24.75" hidden="1" customHeight="1" outlineLevel="1" thickBot="1">
      <c r="A7" s="224"/>
      <c r="B7" s="224"/>
      <c r="C7" s="80"/>
      <c r="D7" s="305"/>
      <c r="E7" s="80"/>
      <c r="F7" s="194"/>
      <c r="G7" s="80"/>
      <c r="H7" s="80"/>
      <c r="I7" s="80"/>
      <c r="J7" s="242"/>
      <c r="M7" s="28"/>
      <c r="Q7" s="28"/>
      <c r="V7" s="30"/>
      <c r="W7" s="28"/>
      <c r="Y7" s="28"/>
      <c r="AB7" s="30"/>
      <c r="AC7" s="726"/>
      <c r="AF7" s="32"/>
      <c r="AG7" s="28"/>
      <c r="AH7" s="27"/>
      <c r="AI7" s="27"/>
      <c r="AJ7" s="27"/>
      <c r="AK7" s="27"/>
      <c r="AL7" s="27"/>
      <c r="AM7" s="31"/>
      <c r="AN7" s="239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0"/>
      <c r="BH7" s="220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1327</v>
      </c>
      <c r="BY7" s="33" t="s">
        <v>1298</v>
      </c>
      <c r="BZ7" s="33" t="s">
        <v>1328</v>
      </c>
      <c r="CA7" s="33" t="s">
        <v>1299</v>
      </c>
      <c r="CB7" s="33" t="s">
        <v>1300</v>
      </c>
      <c r="CC7" s="33" t="s">
        <v>546</v>
      </c>
      <c r="CD7" s="33" t="s">
        <v>1329</v>
      </c>
      <c r="CE7" s="33" t="s">
        <v>1330</v>
      </c>
      <c r="CF7" s="33" t="s">
        <v>1340</v>
      </c>
      <c r="CG7" s="33" t="s">
        <v>1341</v>
      </c>
      <c r="CH7" s="33" t="s">
        <v>1331</v>
      </c>
      <c r="CI7" s="33" t="s">
        <v>1342</v>
      </c>
      <c r="CJ7" s="33" t="s">
        <v>1332</v>
      </c>
      <c r="CK7" s="33" t="s">
        <v>544</v>
      </c>
      <c r="CL7" s="33" t="s">
        <v>1333</v>
      </c>
      <c r="CM7" s="33" t="s">
        <v>1343</v>
      </c>
      <c r="CN7" s="33" t="s">
        <v>1303</v>
      </c>
      <c r="CO7" s="33" t="s">
        <v>1344</v>
      </c>
      <c r="CP7" s="33" t="s">
        <v>1334</v>
      </c>
      <c r="CQ7" s="33"/>
      <c r="CT7" s="28"/>
      <c r="CU7" s="28"/>
      <c r="CV7" s="28"/>
      <c r="CW7" s="28"/>
      <c r="DG7" s="267"/>
      <c r="DH7" s="267"/>
      <c r="DI7" s="267"/>
      <c r="DJ7" s="267"/>
      <c r="DK7" s="267"/>
      <c r="DL7" s="267"/>
      <c r="DM7" s="267"/>
      <c r="DN7" s="267"/>
      <c r="DO7" s="267"/>
      <c r="DP7" s="267"/>
      <c r="DQ7" s="267"/>
      <c r="DR7" s="267"/>
      <c r="DS7" s="267"/>
      <c r="DT7" s="267"/>
      <c r="DU7" s="24"/>
      <c r="DV7" s="267"/>
      <c r="DW7" s="24"/>
      <c r="DX7" s="24"/>
      <c r="DY7" s="24"/>
      <c r="EL7" s="267"/>
      <c r="EM7" s="267"/>
      <c r="EN7" s="267"/>
      <c r="EO7" s="267"/>
      <c r="EP7" s="267"/>
      <c r="EQ7" s="267"/>
      <c r="ER7" s="267"/>
      <c r="ES7" s="267"/>
      <c r="ET7" s="267"/>
      <c r="EU7" s="267"/>
      <c r="EV7" s="267"/>
      <c r="EW7" s="267"/>
    </row>
    <row r="8" spans="1:153" s="29" customFormat="1" ht="13.5" customHeight="1" collapsed="1" thickTop="1">
      <c r="A8" s="224"/>
      <c r="B8" s="224"/>
      <c r="C8" s="72"/>
      <c r="D8" s="306"/>
      <c r="E8" s="72"/>
      <c r="F8" s="195"/>
      <c r="G8" s="72"/>
      <c r="H8" s="72"/>
      <c r="I8" s="72"/>
      <c r="J8" s="245"/>
      <c r="K8" s="1409" t="s">
        <v>1757</v>
      </c>
      <c r="L8" s="1412" t="s">
        <v>1758</v>
      </c>
      <c r="M8" s="1414" t="s">
        <v>1759</v>
      </c>
      <c r="N8" s="1416" t="s">
        <v>1760</v>
      </c>
      <c r="O8" s="1414" t="s">
        <v>1761</v>
      </c>
      <c r="P8" s="1412" t="s">
        <v>1762</v>
      </c>
      <c r="Q8" s="1414" t="s">
        <v>1763</v>
      </c>
      <c r="R8" s="1409" t="s">
        <v>1764</v>
      </c>
      <c r="S8" s="1412" t="s">
        <v>1765</v>
      </c>
      <c r="T8" s="1414" t="s">
        <v>1765</v>
      </c>
      <c r="U8" s="1416" t="s">
        <v>1766</v>
      </c>
      <c r="V8" s="1419" t="s">
        <v>1767</v>
      </c>
      <c r="W8" s="1427" t="s">
        <v>1768</v>
      </c>
      <c r="X8" s="1416" t="s">
        <v>1769</v>
      </c>
      <c r="Y8" s="1432" t="s">
        <v>1770</v>
      </c>
      <c r="Z8" s="1422" t="s">
        <v>1771</v>
      </c>
      <c r="AA8" s="1376" t="s">
        <v>1772</v>
      </c>
      <c r="AB8" s="1434" t="s">
        <v>1773</v>
      </c>
      <c r="AC8" s="1424" t="s">
        <v>1774</v>
      </c>
      <c r="AD8" s="1437" t="s">
        <v>1775</v>
      </c>
      <c r="AE8" s="1427" t="s">
        <v>1776</v>
      </c>
      <c r="AF8" s="1390" t="s">
        <v>1777</v>
      </c>
      <c r="AG8" s="1387" t="s">
        <v>1778</v>
      </c>
      <c r="AH8" s="1388"/>
      <c r="AI8" s="1388"/>
      <c r="AJ8" s="1388"/>
      <c r="AK8" s="1388"/>
      <c r="AL8" s="768"/>
      <c r="AM8" s="1430" t="s">
        <v>1779</v>
      </c>
      <c r="AN8" s="1431"/>
      <c r="AO8" s="1398" t="s">
        <v>1780</v>
      </c>
      <c r="AP8" s="1399"/>
      <c r="AQ8" s="1399"/>
      <c r="AR8" s="1399"/>
      <c r="AS8" s="1399"/>
      <c r="AT8" s="1399"/>
      <c r="AU8" s="1399"/>
      <c r="AV8" s="1399"/>
      <c r="AW8" s="1400"/>
      <c r="AX8" s="1352" t="s">
        <v>1781</v>
      </c>
      <c r="AY8" s="1353"/>
      <c r="AZ8" s="1353"/>
      <c r="BA8" s="1353"/>
      <c r="BB8" s="1353"/>
      <c r="BC8" s="1353"/>
      <c r="BD8" s="1353"/>
      <c r="BE8" s="1353"/>
      <c r="BF8" s="1354"/>
      <c r="BG8" s="1362" t="s">
        <v>1782</v>
      </c>
      <c r="BH8" s="1362" t="s">
        <v>1783</v>
      </c>
      <c r="BI8" s="1448" t="s">
        <v>1784</v>
      </c>
      <c r="BJ8" s="1449"/>
      <c r="BK8" s="1449"/>
      <c r="BL8" s="1449"/>
      <c r="BM8" s="1449"/>
      <c r="BN8" s="1450"/>
      <c r="BO8" s="764" t="s">
        <v>1785</v>
      </c>
      <c r="BP8" s="764"/>
      <c r="BQ8" s="764"/>
      <c r="BR8" s="765"/>
      <c r="BX8" s="1395" t="s">
        <v>547</v>
      </c>
      <c r="BY8" s="1365" t="s">
        <v>1298</v>
      </c>
      <c r="BZ8" s="1365" t="s">
        <v>545</v>
      </c>
      <c r="CA8" s="1365" t="s">
        <v>540</v>
      </c>
      <c r="CB8" s="1365" t="s">
        <v>1300</v>
      </c>
      <c r="CC8" s="1365" t="s">
        <v>546</v>
      </c>
      <c r="CD8" s="1365" t="s">
        <v>1335</v>
      </c>
      <c r="CE8" s="1455" t="s">
        <v>542</v>
      </c>
      <c r="CF8" s="1365" t="s">
        <v>1313</v>
      </c>
      <c r="CG8" s="1365" t="s">
        <v>1351</v>
      </c>
      <c r="CH8" s="1455" t="s">
        <v>1301</v>
      </c>
      <c r="CI8" s="1365" t="s">
        <v>1311</v>
      </c>
      <c r="CJ8" s="1365" t="s">
        <v>1302</v>
      </c>
      <c r="CK8" s="1365" t="s">
        <v>544</v>
      </c>
      <c r="CL8" s="1365" t="s">
        <v>1297</v>
      </c>
      <c r="CM8" s="1365" t="s">
        <v>1336</v>
      </c>
      <c r="CN8" s="1365" t="s">
        <v>1337</v>
      </c>
      <c r="CO8" s="1365" t="s">
        <v>1338</v>
      </c>
      <c r="CP8" s="1366" t="s">
        <v>1339</v>
      </c>
      <c r="CQ8" s="1406" t="s">
        <v>1543</v>
      </c>
      <c r="CS8" s="1454" t="s">
        <v>1345</v>
      </c>
      <c r="CT8" s="1347" t="s">
        <v>1346</v>
      </c>
      <c r="CU8" s="1347" t="s">
        <v>1347</v>
      </c>
      <c r="CV8" s="1347" t="s">
        <v>1348</v>
      </c>
      <c r="CW8" s="1347" t="s">
        <v>1353</v>
      </c>
      <c r="CX8" s="1347" t="s">
        <v>539</v>
      </c>
      <c r="CY8" s="1347" t="s">
        <v>1313</v>
      </c>
      <c r="CZ8" s="1347" t="s">
        <v>1349</v>
      </c>
      <c r="DA8" s="1347" t="s">
        <v>1336</v>
      </c>
      <c r="DB8" s="1347" t="s">
        <v>543</v>
      </c>
      <c r="DC8" s="1347" t="s">
        <v>1312</v>
      </c>
      <c r="DD8" s="1389" t="s">
        <v>1873</v>
      </c>
      <c r="DE8" s="1456" t="s">
        <v>1359</v>
      </c>
      <c r="DG8" s="1443" t="s">
        <v>1616</v>
      </c>
      <c r="DH8" s="1444"/>
      <c r="DI8" s="1444"/>
      <c r="DJ8" s="1444"/>
      <c r="DK8" s="1444"/>
      <c r="DL8" s="1444"/>
      <c r="DM8" s="1444"/>
      <c r="DN8" s="1444"/>
      <c r="DO8" s="1444"/>
      <c r="DP8" s="1444"/>
      <c r="DQ8" s="1444"/>
      <c r="DR8" s="1444"/>
      <c r="DS8" s="1444"/>
      <c r="DT8" s="1444"/>
      <c r="DU8" s="1444"/>
      <c r="DV8" s="1444"/>
      <c r="DW8" s="1444"/>
      <c r="DX8" s="1444"/>
      <c r="DY8" s="1444"/>
      <c r="DZ8" s="1407" t="s">
        <v>1686</v>
      </c>
      <c r="EF8" s="590" t="s">
        <v>1707</v>
      </c>
      <c r="EL8" s="1307"/>
      <c r="EM8" s="1308"/>
      <c r="EN8" s="1308"/>
      <c r="EO8" s="1309"/>
      <c r="EP8" s="1310"/>
      <c r="EQ8" s="1311"/>
      <c r="ER8" s="1308"/>
      <c r="ES8" s="1308"/>
      <c r="ET8" s="1308"/>
      <c r="EU8" s="1310"/>
      <c r="EV8" s="1312"/>
      <c r="EW8" s="1407" t="s">
        <v>2405</v>
      </c>
    </row>
    <row r="9" spans="1:153" s="29" customFormat="1" ht="30" customHeight="1">
      <c r="A9" s="224"/>
      <c r="B9" s="224"/>
      <c r="C9" s="72"/>
      <c r="D9" s="306"/>
      <c r="E9" s="72"/>
      <c r="F9" s="195"/>
      <c r="G9" s="72"/>
      <c r="H9" s="72"/>
      <c r="I9" s="72"/>
      <c r="J9" s="245"/>
      <c r="K9" s="1410"/>
      <c r="L9" s="1413"/>
      <c r="M9" s="1415"/>
      <c r="N9" s="1417"/>
      <c r="O9" s="1415"/>
      <c r="P9" s="1413"/>
      <c r="Q9" s="1415"/>
      <c r="R9" s="1410"/>
      <c r="S9" s="1413"/>
      <c r="T9" s="1415"/>
      <c r="U9" s="1417"/>
      <c r="V9" s="1420"/>
      <c r="W9" s="1428"/>
      <c r="X9" s="1417"/>
      <c r="Y9" s="1433"/>
      <c r="Z9" s="1423"/>
      <c r="AA9" s="1377"/>
      <c r="AB9" s="1435"/>
      <c r="AC9" s="1425"/>
      <c r="AD9" s="1438"/>
      <c r="AE9" s="1428"/>
      <c r="AF9" s="1391"/>
      <c r="AG9" s="1381" t="s">
        <v>1786</v>
      </c>
      <c r="AH9" s="1385" t="s">
        <v>1326</v>
      </c>
      <c r="AI9" s="1379" t="s">
        <v>1326</v>
      </c>
      <c r="AJ9" s="1385" t="s">
        <v>1787</v>
      </c>
      <c r="AK9" s="1385" t="s">
        <v>1788</v>
      </c>
      <c r="AL9" s="1383" t="s">
        <v>1789</v>
      </c>
      <c r="AM9" s="766"/>
      <c r="AN9" s="1393" t="s">
        <v>1849</v>
      </c>
      <c r="AO9" s="1367" t="s">
        <v>1790</v>
      </c>
      <c r="AP9" s="1350" t="s">
        <v>1791</v>
      </c>
      <c r="AQ9" s="1350" t="s">
        <v>1792</v>
      </c>
      <c r="AR9" s="1401" t="s">
        <v>1793</v>
      </c>
      <c r="AS9" s="1402"/>
      <c r="AT9" s="1402"/>
      <c r="AU9" s="1403"/>
      <c r="AV9" s="1404" t="s">
        <v>1794</v>
      </c>
      <c r="AW9" s="1348" t="s">
        <v>1795</v>
      </c>
      <c r="AX9" s="1369" t="s">
        <v>1796</v>
      </c>
      <c r="AY9" s="1358" t="s">
        <v>1797</v>
      </c>
      <c r="AZ9" s="1355" t="s">
        <v>1798</v>
      </c>
      <c r="BA9" s="1356"/>
      <c r="BB9" s="1356"/>
      <c r="BC9" s="1356"/>
      <c r="BD9" s="1356"/>
      <c r="BE9" s="1356"/>
      <c r="BF9" s="1357"/>
      <c r="BG9" s="1363"/>
      <c r="BH9" s="1363"/>
      <c r="BI9" s="1451"/>
      <c r="BJ9" s="1452"/>
      <c r="BK9" s="1452"/>
      <c r="BL9" s="1452"/>
      <c r="BM9" s="1452"/>
      <c r="BN9" s="1453"/>
      <c r="BO9" s="1360" t="s">
        <v>544</v>
      </c>
      <c r="BP9" s="1396" t="s">
        <v>1799</v>
      </c>
      <c r="BQ9" s="1396" t="s">
        <v>1800</v>
      </c>
      <c r="BR9" s="1371" t="s">
        <v>1801</v>
      </c>
      <c r="BX9" s="1395"/>
      <c r="BY9" s="1365"/>
      <c r="BZ9" s="1365"/>
      <c r="CA9" s="1365"/>
      <c r="CB9" s="1365"/>
      <c r="CC9" s="1365"/>
      <c r="CD9" s="1365"/>
      <c r="CE9" s="1455"/>
      <c r="CF9" s="1365"/>
      <c r="CG9" s="1365"/>
      <c r="CH9" s="1455"/>
      <c r="CI9" s="1365"/>
      <c r="CJ9" s="1365"/>
      <c r="CK9" s="1365"/>
      <c r="CL9" s="1365"/>
      <c r="CM9" s="1365"/>
      <c r="CN9" s="1365"/>
      <c r="CO9" s="1365"/>
      <c r="CP9" s="1366"/>
      <c r="CQ9" s="1406"/>
      <c r="CS9" s="1454"/>
      <c r="CT9" s="1347"/>
      <c r="CU9" s="1347"/>
      <c r="CV9" s="1347"/>
      <c r="CW9" s="1347"/>
      <c r="CX9" s="1347"/>
      <c r="CY9" s="1347"/>
      <c r="CZ9" s="1347"/>
      <c r="DA9" s="1347"/>
      <c r="DB9" s="1347"/>
      <c r="DC9" s="1347"/>
      <c r="DD9" s="1389"/>
      <c r="DE9" s="1456"/>
      <c r="DG9" s="1459" t="s">
        <v>1613</v>
      </c>
      <c r="DH9" s="1441" t="s">
        <v>1817</v>
      </c>
      <c r="DI9" s="1441" t="s">
        <v>1818</v>
      </c>
      <c r="DJ9" s="1441" t="s">
        <v>1614</v>
      </c>
      <c r="DK9" s="1441" t="s">
        <v>1819</v>
      </c>
      <c r="DL9" s="1445" t="s">
        <v>1869</v>
      </c>
      <c r="DM9" s="1446"/>
      <c r="DN9" s="1440" t="s">
        <v>1820</v>
      </c>
      <c r="DO9" s="1440" t="s">
        <v>1821</v>
      </c>
      <c r="DP9" s="1442" t="s">
        <v>1822</v>
      </c>
      <c r="DQ9" s="1457" t="s">
        <v>1823</v>
      </c>
      <c r="DR9" s="1442" t="s">
        <v>1824</v>
      </c>
      <c r="DS9" s="1441" t="s">
        <v>1825</v>
      </c>
      <c r="DT9" s="1441" t="s">
        <v>1826</v>
      </c>
      <c r="DU9" s="1441" t="s">
        <v>1827</v>
      </c>
      <c r="DV9" s="1442" t="s">
        <v>1619</v>
      </c>
      <c r="DW9" s="1441" t="s">
        <v>1615</v>
      </c>
      <c r="DX9" s="1441" t="s">
        <v>1828</v>
      </c>
      <c r="DY9" s="1441" t="s">
        <v>1829</v>
      </c>
      <c r="DZ9" s="1408"/>
      <c r="EF9" s="780" t="s">
        <v>1911</v>
      </c>
      <c r="EL9" s="1460" t="s">
        <v>2406</v>
      </c>
      <c r="EM9" s="1461" t="s">
        <v>2433</v>
      </c>
      <c r="EN9" s="1462" t="s">
        <v>2407</v>
      </c>
      <c r="EO9" s="1463" t="s">
        <v>2408</v>
      </c>
      <c r="EP9" s="1441" t="s">
        <v>2409</v>
      </c>
      <c r="EQ9" s="1464" t="s">
        <v>2410</v>
      </c>
      <c r="ER9" s="1465" t="s">
        <v>2411</v>
      </c>
      <c r="ES9" s="1461" t="s">
        <v>2412</v>
      </c>
      <c r="ET9" s="1461" t="s">
        <v>2413</v>
      </c>
      <c r="EU9" s="1466" t="s">
        <v>2414</v>
      </c>
      <c r="EV9" s="1467" t="s">
        <v>2415</v>
      </c>
      <c r="EW9" s="1408"/>
    </row>
    <row r="10" spans="1:153" s="29" customFormat="1" ht="30" customHeight="1" thickBot="1">
      <c r="A10" s="224"/>
      <c r="B10" s="224"/>
      <c r="C10" s="72"/>
      <c r="D10" s="306"/>
      <c r="E10" s="72"/>
      <c r="F10" s="195"/>
      <c r="G10" s="72"/>
      <c r="H10" s="72"/>
      <c r="I10" s="72"/>
      <c r="J10" s="245"/>
      <c r="K10" s="1411"/>
      <c r="L10" s="1382"/>
      <c r="M10" s="1384"/>
      <c r="N10" s="1418"/>
      <c r="O10" s="1384"/>
      <c r="P10" s="1382"/>
      <c r="Q10" s="1384"/>
      <c r="R10" s="1411"/>
      <c r="S10" s="1382"/>
      <c r="T10" s="1384"/>
      <c r="U10" s="1418"/>
      <c r="V10" s="1421"/>
      <c r="W10" s="1429"/>
      <c r="X10" s="1418"/>
      <c r="Y10" s="1386"/>
      <c r="Z10" s="1380"/>
      <c r="AA10" s="1378"/>
      <c r="AB10" s="1436"/>
      <c r="AC10" s="1426"/>
      <c r="AD10" s="1439"/>
      <c r="AE10" s="1429"/>
      <c r="AF10" s="1392"/>
      <c r="AG10" s="1382"/>
      <c r="AH10" s="1386"/>
      <c r="AI10" s="1380"/>
      <c r="AJ10" s="1386"/>
      <c r="AK10" s="1386"/>
      <c r="AL10" s="1384"/>
      <c r="AM10" s="767"/>
      <c r="AN10" s="1394"/>
      <c r="AO10" s="1368"/>
      <c r="AP10" s="1351"/>
      <c r="AQ10" s="1351"/>
      <c r="AR10" s="202" t="s">
        <v>1802</v>
      </c>
      <c r="AS10" s="202" t="s">
        <v>1803</v>
      </c>
      <c r="AT10" s="202" t="s">
        <v>1804</v>
      </c>
      <c r="AU10" s="203" t="s">
        <v>1805</v>
      </c>
      <c r="AV10" s="1405"/>
      <c r="AW10" s="1349"/>
      <c r="AX10" s="1370"/>
      <c r="AY10" s="1359"/>
      <c r="AZ10" s="204" t="s">
        <v>1790</v>
      </c>
      <c r="BA10" s="592" t="s">
        <v>1806</v>
      </c>
      <c r="BB10" s="204" t="s">
        <v>1807</v>
      </c>
      <c r="BC10" s="204" t="s">
        <v>1361</v>
      </c>
      <c r="BD10" s="247" t="s">
        <v>1362</v>
      </c>
      <c r="BE10" s="204" t="s">
        <v>1594</v>
      </c>
      <c r="BF10" s="248" t="s">
        <v>1595</v>
      </c>
      <c r="BG10" s="1364"/>
      <c r="BH10" s="1364"/>
      <c r="BI10" s="221" t="s">
        <v>1807</v>
      </c>
      <c r="BJ10" s="222" t="s">
        <v>1361</v>
      </c>
      <c r="BK10" s="222" t="s">
        <v>1362</v>
      </c>
      <c r="BL10" s="222" t="s">
        <v>1594</v>
      </c>
      <c r="BM10" s="222" t="s">
        <v>1595</v>
      </c>
      <c r="BN10" s="223" t="s">
        <v>1808</v>
      </c>
      <c r="BO10" s="1361"/>
      <c r="BP10" s="1397"/>
      <c r="BQ10" s="1397"/>
      <c r="BR10" s="1372"/>
      <c r="BX10" s="1395"/>
      <c r="BY10" s="1365"/>
      <c r="BZ10" s="1365"/>
      <c r="CA10" s="1365"/>
      <c r="CB10" s="1365"/>
      <c r="CC10" s="1365"/>
      <c r="CD10" s="1365"/>
      <c r="CE10" s="1455"/>
      <c r="CF10" s="1365"/>
      <c r="CG10" s="1365"/>
      <c r="CH10" s="1455"/>
      <c r="CI10" s="1365"/>
      <c r="CJ10" s="1365"/>
      <c r="CK10" s="1365"/>
      <c r="CL10" s="1365"/>
      <c r="CM10" s="1365"/>
      <c r="CN10" s="1365"/>
      <c r="CO10" s="1365"/>
      <c r="CP10" s="1366"/>
      <c r="CQ10" s="1406"/>
      <c r="CS10" s="1454"/>
      <c r="CT10" s="1347"/>
      <c r="CU10" s="1347"/>
      <c r="CV10" s="1347"/>
      <c r="CW10" s="1347"/>
      <c r="CX10" s="1347"/>
      <c r="CY10" s="1347"/>
      <c r="CZ10" s="1347"/>
      <c r="DA10" s="1347"/>
      <c r="DB10" s="1347"/>
      <c r="DC10" s="1347"/>
      <c r="DD10" s="1389"/>
      <c r="DE10" s="1456" t="s">
        <v>743</v>
      </c>
      <c r="DG10" s="1459"/>
      <c r="DH10" s="1441"/>
      <c r="DI10" s="1441"/>
      <c r="DJ10" s="1441"/>
      <c r="DK10" s="1441"/>
      <c r="DL10" s="1079" t="s">
        <v>1870</v>
      </c>
      <c r="DM10" s="1079" t="s">
        <v>1871</v>
      </c>
      <c r="DN10" s="1440"/>
      <c r="DO10" s="1440"/>
      <c r="DP10" s="1442"/>
      <c r="DQ10" s="1458"/>
      <c r="DR10" s="1442"/>
      <c r="DS10" s="1441"/>
      <c r="DT10" s="1441"/>
      <c r="DU10" s="1441"/>
      <c r="DV10" s="1442"/>
      <c r="DW10" s="1441"/>
      <c r="DX10" s="1441"/>
      <c r="DY10" s="1441"/>
      <c r="DZ10" s="1408"/>
      <c r="EF10" s="780" t="s">
        <v>1912</v>
      </c>
      <c r="EI10" s="1447" t="s">
        <v>1833</v>
      </c>
      <c r="EJ10" s="1447"/>
      <c r="EL10" s="1460"/>
      <c r="EM10" s="1461"/>
      <c r="EN10" s="1462"/>
      <c r="EO10" s="1463"/>
      <c r="EP10" s="1441"/>
      <c r="EQ10" s="1464"/>
      <c r="ER10" s="1465"/>
      <c r="ES10" s="1461"/>
      <c r="ET10" s="1461"/>
      <c r="EU10" s="1466"/>
      <c r="EV10" s="1468"/>
      <c r="EW10" s="1408"/>
    </row>
    <row r="11" spans="1:153" s="86" customFormat="1" ht="28.5" customHeight="1" thickTop="1" thickBot="1">
      <c r="A11" s="224"/>
      <c r="B11" s="224"/>
      <c r="C11" s="85"/>
      <c r="D11" s="307"/>
      <c r="E11" s="85"/>
      <c r="F11" s="196"/>
      <c r="G11" s="85"/>
      <c r="H11" s="85"/>
      <c r="I11" s="85"/>
      <c r="J11" s="246"/>
      <c r="K11" s="694"/>
      <c r="L11" s="98"/>
      <c r="M11" s="695"/>
      <c r="N11" s="98"/>
      <c r="O11" s="99"/>
      <c r="P11" s="98"/>
      <c r="Q11" s="695"/>
      <c r="R11" s="694"/>
      <c r="S11" s="98"/>
      <c r="T11" s="99"/>
      <c r="U11" s="696"/>
      <c r="V11" s="91">
        <f>SUM(V$13:V62542)-SUMIF($I:$I,"TTL",V:V)</f>
        <v>52.000000000000028</v>
      </c>
      <c r="W11" s="695"/>
      <c r="X11" s="696"/>
      <c r="Y11" s="100"/>
      <c r="Z11" s="101"/>
      <c r="AA11" s="697"/>
      <c r="AB11" s="698">
        <f>SUM(AB$13:AB62542)-SUMIF($I:$I,"TTL",AB:AB)</f>
        <v>57.999999999999929</v>
      </c>
      <c r="AC11" s="728"/>
      <c r="AD11" s="98"/>
      <c r="AE11" s="99"/>
      <c r="AF11" s="699">
        <f>SUM(AF$13:AF62542)-SUMIF($I:$I,"TTL",AF:AF)</f>
        <v>16910</v>
      </c>
      <c r="AG11" s="700"/>
      <c r="AH11" s="101"/>
      <c r="AI11" s="101"/>
      <c r="AJ11" s="101"/>
      <c r="AK11" s="101"/>
      <c r="AL11" s="99"/>
      <c r="AM11" s="701"/>
      <c r="AN11" s="702"/>
      <c r="AO11" s="703"/>
      <c r="AP11" s="704"/>
      <c r="AQ11" s="705"/>
      <c r="AR11" s="704"/>
      <c r="AS11" s="704"/>
      <c r="AT11" s="704"/>
      <c r="AU11" s="704"/>
      <c r="AV11" s="706"/>
      <c r="AW11" s="707"/>
      <c r="AX11" s="708"/>
      <c r="AY11" s="708"/>
      <c r="AZ11" s="709"/>
      <c r="BA11" s="709"/>
      <c r="BB11" s="709"/>
      <c r="BC11" s="709"/>
      <c r="BD11" s="709"/>
      <c r="BE11" s="709"/>
      <c r="BF11" s="709"/>
      <c r="BG11" s="710"/>
      <c r="BH11" s="710"/>
      <c r="BI11" s="711">
        <f>SUM(BI$13:BI62546)-SUMIF($I:$I,"TTL",BI:BI)</f>
        <v>14954</v>
      </c>
      <c r="BJ11" s="712">
        <f>SUM(BJ$13:BJ62546)-SUMIF($I:$I,"TTL",BJ:BJ)</f>
        <v>1675</v>
      </c>
      <c r="BK11" s="713">
        <f>SUM(BK$13:BK62546)-SUMIF($I:$I,"TTL",BK:BK)</f>
        <v>108</v>
      </c>
      <c r="BL11" s="713">
        <f>SUM(BL$13:BL62546)-SUMIF($I:$I,"TTL",BL:BL)</f>
        <v>0</v>
      </c>
      <c r="BM11" s="713">
        <f>SUM(BM$13:BM62546)-SUMIF($I:$I,"TTL",BM:BM)</f>
        <v>0</v>
      </c>
      <c r="BN11" s="714">
        <f>SUM(BN$13:BN62546)-SUMIF($I:$I,"TTL",BN:BN)</f>
        <v>0</v>
      </c>
      <c r="BO11" s="715">
        <f>SUM(BO$13:BO62542)-SUMIF($I:$I,"TTL",BO:BO)</f>
        <v>16910</v>
      </c>
      <c r="BP11" s="716">
        <f>SUM(BP$13:BP62542)-SUMIF($I:$I,"TTL",BP:BP)</f>
        <v>150701766.19999996</v>
      </c>
      <c r="BQ11" s="716">
        <f>SUM(BQ$13:BQ62542)-SUMIF($I:$I,"TTL",BQ:BQ)</f>
        <v>833390000</v>
      </c>
      <c r="BR11" s="717">
        <f>IF(ISERROR($BQ11/($BP11*1.1))=TRUE,0,$BQ11/($BP11*1.1))</f>
        <v>5.0273284237545512</v>
      </c>
      <c r="BV11" s="261" t="s">
        <v>1713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2"/>
      <c r="DH11" s="285">
        <v>90</v>
      </c>
      <c r="DI11" s="274"/>
      <c r="DJ11" s="273"/>
      <c r="DK11" s="274"/>
      <c r="DL11" s="1081" t="s">
        <v>1872</v>
      </c>
      <c r="DM11" s="1081" t="s">
        <v>1872</v>
      </c>
      <c r="DN11" s="778" t="s">
        <v>1831</v>
      </c>
      <c r="DO11" s="778" t="s">
        <v>1832</v>
      </c>
      <c r="DP11" s="285">
        <v>60</v>
      </c>
      <c r="DQ11" s="285" t="s">
        <v>1830</v>
      </c>
      <c r="DR11" s="274" t="s">
        <v>1830</v>
      </c>
      <c r="DS11" s="274"/>
      <c r="DT11" s="274"/>
      <c r="DU11" s="274"/>
      <c r="DV11" s="274"/>
      <c r="DW11" s="274"/>
      <c r="DX11" s="274"/>
      <c r="DY11" s="274"/>
      <c r="DZ11" s="779"/>
      <c r="EC11" s="588" t="s">
        <v>1708</v>
      </c>
      <c r="ED11" s="588" t="s">
        <v>1835</v>
      </c>
      <c r="EE11" s="588" t="s">
        <v>1710</v>
      </c>
      <c r="EF11" s="588" t="s">
        <v>1711</v>
      </c>
      <c r="EG11" s="589" t="s">
        <v>1712</v>
      </c>
      <c r="EI11" s="781" t="s">
        <v>1834</v>
      </c>
      <c r="EJ11" s="781" t="s">
        <v>1709</v>
      </c>
      <c r="EL11" s="272"/>
      <c r="EM11" s="285"/>
      <c r="EN11" s="274"/>
      <c r="EO11" s="273"/>
      <c r="EP11" s="274"/>
      <c r="EQ11" s="1313"/>
      <c r="ER11" s="1313"/>
      <c r="ES11" s="778"/>
      <c r="ET11" s="778"/>
      <c r="EU11" s="285"/>
      <c r="EV11" s="285"/>
      <c r="EW11" s="779"/>
    </row>
    <row r="12" spans="1:153" s="82" customFormat="1" ht="8.25" customHeight="1">
      <c r="A12" s="168" t="s">
        <v>1334</v>
      </c>
      <c r="B12" s="225" t="s">
        <v>1367</v>
      </c>
      <c r="C12" s="106" t="s">
        <v>1406</v>
      </c>
      <c r="D12" s="308" t="s">
        <v>1624</v>
      </c>
      <c r="E12" s="106" t="s">
        <v>1360</v>
      </c>
      <c r="F12" s="197" t="s">
        <v>1407</v>
      </c>
      <c r="G12" s="106" t="s">
        <v>527</v>
      </c>
      <c r="H12" s="106" t="s">
        <v>309</v>
      </c>
      <c r="I12" s="106" t="s">
        <v>539</v>
      </c>
      <c r="J12" s="243" t="s">
        <v>1581</v>
      </c>
      <c r="K12" s="718" t="s">
        <v>1371</v>
      </c>
      <c r="L12" s="718" t="s">
        <v>547</v>
      </c>
      <c r="M12" s="718" t="s">
        <v>1372</v>
      </c>
      <c r="N12" s="718" t="s">
        <v>1373</v>
      </c>
      <c r="O12" s="718" t="s">
        <v>1298</v>
      </c>
      <c r="P12" s="718" t="s">
        <v>1299</v>
      </c>
      <c r="Q12" s="718" t="s">
        <v>1374</v>
      </c>
      <c r="R12" s="718" t="s">
        <v>1300</v>
      </c>
      <c r="S12" s="718" t="s">
        <v>1375</v>
      </c>
      <c r="T12" s="718" t="s">
        <v>1376</v>
      </c>
      <c r="U12" s="718" t="s">
        <v>1377</v>
      </c>
      <c r="V12" s="719" t="s">
        <v>1378</v>
      </c>
      <c r="W12" s="718" t="s">
        <v>1379</v>
      </c>
      <c r="X12" s="718" t="s">
        <v>1301</v>
      </c>
      <c r="Y12" s="718" t="s">
        <v>1380</v>
      </c>
      <c r="Z12" s="718" t="s">
        <v>1381</v>
      </c>
      <c r="AA12" s="718" t="s">
        <v>1382</v>
      </c>
      <c r="AB12" s="719" t="s">
        <v>1383</v>
      </c>
      <c r="AC12" s="719" t="s">
        <v>1749</v>
      </c>
      <c r="AD12" s="718" t="s">
        <v>1384</v>
      </c>
      <c r="AE12" s="718" t="s">
        <v>1302</v>
      </c>
      <c r="AF12" s="720" t="s">
        <v>544</v>
      </c>
      <c r="AG12" s="718" t="s">
        <v>1385</v>
      </c>
      <c r="AH12" s="718" t="s">
        <v>1386</v>
      </c>
      <c r="AI12" s="718" t="s">
        <v>1387</v>
      </c>
      <c r="AJ12" s="718" t="s">
        <v>545</v>
      </c>
      <c r="AK12" s="718" t="s">
        <v>546</v>
      </c>
      <c r="AL12" s="718" t="s">
        <v>1388</v>
      </c>
      <c r="AM12" s="720" t="s">
        <v>1389</v>
      </c>
      <c r="AN12" s="720" t="s">
        <v>1390</v>
      </c>
      <c r="AO12" s="720" t="s">
        <v>1391</v>
      </c>
      <c r="AP12" s="720" t="s">
        <v>1392</v>
      </c>
      <c r="AQ12" s="720" t="s">
        <v>1393</v>
      </c>
      <c r="AR12" s="720" t="s">
        <v>1394</v>
      </c>
      <c r="AS12" s="720" t="s">
        <v>1395</v>
      </c>
      <c r="AT12" s="720" t="s">
        <v>1396</v>
      </c>
      <c r="AU12" s="720" t="s">
        <v>1397</v>
      </c>
      <c r="AV12" s="721" t="s">
        <v>1398</v>
      </c>
      <c r="AW12" s="720" t="s">
        <v>1399</v>
      </c>
      <c r="AX12" s="722" t="s">
        <v>1400</v>
      </c>
      <c r="AY12" s="722" t="s">
        <v>1401</v>
      </c>
      <c r="AZ12" s="722" t="s">
        <v>1402</v>
      </c>
      <c r="BA12" s="722" t="s">
        <v>1750</v>
      </c>
      <c r="BB12" s="722" t="s">
        <v>1751</v>
      </c>
      <c r="BC12" s="722" t="s">
        <v>1579</v>
      </c>
      <c r="BD12" s="722" t="s">
        <v>1580</v>
      </c>
      <c r="BE12" s="722" t="s">
        <v>1592</v>
      </c>
      <c r="BF12" s="722" t="s">
        <v>1593</v>
      </c>
      <c r="BG12" s="720" t="s">
        <v>1752</v>
      </c>
      <c r="BH12" s="720" t="s">
        <v>1752</v>
      </c>
      <c r="BI12" s="723" t="s">
        <v>1753</v>
      </c>
      <c r="BJ12" s="723" t="s">
        <v>1754</v>
      </c>
      <c r="BK12" s="723" t="s">
        <v>1755</v>
      </c>
      <c r="BL12" s="723" t="s">
        <v>1755</v>
      </c>
      <c r="BM12" s="723" t="s">
        <v>1755</v>
      </c>
      <c r="BN12" s="723" t="s">
        <v>1756</v>
      </c>
      <c r="BO12" s="720" t="s">
        <v>1403</v>
      </c>
      <c r="BP12" s="724" t="s">
        <v>1404</v>
      </c>
      <c r="BQ12" s="724" t="s">
        <v>1405</v>
      </c>
      <c r="BR12" s="721" t="s">
        <v>858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G12" s="275"/>
      <c r="DH12" s="275"/>
      <c r="DI12" s="275"/>
      <c r="DJ12" s="275"/>
      <c r="DK12" s="275"/>
      <c r="DL12" s="275"/>
      <c r="DM12" s="275"/>
      <c r="DN12" s="275"/>
      <c r="DO12" s="275"/>
      <c r="DP12" s="275"/>
      <c r="DQ12" s="275"/>
      <c r="DR12" s="275"/>
      <c r="DS12" s="275"/>
      <c r="DT12" s="275"/>
      <c r="DU12" s="275"/>
      <c r="DV12" s="275"/>
      <c r="DW12" s="275"/>
      <c r="DX12" s="275"/>
      <c r="DY12" s="275"/>
      <c r="DZ12" s="258"/>
      <c r="EA12" s="259"/>
      <c r="EB12" s="259"/>
      <c r="EL12" s="275"/>
      <c r="EM12" s="275"/>
      <c r="EN12" s="275"/>
      <c r="EO12" s="275"/>
      <c r="EP12" s="275"/>
      <c r="EQ12" s="275"/>
      <c r="ER12" s="275"/>
      <c r="ES12" s="275"/>
      <c r="ET12" s="275"/>
      <c r="EU12" s="275"/>
      <c r="EV12" s="275"/>
      <c r="EW12" s="275"/>
    </row>
    <row r="13" spans="1:153" s="26" customFormat="1" ht="52.5" customHeight="1">
      <c r="A13" s="169" t="str">
        <f>IF(OR($I13="TTL",$I13=""),"",IF(ISERROR(VLOOKUP($B13,CODE!$D:$G,CODE!$F$1-2,FALSE))=TRUE,"전략",VLOOKUP($B13,CODE!$D:$G,CODE!$F$1-2,FALSE)))</f>
        <v>F-HAT</v>
      </c>
      <c r="B13" s="224" t="str">
        <f>IF(OR($I13="TTL",$I13=""),"",IF(VLOOKUP($P13,CODE!$K:$O,CODE!$O$1,FALSE)="",$I13,$I13&amp;"-"&amp;VLOOKUP($P13,CODE!$K:$O,CODE!$O$1,FALSE)))</f>
        <v>JOK</v>
      </c>
      <c r="C13" s="72" t="str">
        <f>IF($I13="TTL","",I13&amp;"-"&amp;$AG13&amp;"-"&amp;$AI13)</f>
        <v>JOK-FOREMOST-02</v>
      </c>
      <c r="D13" s="306" t="str">
        <f>$C13&amp;$Z13</f>
        <v>JOK-FOREMOST-02JOKEBF5803BL</v>
      </c>
      <c r="E13" s="72">
        <f>IF($I13="TTL",0,IF(ISERROR(IF($Z12=$Z13,$E12,$E12+1))=TRUE,1,IF($Z12=$Z13,$E12,$E12+1)))</f>
        <v>1</v>
      </c>
      <c r="F13" s="195" t="str">
        <f>$C13&amp;$E13</f>
        <v>JOK-FOREMOST-021</v>
      </c>
      <c r="G13" s="72" t="str">
        <f>$F13&amp;"-"&amp;$U13&amp;$Y13&amp;$AE13</f>
        <v>JOK-FOREMOST-021-JOKEBF5803BLUEFRE</v>
      </c>
      <c r="H13" s="72" t="str">
        <f>IF(ISERROR(I13&amp;VLOOKUP(P13,CODE!$K:$N,CODE!$N$1,FALSE)&amp;S13)=TRUE,0,I13&amp;VLOOKUP(P13,CODE!$K:$N,CODE!$N$1,FALSE)&amp;S13)</f>
        <v>JOK의류외803</v>
      </c>
      <c r="I13" s="72" t="str">
        <f>IF(ISERROR(SEARCH("TTL",$K13))=TRUE,IF($L13="","",VLOOKUP($L13,CODE!$B:$G,CODE!$D$1,FALSE)),"TTL")</f>
        <v>JOK</v>
      </c>
      <c r="J13" s="244" t="str">
        <f>MID(W13,1,6)</f>
        <v>13FW J</v>
      </c>
      <c r="K13" s="998"/>
      <c r="L13" s="40" t="s">
        <v>1914</v>
      </c>
      <c r="M13" s="41" t="str">
        <f>IF(OR($I13="TTL",$L13=""),"",VLOOKUP($L13,CODE!$B:$D,CODE!$C$1,FALSE))</f>
        <v>JOIE BETE KIDS</v>
      </c>
      <c r="N13" s="42" t="str">
        <f>IF(OR($I13="TTL",$L13=""),"",VLOOKUP($K$2,CODE!$S:$T,CODE!$T$1-1,FALSE))</f>
        <v>F</v>
      </c>
      <c r="O13" s="1199">
        <v>5</v>
      </c>
      <c r="P13" s="40" t="s">
        <v>834</v>
      </c>
      <c r="Q13" s="41" t="str">
        <f>IF(OR($I13="TTL",$P13=""),"",VLOOKUP($P13,CODE!$K:$M,CODE!$L$1,FALSE))</f>
        <v>EARFLAP BEANIE</v>
      </c>
      <c r="R13" s="185" t="s">
        <v>611</v>
      </c>
      <c r="S13" s="40">
        <v>803</v>
      </c>
      <c r="T13" s="43">
        <f t="shared" ref="T13:T75" si="2">IF(OR($I13="TTL",$S13=""),"",IF($S13&lt;10,"00"&amp;$S13,IF($S13&lt;100,"0"&amp;$S13,$S13)))</f>
        <v>803</v>
      </c>
      <c r="U13" s="39" t="str">
        <f t="shared" ref="U13:U75" si="3">IF($I13="TTL","",$L13&amp;$P13&amp;$N13&amp;$O13&amp;$T13)</f>
        <v>JOKEBF5803</v>
      </c>
      <c r="V13" s="36">
        <f t="shared" ref="V13:V44" si="4">IF($I13="TTL",SUMIF($C:$C,MID($K13,1,SEARCH("TTL",$K13)-2),$V:$V),IF($EI13="",0,1/COUNTIF($EI:$EI,$EI13)))</f>
        <v>1</v>
      </c>
      <c r="W13" s="44" t="s">
        <v>1915</v>
      </c>
      <c r="X13" s="39" t="str">
        <f>IF($Y13="","",VLOOKUP($Y13,CODE!$AE:$AF,CODE!$AF$1-1,FALSE))</f>
        <v>BL</v>
      </c>
      <c r="Y13" s="37" t="s">
        <v>1916</v>
      </c>
      <c r="Z13" s="35" t="str">
        <f t="shared" ref="Z13:Z76" si="5">$U13&amp;$X13</f>
        <v>JOKEBF5803BL</v>
      </c>
      <c r="AA13" s="587" t="str">
        <f t="shared" ref="AA13:AA76" si="6">VLOOKUP($Z13&amp;$AX13,$EC:$EG,5,FALSE)</f>
        <v>R1</v>
      </c>
      <c r="AB13" s="45">
        <f t="shared" ref="AB13:AB76" si="7">IF($I13="TTL",SUMIF($C:$C,MID($K13,1,SEARCH("TTL",$K13)-2),$AB:$AB),IF($EJ13="",0,1/COUNTIF($EJ:$EJ,$EJ13)))</f>
        <v>1</v>
      </c>
      <c r="AC13" s="593">
        <v>0</v>
      </c>
      <c r="AD13" s="186">
        <v>1</v>
      </c>
      <c r="AE13" s="218" t="s">
        <v>559</v>
      </c>
      <c r="AF13" s="1200">
        <v>250</v>
      </c>
      <c r="AG13" s="1201" t="s">
        <v>1602</v>
      </c>
      <c r="AH13" s="1202">
        <v>2</v>
      </c>
      <c r="AI13" s="231" t="str">
        <f t="shared" ref="AI13:AI75" si="8">IF($AH13=0,"",IF($AH13&lt;10,"0"&amp;$AH13,$AH13))</f>
        <v>02</v>
      </c>
      <c r="AJ13" s="1203" t="s">
        <v>563</v>
      </c>
      <c r="AK13" s="1203" t="s">
        <v>565</v>
      </c>
      <c r="AL13" s="219">
        <f t="shared" ref="AL13:AL75" si="9">IF($AK13=0,"",IF($AK13="KR",2,1))</f>
        <v>1</v>
      </c>
      <c r="AM13" s="254">
        <f>IF(ISERROR(VLOOKUP($F13,[1]기획현황취합!$A$1:$E$64926,[1]기획현황취합!$B$1,FALSE))=TRUE,0,VLOOKUP($F13,[1]기획현황취합!$A$1:$E$64926,[1]기획현황취합!$B$1,FALSE))</f>
        <v>55000</v>
      </c>
      <c r="AN13" s="1003">
        <f>IF(ISERROR(VLOOKUP($F13,[1]기획현황취합!$A$1:$E$64926,[1]기획현황취합!$C$1,FALSE))=TRUE,0,VLOOKUP($F13,[1]기획현황취합!$A$1:$E$64926,[1]기획현황취합!$C$1,FALSE))</f>
        <v>41710</v>
      </c>
      <c r="AO13" s="46">
        <f>IF(ISERROR(($AM13/1.1)/VLOOKUP($AG13,'TARGET MU'!$A:$D,'TARGET MU'!$D$1,FALSE))=TRUE,0,($AM13/1.1)/VLOOKUP($AG13,'TARGET MU'!$A:$D,'TARGET MU'!$D$1,FALSE))</f>
        <v>8333.3333333333321</v>
      </c>
      <c r="AP13" s="1034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8989.4300000000021</v>
      </c>
      <c r="AQ13" s="38">
        <f>AP13-AO13</f>
        <v>656.09666666666999</v>
      </c>
      <c r="AR13" s="725"/>
      <c r="AS13" s="725">
        <v>300</v>
      </c>
      <c r="AT13" s="251">
        <v>20</v>
      </c>
      <c r="AU13" s="226">
        <f t="shared" ref="AU13:AU75" si="10">SUM(AR13:AT13)</f>
        <v>320</v>
      </c>
      <c r="AV13" s="252">
        <v>6.95</v>
      </c>
      <c r="AW13" s="253"/>
      <c r="AX13" s="257">
        <f>IF(ISERROR(VLOOKUP($F13,[1]기획현황취합!$A$1:$E$64926,[1]기획현황취합!$D$1,FALSE))=TRUE,0,VLOOKUP($F13,[1]기획현황취합!$A$1:$E$64926,[1]기획현황취합!$D$1,FALSE))</f>
        <v>41711</v>
      </c>
      <c r="AY13" s="255"/>
      <c r="AZ13" s="210">
        <f>IF(ISERROR(VLOOKUP($F13,[1]기획현황취합!$A$1:$E$64926,[1]기획현황취합!$E$1,FALSE))=TRUE,0,VLOOKUP($F13,[1]기획현황취합!$A$1:$E$64926,[1]기획현황취합!$E$1,FALSE))</f>
        <v>41858</v>
      </c>
      <c r="BA13" s="255">
        <v>41858</v>
      </c>
      <c r="BB13" s="1326">
        <v>41887</v>
      </c>
      <c r="BC13" s="1196"/>
      <c r="BD13" s="1196"/>
      <c r="BE13" s="1196"/>
      <c r="BF13" s="1196"/>
      <c r="BG13" s="1197" t="s">
        <v>2062</v>
      </c>
      <c r="BH13" s="1197" t="s">
        <v>2062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250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4" si="11">IF($I13="TTL",SUMIF($C:$C,MID($K13,1,SEARCH("TTL",$K13)-2),$BN:$BN),IF(($BO13-SUM($BI13,$BJ13,$BK13,BL13,BM13))&lt;$BO13*$BN$6,0,$BO13-SUM($BI13,$BJ13,$BK13,BL13,BM13)))</f>
        <v>0</v>
      </c>
      <c r="BO13" s="47">
        <f t="shared" ref="BO13:BO44" si="12">IF($I13="TTL",SUMIF($C:$C,MID($K13,1,SEARCH("TTL",$K13)-2),$BO:$BO),$AF13)</f>
        <v>250</v>
      </c>
      <c r="BP13" s="95">
        <f t="shared" ref="BP13:BP44" si="13">IF($I13="TTL",SUMIF($C:$C,MID($K13,1,SEARCH("TTL",$K13)-2),$BP:$BP),IF($AO13=0,0,IF($AP13=0,$AO13*$AF13,$AP13*$AF13)))</f>
        <v>2247357.5000000005</v>
      </c>
      <c r="BQ13" s="95">
        <f t="shared" ref="BQ13:BQ44" si="14">IF($I13="TTL",SUMIF($C:$C,MID($K13,1,SEARCH("TTL",$K13)-2),$BQ:$BQ),$AM13*$AF13)</f>
        <v>13750000</v>
      </c>
      <c r="BR13" s="48">
        <f t="shared" ref="BR13:BR75" si="15">IF(ISERROR($BQ13/($BP13*1.1))=TRUE,0,$BQ13/($BP13*1.1))</f>
        <v>5.5620879188113133</v>
      </c>
      <c r="BT13" s="26" t="str">
        <f>IF(ISERROR(Z13&amp;VLOOKUP($AG13,'TARGET MU'!$A:$D,'TARGET MU'!$B$1,FALSE))=TRUE,"",Z13&amp;VLOOKUP($AG13,'TARGET MU'!$A:$D,'TARGET MU'!$B$1,FALSE))</f>
        <v>JOKEBF5803BL포모스트</v>
      </c>
      <c r="BU13" s="31">
        <f>AP13</f>
        <v>8989.4300000000021</v>
      </c>
      <c r="BV13" s="31" t="str">
        <f>Z13&amp;AE13&amp;AF13&amp;AM13&amp;AG13&amp;AI13&amp;AK13</f>
        <v>JOKEBF5803BLFRE25055000FOREMOST02CN</v>
      </c>
      <c r="BX13" s="55" t="str">
        <f t="shared" ref="BX13:BX75" si="16">IF($I13="TTL","",$L13)</f>
        <v>JOK</v>
      </c>
      <c r="BY13" s="56">
        <f t="shared" ref="BY13:BY75" si="17">$O13</f>
        <v>5</v>
      </c>
      <c r="BZ13" s="56" t="str">
        <f t="shared" ref="BZ13:BZ75" si="18">$AJ13</f>
        <v>M</v>
      </c>
      <c r="CA13" s="56" t="str">
        <f t="shared" ref="CA13:CA75" si="19">$P13</f>
        <v>EB</v>
      </c>
      <c r="CB13" s="56" t="str">
        <f t="shared" ref="CB13:CB75" si="20">$R13</f>
        <v>K</v>
      </c>
      <c r="CC13" s="56" t="str">
        <f t="shared" ref="CC13:CC75" si="21">$AK13</f>
        <v>CN</v>
      </c>
      <c r="CD13" s="57" t="str">
        <f t="shared" ref="CD13:CD75" si="22">$W13</f>
        <v>13FW JOIE BETE_03_BL_KIDS</v>
      </c>
      <c r="CE13" s="56" t="str">
        <f t="shared" ref="CE13:CE75" si="23">$U13</f>
        <v>JOKEBF5803</v>
      </c>
      <c r="CF13" s="56">
        <f t="shared" ref="CF13:CF75" si="24">$T13</f>
        <v>803</v>
      </c>
      <c r="CG13" s="57" t="str">
        <f t="shared" ref="CG13:CG75" si="25">$W13</f>
        <v>13FW JOIE BETE_03_BL_KIDS</v>
      </c>
      <c r="CH13" s="56" t="str">
        <f t="shared" ref="CH13:CH75" si="26">$X13</f>
        <v>BL</v>
      </c>
      <c r="CI13" s="56">
        <f t="shared" ref="CI13:CI75" si="27">$AD13</f>
        <v>1</v>
      </c>
      <c r="CJ13" s="56" t="str">
        <f t="shared" ref="CJ13:CJ75" si="28">$AE13</f>
        <v>FRE</v>
      </c>
      <c r="CK13" s="58">
        <f t="shared" ref="CK13:CK44" si="29">IF($I13="TTL",SUMIF($C:$C,MID($K13,1,SEARCH("TTL",$K13)-2),$BO:$BO),$AF13)</f>
        <v>250</v>
      </c>
      <c r="CL13" s="59">
        <f t="shared" ref="CL13:CL75" si="30">$AV13</f>
        <v>6.95</v>
      </c>
      <c r="CM13" s="58">
        <f t="shared" ref="CM13:CM75" si="31">$AM13</f>
        <v>55000</v>
      </c>
      <c r="CN13" s="58">
        <f t="shared" ref="CN13:CN75" si="32">$AP13-$AU13</f>
        <v>8669.4300000000021</v>
      </c>
      <c r="CO13" s="58">
        <f t="shared" ref="CO13:CO75" si="33">$AU13</f>
        <v>320</v>
      </c>
      <c r="CP13" s="60">
        <f t="shared" ref="CP13:CP75" si="34">$AL13</f>
        <v>1</v>
      </c>
      <c r="CQ13" s="241">
        <v>853</v>
      </c>
      <c r="CS13" s="49"/>
      <c r="CT13" s="50" t="str">
        <f t="shared" ref="CT13:CT75" si="35">IF($I13="TTL",$K13,$Z13&amp;$AE13)</f>
        <v>JOKEBF5803BLFRE</v>
      </c>
      <c r="CU13" s="51" t="str">
        <f t="shared" ref="CU13:CU75" si="36">$M13</f>
        <v>JOIE BETE KIDS</v>
      </c>
      <c r="CV13" s="51" t="str">
        <f>IF($I13="TTL","",IF($CX13="","",$Q13&amp;"_"&amp;$T13&amp;IF(N13="K","_KIDS",IF(N13="I","_INFANT",""))))</f>
        <v>EARFLAP BEANIE_803</v>
      </c>
      <c r="CW13" s="51" t="str">
        <f t="shared" ref="CW13:CW75" si="37">IF($I13="TTL","",IF($CT13="","",$Y13&amp;"_"&amp;$AE13))</f>
        <v>BLUE_FRE</v>
      </c>
      <c r="CX13" s="52" t="str">
        <f t="shared" ref="CX13:CX75" si="38">$L13</f>
        <v>JOK</v>
      </c>
      <c r="CY13" s="52">
        <f t="shared" ref="CY13:CY75" si="39">$T13</f>
        <v>803</v>
      </c>
      <c r="CZ13" s="53">
        <f t="shared" ref="CZ13:CZ44" si="40">IF($I13="TTL",SUMIF($C:$C,MID($K13,1,SEARCH("TTL",$K13)-2),$CZ:$CZ),$AF13)</f>
        <v>250</v>
      </c>
      <c r="DA13" s="53">
        <f t="shared" ref="DA13:DA75" si="41">$AM13</f>
        <v>55000</v>
      </c>
      <c r="DB13" s="52" t="str">
        <f t="shared" ref="DB13:DB75" si="42">$Y13</f>
        <v>BLUE</v>
      </c>
      <c r="DC13" s="52" t="str">
        <f t="shared" ref="DC13:DC75" si="43">$AE13</f>
        <v>FRE</v>
      </c>
      <c r="DD13" s="1159"/>
      <c r="DE13" s="165"/>
      <c r="DG13" s="277">
        <v>41712</v>
      </c>
      <c r="DH13" s="283">
        <f t="shared" ref="DH13:DH75" si="44">IF(OR($I13="TTL",$I13=""),"",AZ13-$DH$11)</f>
        <v>41768</v>
      </c>
      <c r="DI13" s="1209">
        <v>41715</v>
      </c>
      <c r="DJ13" s="1209">
        <v>41715</v>
      </c>
      <c r="DK13" s="1211">
        <v>41779</v>
      </c>
      <c r="DL13" s="1210">
        <v>6</v>
      </c>
      <c r="DM13" s="1210">
        <v>6</v>
      </c>
      <c r="DN13" s="1208" t="s">
        <v>1923</v>
      </c>
      <c r="DO13" s="1211">
        <v>41723</v>
      </c>
      <c r="DP13" s="284">
        <f t="shared" ref="DP13:DP75" si="45">IF(OR($DN13="없음",$I13="TTL",$I13=""),"",AZ13-$DP$11)</f>
        <v>41798</v>
      </c>
      <c r="DQ13" s="1208" t="s">
        <v>1923</v>
      </c>
      <c r="DR13" s="1269">
        <v>41732</v>
      </c>
      <c r="DS13" s="1268">
        <v>41771</v>
      </c>
      <c r="DT13" s="1269">
        <v>41757</v>
      </c>
      <c r="DU13" s="1270">
        <v>41768</v>
      </c>
      <c r="DV13" s="1269">
        <v>41771</v>
      </c>
      <c r="DW13" s="1268" t="s">
        <v>4210</v>
      </c>
      <c r="DX13" s="1315">
        <v>41869</v>
      </c>
      <c r="DY13" s="1198" t="s">
        <v>6937</v>
      </c>
      <c r="DZ13" s="61" t="s">
        <v>5420</v>
      </c>
      <c r="EA13" s="62"/>
      <c r="EB13" s="62"/>
      <c r="EC13" s="26" t="str">
        <f>IF(OR(Z12&amp;AX12=Z13&amp;AX12,Z13&amp;AX13=""),"",Z13&amp;AX13)</f>
        <v>JOKEBF5803BL41711</v>
      </c>
      <c r="ED13" s="26" t="str">
        <f>IF(OR(Z12&amp;AE12=Z13&amp;AE13,Z13=""),"",Z13&amp;AE13)</f>
        <v>JOKEBF5803BLFRE</v>
      </c>
      <c r="EE13" s="27">
        <f>IF(ED13="",0,IF(COUNTIF(ED$12:ED12,ED13)=0,0,COUNTIF(ED$12:ED12,ED13)))</f>
        <v>0</v>
      </c>
      <c r="EF13" s="26">
        <f>IF(OR($AJ13="B",$ED13="",MID($U13,8,1)=$EF$9,MID($U13,8,1)=$EF$10),0,1)</f>
        <v>1</v>
      </c>
      <c r="EG13" s="27" t="str">
        <f>IF(EE13+EF13=0,"","R"&amp;(EE13+EF13))</f>
        <v>R1</v>
      </c>
      <c r="EI13" s="26" t="str">
        <f>IF($ED13="","",IF($EE13=0,U13,""))</f>
        <v>JOKEBF5803</v>
      </c>
      <c r="EJ13" s="26" t="str">
        <f>IF($ED13="","",IF($EE13=0,Z13,""))</f>
        <v>JOKEBF5803BL</v>
      </c>
      <c r="EL13" s="1268">
        <v>41771</v>
      </c>
      <c r="EM13" s="1268">
        <v>41800</v>
      </c>
      <c r="EN13" s="1314">
        <v>2935.2</v>
      </c>
      <c r="EO13" s="1265" t="s">
        <v>2417</v>
      </c>
      <c r="EP13" s="1265" t="s">
        <v>2417</v>
      </c>
      <c r="EQ13" s="1265" t="s">
        <v>2417</v>
      </c>
      <c r="ER13" s="1318"/>
      <c r="ES13" s="1318"/>
      <c r="ET13" s="1318"/>
      <c r="EU13" s="1318"/>
      <c r="EV13" s="1208"/>
      <c r="EW13" s="1269"/>
    </row>
    <row r="14" spans="1:153" s="26" customFormat="1" ht="52.5" customHeight="1">
      <c r="A14" s="169" t="str">
        <f>IF(OR($I14="TTL",$I14=""),"",IF(ISERROR(VLOOKUP($B14,CODE!$D:$G,CODE!$F$1-2,FALSE))=TRUE,"전략",VLOOKUP($B14,CODE!$D:$G,CODE!$F$1-2,FALSE)))</f>
        <v>F-HAT</v>
      </c>
      <c r="B14" s="224" t="str">
        <f>IF(OR($I14="TTL",$I14=""),"",IF(VLOOKUP($P14,CODE!$K:$O,CODE!$O$1,FALSE)="",$I14,$I14&amp;"-"&amp;VLOOKUP($P14,CODE!$K:$O,CODE!$O$1,FALSE)))</f>
        <v>JOK</v>
      </c>
      <c r="C14" s="72" t="str">
        <f t="shared" ref="C14:C77" si="46">IF($I14="TTL","",I14&amp;"-"&amp;$AG14&amp;"-"&amp;$AI14)</f>
        <v>JOK-FOREMOST-02</v>
      </c>
      <c r="D14" s="306" t="str">
        <f t="shared" ref="D14:D77" si="47">$C14&amp;$Z14</f>
        <v>JOK-FOREMOST-02JOKEBF5804RE</v>
      </c>
      <c r="E14" s="72">
        <f t="shared" ref="E14:E77" si="48">IF($I14="TTL",0,IF(ISERROR(IF($Z13=$Z14,$E13,$E13+1))=TRUE,1,IF($Z13=$Z14,$E13,$E13+1)))</f>
        <v>2</v>
      </c>
      <c r="F14" s="195" t="str">
        <f t="shared" ref="F14:F77" si="49">$C14&amp;$E14</f>
        <v>JOK-FOREMOST-022</v>
      </c>
      <c r="G14" s="72" t="str">
        <f t="shared" ref="G14:G77" si="50">$F14&amp;"-"&amp;$U14&amp;$Y14&amp;$AE14</f>
        <v>JOK-FOREMOST-022-JOKEBF5804REDFRE</v>
      </c>
      <c r="H14" s="72" t="str">
        <f>IF(ISERROR(I14&amp;VLOOKUP(P14,CODE!$K:$N,CODE!$N$1,FALSE)&amp;S14)=TRUE,0,I14&amp;VLOOKUP(P14,CODE!$K:$N,CODE!$N$1,FALSE)&amp;S14)</f>
        <v>JOK의류외804</v>
      </c>
      <c r="I14" s="72" t="str">
        <f>IF(ISERROR(SEARCH("TTL",$K14))=TRUE,IF($L14="","",VLOOKUP($L14,CODE!$B:$G,CODE!$D$1,FALSE)),"TTL")</f>
        <v>JOK</v>
      </c>
      <c r="J14" s="244" t="str">
        <f t="shared" ref="J14:J77" si="51">MID(W14,1,6)</f>
        <v>13FW J</v>
      </c>
      <c r="K14" s="998"/>
      <c r="L14" s="40" t="s">
        <v>1914</v>
      </c>
      <c r="M14" s="41" t="str">
        <f>IF(OR($I14="TTL",$L14=""),"",VLOOKUP($L14,CODE!$B:$D,CODE!$C$1,FALSE))</f>
        <v>JOIE BETE KIDS</v>
      </c>
      <c r="N14" s="42" t="str">
        <f>IF(OR($I14="TTL",$L14=""),"",VLOOKUP($K$2,CODE!$S:$T,CODE!$T$1-1,FALSE))</f>
        <v>F</v>
      </c>
      <c r="O14" s="1199">
        <v>5</v>
      </c>
      <c r="P14" s="40" t="s">
        <v>834</v>
      </c>
      <c r="Q14" s="41" t="str">
        <f>IF(OR($I14="TTL",$P14=""),"",VLOOKUP($P14,CODE!$K:$M,CODE!$L$1,FALSE))</f>
        <v>EARFLAP BEANIE</v>
      </c>
      <c r="R14" s="185" t="s">
        <v>611</v>
      </c>
      <c r="S14" s="40">
        <v>804</v>
      </c>
      <c r="T14" s="43">
        <f t="shared" si="2"/>
        <v>804</v>
      </c>
      <c r="U14" s="39" t="str">
        <f t="shared" si="3"/>
        <v>JOKEBF5804</v>
      </c>
      <c r="V14" s="36">
        <f t="shared" si="4"/>
        <v>1</v>
      </c>
      <c r="W14" s="44" t="s">
        <v>1917</v>
      </c>
      <c r="X14" s="39" t="str">
        <f>IF($Y14="","",VLOOKUP($Y14,CODE!$AE:$AF,CODE!$AF$1-1,FALSE))</f>
        <v>RE</v>
      </c>
      <c r="Y14" s="37" t="s">
        <v>1918</v>
      </c>
      <c r="Z14" s="35" t="str">
        <f t="shared" si="5"/>
        <v>JOKEBF5804RE</v>
      </c>
      <c r="AA14" s="587" t="str">
        <f t="shared" si="6"/>
        <v>R1</v>
      </c>
      <c r="AB14" s="45">
        <f t="shared" si="7"/>
        <v>1</v>
      </c>
      <c r="AC14" s="593">
        <v>0</v>
      </c>
      <c r="AD14" s="186">
        <v>1</v>
      </c>
      <c r="AE14" s="218" t="s">
        <v>559</v>
      </c>
      <c r="AF14" s="1200">
        <v>250</v>
      </c>
      <c r="AG14" s="1201" t="s">
        <v>1602</v>
      </c>
      <c r="AH14" s="1202">
        <v>2</v>
      </c>
      <c r="AI14" s="231" t="str">
        <f t="shared" si="8"/>
        <v>02</v>
      </c>
      <c r="AJ14" s="1203" t="s">
        <v>563</v>
      </c>
      <c r="AK14" s="1203" t="s">
        <v>565</v>
      </c>
      <c r="AL14" s="219">
        <f t="shared" si="9"/>
        <v>1</v>
      </c>
      <c r="AM14" s="254">
        <f>IF(ISERROR(VLOOKUP($F14,[1]기획현황취합!$A$1:$E$64926,[1]기획현황취합!$B$1,FALSE))=TRUE,0,VLOOKUP($F14,[1]기획현황취합!$A$1:$E$64926,[1]기획현황취합!$B$1,FALSE))</f>
        <v>55000</v>
      </c>
      <c r="AN14" s="1003">
        <f>IF(ISERROR(VLOOKUP($F14,[1]기획현황취합!$A$1:$E$64926,[1]기획현황취합!$C$1,FALSE))=TRUE,0,VLOOKUP($F14,[1]기획현황취합!$A$1:$E$64926,[1]기획현황취합!$C$1,FALSE))</f>
        <v>41710</v>
      </c>
      <c r="AO14" s="46">
        <f>IF(ISERROR(($AM14/1.1)/VLOOKUP($AG14,'TARGET MU'!$A:$D,'TARGET MU'!$D$1,FALSE))=TRUE,0,($AM14/1.1)/VLOOKUP($AG14,'TARGET MU'!$A:$D,'TARGET MU'!$D$1,FALSE))</f>
        <v>8333.3333333333321</v>
      </c>
      <c r="AP14" s="1034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8802.32</v>
      </c>
      <c r="AQ14" s="38">
        <f t="shared" ref="AQ14:AQ76" si="52">AP14-AO14</f>
        <v>468.98666666666759</v>
      </c>
      <c r="AR14" s="725">
        <v>0</v>
      </c>
      <c r="AS14" s="725">
        <v>300</v>
      </c>
      <c r="AT14" s="251">
        <v>20</v>
      </c>
      <c r="AU14" s="226">
        <f t="shared" si="10"/>
        <v>320</v>
      </c>
      <c r="AV14" s="252">
        <v>6.8</v>
      </c>
      <c r="AW14" s="253">
        <v>0</v>
      </c>
      <c r="AX14" s="257">
        <f>IF(ISERROR(VLOOKUP($F14,[1]기획현황취합!$A$1:$E$64926,[1]기획현황취합!$D$1,FALSE))=TRUE,0,VLOOKUP($F14,[1]기획현황취합!$A$1:$E$64926,[1]기획현황취합!$D$1,FALSE))</f>
        <v>41711</v>
      </c>
      <c r="AY14" s="255"/>
      <c r="AZ14" s="210">
        <f>IF(ISERROR(VLOOKUP($F14,[1]기획현황취합!$A$1:$E$64926,[1]기획현황취합!$E$1,FALSE))=TRUE,0,VLOOKUP($F14,[1]기획현황취합!$A$1:$E$64926,[1]기획현황취합!$E$1,FALSE))</f>
        <v>41858</v>
      </c>
      <c r="BA14" s="255">
        <v>41858</v>
      </c>
      <c r="BB14" s="1326">
        <v>41887</v>
      </c>
      <c r="BC14" s="250">
        <v>0</v>
      </c>
      <c r="BD14" s="250">
        <v>0</v>
      </c>
      <c r="BE14" s="250">
        <v>0</v>
      </c>
      <c r="BF14" s="250">
        <v>0</v>
      </c>
      <c r="BG14" s="1197" t="s">
        <v>2062</v>
      </c>
      <c r="BH14" s="1197" t="s">
        <v>2062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250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1"/>
        <v>0</v>
      </c>
      <c r="BO14" s="47">
        <f t="shared" si="12"/>
        <v>250</v>
      </c>
      <c r="BP14" s="95">
        <f t="shared" si="13"/>
        <v>2200580</v>
      </c>
      <c r="BQ14" s="95">
        <f t="shared" si="14"/>
        <v>13750000</v>
      </c>
      <c r="BR14" s="48">
        <f t="shared" si="15"/>
        <v>5.6803206427396411</v>
      </c>
      <c r="BT14" s="26" t="str">
        <f>IF(ISERROR(Z14&amp;VLOOKUP($AG14,'TARGET MU'!$A:$D,'TARGET MU'!$B$1,FALSE))=TRUE,"",Z14&amp;VLOOKUP($AG14,'TARGET MU'!$A:$D,'TARGET MU'!$B$1,FALSE))</f>
        <v>JOKEBF5804RE포모스트</v>
      </c>
      <c r="BU14" s="31">
        <f t="shared" ref="BU14:BU77" si="53">AP14</f>
        <v>8802.32</v>
      </c>
      <c r="BV14" s="31" t="str">
        <f t="shared" ref="BV14:BV77" si="54">Z14&amp;AE14&amp;AF14&amp;AM14&amp;AG14&amp;AI14&amp;AK14</f>
        <v>JOKEBF5804REFRE25055000FOREMOST02CN</v>
      </c>
      <c r="BX14" s="55" t="str">
        <f t="shared" si="16"/>
        <v>JOK</v>
      </c>
      <c r="BY14" s="56">
        <f t="shared" si="17"/>
        <v>5</v>
      </c>
      <c r="BZ14" s="56" t="str">
        <f t="shared" si="18"/>
        <v>M</v>
      </c>
      <c r="CA14" s="56" t="str">
        <f t="shared" si="19"/>
        <v>EB</v>
      </c>
      <c r="CB14" s="56" t="str">
        <f t="shared" si="20"/>
        <v>K</v>
      </c>
      <c r="CC14" s="56" t="str">
        <f t="shared" si="21"/>
        <v>CN</v>
      </c>
      <c r="CD14" s="57" t="str">
        <f t="shared" si="22"/>
        <v>13FW JOIE BETE_03_RD_KIDS</v>
      </c>
      <c r="CE14" s="56" t="str">
        <f t="shared" si="23"/>
        <v>JOKEBF5804</v>
      </c>
      <c r="CF14" s="56">
        <f t="shared" si="24"/>
        <v>804</v>
      </c>
      <c r="CG14" s="57" t="str">
        <f t="shared" si="25"/>
        <v>13FW JOIE BETE_03_RD_KIDS</v>
      </c>
      <c r="CH14" s="56" t="str">
        <f t="shared" si="26"/>
        <v>RE</v>
      </c>
      <c r="CI14" s="56">
        <f t="shared" si="27"/>
        <v>1</v>
      </c>
      <c r="CJ14" s="56" t="str">
        <f t="shared" si="28"/>
        <v>FRE</v>
      </c>
      <c r="CK14" s="58">
        <f t="shared" si="29"/>
        <v>250</v>
      </c>
      <c r="CL14" s="59">
        <f t="shared" si="30"/>
        <v>6.8</v>
      </c>
      <c r="CM14" s="58">
        <f t="shared" si="31"/>
        <v>55000</v>
      </c>
      <c r="CN14" s="58">
        <f t="shared" si="32"/>
        <v>8482.32</v>
      </c>
      <c r="CO14" s="58">
        <f t="shared" si="33"/>
        <v>320</v>
      </c>
      <c r="CP14" s="60">
        <f t="shared" si="34"/>
        <v>1</v>
      </c>
      <c r="CQ14" s="241">
        <v>853</v>
      </c>
      <c r="CS14" s="49"/>
      <c r="CT14" s="50" t="str">
        <f t="shared" si="35"/>
        <v>JOKEBF5804REFRE</v>
      </c>
      <c r="CU14" s="51" t="str">
        <f t="shared" si="36"/>
        <v>JOIE BETE KIDS</v>
      </c>
      <c r="CV14" s="51" t="str">
        <f t="shared" ref="CV14:CV76" si="55">IF($I14="TTL","",IF($CX14="","",$Q14&amp;"_"&amp;$T14&amp;IF(N14="K","_KIDS",IF(N14="I","_INFANT",""))))</f>
        <v>EARFLAP BEANIE_804</v>
      </c>
      <c r="CW14" s="51" t="str">
        <f t="shared" si="37"/>
        <v>RED_FRE</v>
      </c>
      <c r="CX14" s="52" t="str">
        <f t="shared" si="38"/>
        <v>JOK</v>
      </c>
      <c r="CY14" s="52">
        <f t="shared" si="39"/>
        <v>804</v>
      </c>
      <c r="CZ14" s="53">
        <f t="shared" si="40"/>
        <v>250</v>
      </c>
      <c r="DA14" s="53">
        <f t="shared" si="41"/>
        <v>55000</v>
      </c>
      <c r="DB14" s="52" t="str">
        <f t="shared" si="42"/>
        <v>RED</v>
      </c>
      <c r="DC14" s="52" t="str">
        <f t="shared" si="43"/>
        <v>FRE</v>
      </c>
      <c r="DD14" s="61"/>
      <c r="DE14" s="165"/>
      <c r="DG14" s="277">
        <v>41712</v>
      </c>
      <c r="DH14" s="283">
        <f t="shared" si="44"/>
        <v>41768</v>
      </c>
      <c r="DI14" s="1209">
        <v>41715</v>
      </c>
      <c r="DJ14" s="1209">
        <v>41715</v>
      </c>
      <c r="DK14" s="1211">
        <v>41779</v>
      </c>
      <c r="DL14" s="1210">
        <v>6</v>
      </c>
      <c r="DM14" s="1210">
        <v>6</v>
      </c>
      <c r="DN14" s="1208" t="s">
        <v>1923</v>
      </c>
      <c r="DO14" s="1211">
        <v>41723</v>
      </c>
      <c r="DP14" s="284">
        <f t="shared" si="45"/>
        <v>41798</v>
      </c>
      <c r="DQ14" s="1208" t="s">
        <v>1923</v>
      </c>
      <c r="DR14" s="1269">
        <v>41732</v>
      </c>
      <c r="DS14" s="1268">
        <v>41771</v>
      </c>
      <c r="DT14" s="1269">
        <v>41757</v>
      </c>
      <c r="DU14" s="1270">
        <v>41757</v>
      </c>
      <c r="DV14" s="1268">
        <v>41771</v>
      </c>
      <c r="DW14" s="1268" t="s">
        <v>4210</v>
      </c>
      <c r="DX14" s="1315">
        <v>41869</v>
      </c>
      <c r="DY14" s="1198" t="s">
        <v>6937</v>
      </c>
      <c r="DZ14" s="61" t="s">
        <v>5420</v>
      </c>
      <c r="EA14" s="62"/>
      <c r="EB14" s="62"/>
      <c r="EC14" s="26" t="str">
        <f t="shared" ref="EC14:EC77" si="56">IF(OR(Z13&amp;AX13=Z14&amp;AX13,Z14&amp;AX14=""),"",Z14&amp;AX14)</f>
        <v>JOKEBF5804RE41711</v>
      </c>
      <c r="ED14" s="26" t="str">
        <f t="shared" ref="ED14:ED77" si="57">IF(OR(Z13&amp;AE13=Z14&amp;AE14,Z14=""),"",Z14&amp;AE14)</f>
        <v>JOKEBF5804REFRE</v>
      </c>
      <c r="EE14" s="27">
        <f>IF(ED14="",0,IF(COUNTIF(ED$12:ED13,ED14)=0,0,COUNTIF(ED$12:ED13,ED14)))</f>
        <v>0</v>
      </c>
      <c r="EF14" s="26">
        <f t="shared" ref="EF14:EF77" si="58">IF(OR($AJ14="B",$ED14="",MID($U14,8,1)=$EF$9,MID($U14,8,1)=$EF$10),0,1)</f>
        <v>1</v>
      </c>
      <c r="EG14" s="27" t="str">
        <f t="shared" ref="EG14:EG77" si="59">IF(EE14+EF14=0,"","R"&amp;(EE14+EF14))</f>
        <v>R1</v>
      </c>
      <c r="EI14" s="26" t="str">
        <f t="shared" ref="EI14:EI77" si="60">IF($ED14="","",IF($EE14=0,U14,""))</f>
        <v>JOKEBF5804</v>
      </c>
      <c r="EJ14" s="26" t="str">
        <f t="shared" ref="EJ14:EJ77" si="61">IF($ED14="","",IF($EE14=0,Z14,""))</f>
        <v>JOKEBF5804RE</v>
      </c>
      <c r="EL14" s="1268">
        <v>41771</v>
      </c>
      <c r="EM14" s="1268">
        <v>41800</v>
      </c>
      <c r="EN14" s="1265" t="s">
        <v>2417</v>
      </c>
      <c r="EO14" s="1265" t="s">
        <v>2417</v>
      </c>
      <c r="EP14" s="1265" t="s">
        <v>2417</v>
      </c>
      <c r="EQ14" s="1265" t="s">
        <v>2417</v>
      </c>
      <c r="ER14" s="1318"/>
      <c r="ES14" s="1318"/>
      <c r="ET14" s="1318"/>
      <c r="EU14" s="1318"/>
      <c r="EV14" s="1208"/>
      <c r="EW14" s="1269"/>
    </row>
    <row r="15" spans="1:153" s="26" customFormat="1" ht="52.5" customHeight="1">
      <c r="A15" s="169" t="str">
        <f>IF(OR($I15="TTL",$I15=""),"",IF(ISERROR(VLOOKUP($B15,CODE!$D:$G,CODE!$F$1-2,FALSE))=TRUE,"전략",VLOOKUP($B15,CODE!$D:$G,CODE!$F$1-2,FALSE)))</f>
        <v>F-HAT</v>
      </c>
      <c r="B15" s="224" t="str">
        <f>IF(OR($I15="TTL",$I15=""),"",IF(VLOOKUP($P15,CODE!$K:$O,CODE!$O$1,FALSE)="",$I15,$I15&amp;"-"&amp;VLOOKUP($P15,CODE!$K:$O,CODE!$O$1,FALSE)))</f>
        <v>JOK</v>
      </c>
      <c r="C15" s="72" t="str">
        <f t="shared" si="46"/>
        <v>JOK-FOREMOST-02</v>
      </c>
      <c r="D15" s="306" t="str">
        <f t="shared" si="47"/>
        <v>JOK-FOREMOST-02JOKVBF5806NY</v>
      </c>
      <c r="E15" s="72">
        <f t="shared" si="48"/>
        <v>3</v>
      </c>
      <c r="F15" s="195" t="str">
        <f t="shared" si="49"/>
        <v>JOK-FOREMOST-023</v>
      </c>
      <c r="G15" s="72" t="str">
        <f t="shared" si="50"/>
        <v>JOK-FOREMOST-023-JOKVBF5806NAVYFRE</v>
      </c>
      <c r="H15" s="72" t="str">
        <f>IF(ISERROR(I15&amp;VLOOKUP(P15,CODE!$K:$N,CODE!$N$1,FALSE)&amp;S15)=TRUE,0,I15&amp;VLOOKUP(P15,CODE!$K:$N,CODE!$N$1,FALSE)&amp;S15)</f>
        <v>JOK의류외806</v>
      </c>
      <c r="I15" s="72" t="str">
        <f>IF(ISERROR(SEARCH("TTL",$K15))=TRUE,IF($L15="","",VLOOKUP($L15,CODE!$B:$G,CODE!$D$1,FALSE)),"TTL")</f>
        <v>JOK</v>
      </c>
      <c r="J15" s="244" t="str">
        <f t="shared" si="51"/>
        <v>13FW J</v>
      </c>
      <c r="K15" s="998"/>
      <c r="L15" s="40" t="s">
        <v>1914</v>
      </c>
      <c r="M15" s="41" t="str">
        <f>IF(OR($I15="TTL",$L15=""),"",VLOOKUP($L15,CODE!$B:$D,CODE!$C$1,FALSE))</f>
        <v>JOIE BETE KIDS</v>
      </c>
      <c r="N15" s="42" t="str">
        <f>IF(OR($I15="TTL",$L15=""),"",VLOOKUP($K$2,CODE!$S:$T,CODE!$T$1-1,FALSE))</f>
        <v>F</v>
      </c>
      <c r="O15" s="1199">
        <v>5</v>
      </c>
      <c r="P15" s="40" t="s">
        <v>826</v>
      </c>
      <c r="Q15" s="41" t="str">
        <f>IF(OR($I15="TTL",$P15=""),"",VLOOKUP($P15,CODE!$K:$M,CODE!$L$1,FALSE))</f>
        <v>VISOR BEANIE</v>
      </c>
      <c r="R15" s="185" t="s">
        <v>611</v>
      </c>
      <c r="S15" s="40">
        <v>806</v>
      </c>
      <c r="T15" s="43">
        <f t="shared" si="2"/>
        <v>806</v>
      </c>
      <c r="U15" s="39" t="str">
        <f t="shared" si="3"/>
        <v>JOKVBF5806</v>
      </c>
      <c r="V15" s="36">
        <f t="shared" si="4"/>
        <v>0.5</v>
      </c>
      <c r="W15" s="44" t="s">
        <v>1919</v>
      </c>
      <c r="X15" s="39" t="str">
        <f>IF($Y15="","",VLOOKUP($Y15,CODE!$AE:$AF,CODE!$AF$1-1,FALSE))</f>
        <v>NY</v>
      </c>
      <c r="Y15" s="37" t="s">
        <v>1920</v>
      </c>
      <c r="Z15" s="35" t="str">
        <f t="shared" si="5"/>
        <v>JOKVBF5806NY</v>
      </c>
      <c r="AA15" s="587" t="str">
        <f t="shared" si="6"/>
        <v>R1</v>
      </c>
      <c r="AB15" s="45">
        <f t="shared" si="7"/>
        <v>1</v>
      </c>
      <c r="AC15" s="593">
        <v>0</v>
      </c>
      <c r="AD15" s="186">
        <v>1</v>
      </c>
      <c r="AE15" s="218" t="s">
        <v>559</v>
      </c>
      <c r="AF15" s="1200">
        <v>250</v>
      </c>
      <c r="AG15" s="1201" t="s">
        <v>1602</v>
      </c>
      <c r="AH15" s="1202">
        <v>2</v>
      </c>
      <c r="AI15" s="231" t="str">
        <f t="shared" si="8"/>
        <v>02</v>
      </c>
      <c r="AJ15" s="1203" t="s">
        <v>563</v>
      </c>
      <c r="AK15" s="1203" t="s">
        <v>565</v>
      </c>
      <c r="AL15" s="219">
        <f t="shared" si="9"/>
        <v>1</v>
      </c>
      <c r="AM15" s="254">
        <f>IF(ISERROR(VLOOKUP($F15,[1]기획현황취합!$A$1:$E$64926,[1]기획현황취합!$B$1,FALSE))=TRUE,0,VLOOKUP($F15,[1]기획현황취합!$A$1:$E$64926,[1]기획현황취합!$B$1,FALSE))</f>
        <v>55000</v>
      </c>
      <c r="AN15" s="1003">
        <f>IF(ISERROR(VLOOKUP($F15,[1]기획현황취합!$A$1:$E$64926,[1]기획현황취합!$C$1,FALSE))=TRUE,0,VLOOKUP($F15,[1]기획현황취합!$A$1:$E$64926,[1]기획현황취합!$C$1,FALSE))</f>
        <v>41710</v>
      </c>
      <c r="AO15" s="46">
        <f>IF(ISERROR(($AM15/1.1)/VLOOKUP($AG15,'TARGET MU'!$A:$D,'TARGET MU'!$D$1,FALSE))=TRUE,0,($AM15/1.1)/VLOOKUP($AG15,'TARGET MU'!$A:$D,'TARGET MU'!$D$1,FALSE))</f>
        <v>8333.3333333333321</v>
      </c>
      <c r="AP15" s="1034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10049.719999999999</v>
      </c>
      <c r="AQ15" s="38">
        <f t="shared" si="52"/>
        <v>1716.3866666666672</v>
      </c>
      <c r="AR15" s="725">
        <v>0</v>
      </c>
      <c r="AS15" s="725">
        <v>300</v>
      </c>
      <c r="AT15" s="251">
        <v>20</v>
      </c>
      <c r="AU15" s="226">
        <f t="shared" si="10"/>
        <v>320</v>
      </c>
      <c r="AV15" s="252">
        <v>7.8</v>
      </c>
      <c r="AW15" s="253">
        <v>0</v>
      </c>
      <c r="AX15" s="257">
        <f>IF(ISERROR(VLOOKUP($F15,[1]기획현황취합!$A$1:$E$64926,[1]기획현황취합!$D$1,FALSE))=TRUE,0,VLOOKUP($F15,[1]기획현황취합!$A$1:$E$64926,[1]기획현황취합!$D$1,FALSE))</f>
        <v>41711</v>
      </c>
      <c r="AY15" s="255"/>
      <c r="AZ15" s="210">
        <f>IF(ISERROR(VLOOKUP($F15,[1]기획현황취합!$A$1:$E$64926,[1]기획현황취합!$E$1,FALSE))=TRUE,0,VLOOKUP($F15,[1]기획현황취합!$A$1:$E$64926,[1]기획현황취합!$E$1,FALSE))</f>
        <v>41858</v>
      </c>
      <c r="BA15" s="255">
        <v>41858</v>
      </c>
      <c r="BB15" s="1326">
        <v>41887</v>
      </c>
      <c r="BC15" s="250">
        <v>0</v>
      </c>
      <c r="BD15" s="250">
        <v>0</v>
      </c>
      <c r="BE15" s="250">
        <v>0</v>
      </c>
      <c r="BF15" s="250">
        <v>0</v>
      </c>
      <c r="BG15" s="1197" t="s">
        <v>2062</v>
      </c>
      <c r="BH15" s="1197" t="s">
        <v>2062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250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1"/>
        <v>0</v>
      </c>
      <c r="BO15" s="47">
        <f t="shared" si="12"/>
        <v>250</v>
      </c>
      <c r="BP15" s="95">
        <f t="shared" si="13"/>
        <v>2512430</v>
      </c>
      <c r="BQ15" s="95">
        <f t="shared" si="14"/>
        <v>13750000</v>
      </c>
      <c r="BR15" s="48">
        <f t="shared" si="15"/>
        <v>4.9752629924017784</v>
      </c>
      <c r="BT15" s="26" t="str">
        <f>IF(ISERROR(Z15&amp;VLOOKUP($AG15,'TARGET MU'!$A:$D,'TARGET MU'!$B$1,FALSE))=TRUE,"",Z15&amp;VLOOKUP($AG15,'TARGET MU'!$A:$D,'TARGET MU'!$B$1,FALSE))</f>
        <v>JOKVBF5806NY포모스트</v>
      </c>
      <c r="BU15" s="31">
        <f t="shared" si="53"/>
        <v>10049.719999999999</v>
      </c>
      <c r="BV15" s="31" t="str">
        <f t="shared" si="54"/>
        <v>JOKVBF5806NYFRE25055000FOREMOST02CN</v>
      </c>
      <c r="BX15" s="55" t="str">
        <f t="shared" si="16"/>
        <v>JOK</v>
      </c>
      <c r="BY15" s="56">
        <f t="shared" si="17"/>
        <v>5</v>
      </c>
      <c r="BZ15" s="56" t="str">
        <f t="shared" si="18"/>
        <v>M</v>
      </c>
      <c r="CA15" s="56" t="str">
        <f t="shared" si="19"/>
        <v>VB</v>
      </c>
      <c r="CB15" s="56" t="str">
        <f t="shared" si="20"/>
        <v>K</v>
      </c>
      <c r="CC15" s="56" t="str">
        <f t="shared" si="21"/>
        <v>CN</v>
      </c>
      <c r="CD15" s="57" t="str">
        <f t="shared" si="22"/>
        <v>13FW JOIE BETE_09_NY_KIDS</v>
      </c>
      <c r="CE15" s="56" t="str">
        <f t="shared" si="23"/>
        <v>JOKVBF5806</v>
      </c>
      <c r="CF15" s="56">
        <f t="shared" si="24"/>
        <v>806</v>
      </c>
      <c r="CG15" s="57" t="str">
        <f t="shared" si="25"/>
        <v>13FW JOIE BETE_09_NY_KIDS</v>
      </c>
      <c r="CH15" s="56" t="str">
        <f t="shared" si="26"/>
        <v>NY</v>
      </c>
      <c r="CI15" s="56">
        <f t="shared" si="27"/>
        <v>1</v>
      </c>
      <c r="CJ15" s="56" t="str">
        <f t="shared" si="28"/>
        <v>FRE</v>
      </c>
      <c r="CK15" s="58">
        <f t="shared" si="29"/>
        <v>250</v>
      </c>
      <c r="CL15" s="59">
        <f t="shared" si="30"/>
        <v>7.8</v>
      </c>
      <c r="CM15" s="58">
        <f t="shared" si="31"/>
        <v>55000</v>
      </c>
      <c r="CN15" s="58">
        <f t="shared" si="32"/>
        <v>9729.7199999999993</v>
      </c>
      <c r="CO15" s="58">
        <f t="shared" si="33"/>
        <v>320</v>
      </c>
      <c r="CP15" s="60">
        <f t="shared" si="34"/>
        <v>1</v>
      </c>
      <c r="CQ15" s="241">
        <v>853</v>
      </c>
      <c r="CS15" s="49"/>
      <c r="CT15" s="50" t="str">
        <f t="shared" si="35"/>
        <v>JOKVBF5806NYFRE</v>
      </c>
      <c r="CU15" s="51" t="str">
        <f t="shared" si="36"/>
        <v>JOIE BETE KIDS</v>
      </c>
      <c r="CV15" s="51" t="str">
        <f t="shared" si="55"/>
        <v>VISOR BEANIE_806</v>
      </c>
      <c r="CW15" s="51" t="str">
        <f t="shared" si="37"/>
        <v>NAVY_FRE</v>
      </c>
      <c r="CX15" s="52" t="str">
        <f t="shared" si="38"/>
        <v>JOK</v>
      </c>
      <c r="CY15" s="52">
        <f t="shared" si="39"/>
        <v>806</v>
      </c>
      <c r="CZ15" s="53">
        <f t="shared" si="40"/>
        <v>250</v>
      </c>
      <c r="DA15" s="53">
        <f t="shared" si="41"/>
        <v>55000</v>
      </c>
      <c r="DB15" s="52" t="str">
        <f t="shared" si="42"/>
        <v>NAVY</v>
      </c>
      <c r="DC15" s="52" t="str">
        <f t="shared" si="43"/>
        <v>FRE</v>
      </c>
      <c r="DD15" s="61"/>
      <c r="DE15" s="165"/>
      <c r="DG15" s="277">
        <v>41712</v>
      </c>
      <c r="DH15" s="283">
        <f t="shared" si="44"/>
        <v>41768</v>
      </c>
      <c r="DI15" s="1209">
        <v>41715</v>
      </c>
      <c r="DJ15" s="1209">
        <v>41715</v>
      </c>
      <c r="DK15" s="1211">
        <v>41779</v>
      </c>
      <c r="DL15" s="1210">
        <v>8</v>
      </c>
      <c r="DM15" s="1210">
        <v>8</v>
      </c>
      <c r="DN15" s="1208" t="s">
        <v>1923</v>
      </c>
      <c r="DO15" s="1211">
        <v>41723</v>
      </c>
      <c r="DP15" s="284">
        <f t="shared" si="45"/>
        <v>41798</v>
      </c>
      <c r="DQ15" s="1208" t="s">
        <v>1923</v>
      </c>
      <c r="DR15" s="1269">
        <v>41732</v>
      </c>
      <c r="DS15" s="1268">
        <v>41771</v>
      </c>
      <c r="DT15" s="1269">
        <v>41757</v>
      </c>
      <c r="DU15" s="1270">
        <v>41758</v>
      </c>
      <c r="DV15" s="1268">
        <v>41771</v>
      </c>
      <c r="DW15" s="1268" t="s">
        <v>4210</v>
      </c>
      <c r="DX15" s="1315">
        <v>41869</v>
      </c>
      <c r="DY15" s="1198" t="s">
        <v>6937</v>
      </c>
      <c r="DZ15" s="61" t="s">
        <v>5420</v>
      </c>
      <c r="EA15" s="62"/>
      <c r="EB15" s="62"/>
      <c r="EC15" s="26" t="str">
        <f t="shared" si="56"/>
        <v>JOKVBF5806NY41711</v>
      </c>
      <c r="ED15" s="26" t="str">
        <f t="shared" si="57"/>
        <v>JOKVBF5806NYFRE</v>
      </c>
      <c r="EE15" s="27">
        <f>IF(ED15="",0,IF(COUNTIF(ED$12:ED14,ED15)=0,0,COUNTIF(ED$12:ED14,ED15)))</f>
        <v>0</v>
      </c>
      <c r="EF15" s="26">
        <f t="shared" si="58"/>
        <v>1</v>
      </c>
      <c r="EG15" s="27" t="str">
        <f t="shared" si="59"/>
        <v>R1</v>
      </c>
      <c r="EI15" s="26" t="str">
        <f t="shared" si="60"/>
        <v>JOKVBF5806</v>
      </c>
      <c r="EJ15" s="26" t="str">
        <f t="shared" si="61"/>
        <v>JOKVBF5806NY</v>
      </c>
      <c r="EL15" s="1268">
        <v>41771</v>
      </c>
      <c r="EM15" s="1268">
        <v>41800</v>
      </c>
      <c r="EN15" s="1265" t="s">
        <v>2417</v>
      </c>
      <c r="EO15" s="1265" t="s">
        <v>2417</v>
      </c>
      <c r="EP15" s="1265" t="s">
        <v>2417</v>
      </c>
      <c r="EQ15" s="1265" t="s">
        <v>2417</v>
      </c>
      <c r="ER15" s="1318"/>
      <c r="ES15" s="1318"/>
      <c r="ET15" s="1318"/>
      <c r="EU15" s="1318"/>
      <c r="EV15" s="1208"/>
      <c r="EW15" s="1269"/>
    </row>
    <row r="16" spans="1:153" s="26" customFormat="1" ht="52.5" customHeight="1">
      <c r="A16" s="169" t="str">
        <f>IF(OR($I16="TTL",$I16=""),"",IF(ISERROR(VLOOKUP($B16,CODE!$D:$G,CODE!$F$1-2,FALSE))=TRUE,"전략",VLOOKUP($B16,CODE!$D:$G,CODE!$F$1-2,FALSE)))</f>
        <v>F-HAT</v>
      </c>
      <c r="B16" s="224" t="str">
        <f>IF(OR($I16="TTL",$I16=""),"",IF(VLOOKUP($P16,CODE!$K:$O,CODE!$O$1,FALSE)="",$I16,$I16&amp;"-"&amp;VLOOKUP($P16,CODE!$K:$O,CODE!$O$1,FALSE)))</f>
        <v>JOK</v>
      </c>
      <c r="C16" s="72" t="str">
        <f t="shared" si="46"/>
        <v>JOK-FOREMOST-02</v>
      </c>
      <c r="D16" s="306" t="str">
        <f t="shared" si="47"/>
        <v>JOK-FOREMOST-02JOKVBF5806PK</v>
      </c>
      <c r="E16" s="72">
        <f t="shared" si="48"/>
        <v>4</v>
      </c>
      <c r="F16" s="195" t="str">
        <f t="shared" si="49"/>
        <v>JOK-FOREMOST-024</v>
      </c>
      <c r="G16" s="72" t="str">
        <f t="shared" si="50"/>
        <v>JOK-FOREMOST-024-JOKVBF5806PINKFRE</v>
      </c>
      <c r="H16" s="72" t="str">
        <f>IF(ISERROR(I16&amp;VLOOKUP(P16,CODE!$K:$N,CODE!$N$1,FALSE)&amp;S16)=TRUE,0,I16&amp;VLOOKUP(P16,CODE!$K:$N,CODE!$N$1,FALSE)&amp;S16)</f>
        <v>JOK의류외806</v>
      </c>
      <c r="I16" s="72" t="str">
        <f>IF(ISERROR(SEARCH("TTL",$K16))=TRUE,IF($L16="","",VLOOKUP($L16,CODE!$B:$G,CODE!$D$1,FALSE)),"TTL")</f>
        <v>JOK</v>
      </c>
      <c r="J16" s="244" t="str">
        <f t="shared" si="51"/>
        <v>13FW J</v>
      </c>
      <c r="K16" s="998"/>
      <c r="L16" s="40" t="s">
        <v>1914</v>
      </c>
      <c r="M16" s="41" t="str">
        <f>IF(OR($I16="TTL",$L16=""),"",VLOOKUP($L16,CODE!$B:$D,CODE!$C$1,FALSE))</f>
        <v>JOIE BETE KIDS</v>
      </c>
      <c r="N16" s="42" t="str">
        <f>IF(OR($I16="TTL",$L16=""),"",VLOOKUP($K$2,CODE!$S:$T,CODE!$T$1-1,FALSE))</f>
        <v>F</v>
      </c>
      <c r="O16" s="1199">
        <v>5</v>
      </c>
      <c r="P16" s="40" t="s">
        <v>826</v>
      </c>
      <c r="Q16" s="41" t="str">
        <f>IF(OR($I16="TTL",$P16=""),"",VLOOKUP($P16,CODE!$K:$M,CODE!$L$1,FALSE))</f>
        <v>VISOR BEANIE</v>
      </c>
      <c r="R16" s="185" t="s">
        <v>611</v>
      </c>
      <c r="S16" s="40">
        <v>806</v>
      </c>
      <c r="T16" s="43">
        <f t="shared" si="2"/>
        <v>806</v>
      </c>
      <c r="U16" s="39" t="str">
        <f t="shared" si="3"/>
        <v>JOKVBF5806</v>
      </c>
      <c r="V16" s="36">
        <f t="shared" si="4"/>
        <v>0.5</v>
      </c>
      <c r="W16" s="44" t="s">
        <v>1921</v>
      </c>
      <c r="X16" s="39" t="str">
        <f>IF($Y16="","",VLOOKUP($Y16,CODE!$AE:$AF,CODE!$AF$1-1,FALSE))</f>
        <v>PK</v>
      </c>
      <c r="Y16" s="37" t="s">
        <v>1922</v>
      </c>
      <c r="Z16" s="35" t="str">
        <f t="shared" si="5"/>
        <v>JOKVBF5806PK</v>
      </c>
      <c r="AA16" s="587" t="str">
        <f t="shared" si="6"/>
        <v>R1</v>
      </c>
      <c r="AB16" s="45">
        <f t="shared" si="7"/>
        <v>1</v>
      </c>
      <c r="AC16" s="593">
        <v>0</v>
      </c>
      <c r="AD16" s="186">
        <v>1</v>
      </c>
      <c r="AE16" s="218" t="s">
        <v>559</v>
      </c>
      <c r="AF16" s="1200">
        <v>250</v>
      </c>
      <c r="AG16" s="1201" t="s">
        <v>1602</v>
      </c>
      <c r="AH16" s="1202">
        <v>2</v>
      </c>
      <c r="AI16" s="231" t="str">
        <f t="shared" si="8"/>
        <v>02</v>
      </c>
      <c r="AJ16" s="1203" t="s">
        <v>563</v>
      </c>
      <c r="AK16" s="1203" t="s">
        <v>565</v>
      </c>
      <c r="AL16" s="219">
        <f t="shared" si="9"/>
        <v>1</v>
      </c>
      <c r="AM16" s="254">
        <f>IF(ISERROR(VLOOKUP($F16,[1]기획현황취합!$A$1:$E$64926,[1]기획현황취합!$B$1,FALSE))=TRUE,0,VLOOKUP($F16,[1]기획현황취합!$A$1:$E$64926,[1]기획현황취합!$B$1,FALSE))</f>
        <v>55000</v>
      </c>
      <c r="AN16" s="1003">
        <f>IF(ISERROR(VLOOKUP($F16,[1]기획현황취합!$A$1:$E$64926,[1]기획현황취합!$C$1,FALSE))=TRUE,0,VLOOKUP($F16,[1]기획현황취합!$A$1:$E$64926,[1]기획현황취합!$C$1,FALSE))</f>
        <v>41710</v>
      </c>
      <c r="AO16" s="46">
        <f>IF(ISERROR(($AM16/1.1)/VLOOKUP($AG16,'TARGET MU'!$A:$D,'TARGET MU'!$D$1,FALSE))=TRUE,0,($AM16/1.1)/VLOOKUP($AG16,'TARGET MU'!$A:$D,'TARGET MU'!$D$1,FALSE))</f>
        <v>8333.3333333333321</v>
      </c>
      <c r="AP16" s="1034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10049.719999999999</v>
      </c>
      <c r="AQ16" s="38">
        <f t="shared" si="52"/>
        <v>1716.3866666666672</v>
      </c>
      <c r="AR16" s="725">
        <v>0</v>
      </c>
      <c r="AS16" s="725">
        <v>300</v>
      </c>
      <c r="AT16" s="251">
        <v>20</v>
      </c>
      <c r="AU16" s="226">
        <f t="shared" si="10"/>
        <v>320</v>
      </c>
      <c r="AV16" s="252">
        <v>7.8</v>
      </c>
      <c r="AW16" s="253">
        <v>0</v>
      </c>
      <c r="AX16" s="257">
        <f>IF(ISERROR(VLOOKUP($F16,[1]기획현황취합!$A$1:$E$64926,[1]기획현황취합!$D$1,FALSE))=TRUE,0,VLOOKUP($F16,[1]기획현황취합!$A$1:$E$64926,[1]기획현황취합!$D$1,FALSE))</f>
        <v>41711</v>
      </c>
      <c r="AY16" s="255"/>
      <c r="AZ16" s="210">
        <f>IF(ISERROR(VLOOKUP($F16,[1]기획현황취합!$A$1:$E$64926,[1]기획현황취합!$E$1,FALSE))=TRUE,0,VLOOKUP($F16,[1]기획현황취합!$A$1:$E$64926,[1]기획현황취합!$E$1,FALSE))</f>
        <v>41858</v>
      </c>
      <c r="BA16" s="255">
        <v>41858</v>
      </c>
      <c r="BB16" s="1326">
        <v>41887</v>
      </c>
      <c r="BC16" s="250">
        <v>0</v>
      </c>
      <c r="BD16" s="250">
        <v>0</v>
      </c>
      <c r="BE16" s="250">
        <v>0</v>
      </c>
      <c r="BF16" s="250">
        <v>0</v>
      </c>
      <c r="BG16" s="1197" t="s">
        <v>2062</v>
      </c>
      <c r="BH16" s="1197" t="s">
        <v>2062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249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1"/>
        <v>0</v>
      </c>
      <c r="BO16" s="47">
        <f t="shared" si="12"/>
        <v>250</v>
      </c>
      <c r="BP16" s="95">
        <f t="shared" si="13"/>
        <v>2512430</v>
      </c>
      <c r="BQ16" s="95">
        <f t="shared" si="14"/>
        <v>13750000</v>
      </c>
      <c r="BR16" s="48">
        <f t="shared" si="15"/>
        <v>4.9752629924017784</v>
      </c>
      <c r="BT16" s="26" t="str">
        <f>IF(ISERROR(Z16&amp;VLOOKUP($AG16,'TARGET MU'!$A:$D,'TARGET MU'!$B$1,FALSE))=TRUE,"",Z16&amp;VLOOKUP($AG16,'TARGET MU'!$A:$D,'TARGET MU'!$B$1,FALSE))</f>
        <v>JOKVBF5806PK포모스트</v>
      </c>
      <c r="BU16" s="31">
        <f t="shared" si="53"/>
        <v>10049.719999999999</v>
      </c>
      <c r="BV16" s="31" t="str">
        <f t="shared" si="54"/>
        <v>JOKVBF5806PKFRE25055000FOREMOST02CN</v>
      </c>
      <c r="BX16" s="55" t="str">
        <f t="shared" si="16"/>
        <v>JOK</v>
      </c>
      <c r="BY16" s="56">
        <f t="shared" si="17"/>
        <v>5</v>
      </c>
      <c r="BZ16" s="56" t="str">
        <f t="shared" si="18"/>
        <v>M</v>
      </c>
      <c r="CA16" s="56" t="str">
        <f t="shared" si="19"/>
        <v>VB</v>
      </c>
      <c r="CB16" s="56" t="str">
        <f t="shared" si="20"/>
        <v>K</v>
      </c>
      <c r="CC16" s="56" t="str">
        <f t="shared" si="21"/>
        <v>CN</v>
      </c>
      <c r="CD16" s="57" t="str">
        <f t="shared" si="22"/>
        <v>13FW JOIE BETE_09_PK_KIDS</v>
      </c>
      <c r="CE16" s="56" t="str">
        <f t="shared" si="23"/>
        <v>JOKVBF5806</v>
      </c>
      <c r="CF16" s="56">
        <f t="shared" si="24"/>
        <v>806</v>
      </c>
      <c r="CG16" s="57" t="str">
        <f t="shared" si="25"/>
        <v>13FW JOIE BETE_09_PK_KIDS</v>
      </c>
      <c r="CH16" s="56" t="str">
        <f t="shared" si="26"/>
        <v>PK</v>
      </c>
      <c r="CI16" s="56">
        <f t="shared" si="27"/>
        <v>1</v>
      </c>
      <c r="CJ16" s="56" t="str">
        <f t="shared" si="28"/>
        <v>FRE</v>
      </c>
      <c r="CK16" s="58">
        <f t="shared" si="29"/>
        <v>250</v>
      </c>
      <c r="CL16" s="59">
        <f t="shared" si="30"/>
        <v>7.8</v>
      </c>
      <c r="CM16" s="58">
        <f t="shared" si="31"/>
        <v>55000</v>
      </c>
      <c r="CN16" s="58">
        <f t="shared" si="32"/>
        <v>9729.7199999999993</v>
      </c>
      <c r="CO16" s="58">
        <f t="shared" si="33"/>
        <v>320</v>
      </c>
      <c r="CP16" s="60">
        <f t="shared" si="34"/>
        <v>1</v>
      </c>
      <c r="CQ16" s="241">
        <v>853</v>
      </c>
      <c r="CS16" s="49"/>
      <c r="CT16" s="50" t="str">
        <f t="shared" si="35"/>
        <v>JOKVBF5806PKFRE</v>
      </c>
      <c r="CU16" s="51" t="str">
        <f t="shared" si="36"/>
        <v>JOIE BETE KIDS</v>
      </c>
      <c r="CV16" s="51" t="str">
        <f t="shared" si="55"/>
        <v>VISOR BEANIE_806</v>
      </c>
      <c r="CW16" s="51" t="str">
        <f t="shared" si="37"/>
        <v>PINK_FRE</v>
      </c>
      <c r="CX16" s="52" t="str">
        <f t="shared" si="38"/>
        <v>JOK</v>
      </c>
      <c r="CY16" s="52">
        <f t="shared" si="39"/>
        <v>806</v>
      </c>
      <c r="CZ16" s="53">
        <f t="shared" si="40"/>
        <v>250</v>
      </c>
      <c r="DA16" s="53">
        <f t="shared" si="41"/>
        <v>55000</v>
      </c>
      <c r="DB16" s="52" t="str">
        <f t="shared" si="42"/>
        <v>PINK</v>
      </c>
      <c r="DC16" s="52" t="str">
        <f t="shared" si="43"/>
        <v>FRE</v>
      </c>
      <c r="DD16" s="61"/>
      <c r="DE16" s="165"/>
      <c r="DG16" s="277">
        <v>41712</v>
      </c>
      <c r="DH16" s="283">
        <f t="shared" si="44"/>
        <v>41768</v>
      </c>
      <c r="DI16" s="1209">
        <v>41715</v>
      </c>
      <c r="DJ16" s="1209">
        <v>41715</v>
      </c>
      <c r="DK16" s="1211">
        <v>41779</v>
      </c>
      <c r="DL16" s="1210">
        <v>7</v>
      </c>
      <c r="DM16" s="1210">
        <v>7</v>
      </c>
      <c r="DN16" s="1208" t="s">
        <v>1923</v>
      </c>
      <c r="DO16" s="1211">
        <v>41723</v>
      </c>
      <c r="DP16" s="284">
        <f t="shared" si="45"/>
        <v>41798</v>
      </c>
      <c r="DQ16" s="1208" t="s">
        <v>1923</v>
      </c>
      <c r="DR16" s="1269">
        <v>41732</v>
      </c>
      <c r="DS16" s="1268">
        <v>41771</v>
      </c>
      <c r="DT16" s="1269">
        <v>41757</v>
      </c>
      <c r="DU16" s="1270">
        <v>41768</v>
      </c>
      <c r="DV16" s="1268">
        <v>41771</v>
      </c>
      <c r="DW16" s="1268" t="s">
        <v>4212</v>
      </c>
      <c r="DX16" s="1315">
        <v>41869</v>
      </c>
      <c r="DY16" s="1198" t="s">
        <v>6937</v>
      </c>
      <c r="DZ16" s="61" t="s">
        <v>5420</v>
      </c>
      <c r="EA16" s="62"/>
      <c r="EB16" s="62"/>
      <c r="EC16" s="26" t="str">
        <f t="shared" si="56"/>
        <v>JOKVBF5806PK41711</v>
      </c>
      <c r="ED16" s="26" t="str">
        <f t="shared" si="57"/>
        <v>JOKVBF5806PKFRE</v>
      </c>
      <c r="EE16" s="27">
        <f>IF(ED16="",0,IF(COUNTIF(ED$12:ED15,ED16)=0,0,COUNTIF(ED$12:ED15,ED16)))</f>
        <v>0</v>
      </c>
      <c r="EF16" s="26">
        <f t="shared" si="58"/>
        <v>1</v>
      </c>
      <c r="EG16" s="27" t="str">
        <f t="shared" si="59"/>
        <v>R1</v>
      </c>
      <c r="EI16" s="26" t="str">
        <f t="shared" si="60"/>
        <v>JOKVBF5806</v>
      </c>
      <c r="EJ16" s="26" t="str">
        <f t="shared" si="61"/>
        <v>JOKVBF5806PK</v>
      </c>
      <c r="EL16" s="1268">
        <v>41771</v>
      </c>
      <c r="EM16" s="1268">
        <v>41800</v>
      </c>
      <c r="EN16" s="1265" t="s">
        <v>2417</v>
      </c>
      <c r="EO16" s="1265" t="s">
        <v>2417</v>
      </c>
      <c r="EP16" s="1265" t="s">
        <v>2417</v>
      </c>
      <c r="EQ16" s="1265" t="s">
        <v>2417</v>
      </c>
      <c r="ER16" s="1318"/>
      <c r="ES16" s="1318"/>
      <c r="ET16" s="1318"/>
      <c r="EU16" s="1318"/>
      <c r="EV16" s="1208"/>
      <c r="EW16" s="1269"/>
    </row>
    <row r="17" spans="1:153" s="26" customFormat="1" ht="52.5" customHeight="1">
      <c r="A17" s="169" t="str">
        <f>IF(OR($I17="TTL",$I17=""),"",IF(ISERROR(VLOOKUP($B17,CODE!$D:$G,CODE!$F$1-2,FALSE))=TRUE,"전략",VLOOKUP($B17,CODE!$D:$G,CODE!$F$1-2,FALSE)))</f>
        <v/>
      </c>
      <c r="B17" s="224" t="str">
        <f>IF(OR($I17="TTL",$I17=""),"",IF(VLOOKUP($P17,CODE!$K:$O,CODE!$O$1,FALSE)="",$I17,$I17&amp;"-"&amp;VLOOKUP($P17,CODE!$K:$O,CODE!$O$1,FALSE)))</f>
        <v/>
      </c>
      <c r="C17" s="72" t="str">
        <f t="shared" si="46"/>
        <v/>
      </c>
      <c r="D17" s="306" t="str">
        <f t="shared" si="47"/>
        <v/>
      </c>
      <c r="E17" s="72">
        <f t="shared" si="48"/>
        <v>0</v>
      </c>
      <c r="F17" s="195" t="str">
        <f t="shared" si="49"/>
        <v>0</v>
      </c>
      <c r="G17" s="72" t="str">
        <f t="shared" si="50"/>
        <v>0-</v>
      </c>
      <c r="H17" s="72">
        <f>IF(ISERROR(I17&amp;VLOOKUP(P17,CODE!$K:$N,CODE!$N$1,FALSE)&amp;S17)=TRUE,0,I17&amp;VLOOKUP(P17,CODE!$K:$N,CODE!$N$1,FALSE)&amp;S17)</f>
        <v>0</v>
      </c>
      <c r="I17" s="72" t="str">
        <f>IF(ISERROR(SEARCH("TTL",$K17))=TRUE,IF($L17="","",VLOOKUP($L17,CODE!$B:$G,CODE!$D$1,FALSE)),"TTL")</f>
        <v>TTL</v>
      </c>
      <c r="J17" s="244" t="str">
        <f t="shared" si="51"/>
        <v/>
      </c>
      <c r="K17" s="998" t="str">
        <f>C16&amp;" TTL"</f>
        <v>JOK-FOREMOST-02 TTL</v>
      </c>
      <c r="L17" s="40"/>
      <c r="M17" s="41" t="str">
        <f>IF(OR($I17="TTL",$L17=""),"",VLOOKUP($L17,CODE!$B:$D,CODE!$C$1,FALSE))</f>
        <v/>
      </c>
      <c r="N17" s="42" t="str">
        <f>IF(OR($I17="TTL",$L17=""),"",VLOOKUP($K$2,CODE!$S:$T,CODE!$T$1-1,FALSE))</f>
        <v/>
      </c>
      <c r="O17" s="43" t="str">
        <f>IF(OR($I17="TTL",$L17=""),"",VLOOKUP($L$2,CODE!$X:$Y,CODE!$Y$1-1,FALSE))</f>
        <v/>
      </c>
      <c r="P17" s="40"/>
      <c r="Q17" s="41" t="str">
        <f>IF(OR($I17="TTL",$P17=""),"",VLOOKUP($P17,CODE!$K:$M,CODE!$L$1,FALSE))</f>
        <v/>
      </c>
      <c r="R17" s="1204"/>
      <c r="S17" s="1205"/>
      <c r="T17" s="43" t="str">
        <f t="shared" si="2"/>
        <v/>
      </c>
      <c r="U17" s="39" t="str">
        <f t="shared" si="3"/>
        <v/>
      </c>
      <c r="V17" s="36">
        <f t="shared" si="4"/>
        <v>3</v>
      </c>
      <c r="W17" s="1206"/>
      <c r="X17" s="39" t="str">
        <f>IF($Y17="","",VLOOKUP($Y17,CODE!$AE:$AF,CODE!$AF$1-1,FALSE))</f>
        <v/>
      </c>
      <c r="Y17" s="37"/>
      <c r="Z17" s="35" t="str">
        <f t="shared" si="5"/>
        <v/>
      </c>
      <c r="AA17" s="587" t="str">
        <f t="shared" si="6"/>
        <v/>
      </c>
      <c r="AB17" s="45">
        <f t="shared" si="7"/>
        <v>4</v>
      </c>
      <c r="AC17" s="593">
        <v>0</v>
      </c>
      <c r="AD17" s="186">
        <v>1</v>
      </c>
      <c r="AE17" s="1207"/>
      <c r="AF17" s="1200"/>
      <c r="AG17" s="1201"/>
      <c r="AH17" s="1202"/>
      <c r="AI17" s="231" t="str">
        <f t="shared" si="8"/>
        <v/>
      </c>
      <c r="AJ17" s="1203"/>
      <c r="AK17" s="1203"/>
      <c r="AL17" s="219" t="str">
        <f t="shared" si="9"/>
        <v/>
      </c>
      <c r="AM17" s="254">
        <f>IF(ISERROR(VLOOKUP($F17,[1]기획현황취합!$A$1:$E$64926,[1]기획현황취합!$B$1,FALSE))=TRUE,0,VLOOKUP($F17,[1]기획현황취합!$A$1:$E$64926,[1]기획현황취합!$B$1,FALSE))</f>
        <v>0</v>
      </c>
      <c r="AN17" s="1003">
        <f>IF(ISERROR(VLOOKUP($F17,[1]기획현황취합!$A$1:$E$64926,[1]기획현황취합!$C$1,FALSE))=TRUE,0,VLOOKUP($F17,[1]기획현황취합!$A$1:$E$64926,[1]기획현황취합!$C$1,FALSE))</f>
        <v>0</v>
      </c>
      <c r="AO17" s="46">
        <f>IF(ISERROR(($AM17/1.1)/VLOOKUP($AG17,'TARGET MU'!$A:$D,'TARGET MU'!$D$1,FALSE))=TRUE,0,($AM17/1.1)/VLOOKUP($AG17,'TARGET MU'!$A:$D,'TARGET MU'!$D$1,FALSE))</f>
        <v>0</v>
      </c>
      <c r="AP17" s="1034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0</v>
      </c>
      <c r="AQ17" s="38">
        <f t="shared" si="52"/>
        <v>0</v>
      </c>
      <c r="AR17" s="725">
        <v>0</v>
      </c>
      <c r="AS17" s="725">
        <v>0</v>
      </c>
      <c r="AT17" s="251" t="s">
        <v>1714</v>
      </c>
      <c r="AU17" s="226">
        <f t="shared" si="10"/>
        <v>0</v>
      </c>
      <c r="AV17" s="252">
        <v>0</v>
      </c>
      <c r="AW17" s="253">
        <v>0</v>
      </c>
      <c r="AX17" s="257">
        <f>IF(ISERROR(VLOOKUP($F17,[1]기획현황취합!$A$1:$E$64926,[1]기획현황취합!$D$1,FALSE))=TRUE,0,VLOOKUP($F17,[1]기획현황취합!$A$1:$E$64926,[1]기획현황취합!$D$1,FALSE))</f>
        <v>0</v>
      </c>
      <c r="AY17" s="255">
        <v>0</v>
      </c>
      <c r="AZ17" s="210">
        <f>IF(ISERROR(VLOOKUP($F17,[1]기획현황취합!$A$1:$E$64926,[1]기획현황취합!$E$1,FALSE))=TRUE,0,VLOOKUP($F17,[1]기획현황취합!$A$1:$E$64926,[1]기획현황취합!$E$1,FALSE))</f>
        <v>0</v>
      </c>
      <c r="BA17" s="250">
        <v>0</v>
      </c>
      <c r="BB17" s="250">
        <v>0</v>
      </c>
      <c r="BC17" s="250">
        <v>0</v>
      </c>
      <c r="BD17" s="250">
        <v>0</v>
      </c>
      <c r="BE17" s="250">
        <v>0</v>
      </c>
      <c r="BF17" s="250">
        <v>0</v>
      </c>
      <c r="BG17" s="256">
        <v>0</v>
      </c>
      <c r="BH17" s="256">
        <v>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999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1"/>
        <v>0</v>
      </c>
      <c r="BO17" s="47">
        <f t="shared" si="12"/>
        <v>1000</v>
      </c>
      <c r="BP17" s="95">
        <f t="shared" si="13"/>
        <v>9472797.5</v>
      </c>
      <c r="BQ17" s="95">
        <f t="shared" si="14"/>
        <v>55000000</v>
      </c>
      <c r="BR17" s="48">
        <f t="shared" si="15"/>
        <v>5.2782718093572676</v>
      </c>
      <c r="BT17" s="26" t="str">
        <f>IF(ISERROR(Z17&amp;VLOOKUP($AG17,'TARGET MU'!$A:$D,'TARGET MU'!$B$1,FALSE))=TRUE,"",Z17&amp;VLOOKUP($AG17,'TARGET MU'!$A:$D,'TARGET MU'!$B$1,FALSE))</f>
        <v/>
      </c>
      <c r="BU17" s="31">
        <f t="shared" si="53"/>
        <v>0</v>
      </c>
      <c r="BV17" s="31" t="str">
        <f t="shared" si="54"/>
        <v>0</v>
      </c>
      <c r="BX17" s="55" t="str">
        <f t="shared" si="16"/>
        <v/>
      </c>
      <c r="BY17" s="56" t="str">
        <f t="shared" si="17"/>
        <v/>
      </c>
      <c r="BZ17" s="56">
        <f t="shared" si="18"/>
        <v>0</v>
      </c>
      <c r="CA17" s="56">
        <f t="shared" si="19"/>
        <v>0</v>
      </c>
      <c r="CB17" s="56">
        <f t="shared" si="20"/>
        <v>0</v>
      </c>
      <c r="CC17" s="56">
        <f t="shared" si="21"/>
        <v>0</v>
      </c>
      <c r="CD17" s="57">
        <f t="shared" si="22"/>
        <v>0</v>
      </c>
      <c r="CE17" s="56" t="str">
        <f t="shared" si="23"/>
        <v/>
      </c>
      <c r="CF17" s="56" t="str">
        <f t="shared" si="24"/>
        <v/>
      </c>
      <c r="CG17" s="57">
        <f t="shared" si="25"/>
        <v>0</v>
      </c>
      <c r="CH17" s="56" t="str">
        <f t="shared" si="26"/>
        <v/>
      </c>
      <c r="CI17" s="56">
        <f t="shared" si="27"/>
        <v>1</v>
      </c>
      <c r="CJ17" s="56">
        <f t="shared" si="28"/>
        <v>0</v>
      </c>
      <c r="CK17" s="58">
        <f t="shared" si="29"/>
        <v>1000</v>
      </c>
      <c r="CL17" s="59">
        <f t="shared" si="30"/>
        <v>0</v>
      </c>
      <c r="CM17" s="58">
        <f t="shared" si="31"/>
        <v>0</v>
      </c>
      <c r="CN17" s="58">
        <f t="shared" si="32"/>
        <v>0</v>
      </c>
      <c r="CO17" s="58">
        <f t="shared" si="33"/>
        <v>0</v>
      </c>
      <c r="CP17" s="60" t="str">
        <f t="shared" si="34"/>
        <v/>
      </c>
      <c r="CQ17" s="241"/>
      <c r="CS17" s="49"/>
      <c r="CT17" s="50" t="str">
        <f t="shared" si="35"/>
        <v>JOK-FOREMOST-02 TTL</v>
      </c>
      <c r="CU17" s="51" t="str">
        <f t="shared" si="36"/>
        <v/>
      </c>
      <c r="CV17" s="51" t="str">
        <f t="shared" si="55"/>
        <v/>
      </c>
      <c r="CW17" s="51" t="str">
        <f t="shared" si="37"/>
        <v/>
      </c>
      <c r="CX17" s="52">
        <f t="shared" si="38"/>
        <v>0</v>
      </c>
      <c r="CY17" s="52" t="str">
        <f t="shared" si="39"/>
        <v/>
      </c>
      <c r="CZ17" s="53">
        <f t="shared" si="40"/>
        <v>1000</v>
      </c>
      <c r="DA17" s="53">
        <f t="shared" si="41"/>
        <v>0</v>
      </c>
      <c r="DB17" s="52">
        <f t="shared" si="42"/>
        <v>0</v>
      </c>
      <c r="DC17" s="52">
        <f t="shared" si="43"/>
        <v>0</v>
      </c>
      <c r="DD17" s="61"/>
      <c r="DE17" s="165"/>
      <c r="DG17" s="277"/>
      <c r="DH17" s="283" t="str">
        <f t="shared" si="44"/>
        <v/>
      </c>
      <c r="DI17" s="276"/>
      <c r="DJ17" s="276"/>
      <c r="DK17" s="277"/>
      <c r="DL17" s="277"/>
      <c r="DM17" s="1080"/>
      <c r="DN17" s="277"/>
      <c r="DO17" s="277"/>
      <c r="DP17" s="284" t="str">
        <f t="shared" si="45"/>
        <v/>
      </c>
      <c r="DQ17" s="277"/>
      <c r="DR17" s="277"/>
      <c r="DS17" s="278"/>
      <c r="DT17" s="277"/>
      <c r="DU17" s="278"/>
      <c r="DV17" s="277"/>
      <c r="DW17" s="277"/>
      <c r="DX17" s="278"/>
      <c r="DY17" s="278"/>
      <c r="DZ17" s="61"/>
      <c r="EA17" s="62"/>
      <c r="EB17" s="62"/>
      <c r="EC17" s="26" t="str">
        <f t="shared" si="56"/>
        <v>0</v>
      </c>
      <c r="ED17" s="26" t="str">
        <f t="shared" si="57"/>
        <v/>
      </c>
      <c r="EE17" s="27">
        <f>IF(ED17="",0,IF(COUNTIF(ED$12:ED16,ED17)=0,0,COUNTIF(ED$12:ED16,ED17)))</f>
        <v>0</v>
      </c>
      <c r="EF17" s="26">
        <f t="shared" si="58"/>
        <v>0</v>
      </c>
      <c r="EG17" s="27" t="str">
        <f t="shared" si="59"/>
        <v/>
      </c>
      <c r="EI17" s="26" t="str">
        <f t="shared" si="60"/>
        <v/>
      </c>
      <c r="EJ17" s="26" t="str">
        <f t="shared" si="61"/>
        <v/>
      </c>
      <c r="EL17" s="277"/>
      <c r="EM17" s="283"/>
      <c r="EN17" s="276"/>
      <c r="EO17" s="276"/>
      <c r="EP17" s="277"/>
      <c r="EQ17" s="277"/>
      <c r="ER17" s="1080"/>
      <c r="ES17" s="277"/>
      <c r="ET17" s="277"/>
      <c r="EU17" s="284"/>
      <c r="EV17" s="277"/>
      <c r="EW17" s="277"/>
    </row>
    <row r="18" spans="1:153" s="26" customFormat="1" ht="52.5" customHeight="1">
      <c r="A18" s="169" t="str">
        <f>IF(OR($I18="TTL",$I18=""),"",IF(ISERROR(VLOOKUP($B18,CODE!$D:$G,CODE!$F$1-2,FALSE))=TRUE,"전략",VLOOKUP($B18,CODE!$D:$G,CODE!$F$1-2,FALSE)))</f>
        <v>SPORTS</v>
      </c>
      <c r="B18" s="224" t="str">
        <f>IF(OR($I18="TTL",$I18=""),"",IF(VLOOKUP($P18,CODE!$K:$O,CODE!$O$1,FALSE)="",$I18,$I18&amp;"-"&amp;VLOOKUP($P18,CODE!$K:$O,CODE!$O$1,FALSE)))</f>
        <v>NOK</v>
      </c>
      <c r="C18" s="72" t="str">
        <f t="shared" si="46"/>
        <v>NOK-FOREMOST-03</v>
      </c>
      <c r="D18" s="306" t="str">
        <f t="shared" si="47"/>
        <v>NOK-FOREMOST-03NOKERF5501CL</v>
      </c>
      <c r="E18" s="72">
        <f t="shared" si="48"/>
        <v>1</v>
      </c>
      <c r="F18" s="195" t="str">
        <f t="shared" si="49"/>
        <v>NOK-FOREMOST-031</v>
      </c>
      <c r="G18" s="72" t="str">
        <f t="shared" si="50"/>
        <v>NOK-FOREMOST-031-NOKERF5501CAMELXSS</v>
      </c>
      <c r="H18" s="72" t="str">
        <f>IF(ISERROR(I18&amp;VLOOKUP(P18,CODE!$K:$N,CODE!$N$1,FALSE)&amp;S18)=TRUE,0,I18&amp;VLOOKUP(P18,CODE!$K:$N,CODE!$N$1,FALSE)&amp;S18)</f>
        <v>NOK의류외501</v>
      </c>
      <c r="I18" s="72" t="str">
        <f>IF(ISERROR(SEARCH("TTL",$K18))=TRUE,IF($L18="","",VLOOKUP($L18,CODE!$B:$G,CODE!$D$1,FALSE)),"TTL")</f>
        <v>NOK</v>
      </c>
      <c r="J18" s="244" t="str">
        <f t="shared" si="51"/>
        <v>14FW N</v>
      </c>
      <c r="K18" s="998"/>
      <c r="L18" s="40" t="s">
        <v>1925</v>
      </c>
      <c r="M18" s="41" t="str">
        <f>IF(OR($I18="TTL",$L18=""),"",VLOOKUP($L18,CODE!$B:$D,CODE!$C$1,FALSE))</f>
        <v>NOVENT KIDS</v>
      </c>
      <c r="N18" s="42" t="str">
        <f>IF(OR($I18="TTL",$L18=""),"",VLOOKUP($K$2,CODE!$S:$T,CODE!$T$1-1,FALSE))</f>
        <v>F</v>
      </c>
      <c r="O18" s="1199">
        <v>5</v>
      </c>
      <c r="P18" s="40" t="s">
        <v>1926</v>
      </c>
      <c r="Q18" s="41" t="str">
        <f>IF(OR($I18="TTL",$P18=""),"",VLOOKUP($P18,CODE!$K:$M,CODE!$L$1,FALSE))</f>
        <v>EARCAP</v>
      </c>
      <c r="R18" s="185" t="s">
        <v>1927</v>
      </c>
      <c r="S18" s="40">
        <v>501</v>
      </c>
      <c r="T18" s="43">
        <f t="shared" si="2"/>
        <v>501</v>
      </c>
      <c r="U18" s="39" t="str">
        <f t="shared" si="3"/>
        <v>NOKERF5501</v>
      </c>
      <c r="V18" s="36">
        <f t="shared" si="4"/>
        <v>0.33333333333333331</v>
      </c>
      <c r="W18" s="44" t="s">
        <v>1928</v>
      </c>
      <c r="X18" s="39" t="str">
        <f>IF($Y18="","",VLOOKUP($Y18,CODE!$AE:$AF,CODE!$AF$1-1,FALSE))</f>
        <v>CL</v>
      </c>
      <c r="Y18" s="37" t="s">
        <v>1929</v>
      </c>
      <c r="Z18" s="35" t="str">
        <f t="shared" si="5"/>
        <v>NOKERF5501CL</v>
      </c>
      <c r="AA18" s="587" t="str">
        <f t="shared" si="6"/>
        <v/>
      </c>
      <c r="AB18" s="45">
        <f t="shared" si="7"/>
        <v>0.33333333333333331</v>
      </c>
      <c r="AC18" s="593">
        <v>0</v>
      </c>
      <c r="AD18" s="186">
        <v>1</v>
      </c>
      <c r="AE18" s="218" t="s">
        <v>1930</v>
      </c>
      <c r="AF18" s="214">
        <v>200</v>
      </c>
      <c r="AG18" s="215" t="s">
        <v>1931</v>
      </c>
      <c r="AH18" s="216">
        <v>3</v>
      </c>
      <c r="AI18" s="231" t="str">
        <f t="shared" si="8"/>
        <v>03</v>
      </c>
      <c r="AJ18" s="217" t="s">
        <v>1932</v>
      </c>
      <c r="AK18" s="217" t="s">
        <v>1933</v>
      </c>
      <c r="AL18" s="219">
        <f t="shared" si="9"/>
        <v>1</v>
      </c>
      <c r="AM18" s="254">
        <f>IF(ISERROR(VLOOKUP($F18,[1]기획현황취합!$A$1:$E$64926,[1]기획현황취합!$B$1,FALSE))=TRUE,0,VLOOKUP($F18,[1]기획현황취합!$A$1:$E$64926,[1]기획현황취합!$B$1,FALSE))</f>
        <v>45000</v>
      </c>
      <c r="AN18" s="1003">
        <f>IF(ISERROR(VLOOKUP($F18,[1]기획현황취합!$A$1:$E$64926,[1]기획현황취합!$C$1,FALSE))=TRUE,0,VLOOKUP($F18,[1]기획현황취합!$A$1:$E$64926,[1]기획현황취합!$C$1,FALSE))</f>
        <v>41820</v>
      </c>
      <c r="AO18" s="46">
        <f>IF(ISERROR(($AM18/1.1)/VLOOKUP($AG18,'TARGET MU'!$A:$D,'TARGET MU'!$D$1,FALSE))=TRUE,0,($AM18/1.1)/VLOOKUP($AG18,'TARGET MU'!$A:$D,'TARGET MU'!$D$1,FALSE))</f>
        <v>6818.1818181818171</v>
      </c>
      <c r="AP18" s="1034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6797.3890909090924</v>
      </c>
      <c r="AQ18" s="38">
        <f t="shared" si="52"/>
        <v>-20.792727272724733</v>
      </c>
      <c r="AR18" s="725">
        <v>290.90909090909093</v>
      </c>
      <c r="AS18" s="725">
        <v>0</v>
      </c>
      <c r="AT18" s="251">
        <v>20</v>
      </c>
      <c r="AU18" s="226">
        <f t="shared" si="10"/>
        <v>310.90909090909093</v>
      </c>
      <c r="AV18" s="252">
        <v>5.2</v>
      </c>
      <c r="AW18" s="253">
        <v>0</v>
      </c>
      <c r="AX18" s="257">
        <f>IF(ISERROR(VLOOKUP($F18,[1]기획현황취합!$A$1:$E$64926,[1]기획현황취합!$D$1,FALSE))=TRUE,0,VLOOKUP($F18,[1]기획현황취합!$A$1:$E$64926,[1]기획현황취합!$D$1,FALSE))</f>
        <v>41738</v>
      </c>
      <c r="AY18" s="255"/>
      <c r="AZ18" s="210">
        <f>IF(ISERROR(VLOOKUP($F18,[1]기획현황취합!$A$1:$E$64926,[1]기획현황취합!$E$1,FALSE))=TRUE,0,VLOOKUP($F18,[1]기획현황취합!$A$1:$E$64926,[1]기획현황취합!$E$1,FALSE))</f>
        <v>41844</v>
      </c>
      <c r="BA18" s="250">
        <v>41844</v>
      </c>
      <c r="BB18" s="1326">
        <v>41878</v>
      </c>
      <c r="BC18" s="250">
        <v>0</v>
      </c>
      <c r="BD18" s="250">
        <v>0</v>
      </c>
      <c r="BE18" s="250">
        <v>0</v>
      </c>
      <c r="BF18" s="250">
        <v>0</v>
      </c>
      <c r="BG18" s="1197" t="s">
        <v>1671</v>
      </c>
      <c r="BH18" s="1197" t="s">
        <v>1671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200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1"/>
        <v>0</v>
      </c>
      <c r="BO18" s="47">
        <f t="shared" si="12"/>
        <v>200</v>
      </c>
      <c r="BP18" s="95">
        <f t="shared" si="13"/>
        <v>1359477.8181818186</v>
      </c>
      <c r="BQ18" s="95">
        <f t="shared" si="14"/>
        <v>9000000</v>
      </c>
      <c r="BR18" s="48">
        <f t="shared" si="15"/>
        <v>6.0183535710502722</v>
      </c>
      <c r="BT18" s="26" t="str">
        <f>IF(ISERROR(Z18&amp;VLOOKUP($AG18,'TARGET MU'!$A:$D,'TARGET MU'!$B$1,FALSE))=TRUE,"",Z18&amp;VLOOKUP($AG18,'TARGET MU'!$A:$D,'TARGET MU'!$B$1,FALSE))</f>
        <v>NOKERF5501CL포모스트</v>
      </c>
      <c r="BU18" s="31">
        <f t="shared" si="53"/>
        <v>6797.3890909090924</v>
      </c>
      <c r="BV18" s="31" t="str">
        <f t="shared" si="54"/>
        <v>NOKERF5501CLXSS20045000FOREMOST03CN</v>
      </c>
      <c r="BX18" s="55" t="str">
        <f t="shared" si="16"/>
        <v>NOK</v>
      </c>
      <c r="BY18" s="56">
        <f t="shared" si="17"/>
        <v>5</v>
      </c>
      <c r="BZ18" s="56" t="str">
        <f t="shared" si="18"/>
        <v>M</v>
      </c>
      <c r="CA18" s="56" t="str">
        <f t="shared" si="19"/>
        <v>ER</v>
      </c>
      <c r="CB18" s="56" t="str">
        <f t="shared" si="20"/>
        <v>K</v>
      </c>
      <c r="CC18" s="56" t="str">
        <f t="shared" si="21"/>
        <v>CN</v>
      </c>
      <c r="CD18" s="57" t="str">
        <f t="shared" si="22"/>
        <v>14FW NV 02_WIRE_MU_KIDS</v>
      </c>
      <c r="CE18" s="56" t="str">
        <f t="shared" si="23"/>
        <v>NOKERF5501</v>
      </c>
      <c r="CF18" s="56">
        <f t="shared" si="24"/>
        <v>501</v>
      </c>
      <c r="CG18" s="57" t="str">
        <f t="shared" si="25"/>
        <v>14FW NV 02_WIRE_MU_KIDS</v>
      </c>
      <c r="CH18" s="56" t="str">
        <f t="shared" si="26"/>
        <v>CL</v>
      </c>
      <c r="CI18" s="56">
        <f t="shared" si="27"/>
        <v>1</v>
      </c>
      <c r="CJ18" s="56" t="str">
        <f t="shared" si="28"/>
        <v>XSS</v>
      </c>
      <c r="CK18" s="58">
        <f t="shared" si="29"/>
        <v>200</v>
      </c>
      <c r="CL18" s="59">
        <f t="shared" si="30"/>
        <v>5.2</v>
      </c>
      <c r="CM18" s="58">
        <f t="shared" si="31"/>
        <v>45000</v>
      </c>
      <c r="CN18" s="58">
        <f t="shared" si="32"/>
        <v>6486.4800000000014</v>
      </c>
      <c r="CO18" s="58">
        <f t="shared" si="33"/>
        <v>310.90909090909093</v>
      </c>
      <c r="CP18" s="60">
        <f t="shared" si="34"/>
        <v>1</v>
      </c>
      <c r="CQ18" s="241">
        <v>807</v>
      </c>
      <c r="CS18" s="49"/>
      <c r="CT18" s="50" t="str">
        <f t="shared" si="35"/>
        <v>NOKERF5501CLXSS</v>
      </c>
      <c r="CU18" s="51" t="str">
        <f t="shared" si="36"/>
        <v>NOVENT KIDS</v>
      </c>
      <c r="CV18" s="51" t="str">
        <f t="shared" si="55"/>
        <v>EARCAP_501</v>
      </c>
      <c r="CW18" s="51" t="str">
        <f t="shared" si="37"/>
        <v>CAMEL_XSS</v>
      </c>
      <c r="CX18" s="52" t="str">
        <f t="shared" si="38"/>
        <v>NOK</v>
      </c>
      <c r="CY18" s="52">
        <f t="shared" si="39"/>
        <v>501</v>
      </c>
      <c r="CZ18" s="53">
        <f t="shared" si="40"/>
        <v>200</v>
      </c>
      <c r="DA18" s="53">
        <f t="shared" si="41"/>
        <v>45000</v>
      </c>
      <c r="DB18" s="52" t="str">
        <f t="shared" si="42"/>
        <v>CAMEL</v>
      </c>
      <c r="DC18" s="52" t="str">
        <f t="shared" si="43"/>
        <v>XSS</v>
      </c>
      <c r="DD18" s="61"/>
      <c r="DE18" s="165"/>
      <c r="DG18" s="277">
        <v>41739</v>
      </c>
      <c r="DH18" s="283">
        <f t="shared" si="44"/>
        <v>41754</v>
      </c>
      <c r="DI18" s="277">
        <v>41739</v>
      </c>
      <c r="DJ18" s="277">
        <v>41740</v>
      </c>
      <c r="DK18" s="277">
        <v>41814</v>
      </c>
      <c r="DL18" s="1210">
        <v>5</v>
      </c>
      <c r="DM18" s="1210">
        <v>4</v>
      </c>
      <c r="DN18" s="277">
        <v>41750</v>
      </c>
      <c r="DO18" s="1208" t="s">
        <v>1923</v>
      </c>
      <c r="DP18" s="284">
        <f t="shared" si="45"/>
        <v>41784</v>
      </c>
      <c r="DQ18" s="277">
        <v>41754</v>
      </c>
      <c r="DR18" s="1208" t="s">
        <v>1923</v>
      </c>
      <c r="DS18" s="278">
        <v>41814</v>
      </c>
      <c r="DT18" s="277" t="s">
        <v>2434</v>
      </c>
      <c r="DU18" s="277" t="s">
        <v>2434</v>
      </c>
      <c r="DV18" s="1268">
        <v>41829</v>
      </c>
      <c r="DW18" s="277" t="s">
        <v>4210</v>
      </c>
      <c r="DX18" s="278">
        <v>41869</v>
      </c>
      <c r="DY18" s="1198" t="s">
        <v>6937</v>
      </c>
      <c r="DZ18" s="61" t="s">
        <v>5420</v>
      </c>
      <c r="EA18" s="62"/>
      <c r="EB18" s="62"/>
      <c r="EC18" s="26" t="str">
        <f t="shared" si="56"/>
        <v>NOKERF5501CL41738</v>
      </c>
      <c r="ED18" s="26" t="str">
        <f t="shared" si="57"/>
        <v>NOKERF5501CLXSS</v>
      </c>
      <c r="EE18" s="27">
        <f>IF(ED18="",0,IF(COUNTIF(ED$12:ED17,ED18)=0,0,COUNTIF(ED$12:ED17,ED18)))</f>
        <v>0</v>
      </c>
      <c r="EF18" s="26">
        <f t="shared" si="58"/>
        <v>0</v>
      </c>
      <c r="EG18" s="27" t="str">
        <f t="shared" si="59"/>
        <v/>
      </c>
      <c r="EI18" s="26" t="str">
        <f t="shared" si="60"/>
        <v>NOKERF5501</v>
      </c>
      <c r="EJ18" s="26" t="str">
        <f t="shared" si="61"/>
        <v>NOKERF5501CL</v>
      </c>
      <c r="EL18" s="277">
        <v>41817</v>
      </c>
      <c r="EM18" s="1211">
        <v>41822</v>
      </c>
      <c r="EN18" s="1320">
        <v>2308.8000000000002</v>
      </c>
      <c r="EO18" s="1265" t="s">
        <v>2417</v>
      </c>
      <c r="EP18" s="1265" t="s">
        <v>2417</v>
      </c>
      <c r="EQ18" s="1265" t="s">
        <v>2417</v>
      </c>
      <c r="ER18" s="1318"/>
      <c r="ES18" s="1318"/>
      <c r="ET18" s="1318"/>
      <c r="EU18" s="1318"/>
      <c r="EV18" s="277"/>
      <c r="EW18" s="1208"/>
    </row>
    <row r="19" spans="1:153" s="26" customFormat="1" ht="52.5" customHeight="1">
      <c r="A19" s="169" t="str">
        <f>IF(OR($I19="TTL",$I19=""),"",IF(ISERROR(VLOOKUP($B19,CODE!$D:$G,CODE!$F$1-2,FALSE))=TRUE,"전략",VLOOKUP($B19,CODE!$D:$G,CODE!$F$1-2,FALSE)))</f>
        <v>SPORTS</v>
      </c>
      <c r="B19" s="224" t="str">
        <f>IF(OR($I19="TTL",$I19=""),"",IF(VLOOKUP($P19,CODE!$K:$O,CODE!$O$1,FALSE)="",$I19,$I19&amp;"-"&amp;VLOOKUP($P19,CODE!$K:$O,CODE!$O$1,FALSE)))</f>
        <v>NOK</v>
      </c>
      <c r="C19" s="72" t="str">
        <f t="shared" si="46"/>
        <v>NOK-FOREMOST-03</v>
      </c>
      <c r="D19" s="306" t="str">
        <f t="shared" si="47"/>
        <v>NOK-FOREMOST-03NOKERF5501CL</v>
      </c>
      <c r="E19" s="72">
        <f t="shared" si="48"/>
        <v>1</v>
      </c>
      <c r="F19" s="195" t="str">
        <f t="shared" si="49"/>
        <v>NOK-FOREMOST-031</v>
      </c>
      <c r="G19" s="72" t="str">
        <f t="shared" si="50"/>
        <v>NOK-FOREMOST-031-NOKERF5501CAMELOSM</v>
      </c>
      <c r="H19" s="72" t="str">
        <f>IF(ISERROR(I19&amp;VLOOKUP(P19,CODE!$K:$N,CODE!$N$1,FALSE)&amp;S19)=TRUE,0,I19&amp;VLOOKUP(P19,CODE!$K:$N,CODE!$N$1,FALSE)&amp;S19)</f>
        <v>NOK의류외501</v>
      </c>
      <c r="I19" s="72" t="str">
        <f>IF(ISERROR(SEARCH("TTL",$K19))=TRUE,IF($L19="","",VLOOKUP($L19,CODE!$B:$G,CODE!$D$1,FALSE)),"TTL")</f>
        <v>NOK</v>
      </c>
      <c r="J19" s="244" t="str">
        <f t="shared" si="51"/>
        <v>14FW N</v>
      </c>
      <c r="K19" s="998"/>
      <c r="L19" s="40" t="s">
        <v>1934</v>
      </c>
      <c r="M19" s="41" t="str">
        <f>IF(OR($I19="TTL",$L19=""),"",VLOOKUP($L19,CODE!$B:$D,CODE!$C$1,FALSE))</f>
        <v>NOVENT KIDS</v>
      </c>
      <c r="N19" s="42" t="str">
        <f>IF(OR($I19="TTL",$L19=""),"",VLOOKUP($K$2,CODE!$S:$T,CODE!$T$1-1,FALSE))</f>
        <v>F</v>
      </c>
      <c r="O19" s="1199">
        <v>5</v>
      </c>
      <c r="P19" s="40" t="s">
        <v>1926</v>
      </c>
      <c r="Q19" s="41" t="str">
        <f>IF(OR($I19="TTL",$P19=""),"",VLOOKUP($P19,CODE!$K:$M,CODE!$L$1,FALSE))</f>
        <v>EARCAP</v>
      </c>
      <c r="R19" s="185" t="s">
        <v>1927</v>
      </c>
      <c r="S19" s="40">
        <v>501</v>
      </c>
      <c r="T19" s="43">
        <f t="shared" si="2"/>
        <v>501</v>
      </c>
      <c r="U19" s="39" t="str">
        <f t="shared" si="3"/>
        <v>NOKERF5501</v>
      </c>
      <c r="V19" s="36">
        <f t="shared" si="4"/>
        <v>0.33333333333333331</v>
      </c>
      <c r="W19" s="44" t="s">
        <v>1928</v>
      </c>
      <c r="X19" s="39" t="str">
        <f>IF($Y19="","",VLOOKUP($Y19,CODE!$AE:$AF,CODE!$AF$1-1,FALSE))</f>
        <v>CL</v>
      </c>
      <c r="Y19" s="37" t="s">
        <v>1929</v>
      </c>
      <c r="Z19" s="35" t="str">
        <f t="shared" si="5"/>
        <v>NOKERF5501CL</v>
      </c>
      <c r="AA19" s="587" t="str">
        <f t="shared" si="6"/>
        <v/>
      </c>
      <c r="AB19" s="45">
        <f t="shared" si="7"/>
        <v>0.33333333333333331</v>
      </c>
      <c r="AC19" s="593">
        <v>0</v>
      </c>
      <c r="AD19" s="186">
        <v>1</v>
      </c>
      <c r="AE19" s="218" t="s">
        <v>1935</v>
      </c>
      <c r="AF19" s="214">
        <v>200</v>
      </c>
      <c r="AG19" s="215" t="s">
        <v>1931</v>
      </c>
      <c r="AH19" s="216">
        <v>3</v>
      </c>
      <c r="AI19" s="231" t="str">
        <f t="shared" si="8"/>
        <v>03</v>
      </c>
      <c r="AJ19" s="217" t="s">
        <v>1932</v>
      </c>
      <c r="AK19" s="217" t="s">
        <v>1933</v>
      </c>
      <c r="AL19" s="219">
        <f t="shared" si="9"/>
        <v>1</v>
      </c>
      <c r="AM19" s="254">
        <f>IF(ISERROR(VLOOKUP($F19,[1]기획현황취합!$A$1:$E$64926,[1]기획현황취합!$B$1,FALSE))=TRUE,0,VLOOKUP($F19,[1]기획현황취합!$A$1:$E$64926,[1]기획현황취합!$B$1,FALSE))</f>
        <v>45000</v>
      </c>
      <c r="AN19" s="1003">
        <f>IF(ISERROR(VLOOKUP($F19,[1]기획현황취합!$A$1:$E$64926,[1]기획현황취합!$C$1,FALSE))=TRUE,0,VLOOKUP($F19,[1]기획현황취합!$A$1:$E$64926,[1]기획현황취합!$C$1,FALSE))</f>
        <v>41820</v>
      </c>
      <c r="AO19" s="46">
        <f>IF(ISERROR(($AM19/1.1)/VLOOKUP($AG19,'TARGET MU'!$A:$D,'TARGET MU'!$D$1,FALSE))=TRUE,0,($AM19/1.1)/VLOOKUP($AG19,'TARGET MU'!$A:$D,'TARGET MU'!$D$1,FALSE))</f>
        <v>6818.1818181818171</v>
      </c>
      <c r="AP19" s="1034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6797.3890909090924</v>
      </c>
      <c r="AQ19" s="38">
        <f t="shared" si="52"/>
        <v>-20.792727272724733</v>
      </c>
      <c r="AR19" s="725">
        <v>290.90909090909093</v>
      </c>
      <c r="AS19" s="725">
        <v>0</v>
      </c>
      <c r="AT19" s="251">
        <v>20</v>
      </c>
      <c r="AU19" s="226">
        <f t="shared" si="10"/>
        <v>310.90909090909093</v>
      </c>
      <c r="AV19" s="252">
        <v>5.2</v>
      </c>
      <c r="AW19" s="253">
        <v>0</v>
      </c>
      <c r="AX19" s="257">
        <f>IF(ISERROR(VLOOKUP($F19,[1]기획현황취합!$A$1:$E$64926,[1]기획현황취합!$D$1,FALSE))=TRUE,0,VLOOKUP($F19,[1]기획현황취합!$A$1:$E$64926,[1]기획현황취합!$D$1,FALSE))</f>
        <v>41738</v>
      </c>
      <c r="AY19" s="255"/>
      <c r="AZ19" s="210">
        <f>IF(ISERROR(VLOOKUP($F19,[1]기획현황취합!$A$1:$E$64926,[1]기획현황취합!$E$1,FALSE))=TRUE,0,VLOOKUP($F19,[1]기획현황취합!$A$1:$E$64926,[1]기획현황취합!$E$1,FALSE))</f>
        <v>41844</v>
      </c>
      <c r="BA19" s="250">
        <v>41844</v>
      </c>
      <c r="BB19" s="1326">
        <v>41878</v>
      </c>
      <c r="BC19" s="250">
        <v>0</v>
      </c>
      <c r="BD19" s="250">
        <v>0</v>
      </c>
      <c r="BE19" s="250">
        <v>0</v>
      </c>
      <c r="BF19" s="250">
        <v>0</v>
      </c>
      <c r="BG19" s="1197" t="s">
        <v>1671</v>
      </c>
      <c r="BH19" s="1197" t="s">
        <v>1671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199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1"/>
        <v>0</v>
      </c>
      <c r="BO19" s="47">
        <f t="shared" si="12"/>
        <v>200</v>
      </c>
      <c r="BP19" s="95">
        <f t="shared" si="13"/>
        <v>1359477.8181818186</v>
      </c>
      <c r="BQ19" s="95">
        <f t="shared" si="14"/>
        <v>9000000</v>
      </c>
      <c r="BR19" s="48">
        <f t="shared" si="15"/>
        <v>6.0183535710502722</v>
      </c>
      <c r="BT19" s="26" t="str">
        <f>IF(ISERROR(Z19&amp;VLOOKUP($AG19,'TARGET MU'!$A:$D,'TARGET MU'!$B$1,FALSE))=TRUE,"",Z19&amp;VLOOKUP($AG19,'TARGET MU'!$A:$D,'TARGET MU'!$B$1,FALSE))</f>
        <v>NOKERF5501CL포모스트</v>
      </c>
      <c r="BU19" s="31">
        <f t="shared" si="53"/>
        <v>6797.3890909090924</v>
      </c>
      <c r="BV19" s="31" t="str">
        <f t="shared" si="54"/>
        <v>NOKERF5501CLOSM20045000FOREMOST03CN</v>
      </c>
      <c r="BX19" s="55" t="str">
        <f t="shared" si="16"/>
        <v>NOK</v>
      </c>
      <c r="BY19" s="56">
        <f t="shared" si="17"/>
        <v>5</v>
      </c>
      <c r="BZ19" s="56" t="str">
        <f t="shared" si="18"/>
        <v>M</v>
      </c>
      <c r="CA19" s="56" t="str">
        <f t="shared" si="19"/>
        <v>ER</v>
      </c>
      <c r="CB19" s="56" t="str">
        <f t="shared" si="20"/>
        <v>K</v>
      </c>
      <c r="CC19" s="56" t="str">
        <f t="shared" si="21"/>
        <v>CN</v>
      </c>
      <c r="CD19" s="57" t="str">
        <f t="shared" si="22"/>
        <v>14FW NV 02_WIRE_MU_KIDS</v>
      </c>
      <c r="CE19" s="56" t="str">
        <f t="shared" si="23"/>
        <v>NOKERF5501</v>
      </c>
      <c r="CF19" s="56">
        <f t="shared" si="24"/>
        <v>501</v>
      </c>
      <c r="CG19" s="57" t="str">
        <f t="shared" si="25"/>
        <v>14FW NV 02_WIRE_MU_KIDS</v>
      </c>
      <c r="CH19" s="56" t="str">
        <f t="shared" si="26"/>
        <v>CL</v>
      </c>
      <c r="CI19" s="56">
        <f t="shared" si="27"/>
        <v>1</v>
      </c>
      <c r="CJ19" s="56" t="str">
        <f t="shared" si="28"/>
        <v>OSM</v>
      </c>
      <c r="CK19" s="58">
        <f t="shared" si="29"/>
        <v>200</v>
      </c>
      <c r="CL19" s="59">
        <f t="shared" si="30"/>
        <v>5.2</v>
      </c>
      <c r="CM19" s="58">
        <f t="shared" si="31"/>
        <v>45000</v>
      </c>
      <c r="CN19" s="58">
        <f t="shared" si="32"/>
        <v>6486.4800000000014</v>
      </c>
      <c r="CO19" s="58">
        <f t="shared" si="33"/>
        <v>310.90909090909093</v>
      </c>
      <c r="CP19" s="60">
        <f t="shared" si="34"/>
        <v>1</v>
      </c>
      <c r="CQ19" s="241">
        <v>807</v>
      </c>
      <c r="CS19" s="49"/>
      <c r="CT19" s="50" t="str">
        <f t="shared" si="35"/>
        <v>NOKERF5501CLOSM</v>
      </c>
      <c r="CU19" s="51" t="str">
        <f t="shared" si="36"/>
        <v>NOVENT KIDS</v>
      </c>
      <c r="CV19" s="51" t="str">
        <f t="shared" si="55"/>
        <v>EARCAP_501</v>
      </c>
      <c r="CW19" s="51" t="str">
        <f t="shared" si="37"/>
        <v>CAMEL_OSM</v>
      </c>
      <c r="CX19" s="52" t="str">
        <f t="shared" si="38"/>
        <v>NOK</v>
      </c>
      <c r="CY19" s="52">
        <f t="shared" si="39"/>
        <v>501</v>
      </c>
      <c r="CZ19" s="53">
        <f t="shared" si="40"/>
        <v>200</v>
      </c>
      <c r="DA19" s="53">
        <f t="shared" si="41"/>
        <v>45000</v>
      </c>
      <c r="DB19" s="52" t="str">
        <f t="shared" si="42"/>
        <v>CAMEL</v>
      </c>
      <c r="DC19" s="52" t="str">
        <f t="shared" si="43"/>
        <v>OSM</v>
      </c>
      <c r="DD19" s="61"/>
      <c r="DE19" s="165"/>
      <c r="DG19" s="277">
        <v>41739</v>
      </c>
      <c r="DH19" s="283">
        <f t="shared" si="44"/>
        <v>41754</v>
      </c>
      <c r="DI19" s="277">
        <v>41739</v>
      </c>
      <c r="DJ19" s="277">
        <v>41740</v>
      </c>
      <c r="DK19" s="277">
        <v>41814</v>
      </c>
      <c r="DL19" s="1210">
        <v>5</v>
      </c>
      <c r="DM19" s="1210">
        <v>4</v>
      </c>
      <c r="DN19" s="277">
        <v>41750</v>
      </c>
      <c r="DO19" s="1208" t="s">
        <v>1923</v>
      </c>
      <c r="DP19" s="284">
        <f t="shared" si="45"/>
        <v>41784</v>
      </c>
      <c r="DQ19" s="277">
        <v>41754</v>
      </c>
      <c r="DR19" s="1208" t="s">
        <v>1923</v>
      </c>
      <c r="DS19" s="278">
        <v>41814</v>
      </c>
      <c r="DT19" s="277">
        <v>41800</v>
      </c>
      <c r="DU19" s="278">
        <v>41800</v>
      </c>
      <c r="DV19" s="1268">
        <v>41829</v>
      </c>
      <c r="DW19" s="277" t="s">
        <v>4210</v>
      </c>
      <c r="DX19" s="278">
        <v>41869</v>
      </c>
      <c r="DY19" s="1198" t="s">
        <v>6937</v>
      </c>
      <c r="DZ19" s="61" t="s">
        <v>5420</v>
      </c>
      <c r="EA19" s="62"/>
      <c r="EB19" s="62"/>
      <c r="EC19" s="26" t="str">
        <f t="shared" si="56"/>
        <v/>
      </c>
      <c r="ED19" s="26" t="str">
        <f t="shared" si="57"/>
        <v>NOKERF5501CLOSM</v>
      </c>
      <c r="EE19" s="27">
        <f>IF(ED19="",0,IF(COUNTIF(ED$12:ED18,ED19)=0,0,COUNTIF(ED$12:ED18,ED19)))</f>
        <v>0</v>
      </c>
      <c r="EF19" s="26">
        <f t="shared" si="58"/>
        <v>0</v>
      </c>
      <c r="EG19" s="27" t="str">
        <f t="shared" si="59"/>
        <v/>
      </c>
      <c r="EI19" s="26" t="str">
        <f t="shared" si="60"/>
        <v>NOKERF5501</v>
      </c>
      <c r="EJ19" s="26" t="str">
        <f t="shared" si="61"/>
        <v>NOKERF5501CL</v>
      </c>
      <c r="EL19" s="277">
        <v>41817</v>
      </c>
      <c r="EM19" s="1211">
        <v>41822</v>
      </c>
      <c r="EN19" s="1265" t="s">
        <v>2417</v>
      </c>
      <c r="EO19" s="1265" t="s">
        <v>2417</v>
      </c>
      <c r="EP19" s="1265" t="s">
        <v>2417</v>
      </c>
      <c r="EQ19" s="1265" t="s">
        <v>2417</v>
      </c>
      <c r="ER19" s="1318"/>
      <c r="ES19" s="1318"/>
      <c r="ET19" s="1318"/>
      <c r="EU19" s="1318"/>
      <c r="EV19" s="277"/>
      <c r="EW19" s="1208"/>
    </row>
    <row r="20" spans="1:153" s="26" customFormat="1" ht="52.5" customHeight="1">
      <c r="A20" s="169" t="str">
        <f>IF(OR($I20="TTL",$I20=""),"",IF(ISERROR(VLOOKUP($B20,CODE!$D:$G,CODE!$F$1-2,FALSE))=TRUE,"전략",VLOOKUP($B20,CODE!$D:$G,CODE!$F$1-2,FALSE)))</f>
        <v>SPORTS</v>
      </c>
      <c r="B20" s="224" t="str">
        <f>IF(OR($I20="TTL",$I20=""),"",IF(VLOOKUP($P20,CODE!$K:$O,CODE!$O$1,FALSE)="",$I20,$I20&amp;"-"&amp;VLOOKUP($P20,CODE!$K:$O,CODE!$O$1,FALSE)))</f>
        <v>NOK</v>
      </c>
      <c r="C20" s="72" t="str">
        <f t="shared" si="46"/>
        <v>NOK-FOREMOST-03</v>
      </c>
      <c r="D20" s="306" t="str">
        <f t="shared" si="47"/>
        <v>NOK-FOREMOST-03NOKERF5501CL</v>
      </c>
      <c r="E20" s="72">
        <f t="shared" si="48"/>
        <v>1</v>
      </c>
      <c r="F20" s="195" t="str">
        <f t="shared" si="49"/>
        <v>NOK-FOREMOST-031</v>
      </c>
      <c r="G20" s="72" t="str">
        <f t="shared" si="50"/>
        <v>NOK-FOREMOST-031-NOKERF5501CAMELOML</v>
      </c>
      <c r="H20" s="72" t="str">
        <f>IF(ISERROR(I20&amp;VLOOKUP(P20,CODE!$K:$N,CODE!$N$1,FALSE)&amp;S20)=TRUE,0,I20&amp;VLOOKUP(P20,CODE!$K:$N,CODE!$N$1,FALSE)&amp;S20)</f>
        <v>NOK의류외501</v>
      </c>
      <c r="I20" s="72" t="str">
        <f>IF(ISERROR(SEARCH("TTL",$K20))=TRUE,IF($L20="","",VLOOKUP($L20,CODE!$B:$G,CODE!$D$1,FALSE)),"TTL")</f>
        <v>NOK</v>
      </c>
      <c r="J20" s="244" t="str">
        <f t="shared" si="51"/>
        <v>14FW N</v>
      </c>
      <c r="K20" s="998"/>
      <c r="L20" s="40" t="s">
        <v>1934</v>
      </c>
      <c r="M20" s="41" t="str">
        <f>IF(OR($I20="TTL",$L20=""),"",VLOOKUP($L20,CODE!$B:$D,CODE!$C$1,FALSE))</f>
        <v>NOVENT KIDS</v>
      </c>
      <c r="N20" s="42" t="str">
        <f>IF(OR($I20="TTL",$L20=""),"",VLOOKUP($K$2,CODE!$S:$T,CODE!$T$1-1,FALSE))</f>
        <v>F</v>
      </c>
      <c r="O20" s="1199">
        <v>5</v>
      </c>
      <c r="P20" s="40" t="s">
        <v>1926</v>
      </c>
      <c r="Q20" s="41" t="str">
        <f>IF(OR($I20="TTL",$P20=""),"",VLOOKUP($P20,CODE!$K:$M,CODE!$L$1,FALSE))</f>
        <v>EARCAP</v>
      </c>
      <c r="R20" s="185" t="s">
        <v>1936</v>
      </c>
      <c r="S20" s="40">
        <v>501</v>
      </c>
      <c r="T20" s="43">
        <f t="shared" si="2"/>
        <v>501</v>
      </c>
      <c r="U20" s="39" t="str">
        <f t="shared" si="3"/>
        <v>NOKERF5501</v>
      </c>
      <c r="V20" s="36">
        <f t="shared" si="4"/>
        <v>0.33333333333333331</v>
      </c>
      <c r="W20" s="44" t="s">
        <v>1928</v>
      </c>
      <c r="X20" s="39" t="str">
        <f>IF($Y20="","",VLOOKUP($Y20,CODE!$AE:$AF,CODE!$AF$1-1,FALSE))</f>
        <v>CL</v>
      </c>
      <c r="Y20" s="37" t="s">
        <v>1937</v>
      </c>
      <c r="Z20" s="35" t="str">
        <f t="shared" si="5"/>
        <v>NOKERF5501CL</v>
      </c>
      <c r="AA20" s="587" t="str">
        <f t="shared" si="6"/>
        <v/>
      </c>
      <c r="AB20" s="45">
        <f t="shared" si="7"/>
        <v>0.33333333333333331</v>
      </c>
      <c r="AC20" s="593">
        <v>0</v>
      </c>
      <c r="AD20" s="186">
        <v>1</v>
      </c>
      <c r="AE20" s="218" t="s">
        <v>1938</v>
      </c>
      <c r="AF20" s="214">
        <v>150</v>
      </c>
      <c r="AG20" s="215" t="s">
        <v>1931</v>
      </c>
      <c r="AH20" s="216">
        <v>3</v>
      </c>
      <c r="AI20" s="231" t="str">
        <f t="shared" si="8"/>
        <v>03</v>
      </c>
      <c r="AJ20" s="217" t="s">
        <v>1932</v>
      </c>
      <c r="AK20" s="217" t="s">
        <v>1933</v>
      </c>
      <c r="AL20" s="219">
        <f t="shared" si="9"/>
        <v>1</v>
      </c>
      <c r="AM20" s="254">
        <f>IF(ISERROR(VLOOKUP($F20,[1]기획현황취합!$A$1:$E$64926,[1]기획현황취합!$B$1,FALSE))=TRUE,0,VLOOKUP($F20,[1]기획현황취합!$A$1:$E$64926,[1]기획현황취합!$B$1,FALSE))</f>
        <v>45000</v>
      </c>
      <c r="AN20" s="1003">
        <f>IF(ISERROR(VLOOKUP($F20,[1]기획현황취합!$A$1:$E$64926,[1]기획현황취합!$C$1,FALSE))=TRUE,0,VLOOKUP($F20,[1]기획현황취합!$A$1:$E$64926,[1]기획현황취합!$C$1,FALSE))</f>
        <v>41820</v>
      </c>
      <c r="AO20" s="46">
        <f>IF(ISERROR(($AM20/1.1)/VLOOKUP($AG20,'TARGET MU'!$A:$D,'TARGET MU'!$D$1,FALSE))=TRUE,0,($AM20/1.1)/VLOOKUP($AG20,'TARGET MU'!$A:$D,'TARGET MU'!$D$1,FALSE))</f>
        <v>6818.1818181818171</v>
      </c>
      <c r="AP20" s="1034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6797.3890909090924</v>
      </c>
      <c r="AQ20" s="38">
        <f t="shared" si="52"/>
        <v>-20.792727272724733</v>
      </c>
      <c r="AR20" s="725">
        <v>290.90909090909093</v>
      </c>
      <c r="AS20" s="725">
        <v>0</v>
      </c>
      <c r="AT20" s="251">
        <v>20</v>
      </c>
      <c r="AU20" s="226">
        <f t="shared" si="10"/>
        <v>310.90909090909093</v>
      </c>
      <c r="AV20" s="252">
        <v>5.2</v>
      </c>
      <c r="AW20" s="253">
        <v>0</v>
      </c>
      <c r="AX20" s="257">
        <f>IF(ISERROR(VLOOKUP($F20,[1]기획현황취합!$A$1:$E$64926,[1]기획현황취합!$D$1,FALSE))=TRUE,0,VLOOKUP($F20,[1]기획현황취합!$A$1:$E$64926,[1]기획현황취합!$D$1,FALSE))</f>
        <v>41738</v>
      </c>
      <c r="AY20" s="255"/>
      <c r="AZ20" s="210">
        <f>IF(ISERROR(VLOOKUP($F20,[1]기획현황취합!$A$1:$E$64926,[1]기획현황취합!$E$1,FALSE))=TRUE,0,VLOOKUP($F20,[1]기획현황취합!$A$1:$E$64926,[1]기획현황취합!$E$1,FALSE))</f>
        <v>41844</v>
      </c>
      <c r="BA20" s="250">
        <v>41844</v>
      </c>
      <c r="BB20" s="1326">
        <v>41878</v>
      </c>
      <c r="BC20" s="250">
        <v>0</v>
      </c>
      <c r="BD20" s="250">
        <v>0</v>
      </c>
      <c r="BE20" s="250">
        <v>0</v>
      </c>
      <c r="BF20" s="250">
        <v>0</v>
      </c>
      <c r="BG20" s="1197" t="s">
        <v>1671</v>
      </c>
      <c r="BH20" s="1197" t="s">
        <v>1671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151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1"/>
        <v>0</v>
      </c>
      <c r="BO20" s="47">
        <f t="shared" si="12"/>
        <v>150</v>
      </c>
      <c r="BP20" s="95">
        <f t="shared" si="13"/>
        <v>1019608.3636363639</v>
      </c>
      <c r="BQ20" s="95">
        <f t="shared" si="14"/>
        <v>6750000</v>
      </c>
      <c r="BR20" s="48">
        <f t="shared" si="15"/>
        <v>6.0183535710502722</v>
      </c>
      <c r="BT20" s="26" t="str">
        <f>IF(ISERROR(Z20&amp;VLOOKUP($AG20,'TARGET MU'!$A:$D,'TARGET MU'!$B$1,FALSE))=TRUE,"",Z20&amp;VLOOKUP($AG20,'TARGET MU'!$A:$D,'TARGET MU'!$B$1,FALSE))</f>
        <v>NOKERF5501CL포모스트</v>
      </c>
      <c r="BU20" s="31">
        <f t="shared" si="53"/>
        <v>6797.3890909090924</v>
      </c>
      <c r="BV20" s="31" t="str">
        <f t="shared" si="54"/>
        <v>NOKERF5501CLOML15045000FOREMOST03CN</v>
      </c>
      <c r="BX20" s="55" t="str">
        <f t="shared" si="16"/>
        <v>NOK</v>
      </c>
      <c r="BY20" s="56">
        <f t="shared" si="17"/>
        <v>5</v>
      </c>
      <c r="BZ20" s="56" t="str">
        <f t="shared" si="18"/>
        <v>M</v>
      </c>
      <c r="CA20" s="56" t="str">
        <f t="shared" si="19"/>
        <v>ER</v>
      </c>
      <c r="CB20" s="56" t="str">
        <f t="shared" si="20"/>
        <v>K</v>
      </c>
      <c r="CC20" s="56" t="str">
        <f t="shared" si="21"/>
        <v>CN</v>
      </c>
      <c r="CD20" s="57" t="str">
        <f t="shared" si="22"/>
        <v>14FW NV 02_WIRE_MU_KIDS</v>
      </c>
      <c r="CE20" s="56" t="str">
        <f t="shared" si="23"/>
        <v>NOKERF5501</v>
      </c>
      <c r="CF20" s="56">
        <f t="shared" si="24"/>
        <v>501</v>
      </c>
      <c r="CG20" s="57" t="str">
        <f t="shared" si="25"/>
        <v>14FW NV 02_WIRE_MU_KIDS</v>
      </c>
      <c r="CH20" s="56" t="str">
        <f t="shared" si="26"/>
        <v>CL</v>
      </c>
      <c r="CI20" s="56">
        <f t="shared" si="27"/>
        <v>1</v>
      </c>
      <c r="CJ20" s="56" t="str">
        <f t="shared" si="28"/>
        <v>OML</v>
      </c>
      <c r="CK20" s="58">
        <f t="shared" si="29"/>
        <v>150</v>
      </c>
      <c r="CL20" s="59">
        <f t="shared" si="30"/>
        <v>5.2</v>
      </c>
      <c r="CM20" s="58">
        <f t="shared" si="31"/>
        <v>45000</v>
      </c>
      <c r="CN20" s="58">
        <f t="shared" si="32"/>
        <v>6486.4800000000014</v>
      </c>
      <c r="CO20" s="58">
        <f t="shared" si="33"/>
        <v>310.90909090909093</v>
      </c>
      <c r="CP20" s="60">
        <f t="shared" si="34"/>
        <v>1</v>
      </c>
      <c r="CQ20" s="241">
        <v>807</v>
      </c>
      <c r="CS20" s="49"/>
      <c r="CT20" s="50" t="str">
        <f t="shared" si="35"/>
        <v>NOKERF5501CLOML</v>
      </c>
      <c r="CU20" s="51" t="str">
        <f t="shared" si="36"/>
        <v>NOVENT KIDS</v>
      </c>
      <c r="CV20" s="51" t="str">
        <f t="shared" si="55"/>
        <v>EARCAP_501</v>
      </c>
      <c r="CW20" s="51" t="str">
        <f t="shared" si="37"/>
        <v>CAMEL_OML</v>
      </c>
      <c r="CX20" s="52" t="str">
        <f t="shared" si="38"/>
        <v>NOK</v>
      </c>
      <c r="CY20" s="52">
        <f t="shared" si="39"/>
        <v>501</v>
      </c>
      <c r="CZ20" s="53">
        <f t="shared" si="40"/>
        <v>150</v>
      </c>
      <c r="DA20" s="53">
        <f t="shared" si="41"/>
        <v>45000</v>
      </c>
      <c r="DB20" s="52" t="str">
        <f t="shared" si="42"/>
        <v>CAMEL</v>
      </c>
      <c r="DC20" s="52" t="str">
        <f t="shared" si="43"/>
        <v>OML</v>
      </c>
      <c r="DD20" s="61"/>
      <c r="DE20" s="165"/>
      <c r="DG20" s="277">
        <v>41739</v>
      </c>
      <c r="DH20" s="283">
        <f t="shared" si="44"/>
        <v>41754</v>
      </c>
      <c r="DI20" s="277">
        <v>41739</v>
      </c>
      <c r="DJ20" s="277">
        <v>41740</v>
      </c>
      <c r="DK20" s="277">
        <v>41814</v>
      </c>
      <c r="DL20" s="1210">
        <v>5</v>
      </c>
      <c r="DM20" s="1210">
        <v>4</v>
      </c>
      <c r="DN20" s="277">
        <v>41750</v>
      </c>
      <c r="DO20" s="1208" t="s">
        <v>1923</v>
      </c>
      <c r="DP20" s="284">
        <f t="shared" si="45"/>
        <v>41784</v>
      </c>
      <c r="DQ20" s="277">
        <v>41754</v>
      </c>
      <c r="DR20" s="1208" t="s">
        <v>1923</v>
      </c>
      <c r="DS20" s="278">
        <v>41814</v>
      </c>
      <c r="DT20" s="277">
        <v>41800</v>
      </c>
      <c r="DU20" s="278">
        <v>41800</v>
      </c>
      <c r="DV20" s="1268">
        <v>41829</v>
      </c>
      <c r="DW20" s="277" t="s">
        <v>4210</v>
      </c>
      <c r="DX20" s="278">
        <v>41869</v>
      </c>
      <c r="DY20" s="1198" t="s">
        <v>6937</v>
      </c>
      <c r="DZ20" s="61" t="s">
        <v>5420</v>
      </c>
      <c r="EA20" s="62"/>
      <c r="EB20" s="62"/>
      <c r="EC20" s="26" t="str">
        <f t="shared" si="56"/>
        <v/>
      </c>
      <c r="ED20" s="26" t="str">
        <f t="shared" si="57"/>
        <v>NOKERF5501CLOML</v>
      </c>
      <c r="EE20" s="27">
        <f>IF(ED20="",0,IF(COUNTIF(ED$12:ED19,ED20)=0,0,COUNTIF(ED$12:ED19,ED20)))</f>
        <v>0</v>
      </c>
      <c r="EF20" s="26">
        <f t="shared" si="58"/>
        <v>0</v>
      </c>
      <c r="EG20" s="27" t="str">
        <f t="shared" si="59"/>
        <v/>
      </c>
      <c r="EI20" s="26" t="str">
        <f t="shared" si="60"/>
        <v>NOKERF5501</v>
      </c>
      <c r="EJ20" s="26" t="str">
        <f t="shared" si="61"/>
        <v>NOKERF5501CL</v>
      </c>
      <c r="EL20" s="277">
        <v>41817</v>
      </c>
      <c r="EM20" s="1211">
        <v>41822</v>
      </c>
      <c r="EN20" s="1265" t="s">
        <v>2417</v>
      </c>
      <c r="EO20" s="1265" t="s">
        <v>2417</v>
      </c>
      <c r="EP20" s="1265" t="s">
        <v>2417</v>
      </c>
      <c r="EQ20" s="1265" t="s">
        <v>2417</v>
      </c>
      <c r="ER20" s="1318"/>
      <c r="ES20" s="1318"/>
      <c r="ET20" s="1318"/>
      <c r="EU20" s="1318"/>
      <c r="EV20" s="277"/>
      <c r="EW20" s="1208"/>
    </row>
    <row r="21" spans="1:153" s="26" customFormat="1" ht="52.5" customHeight="1">
      <c r="A21" s="169" t="str">
        <f>IF(OR($I21="TTL",$I21=""),"",IF(ISERROR(VLOOKUP($B21,CODE!$D:$G,CODE!$F$1-2,FALSE))=TRUE,"전략",VLOOKUP($B21,CODE!$D:$G,CODE!$F$1-2,FALSE)))</f>
        <v>SPORTS</v>
      </c>
      <c r="B21" s="224" t="str">
        <f>IF(OR($I21="TTL",$I21=""),"",IF(VLOOKUP($P21,CODE!$K:$O,CODE!$O$1,FALSE)="",$I21,$I21&amp;"-"&amp;VLOOKUP($P21,CODE!$K:$O,CODE!$O$1,FALSE)))</f>
        <v>NOK</v>
      </c>
      <c r="C21" s="72" t="str">
        <f t="shared" si="46"/>
        <v>NOK-FOREMOST-03</v>
      </c>
      <c r="D21" s="306" t="str">
        <f t="shared" si="47"/>
        <v>NOK-FOREMOST-03NOKBAF5502GY</v>
      </c>
      <c r="E21" s="72">
        <f t="shared" si="48"/>
        <v>2</v>
      </c>
      <c r="F21" s="195" t="str">
        <f t="shared" si="49"/>
        <v>NOK-FOREMOST-032</v>
      </c>
      <c r="G21" s="72" t="str">
        <f t="shared" si="50"/>
        <v>NOK-FOREMOST-032-NOKBAF5502GREYOSM</v>
      </c>
      <c r="H21" s="72" t="str">
        <f>IF(ISERROR(I21&amp;VLOOKUP(P21,CODE!$K:$N,CODE!$N$1,FALSE)&amp;S21)=TRUE,0,I21&amp;VLOOKUP(P21,CODE!$K:$N,CODE!$N$1,FALSE)&amp;S21)</f>
        <v>NOK의류외502</v>
      </c>
      <c r="I21" s="72" t="str">
        <f>IF(ISERROR(SEARCH("TTL",$K21))=TRUE,IF($L21="","",VLOOKUP($L21,CODE!$B:$G,CODE!$D$1,FALSE)),"TTL")</f>
        <v>NOK</v>
      </c>
      <c r="J21" s="244" t="str">
        <f t="shared" si="51"/>
        <v>14FW N</v>
      </c>
      <c r="K21" s="998"/>
      <c r="L21" s="40" t="s">
        <v>1934</v>
      </c>
      <c r="M21" s="41" t="str">
        <f>IF(OR($I21="TTL",$L21=""),"",VLOOKUP($L21,CODE!$B:$D,CODE!$C$1,FALSE))</f>
        <v>NOVENT KIDS</v>
      </c>
      <c r="N21" s="42" t="str">
        <f>IF(OR($I21="TTL",$L21=""),"",VLOOKUP($K$2,CODE!$S:$T,CODE!$T$1-1,FALSE))</f>
        <v>F</v>
      </c>
      <c r="O21" s="1199">
        <v>5</v>
      </c>
      <c r="P21" s="40" t="s">
        <v>1939</v>
      </c>
      <c r="Q21" s="41" t="str">
        <f>IF(OR($I21="TTL",$P21=""),"",VLOOKUP($P21,CODE!$K:$M,CODE!$L$1,FALSE))</f>
        <v>BASIC CAP</v>
      </c>
      <c r="R21" s="185" t="s">
        <v>1927</v>
      </c>
      <c r="S21" s="40">
        <v>502</v>
      </c>
      <c r="T21" s="43">
        <f t="shared" si="2"/>
        <v>502</v>
      </c>
      <c r="U21" s="39" t="str">
        <f t="shared" si="3"/>
        <v>NOKBAF5502</v>
      </c>
      <c r="V21" s="36">
        <f t="shared" si="4"/>
        <v>0.5</v>
      </c>
      <c r="W21" s="44" t="s">
        <v>1940</v>
      </c>
      <c r="X21" s="39" t="str">
        <f>IF($Y21="","",VLOOKUP($Y21,CODE!$AE:$AF,CODE!$AF$1-1,FALSE))</f>
        <v>GY</v>
      </c>
      <c r="Y21" s="37" t="s">
        <v>1941</v>
      </c>
      <c r="Z21" s="35" t="str">
        <f t="shared" si="5"/>
        <v>NOKBAF5502GY</v>
      </c>
      <c r="AA21" s="587" t="str">
        <f t="shared" si="6"/>
        <v/>
      </c>
      <c r="AB21" s="45">
        <f t="shared" si="7"/>
        <v>0.5</v>
      </c>
      <c r="AC21" s="593">
        <v>0</v>
      </c>
      <c r="AD21" s="186">
        <v>1</v>
      </c>
      <c r="AE21" s="218" t="s">
        <v>1942</v>
      </c>
      <c r="AF21" s="214">
        <v>200</v>
      </c>
      <c r="AG21" s="215" t="s">
        <v>1943</v>
      </c>
      <c r="AH21" s="216">
        <v>3</v>
      </c>
      <c r="AI21" s="231" t="str">
        <f t="shared" si="8"/>
        <v>03</v>
      </c>
      <c r="AJ21" s="217" t="s">
        <v>1944</v>
      </c>
      <c r="AK21" s="217" t="s">
        <v>1945</v>
      </c>
      <c r="AL21" s="219">
        <f t="shared" si="9"/>
        <v>1</v>
      </c>
      <c r="AM21" s="254">
        <f>IF(ISERROR(VLOOKUP($F21,[1]기획현황취합!$A$1:$E$64926,[1]기획현황취합!$B$1,FALSE))=TRUE,0,VLOOKUP($F21,[1]기획현황취합!$A$1:$E$64926,[1]기획현황취합!$B$1,FALSE))</f>
        <v>43000</v>
      </c>
      <c r="AN21" s="1003">
        <f>IF(ISERROR(VLOOKUP($F21,[1]기획현황취합!$A$1:$E$64926,[1]기획현황취합!$C$1,FALSE))=TRUE,0,VLOOKUP($F21,[1]기획현황취합!$A$1:$E$64926,[1]기획현황취합!$C$1,FALSE))</f>
        <v>41820</v>
      </c>
      <c r="AO21" s="46">
        <f>IF(ISERROR(($AM21/1.1)/VLOOKUP($AG21,'TARGET MU'!$A:$D,'TARGET MU'!$D$1,FALSE))=TRUE,0,($AM21/1.1)/VLOOKUP($AG21,'TARGET MU'!$A:$D,'TARGET MU'!$D$1,FALSE))</f>
        <v>6515.151515151515</v>
      </c>
      <c r="AP21" s="1034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5092.0685714285719</v>
      </c>
      <c r="AQ21" s="38">
        <f t="shared" si="52"/>
        <v>-1423.0829437229431</v>
      </c>
      <c r="AR21" s="725">
        <v>581.42857142857144</v>
      </c>
      <c r="AS21" s="725">
        <v>0</v>
      </c>
      <c r="AT21" s="251">
        <v>20</v>
      </c>
      <c r="AU21" s="226">
        <f t="shared" si="10"/>
        <v>601.42857142857144</v>
      </c>
      <c r="AV21" s="252">
        <v>3.6</v>
      </c>
      <c r="AW21" s="253">
        <v>0</v>
      </c>
      <c r="AX21" s="257">
        <f>IF(ISERROR(VLOOKUP($F21,[1]기획현황취합!$A$1:$E$64926,[1]기획현황취합!$D$1,FALSE))=TRUE,0,VLOOKUP($F21,[1]기획현황취합!$A$1:$E$64926,[1]기획현황취합!$D$1,FALSE))</f>
        <v>41738</v>
      </c>
      <c r="AY21" s="255"/>
      <c r="AZ21" s="210">
        <f>IF(ISERROR(VLOOKUP($F21,[1]기획현황취합!$A$1:$E$64926,[1]기획현황취합!$E$1,FALSE))=TRUE,0,VLOOKUP($F21,[1]기획현황취합!$A$1:$E$64926,[1]기획현황취합!$E$1,FALSE))</f>
        <v>41844</v>
      </c>
      <c r="BA21" s="250">
        <v>41844</v>
      </c>
      <c r="BB21" s="1326">
        <v>41873</v>
      </c>
      <c r="BC21" s="250"/>
      <c r="BD21" s="250">
        <v>0</v>
      </c>
      <c r="BE21" s="250">
        <v>0</v>
      </c>
      <c r="BF21" s="250">
        <v>0</v>
      </c>
      <c r="BG21" s="1197" t="s">
        <v>1671</v>
      </c>
      <c r="BH21" s="1197" t="s">
        <v>1671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200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1"/>
        <v>0</v>
      </c>
      <c r="BO21" s="47">
        <f t="shared" si="12"/>
        <v>200</v>
      </c>
      <c r="BP21" s="95">
        <f t="shared" si="13"/>
        <v>1018413.7142857143</v>
      </c>
      <c r="BQ21" s="95">
        <f t="shared" si="14"/>
        <v>8600000</v>
      </c>
      <c r="BR21" s="48">
        <f t="shared" si="15"/>
        <v>7.676822992967316</v>
      </c>
      <c r="BT21" s="26" t="str">
        <f>IF(ISERROR(Z21&amp;VLOOKUP($AG21,'TARGET MU'!$A:$D,'TARGET MU'!$B$1,FALSE))=TRUE,"",Z21&amp;VLOOKUP($AG21,'TARGET MU'!$A:$D,'TARGET MU'!$B$1,FALSE))</f>
        <v>NOKBAF5502GY포모스트</v>
      </c>
      <c r="BU21" s="31">
        <f t="shared" si="53"/>
        <v>5092.0685714285719</v>
      </c>
      <c r="BV21" s="31" t="str">
        <f t="shared" si="54"/>
        <v>NOKBAF5502GYOSM20043000FOREMOST03CN</v>
      </c>
      <c r="BX21" s="55" t="str">
        <f t="shared" si="16"/>
        <v>NOK</v>
      </c>
      <c r="BY21" s="56">
        <f t="shared" si="17"/>
        <v>5</v>
      </c>
      <c r="BZ21" s="56" t="str">
        <f t="shared" si="18"/>
        <v>M</v>
      </c>
      <c r="CA21" s="56" t="str">
        <f t="shared" si="19"/>
        <v>BA</v>
      </c>
      <c r="CB21" s="56" t="str">
        <f t="shared" si="20"/>
        <v>K</v>
      </c>
      <c r="CC21" s="56" t="str">
        <f t="shared" si="21"/>
        <v>CN</v>
      </c>
      <c r="CD21" s="57" t="str">
        <f t="shared" si="22"/>
        <v>14FW NV 05_CAMP_GY_KIDS</v>
      </c>
      <c r="CE21" s="56" t="str">
        <f t="shared" si="23"/>
        <v>NOKBAF5502</v>
      </c>
      <c r="CF21" s="56">
        <f t="shared" si="24"/>
        <v>502</v>
      </c>
      <c r="CG21" s="57" t="str">
        <f t="shared" si="25"/>
        <v>14FW NV 05_CAMP_GY_KIDS</v>
      </c>
      <c r="CH21" s="56" t="str">
        <f t="shared" si="26"/>
        <v>GY</v>
      </c>
      <c r="CI21" s="56">
        <f t="shared" si="27"/>
        <v>1</v>
      </c>
      <c r="CJ21" s="56" t="str">
        <f t="shared" si="28"/>
        <v>OSM</v>
      </c>
      <c r="CK21" s="58">
        <f t="shared" si="29"/>
        <v>200</v>
      </c>
      <c r="CL21" s="59">
        <f t="shared" si="30"/>
        <v>3.6</v>
      </c>
      <c r="CM21" s="58">
        <f t="shared" si="31"/>
        <v>43000</v>
      </c>
      <c r="CN21" s="58">
        <f t="shared" si="32"/>
        <v>4490.6400000000003</v>
      </c>
      <c r="CO21" s="58">
        <f t="shared" si="33"/>
        <v>601.42857142857144</v>
      </c>
      <c r="CP21" s="60">
        <f t="shared" si="34"/>
        <v>1</v>
      </c>
      <c r="CQ21" s="241" t="s">
        <v>4220</v>
      </c>
      <c r="CS21" s="49"/>
      <c r="CT21" s="50" t="str">
        <f t="shared" si="35"/>
        <v>NOKBAF5502GYOSM</v>
      </c>
      <c r="CU21" s="51" t="str">
        <f t="shared" si="36"/>
        <v>NOVENT KIDS</v>
      </c>
      <c r="CV21" s="51" t="str">
        <f t="shared" si="55"/>
        <v>BASIC CAP_502</v>
      </c>
      <c r="CW21" s="51" t="str">
        <f t="shared" si="37"/>
        <v>GREY_OSM</v>
      </c>
      <c r="CX21" s="52" t="str">
        <f t="shared" si="38"/>
        <v>NOK</v>
      </c>
      <c r="CY21" s="52">
        <f t="shared" si="39"/>
        <v>502</v>
      </c>
      <c r="CZ21" s="53">
        <f t="shared" si="40"/>
        <v>200</v>
      </c>
      <c r="DA21" s="53">
        <f t="shared" si="41"/>
        <v>43000</v>
      </c>
      <c r="DB21" s="52" t="str">
        <f t="shared" si="42"/>
        <v>GREY</v>
      </c>
      <c r="DC21" s="52" t="str">
        <f t="shared" si="43"/>
        <v>OSM</v>
      </c>
      <c r="DD21" s="61"/>
      <c r="DE21" s="165"/>
      <c r="DG21" s="277">
        <v>41739</v>
      </c>
      <c r="DH21" s="283">
        <f t="shared" si="44"/>
        <v>41754</v>
      </c>
      <c r="DI21" s="277">
        <v>41739</v>
      </c>
      <c r="DJ21" s="277">
        <v>41740</v>
      </c>
      <c r="DK21" s="277">
        <v>41814</v>
      </c>
      <c r="DL21" s="1210">
        <v>2</v>
      </c>
      <c r="DM21" s="1210">
        <v>1</v>
      </c>
      <c r="DN21" s="277">
        <v>41750</v>
      </c>
      <c r="DO21" s="1208" t="s">
        <v>1923</v>
      </c>
      <c r="DP21" s="284">
        <f t="shared" si="45"/>
        <v>41784</v>
      </c>
      <c r="DQ21" s="277">
        <v>41754</v>
      </c>
      <c r="DR21" s="1208" t="s">
        <v>1923</v>
      </c>
      <c r="DS21" s="278">
        <v>41814</v>
      </c>
      <c r="DT21" s="277">
        <v>41771</v>
      </c>
      <c r="DU21" s="278">
        <v>41771</v>
      </c>
      <c r="DV21" s="1268">
        <v>41829</v>
      </c>
      <c r="DW21" s="277" t="s">
        <v>4210</v>
      </c>
      <c r="DX21" s="278">
        <v>41869</v>
      </c>
      <c r="DY21" s="1198" t="s">
        <v>6937</v>
      </c>
      <c r="DZ21" s="61" t="s">
        <v>5420</v>
      </c>
      <c r="EA21" s="62"/>
      <c r="EB21" s="62"/>
      <c r="EC21" s="26" t="str">
        <f t="shared" si="56"/>
        <v>NOKBAF5502GY41738</v>
      </c>
      <c r="ED21" s="26" t="str">
        <f t="shared" si="57"/>
        <v>NOKBAF5502GYOSM</v>
      </c>
      <c r="EE21" s="27">
        <f>IF(ED21="",0,IF(COUNTIF(ED$12:ED20,ED21)=0,0,COUNTIF(ED$12:ED20,ED21)))</f>
        <v>0</v>
      </c>
      <c r="EF21" s="26">
        <f t="shared" si="58"/>
        <v>0</v>
      </c>
      <c r="EG21" s="27" t="str">
        <f t="shared" si="59"/>
        <v/>
      </c>
      <c r="EI21" s="26" t="str">
        <f t="shared" si="60"/>
        <v>NOKBAF5502</v>
      </c>
      <c r="EJ21" s="26" t="str">
        <f t="shared" si="61"/>
        <v>NOKBAF5502GY</v>
      </c>
      <c r="EL21" s="277">
        <v>41817</v>
      </c>
      <c r="EM21" s="1211">
        <v>41822</v>
      </c>
      <c r="EN21" s="1265" t="s">
        <v>2417</v>
      </c>
      <c r="EO21" s="1265" t="s">
        <v>2417</v>
      </c>
      <c r="EP21" s="1265" t="s">
        <v>2417</v>
      </c>
      <c r="EQ21" s="1265" t="s">
        <v>2417</v>
      </c>
      <c r="ER21" s="1318"/>
      <c r="ES21" s="1318"/>
      <c r="ET21" s="1318"/>
      <c r="EU21" s="1318"/>
      <c r="EV21" s="277"/>
      <c r="EW21" s="1208"/>
    </row>
    <row r="22" spans="1:153" s="26" customFormat="1" ht="52.5" customHeight="1">
      <c r="A22" s="169" t="str">
        <f>IF(OR($I22="TTL",$I22=""),"",IF(ISERROR(VLOOKUP($B22,CODE!$D:$G,CODE!$F$1-2,FALSE))=TRUE,"전략",VLOOKUP($B22,CODE!$D:$G,CODE!$F$1-2,FALSE)))</f>
        <v>SPORTS</v>
      </c>
      <c r="B22" s="224" t="str">
        <f>IF(OR($I22="TTL",$I22=""),"",IF(VLOOKUP($P22,CODE!$K:$O,CODE!$O$1,FALSE)="",$I22,$I22&amp;"-"&amp;VLOOKUP($P22,CODE!$K:$O,CODE!$O$1,FALSE)))</f>
        <v>NOK</v>
      </c>
      <c r="C22" s="72" t="str">
        <f t="shared" si="46"/>
        <v>NOK-FOREMOST-03</v>
      </c>
      <c r="D22" s="306" t="str">
        <f t="shared" si="47"/>
        <v>NOK-FOREMOST-03NOKBAF5502GY</v>
      </c>
      <c r="E22" s="72">
        <f t="shared" si="48"/>
        <v>2</v>
      </c>
      <c r="F22" s="195" t="str">
        <f t="shared" si="49"/>
        <v>NOK-FOREMOST-032</v>
      </c>
      <c r="G22" s="72" t="str">
        <f t="shared" si="50"/>
        <v>NOK-FOREMOST-032-NOKBAF5502GREYOML</v>
      </c>
      <c r="H22" s="72" t="str">
        <f>IF(ISERROR(I22&amp;VLOOKUP(P22,CODE!$K:$N,CODE!$N$1,FALSE)&amp;S22)=TRUE,0,I22&amp;VLOOKUP(P22,CODE!$K:$N,CODE!$N$1,FALSE)&amp;S22)</f>
        <v>NOK의류외502</v>
      </c>
      <c r="I22" s="72" t="str">
        <f>IF(ISERROR(SEARCH("TTL",$K22))=TRUE,IF($L22="","",VLOOKUP($L22,CODE!$B:$G,CODE!$D$1,FALSE)),"TTL")</f>
        <v>NOK</v>
      </c>
      <c r="J22" s="244" t="str">
        <f t="shared" si="51"/>
        <v>14FW N</v>
      </c>
      <c r="K22" s="998"/>
      <c r="L22" s="40" t="s">
        <v>1946</v>
      </c>
      <c r="M22" s="41" t="str">
        <f>IF(OR($I22="TTL",$L22=""),"",VLOOKUP($L22,CODE!$B:$D,CODE!$C$1,FALSE))</f>
        <v>NOVENT KIDS</v>
      </c>
      <c r="N22" s="42" t="str">
        <f>IF(OR($I22="TTL",$L22=""),"",VLOOKUP($K$2,CODE!$S:$T,CODE!$T$1-1,FALSE))</f>
        <v>F</v>
      </c>
      <c r="O22" s="1199">
        <v>5</v>
      </c>
      <c r="P22" s="40" t="s">
        <v>1947</v>
      </c>
      <c r="Q22" s="41" t="str">
        <f>IF(OR($I22="TTL",$P22=""),"",VLOOKUP($P22,CODE!$K:$M,CODE!$L$1,FALSE))</f>
        <v>BASIC CAP</v>
      </c>
      <c r="R22" s="185" t="s">
        <v>1948</v>
      </c>
      <c r="S22" s="40">
        <v>502</v>
      </c>
      <c r="T22" s="43">
        <f t="shared" si="2"/>
        <v>502</v>
      </c>
      <c r="U22" s="39" t="str">
        <f t="shared" si="3"/>
        <v>NOKBAF5502</v>
      </c>
      <c r="V22" s="36">
        <f t="shared" si="4"/>
        <v>0.5</v>
      </c>
      <c r="W22" s="44" t="s">
        <v>1940</v>
      </c>
      <c r="X22" s="39" t="str">
        <f>IF($Y22="","",VLOOKUP($Y22,CODE!$AE:$AF,CODE!$AF$1-1,FALSE))</f>
        <v>GY</v>
      </c>
      <c r="Y22" s="37" t="s">
        <v>1941</v>
      </c>
      <c r="Z22" s="35" t="str">
        <f t="shared" si="5"/>
        <v>NOKBAF5502GY</v>
      </c>
      <c r="AA22" s="587" t="str">
        <f t="shared" si="6"/>
        <v/>
      </c>
      <c r="AB22" s="45">
        <f t="shared" si="7"/>
        <v>0.5</v>
      </c>
      <c r="AC22" s="593">
        <v>0</v>
      </c>
      <c r="AD22" s="186">
        <v>1</v>
      </c>
      <c r="AE22" s="218" t="s">
        <v>1949</v>
      </c>
      <c r="AF22" s="214">
        <v>150</v>
      </c>
      <c r="AG22" s="215" t="s">
        <v>1943</v>
      </c>
      <c r="AH22" s="216">
        <v>3</v>
      </c>
      <c r="AI22" s="231" t="str">
        <f t="shared" si="8"/>
        <v>03</v>
      </c>
      <c r="AJ22" s="217" t="s">
        <v>1944</v>
      </c>
      <c r="AK22" s="217" t="s">
        <v>1945</v>
      </c>
      <c r="AL22" s="219">
        <f t="shared" si="9"/>
        <v>1</v>
      </c>
      <c r="AM22" s="254">
        <f>IF(ISERROR(VLOOKUP($F22,[1]기획현황취합!$A$1:$E$64926,[1]기획현황취합!$B$1,FALSE))=TRUE,0,VLOOKUP($F22,[1]기획현황취합!$A$1:$E$64926,[1]기획현황취합!$B$1,FALSE))</f>
        <v>43000</v>
      </c>
      <c r="AN22" s="1003">
        <f>IF(ISERROR(VLOOKUP($F22,[1]기획현황취합!$A$1:$E$64926,[1]기획현황취합!$C$1,FALSE))=TRUE,0,VLOOKUP($F22,[1]기획현황취합!$A$1:$E$64926,[1]기획현황취합!$C$1,FALSE))</f>
        <v>41820</v>
      </c>
      <c r="AO22" s="46">
        <f>IF(ISERROR(($AM22/1.1)/VLOOKUP($AG22,'TARGET MU'!$A:$D,'TARGET MU'!$D$1,FALSE))=TRUE,0,($AM22/1.1)/VLOOKUP($AG22,'TARGET MU'!$A:$D,'TARGET MU'!$D$1,FALSE))</f>
        <v>6515.151515151515</v>
      </c>
      <c r="AP22" s="1034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5092.0685714285719</v>
      </c>
      <c r="AQ22" s="38">
        <f t="shared" si="52"/>
        <v>-1423.0829437229431</v>
      </c>
      <c r="AR22" s="725">
        <v>581.42857142857144</v>
      </c>
      <c r="AS22" s="725">
        <v>0</v>
      </c>
      <c r="AT22" s="251">
        <v>20</v>
      </c>
      <c r="AU22" s="226">
        <f t="shared" si="10"/>
        <v>601.42857142857144</v>
      </c>
      <c r="AV22" s="252">
        <v>3.6</v>
      </c>
      <c r="AW22" s="253">
        <v>0</v>
      </c>
      <c r="AX22" s="257">
        <f>IF(ISERROR(VLOOKUP($F22,[1]기획현황취합!$A$1:$E$64926,[1]기획현황취합!$D$1,FALSE))=TRUE,0,VLOOKUP($F22,[1]기획현황취합!$A$1:$E$64926,[1]기획현황취합!$D$1,FALSE))</f>
        <v>41738</v>
      </c>
      <c r="AY22" s="255"/>
      <c r="AZ22" s="210">
        <f>IF(ISERROR(VLOOKUP($F22,[1]기획현황취합!$A$1:$E$64926,[1]기획현황취합!$E$1,FALSE))=TRUE,0,VLOOKUP($F22,[1]기획현황취합!$A$1:$E$64926,[1]기획현황취합!$E$1,FALSE))</f>
        <v>41844</v>
      </c>
      <c r="BA22" s="250">
        <v>41844</v>
      </c>
      <c r="BB22" s="1326">
        <v>41873</v>
      </c>
      <c r="BC22" s="250">
        <v>0</v>
      </c>
      <c r="BD22" s="250">
        <v>0</v>
      </c>
      <c r="BE22" s="250">
        <v>0</v>
      </c>
      <c r="BF22" s="250">
        <v>0</v>
      </c>
      <c r="BG22" s="1197" t="s">
        <v>1671</v>
      </c>
      <c r="BH22" s="1197" t="s">
        <v>1671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150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1"/>
        <v>0</v>
      </c>
      <c r="BO22" s="47">
        <f t="shared" si="12"/>
        <v>150</v>
      </c>
      <c r="BP22" s="95">
        <f t="shared" si="13"/>
        <v>763810.2857142858</v>
      </c>
      <c r="BQ22" s="95">
        <f t="shared" si="14"/>
        <v>6450000</v>
      </c>
      <c r="BR22" s="48">
        <f t="shared" si="15"/>
        <v>7.6768229929673151</v>
      </c>
      <c r="BT22" s="26" t="str">
        <f>IF(ISERROR(Z22&amp;VLOOKUP($AG22,'TARGET MU'!$A:$D,'TARGET MU'!$B$1,FALSE))=TRUE,"",Z22&amp;VLOOKUP($AG22,'TARGET MU'!$A:$D,'TARGET MU'!$B$1,FALSE))</f>
        <v>NOKBAF5502GY포모스트</v>
      </c>
      <c r="BU22" s="31">
        <f t="shared" si="53"/>
        <v>5092.0685714285719</v>
      </c>
      <c r="BV22" s="31" t="str">
        <f t="shared" si="54"/>
        <v>NOKBAF5502GYOML15043000FOREMOST03CN</v>
      </c>
      <c r="BX22" s="55" t="str">
        <f t="shared" si="16"/>
        <v>NOK</v>
      </c>
      <c r="BY22" s="56">
        <f t="shared" si="17"/>
        <v>5</v>
      </c>
      <c r="BZ22" s="56" t="str">
        <f t="shared" si="18"/>
        <v>M</v>
      </c>
      <c r="CA22" s="56" t="str">
        <f t="shared" si="19"/>
        <v>BA</v>
      </c>
      <c r="CB22" s="56" t="str">
        <f t="shared" si="20"/>
        <v>K</v>
      </c>
      <c r="CC22" s="56" t="str">
        <f t="shared" si="21"/>
        <v>CN</v>
      </c>
      <c r="CD22" s="57" t="str">
        <f t="shared" si="22"/>
        <v>14FW NV 05_CAMP_GY_KIDS</v>
      </c>
      <c r="CE22" s="56" t="str">
        <f t="shared" si="23"/>
        <v>NOKBAF5502</v>
      </c>
      <c r="CF22" s="56">
        <f t="shared" si="24"/>
        <v>502</v>
      </c>
      <c r="CG22" s="57" t="str">
        <f t="shared" si="25"/>
        <v>14FW NV 05_CAMP_GY_KIDS</v>
      </c>
      <c r="CH22" s="56" t="str">
        <f t="shared" si="26"/>
        <v>GY</v>
      </c>
      <c r="CI22" s="56">
        <f t="shared" si="27"/>
        <v>1</v>
      </c>
      <c r="CJ22" s="56" t="str">
        <f t="shared" si="28"/>
        <v>OML</v>
      </c>
      <c r="CK22" s="58">
        <f t="shared" si="29"/>
        <v>150</v>
      </c>
      <c r="CL22" s="59">
        <f t="shared" si="30"/>
        <v>3.6</v>
      </c>
      <c r="CM22" s="58">
        <f t="shared" si="31"/>
        <v>43000</v>
      </c>
      <c r="CN22" s="58">
        <f t="shared" si="32"/>
        <v>4490.6400000000003</v>
      </c>
      <c r="CO22" s="58">
        <f t="shared" si="33"/>
        <v>601.42857142857144</v>
      </c>
      <c r="CP22" s="60">
        <f t="shared" si="34"/>
        <v>1</v>
      </c>
      <c r="CQ22" s="241" t="s">
        <v>4220</v>
      </c>
      <c r="CS22" s="49"/>
      <c r="CT22" s="50" t="str">
        <f t="shared" si="35"/>
        <v>NOKBAF5502GYOML</v>
      </c>
      <c r="CU22" s="51" t="str">
        <f t="shared" si="36"/>
        <v>NOVENT KIDS</v>
      </c>
      <c r="CV22" s="51" t="str">
        <f t="shared" si="55"/>
        <v>BASIC CAP_502</v>
      </c>
      <c r="CW22" s="51" t="str">
        <f t="shared" si="37"/>
        <v>GREY_OML</v>
      </c>
      <c r="CX22" s="52" t="str">
        <f t="shared" si="38"/>
        <v>NOK</v>
      </c>
      <c r="CY22" s="52">
        <f t="shared" si="39"/>
        <v>502</v>
      </c>
      <c r="CZ22" s="53">
        <f t="shared" si="40"/>
        <v>150</v>
      </c>
      <c r="DA22" s="53">
        <f t="shared" si="41"/>
        <v>43000</v>
      </c>
      <c r="DB22" s="52" t="str">
        <f t="shared" si="42"/>
        <v>GREY</v>
      </c>
      <c r="DC22" s="52" t="str">
        <f t="shared" si="43"/>
        <v>OML</v>
      </c>
      <c r="DD22" s="61"/>
      <c r="DE22" s="165"/>
      <c r="DG22" s="277">
        <v>41739</v>
      </c>
      <c r="DH22" s="283">
        <f t="shared" si="44"/>
        <v>41754</v>
      </c>
      <c r="DI22" s="277">
        <v>41739</v>
      </c>
      <c r="DJ22" s="277">
        <v>41740</v>
      </c>
      <c r="DK22" s="277">
        <v>41814</v>
      </c>
      <c r="DL22" s="1210">
        <v>2</v>
      </c>
      <c r="DM22" s="1210">
        <v>1</v>
      </c>
      <c r="DN22" s="277">
        <v>41750</v>
      </c>
      <c r="DO22" s="1208" t="s">
        <v>1923</v>
      </c>
      <c r="DP22" s="284">
        <f t="shared" si="45"/>
        <v>41784</v>
      </c>
      <c r="DQ22" s="277">
        <v>41754</v>
      </c>
      <c r="DR22" s="1208" t="s">
        <v>1923</v>
      </c>
      <c r="DS22" s="278">
        <v>41814</v>
      </c>
      <c r="DT22" s="277">
        <v>41771</v>
      </c>
      <c r="DU22" s="278">
        <v>41771</v>
      </c>
      <c r="DV22" s="1268">
        <v>41829</v>
      </c>
      <c r="DW22" s="277" t="s">
        <v>4210</v>
      </c>
      <c r="DX22" s="278">
        <v>41869</v>
      </c>
      <c r="DY22" s="1198" t="s">
        <v>6937</v>
      </c>
      <c r="DZ22" s="61" t="s">
        <v>5420</v>
      </c>
      <c r="EA22" s="62"/>
      <c r="EB22" s="62"/>
      <c r="EC22" s="26" t="str">
        <f t="shared" si="56"/>
        <v/>
      </c>
      <c r="ED22" s="26" t="str">
        <f t="shared" si="57"/>
        <v>NOKBAF5502GYOML</v>
      </c>
      <c r="EE22" s="27">
        <f>IF(ED22="",0,IF(COUNTIF(ED$12:ED21,ED22)=0,0,COUNTIF(ED$12:ED21,ED22)))</f>
        <v>0</v>
      </c>
      <c r="EF22" s="26">
        <f t="shared" si="58"/>
        <v>0</v>
      </c>
      <c r="EG22" s="27" t="str">
        <f t="shared" si="59"/>
        <v/>
      </c>
      <c r="EI22" s="26" t="str">
        <f t="shared" si="60"/>
        <v>NOKBAF5502</v>
      </c>
      <c r="EJ22" s="26" t="str">
        <f t="shared" si="61"/>
        <v>NOKBAF5502GY</v>
      </c>
      <c r="EL22" s="277">
        <v>41817</v>
      </c>
      <c r="EM22" s="1211">
        <v>41822</v>
      </c>
      <c r="EN22" s="1265" t="s">
        <v>2417</v>
      </c>
      <c r="EO22" s="1265" t="s">
        <v>2417</v>
      </c>
      <c r="EP22" s="1265" t="s">
        <v>2417</v>
      </c>
      <c r="EQ22" s="1265" t="s">
        <v>2417</v>
      </c>
      <c r="ER22" s="1318"/>
      <c r="ES22" s="1318"/>
      <c r="ET22" s="1318"/>
      <c r="EU22" s="1318"/>
      <c r="EV22" s="277"/>
      <c r="EW22" s="1208"/>
    </row>
    <row r="23" spans="1:153" s="26" customFormat="1" ht="52.5" customHeight="1">
      <c r="A23" s="169" t="str">
        <f>IF(OR($I23="TTL",$I23=""),"",IF(ISERROR(VLOOKUP($B23,CODE!$D:$G,CODE!$F$1-2,FALSE))=TRUE,"전략",VLOOKUP($B23,CODE!$D:$G,CODE!$F$1-2,FALSE)))</f>
        <v>SPORTS</v>
      </c>
      <c r="B23" s="224" t="str">
        <f>IF(OR($I23="TTL",$I23=""),"",IF(VLOOKUP($P23,CODE!$K:$O,CODE!$O$1,FALSE)="",$I23,$I23&amp;"-"&amp;VLOOKUP($P23,CODE!$K:$O,CODE!$O$1,FALSE)))</f>
        <v>NOK</v>
      </c>
      <c r="C23" s="72" t="str">
        <f t="shared" si="46"/>
        <v>NOK-FOREMOST-03</v>
      </c>
      <c r="D23" s="306" t="str">
        <f t="shared" si="47"/>
        <v>NOK-FOREMOST-03NOKFAF5503BW</v>
      </c>
      <c r="E23" s="72">
        <f t="shared" si="48"/>
        <v>3</v>
      </c>
      <c r="F23" s="195" t="str">
        <f t="shared" si="49"/>
        <v>NOK-FOREMOST-033</v>
      </c>
      <c r="G23" s="72" t="str">
        <f t="shared" si="50"/>
        <v>NOK-FOREMOST-033-NOKFAF5503BROWNOSM</v>
      </c>
      <c r="H23" s="72" t="str">
        <f>IF(ISERROR(I23&amp;VLOOKUP(P23,CODE!$K:$N,CODE!$N$1,FALSE)&amp;S23)=TRUE,0,I23&amp;VLOOKUP(P23,CODE!$K:$N,CODE!$N$1,FALSE)&amp;S23)</f>
        <v>NOK의류외503</v>
      </c>
      <c r="I23" s="72" t="str">
        <f>IF(ISERROR(SEARCH("TTL",$K23))=TRUE,IF($L23="","",VLOOKUP($L23,CODE!$B:$G,CODE!$D$1,FALSE)),"TTL")</f>
        <v>NOK</v>
      </c>
      <c r="J23" s="244" t="str">
        <f t="shared" si="51"/>
        <v>14FW N</v>
      </c>
      <c r="K23" s="998"/>
      <c r="L23" s="40" t="s">
        <v>1946</v>
      </c>
      <c r="M23" s="41" t="str">
        <f>IF(OR($I23="TTL",$L23=""),"",VLOOKUP($L23,CODE!$B:$D,CODE!$C$1,FALSE))</f>
        <v>NOVENT KIDS</v>
      </c>
      <c r="N23" s="42" t="str">
        <f>IF(OR($I23="TTL",$L23=""),"",VLOOKUP($K$2,CODE!$S:$T,CODE!$T$1-1,FALSE))</f>
        <v>F</v>
      </c>
      <c r="O23" s="1199">
        <v>5</v>
      </c>
      <c r="P23" s="40" t="s">
        <v>1950</v>
      </c>
      <c r="Q23" s="41" t="str">
        <f>IF(OR($I23="TTL",$P23=""),"",VLOOKUP($P23,CODE!$K:$M,CODE!$L$1,FALSE))</f>
        <v>FASHION HAT</v>
      </c>
      <c r="R23" s="185" t="s">
        <v>1948</v>
      </c>
      <c r="S23" s="40">
        <v>503</v>
      </c>
      <c r="T23" s="43">
        <f t="shared" si="2"/>
        <v>503</v>
      </c>
      <c r="U23" s="39" t="str">
        <f t="shared" si="3"/>
        <v>NOKFAF5503</v>
      </c>
      <c r="V23" s="36">
        <f t="shared" si="4"/>
        <v>0.5</v>
      </c>
      <c r="W23" s="44" t="s">
        <v>1951</v>
      </c>
      <c r="X23" s="39" t="str">
        <f>IF($Y23="","",VLOOKUP($Y23,CODE!$AE:$AF,CODE!$AF$1-1,FALSE))</f>
        <v>BW</v>
      </c>
      <c r="Y23" s="37" t="s">
        <v>1952</v>
      </c>
      <c r="Z23" s="35" t="str">
        <f t="shared" si="5"/>
        <v>NOKFAF5503BW</v>
      </c>
      <c r="AA23" s="587" t="str">
        <f t="shared" si="6"/>
        <v/>
      </c>
      <c r="AB23" s="45">
        <f t="shared" si="7"/>
        <v>0.5</v>
      </c>
      <c r="AC23" s="593">
        <v>0</v>
      </c>
      <c r="AD23" s="186">
        <v>1</v>
      </c>
      <c r="AE23" s="218" t="s">
        <v>1935</v>
      </c>
      <c r="AF23" s="214">
        <v>200</v>
      </c>
      <c r="AG23" s="215" t="s">
        <v>1931</v>
      </c>
      <c r="AH23" s="216">
        <v>3</v>
      </c>
      <c r="AI23" s="231" t="str">
        <f t="shared" si="8"/>
        <v>03</v>
      </c>
      <c r="AJ23" s="217" t="s">
        <v>1932</v>
      </c>
      <c r="AK23" s="217" t="s">
        <v>1933</v>
      </c>
      <c r="AL23" s="219">
        <f t="shared" si="9"/>
        <v>1</v>
      </c>
      <c r="AM23" s="254">
        <f>IF(ISERROR(VLOOKUP($F23,[1]기획현황취합!$A$1:$E$64926,[1]기획현황취합!$B$1,FALSE))=TRUE,0,VLOOKUP($F23,[1]기획현황취합!$A$1:$E$64926,[1]기획현황취합!$B$1,FALSE))</f>
        <v>49000</v>
      </c>
      <c r="AN23" s="1003">
        <f>IF(ISERROR(VLOOKUP($F23,[1]기획현황취합!$A$1:$E$64926,[1]기획현황취합!$C$1,FALSE))=TRUE,0,VLOOKUP($F23,[1]기획현황취합!$A$1:$E$64926,[1]기획현황취합!$C$1,FALSE))</f>
        <v>41820</v>
      </c>
      <c r="AO23" s="46">
        <f>IF(ISERROR(($AM23/1.1)/VLOOKUP($AG23,'TARGET MU'!$A:$D,'TARGET MU'!$D$1,FALSE))=TRUE,0,($AM23/1.1)/VLOOKUP($AG23,'TARGET MU'!$A:$D,'TARGET MU'!$D$1,FALSE))</f>
        <v>7424.242424242424</v>
      </c>
      <c r="AP23" s="1034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7424.8708571428569</v>
      </c>
      <c r="AQ23" s="38">
        <f t="shared" si="52"/>
        <v>0.62843290043292654</v>
      </c>
      <c r="AR23" s="725">
        <v>1517.1428571428571</v>
      </c>
      <c r="AS23" s="725">
        <v>0</v>
      </c>
      <c r="AT23" s="251">
        <v>20</v>
      </c>
      <c r="AU23" s="226">
        <f t="shared" si="10"/>
        <v>1537.1428571428571</v>
      </c>
      <c r="AV23" s="252">
        <v>4.72</v>
      </c>
      <c r="AW23" s="253">
        <v>0</v>
      </c>
      <c r="AX23" s="257">
        <f>IF(ISERROR(VLOOKUP($F23,[1]기획현황취합!$A$1:$E$64926,[1]기획현황취합!$D$1,FALSE))=TRUE,0,VLOOKUP($F23,[1]기획현황취합!$A$1:$E$64926,[1]기획현황취합!$D$1,FALSE))</f>
        <v>41738</v>
      </c>
      <c r="AY23" s="255"/>
      <c r="AZ23" s="210">
        <f>IF(ISERROR(VLOOKUP($F23,[1]기획현황취합!$A$1:$E$64926,[1]기획현황취합!$E$1,FALSE))=TRUE,0,VLOOKUP($F23,[1]기획현황취합!$A$1:$E$64926,[1]기획현황취합!$E$1,FALSE))</f>
        <v>41844</v>
      </c>
      <c r="BA23" s="250">
        <v>41844</v>
      </c>
      <c r="BB23" s="250">
        <v>41849</v>
      </c>
      <c r="BC23" s="250">
        <v>41873</v>
      </c>
      <c r="BD23" s="250">
        <v>0</v>
      </c>
      <c r="BE23" s="250">
        <v>0</v>
      </c>
      <c r="BF23" s="250">
        <v>0</v>
      </c>
      <c r="BG23" s="1197" t="s">
        <v>1671</v>
      </c>
      <c r="BH23" s="1197" t="s">
        <v>1671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163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36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1"/>
        <v>0</v>
      </c>
      <c r="BO23" s="47">
        <f t="shared" si="12"/>
        <v>200</v>
      </c>
      <c r="BP23" s="95">
        <f t="shared" si="13"/>
        <v>1484974.1714285715</v>
      </c>
      <c r="BQ23" s="95">
        <f t="shared" si="14"/>
        <v>9800000</v>
      </c>
      <c r="BR23" s="48">
        <f t="shared" si="15"/>
        <v>5.9994921666012582</v>
      </c>
      <c r="BT23" s="26" t="str">
        <f>IF(ISERROR(Z23&amp;VLOOKUP($AG23,'TARGET MU'!$A:$D,'TARGET MU'!$B$1,FALSE))=TRUE,"",Z23&amp;VLOOKUP($AG23,'TARGET MU'!$A:$D,'TARGET MU'!$B$1,FALSE))</f>
        <v>NOKFAF5503BW포모스트</v>
      </c>
      <c r="BU23" s="31">
        <f t="shared" si="53"/>
        <v>7424.8708571428569</v>
      </c>
      <c r="BV23" s="31" t="str">
        <f t="shared" si="54"/>
        <v>NOKFAF5503BWOSM20049000FOREMOST03CN</v>
      </c>
      <c r="BX23" s="55" t="str">
        <f t="shared" si="16"/>
        <v>NOK</v>
      </c>
      <c r="BY23" s="56">
        <f t="shared" si="17"/>
        <v>5</v>
      </c>
      <c r="BZ23" s="56" t="str">
        <f t="shared" si="18"/>
        <v>M</v>
      </c>
      <c r="CA23" s="56" t="str">
        <f t="shared" si="19"/>
        <v>FA</v>
      </c>
      <c r="CB23" s="56" t="str">
        <f t="shared" si="20"/>
        <v>K</v>
      </c>
      <c r="CC23" s="56" t="str">
        <f t="shared" si="21"/>
        <v>CN</v>
      </c>
      <c r="CD23" s="57" t="str">
        <f t="shared" si="22"/>
        <v>14FW NV 06_HAT_BR_KIDS</v>
      </c>
      <c r="CE23" s="56" t="str">
        <f t="shared" si="23"/>
        <v>NOKFAF5503</v>
      </c>
      <c r="CF23" s="56">
        <f t="shared" si="24"/>
        <v>503</v>
      </c>
      <c r="CG23" s="57" t="str">
        <f t="shared" si="25"/>
        <v>14FW NV 06_HAT_BR_KIDS</v>
      </c>
      <c r="CH23" s="56" t="str">
        <f t="shared" si="26"/>
        <v>BW</v>
      </c>
      <c r="CI23" s="56">
        <f t="shared" si="27"/>
        <v>1</v>
      </c>
      <c r="CJ23" s="56" t="str">
        <f t="shared" si="28"/>
        <v>OSM</v>
      </c>
      <c r="CK23" s="58">
        <f t="shared" si="29"/>
        <v>200</v>
      </c>
      <c r="CL23" s="59">
        <f t="shared" si="30"/>
        <v>4.72</v>
      </c>
      <c r="CM23" s="58">
        <f t="shared" si="31"/>
        <v>49000</v>
      </c>
      <c r="CN23" s="58">
        <f t="shared" si="32"/>
        <v>5887.7280000000001</v>
      </c>
      <c r="CO23" s="58">
        <f t="shared" si="33"/>
        <v>1537.1428571428571</v>
      </c>
      <c r="CP23" s="60">
        <f t="shared" si="34"/>
        <v>1</v>
      </c>
      <c r="CQ23" s="241" t="s">
        <v>4221</v>
      </c>
      <c r="CS23" s="49"/>
      <c r="CT23" s="50" t="str">
        <f t="shared" si="35"/>
        <v>NOKFAF5503BWOSM</v>
      </c>
      <c r="CU23" s="51" t="str">
        <f t="shared" si="36"/>
        <v>NOVENT KIDS</v>
      </c>
      <c r="CV23" s="51" t="str">
        <f t="shared" si="55"/>
        <v>FASHION HAT_503</v>
      </c>
      <c r="CW23" s="51" t="str">
        <f t="shared" si="37"/>
        <v>BROWN_OSM</v>
      </c>
      <c r="CX23" s="52" t="str">
        <f t="shared" si="38"/>
        <v>NOK</v>
      </c>
      <c r="CY23" s="52">
        <f t="shared" si="39"/>
        <v>503</v>
      </c>
      <c r="CZ23" s="53">
        <f t="shared" si="40"/>
        <v>200</v>
      </c>
      <c r="DA23" s="53">
        <f t="shared" si="41"/>
        <v>49000</v>
      </c>
      <c r="DB23" s="52" t="str">
        <f t="shared" si="42"/>
        <v>BROWN</v>
      </c>
      <c r="DC23" s="52" t="str">
        <f t="shared" si="43"/>
        <v>OSM</v>
      </c>
      <c r="DD23" s="61"/>
      <c r="DE23" s="165"/>
      <c r="DG23" s="277">
        <v>41739</v>
      </c>
      <c r="DH23" s="283">
        <f t="shared" si="44"/>
        <v>41754</v>
      </c>
      <c r="DI23" s="277">
        <v>41739</v>
      </c>
      <c r="DJ23" s="277">
        <v>41740</v>
      </c>
      <c r="DK23" s="277">
        <v>41814</v>
      </c>
      <c r="DL23" s="1210">
        <v>2</v>
      </c>
      <c r="DM23" s="1210">
        <v>1</v>
      </c>
      <c r="DN23" s="277">
        <v>41750</v>
      </c>
      <c r="DO23" s="1208" t="s">
        <v>1923</v>
      </c>
      <c r="DP23" s="284">
        <f t="shared" si="45"/>
        <v>41784</v>
      </c>
      <c r="DQ23" s="277">
        <v>41754</v>
      </c>
      <c r="DR23" s="1208" t="s">
        <v>1923</v>
      </c>
      <c r="DS23" s="278">
        <v>41814</v>
      </c>
      <c r="DT23" s="277">
        <v>41768</v>
      </c>
      <c r="DU23" s="277">
        <v>41768</v>
      </c>
      <c r="DV23" s="1268">
        <v>41829</v>
      </c>
      <c r="DW23" s="277" t="s">
        <v>4210</v>
      </c>
      <c r="DX23" s="277">
        <v>41852</v>
      </c>
      <c r="DY23" s="1198" t="s">
        <v>6937</v>
      </c>
      <c r="DZ23" s="61" t="s">
        <v>5420</v>
      </c>
      <c r="EA23" s="62"/>
      <c r="EB23" s="62"/>
      <c r="EC23" s="26" t="str">
        <f t="shared" si="56"/>
        <v>NOKFAF5503BW41738</v>
      </c>
      <c r="ED23" s="26" t="str">
        <f t="shared" si="57"/>
        <v>NOKFAF5503BWOSM</v>
      </c>
      <c r="EE23" s="27">
        <f>IF(ED23="",0,IF(COUNTIF(ED$12:ED22,ED23)=0,0,COUNTIF(ED$12:ED22,ED23)))</f>
        <v>0</v>
      </c>
      <c r="EF23" s="26">
        <f t="shared" si="58"/>
        <v>0</v>
      </c>
      <c r="EG23" s="27" t="str">
        <f t="shared" si="59"/>
        <v/>
      </c>
      <c r="EI23" s="26" t="str">
        <f t="shared" si="60"/>
        <v>NOKFAF5503</v>
      </c>
      <c r="EJ23" s="26" t="str">
        <f t="shared" si="61"/>
        <v>NOKFAF5503BW</v>
      </c>
      <c r="EL23" s="277">
        <v>41817</v>
      </c>
      <c r="EM23" s="1211">
        <v>41822</v>
      </c>
      <c r="EN23" s="1265" t="s">
        <v>2417</v>
      </c>
      <c r="EO23" s="1265" t="s">
        <v>2417</v>
      </c>
      <c r="EP23" s="1265" t="s">
        <v>2417</v>
      </c>
      <c r="EQ23" s="1265" t="s">
        <v>2417</v>
      </c>
      <c r="ER23" s="1318"/>
      <c r="ES23" s="1318"/>
      <c r="ET23" s="1318"/>
      <c r="EU23" s="1318"/>
      <c r="EV23" s="277"/>
      <c r="EW23" s="1208"/>
    </row>
    <row r="24" spans="1:153" s="26" customFormat="1" ht="52.5" customHeight="1">
      <c r="A24" s="169" t="str">
        <f>IF(OR($I24="TTL",$I24=""),"",IF(ISERROR(VLOOKUP($B24,CODE!$D:$G,CODE!$F$1-2,FALSE))=TRUE,"전략",VLOOKUP($B24,CODE!$D:$G,CODE!$F$1-2,FALSE)))</f>
        <v>SPORTS</v>
      </c>
      <c r="B24" s="224" t="str">
        <f>IF(OR($I24="TTL",$I24=""),"",IF(VLOOKUP($P24,CODE!$K:$O,CODE!$O$1,FALSE)="",$I24,$I24&amp;"-"&amp;VLOOKUP($P24,CODE!$K:$O,CODE!$O$1,FALSE)))</f>
        <v>NOK</v>
      </c>
      <c r="C24" s="72" t="str">
        <f t="shared" si="46"/>
        <v>NOK-FOREMOST-03</v>
      </c>
      <c r="D24" s="306" t="str">
        <f t="shared" si="47"/>
        <v>NOK-FOREMOST-03NOKFAF5503BW</v>
      </c>
      <c r="E24" s="72">
        <f t="shared" si="48"/>
        <v>3</v>
      </c>
      <c r="F24" s="195" t="str">
        <f t="shared" si="49"/>
        <v>NOK-FOREMOST-033</v>
      </c>
      <c r="G24" s="72" t="str">
        <f t="shared" si="50"/>
        <v>NOK-FOREMOST-033-NOKFAF5503BROWNOML</v>
      </c>
      <c r="H24" s="72" t="str">
        <f>IF(ISERROR(I24&amp;VLOOKUP(P24,CODE!$K:$N,CODE!$N$1,FALSE)&amp;S24)=TRUE,0,I24&amp;VLOOKUP(P24,CODE!$K:$N,CODE!$N$1,FALSE)&amp;S24)</f>
        <v>NOK의류외503</v>
      </c>
      <c r="I24" s="72" t="str">
        <f>IF(ISERROR(SEARCH("TTL",$K24))=TRUE,IF($L24="","",VLOOKUP($L24,CODE!$B:$G,CODE!$D$1,FALSE)),"TTL")</f>
        <v>NOK</v>
      </c>
      <c r="J24" s="244" t="str">
        <f t="shared" si="51"/>
        <v>14FW N</v>
      </c>
      <c r="K24" s="998"/>
      <c r="L24" s="40" t="s">
        <v>1934</v>
      </c>
      <c r="M24" s="41" t="str">
        <f>IF(OR($I24="TTL",$L24=""),"",VLOOKUP($L24,CODE!$B:$D,CODE!$C$1,FALSE))</f>
        <v>NOVENT KIDS</v>
      </c>
      <c r="N24" s="42" t="str">
        <f>IF(OR($I24="TTL",$L24=""),"",VLOOKUP($K$2,CODE!$S:$T,CODE!$T$1-1,FALSE))</f>
        <v>F</v>
      </c>
      <c r="O24" s="1199">
        <v>5</v>
      </c>
      <c r="P24" s="40" t="s">
        <v>1953</v>
      </c>
      <c r="Q24" s="41" t="str">
        <f>IF(OR($I24="TTL",$P24=""),"",VLOOKUP($P24,CODE!$K:$M,CODE!$L$1,FALSE))</f>
        <v>FASHION HAT</v>
      </c>
      <c r="R24" s="185" t="s">
        <v>1927</v>
      </c>
      <c r="S24" s="40">
        <v>503</v>
      </c>
      <c r="T24" s="43">
        <f t="shared" si="2"/>
        <v>503</v>
      </c>
      <c r="U24" s="39" t="str">
        <f t="shared" si="3"/>
        <v>NOKFAF5503</v>
      </c>
      <c r="V24" s="36">
        <f t="shared" si="4"/>
        <v>0.5</v>
      </c>
      <c r="W24" s="44" t="s">
        <v>1951</v>
      </c>
      <c r="X24" s="39" t="str">
        <f>IF($Y24="","",VLOOKUP($Y24,CODE!$AE:$AF,CODE!$AF$1-1,FALSE))</f>
        <v>BW</v>
      </c>
      <c r="Y24" s="37" t="s">
        <v>1952</v>
      </c>
      <c r="Z24" s="35" t="str">
        <f t="shared" si="5"/>
        <v>NOKFAF5503BW</v>
      </c>
      <c r="AA24" s="587" t="str">
        <f t="shared" si="6"/>
        <v/>
      </c>
      <c r="AB24" s="45">
        <f t="shared" si="7"/>
        <v>0.5</v>
      </c>
      <c r="AC24" s="593">
        <v>0</v>
      </c>
      <c r="AD24" s="186">
        <v>1</v>
      </c>
      <c r="AE24" s="218" t="s">
        <v>1938</v>
      </c>
      <c r="AF24" s="214">
        <v>150</v>
      </c>
      <c r="AG24" s="215" t="s">
        <v>1931</v>
      </c>
      <c r="AH24" s="216">
        <v>3</v>
      </c>
      <c r="AI24" s="231" t="str">
        <f t="shared" si="8"/>
        <v>03</v>
      </c>
      <c r="AJ24" s="217" t="s">
        <v>1932</v>
      </c>
      <c r="AK24" s="217" t="s">
        <v>1933</v>
      </c>
      <c r="AL24" s="219">
        <f t="shared" si="9"/>
        <v>1</v>
      </c>
      <c r="AM24" s="254">
        <f>IF(ISERROR(VLOOKUP($F24,[1]기획현황취합!$A$1:$E$64926,[1]기획현황취합!$B$1,FALSE))=TRUE,0,VLOOKUP($F24,[1]기획현황취합!$A$1:$E$64926,[1]기획현황취합!$B$1,FALSE))</f>
        <v>49000</v>
      </c>
      <c r="AN24" s="1003">
        <f>IF(ISERROR(VLOOKUP($F24,[1]기획현황취합!$A$1:$E$64926,[1]기획현황취합!$C$1,FALSE))=TRUE,0,VLOOKUP($F24,[1]기획현황취합!$A$1:$E$64926,[1]기획현황취합!$C$1,FALSE))</f>
        <v>41820</v>
      </c>
      <c r="AO24" s="46">
        <f>IF(ISERROR(($AM24/1.1)/VLOOKUP($AG24,'TARGET MU'!$A:$D,'TARGET MU'!$D$1,FALSE))=TRUE,0,($AM24/1.1)/VLOOKUP($AG24,'TARGET MU'!$A:$D,'TARGET MU'!$D$1,FALSE))</f>
        <v>7424.242424242424</v>
      </c>
      <c r="AP24" s="1034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7424.8708571428569</v>
      </c>
      <c r="AQ24" s="38">
        <f t="shared" si="52"/>
        <v>0.62843290043292654</v>
      </c>
      <c r="AR24" s="725">
        <v>1517.1428571428571</v>
      </c>
      <c r="AS24" s="725">
        <v>0</v>
      </c>
      <c r="AT24" s="251">
        <v>20</v>
      </c>
      <c r="AU24" s="226">
        <f t="shared" si="10"/>
        <v>1537.1428571428571</v>
      </c>
      <c r="AV24" s="252">
        <v>4.72</v>
      </c>
      <c r="AW24" s="253">
        <v>0</v>
      </c>
      <c r="AX24" s="257">
        <f>IF(ISERROR(VLOOKUP($F24,[1]기획현황취합!$A$1:$E$64926,[1]기획현황취합!$D$1,FALSE))=TRUE,0,VLOOKUP($F24,[1]기획현황취합!$A$1:$E$64926,[1]기획현황취합!$D$1,FALSE))</f>
        <v>41738</v>
      </c>
      <c r="AY24" s="255"/>
      <c r="AZ24" s="210">
        <f>IF(ISERROR(VLOOKUP($F24,[1]기획현황취합!$A$1:$E$64926,[1]기획현황취합!$E$1,FALSE))=TRUE,0,VLOOKUP($F24,[1]기획현황취합!$A$1:$E$64926,[1]기획현황취합!$E$1,FALSE))</f>
        <v>41844</v>
      </c>
      <c r="BA24" s="250">
        <v>41844</v>
      </c>
      <c r="BB24" s="250">
        <v>41849</v>
      </c>
      <c r="BC24" s="250">
        <v>41873</v>
      </c>
      <c r="BD24" s="250">
        <v>0</v>
      </c>
      <c r="BE24" s="250">
        <v>0</v>
      </c>
      <c r="BF24" s="250">
        <v>0</v>
      </c>
      <c r="BG24" s="1197" t="s">
        <v>1671</v>
      </c>
      <c r="BH24" s="1197" t="s">
        <v>1671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137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13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1"/>
        <v>0</v>
      </c>
      <c r="BO24" s="47">
        <f t="shared" si="12"/>
        <v>150</v>
      </c>
      <c r="BP24" s="95">
        <f t="shared" si="13"/>
        <v>1113730.6285714286</v>
      </c>
      <c r="BQ24" s="95">
        <f t="shared" si="14"/>
        <v>7350000</v>
      </c>
      <c r="BR24" s="48">
        <f t="shared" si="15"/>
        <v>5.9994921666012582</v>
      </c>
      <c r="BT24" s="26" t="str">
        <f>IF(ISERROR(Z24&amp;VLOOKUP($AG24,'TARGET MU'!$A:$D,'TARGET MU'!$B$1,FALSE))=TRUE,"",Z24&amp;VLOOKUP($AG24,'TARGET MU'!$A:$D,'TARGET MU'!$B$1,FALSE))</f>
        <v>NOKFAF5503BW포모스트</v>
      </c>
      <c r="BU24" s="31">
        <f t="shared" si="53"/>
        <v>7424.8708571428569</v>
      </c>
      <c r="BV24" s="31" t="str">
        <f t="shared" si="54"/>
        <v>NOKFAF5503BWOML15049000FOREMOST03CN</v>
      </c>
      <c r="BX24" s="55" t="str">
        <f t="shared" si="16"/>
        <v>NOK</v>
      </c>
      <c r="BY24" s="56">
        <f t="shared" si="17"/>
        <v>5</v>
      </c>
      <c r="BZ24" s="56" t="str">
        <f t="shared" si="18"/>
        <v>M</v>
      </c>
      <c r="CA24" s="56" t="str">
        <f t="shared" si="19"/>
        <v>FA</v>
      </c>
      <c r="CB24" s="56" t="str">
        <f t="shared" si="20"/>
        <v>K</v>
      </c>
      <c r="CC24" s="56" t="str">
        <f t="shared" si="21"/>
        <v>CN</v>
      </c>
      <c r="CD24" s="57" t="str">
        <f t="shared" si="22"/>
        <v>14FW NV 06_HAT_BR_KIDS</v>
      </c>
      <c r="CE24" s="56" t="str">
        <f t="shared" si="23"/>
        <v>NOKFAF5503</v>
      </c>
      <c r="CF24" s="56">
        <f t="shared" si="24"/>
        <v>503</v>
      </c>
      <c r="CG24" s="57" t="str">
        <f t="shared" si="25"/>
        <v>14FW NV 06_HAT_BR_KIDS</v>
      </c>
      <c r="CH24" s="56" t="str">
        <f t="shared" si="26"/>
        <v>BW</v>
      </c>
      <c r="CI24" s="56">
        <f t="shared" si="27"/>
        <v>1</v>
      </c>
      <c r="CJ24" s="56" t="str">
        <f t="shared" si="28"/>
        <v>OML</v>
      </c>
      <c r="CK24" s="58">
        <f t="shared" si="29"/>
        <v>150</v>
      </c>
      <c r="CL24" s="59">
        <f t="shared" si="30"/>
        <v>4.72</v>
      </c>
      <c r="CM24" s="58">
        <f t="shared" si="31"/>
        <v>49000</v>
      </c>
      <c r="CN24" s="58">
        <f t="shared" si="32"/>
        <v>5887.7280000000001</v>
      </c>
      <c r="CO24" s="58">
        <f t="shared" si="33"/>
        <v>1537.1428571428571</v>
      </c>
      <c r="CP24" s="60">
        <f t="shared" si="34"/>
        <v>1</v>
      </c>
      <c r="CQ24" s="241" t="s">
        <v>4221</v>
      </c>
      <c r="CS24" s="49"/>
      <c r="CT24" s="50" t="str">
        <f t="shared" si="35"/>
        <v>NOKFAF5503BWOML</v>
      </c>
      <c r="CU24" s="51" t="str">
        <f t="shared" si="36"/>
        <v>NOVENT KIDS</v>
      </c>
      <c r="CV24" s="51" t="str">
        <f t="shared" si="55"/>
        <v>FASHION HAT_503</v>
      </c>
      <c r="CW24" s="51" t="str">
        <f t="shared" si="37"/>
        <v>BROWN_OML</v>
      </c>
      <c r="CX24" s="52" t="str">
        <f t="shared" si="38"/>
        <v>NOK</v>
      </c>
      <c r="CY24" s="52">
        <f t="shared" si="39"/>
        <v>503</v>
      </c>
      <c r="CZ24" s="53">
        <f t="shared" si="40"/>
        <v>150</v>
      </c>
      <c r="DA24" s="53">
        <f t="shared" si="41"/>
        <v>49000</v>
      </c>
      <c r="DB24" s="52" t="str">
        <f t="shared" si="42"/>
        <v>BROWN</v>
      </c>
      <c r="DC24" s="52" t="str">
        <f t="shared" si="43"/>
        <v>OML</v>
      </c>
      <c r="DD24" s="61"/>
      <c r="DE24" s="165"/>
      <c r="DG24" s="277">
        <v>41739</v>
      </c>
      <c r="DH24" s="283">
        <f t="shared" si="44"/>
        <v>41754</v>
      </c>
      <c r="DI24" s="277">
        <v>41739</v>
      </c>
      <c r="DJ24" s="277">
        <v>41740</v>
      </c>
      <c r="DK24" s="277">
        <v>41814</v>
      </c>
      <c r="DL24" s="1210">
        <v>2</v>
      </c>
      <c r="DM24" s="1210">
        <v>1</v>
      </c>
      <c r="DN24" s="277">
        <v>41750</v>
      </c>
      <c r="DO24" s="1208" t="s">
        <v>1923</v>
      </c>
      <c r="DP24" s="284">
        <f t="shared" si="45"/>
        <v>41784</v>
      </c>
      <c r="DQ24" s="277">
        <v>41754</v>
      </c>
      <c r="DR24" s="1208" t="s">
        <v>1923</v>
      </c>
      <c r="DS24" s="278">
        <v>41814</v>
      </c>
      <c r="DT24" s="277">
        <v>41768</v>
      </c>
      <c r="DU24" s="277">
        <v>41768</v>
      </c>
      <c r="DV24" s="1268">
        <v>41829</v>
      </c>
      <c r="DW24" s="277" t="s">
        <v>4210</v>
      </c>
      <c r="DX24" s="277">
        <v>41852</v>
      </c>
      <c r="DY24" s="1198" t="s">
        <v>6937</v>
      </c>
      <c r="DZ24" s="61" t="s">
        <v>5420</v>
      </c>
      <c r="EA24" s="62"/>
      <c r="EB24" s="62"/>
      <c r="EC24" s="26" t="str">
        <f t="shared" si="56"/>
        <v/>
      </c>
      <c r="ED24" s="26" t="str">
        <f t="shared" si="57"/>
        <v>NOKFAF5503BWOML</v>
      </c>
      <c r="EE24" s="27">
        <f>IF(ED24="",0,IF(COUNTIF(ED$12:ED23,ED24)=0,0,COUNTIF(ED$12:ED23,ED24)))</f>
        <v>0</v>
      </c>
      <c r="EF24" s="26">
        <f t="shared" si="58"/>
        <v>0</v>
      </c>
      <c r="EG24" s="27" t="str">
        <f t="shared" si="59"/>
        <v/>
      </c>
      <c r="EI24" s="26" t="str">
        <f t="shared" si="60"/>
        <v>NOKFAF5503</v>
      </c>
      <c r="EJ24" s="26" t="str">
        <f t="shared" si="61"/>
        <v>NOKFAF5503BW</v>
      </c>
      <c r="EL24" s="277">
        <v>41817</v>
      </c>
      <c r="EM24" s="1211">
        <v>41822</v>
      </c>
      <c r="EN24" s="1265" t="s">
        <v>2417</v>
      </c>
      <c r="EO24" s="1265" t="s">
        <v>2417</v>
      </c>
      <c r="EP24" s="1265" t="s">
        <v>2417</v>
      </c>
      <c r="EQ24" s="1265" t="s">
        <v>2417</v>
      </c>
      <c r="ER24" s="1318"/>
      <c r="ES24" s="1318"/>
      <c r="ET24" s="1318"/>
      <c r="EU24" s="1318"/>
      <c r="EV24" s="277"/>
      <c r="EW24" s="1208"/>
    </row>
    <row r="25" spans="1:153" s="26" customFormat="1" ht="52.5" customHeight="1">
      <c r="A25" s="169" t="str">
        <f>IF(OR($I25="TTL",$I25=""),"",IF(ISERROR(VLOOKUP($B25,CODE!$D:$G,CODE!$F$1-2,FALSE))=TRUE,"전략",VLOOKUP($B25,CODE!$D:$G,CODE!$F$1-2,FALSE)))</f>
        <v/>
      </c>
      <c r="B25" s="224" t="str">
        <f>IF(OR($I25="TTL",$I25=""),"",IF(VLOOKUP($P25,CODE!$K:$O,CODE!$O$1,FALSE)="",$I25,$I25&amp;"-"&amp;VLOOKUP($P25,CODE!$K:$O,CODE!$O$1,FALSE)))</f>
        <v/>
      </c>
      <c r="C25" s="72" t="str">
        <f t="shared" si="46"/>
        <v/>
      </c>
      <c r="D25" s="306" t="str">
        <f t="shared" si="47"/>
        <v/>
      </c>
      <c r="E25" s="72">
        <f t="shared" si="48"/>
        <v>0</v>
      </c>
      <c r="F25" s="195" t="str">
        <f t="shared" si="49"/>
        <v>0</v>
      </c>
      <c r="G25" s="72" t="str">
        <f t="shared" si="50"/>
        <v>0-</v>
      </c>
      <c r="H25" s="72">
        <f>IF(ISERROR(I25&amp;VLOOKUP(P25,CODE!$K:$N,CODE!$N$1,FALSE)&amp;S25)=TRUE,0,I25&amp;VLOOKUP(P25,CODE!$K:$N,CODE!$N$1,FALSE)&amp;S25)</f>
        <v>0</v>
      </c>
      <c r="I25" s="72" t="str">
        <f>IF(ISERROR(SEARCH("TTL",$K25))=TRUE,IF($L25="","",VLOOKUP($L25,CODE!$B:$G,CODE!$D$1,FALSE)),"TTL")</f>
        <v>TTL</v>
      </c>
      <c r="J25" s="244" t="str">
        <f t="shared" si="51"/>
        <v/>
      </c>
      <c r="K25" s="998" t="str">
        <f>C24&amp;" TTL"</f>
        <v>NOK-FOREMOST-03 TTL</v>
      </c>
      <c r="L25" s="40"/>
      <c r="M25" s="41" t="str">
        <f>IF(OR($I25="TTL",$L25=""),"",VLOOKUP($L25,CODE!$B:$D,CODE!$C$1,FALSE))</f>
        <v/>
      </c>
      <c r="N25" s="42" t="str">
        <f>IF(OR($I25="TTL",$L25=""),"",VLOOKUP($K$2,CODE!$S:$T,CODE!$T$1-1,FALSE))</f>
        <v/>
      </c>
      <c r="O25" s="43" t="str">
        <f>IF(OR($I25="TTL",$L25=""),"",VLOOKUP($L$2,CODE!$X:$Y,CODE!$Y$1-1,FALSE))</f>
        <v/>
      </c>
      <c r="P25" s="40"/>
      <c r="Q25" s="41" t="str">
        <f>IF(OR($I25="TTL",$P25=""),"",VLOOKUP($P25,CODE!$K:$M,CODE!$L$1,FALSE))</f>
        <v/>
      </c>
      <c r="R25" s="185" t="s">
        <v>1927</v>
      </c>
      <c r="S25" s="40"/>
      <c r="T25" s="43" t="str">
        <f t="shared" si="2"/>
        <v/>
      </c>
      <c r="U25" s="39" t="str">
        <f t="shared" si="3"/>
        <v/>
      </c>
      <c r="V25" s="36">
        <f t="shared" si="4"/>
        <v>3</v>
      </c>
      <c r="W25" s="44"/>
      <c r="X25" s="39" t="str">
        <f>IF($Y25="","",VLOOKUP($Y25,CODE!$AE:$AF,CODE!$AF$1-1,FALSE))</f>
        <v/>
      </c>
      <c r="Y25" s="37"/>
      <c r="Z25" s="35" t="str">
        <f t="shared" si="5"/>
        <v/>
      </c>
      <c r="AA25" s="587" t="str">
        <f t="shared" si="6"/>
        <v/>
      </c>
      <c r="AB25" s="45">
        <f t="shared" si="7"/>
        <v>3</v>
      </c>
      <c r="AC25" s="593">
        <v>0</v>
      </c>
      <c r="AD25" s="186">
        <v>1</v>
      </c>
      <c r="AE25" s="218"/>
      <c r="AF25" s="214"/>
      <c r="AG25" s="215"/>
      <c r="AH25" s="216"/>
      <c r="AI25" s="231" t="str">
        <f t="shared" si="8"/>
        <v/>
      </c>
      <c r="AJ25" s="217"/>
      <c r="AK25" s="217"/>
      <c r="AL25" s="219" t="str">
        <f t="shared" si="9"/>
        <v/>
      </c>
      <c r="AM25" s="254">
        <f>IF(ISERROR(VLOOKUP($F25,[1]기획현황취합!$A$1:$E$64926,[1]기획현황취합!$B$1,FALSE))=TRUE,0,VLOOKUP($F25,[1]기획현황취합!$A$1:$E$64926,[1]기획현황취합!$B$1,FALSE))</f>
        <v>0</v>
      </c>
      <c r="AN25" s="1003">
        <f>IF(ISERROR(VLOOKUP($F25,[1]기획현황취합!$A$1:$E$64926,[1]기획현황취합!$C$1,FALSE))=TRUE,0,VLOOKUP($F25,[1]기획현황취합!$A$1:$E$64926,[1]기획현황취합!$C$1,FALSE))</f>
        <v>0</v>
      </c>
      <c r="AO25" s="46">
        <f>IF(ISERROR(($AM25/1.1)/VLOOKUP($AG25,'TARGET MU'!$A:$D,'TARGET MU'!$D$1,FALSE))=TRUE,0,($AM25/1.1)/VLOOKUP($AG25,'TARGET MU'!$A:$D,'TARGET MU'!$D$1,FALSE))</f>
        <v>0</v>
      </c>
      <c r="AP25" s="1034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0</v>
      </c>
      <c r="AQ25" s="38">
        <f t="shared" si="52"/>
        <v>0</v>
      </c>
      <c r="AR25" s="725">
        <v>0</v>
      </c>
      <c r="AS25" s="725">
        <v>0</v>
      </c>
      <c r="AT25" s="251" t="s">
        <v>1714</v>
      </c>
      <c r="AU25" s="226">
        <f t="shared" si="10"/>
        <v>0</v>
      </c>
      <c r="AV25" s="252">
        <v>0</v>
      </c>
      <c r="AW25" s="253">
        <v>0</v>
      </c>
      <c r="AX25" s="257">
        <f>IF(ISERROR(VLOOKUP($F25,[1]기획현황취합!$A$1:$E$64926,[1]기획현황취합!$D$1,FALSE))=TRUE,0,VLOOKUP($F25,[1]기획현황취합!$A$1:$E$64926,[1]기획현황취합!$D$1,FALSE))</f>
        <v>0</v>
      </c>
      <c r="AY25" s="255">
        <v>0</v>
      </c>
      <c r="AZ25" s="210">
        <f>IF(ISERROR(VLOOKUP($F25,[1]기획현황취합!$A$1:$E$64926,[1]기획현황취합!$E$1,FALSE))=TRUE,0,VLOOKUP($F25,[1]기획현황취합!$A$1:$E$64926,[1]기획현황취합!$E$1,FALSE))</f>
        <v>0</v>
      </c>
      <c r="BA25" s="250">
        <v>0</v>
      </c>
      <c r="BB25" s="250">
        <v>0</v>
      </c>
      <c r="BC25" s="250">
        <v>0</v>
      </c>
      <c r="BD25" s="250">
        <v>0</v>
      </c>
      <c r="BE25" s="250">
        <v>0</v>
      </c>
      <c r="BF25" s="250">
        <v>0</v>
      </c>
      <c r="BG25" s="256">
        <v>0</v>
      </c>
      <c r="BH25" s="256">
        <v>0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1200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49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1"/>
        <v>0</v>
      </c>
      <c r="BO25" s="47">
        <f t="shared" si="12"/>
        <v>1250</v>
      </c>
      <c r="BP25" s="95">
        <f t="shared" si="13"/>
        <v>8119492.8000000007</v>
      </c>
      <c r="BQ25" s="95">
        <f t="shared" si="14"/>
        <v>56950000</v>
      </c>
      <c r="BR25" s="48">
        <f t="shared" si="15"/>
        <v>6.3763499208629462</v>
      </c>
      <c r="BT25" s="26" t="str">
        <f>IF(ISERROR(Z25&amp;VLOOKUP($AG25,'TARGET MU'!$A:$D,'TARGET MU'!$B$1,FALSE))=TRUE,"",Z25&amp;VLOOKUP($AG25,'TARGET MU'!$A:$D,'TARGET MU'!$B$1,FALSE))</f>
        <v/>
      </c>
      <c r="BU25" s="31">
        <f t="shared" si="53"/>
        <v>0</v>
      </c>
      <c r="BV25" s="31" t="str">
        <f t="shared" si="54"/>
        <v>0</v>
      </c>
      <c r="BX25" s="55" t="str">
        <f t="shared" si="16"/>
        <v/>
      </c>
      <c r="BY25" s="56" t="str">
        <f t="shared" si="17"/>
        <v/>
      </c>
      <c r="BZ25" s="56">
        <f t="shared" si="18"/>
        <v>0</v>
      </c>
      <c r="CA25" s="56">
        <f t="shared" si="19"/>
        <v>0</v>
      </c>
      <c r="CB25" s="56" t="str">
        <f t="shared" si="20"/>
        <v>K</v>
      </c>
      <c r="CC25" s="56">
        <f t="shared" si="21"/>
        <v>0</v>
      </c>
      <c r="CD25" s="57">
        <f t="shared" si="22"/>
        <v>0</v>
      </c>
      <c r="CE25" s="56" t="str">
        <f t="shared" si="23"/>
        <v/>
      </c>
      <c r="CF25" s="56" t="str">
        <f t="shared" si="24"/>
        <v/>
      </c>
      <c r="CG25" s="57">
        <f t="shared" si="25"/>
        <v>0</v>
      </c>
      <c r="CH25" s="56" t="str">
        <f t="shared" si="26"/>
        <v/>
      </c>
      <c r="CI25" s="56">
        <f t="shared" si="27"/>
        <v>1</v>
      </c>
      <c r="CJ25" s="56">
        <f t="shared" si="28"/>
        <v>0</v>
      </c>
      <c r="CK25" s="58">
        <f t="shared" si="29"/>
        <v>1250</v>
      </c>
      <c r="CL25" s="59">
        <f t="shared" si="30"/>
        <v>0</v>
      </c>
      <c r="CM25" s="58">
        <f t="shared" si="31"/>
        <v>0</v>
      </c>
      <c r="CN25" s="58">
        <f t="shared" si="32"/>
        <v>0</v>
      </c>
      <c r="CO25" s="58">
        <f t="shared" si="33"/>
        <v>0</v>
      </c>
      <c r="CP25" s="60" t="str">
        <f t="shared" si="34"/>
        <v/>
      </c>
      <c r="CQ25" s="241"/>
      <c r="CS25" s="49"/>
      <c r="CT25" s="50" t="str">
        <f t="shared" si="35"/>
        <v>NOK-FOREMOST-03 TTL</v>
      </c>
      <c r="CU25" s="51" t="str">
        <f t="shared" si="36"/>
        <v/>
      </c>
      <c r="CV25" s="51" t="str">
        <f t="shared" si="55"/>
        <v/>
      </c>
      <c r="CW25" s="51" t="str">
        <f t="shared" si="37"/>
        <v/>
      </c>
      <c r="CX25" s="52">
        <f t="shared" si="38"/>
        <v>0</v>
      </c>
      <c r="CY25" s="52" t="str">
        <f t="shared" si="39"/>
        <v/>
      </c>
      <c r="CZ25" s="53">
        <f t="shared" si="40"/>
        <v>1250</v>
      </c>
      <c r="DA25" s="53">
        <f t="shared" si="41"/>
        <v>0</v>
      </c>
      <c r="DB25" s="52">
        <f t="shared" si="42"/>
        <v>0</v>
      </c>
      <c r="DC25" s="52">
        <f t="shared" si="43"/>
        <v>0</v>
      </c>
      <c r="DD25" s="61"/>
      <c r="DE25" s="165"/>
      <c r="DG25" s="277"/>
      <c r="DH25" s="283" t="str">
        <f t="shared" si="44"/>
        <v/>
      </c>
      <c r="DI25" s="276"/>
      <c r="DJ25" s="276"/>
      <c r="DK25" s="277"/>
      <c r="DL25" s="277"/>
      <c r="DM25" s="1080"/>
      <c r="DN25" s="277"/>
      <c r="DO25" s="277"/>
      <c r="DP25" s="284" t="str">
        <f t="shared" si="45"/>
        <v/>
      </c>
      <c r="DQ25" s="277"/>
      <c r="DR25" s="277"/>
      <c r="DS25" s="278"/>
      <c r="DT25" s="277"/>
      <c r="DU25" s="278"/>
      <c r="DV25" s="277"/>
      <c r="DW25" s="277"/>
      <c r="DX25" s="278"/>
      <c r="DY25" s="278"/>
      <c r="DZ25" s="61"/>
      <c r="EA25" s="62"/>
      <c r="EB25" s="62"/>
      <c r="EC25" s="26" t="str">
        <f t="shared" si="56"/>
        <v>0</v>
      </c>
      <c r="ED25" s="26" t="str">
        <f t="shared" si="57"/>
        <v/>
      </c>
      <c r="EE25" s="27">
        <f>IF(ED25="",0,IF(COUNTIF(ED$12:ED24,ED25)=0,0,COUNTIF(ED$12:ED24,ED25)))</f>
        <v>0</v>
      </c>
      <c r="EF25" s="26">
        <f t="shared" si="58"/>
        <v>0</v>
      </c>
      <c r="EG25" s="27" t="str">
        <f t="shared" si="59"/>
        <v/>
      </c>
      <c r="EI25" s="26" t="str">
        <f t="shared" si="60"/>
        <v/>
      </c>
      <c r="EJ25" s="26" t="str">
        <f t="shared" si="61"/>
        <v/>
      </c>
      <c r="EL25" s="277"/>
      <c r="EM25" s="283"/>
      <c r="EN25" s="276"/>
      <c r="EO25" s="276"/>
      <c r="EP25" s="277"/>
      <c r="EQ25" s="277"/>
      <c r="ER25" s="1080"/>
      <c r="ES25" s="277"/>
      <c r="ET25" s="277"/>
      <c r="EU25" s="284"/>
      <c r="EV25" s="277"/>
      <c r="EW25" s="277"/>
    </row>
    <row r="26" spans="1:153" s="26" customFormat="1" ht="52.5" customHeight="1">
      <c r="A26" s="169" t="str">
        <f>IF(OR($I26="TTL",$I26=""),"",IF(ISERROR(VLOOKUP($B26,CODE!$D:$G,CODE!$F$1-2,FALSE))=TRUE,"전략",VLOOKUP($B26,CODE!$D:$G,CODE!$F$1-2,FALSE)))</f>
        <v>SPORTS</v>
      </c>
      <c r="B26" s="224" t="str">
        <f>IF(OR($I26="TTL",$I26=""),"",IF(VLOOKUP($P26,CODE!$K:$O,CODE!$O$1,FALSE)="",$I26,$I26&amp;"-"&amp;VLOOKUP($P26,CODE!$K:$O,CODE!$O$1,FALSE)))</f>
        <v>NOK</v>
      </c>
      <c r="C26" s="72" t="str">
        <f t="shared" si="46"/>
        <v>NOK-FOREMOST-04</v>
      </c>
      <c r="D26" s="306" t="str">
        <f t="shared" si="47"/>
        <v>NOK-FOREMOST-04NOKERF5506BK</v>
      </c>
      <c r="E26" s="72">
        <f t="shared" si="48"/>
        <v>1</v>
      </c>
      <c r="F26" s="195" t="str">
        <f t="shared" si="49"/>
        <v>NOK-FOREMOST-041</v>
      </c>
      <c r="G26" s="72" t="str">
        <f t="shared" si="50"/>
        <v>NOK-FOREMOST-041-NOKERF5506BLACKOSM</v>
      </c>
      <c r="H26" s="72" t="str">
        <f>IF(ISERROR(I26&amp;VLOOKUP(P26,CODE!$K:$N,CODE!$N$1,FALSE)&amp;S26)=TRUE,0,I26&amp;VLOOKUP(P26,CODE!$K:$N,CODE!$N$1,FALSE)&amp;S26)</f>
        <v>NOK의류외506</v>
      </c>
      <c r="I26" s="72" t="str">
        <f>IF(ISERROR(SEARCH("TTL",$K26))=TRUE,IF($L26="","",VLOOKUP($L26,CODE!$B:$G,CODE!$D$1,FALSE)),"TTL")</f>
        <v>NOK</v>
      </c>
      <c r="J26" s="244" t="str">
        <f t="shared" si="51"/>
        <v>14FW N</v>
      </c>
      <c r="K26" s="998"/>
      <c r="L26" s="40" t="s">
        <v>1934</v>
      </c>
      <c r="M26" s="41" t="str">
        <f>IF(OR($I26="TTL",$L26=""),"",VLOOKUP($L26,CODE!$B:$D,CODE!$C$1,FALSE))</f>
        <v>NOVENT KIDS</v>
      </c>
      <c r="N26" s="42" t="str">
        <f>IF(OR($I26="TTL",$L26=""),"",VLOOKUP($K$2,CODE!$S:$T,CODE!$T$1-1,FALSE))</f>
        <v>F</v>
      </c>
      <c r="O26" s="1199">
        <v>5</v>
      </c>
      <c r="P26" s="40" t="s">
        <v>1926</v>
      </c>
      <c r="Q26" s="41" t="str">
        <f>IF(OR($I26="TTL",$P26=""),"",VLOOKUP($P26,CODE!$K:$M,CODE!$L$1,FALSE))</f>
        <v>EARCAP</v>
      </c>
      <c r="R26" s="185" t="s">
        <v>1948</v>
      </c>
      <c r="S26" s="40">
        <v>506</v>
      </c>
      <c r="T26" s="43">
        <f t="shared" si="2"/>
        <v>506</v>
      </c>
      <c r="U26" s="39" t="str">
        <f t="shared" si="3"/>
        <v>NOKERF5506</v>
      </c>
      <c r="V26" s="36">
        <f t="shared" si="4"/>
        <v>0.25</v>
      </c>
      <c r="W26" s="1206" t="s">
        <v>1954</v>
      </c>
      <c r="X26" s="39" t="str">
        <f>IF($Y26="","",VLOOKUP($Y26,CODE!$AE:$AF,CODE!$AF$1-1,FALSE))</f>
        <v>BK</v>
      </c>
      <c r="Y26" s="37" t="s">
        <v>1955</v>
      </c>
      <c r="Z26" s="35" t="str">
        <f t="shared" si="5"/>
        <v>NOKERF5506BK</v>
      </c>
      <c r="AA26" s="587" t="str">
        <f t="shared" si="6"/>
        <v/>
      </c>
      <c r="AB26" s="45">
        <f t="shared" si="7"/>
        <v>0.5</v>
      </c>
      <c r="AC26" s="593">
        <v>0</v>
      </c>
      <c r="AD26" s="186">
        <v>1</v>
      </c>
      <c r="AE26" s="218" t="s">
        <v>1942</v>
      </c>
      <c r="AF26" s="214">
        <v>200</v>
      </c>
      <c r="AG26" s="215" t="s">
        <v>1943</v>
      </c>
      <c r="AH26" s="216">
        <v>4</v>
      </c>
      <c r="AI26" s="231" t="str">
        <f t="shared" si="8"/>
        <v>04</v>
      </c>
      <c r="AJ26" s="217" t="s">
        <v>1944</v>
      </c>
      <c r="AK26" s="217" t="s">
        <v>1945</v>
      </c>
      <c r="AL26" s="219">
        <f t="shared" si="9"/>
        <v>1</v>
      </c>
      <c r="AM26" s="254">
        <f>IF(ISERROR(VLOOKUP($F26,[1]기획현황취합!$A$1:$E$64926,[1]기획현황취합!$B$1,FALSE))=TRUE,0,VLOOKUP($F26,[1]기획현황취합!$A$1:$E$64926,[1]기획현황취합!$B$1,FALSE))</f>
        <v>65000</v>
      </c>
      <c r="AN26" s="1003">
        <f>IF(ISERROR(VLOOKUP($F26,[1]기획현황취합!$A$1:$E$64926,[1]기획현황취합!$C$1,FALSE))=TRUE,0,VLOOKUP($F26,[1]기획현황취합!$A$1:$E$64926,[1]기획현황취합!$C$1,FALSE))</f>
        <v>41820</v>
      </c>
      <c r="AO26" s="46">
        <f>IF(ISERROR(($AM26/1.1)/VLOOKUP($AG26,'TARGET MU'!$A:$D,'TARGET MU'!$D$1,FALSE))=TRUE,0,($AM26/1.1)/VLOOKUP($AG26,'TARGET MU'!$A:$D,'TARGET MU'!$D$1,FALSE))</f>
        <v>9848.484848484848</v>
      </c>
      <c r="AP26" s="1034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13278.52</v>
      </c>
      <c r="AQ26" s="38">
        <f t="shared" si="52"/>
        <v>3430.0351515151524</v>
      </c>
      <c r="AR26" s="725">
        <v>1034</v>
      </c>
      <c r="AS26" s="725">
        <v>0</v>
      </c>
      <c r="AT26" s="251">
        <v>20</v>
      </c>
      <c r="AU26" s="226">
        <f t="shared" si="10"/>
        <v>1054</v>
      </c>
      <c r="AV26" s="252">
        <v>9.8000000000000007</v>
      </c>
      <c r="AW26" s="253">
        <v>0</v>
      </c>
      <c r="AX26" s="257">
        <f>IF(ISERROR(VLOOKUP($F26,[1]기획현황취합!$A$1:$E$64926,[1]기획현황취합!$D$1,FALSE))=TRUE,0,VLOOKUP($F26,[1]기획현황취합!$A$1:$E$64926,[1]기획현황취합!$D$1,FALSE))</f>
        <v>41738</v>
      </c>
      <c r="AY26" s="255">
        <v>41899</v>
      </c>
      <c r="AZ26" s="210">
        <f>IF(ISERROR(VLOOKUP($F26,[1]기획현황취합!$A$1:$E$64926,[1]기획현황취합!$E$1,FALSE))=TRUE,0,VLOOKUP($F26,[1]기획현황취합!$A$1:$E$64926,[1]기획현황취합!$E$1,FALSE))</f>
        <v>41879</v>
      </c>
      <c r="BA26" s="250">
        <v>41879</v>
      </c>
      <c r="BB26" s="250">
        <v>41906</v>
      </c>
      <c r="BC26" s="250">
        <v>0</v>
      </c>
      <c r="BD26" s="250">
        <v>0</v>
      </c>
      <c r="BE26" s="250">
        <v>0</v>
      </c>
      <c r="BF26" s="250">
        <v>0</v>
      </c>
      <c r="BG26" s="1197" t="s">
        <v>1671</v>
      </c>
      <c r="BH26" s="1197" t="s">
        <v>1671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200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1"/>
        <v>0</v>
      </c>
      <c r="BO26" s="47">
        <f t="shared" si="12"/>
        <v>200</v>
      </c>
      <c r="BP26" s="95">
        <f t="shared" si="13"/>
        <v>2655704</v>
      </c>
      <c r="BQ26" s="95">
        <f t="shared" si="14"/>
        <v>13000000</v>
      </c>
      <c r="BR26" s="48">
        <f t="shared" si="15"/>
        <v>4.4501125946949722</v>
      </c>
      <c r="BT26" s="26" t="str">
        <f>IF(ISERROR(Z26&amp;VLOOKUP($AG26,'TARGET MU'!$A:$D,'TARGET MU'!$B$1,FALSE))=TRUE,"",Z26&amp;VLOOKUP($AG26,'TARGET MU'!$A:$D,'TARGET MU'!$B$1,FALSE))</f>
        <v>NOKERF5506BK포모스트</v>
      </c>
      <c r="BU26" s="31">
        <f t="shared" si="53"/>
        <v>13278.52</v>
      </c>
      <c r="BV26" s="31" t="str">
        <f t="shared" si="54"/>
        <v>NOKERF5506BKOSM20065000FOREMOST04CN</v>
      </c>
      <c r="BX26" s="55" t="str">
        <f t="shared" si="16"/>
        <v>NOK</v>
      </c>
      <c r="BY26" s="56">
        <f t="shared" si="17"/>
        <v>5</v>
      </c>
      <c r="BZ26" s="56" t="str">
        <f t="shared" si="18"/>
        <v>M</v>
      </c>
      <c r="CA26" s="56" t="str">
        <f t="shared" si="19"/>
        <v>ER</v>
      </c>
      <c r="CB26" s="56" t="str">
        <f t="shared" si="20"/>
        <v>K</v>
      </c>
      <c r="CC26" s="56" t="str">
        <f t="shared" si="21"/>
        <v>CN</v>
      </c>
      <c r="CD26" s="57" t="str">
        <f t="shared" si="22"/>
        <v>14FW NV 13_WIRE_BK_KIDS</v>
      </c>
      <c r="CE26" s="56" t="str">
        <f t="shared" si="23"/>
        <v>NOKERF5506</v>
      </c>
      <c r="CF26" s="56">
        <f t="shared" si="24"/>
        <v>506</v>
      </c>
      <c r="CG26" s="57" t="str">
        <f t="shared" si="25"/>
        <v>14FW NV 13_WIRE_BK_KIDS</v>
      </c>
      <c r="CH26" s="56" t="str">
        <f t="shared" si="26"/>
        <v>BK</v>
      </c>
      <c r="CI26" s="56">
        <f t="shared" si="27"/>
        <v>1</v>
      </c>
      <c r="CJ26" s="56" t="str">
        <f t="shared" si="28"/>
        <v>OSM</v>
      </c>
      <c r="CK26" s="58">
        <f t="shared" si="29"/>
        <v>200</v>
      </c>
      <c r="CL26" s="59">
        <f t="shared" si="30"/>
        <v>9.8000000000000007</v>
      </c>
      <c r="CM26" s="58">
        <f t="shared" si="31"/>
        <v>65000</v>
      </c>
      <c r="CN26" s="58">
        <f t="shared" si="32"/>
        <v>12224.52</v>
      </c>
      <c r="CO26" s="58">
        <f t="shared" si="33"/>
        <v>1054</v>
      </c>
      <c r="CP26" s="60">
        <f t="shared" si="34"/>
        <v>1</v>
      </c>
      <c r="CQ26" s="241">
        <v>931</v>
      </c>
      <c r="CS26" s="49"/>
      <c r="CT26" s="50" t="str">
        <f t="shared" si="35"/>
        <v>NOKERF5506BKOSM</v>
      </c>
      <c r="CU26" s="51" t="str">
        <f t="shared" si="36"/>
        <v>NOVENT KIDS</v>
      </c>
      <c r="CV26" s="51" t="str">
        <f t="shared" si="55"/>
        <v>EARCAP_506</v>
      </c>
      <c r="CW26" s="51" t="str">
        <f t="shared" si="37"/>
        <v>BLACK_OSM</v>
      </c>
      <c r="CX26" s="52" t="str">
        <f t="shared" si="38"/>
        <v>NOK</v>
      </c>
      <c r="CY26" s="52">
        <f t="shared" si="39"/>
        <v>506</v>
      </c>
      <c r="CZ26" s="53">
        <f t="shared" si="40"/>
        <v>200</v>
      </c>
      <c r="DA26" s="53">
        <f t="shared" si="41"/>
        <v>65000</v>
      </c>
      <c r="DB26" s="52" t="str">
        <f t="shared" si="42"/>
        <v>BLACK</v>
      </c>
      <c r="DC26" s="52" t="str">
        <f t="shared" si="43"/>
        <v>OSM</v>
      </c>
      <c r="DD26" s="61"/>
      <c r="DE26" s="165"/>
      <c r="DG26" s="277">
        <v>41739</v>
      </c>
      <c r="DH26" s="283">
        <f t="shared" si="44"/>
        <v>41789</v>
      </c>
      <c r="DI26" s="1265">
        <v>41740</v>
      </c>
      <c r="DJ26" s="1265">
        <v>41740</v>
      </c>
      <c r="DK26" s="277">
        <v>41814</v>
      </c>
      <c r="DL26" s="1266">
        <v>2</v>
      </c>
      <c r="DM26" s="1266">
        <v>1</v>
      </c>
      <c r="DN26" s="1268">
        <v>41772</v>
      </c>
      <c r="DO26" s="1267" t="s">
        <v>2381</v>
      </c>
      <c r="DP26" s="284">
        <f t="shared" si="45"/>
        <v>41819</v>
      </c>
      <c r="DQ26" s="1268">
        <v>41782</v>
      </c>
      <c r="DR26" s="1267" t="s">
        <v>2382</v>
      </c>
      <c r="DS26" s="1315">
        <v>41821</v>
      </c>
      <c r="DT26" s="277">
        <v>41767</v>
      </c>
      <c r="DU26" s="278">
        <v>41768</v>
      </c>
      <c r="DV26" s="1325" t="s">
        <v>2527</v>
      </c>
      <c r="DW26" s="277" t="s">
        <v>4210</v>
      </c>
      <c r="DX26" s="1315">
        <v>41879</v>
      </c>
      <c r="DY26" s="1198" t="s">
        <v>6937</v>
      </c>
      <c r="DZ26" s="61" t="s">
        <v>5420</v>
      </c>
      <c r="EA26" s="62"/>
      <c r="EB26" s="62"/>
      <c r="EC26" s="26" t="str">
        <f t="shared" si="56"/>
        <v>NOKERF5506BK41738</v>
      </c>
      <c r="ED26" s="26" t="str">
        <f t="shared" si="57"/>
        <v>NOKERF5506BKOSM</v>
      </c>
      <c r="EE26" s="27">
        <f>IF(ED26="",0,IF(COUNTIF(ED$12:ED25,ED26)=0,0,COUNTIF(ED$12:ED25,ED26)))</f>
        <v>0</v>
      </c>
      <c r="EF26" s="26">
        <f t="shared" si="58"/>
        <v>0</v>
      </c>
      <c r="EG26" s="27" t="str">
        <f t="shared" si="59"/>
        <v/>
      </c>
      <c r="EI26" s="26" t="str">
        <f t="shared" si="60"/>
        <v>NOKERF5506</v>
      </c>
      <c r="EJ26" s="26" t="str">
        <f t="shared" si="61"/>
        <v>NOKERF5506BK</v>
      </c>
      <c r="EL26" s="1323">
        <v>41827</v>
      </c>
      <c r="EM26" s="1211">
        <v>41831</v>
      </c>
      <c r="EN26" s="1314">
        <v>2744</v>
      </c>
      <c r="EO26" s="1265" t="s">
        <v>2417</v>
      </c>
      <c r="EP26" s="1265" t="s">
        <v>2417</v>
      </c>
      <c r="EQ26" s="1265" t="s">
        <v>2417</v>
      </c>
      <c r="ER26" s="1318"/>
      <c r="ES26" s="1318"/>
      <c r="ET26" s="1318"/>
      <c r="EU26" s="1318"/>
      <c r="EV26" s="1211"/>
      <c r="EW26" s="1267"/>
    </row>
    <row r="27" spans="1:153" s="26" customFormat="1" ht="52.5" customHeight="1">
      <c r="A27" s="169" t="str">
        <f>IF(OR($I27="TTL",$I27=""),"",IF(ISERROR(VLOOKUP($B27,CODE!$D:$G,CODE!$F$1-2,FALSE))=TRUE,"전략",VLOOKUP($B27,CODE!$D:$G,CODE!$F$1-2,FALSE)))</f>
        <v>SPORTS</v>
      </c>
      <c r="B27" s="224" t="str">
        <f>IF(OR($I27="TTL",$I27=""),"",IF(VLOOKUP($P27,CODE!$K:$O,CODE!$O$1,FALSE)="",$I27,$I27&amp;"-"&amp;VLOOKUP($P27,CODE!$K:$O,CODE!$O$1,FALSE)))</f>
        <v>NOK</v>
      </c>
      <c r="C27" s="72" t="str">
        <f t="shared" si="46"/>
        <v>NOK-FOREMOST-04</v>
      </c>
      <c r="D27" s="306" t="str">
        <f t="shared" si="47"/>
        <v>NOK-FOREMOST-04NOKERF5506BK</v>
      </c>
      <c r="E27" s="72">
        <f t="shared" si="48"/>
        <v>1</v>
      </c>
      <c r="F27" s="195" t="str">
        <f t="shared" si="49"/>
        <v>NOK-FOREMOST-041</v>
      </c>
      <c r="G27" s="72" t="str">
        <f t="shared" si="50"/>
        <v>NOK-FOREMOST-041-NOKERF5506BLACKOML</v>
      </c>
      <c r="H27" s="72" t="str">
        <f>IF(ISERROR(I27&amp;VLOOKUP(P27,CODE!$K:$N,CODE!$N$1,FALSE)&amp;S27)=TRUE,0,I27&amp;VLOOKUP(P27,CODE!$K:$N,CODE!$N$1,FALSE)&amp;S27)</f>
        <v>NOK의류외506</v>
      </c>
      <c r="I27" s="72" t="str">
        <f>IF(ISERROR(SEARCH("TTL",$K27))=TRUE,IF($L27="","",VLOOKUP($L27,CODE!$B:$G,CODE!$D$1,FALSE)),"TTL")</f>
        <v>NOK</v>
      </c>
      <c r="J27" s="244" t="str">
        <f t="shared" si="51"/>
        <v>14FW N</v>
      </c>
      <c r="K27" s="998"/>
      <c r="L27" s="40" t="s">
        <v>1946</v>
      </c>
      <c r="M27" s="41" t="str">
        <f>IF(OR($I27="TTL",$L27=""),"",VLOOKUP($L27,CODE!$B:$D,CODE!$C$1,FALSE))</f>
        <v>NOVENT KIDS</v>
      </c>
      <c r="N27" s="42" t="str">
        <f>IF(OR($I27="TTL",$L27=""),"",VLOOKUP($K$2,CODE!$S:$T,CODE!$T$1-1,FALSE))</f>
        <v>F</v>
      </c>
      <c r="O27" s="1199">
        <v>5</v>
      </c>
      <c r="P27" s="40" t="s">
        <v>1956</v>
      </c>
      <c r="Q27" s="41" t="str">
        <f>IF(OR($I27="TTL",$P27=""),"",VLOOKUP($P27,CODE!$K:$M,CODE!$L$1,FALSE))</f>
        <v>EARCAP</v>
      </c>
      <c r="R27" s="185" t="s">
        <v>1948</v>
      </c>
      <c r="S27" s="40">
        <v>506</v>
      </c>
      <c r="T27" s="43">
        <f t="shared" si="2"/>
        <v>506</v>
      </c>
      <c r="U27" s="39" t="str">
        <f t="shared" si="3"/>
        <v>NOKERF5506</v>
      </c>
      <c r="V27" s="36">
        <f t="shared" si="4"/>
        <v>0.25</v>
      </c>
      <c r="W27" s="1206" t="s">
        <v>1954</v>
      </c>
      <c r="X27" s="39" t="str">
        <f>IF($Y27="","",VLOOKUP($Y27,CODE!$AE:$AF,CODE!$AF$1-1,FALSE))</f>
        <v>BK</v>
      </c>
      <c r="Y27" s="37" t="s">
        <v>1955</v>
      </c>
      <c r="Z27" s="35" t="str">
        <f t="shared" si="5"/>
        <v>NOKERF5506BK</v>
      </c>
      <c r="AA27" s="587" t="str">
        <f t="shared" si="6"/>
        <v/>
      </c>
      <c r="AB27" s="45">
        <f t="shared" si="7"/>
        <v>0.5</v>
      </c>
      <c r="AC27" s="593">
        <v>0</v>
      </c>
      <c r="AD27" s="186">
        <v>1</v>
      </c>
      <c r="AE27" s="218" t="s">
        <v>1949</v>
      </c>
      <c r="AF27" s="214">
        <v>150</v>
      </c>
      <c r="AG27" s="215" t="s">
        <v>1943</v>
      </c>
      <c r="AH27" s="216">
        <v>4</v>
      </c>
      <c r="AI27" s="231" t="str">
        <f t="shared" si="8"/>
        <v>04</v>
      </c>
      <c r="AJ27" s="217" t="s">
        <v>1944</v>
      </c>
      <c r="AK27" s="217" t="s">
        <v>1945</v>
      </c>
      <c r="AL27" s="219">
        <f t="shared" si="9"/>
        <v>1</v>
      </c>
      <c r="AM27" s="254">
        <f>IF(ISERROR(VLOOKUP($F27,[1]기획현황취합!$A$1:$E$64926,[1]기획현황취합!$B$1,FALSE))=TRUE,0,VLOOKUP($F27,[1]기획현황취합!$A$1:$E$64926,[1]기획현황취합!$B$1,FALSE))</f>
        <v>65000</v>
      </c>
      <c r="AN27" s="1003">
        <f>IF(ISERROR(VLOOKUP($F27,[1]기획현황취합!$A$1:$E$64926,[1]기획현황취합!$C$1,FALSE))=TRUE,0,VLOOKUP($F27,[1]기획현황취합!$A$1:$E$64926,[1]기획현황취합!$C$1,FALSE))</f>
        <v>41820</v>
      </c>
      <c r="AO27" s="46">
        <f>IF(ISERROR(($AM27/1.1)/VLOOKUP($AG27,'TARGET MU'!$A:$D,'TARGET MU'!$D$1,FALSE))=TRUE,0,($AM27/1.1)/VLOOKUP($AG27,'TARGET MU'!$A:$D,'TARGET MU'!$D$1,FALSE))</f>
        <v>9848.484848484848</v>
      </c>
      <c r="AP27" s="1034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13278.52</v>
      </c>
      <c r="AQ27" s="38">
        <f t="shared" si="52"/>
        <v>3430.0351515151524</v>
      </c>
      <c r="AR27" s="725">
        <v>1034</v>
      </c>
      <c r="AS27" s="725">
        <v>0</v>
      </c>
      <c r="AT27" s="251">
        <v>20</v>
      </c>
      <c r="AU27" s="226">
        <f t="shared" si="10"/>
        <v>1054</v>
      </c>
      <c r="AV27" s="252">
        <v>9.8000000000000007</v>
      </c>
      <c r="AW27" s="253">
        <v>0</v>
      </c>
      <c r="AX27" s="257">
        <f>IF(ISERROR(VLOOKUP($F27,[1]기획현황취합!$A$1:$E$64926,[1]기획현황취합!$D$1,FALSE))=TRUE,0,VLOOKUP($F27,[1]기획현황취합!$A$1:$E$64926,[1]기획현황취합!$D$1,FALSE))</f>
        <v>41738</v>
      </c>
      <c r="AY27" s="255">
        <v>41899</v>
      </c>
      <c r="AZ27" s="210">
        <f>IF(ISERROR(VLOOKUP($F27,[1]기획현황취합!$A$1:$E$64926,[1]기획현황취합!$E$1,FALSE))=TRUE,0,VLOOKUP($F27,[1]기획현황취합!$A$1:$E$64926,[1]기획현황취합!$E$1,FALSE))</f>
        <v>41879</v>
      </c>
      <c r="BA27" s="250">
        <v>41879</v>
      </c>
      <c r="BB27" s="250">
        <v>41906</v>
      </c>
      <c r="BC27" s="250">
        <v>0</v>
      </c>
      <c r="BD27" s="250">
        <v>0</v>
      </c>
      <c r="BE27" s="250">
        <v>0</v>
      </c>
      <c r="BF27" s="250">
        <v>0</v>
      </c>
      <c r="BG27" s="1197" t="s">
        <v>1671</v>
      </c>
      <c r="BH27" s="1197" t="s">
        <v>1671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150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1"/>
        <v>0</v>
      </c>
      <c r="BO27" s="47">
        <f t="shared" si="12"/>
        <v>150</v>
      </c>
      <c r="BP27" s="95">
        <f t="shared" si="13"/>
        <v>1991778</v>
      </c>
      <c r="BQ27" s="95">
        <f t="shared" si="14"/>
        <v>9750000</v>
      </c>
      <c r="BR27" s="48">
        <f t="shared" si="15"/>
        <v>4.4501125946949722</v>
      </c>
      <c r="BT27" s="26" t="str">
        <f>IF(ISERROR(Z27&amp;VLOOKUP($AG27,'TARGET MU'!$A:$D,'TARGET MU'!$B$1,FALSE))=TRUE,"",Z27&amp;VLOOKUP($AG27,'TARGET MU'!$A:$D,'TARGET MU'!$B$1,FALSE))</f>
        <v>NOKERF5506BK포모스트</v>
      </c>
      <c r="BU27" s="31">
        <f t="shared" si="53"/>
        <v>13278.52</v>
      </c>
      <c r="BV27" s="31" t="str">
        <f t="shared" si="54"/>
        <v>NOKERF5506BKOML15065000FOREMOST04CN</v>
      </c>
      <c r="BX27" s="55" t="str">
        <f t="shared" si="16"/>
        <v>NOK</v>
      </c>
      <c r="BY27" s="56">
        <f t="shared" si="17"/>
        <v>5</v>
      </c>
      <c r="BZ27" s="56" t="str">
        <f t="shared" si="18"/>
        <v>M</v>
      </c>
      <c r="CA27" s="56" t="str">
        <f t="shared" si="19"/>
        <v>ER</v>
      </c>
      <c r="CB27" s="56" t="str">
        <f t="shared" si="20"/>
        <v>K</v>
      </c>
      <c r="CC27" s="56" t="str">
        <f t="shared" si="21"/>
        <v>CN</v>
      </c>
      <c r="CD27" s="57" t="str">
        <f t="shared" si="22"/>
        <v>14FW NV 13_WIRE_BK_KIDS</v>
      </c>
      <c r="CE27" s="56" t="str">
        <f t="shared" si="23"/>
        <v>NOKERF5506</v>
      </c>
      <c r="CF27" s="56">
        <f t="shared" si="24"/>
        <v>506</v>
      </c>
      <c r="CG27" s="57" t="str">
        <f t="shared" si="25"/>
        <v>14FW NV 13_WIRE_BK_KIDS</v>
      </c>
      <c r="CH27" s="56" t="str">
        <f t="shared" si="26"/>
        <v>BK</v>
      </c>
      <c r="CI27" s="56">
        <f t="shared" si="27"/>
        <v>1</v>
      </c>
      <c r="CJ27" s="56" t="str">
        <f t="shared" si="28"/>
        <v>OML</v>
      </c>
      <c r="CK27" s="58">
        <f t="shared" si="29"/>
        <v>150</v>
      </c>
      <c r="CL27" s="59">
        <f t="shared" si="30"/>
        <v>9.8000000000000007</v>
      </c>
      <c r="CM27" s="58">
        <f t="shared" si="31"/>
        <v>65000</v>
      </c>
      <c r="CN27" s="58">
        <f t="shared" si="32"/>
        <v>12224.52</v>
      </c>
      <c r="CO27" s="58">
        <f t="shared" si="33"/>
        <v>1054</v>
      </c>
      <c r="CP27" s="60">
        <f t="shared" si="34"/>
        <v>1</v>
      </c>
      <c r="CQ27" s="241">
        <v>931</v>
      </c>
      <c r="CS27" s="49"/>
      <c r="CT27" s="50" t="str">
        <f t="shared" si="35"/>
        <v>NOKERF5506BKOML</v>
      </c>
      <c r="CU27" s="51" t="str">
        <f t="shared" si="36"/>
        <v>NOVENT KIDS</v>
      </c>
      <c r="CV27" s="51" t="str">
        <f t="shared" si="55"/>
        <v>EARCAP_506</v>
      </c>
      <c r="CW27" s="51" t="str">
        <f t="shared" si="37"/>
        <v>BLACK_OML</v>
      </c>
      <c r="CX27" s="52" t="str">
        <f t="shared" si="38"/>
        <v>NOK</v>
      </c>
      <c r="CY27" s="52">
        <f t="shared" si="39"/>
        <v>506</v>
      </c>
      <c r="CZ27" s="53">
        <f t="shared" si="40"/>
        <v>150</v>
      </c>
      <c r="DA27" s="53">
        <f t="shared" si="41"/>
        <v>65000</v>
      </c>
      <c r="DB27" s="52" t="str">
        <f t="shared" si="42"/>
        <v>BLACK</v>
      </c>
      <c r="DC27" s="52" t="str">
        <f t="shared" si="43"/>
        <v>OML</v>
      </c>
      <c r="DD27" s="61"/>
      <c r="DE27" s="165"/>
      <c r="DG27" s="277">
        <v>41739</v>
      </c>
      <c r="DH27" s="283">
        <f t="shared" si="44"/>
        <v>41789</v>
      </c>
      <c r="DI27" s="276">
        <v>41740</v>
      </c>
      <c r="DJ27" s="1265">
        <v>41740</v>
      </c>
      <c r="DK27" s="277">
        <v>41814</v>
      </c>
      <c r="DL27" s="1266">
        <v>2</v>
      </c>
      <c r="DM27" s="1266">
        <v>1</v>
      </c>
      <c r="DN27" s="1268">
        <v>41772</v>
      </c>
      <c r="DO27" s="1267" t="s">
        <v>2381</v>
      </c>
      <c r="DP27" s="284">
        <f t="shared" si="45"/>
        <v>41819</v>
      </c>
      <c r="DQ27" s="1268">
        <v>41782</v>
      </c>
      <c r="DR27" s="1267" t="s">
        <v>2382</v>
      </c>
      <c r="DS27" s="278">
        <v>41821</v>
      </c>
      <c r="DT27" s="277">
        <v>41767</v>
      </c>
      <c r="DU27" s="278">
        <v>41768</v>
      </c>
      <c r="DV27" s="1325" t="s">
        <v>2527</v>
      </c>
      <c r="DW27" s="277" t="s">
        <v>4210</v>
      </c>
      <c r="DX27" s="1315">
        <v>41879</v>
      </c>
      <c r="DY27" s="1198" t="s">
        <v>6937</v>
      </c>
      <c r="DZ27" s="61" t="s">
        <v>5420</v>
      </c>
      <c r="EA27" s="62"/>
      <c r="EB27" s="62"/>
      <c r="EC27" s="26" t="str">
        <f t="shared" si="56"/>
        <v/>
      </c>
      <c r="ED27" s="26" t="str">
        <f t="shared" si="57"/>
        <v>NOKERF5506BKOML</v>
      </c>
      <c r="EE27" s="27">
        <f>IF(ED27="",0,IF(COUNTIF(ED$12:ED26,ED27)=0,0,COUNTIF(ED$12:ED26,ED27)))</f>
        <v>0</v>
      </c>
      <c r="EF27" s="26">
        <f t="shared" si="58"/>
        <v>0</v>
      </c>
      <c r="EG27" s="27" t="str">
        <f t="shared" si="59"/>
        <v/>
      </c>
      <c r="EI27" s="26" t="str">
        <f t="shared" si="60"/>
        <v>NOKERF5506</v>
      </c>
      <c r="EJ27" s="26" t="str">
        <f t="shared" si="61"/>
        <v>NOKERF5506BK</v>
      </c>
      <c r="EL27" s="1323">
        <v>41827</v>
      </c>
      <c r="EM27" s="1211">
        <v>41831</v>
      </c>
      <c r="EN27" s="1211" t="s">
        <v>2448</v>
      </c>
      <c r="EO27" s="1265" t="s">
        <v>2417</v>
      </c>
      <c r="EP27" s="1265" t="s">
        <v>2417</v>
      </c>
      <c r="EQ27" s="1265" t="s">
        <v>2417</v>
      </c>
      <c r="ER27" s="1318"/>
      <c r="ES27" s="1318"/>
      <c r="ET27" s="1318"/>
      <c r="EU27" s="1318"/>
      <c r="EV27" s="1211"/>
      <c r="EW27" s="1267"/>
    </row>
    <row r="28" spans="1:153" s="26" customFormat="1" ht="52.5" customHeight="1">
      <c r="A28" s="169" t="str">
        <f>IF(OR($I28="TTL",$I28=""),"",IF(ISERROR(VLOOKUP($B28,CODE!$D:$G,CODE!$F$1-2,FALSE))=TRUE,"전략",VLOOKUP($B28,CODE!$D:$G,CODE!$F$1-2,FALSE)))</f>
        <v>SPORTS</v>
      </c>
      <c r="B28" s="224" t="str">
        <f>IF(OR($I28="TTL",$I28=""),"",IF(VLOOKUP($P28,CODE!$K:$O,CODE!$O$1,FALSE)="",$I28,$I28&amp;"-"&amp;VLOOKUP($P28,CODE!$K:$O,CODE!$O$1,FALSE)))</f>
        <v>NOK</v>
      </c>
      <c r="C28" s="72" t="str">
        <f t="shared" si="46"/>
        <v>NOK-FOREMOST-04</v>
      </c>
      <c r="D28" s="306" t="str">
        <f t="shared" si="47"/>
        <v>NOK-FOREMOST-04NOKERF5506PK</v>
      </c>
      <c r="E28" s="72">
        <f t="shared" si="48"/>
        <v>2</v>
      </c>
      <c r="F28" s="195" t="str">
        <f t="shared" si="49"/>
        <v>NOK-FOREMOST-042</v>
      </c>
      <c r="G28" s="72" t="str">
        <f t="shared" si="50"/>
        <v>NOK-FOREMOST-042-NOKERF5506PINKOSM</v>
      </c>
      <c r="H28" s="72" t="str">
        <f>IF(ISERROR(I28&amp;VLOOKUP(P28,CODE!$K:$N,CODE!$N$1,FALSE)&amp;S28)=TRUE,0,I28&amp;VLOOKUP(P28,CODE!$K:$N,CODE!$N$1,FALSE)&amp;S28)</f>
        <v>NOK의류외506</v>
      </c>
      <c r="I28" s="72" t="str">
        <f>IF(ISERROR(SEARCH("TTL",$K28))=TRUE,IF($L28="","",VLOOKUP($L28,CODE!$B:$G,CODE!$D$1,FALSE)),"TTL")</f>
        <v>NOK</v>
      </c>
      <c r="J28" s="244" t="str">
        <f t="shared" si="51"/>
        <v>14FW N</v>
      </c>
      <c r="K28" s="998"/>
      <c r="L28" s="40" t="s">
        <v>1946</v>
      </c>
      <c r="M28" s="41" t="str">
        <f>IF(OR($I28="TTL",$L28=""),"",VLOOKUP($L28,CODE!$B:$D,CODE!$C$1,FALSE))</f>
        <v>NOVENT KIDS</v>
      </c>
      <c r="N28" s="42" t="str">
        <f>IF(OR($I28="TTL",$L28=""),"",VLOOKUP($K$2,CODE!$S:$T,CODE!$T$1-1,FALSE))</f>
        <v>F</v>
      </c>
      <c r="O28" s="1199">
        <v>5</v>
      </c>
      <c r="P28" s="40" t="s">
        <v>1956</v>
      </c>
      <c r="Q28" s="41" t="str">
        <f>IF(OR($I28="TTL",$P28=""),"",VLOOKUP($P28,CODE!$K:$M,CODE!$L$1,FALSE))</f>
        <v>EARCAP</v>
      </c>
      <c r="R28" s="185" t="s">
        <v>1927</v>
      </c>
      <c r="S28" s="40">
        <v>506</v>
      </c>
      <c r="T28" s="43">
        <f t="shared" si="2"/>
        <v>506</v>
      </c>
      <c r="U28" s="39" t="str">
        <f t="shared" si="3"/>
        <v>NOKERF5506</v>
      </c>
      <c r="V28" s="36">
        <f t="shared" si="4"/>
        <v>0.25</v>
      </c>
      <c r="W28" s="1206" t="s">
        <v>1957</v>
      </c>
      <c r="X28" s="39" t="str">
        <f>IF($Y28="","",VLOOKUP($Y28,CODE!$AE:$AF,CODE!$AF$1-1,FALSE))</f>
        <v>PK</v>
      </c>
      <c r="Y28" s="37" t="s">
        <v>1958</v>
      </c>
      <c r="Z28" s="35" t="str">
        <f t="shared" si="5"/>
        <v>NOKERF5506PK</v>
      </c>
      <c r="AA28" s="587" t="str">
        <f t="shared" si="6"/>
        <v/>
      </c>
      <c r="AB28" s="45">
        <f t="shared" si="7"/>
        <v>0.5</v>
      </c>
      <c r="AC28" s="593">
        <v>0</v>
      </c>
      <c r="AD28" s="186">
        <v>1</v>
      </c>
      <c r="AE28" s="218" t="s">
        <v>1935</v>
      </c>
      <c r="AF28" s="214">
        <v>200</v>
      </c>
      <c r="AG28" s="215" t="s">
        <v>1931</v>
      </c>
      <c r="AH28" s="216">
        <v>4</v>
      </c>
      <c r="AI28" s="231" t="str">
        <f t="shared" si="8"/>
        <v>04</v>
      </c>
      <c r="AJ28" s="217" t="s">
        <v>1932</v>
      </c>
      <c r="AK28" s="217" t="s">
        <v>1933</v>
      </c>
      <c r="AL28" s="219">
        <f t="shared" si="9"/>
        <v>1</v>
      </c>
      <c r="AM28" s="254">
        <f>IF(ISERROR(VLOOKUP($F28,[1]기획현황취합!$A$1:$E$64926,[1]기획현황취합!$B$1,FALSE))=TRUE,0,VLOOKUP($F28,[1]기획현황취합!$A$1:$E$64926,[1]기획현황취합!$B$1,FALSE))</f>
        <v>65000</v>
      </c>
      <c r="AN28" s="1003">
        <f>IF(ISERROR(VLOOKUP($F28,[1]기획현황취합!$A$1:$E$64926,[1]기획현황취합!$C$1,FALSE))=TRUE,0,VLOOKUP($F28,[1]기획현황취합!$A$1:$E$64926,[1]기획현황취합!$C$1,FALSE))</f>
        <v>41820</v>
      </c>
      <c r="AO28" s="46">
        <f>IF(ISERROR(($AM28/1.1)/VLOOKUP($AG28,'TARGET MU'!$A:$D,'TARGET MU'!$D$1,FALSE))=TRUE,0,($AM28/1.1)/VLOOKUP($AG28,'TARGET MU'!$A:$D,'TARGET MU'!$D$1,FALSE))</f>
        <v>9848.484848484848</v>
      </c>
      <c r="AP28" s="1034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13454.52</v>
      </c>
      <c r="AQ28" s="38">
        <f t="shared" si="52"/>
        <v>3606.0351515151524</v>
      </c>
      <c r="AR28" s="725">
        <v>1210</v>
      </c>
      <c r="AS28" s="725">
        <v>0</v>
      </c>
      <c r="AT28" s="251">
        <v>20</v>
      </c>
      <c r="AU28" s="226">
        <f t="shared" si="10"/>
        <v>1230</v>
      </c>
      <c r="AV28" s="252">
        <v>9.8000000000000007</v>
      </c>
      <c r="AW28" s="253">
        <v>0</v>
      </c>
      <c r="AX28" s="257">
        <f>IF(ISERROR(VLOOKUP($F28,[1]기획현황취합!$A$1:$E$64926,[1]기획현황취합!$D$1,FALSE))=TRUE,0,VLOOKUP($F28,[1]기획현황취합!$A$1:$E$64926,[1]기획현황취합!$D$1,FALSE))</f>
        <v>41738</v>
      </c>
      <c r="AY28" s="255">
        <v>41899</v>
      </c>
      <c r="AZ28" s="210">
        <f>IF(ISERROR(VLOOKUP($F28,[1]기획현황취합!$A$1:$E$64926,[1]기획현황취합!$E$1,FALSE))=TRUE,0,VLOOKUP($F28,[1]기획현황취합!$A$1:$E$64926,[1]기획현황취합!$E$1,FALSE))</f>
        <v>41879</v>
      </c>
      <c r="BA28" s="250">
        <v>41879</v>
      </c>
      <c r="BB28" s="250">
        <v>41906</v>
      </c>
      <c r="BC28" s="250"/>
      <c r="BD28" s="250">
        <v>0</v>
      </c>
      <c r="BE28" s="250">
        <v>0</v>
      </c>
      <c r="BF28" s="250">
        <v>0</v>
      </c>
      <c r="BG28" s="1197" t="s">
        <v>1671</v>
      </c>
      <c r="BH28" s="1197" t="s">
        <v>1671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200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1"/>
        <v>0</v>
      </c>
      <c r="BO28" s="47">
        <f t="shared" si="12"/>
        <v>200</v>
      </c>
      <c r="BP28" s="95">
        <f t="shared" si="13"/>
        <v>2690904</v>
      </c>
      <c r="BQ28" s="95">
        <f t="shared" si="14"/>
        <v>13000000</v>
      </c>
      <c r="BR28" s="48">
        <f t="shared" si="15"/>
        <v>4.3919002008922714</v>
      </c>
      <c r="BT28" s="26" t="str">
        <f>IF(ISERROR(Z28&amp;VLOOKUP($AG28,'TARGET MU'!$A:$D,'TARGET MU'!$B$1,FALSE))=TRUE,"",Z28&amp;VLOOKUP($AG28,'TARGET MU'!$A:$D,'TARGET MU'!$B$1,FALSE))</f>
        <v>NOKERF5506PK포모스트</v>
      </c>
      <c r="BU28" s="31">
        <f t="shared" si="53"/>
        <v>13454.52</v>
      </c>
      <c r="BV28" s="31" t="str">
        <f t="shared" si="54"/>
        <v>NOKERF5506PKOSM20065000FOREMOST04CN</v>
      </c>
      <c r="BX28" s="55" t="str">
        <f t="shared" si="16"/>
        <v>NOK</v>
      </c>
      <c r="BY28" s="56">
        <f t="shared" si="17"/>
        <v>5</v>
      </c>
      <c r="BZ28" s="56" t="str">
        <f t="shared" si="18"/>
        <v>M</v>
      </c>
      <c r="CA28" s="56" t="str">
        <f t="shared" si="19"/>
        <v>ER</v>
      </c>
      <c r="CB28" s="56" t="str">
        <f t="shared" si="20"/>
        <v>K</v>
      </c>
      <c r="CC28" s="56" t="str">
        <f t="shared" si="21"/>
        <v>CN</v>
      </c>
      <c r="CD28" s="57" t="str">
        <f t="shared" si="22"/>
        <v>14FW NV 13_WIRE_PK_KIDS</v>
      </c>
      <c r="CE28" s="56" t="str">
        <f t="shared" si="23"/>
        <v>NOKERF5506</v>
      </c>
      <c r="CF28" s="56">
        <f t="shared" si="24"/>
        <v>506</v>
      </c>
      <c r="CG28" s="57" t="str">
        <f t="shared" si="25"/>
        <v>14FW NV 13_WIRE_PK_KIDS</v>
      </c>
      <c r="CH28" s="56" t="str">
        <f t="shared" si="26"/>
        <v>PK</v>
      </c>
      <c r="CI28" s="56">
        <f t="shared" si="27"/>
        <v>1</v>
      </c>
      <c r="CJ28" s="56" t="str">
        <f t="shared" si="28"/>
        <v>OSM</v>
      </c>
      <c r="CK28" s="58">
        <f t="shared" si="29"/>
        <v>200</v>
      </c>
      <c r="CL28" s="59">
        <f t="shared" si="30"/>
        <v>9.8000000000000007</v>
      </c>
      <c r="CM28" s="58">
        <f t="shared" si="31"/>
        <v>65000</v>
      </c>
      <c r="CN28" s="58">
        <f t="shared" si="32"/>
        <v>12224.52</v>
      </c>
      <c r="CO28" s="58">
        <f t="shared" si="33"/>
        <v>1230</v>
      </c>
      <c r="CP28" s="60">
        <f t="shared" si="34"/>
        <v>1</v>
      </c>
      <c r="CQ28" s="241">
        <v>931</v>
      </c>
      <c r="CS28" s="49"/>
      <c r="CT28" s="50" t="str">
        <f t="shared" si="35"/>
        <v>NOKERF5506PKOSM</v>
      </c>
      <c r="CU28" s="51" t="str">
        <f t="shared" si="36"/>
        <v>NOVENT KIDS</v>
      </c>
      <c r="CV28" s="51" t="str">
        <f t="shared" si="55"/>
        <v>EARCAP_506</v>
      </c>
      <c r="CW28" s="51" t="str">
        <f t="shared" si="37"/>
        <v>PINK_OSM</v>
      </c>
      <c r="CX28" s="52" t="str">
        <f t="shared" si="38"/>
        <v>NOK</v>
      </c>
      <c r="CY28" s="52">
        <f t="shared" si="39"/>
        <v>506</v>
      </c>
      <c r="CZ28" s="53">
        <f t="shared" si="40"/>
        <v>200</v>
      </c>
      <c r="DA28" s="53">
        <f t="shared" si="41"/>
        <v>65000</v>
      </c>
      <c r="DB28" s="52" t="str">
        <f t="shared" si="42"/>
        <v>PINK</v>
      </c>
      <c r="DC28" s="52" t="str">
        <f t="shared" si="43"/>
        <v>OSM</v>
      </c>
      <c r="DD28" s="61"/>
      <c r="DE28" s="165"/>
      <c r="DG28" s="277">
        <v>41739</v>
      </c>
      <c r="DH28" s="283">
        <f t="shared" si="44"/>
        <v>41789</v>
      </c>
      <c r="DI28" s="276">
        <v>41740</v>
      </c>
      <c r="DJ28" s="1265">
        <v>41740</v>
      </c>
      <c r="DK28" s="277">
        <v>41814</v>
      </c>
      <c r="DL28" s="1266">
        <v>2</v>
      </c>
      <c r="DM28" s="1266">
        <v>1</v>
      </c>
      <c r="DN28" s="1268">
        <v>41772</v>
      </c>
      <c r="DO28" s="1267" t="s">
        <v>2381</v>
      </c>
      <c r="DP28" s="284">
        <f t="shared" si="45"/>
        <v>41819</v>
      </c>
      <c r="DQ28" s="1268">
        <v>41782</v>
      </c>
      <c r="DR28" s="1267" t="s">
        <v>2382</v>
      </c>
      <c r="DS28" s="278">
        <v>41821</v>
      </c>
      <c r="DT28" s="277">
        <v>41767</v>
      </c>
      <c r="DU28" s="278">
        <v>41768</v>
      </c>
      <c r="DV28" s="1325" t="s">
        <v>2527</v>
      </c>
      <c r="DW28" s="277" t="s">
        <v>4210</v>
      </c>
      <c r="DX28" s="1315">
        <v>41879</v>
      </c>
      <c r="DY28" s="1198" t="s">
        <v>6937</v>
      </c>
      <c r="DZ28" s="61" t="s">
        <v>5420</v>
      </c>
      <c r="EA28" s="62"/>
      <c r="EB28" s="62"/>
      <c r="EC28" s="26" t="str">
        <f t="shared" si="56"/>
        <v>NOKERF5506PK41738</v>
      </c>
      <c r="ED28" s="26" t="str">
        <f t="shared" si="57"/>
        <v>NOKERF5506PKOSM</v>
      </c>
      <c r="EE28" s="27">
        <f>IF(ED28="",0,IF(COUNTIF(ED$12:ED27,ED28)=0,0,COUNTIF(ED$12:ED27,ED28)))</f>
        <v>0</v>
      </c>
      <c r="EF28" s="26">
        <f t="shared" si="58"/>
        <v>0</v>
      </c>
      <c r="EG28" s="27" t="str">
        <f t="shared" si="59"/>
        <v/>
      </c>
      <c r="EI28" s="26" t="str">
        <f t="shared" si="60"/>
        <v>NOKERF5506</v>
      </c>
      <c r="EJ28" s="26" t="str">
        <f t="shared" si="61"/>
        <v>NOKERF5506PK</v>
      </c>
      <c r="EL28" s="1323">
        <v>41827</v>
      </c>
      <c r="EM28" s="1211">
        <v>41831</v>
      </c>
      <c r="EN28" s="1211" t="s">
        <v>2448</v>
      </c>
      <c r="EO28" s="1265" t="s">
        <v>2417</v>
      </c>
      <c r="EP28" s="1265" t="s">
        <v>2417</v>
      </c>
      <c r="EQ28" s="1265" t="s">
        <v>2417</v>
      </c>
      <c r="ER28" s="1318"/>
      <c r="ES28" s="1318"/>
      <c r="ET28" s="1318"/>
      <c r="EU28" s="1318"/>
      <c r="EV28" s="1211"/>
      <c r="EW28" s="1267"/>
    </row>
    <row r="29" spans="1:153" s="26" customFormat="1" ht="52.5" customHeight="1">
      <c r="A29" s="169" t="str">
        <f>IF(OR($I29="TTL",$I29=""),"",IF(ISERROR(VLOOKUP($B29,CODE!$D:$G,CODE!$F$1-2,FALSE))=TRUE,"전략",VLOOKUP($B29,CODE!$D:$G,CODE!$F$1-2,FALSE)))</f>
        <v>SPORTS</v>
      </c>
      <c r="B29" s="224" t="str">
        <f>IF(OR($I29="TTL",$I29=""),"",IF(VLOOKUP($P29,CODE!$K:$O,CODE!$O$1,FALSE)="",$I29,$I29&amp;"-"&amp;VLOOKUP($P29,CODE!$K:$O,CODE!$O$1,FALSE)))</f>
        <v>NOK</v>
      </c>
      <c r="C29" s="72" t="str">
        <f t="shared" si="46"/>
        <v>NOK-FOREMOST-04</v>
      </c>
      <c r="D29" s="306" t="str">
        <f t="shared" si="47"/>
        <v>NOK-FOREMOST-04NOKERF5506PK</v>
      </c>
      <c r="E29" s="72">
        <f t="shared" si="48"/>
        <v>2</v>
      </c>
      <c r="F29" s="195" t="str">
        <f t="shared" si="49"/>
        <v>NOK-FOREMOST-042</v>
      </c>
      <c r="G29" s="72" t="str">
        <f t="shared" si="50"/>
        <v>NOK-FOREMOST-042-NOKERF5506PINKOML</v>
      </c>
      <c r="H29" s="72" t="str">
        <f>IF(ISERROR(I29&amp;VLOOKUP(P29,CODE!$K:$N,CODE!$N$1,FALSE)&amp;S29)=TRUE,0,I29&amp;VLOOKUP(P29,CODE!$K:$N,CODE!$N$1,FALSE)&amp;S29)</f>
        <v>NOK의류외506</v>
      </c>
      <c r="I29" s="72" t="str">
        <f>IF(ISERROR(SEARCH("TTL",$K29))=TRUE,IF($L29="","",VLOOKUP($L29,CODE!$B:$G,CODE!$D$1,FALSE)),"TTL")</f>
        <v>NOK</v>
      </c>
      <c r="J29" s="244" t="str">
        <f t="shared" si="51"/>
        <v>14FW N</v>
      </c>
      <c r="K29" s="998"/>
      <c r="L29" s="40" t="s">
        <v>1934</v>
      </c>
      <c r="M29" s="41" t="str">
        <f>IF(OR($I29="TTL",$L29=""),"",VLOOKUP($L29,CODE!$B:$D,CODE!$C$1,FALSE))</f>
        <v>NOVENT KIDS</v>
      </c>
      <c r="N29" s="42" t="str">
        <f>IF(OR($I29="TTL",$L29=""),"",VLOOKUP($K$2,CODE!$S:$T,CODE!$T$1-1,FALSE))</f>
        <v>F</v>
      </c>
      <c r="O29" s="1199">
        <v>5</v>
      </c>
      <c r="P29" s="40" t="s">
        <v>1926</v>
      </c>
      <c r="Q29" s="41" t="str">
        <f>IF(OR($I29="TTL",$P29=""),"",VLOOKUP($P29,CODE!$K:$M,CODE!$L$1,FALSE))</f>
        <v>EARCAP</v>
      </c>
      <c r="R29" s="185" t="s">
        <v>1927</v>
      </c>
      <c r="S29" s="40">
        <v>506</v>
      </c>
      <c r="T29" s="43">
        <f t="shared" si="2"/>
        <v>506</v>
      </c>
      <c r="U29" s="39" t="str">
        <f t="shared" si="3"/>
        <v>NOKERF5506</v>
      </c>
      <c r="V29" s="36">
        <f t="shared" si="4"/>
        <v>0.25</v>
      </c>
      <c r="W29" s="1206" t="s">
        <v>1957</v>
      </c>
      <c r="X29" s="39" t="str">
        <f>IF($Y29="","",VLOOKUP($Y29,CODE!$AE:$AF,CODE!$AF$1-1,FALSE))</f>
        <v>PK</v>
      </c>
      <c r="Y29" s="37" t="s">
        <v>1958</v>
      </c>
      <c r="Z29" s="35" t="str">
        <f t="shared" si="5"/>
        <v>NOKERF5506PK</v>
      </c>
      <c r="AA29" s="587" t="str">
        <f t="shared" si="6"/>
        <v/>
      </c>
      <c r="AB29" s="45">
        <f t="shared" si="7"/>
        <v>0.5</v>
      </c>
      <c r="AC29" s="593">
        <v>0</v>
      </c>
      <c r="AD29" s="186">
        <v>1</v>
      </c>
      <c r="AE29" s="218" t="s">
        <v>1938</v>
      </c>
      <c r="AF29" s="214">
        <v>150</v>
      </c>
      <c r="AG29" s="215" t="s">
        <v>1931</v>
      </c>
      <c r="AH29" s="216">
        <v>4</v>
      </c>
      <c r="AI29" s="231" t="str">
        <f t="shared" si="8"/>
        <v>04</v>
      </c>
      <c r="AJ29" s="217" t="s">
        <v>1932</v>
      </c>
      <c r="AK29" s="217" t="s">
        <v>1933</v>
      </c>
      <c r="AL29" s="219">
        <f t="shared" si="9"/>
        <v>1</v>
      </c>
      <c r="AM29" s="254">
        <f>IF(ISERROR(VLOOKUP($F29,[1]기획현황취합!$A$1:$E$64926,[1]기획현황취합!$B$1,FALSE))=TRUE,0,VLOOKUP($F29,[1]기획현황취합!$A$1:$E$64926,[1]기획현황취합!$B$1,FALSE))</f>
        <v>65000</v>
      </c>
      <c r="AN29" s="1003">
        <f>IF(ISERROR(VLOOKUP($F29,[1]기획현황취합!$A$1:$E$64926,[1]기획현황취합!$C$1,FALSE))=TRUE,0,VLOOKUP($F29,[1]기획현황취합!$A$1:$E$64926,[1]기획현황취합!$C$1,FALSE))</f>
        <v>41820</v>
      </c>
      <c r="AO29" s="46">
        <f>IF(ISERROR(($AM29/1.1)/VLOOKUP($AG29,'TARGET MU'!$A:$D,'TARGET MU'!$D$1,FALSE))=TRUE,0,($AM29/1.1)/VLOOKUP($AG29,'TARGET MU'!$A:$D,'TARGET MU'!$D$1,FALSE))</f>
        <v>9848.484848484848</v>
      </c>
      <c r="AP29" s="1034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13454.52</v>
      </c>
      <c r="AQ29" s="38">
        <f t="shared" si="52"/>
        <v>3606.0351515151524</v>
      </c>
      <c r="AR29" s="725">
        <v>1210</v>
      </c>
      <c r="AS29" s="725">
        <v>0</v>
      </c>
      <c r="AT29" s="251">
        <v>20</v>
      </c>
      <c r="AU29" s="226">
        <f t="shared" si="10"/>
        <v>1230</v>
      </c>
      <c r="AV29" s="252">
        <v>9.8000000000000007</v>
      </c>
      <c r="AW29" s="253">
        <v>0</v>
      </c>
      <c r="AX29" s="257">
        <f>IF(ISERROR(VLOOKUP($F29,[1]기획현황취합!$A$1:$E$64926,[1]기획현황취합!$D$1,FALSE))=TRUE,0,VLOOKUP($F29,[1]기획현황취합!$A$1:$E$64926,[1]기획현황취합!$D$1,FALSE))</f>
        <v>41738</v>
      </c>
      <c r="AY29" s="255">
        <v>41899</v>
      </c>
      <c r="AZ29" s="210">
        <f>IF(ISERROR(VLOOKUP($F29,[1]기획현황취합!$A$1:$E$64926,[1]기획현황취합!$E$1,FALSE))=TRUE,0,VLOOKUP($F29,[1]기획현황취합!$A$1:$E$64926,[1]기획현황취합!$E$1,FALSE))</f>
        <v>41879</v>
      </c>
      <c r="BA29" s="250">
        <v>41879</v>
      </c>
      <c r="BB29" s="250">
        <v>41906</v>
      </c>
      <c r="BC29" s="250">
        <v>0</v>
      </c>
      <c r="BD29" s="250">
        <v>0</v>
      </c>
      <c r="BE29" s="250">
        <v>0</v>
      </c>
      <c r="BF29" s="250">
        <v>0</v>
      </c>
      <c r="BG29" s="1197" t="s">
        <v>1671</v>
      </c>
      <c r="BH29" s="1197" t="s">
        <v>1671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149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1"/>
        <v>0</v>
      </c>
      <c r="BO29" s="47">
        <f t="shared" si="12"/>
        <v>150</v>
      </c>
      <c r="BP29" s="95">
        <f t="shared" si="13"/>
        <v>2018178</v>
      </c>
      <c r="BQ29" s="95">
        <f t="shared" si="14"/>
        <v>9750000</v>
      </c>
      <c r="BR29" s="48">
        <f t="shared" si="15"/>
        <v>4.3919002008922714</v>
      </c>
      <c r="BT29" s="26" t="str">
        <f>IF(ISERROR(Z29&amp;VLOOKUP($AG29,'TARGET MU'!$A:$D,'TARGET MU'!$B$1,FALSE))=TRUE,"",Z29&amp;VLOOKUP($AG29,'TARGET MU'!$A:$D,'TARGET MU'!$B$1,FALSE))</f>
        <v>NOKERF5506PK포모스트</v>
      </c>
      <c r="BU29" s="31">
        <f t="shared" si="53"/>
        <v>13454.52</v>
      </c>
      <c r="BV29" s="31" t="str">
        <f t="shared" si="54"/>
        <v>NOKERF5506PKOML15065000FOREMOST04CN</v>
      </c>
      <c r="BX29" s="55" t="str">
        <f t="shared" si="16"/>
        <v>NOK</v>
      </c>
      <c r="BY29" s="56">
        <f t="shared" si="17"/>
        <v>5</v>
      </c>
      <c r="BZ29" s="56" t="str">
        <f t="shared" si="18"/>
        <v>M</v>
      </c>
      <c r="CA29" s="56" t="str">
        <f t="shared" si="19"/>
        <v>ER</v>
      </c>
      <c r="CB29" s="56" t="str">
        <f t="shared" si="20"/>
        <v>K</v>
      </c>
      <c r="CC29" s="56" t="str">
        <f t="shared" si="21"/>
        <v>CN</v>
      </c>
      <c r="CD29" s="57" t="str">
        <f t="shared" si="22"/>
        <v>14FW NV 13_WIRE_PK_KIDS</v>
      </c>
      <c r="CE29" s="56" t="str">
        <f t="shared" si="23"/>
        <v>NOKERF5506</v>
      </c>
      <c r="CF29" s="56">
        <f t="shared" si="24"/>
        <v>506</v>
      </c>
      <c r="CG29" s="57" t="str">
        <f t="shared" si="25"/>
        <v>14FW NV 13_WIRE_PK_KIDS</v>
      </c>
      <c r="CH29" s="56" t="str">
        <f t="shared" si="26"/>
        <v>PK</v>
      </c>
      <c r="CI29" s="56">
        <f t="shared" si="27"/>
        <v>1</v>
      </c>
      <c r="CJ29" s="56" t="str">
        <f t="shared" si="28"/>
        <v>OML</v>
      </c>
      <c r="CK29" s="58">
        <f t="shared" si="29"/>
        <v>150</v>
      </c>
      <c r="CL29" s="59">
        <f t="shared" si="30"/>
        <v>9.8000000000000007</v>
      </c>
      <c r="CM29" s="58">
        <f t="shared" si="31"/>
        <v>65000</v>
      </c>
      <c r="CN29" s="58">
        <f t="shared" si="32"/>
        <v>12224.52</v>
      </c>
      <c r="CO29" s="58">
        <f t="shared" si="33"/>
        <v>1230</v>
      </c>
      <c r="CP29" s="60">
        <f t="shared" si="34"/>
        <v>1</v>
      </c>
      <c r="CQ29" s="241">
        <v>931</v>
      </c>
      <c r="CS29" s="49"/>
      <c r="CT29" s="50" t="str">
        <f t="shared" si="35"/>
        <v>NOKERF5506PKOML</v>
      </c>
      <c r="CU29" s="51" t="str">
        <f t="shared" si="36"/>
        <v>NOVENT KIDS</v>
      </c>
      <c r="CV29" s="51" t="str">
        <f t="shared" si="55"/>
        <v>EARCAP_506</v>
      </c>
      <c r="CW29" s="51" t="str">
        <f t="shared" si="37"/>
        <v>PINK_OML</v>
      </c>
      <c r="CX29" s="52" t="str">
        <f t="shared" si="38"/>
        <v>NOK</v>
      </c>
      <c r="CY29" s="52">
        <f t="shared" si="39"/>
        <v>506</v>
      </c>
      <c r="CZ29" s="53">
        <f t="shared" si="40"/>
        <v>150</v>
      </c>
      <c r="DA29" s="53">
        <f t="shared" si="41"/>
        <v>65000</v>
      </c>
      <c r="DB29" s="52" t="str">
        <f t="shared" si="42"/>
        <v>PINK</v>
      </c>
      <c r="DC29" s="52" t="str">
        <f t="shared" si="43"/>
        <v>OML</v>
      </c>
      <c r="DD29" s="61"/>
      <c r="DE29" s="165"/>
      <c r="DG29" s="277">
        <v>41739</v>
      </c>
      <c r="DH29" s="283">
        <f t="shared" si="44"/>
        <v>41789</v>
      </c>
      <c r="DI29" s="276">
        <v>41740</v>
      </c>
      <c r="DJ29" s="1265">
        <v>41740</v>
      </c>
      <c r="DK29" s="277">
        <v>41814</v>
      </c>
      <c r="DL29" s="1266">
        <v>2</v>
      </c>
      <c r="DM29" s="1266">
        <v>1</v>
      </c>
      <c r="DN29" s="1268">
        <v>41772</v>
      </c>
      <c r="DO29" s="1267" t="s">
        <v>2381</v>
      </c>
      <c r="DP29" s="284">
        <f t="shared" si="45"/>
        <v>41819</v>
      </c>
      <c r="DQ29" s="1268">
        <v>41782</v>
      </c>
      <c r="DR29" s="1267" t="s">
        <v>2382</v>
      </c>
      <c r="DS29" s="278">
        <v>41821</v>
      </c>
      <c r="DT29" s="277">
        <v>41767</v>
      </c>
      <c r="DU29" s="278">
        <v>41768</v>
      </c>
      <c r="DV29" s="1325" t="s">
        <v>2527</v>
      </c>
      <c r="DW29" s="277" t="s">
        <v>4210</v>
      </c>
      <c r="DX29" s="1315">
        <v>41879</v>
      </c>
      <c r="DY29" s="1198" t="s">
        <v>6937</v>
      </c>
      <c r="DZ29" s="61" t="s">
        <v>5420</v>
      </c>
      <c r="EA29" s="62"/>
      <c r="EB29" s="62"/>
      <c r="EC29" s="26" t="str">
        <f t="shared" si="56"/>
        <v/>
      </c>
      <c r="ED29" s="26" t="str">
        <f t="shared" si="57"/>
        <v>NOKERF5506PKOML</v>
      </c>
      <c r="EE29" s="27">
        <f>IF(ED29="",0,IF(COUNTIF(ED$12:ED28,ED29)=0,0,COUNTIF(ED$12:ED28,ED29)))</f>
        <v>0</v>
      </c>
      <c r="EF29" s="26">
        <f t="shared" si="58"/>
        <v>0</v>
      </c>
      <c r="EG29" s="27" t="str">
        <f t="shared" si="59"/>
        <v/>
      </c>
      <c r="EI29" s="26" t="str">
        <f t="shared" si="60"/>
        <v>NOKERF5506</v>
      </c>
      <c r="EJ29" s="26" t="str">
        <f t="shared" si="61"/>
        <v>NOKERF5506PK</v>
      </c>
      <c r="EL29" s="1323">
        <v>41827</v>
      </c>
      <c r="EM29" s="1211">
        <v>41831</v>
      </c>
      <c r="EN29" s="1211" t="s">
        <v>2448</v>
      </c>
      <c r="EO29" s="1265" t="s">
        <v>2417</v>
      </c>
      <c r="EP29" s="1265" t="s">
        <v>2417</v>
      </c>
      <c r="EQ29" s="1265" t="s">
        <v>2417</v>
      </c>
      <c r="ER29" s="1318"/>
      <c r="ES29" s="1318"/>
      <c r="ET29" s="1318"/>
      <c r="EU29" s="1318"/>
      <c r="EV29" s="1211"/>
      <c r="EW29" s="1267"/>
    </row>
    <row r="30" spans="1:153" s="26" customFormat="1" ht="52.5" customHeight="1">
      <c r="A30" s="169" t="str">
        <f>IF(OR($I30="TTL",$I30=""),"",IF(ISERROR(VLOOKUP($B30,CODE!$D:$G,CODE!$F$1-2,FALSE))=TRUE,"전략",VLOOKUP($B30,CODE!$D:$G,CODE!$F$1-2,FALSE)))</f>
        <v/>
      </c>
      <c r="B30" s="224" t="str">
        <f>IF(OR($I30="TTL",$I30=""),"",IF(VLOOKUP($P30,CODE!$K:$O,CODE!$O$1,FALSE)="",$I30,$I30&amp;"-"&amp;VLOOKUP($P30,CODE!$K:$O,CODE!$O$1,FALSE)))</f>
        <v/>
      </c>
      <c r="C30" s="72" t="str">
        <f t="shared" si="46"/>
        <v/>
      </c>
      <c r="D30" s="306" t="str">
        <f t="shared" si="47"/>
        <v/>
      </c>
      <c r="E30" s="72">
        <f t="shared" si="48"/>
        <v>0</v>
      </c>
      <c r="F30" s="195" t="str">
        <f t="shared" si="49"/>
        <v>0</v>
      </c>
      <c r="G30" s="72" t="str">
        <f t="shared" si="50"/>
        <v>0-</v>
      </c>
      <c r="H30" s="72">
        <f>IF(ISERROR(I30&amp;VLOOKUP(P30,CODE!$K:$N,CODE!$N$1,FALSE)&amp;S30)=TRUE,0,I30&amp;VLOOKUP(P30,CODE!$K:$N,CODE!$N$1,FALSE)&amp;S30)</f>
        <v>0</v>
      </c>
      <c r="I30" s="72" t="str">
        <f>IF(ISERROR(SEARCH("TTL",$K30))=TRUE,IF($L30="","",VLOOKUP($L30,CODE!$B:$G,CODE!$D$1,FALSE)),"TTL")</f>
        <v>TTL</v>
      </c>
      <c r="J30" s="244" t="str">
        <f t="shared" si="51"/>
        <v/>
      </c>
      <c r="K30" s="998" t="str">
        <f>C29&amp;" TTL"</f>
        <v>NOK-FOREMOST-04 TTL</v>
      </c>
      <c r="L30" s="40"/>
      <c r="M30" s="41" t="str">
        <f>IF(OR($I30="TTL",$L30=""),"",VLOOKUP($L30,CODE!$B:$D,CODE!$C$1,FALSE))</f>
        <v/>
      </c>
      <c r="N30" s="42" t="str">
        <f>IF(OR($I30="TTL",$L30=""),"",VLOOKUP($K$2,CODE!$S:$T,CODE!$T$1-1,FALSE))</f>
        <v/>
      </c>
      <c r="O30" s="43" t="str">
        <f>IF(OR($I30="TTL",$L30=""),"",VLOOKUP($L$2,CODE!$X:$Y,CODE!$Y$1-1,FALSE))</f>
        <v/>
      </c>
      <c r="P30" s="40"/>
      <c r="Q30" s="41" t="str">
        <f>IF(OR($I30="TTL",$P30=""),"",VLOOKUP($P30,CODE!$K:$M,CODE!$L$1,FALSE))</f>
        <v/>
      </c>
      <c r="R30" s="185" t="s">
        <v>1927</v>
      </c>
      <c r="S30" s="40"/>
      <c r="T30" s="43" t="str">
        <f t="shared" si="2"/>
        <v/>
      </c>
      <c r="U30" s="39" t="str">
        <f t="shared" si="3"/>
        <v/>
      </c>
      <c r="V30" s="36">
        <f t="shared" si="4"/>
        <v>1</v>
      </c>
      <c r="W30" s="44"/>
      <c r="X30" s="39" t="str">
        <f>IF($Y30="","",VLOOKUP($Y30,CODE!$AE:$AF,CODE!$AF$1-1,FALSE))</f>
        <v/>
      </c>
      <c r="Y30" s="37"/>
      <c r="Z30" s="35" t="str">
        <f t="shared" si="5"/>
        <v/>
      </c>
      <c r="AA30" s="587" t="str">
        <f t="shared" si="6"/>
        <v/>
      </c>
      <c r="AB30" s="45">
        <f t="shared" si="7"/>
        <v>2</v>
      </c>
      <c r="AC30" s="593">
        <v>0</v>
      </c>
      <c r="AD30" s="186">
        <v>1</v>
      </c>
      <c r="AE30" s="218"/>
      <c r="AF30" s="214"/>
      <c r="AG30" s="215"/>
      <c r="AH30" s="216"/>
      <c r="AI30" s="231" t="str">
        <f t="shared" si="8"/>
        <v/>
      </c>
      <c r="AJ30" s="217"/>
      <c r="AK30" s="217"/>
      <c r="AL30" s="219" t="str">
        <f t="shared" si="9"/>
        <v/>
      </c>
      <c r="AM30" s="254">
        <f>IF(ISERROR(VLOOKUP($F30,[1]기획현황취합!$A$1:$E$64926,[1]기획현황취합!$B$1,FALSE))=TRUE,0,VLOOKUP($F30,[1]기획현황취합!$A$1:$E$64926,[1]기획현황취합!$B$1,FALSE))</f>
        <v>0</v>
      </c>
      <c r="AN30" s="1003">
        <f>IF(ISERROR(VLOOKUP($F30,[1]기획현황취합!$A$1:$E$64926,[1]기획현황취합!$C$1,FALSE))=TRUE,0,VLOOKUP($F30,[1]기획현황취합!$A$1:$E$64926,[1]기획현황취합!$C$1,FALSE))</f>
        <v>0</v>
      </c>
      <c r="AO30" s="46">
        <f>IF(ISERROR(($AM30/1.1)/VLOOKUP($AG30,'TARGET MU'!$A:$D,'TARGET MU'!$D$1,FALSE))=TRUE,0,($AM30/1.1)/VLOOKUP($AG30,'TARGET MU'!$A:$D,'TARGET MU'!$D$1,FALSE))</f>
        <v>0</v>
      </c>
      <c r="AP30" s="1034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0</v>
      </c>
      <c r="AQ30" s="38">
        <f t="shared" si="52"/>
        <v>0</v>
      </c>
      <c r="AR30" s="725">
        <v>0</v>
      </c>
      <c r="AS30" s="725">
        <v>0</v>
      </c>
      <c r="AT30" s="251" t="s">
        <v>1714</v>
      </c>
      <c r="AU30" s="226">
        <f t="shared" si="10"/>
        <v>0</v>
      </c>
      <c r="AV30" s="252">
        <v>0</v>
      </c>
      <c r="AW30" s="253">
        <v>0</v>
      </c>
      <c r="AX30" s="257">
        <f>IF(ISERROR(VLOOKUP($F30,[1]기획현황취합!$A$1:$E$64926,[1]기획현황취합!$D$1,FALSE))=TRUE,0,VLOOKUP($F30,[1]기획현황취합!$A$1:$E$64926,[1]기획현황취합!$D$1,FALSE))</f>
        <v>0</v>
      </c>
      <c r="AY30" s="255">
        <v>0</v>
      </c>
      <c r="AZ30" s="210">
        <f>IF(ISERROR(VLOOKUP($F30,[1]기획현황취합!$A$1:$E$64926,[1]기획현황취합!$E$1,FALSE))=TRUE,0,VLOOKUP($F30,[1]기획현황취합!$A$1:$E$64926,[1]기획현황취합!$E$1,FALSE))</f>
        <v>0</v>
      </c>
      <c r="BA30" s="250">
        <v>0</v>
      </c>
      <c r="BB30" s="250">
        <v>0</v>
      </c>
      <c r="BC30" s="250">
        <v>0</v>
      </c>
      <c r="BD30" s="250">
        <v>0</v>
      </c>
      <c r="BE30" s="250">
        <v>0</v>
      </c>
      <c r="BF30" s="250">
        <v>0</v>
      </c>
      <c r="BG30" s="256">
        <v>0</v>
      </c>
      <c r="BH30" s="256">
        <v>0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699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1"/>
        <v>0</v>
      </c>
      <c r="BO30" s="47">
        <f t="shared" si="12"/>
        <v>700</v>
      </c>
      <c r="BP30" s="95">
        <f t="shared" si="13"/>
        <v>9356564</v>
      </c>
      <c r="BQ30" s="95">
        <f t="shared" si="14"/>
        <v>45500000</v>
      </c>
      <c r="BR30" s="48">
        <f t="shared" si="15"/>
        <v>4.4208147738460788</v>
      </c>
      <c r="BT30" s="26" t="str">
        <f>IF(ISERROR(Z30&amp;VLOOKUP($AG30,'TARGET MU'!$A:$D,'TARGET MU'!$B$1,FALSE))=TRUE,"",Z30&amp;VLOOKUP($AG30,'TARGET MU'!$A:$D,'TARGET MU'!$B$1,FALSE))</f>
        <v/>
      </c>
      <c r="BU30" s="31">
        <f t="shared" si="53"/>
        <v>0</v>
      </c>
      <c r="BV30" s="31" t="str">
        <f t="shared" si="54"/>
        <v>0</v>
      </c>
      <c r="BX30" s="55" t="str">
        <f t="shared" si="16"/>
        <v/>
      </c>
      <c r="BY30" s="56" t="str">
        <f t="shared" si="17"/>
        <v/>
      </c>
      <c r="BZ30" s="56">
        <f t="shared" si="18"/>
        <v>0</v>
      </c>
      <c r="CA30" s="56">
        <f t="shared" si="19"/>
        <v>0</v>
      </c>
      <c r="CB30" s="56" t="str">
        <f t="shared" si="20"/>
        <v>K</v>
      </c>
      <c r="CC30" s="56">
        <f t="shared" si="21"/>
        <v>0</v>
      </c>
      <c r="CD30" s="57">
        <f t="shared" si="22"/>
        <v>0</v>
      </c>
      <c r="CE30" s="56" t="str">
        <f t="shared" si="23"/>
        <v/>
      </c>
      <c r="CF30" s="56" t="str">
        <f t="shared" si="24"/>
        <v/>
      </c>
      <c r="CG30" s="57">
        <f t="shared" si="25"/>
        <v>0</v>
      </c>
      <c r="CH30" s="56" t="str">
        <f t="shared" si="26"/>
        <v/>
      </c>
      <c r="CI30" s="56">
        <f t="shared" si="27"/>
        <v>1</v>
      </c>
      <c r="CJ30" s="56">
        <f t="shared" si="28"/>
        <v>0</v>
      </c>
      <c r="CK30" s="58">
        <f t="shared" si="29"/>
        <v>700</v>
      </c>
      <c r="CL30" s="59">
        <f t="shared" si="30"/>
        <v>0</v>
      </c>
      <c r="CM30" s="58">
        <f t="shared" si="31"/>
        <v>0</v>
      </c>
      <c r="CN30" s="58">
        <f t="shared" si="32"/>
        <v>0</v>
      </c>
      <c r="CO30" s="58">
        <f t="shared" si="33"/>
        <v>0</v>
      </c>
      <c r="CP30" s="60" t="str">
        <f t="shared" si="34"/>
        <v/>
      </c>
      <c r="CQ30" s="241"/>
      <c r="CS30" s="49"/>
      <c r="CT30" s="50" t="str">
        <f t="shared" si="35"/>
        <v>NOK-FOREMOST-04 TTL</v>
      </c>
      <c r="CU30" s="51" t="str">
        <f t="shared" si="36"/>
        <v/>
      </c>
      <c r="CV30" s="51" t="str">
        <f t="shared" si="55"/>
        <v/>
      </c>
      <c r="CW30" s="51" t="str">
        <f t="shared" si="37"/>
        <v/>
      </c>
      <c r="CX30" s="52">
        <f t="shared" si="38"/>
        <v>0</v>
      </c>
      <c r="CY30" s="52" t="str">
        <f t="shared" si="39"/>
        <v/>
      </c>
      <c r="CZ30" s="53">
        <f t="shared" si="40"/>
        <v>700</v>
      </c>
      <c r="DA30" s="53">
        <f t="shared" si="41"/>
        <v>0</v>
      </c>
      <c r="DB30" s="52">
        <f t="shared" si="42"/>
        <v>0</v>
      </c>
      <c r="DC30" s="52">
        <f t="shared" si="43"/>
        <v>0</v>
      </c>
      <c r="DD30" s="61"/>
      <c r="DE30" s="165"/>
      <c r="DG30" s="277"/>
      <c r="DH30" s="283" t="str">
        <f t="shared" si="44"/>
        <v/>
      </c>
      <c r="DI30" s="276"/>
      <c r="DJ30" s="276"/>
      <c r="DK30" s="277"/>
      <c r="DL30" s="277"/>
      <c r="DM30" s="1080"/>
      <c r="DN30" s="277"/>
      <c r="DO30" s="277"/>
      <c r="DP30" s="284" t="str">
        <f t="shared" si="45"/>
        <v/>
      </c>
      <c r="DQ30" s="277"/>
      <c r="DR30" s="277"/>
      <c r="DS30" s="278"/>
      <c r="DT30" s="277"/>
      <c r="DU30" s="278"/>
      <c r="DV30" s="277"/>
      <c r="DW30" s="277"/>
      <c r="DX30" s="278"/>
      <c r="DY30" s="278"/>
      <c r="DZ30" s="61"/>
      <c r="EA30" s="62"/>
      <c r="EB30" s="62"/>
      <c r="EC30" s="26" t="str">
        <f t="shared" si="56"/>
        <v>0</v>
      </c>
      <c r="ED30" s="26" t="str">
        <f t="shared" si="57"/>
        <v/>
      </c>
      <c r="EE30" s="27">
        <f>IF(ED30="",0,IF(COUNTIF(ED$12:ED29,ED30)=0,0,COUNTIF(ED$12:ED29,ED30)))</f>
        <v>0</v>
      </c>
      <c r="EF30" s="26">
        <f t="shared" si="58"/>
        <v>0</v>
      </c>
      <c r="EG30" s="27" t="str">
        <f t="shared" si="59"/>
        <v/>
      </c>
      <c r="EI30" s="26" t="str">
        <f t="shared" si="60"/>
        <v/>
      </c>
      <c r="EJ30" s="26" t="str">
        <f t="shared" si="61"/>
        <v/>
      </c>
      <c r="EL30" s="277"/>
      <c r="EM30" s="283"/>
      <c r="EN30" s="276"/>
      <c r="EO30" s="276"/>
      <c r="EP30" s="277"/>
      <c r="EQ30" s="277"/>
      <c r="ER30" s="1080"/>
      <c r="ES30" s="277"/>
      <c r="ET30" s="277"/>
      <c r="EU30" s="284"/>
      <c r="EV30" s="277"/>
      <c r="EW30" s="277"/>
    </row>
    <row r="31" spans="1:153" s="26" customFormat="1" ht="52.5" customHeight="1">
      <c r="A31" s="169" t="str">
        <f>IF(OR($I31="TTL",$I31=""),"",IF(ISERROR(VLOOKUP($B31,CODE!$D:$G,CODE!$F$1-2,FALSE))=TRUE,"전략",VLOOKUP($B31,CODE!$D:$G,CODE!$F$1-2,FALSE)))</f>
        <v>SPORTS</v>
      </c>
      <c r="B31" s="224" t="str">
        <f>IF(OR($I31="TTL",$I31=""),"",IF(VLOOKUP($P31,CODE!$K:$O,CODE!$O$1,FALSE)="",$I31,$I31&amp;"-"&amp;VLOOKUP($P31,CODE!$K:$O,CODE!$O$1,FALSE)))</f>
        <v>NOK</v>
      </c>
      <c r="C31" s="72" t="str">
        <f t="shared" si="46"/>
        <v>NOK-EVERRICH TEXTILE-01</v>
      </c>
      <c r="D31" s="306" t="str">
        <f t="shared" si="47"/>
        <v>NOK-EVERRICH TEXTILE-01NOKTPF5508BK</v>
      </c>
      <c r="E31" s="72">
        <f t="shared" si="48"/>
        <v>1</v>
      </c>
      <c r="F31" s="195" t="str">
        <f t="shared" si="49"/>
        <v>NOK-EVERRICH TEXTILE-011</v>
      </c>
      <c r="G31" s="72" t="str">
        <f t="shared" si="50"/>
        <v>NOK-EVERRICH TEXTILE-011-NOKTPF5508BLACKFRE</v>
      </c>
      <c r="H31" s="72" t="str">
        <f>IF(ISERROR(I31&amp;VLOOKUP(P31,CODE!$K:$N,CODE!$N$1,FALSE)&amp;S31)=TRUE,0,I31&amp;VLOOKUP(P31,CODE!$K:$N,CODE!$N$1,FALSE)&amp;S31)</f>
        <v>NOK의류외508</v>
      </c>
      <c r="I31" s="72" t="str">
        <f>IF(ISERROR(SEARCH("TTL",$K31))=TRUE,IF($L31="","",VLOOKUP($L31,CODE!$B:$G,CODE!$D$1,FALSE)),"TTL")</f>
        <v>NOK</v>
      </c>
      <c r="J31" s="244" t="str">
        <f t="shared" si="51"/>
        <v>14FW N</v>
      </c>
      <c r="K31" s="998"/>
      <c r="L31" s="40" t="s">
        <v>1934</v>
      </c>
      <c r="M31" s="41" t="str">
        <f>IF(OR($I31="TTL",$L31=""),"",VLOOKUP($L31,CODE!$B:$D,CODE!$C$1,FALSE))</f>
        <v>NOVENT KIDS</v>
      </c>
      <c r="N31" s="42" t="str">
        <f>IF(OR($I31="TTL",$L31=""),"",VLOOKUP($K$2,CODE!$S:$T,CODE!$T$1-1,FALSE))</f>
        <v>F</v>
      </c>
      <c r="O31" s="1199">
        <v>5</v>
      </c>
      <c r="P31" s="40" t="s">
        <v>1959</v>
      </c>
      <c r="Q31" s="41" t="str">
        <f>IF(OR($I31="TTL",$P31=""),"",VLOOKUP($P31,CODE!$K:$M,CODE!$L$1,FALSE))</f>
        <v>TROOPER</v>
      </c>
      <c r="R31" s="185" t="s">
        <v>1936</v>
      </c>
      <c r="S31" s="40">
        <v>508</v>
      </c>
      <c r="T31" s="43">
        <f t="shared" si="2"/>
        <v>508</v>
      </c>
      <c r="U31" s="39" t="str">
        <f t="shared" si="3"/>
        <v>NOKTPF5508</v>
      </c>
      <c r="V31" s="36">
        <f t="shared" si="4"/>
        <v>1</v>
      </c>
      <c r="W31" s="44" t="s">
        <v>1960</v>
      </c>
      <c r="X31" s="39" t="str">
        <f>IF($Y31="","",VLOOKUP($Y31,CODE!$AE:$AF,CODE!$AF$1-1,FALSE))</f>
        <v>BK</v>
      </c>
      <c r="Y31" s="37" t="s">
        <v>1961</v>
      </c>
      <c r="Z31" s="35" t="str">
        <f t="shared" si="5"/>
        <v>NOKTPF5508BK</v>
      </c>
      <c r="AA31" s="587" t="str">
        <f t="shared" si="6"/>
        <v/>
      </c>
      <c r="AB31" s="45">
        <f t="shared" si="7"/>
        <v>1</v>
      </c>
      <c r="AC31" s="593">
        <v>0</v>
      </c>
      <c r="AD31" s="186">
        <v>1</v>
      </c>
      <c r="AE31" s="218" t="s">
        <v>1962</v>
      </c>
      <c r="AF31" s="214">
        <v>200</v>
      </c>
      <c r="AG31" s="1298" t="s">
        <v>2328</v>
      </c>
      <c r="AH31" s="1299">
        <v>1</v>
      </c>
      <c r="AI31" s="231" t="str">
        <f t="shared" si="8"/>
        <v>01</v>
      </c>
      <c r="AJ31" s="217" t="s">
        <v>1963</v>
      </c>
      <c r="AK31" s="217" t="s">
        <v>1964</v>
      </c>
      <c r="AL31" s="219">
        <f t="shared" si="9"/>
        <v>1</v>
      </c>
      <c r="AM31" s="254">
        <f>IF(ISERROR(VLOOKUP($F31,[1]기획현황취합!$A$1:$E$64926,[1]기획현황취합!$B$1,FALSE))=TRUE,0,VLOOKUP($F31,[1]기획현황취합!$A$1:$E$64926,[1]기획현황취합!$B$1,FALSE))</f>
        <v>75000</v>
      </c>
      <c r="AN31" s="1003">
        <f>IF(ISERROR(VLOOKUP($F31,[1]기획현황취합!$A$1:$E$64926,[1]기획현황취합!$C$1,FALSE))=TRUE,0,VLOOKUP($F31,[1]기획현황취합!$A$1:$E$64926,[1]기획현황취합!$C$1,FALSE))</f>
        <v>41795</v>
      </c>
      <c r="AO31" s="46">
        <f>IF(ISERROR(($AM31/1.1)/VLOOKUP($AG31,'TARGET MU'!$A:$D,'TARGET MU'!$D$1,FALSE))=TRUE,0,($AM31/1.1)/VLOOKUP($AG31,'TARGET MU'!$A:$D,'TARGET MU'!$D$1,FALSE))</f>
        <v>11363.636363636362</v>
      </c>
      <c r="AP31" s="1034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13491.820000000002</v>
      </c>
      <c r="AQ31" s="38">
        <f t="shared" si="52"/>
        <v>2128.1836363636394</v>
      </c>
      <c r="AR31" s="725">
        <v>1601</v>
      </c>
      <c r="AS31" s="725">
        <v>270</v>
      </c>
      <c r="AT31" s="251">
        <v>20</v>
      </c>
      <c r="AU31" s="226">
        <f t="shared" si="10"/>
        <v>1891</v>
      </c>
      <c r="AV31" s="252">
        <v>9.3000000000000007</v>
      </c>
      <c r="AW31" s="253">
        <v>0</v>
      </c>
      <c r="AX31" s="257">
        <f>IF(ISERROR(VLOOKUP($F31,[1]기획현황취합!$A$1:$E$64926,[1]기획현황취합!$D$1,FALSE))=TRUE,0,VLOOKUP($F31,[1]기획현황취합!$A$1:$E$64926,[1]기획현황취합!$D$1,FALSE))</f>
        <v>41738</v>
      </c>
      <c r="AY31" s="255">
        <v>41907</v>
      </c>
      <c r="AZ31" s="210">
        <f>IF(ISERROR(VLOOKUP($F31,[1]기획현황취합!$A$1:$E$64926,[1]기획현황취합!$E$1,FALSE))=TRUE,0,VLOOKUP($F31,[1]기획현황취합!$A$1:$E$64926,[1]기획현황취합!$E$1,FALSE))</f>
        <v>41907</v>
      </c>
      <c r="BA31" s="250">
        <v>41907</v>
      </c>
      <c r="BB31" s="250">
        <v>41918</v>
      </c>
      <c r="BC31" s="250">
        <v>0</v>
      </c>
      <c r="BD31" s="250">
        <v>0</v>
      </c>
      <c r="BE31" s="250">
        <v>0</v>
      </c>
      <c r="BF31" s="250">
        <v>0</v>
      </c>
      <c r="BG31" s="1197" t="s">
        <v>1671</v>
      </c>
      <c r="BH31" s="1197" t="s">
        <v>1671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199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1"/>
        <v>0</v>
      </c>
      <c r="BO31" s="47">
        <f t="shared" si="12"/>
        <v>200</v>
      </c>
      <c r="BP31" s="95">
        <f t="shared" si="13"/>
        <v>2698364.0000000005</v>
      </c>
      <c r="BQ31" s="95">
        <f t="shared" si="14"/>
        <v>15000000</v>
      </c>
      <c r="BR31" s="48">
        <f t="shared" si="15"/>
        <v>5.0535671378522808</v>
      </c>
      <c r="BT31" s="26" t="str">
        <f>IF(ISERROR(Z31&amp;VLOOKUP($AG31,'TARGET MU'!$A:$D,'TARGET MU'!$B$1,FALSE))=TRUE,"",Z31&amp;VLOOKUP($AG31,'TARGET MU'!$A:$D,'TARGET MU'!$B$1,FALSE))</f>
        <v>NOKTPF5508BKZHENJIANG EVERRICH</v>
      </c>
      <c r="BU31" s="31">
        <f t="shared" si="53"/>
        <v>13491.820000000002</v>
      </c>
      <c r="BV31" s="31" t="str">
        <f t="shared" si="54"/>
        <v>NOKTPF5508BKFRE20075000EVERRICH TEXTILE01CN</v>
      </c>
      <c r="BX31" s="55" t="str">
        <f t="shared" si="16"/>
        <v>NOK</v>
      </c>
      <c r="BY31" s="56">
        <f t="shared" si="17"/>
        <v>5</v>
      </c>
      <c r="BZ31" s="56" t="str">
        <f t="shared" si="18"/>
        <v>M</v>
      </c>
      <c r="CA31" s="56" t="str">
        <f t="shared" si="19"/>
        <v>TP</v>
      </c>
      <c r="CB31" s="56" t="str">
        <f t="shared" si="20"/>
        <v>K</v>
      </c>
      <c r="CC31" s="56" t="str">
        <f t="shared" si="21"/>
        <v>CN</v>
      </c>
      <c r="CD31" s="57" t="str">
        <f t="shared" si="22"/>
        <v>14FW NV 07_TROOPER_BK_KIDS</v>
      </c>
      <c r="CE31" s="56" t="str">
        <f t="shared" si="23"/>
        <v>NOKTPF5508</v>
      </c>
      <c r="CF31" s="56">
        <f t="shared" si="24"/>
        <v>508</v>
      </c>
      <c r="CG31" s="57" t="str">
        <f t="shared" si="25"/>
        <v>14FW NV 07_TROOPER_BK_KIDS</v>
      </c>
      <c r="CH31" s="56" t="str">
        <f t="shared" si="26"/>
        <v>BK</v>
      </c>
      <c r="CI31" s="56">
        <f t="shared" si="27"/>
        <v>1</v>
      </c>
      <c r="CJ31" s="56" t="str">
        <f t="shared" si="28"/>
        <v>FRE</v>
      </c>
      <c r="CK31" s="58">
        <f t="shared" si="29"/>
        <v>200</v>
      </c>
      <c r="CL31" s="59">
        <f t="shared" si="30"/>
        <v>9.3000000000000007</v>
      </c>
      <c r="CM31" s="58">
        <f t="shared" si="31"/>
        <v>75000</v>
      </c>
      <c r="CN31" s="58">
        <f t="shared" si="32"/>
        <v>11600.820000000002</v>
      </c>
      <c r="CO31" s="58">
        <f t="shared" si="33"/>
        <v>1891</v>
      </c>
      <c r="CP31" s="60">
        <f t="shared" si="34"/>
        <v>1</v>
      </c>
      <c r="CQ31" s="241">
        <v>1011</v>
      </c>
      <c r="CS31" s="49"/>
      <c r="CT31" s="50" t="str">
        <f t="shared" si="35"/>
        <v>NOKTPF5508BKFRE</v>
      </c>
      <c r="CU31" s="51" t="str">
        <f t="shared" si="36"/>
        <v>NOVENT KIDS</v>
      </c>
      <c r="CV31" s="51" t="str">
        <f t="shared" si="55"/>
        <v>TROOPER_508</v>
      </c>
      <c r="CW31" s="51" t="str">
        <f t="shared" si="37"/>
        <v>BLACK_FRE</v>
      </c>
      <c r="CX31" s="52" t="str">
        <f t="shared" si="38"/>
        <v>NOK</v>
      </c>
      <c r="CY31" s="52">
        <f t="shared" si="39"/>
        <v>508</v>
      </c>
      <c r="CZ31" s="53">
        <f t="shared" si="40"/>
        <v>200</v>
      </c>
      <c r="DA31" s="53">
        <f t="shared" si="41"/>
        <v>75000</v>
      </c>
      <c r="DB31" s="52" t="str">
        <f t="shared" si="42"/>
        <v>BLACK</v>
      </c>
      <c r="DC31" s="52" t="str">
        <f t="shared" si="43"/>
        <v>FRE</v>
      </c>
      <c r="DD31" s="61"/>
      <c r="DE31" s="165"/>
      <c r="DG31" s="1268">
        <v>41739</v>
      </c>
      <c r="DH31" s="283">
        <f t="shared" si="44"/>
        <v>41817</v>
      </c>
      <c r="DI31" s="1265">
        <v>41743</v>
      </c>
      <c r="DJ31" s="1265">
        <v>41743</v>
      </c>
      <c r="DK31" s="1268">
        <v>41795</v>
      </c>
      <c r="DL31" s="1266">
        <v>4</v>
      </c>
      <c r="DM31" s="1266">
        <v>3</v>
      </c>
      <c r="DN31" s="1268">
        <v>41750</v>
      </c>
      <c r="DO31" s="1268">
        <v>41795</v>
      </c>
      <c r="DP31" s="284">
        <f t="shared" si="45"/>
        <v>41847</v>
      </c>
      <c r="DQ31" s="1268">
        <v>41768</v>
      </c>
      <c r="DR31" s="1268">
        <v>41810</v>
      </c>
      <c r="DS31" s="278">
        <v>41795</v>
      </c>
      <c r="DT31" s="1269">
        <v>41836</v>
      </c>
      <c r="DU31" s="1269">
        <v>41836</v>
      </c>
      <c r="DV31" s="1325" t="s">
        <v>2527</v>
      </c>
      <c r="DW31" s="277" t="s">
        <v>4210</v>
      </c>
      <c r="DX31" s="278">
        <v>41904</v>
      </c>
      <c r="DY31" s="1198" t="s">
        <v>6937</v>
      </c>
      <c r="DZ31" s="61"/>
      <c r="EA31" s="62"/>
      <c r="EB31" s="62"/>
      <c r="EC31" s="26" t="str">
        <f t="shared" si="56"/>
        <v>NOKTPF5508BK41738</v>
      </c>
      <c r="ED31" s="26" t="str">
        <f t="shared" si="57"/>
        <v>NOKTPF5508BKFRE</v>
      </c>
      <c r="EE31" s="27">
        <f>IF(ED31="",0,IF(COUNTIF(ED$12:ED30,ED31)=0,0,COUNTIF(ED$12:ED30,ED31)))</f>
        <v>0</v>
      </c>
      <c r="EF31" s="26">
        <f t="shared" si="58"/>
        <v>0</v>
      </c>
      <c r="EG31" s="27" t="str">
        <f t="shared" si="59"/>
        <v/>
      </c>
      <c r="EI31" s="26" t="str">
        <f t="shared" si="60"/>
        <v>NOKTPF5508</v>
      </c>
      <c r="EJ31" s="26" t="str">
        <f t="shared" si="61"/>
        <v>NOKTPF5508BK</v>
      </c>
      <c r="EL31" s="1268">
        <v>41801</v>
      </c>
      <c r="EM31" s="1268">
        <v>41824</v>
      </c>
      <c r="EN31" s="1314">
        <v>2536.5</v>
      </c>
      <c r="EO31" s="1265" t="s">
        <v>2417</v>
      </c>
      <c r="EP31" s="1265" t="s">
        <v>2417</v>
      </c>
      <c r="EQ31" s="1265" t="s">
        <v>2417</v>
      </c>
      <c r="ER31" s="1318"/>
      <c r="ES31" s="1318"/>
      <c r="ET31" s="1318"/>
      <c r="EU31" s="1318"/>
      <c r="EV31" s="1268"/>
      <c r="EW31" s="1268"/>
    </row>
    <row r="32" spans="1:153" s="26" customFormat="1" ht="52.5" customHeight="1">
      <c r="A32" s="169" t="str">
        <f>IF(OR($I32="TTL",$I32=""),"",IF(ISERROR(VLOOKUP($B32,CODE!$D:$G,CODE!$F$1-2,FALSE))=TRUE,"전략",VLOOKUP($B32,CODE!$D:$G,CODE!$F$1-2,FALSE)))</f>
        <v>SPORTS</v>
      </c>
      <c r="B32" s="224" t="str">
        <f>IF(OR($I32="TTL",$I32=""),"",IF(VLOOKUP($P32,CODE!$K:$O,CODE!$O$1,FALSE)="",$I32,$I32&amp;"-"&amp;VLOOKUP($P32,CODE!$K:$O,CODE!$O$1,FALSE)))</f>
        <v>NOK</v>
      </c>
      <c r="C32" s="72" t="str">
        <f t="shared" si="46"/>
        <v>NOK-EVERRICH TEXTILE-01</v>
      </c>
      <c r="D32" s="306" t="str">
        <f t="shared" si="47"/>
        <v>NOK-EVERRICH TEXTILE-01NOKTPF5511BK</v>
      </c>
      <c r="E32" s="72">
        <f t="shared" si="48"/>
        <v>2</v>
      </c>
      <c r="F32" s="195" t="str">
        <f t="shared" si="49"/>
        <v>NOK-EVERRICH TEXTILE-012</v>
      </c>
      <c r="G32" s="72" t="str">
        <f t="shared" si="50"/>
        <v>NOK-EVERRICH TEXTILE-012-NOKTPF5511BLACKFRE</v>
      </c>
      <c r="H32" s="72" t="str">
        <f>IF(ISERROR(I32&amp;VLOOKUP(P32,CODE!$K:$N,CODE!$N$1,FALSE)&amp;S32)=TRUE,0,I32&amp;VLOOKUP(P32,CODE!$K:$N,CODE!$N$1,FALSE)&amp;S32)</f>
        <v>NOK의류외511</v>
      </c>
      <c r="I32" s="72" t="str">
        <f>IF(ISERROR(SEARCH("TTL",$K32))=TRUE,IF($L32="","",VLOOKUP($L32,CODE!$B:$G,CODE!$D$1,FALSE)),"TTL")</f>
        <v>NOK</v>
      </c>
      <c r="J32" s="244" t="str">
        <f t="shared" si="51"/>
        <v>14FW N</v>
      </c>
      <c r="K32" s="998"/>
      <c r="L32" s="40" t="s">
        <v>1925</v>
      </c>
      <c r="M32" s="41" t="str">
        <f>IF(OR($I32="TTL",$L32=""),"",VLOOKUP($L32,CODE!$B:$D,CODE!$C$1,FALSE))</f>
        <v>NOVENT KIDS</v>
      </c>
      <c r="N32" s="42" t="str">
        <f>IF(OR($I32="TTL",$L32=""),"",VLOOKUP($K$2,CODE!$S:$T,CODE!$T$1-1,FALSE))</f>
        <v>F</v>
      </c>
      <c r="O32" s="1199">
        <v>5</v>
      </c>
      <c r="P32" s="40" t="s">
        <v>1965</v>
      </c>
      <c r="Q32" s="41" t="str">
        <f>IF(OR($I32="TTL",$P32=""),"",VLOOKUP($P32,CODE!$K:$M,CODE!$L$1,FALSE))</f>
        <v>TROOPER</v>
      </c>
      <c r="R32" s="185" t="s">
        <v>1966</v>
      </c>
      <c r="S32" s="40">
        <v>511</v>
      </c>
      <c r="T32" s="43">
        <f t="shared" si="2"/>
        <v>511</v>
      </c>
      <c r="U32" s="39" t="str">
        <f t="shared" si="3"/>
        <v>NOKTPF5511</v>
      </c>
      <c r="V32" s="36">
        <f t="shared" si="4"/>
        <v>0.33333333333333331</v>
      </c>
      <c r="W32" s="44" t="s">
        <v>1967</v>
      </c>
      <c r="X32" s="39" t="str">
        <f>IF($Y32="","",VLOOKUP($Y32,CODE!$AE:$AF,CODE!$AF$1-1,FALSE))</f>
        <v>BK</v>
      </c>
      <c r="Y32" s="37" t="s">
        <v>1968</v>
      </c>
      <c r="Z32" s="35" t="str">
        <f t="shared" si="5"/>
        <v>NOKTPF5511BK</v>
      </c>
      <c r="AA32" s="587" t="str">
        <f t="shared" si="6"/>
        <v/>
      </c>
      <c r="AB32" s="45">
        <f t="shared" si="7"/>
        <v>1</v>
      </c>
      <c r="AC32" s="593">
        <v>0</v>
      </c>
      <c r="AD32" s="186">
        <v>1</v>
      </c>
      <c r="AE32" s="218" t="s">
        <v>1969</v>
      </c>
      <c r="AF32" s="214">
        <v>200</v>
      </c>
      <c r="AG32" s="215" t="s">
        <v>1970</v>
      </c>
      <c r="AH32" s="216">
        <v>1</v>
      </c>
      <c r="AI32" s="231" t="str">
        <f t="shared" si="8"/>
        <v>01</v>
      </c>
      <c r="AJ32" s="217" t="s">
        <v>1971</v>
      </c>
      <c r="AK32" s="217" t="s">
        <v>1972</v>
      </c>
      <c r="AL32" s="219">
        <f t="shared" si="9"/>
        <v>1</v>
      </c>
      <c r="AM32" s="254">
        <f>IF(ISERROR(VLOOKUP($F32,[1]기획현황취합!$A$1:$E$64926,[1]기획현황취합!$B$1,FALSE))=TRUE,0,VLOOKUP($F32,[1]기획현황취합!$A$1:$E$64926,[1]기획현황취합!$B$1,FALSE))</f>
        <v>75000</v>
      </c>
      <c r="AN32" s="1003">
        <f>IF(ISERROR(VLOOKUP($F32,[1]기획현황취합!$A$1:$E$64926,[1]기획현황취합!$C$1,FALSE))=TRUE,0,VLOOKUP($F32,[1]기획현황취합!$A$1:$E$64926,[1]기획현황취합!$C$1,FALSE))</f>
        <v>41795</v>
      </c>
      <c r="AO32" s="46">
        <f>IF(ISERROR(($AM32/1.1)/VLOOKUP($AG32,'TARGET MU'!$A:$D,'TARGET MU'!$D$1,FALSE))=TRUE,0,($AM32/1.1)/VLOOKUP($AG32,'TARGET MU'!$A:$D,'TARGET MU'!$D$1,FALSE))</f>
        <v>11363.636363636362</v>
      </c>
      <c r="AP32" s="1034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12265.04</v>
      </c>
      <c r="AQ32" s="38">
        <f t="shared" si="52"/>
        <v>901.40363636363873</v>
      </c>
      <c r="AR32" s="725"/>
      <c r="AS32" s="725">
        <v>270</v>
      </c>
      <c r="AT32" s="251">
        <v>20</v>
      </c>
      <c r="AU32" s="226">
        <f t="shared" si="10"/>
        <v>290</v>
      </c>
      <c r="AV32" s="252">
        <v>9.6</v>
      </c>
      <c r="AW32" s="253">
        <v>0</v>
      </c>
      <c r="AX32" s="257">
        <f>IF(ISERROR(VLOOKUP($F32,[1]기획현황취합!$A$1:$E$64926,[1]기획현황취합!$D$1,FALSE))=TRUE,0,VLOOKUP($F32,[1]기획현황취합!$A$1:$E$64926,[1]기획현황취합!$D$1,FALSE))</f>
        <v>41738</v>
      </c>
      <c r="AY32" s="255">
        <v>41907</v>
      </c>
      <c r="AZ32" s="210">
        <f>IF(ISERROR(VLOOKUP($F32,[1]기획현황취합!$A$1:$E$64926,[1]기획현황취합!$E$1,FALSE))=TRUE,0,VLOOKUP($F32,[1]기획현황취합!$A$1:$E$64926,[1]기획현황취합!$E$1,FALSE))</f>
        <v>41907</v>
      </c>
      <c r="BA32" s="250">
        <v>41907</v>
      </c>
      <c r="BB32" s="250">
        <v>41918</v>
      </c>
      <c r="BC32" s="250">
        <v>0</v>
      </c>
      <c r="BD32" s="250">
        <v>0</v>
      </c>
      <c r="BE32" s="250">
        <v>0</v>
      </c>
      <c r="BF32" s="250">
        <v>0</v>
      </c>
      <c r="BG32" s="1197" t="s">
        <v>1671</v>
      </c>
      <c r="BH32" s="1197" t="s">
        <v>1671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198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1"/>
        <v>0</v>
      </c>
      <c r="BO32" s="47">
        <f t="shared" si="12"/>
        <v>200</v>
      </c>
      <c r="BP32" s="95">
        <f t="shared" si="13"/>
        <v>2453008</v>
      </c>
      <c r="BQ32" s="95">
        <f t="shared" si="14"/>
        <v>15000000</v>
      </c>
      <c r="BR32" s="48">
        <f t="shared" si="15"/>
        <v>5.5590375719784175</v>
      </c>
      <c r="BT32" s="26" t="str">
        <f>IF(ISERROR(Z32&amp;VLOOKUP($AG32,'TARGET MU'!$A:$D,'TARGET MU'!$B$1,FALSE))=TRUE,"",Z32&amp;VLOOKUP($AG32,'TARGET MU'!$A:$D,'TARGET MU'!$B$1,FALSE))</f>
        <v>NOKTPF5511BKZHENJIANG EVERRICH</v>
      </c>
      <c r="BU32" s="31">
        <f t="shared" si="53"/>
        <v>12265.04</v>
      </c>
      <c r="BV32" s="31" t="str">
        <f t="shared" si="54"/>
        <v>NOKTPF5511BKFRE20075000EVERRICH TEXTILE01CN</v>
      </c>
      <c r="BX32" s="55" t="str">
        <f t="shared" si="16"/>
        <v>NOK</v>
      </c>
      <c r="BY32" s="56">
        <f t="shared" si="17"/>
        <v>5</v>
      </c>
      <c r="BZ32" s="56" t="str">
        <f t="shared" si="18"/>
        <v>M</v>
      </c>
      <c r="CA32" s="56" t="str">
        <f t="shared" si="19"/>
        <v>TP</v>
      </c>
      <c r="CB32" s="56" t="str">
        <f t="shared" si="20"/>
        <v>K</v>
      </c>
      <c r="CC32" s="56" t="str">
        <f t="shared" si="21"/>
        <v>CN</v>
      </c>
      <c r="CD32" s="57" t="str">
        <f t="shared" si="22"/>
        <v>14FW NV 09_TROOPER_BK_KIDS</v>
      </c>
      <c r="CE32" s="56" t="str">
        <f t="shared" si="23"/>
        <v>NOKTPF5511</v>
      </c>
      <c r="CF32" s="56">
        <f t="shared" si="24"/>
        <v>511</v>
      </c>
      <c r="CG32" s="57" t="str">
        <f t="shared" si="25"/>
        <v>14FW NV 09_TROOPER_BK_KIDS</v>
      </c>
      <c r="CH32" s="56" t="str">
        <f t="shared" si="26"/>
        <v>BK</v>
      </c>
      <c r="CI32" s="56">
        <f t="shared" si="27"/>
        <v>1</v>
      </c>
      <c r="CJ32" s="56" t="str">
        <f t="shared" si="28"/>
        <v>FRE</v>
      </c>
      <c r="CK32" s="58">
        <f t="shared" si="29"/>
        <v>200</v>
      </c>
      <c r="CL32" s="59">
        <f t="shared" si="30"/>
        <v>9.6</v>
      </c>
      <c r="CM32" s="58">
        <f t="shared" si="31"/>
        <v>75000</v>
      </c>
      <c r="CN32" s="58">
        <f t="shared" si="32"/>
        <v>11975.04</v>
      </c>
      <c r="CO32" s="58">
        <f t="shared" si="33"/>
        <v>290</v>
      </c>
      <c r="CP32" s="60">
        <f t="shared" si="34"/>
        <v>1</v>
      </c>
      <c r="CQ32" s="241">
        <v>1011</v>
      </c>
      <c r="CS32" s="49"/>
      <c r="CT32" s="50" t="str">
        <f t="shared" si="35"/>
        <v>NOKTPF5511BKFRE</v>
      </c>
      <c r="CU32" s="51" t="str">
        <f t="shared" si="36"/>
        <v>NOVENT KIDS</v>
      </c>
      <c r="CV32" s="51" t="str">
        <f t="shared" si="55"/>
        <v>TROOPER_511</v>
      </c>
      <c r="CW32" s="51" t="str">
        <f t="shared" si="37"/>
        <v>BLACK_FRE</v>
      </c>
      <c r="CX32" s="52" t="str">
        <f t="shared" si="38"/>
        <v>NOK</v>
      </c>
      <c r="CY32" s="52">
        <f t="shared" si="39"/>
        <v>511</v>
      </c>
      <c r="CZ32" s="53">
        <f t="shared" si="40"/>
        <v>200</v>
      </c>
      <c r="DA32" s="53">
        <f t="shared" si="41"/>
        <v>75000</v>
      </c>
      <c r="DB32" s="52" t="str">
        <f t="shared" si="42"/>
        <v>BLACK</v>
      </c>
      <c r="DC32" s="52" t="str">
        <f t="shared" si="43"/>
        <v>FRE</v>
      </c>
      <c r="DD32" s="61"/>
      <c r="DE32" s="165"/>
      <c r="DG32" s="1268">
        <v>41739</v>
      </c>
      <c r="DH32" s="283">
        <f t="shared" si="44"/>
        <v>41817</v>
      </c>
      <c r="DI32" s="1265">
        <v>41743</v>
      </c>
      <c r="DJ32" s="1265">
        <v>41744</v>
      </c>
      <c r="DK32" s="277">
        <v>41795</v>
      </c>
      <c r="DL32" s="1266">
        <v>3</v>
      </c>
      <c r="DM32" s="1266">
        <v>3</v>
      </c>
      <c r="DN32" s="1267" t="s">
        <v>2064</v>
      </c>
      <c r="DO32" s="1268">
        <v>41778</v>
      </c>
      <c r="DP32" s="284">
        <f t="shared" si="45"/>
        <v>41847</v>
      </c>
      <c r="DQ32" s="1267" t="s">
        <v>2063</v>
      </c>
      <c r="DR32" s="1268">
        <v>41810</v>
      </c>
      <c r="DS32" s="278">
        <v>41795</v>
      </c>
      <c r="DT32" s="1269" t="s">
        <v>2450</v>
      </c>
      <c r="DU32" s="1269" t="s">
        <v>2451</v>
      </c>
      <c r="DV32" s="1325" t="s">
        <v>2527</v>
      </c>
      <c r="DW32" s="277" t="s">
        <v>4210</v>
      </c>
      <c r="DX32" s="278">
        <v>41904</v>
      </c>
      <c r="DY32" s="1198" t="s">
        <v>6937</v>
      </c>
      <c r="DZ32" s="61"/>
      <c r="EA32" s="62"/>
      <c r="EB32" s="62"/>
      <c r="EC32" s="26" t="str">
        <f t="shared" si="56"/>
        <v>NOKTPF5511BK41738</v>
      </c>
      <c r="ED32" s="26" t="str">
        <f t="shared" si="57"/>
        <v>NOKTPF5511BKFRE</v>
      </c>
      <c r="EE32" s="27">
        <f>IF(ED32="",0,IF(COUNTIF(ED$12:ED31,ED32)=0,0,COUNTIF(ED$12:ED31,ED32)))</f>
        <v>0</v>
      </c>
      <c r="EF32" s="26">
        <f t="shared" si="58"/>
        <v>0</v>
      </c>
      <c r="EG32" s="27" t="str">
        <f t="shared" si="59"/>
        <v/>
      </c>
      <c r="EI32" s="26" t="str">
        <f t="shared" si="60"/>
        <v>NOKTPF5511</v>
      </c>
      <c r="EJ32" s="26" t="str">
        <f t="shared" si="61"/>
        <v>NOKTPF5511BK</v>
      </c>
      <c r="EL32" s="1268">
        <v>41801</v>
      </c>
      <c r="EM32" s="1268">
        <v>41824</v>
      </c>
      <c r="EN32" s="1211" t="s">
        <v>2449</v>
      </c>
      <c r="EO32" s="1265" t="s">
        <v>2417</v>
      </c>
      <c r="EP32" s="1265" t="s">
        <v>2417</v>
      </c>
      <c r="EQ32" s="1265" t="s">
        <v>2417</v>
      </c>
      <c r="ER32" s="1318"/>
      <c r="ES32" s="1318"/>
      <c r="ET32" s="1318"/>
      <c r="EU32" s="1318"/>
      <c r="EV32" s="1267"/>
      <c r="EW32" s="1268"/>
    </row>
    <row r="33" spans="1:153" s="26" customFormat="1" ht="52.5" customHeight="1">
      <c r="A33" s="169" t="str">
        <f>IF(OR($I33="TTL",$I33=""),"",IF(ISERROR(VLOOKUP($B33,CODE!$D:$G,CODE!$F$1-2,FALSE))=TRUE,"전략",VLOOKUP($B33,CODE!$D:$G,CODE!$F$1-2,FALSE)))</f>
        <v>SPORTS</v>
      </c>
      <c r="B33" s="224" t="str">
        <f>IF(OR($I33="TTL",$I33=""),"",IF(VLOOKUP($P33,CODE!$K:$O,CODE!$O$1,FALSE)="",$I33,$I33&amp;"-"&amp;VLOOKUP($P33,CODE!$K:$O,CODE!$O$1,FALSE)))</f>
        <v>NOK</v>
      </c>
      <c r="C33" s="72" t="str">
        <f t="shared" si="46"/>
        <v>NOK-EVERRICH TEXTILE-01</v>
      </c>
      <c r="D33" s="306" t="str">
        <f t="shared" si="47"/>
        <v>NOK-EVERRICH TEXTILE-01NOKTPF5511RE</v>
      </c>
      <c r="E33" s="72">
        <f t="shared" si="48"/>
        <v>3</v>
      </c>
      <c r="F33" s="195" t="str">
        <f t="shared" si="49"/>
        <v>NOK-EVERRICH TEXTILE-013</v>
      </c>
      <c r="G33" s="72" t="str">
        <f t="shared" si="50"/>
        <v>NOK-EVERRICH TEXTILE-013-NOKTPF5511REDFRE</v>
      </c>
      <c r="H33" s="72" t="str">
        <f>IF(ISERROR(I33&amp;VLOOKUP(P33,CODE!$K:$N,CODE!$N$1,FALSE)&amp;S33)=TRUE,0,I33&amp;VLOOKUP(P33,CODE!$K:$N,CODE!$N$1,FALSE)&amp;S33)</f>
        <v>NOK의류외511</v>
      </c>
      <c r="I33" s="72" t="str">
        <f>IF(ISERROR(SEARCH("TTL",$K33))=TRUE,IF($L33="","",VLOOKUP($L33,CODE!$B:$G,CODE!$D$1,FALSE)),"TTL")</f>
        <v>NOK</v>
      </c>
      <c r="J33" s="244" t="str">
        <f t="shared" si="51"/>
        <v>14FW N</v>
      </c>
      <c r="K33" s="998"/>
      <c r="L33" s="40" t="s">
        <v>1973</v>
      </c>
      <c r="M33" s="41" t="str">
        <f>IF(OR($I33="TTL",$L33=""),"",VLOOKUP($L33,CODE!$B:$D,CODE!$C$1,FALSE))</f>
        <v>NOVENT KIDS</v>
      </c>
      <c r="N33" s="42" t="str">
        <f>IF(OR($I33="TTL",$L33=""),"",VLOOKUP($K$2,CODE!$S:$T,CODE!$T$1-1,FALSE))</f>
        <v>F</v>
      </c>
      <c r="O33" s="1199">
        <v>5</v>
      </c>
      <c r="P33" s="40" t="s">
        <v>1974</v>
      </c>
      <c r="Q33" s="41" t="str">
        <f>IF(OR($I33="TTL",$P33=""),"",VLOOKUP($P33,CODE!$K:$M,CODE!$L$1,FALSE))</f>
        <v>TROOPER</v>
      </c>
      <c r="R33" s="185" t="s">
        <v>1975</v>
      </c>
      <c r="S33" s="40">
        <v>511</v>
      </c>
      <c r="T33" s="43">
        <f t="shared" si="2"/>
        <v>511</v>
      </c>
      <c r="U33" s="39" t="str">
        <f t="shared" si="3"/>
        <v>NOKTPF5511</v>
      </c>
      <c r="V33" s="36">
        <f t="shared" si="4"/>
        <v>0.33333333333333331</v>
      </c>
      <c r="W33" s="44" t="s">
        <v>1976</v>
      </c>
      <c r="X33" s="39" t="str">
        <f>IF($Y33="","",VLOOKUP($Y33,CODE!$AE:$AF,CODE!$AF$1-1,FALSE))</f>
        <v>RE</v>
      </c>
      <c r="Y33" s="37" t="s">
        <v>1977</v>
      </c>
      <c r="Z33" s="35" t="str">
        <f t="shared" si="5"/>
        <v>NOKTPF5511RE</v>
      </c>
      <c r="AA33" s="587" t="str">
        <f t="shared" si="6"/>
        <v/>
      </c>
      <c r="AB33" s="45">
        <f t="shared" si="7"/>
        <v>1</v>
      </c>
      <c r="AC33" s="593">
        <v>0</v>
      </c>
      <c r="AD33" s="186">
        <v>1</v>
      </c>
      <c r="AE33" s="218" t="s">
        <v>1978</v>
      </c>
      <c r="AF33" s="214">
        <v>250</v>
      </c>
      <c r="AG33" s="215" t="s">
        <v>1979</v>
      </c>
      <c r="AH33" s="216">
        <v>1</v>
      </c>
      <c r="AI33" s="231" t="str">
        <f t="shared" si="8"/>
        <v>01</v>
      </c>
      <c r="AJ33" s="217" t="s">
        <v>1980</v>
      </c>
      <c r="AK33" s="217" t="s">
        <v>1981</v>
      </c>
      <c r="AL33" s="219">
        <f t="shared" si="9"/>
        <v>1</v>
      </c>
      <c r="AM33" s="254">
        <f>IF(ISERROR(VLOOKUP($F33,[1]기획현황취합!$A$1:$E$64926,[1]기획현황취합!$B$1,FALSE))=TRUE,0,VLOOKUP($F33,[1]기획현황취합!$A$1:$E$64926,[1]기획현황취합!$B$1,FALSE))</f>
        <v>75000</v>
      </c>
      <c r="AN33" s="1003">
        <f>IF(ISERROR(VLOOKUP($F33,[1]기획현황취합!$A$1:$E$64926,[1]기획현황취합!$C$1,FALSE))=TRUE,0,VLOOKUP($F33,[1]기획현황취합!$A$1:$E$64926,[1]기획현황취합!$C$1,FALSE))</f>
        <v>41795</v>
      </c>
      <c r="AO33" s="46">
        <f>IF(ISERROR(($AM33/1.1)/VLOOKUP($AG33,'TARGET MU'!$A:$D,'TARGET MU'!$D$1,FALSE))=TRUE,0,($AM33/1.1)/VLOOKUP($AG33,'TARGET MU'!$A:$D,'TARGET MU'!$D$1,FALSE))</f>
        <v>11363.636363636362</v>
      </c>
      <c r="AP33" s="1034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12690.820000000002</v>
      </c>
      <c r="AQ33" s="38">
        <f t="shared" si="52"/>
        <v>1327.1836363636394</v>
      </c>
      <c r="AR33" s="725">
        <v>800</v>
      </c>
      <c r="AS33" s="725">
        <v>270</v>
      </c>
      <c r="AT33" s="251">
        <v>20</v>
      </c>
      <c r="AU33" s="226">
        <f t="shared" si="10"/>
        <v>1090</v>
      </c>
      <c r="AV33" s="252">
        <v>9.3000000000000007</v>
      </c>
      <c r="AW33" s="253">
        <v>0</v>
      </c>
      <c r="AX33" s="257">
        <f>IF(ISERROR(VLOOKUP($F33,[1]기획현황취합!$A$1:$E$64926,[1]기획현황취합!$D$1,FALSE))=TRUE,0,VLOOKUP($F33,[1]기획현황취합!$A$1:$E$64926,[1]기획현황취합!$D$1,FALSE))</f>
        <v>41738</v>
      </c>
      <c r="AY33" s="255">
        <v>41907</v>
      </c>
      <c r="AZ33" s="210">
        <f>IF(ISERROR(VLOOKUP($F33,[1]기획현황취합!$A$1:$E$64926,[1]기획현황취합!$E$1,FALSE))=TRUE,0,VLOOKUP($F33,[1]기획현황취합!$A$1:$E$64926,[1]기획현황취합!$E$1,FALSE))</f>
        <v>41907</v>
      </c>
      <c r="BA33" s="250">
        <v>41907</v>
      </c>
      <c r="BB33" s="250">
        <v>41918</v>
      </c>
      <c r="BC33" s="250">
        <v>0</v>
      </c>
      <c r="BD33" s="250">
        <v>0</v>
      </c>
      <c r="BE33" s="250">
        <v>0</v>
      </c>
      <c r="BF33" s="250">
        <v>0</v>
      </c>
      <c r="BG33" s="1197" t="s">
        <v>1671</v>
      </c>
      <c r="BH33" s="1197" t="s">
        <v>1671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245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1"/>
        <v>0</v>
      </c>
      <c r="BO33" s="47">
        <f t="shared" si="12"/>
        <v>250</v>
      </c>
      <c r="BP33" s="95">
        <f t="shared" si="13"/>
        <v>3172705.0000000005</v>
      </c>
      <c r="BQ33" s="95">
        <f t="shared" si="14"/>
        <v>18750000</v>
      </c>
      <c r="BR33" s="48">
        <f t="shared" si="15"/>
        <v>5.3725305521485742</v>
      </c>
      <c r="BT33" s="26" t="str">
        <f>IF(ISERROR(Z33&amp;VLOOKUP($AG33,'TARGET MU'!$A:$D,'TARGET MU'!$B$1,FALSE))=TRUE,"",Z33&amp;VLOOKUP($AG33,'TARGET MU'!$A:$D,'TARGET MU'!$B$1,FALSE))</f>
        <v>NOKTPF5511REZHENJIANG EVERRICH</v>
      </c>
      <c r="BU33" s="31">
        <f t="shared" si="53"/>
        <v>12690.820000000002</v>
      </c>
      <c r="BV33" s="31" t="str">
        <f t="shared" si="54"/>
        <v>NOKTPF5511REFRE25075000EVERRICH TEXTILE01CN</v>
      </c>
      <c r="BX33" s="55" t="str">
        <f t="shared" si="16"/>
        <v>NOK</v>
      </c>
      <c r="BY33" s="56">
        <f t="shared" si="17"/>
        <v>5</v>
      </c>
      <c r="BZ33" s="56" t="str">
        <f t="shared" si="18"/>
        <v>M</v>
      </c>
      <c r="CA33" s="56" t="str">
        <f t="shared" si="19"/>
        <v>TP</v>
      </c>
      <c r="CB33" s="56" t="str">
        <f t="shared" si="20"/>
        <v>K</v>
      </c>
      <c r="CC33" s="56" t="str">
        <f t="shared" si="21"/>
        <v>CN</v>
      </c>
      <c r="CD33" s="57" t="str">
        <f t="shared" si="22"/>
        <v>14FW NV 09_TROOPER_RE_KIDS</v>
      </c>
      <c r="CE33" s="56" t="str">
        <f t="shared" si="23"/>
        <v>NOKTPF5511</v>
      </c>
      <c r="CF33" s="56">
        <f t="shared" si="24"/>
        <v>511</v>
      </c>
      <c r="CG33" s="57" t="str">
        <f t="shared" si="25"/>
        <v>14FW NV 09_TROOPER_RE_KIDS</v>
      </c>
      <c r="CH33" s="56" t="str">
        <f t="shared" si="26"/>
        <v>RE</v>
      </c>
      <c r="CI33" s="56">
        <f t="shared" si="27"/>
        <v>1</v>
      </c>
      <c r="CJ33" s="56" t="str">
        <f t="shared" si="28"/>
        <v>FRE</v>
      </c>
      <c r="CK33" s="58">
        <f t="shared" si="29"/>
        <v>250</v>
      </c>
      <c r="CL33" s="59">
        <f t="shared" si="30"/>
        <v>9.3000000000000007</v>
      </c>
      <c r="CM33" s="58">
        <f t="shared" si="31"/>
        <v>75000</v>
      </c>
      <c r="CN33" s="58">
        <f t="shared" si="32"/>
        <v>11600.820000000002</v>
      </c>
      <c r="CO33" s="58">
        <f t="shared" si="33"/>
        <v>1090</v>
      </c>
      <c r="CP33" s="60">
        <f t="shared" si="34"/>
        <v>1</v>
      </c>
      <c r="CQ33" s="241">
        <v>1011</v>
      </c>
      <c r="CS33" s="49"/>
      <c r="CT33" s="50" t="str">
        <f t="shared" si="35"/>
        <v>NOKTPF5511REFRE</v>
      </c>
      <c r="CU33" s="51" t="str">
        <f t="shared" si="36"/>
        <v>NOVENT KIDS</v>
      </c>
      <c r="CV33" s="51" t="str">
        <f t="shared" si="55"/>
        <v>TROOPER_511</v>
      </c>
      <c r="CW33" s="51" t="str">
        <f t="shared" si="37"/>
        <v>RED_FRE</v>
      </c>
      <c r="CX33" s="52" t="str">
        <f t="shared" si="38"/>
        <v>NOK</v>
      </c>
      <c r="CY33" s="52">
        <f t="shared" si="39"/>
        <v>511</v>
      </c>
      <c r="CZ33" s="53">
        <f t="shared" si="40"/>
        <v>250</v>
      </c>
      <c r="DA33" s="53">
        <f t="shared" si="41"/>
        <v>75000</v>
      </c>
      <c r="DB33" s="52" t="str">
        <f t="shared" si="42"/>
        <v>RED</v>
      </c>
      <c r="DC33" s="52" t="str">
        <f t="shared" si="43"/>
        <v>FRE</v>
      </c>
      <c r="DD33" s="61"/>
      <c r="DE33" s="165"/>
      <c r="DG33" s="1268">
        <v>41739</v>
      </c>
      <c r="DH33" s="283">
        <f t="shared" si="44"/>
        <v>41817</v>
      </c>
      <c r="DI33" s="1265">
        <v>41743</v>
      </c>
      <c r="DJ33" s="1265">
        <v>41744</v>
      </c>
      <c r="DK33" s="277">
        <v>41795</v>
      </c>
      <c r="DL33" s="1266">
        <v>3</v>
      </c>
      <c r="DM33" s="1266">
        <v>3</v>
      </c>
      <c r="DN33" s="1267" t="s">
        <v>2064</v>
      </c>
      <c r="DO33" s="1268">
        <v>41778</v>
      </c>
      <c r="DP33" s="284">
        <f t="shared" si="45"/>
        <v>41847</v>
      </c>
      <c r="DQ33" s="1267" t="s">
        <v>2063</v>
      </c>
      <c r="DR33" s="1268">
        <v>41810</v>
      </c>
      <c r="DS33" s="278">
        <v>41795</v>
      </c>
      <c r="DT33" s="1269" t="s">
        <v>2450</v>
      </c>
      <c r="DU33" s="1269" t="s">
        <v>2451</v>
      </c>
      <c r="DV33" s="1325" t="s">
        <v>2527</v>
      </c>
      <c r="DW33" s="277" t="s">
        <v>4210</v>
      </c>
      <c r="DX33" s="278">
        <v>41904</v>
      </c>
      <c r="DY33" s="1198" t="s">
        <v>6937</v>
      </c>
      <c r="DZ33" s="61"/>
      <c r="EA33" s="62"/>
      <c r="EB33" s="62"/>
      <c r="EC33" s="26" t="str">
        <f t="shared" si="56"/>
        <v>NOKTPF5511RE41738</v>
      </c>
      <c r="ED33" s="26" t="str">
        <f t="shared" si="57"/>
        <v>NOKTPF5511REFRE</v>
      </c>
      <c r="EE33" s="27">
        <f>IF(ED33="",0,IF(COUNTIF(ED$12:ED32,ED33)=0,0,COUNTIF(ED$12:ED32,ED33)))</f>
        <v>0</v>
      </c>
      <c r="EF33" s="26">
        <f t="shared" si="58"/>
        <v>0</v>
      </c>
      <c r="EG33" s="27" t="str">
        <f t="shared" si="59"/>
        <v/>
      </c>
      <c r="EI33" s="26" t="str">
        <f t="shared" si="60"/>
        <v>NOKTPF5511</v>
      </c>
      <c r="EJ33" s="26" t="str">
        <f t="shared" si="61"/>
        <v>NOKTPF5511RE</v>
      </c>
      <c r="EL33" s="1268">
        <v>41801</v>
      </c>
      <c r="EM33" s="1268">
        <v>41824</v>
      </c>
      <c r="EN33" s="1211" t="s">
        <v>2449</v>
      </c>
      <c r="EO33" s="1265" t="s">
        <v>2417</v>
      </c>
      <c r="EP33" s="1265" t="s">
        <v>2417</v>
      </c>
      <c r="EQ33" s="1265" t="s">
        <v>2417</v>
      </c>
      <c r="ER33" s="1318"/>
      <c r="ES33" s="1318"/>
      <c r="ET33" s="1318"/>
      <c r="EU33" s="1318"/>
      <c r="EV33" s="1267"/>
      <c r="EW33" s="1268"/>
    </row>
    <row r="34" spans="1:153" s="26" customFormat="1" ht="52.5" customHeight="1">
      <c r="A34" s="169" t="str">
        <f>IF(OR($I34="TTL",$I34=""),"",IF(ISERROR(VLOOKUP($B34,CODE!$D:$G,CODE!$F$1-2,FALSE))=TRUE,"전략",VLOOKUP($B34,CODE!$D:$G,CODE!$F$1-2,FALSE)))</f>
        <v>SPORTS</v>
      </c>
      <c r="B34" s="224" t="str">
        <f>IF(OR($I34="TTL",$I34=""),"",IF(VLOOKUP($P34,CODE!$K:$O,CODE!$O$1,FALSE)="",$I34,$I34&amp;"-"&amp;VLOOKUP($P34,CODE!$K:$O,CODE!$O$1,FALSE)))</f>
        <v>NOK</v>
      </c>
      <c r="C34" s="72" t="str">
        <f t="shared" si="46"/>
        <v>NOK-EVERRICH TEXTILE-01</v>
      </c>
      <c r="D34" s="306" t="str">
        <f t="shared" si="47"/>
        <v>NOK-EVERRICH TEXTILE-01NOKTPF5511PK</v>
      </c>
      <c r="E34" s="72">
        <f t="shared" si="48"/>
        <v>4</v>
      </c>
      <c r="F34" s="195" t="str">
        <f t="shared" si="49"/>
        <v>NOK-EVERRICH TEXTILE-014</v>
      </c>
      <c r="G34" s="72" t="str">
        <f t="shared" si="50"/>
        <v>NOK-EVERRICH TEXTILE-014-NOKTPF5511PINKFRE</v>
      </c>
      <c r="H34" s="72" t="str">
        <f>IF(ISERROR(I34&amp;VLOOKUP(P34,CODE!$K:$N,CODE!$N$1,FALSE)&amp;S34)=TRUE,0,I34&amp;VLOOKUP(P34,CODE!$K:$N,CODE!$N$1,FALSE)&amp;S34)</f>
        <v>NOK의류외511</v>
      </c>
      <c r="I34" s="72" t="str">
        <f>IF(ISERROR(SEARCH("TTL",$K34))=TRUE,IF($L34="","",VLOOKUP($L34,CODE!$B:$G,CODE!$D$1,FALSE)),"TTL")</f>
        <v>NOK</v>
      </c>
      <c r="J34" s="244" t="str">
        <f t="shared" si="51"/>
        <v>14FW N</v>
      </c>
      <c r="K34" s="998"/>
      <c r="L34" s="40" t="s">
        <v>1982</v>
      </c>
      <c r="M34" s="41" t="str">
        <f>IF(OR($I34="TTL",$L34=""),"",VLOOKUP($L34,CODE!$B:$D,CODE!$C$1,FALSE))</f>
        <v>NOVENT KIDS</v>
      </c>
      <c r="N34" s="42" t="str">
        <f>IF(OR($I34="TTL",$L34=""),"",VLOOKUP($K$2,CODE!$S:$T,CODE!$T$1-1,FALSE))</f>
        <v>F</v>
      </c>
      <c r="O34" s="1199">
        <v>5</v>
      </c>
      <c r="P34" s="40" t="s">
        <v>1983</v>
      </c>
      <c r="Q34" s="41" t="str">
        <f>IF(OR($I34="TTL",$P34=""),"",VLOOKUP($P34,CODE!$K:$M,CODE!$L$1,FALSE))</f>
        <v>TROOPER</v>
      </c>
      <c r="R34" s="185" t="s">
        <v>1984</v>
      </c>
      <c r="S34" s="40">
        <v>511</v>
      </c>
      <c r="T34" s="43">
        <f t="shared" si="2"/>
        <v>511</v>
      </c>
      <c r="U34" s="39" t="str">
        <f t="shared" si="3"/>
        <v>NOKTPF5511</v>
      </c>
      <c r="V34" s="36">
        <f t="shared" si="4"/>
        <v>0.33333333333333331</v>
      </c>
      <c r="W34" s="44" t="s">
        <v>1985</v>
      </c>
      <c r="X34" s="39" t="str">
        <f>IF($Y34="","",VLOOKUP($Y34,CODE!$AE:$AF,CODE!$AF$1-1,FALSE))</f>
        <v>PK</v>
      </c>
      <c r="Y34" s="37" t="s">
        <v>1986</v>
      </c>
      <c r="Z34" s="35" t="str">
        <f t="shared" si="5"/>
        <v>NOKTPF5511PK</v>
      </c>
      <c r="AA34" s="587" t="str">
        <f t="shared" si="6"/>
        <v/>
      </c>
      <c r="AB34" s="45">
        <f t="shared" si="7"/>
        <v>1</v>
      </c>
      <c r="AC34" s="593">
        <v>0</v>
      </c>
      <c r="AD34" s="186">
        <v>1</v>
      </c>
      <c r="AE34" s="218" t="s">
        <v>1987</v>
      </c>
      <c r="AF34" s="214">
        <v>250</v>
      </c>
      <c r="AG34" s="215" t="s">
        <v>1988</v>
      </c>
      <c r="AH34" s="216">
        <v>1</v>
      </c>
      <c r="AI34" s="231" t="str">
        <f t="shared" si="8"/>
        <v>01</v>
      </c>
      <c r="AJ34" s="217" t="s">
        <v>1989</v>
      </c>
      <c r="AK34" s="217" t="s">
        <v>1990</v>
      </c>
      <c r="AL34" s="219">
        <f t="shared" si="9"/>
        <v>1</v>
      </c>
      <c r="AM34" s="254">
        <f>IF(ISERROR(VLOOKUP($F34,[1]기획현황취합!$A$1:$E$64926,[1]기획현황취합!$B$1,FALSE))=TRUE,0,VLOOKUP($F34,[1]기획현황취합!$A$1:$E$64926,[1]기획현황취합!$B$1,FALSE))</f>
        <v>75000</v>
      </c>
      <c r="AN34" s="1003">
        <f>IF(ISERROR(VLOOKUP($F34,[1]기획현황취합!$A$1:$E$64926,[1]기획현황취합!$C$1,FALSE))=TRUE,0,VLOOKUP($F34,[1]기획현황취합!$A$1:$E$64926,[1]기획현황취합!$C$1,FALSE))</f>
        <v>41795</v>
      </c>
      <c r="AO34" s="46">
        <f>IF(ISERROR(($AM34/1.1)/VLOOKUP($AG34,'TARGET MU'!$A:$D,'TARGET MU'!$D$1,FALSE))=TRUE,0,($AM34/1.1)/VLOOKUP($AG34,'TARGET MU'!$A:$D,'TARGET MU'!$D$1,FALSE))</f>
        <v>11363.636363636362</v>
      </c>
      <c r="AP34" s="1034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12741.34</v>
      </c>
      <c r="AQ34" s="38">
        <f t="shared" si="52"/>
        <v>1377.703636363638</v>
      </c>
      <c r="AR34" s="725">
        <v>1100</v>
      </c>
      <c r="AS34" s="725">
        <v>270</v>
      </c>
      <c r="AT34" s="251">
        <v>20</v>
      </c>
      <c r="AU34" s="226">
        <f t="shared" si="10"/>
        <v>1390</v>
      </c>
      <c r="AV34" s="252">
        <v>9.1</v>
      </c>
      <c r="AW34" s="253">
        <v>0</v>
      </c>
      <c r="AX34" s="257">
        <f>IF(ISERROR(VLOOKUP($F34,[1]기획현황취합!$A$1:$E$64926,[1]기획현황취합!$D$1,FALSE))=TRUE,0,VLOOKUP($F34,[1]기획현황취합!$A$1:$E$64926,[1]기획현황취합!$D$1,FALSE))</f>
        <v>41738</v>
      </c>
      <c r="AY34" s="255">
        <v>41907</v>
      </c>
      <c r="AZ34" s="210">
        <f>IF(ISERROR(VLOOKUP($F34,[1]기획현황취합!$A$1:$E$64926,[1]기획현황취합!$E$1,FALSE))=TRUE,0,VLOOKUP($F34,[1]기획현황취합!$A$1:$E$64926,[1]기획현황취합!$E$1,FALSE))</f>
        <v>41907</v>
      </c>
      <c r="BA34" s="250">
        <v>41907</v>
      </c>
      <c r="BB34" s="250">
        <v>41918</v>
      </c>
      <c r="BC34" s="250">
        <v>0</v>
      </c>
      <c r="BD34" s="250">
        <v>0</v>
      </c>
      <c r="BE34" s="250">
        <v>0</v>
      </c>
      <c r="BF34" s="250">
        <v>0</v>
      </c>
      <c r="BG34" s="1197" t="s">
        <v>1671</v>
      </c>
      <c r="BH34" s="1197" t="s">
        <v>1671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245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1"/>
        <v>0</v>
      </c>
      <c r="BO34" s="47">
        <f t="shared" si="12"/>
        <v>250</v>
      </c>
      <c r="BP34" s="95">
        <f t="shared" si="13"/>
        <v>3185335</v>
      </c>
      <c r="BQ34" s="95">
        <f t="shared" si="14"/>
        <v>18750000</v>
      </c>
      <c r="BR34" s="48">
        <f t="shared" si="15"/>
        <v>5.3512282210362621</v>
      </c>
      <c r="BT34" s="26" t="str">
        <f>IF(ISERROR(Z34&amp;VLOOKUP($AG34,'TARGET MU'!$A:$D,'TARGET MU'!$B$1,FALSE))=TRUE,"",Z34&amp;VLOOKUP($AG34,'TARGET MU'!$A:$D,'TARGET MU'!$B$1,FALSE))</f>
        <v>NOKTPF5511PKZHENJIANG EVERRICH</v>
      </c>
      <c r="BU34" s="31">
        <f t="shared" si="53"/>
        <v>12741.34</v>
      </c>
      <c r="BV34" s="31" t="str">
        <f t="shared" si="54"/>
        <v>NOKTPF5511PKFRE25075000EVERRICH TEXTILE01CN</v>
      </c>
      <c r="BX34" s="55" t="str">
        <f t="shared" si="16"/>
        <v>NOK</v>
      </c>
      <c r="BY34" s="56">
        <f t="shared" si="17"/>
        <v>5</v>
      </c>
      <c r="BZ34" s="56" t="str">
        <f t="shared" si="18"/>
        <v>M</v>
      </c>
      <c r="CA34" s="56" t="str">
        <f t="shared" si="19"/>
        <v>TP</v>
      </c>
      <c r="CB34" s="56" t="str">
        <f t="shared" si="20"/>
        <v>K</v>
      </c>
      <c r="CC34" s="56" t="str">
        <f t="shared" si="21"/>
        <v>CN</v>
      </c>
      <c r="CD34" s="57" t="str">
        <f t="shared" si="22"/>
        <v>14FW NV 09_TROOPER_PK_KIDS</v>
      </c>
      <c r="CE34" s="56" t="str">
        <f t="shared" si="23"/>
        <v>NOKTPF5511</v>
      </c>
      <c r="CF34" s="56">
        <f t="shared" si="24"/>
        <v>511</v>
      </c>
      <c r="CG34" s="57" t="str">
        <f t="shared" si="25"/>
        <v>14FW NV 09_TROOPER_PK_KIDS</v>
      </c>
      <c r="CH34" s="56" t="str">
        <f t="shared" si="26"/>
        <v>PK</v>
      </c>
      <c r="CI34" s="56">
        <f t="shared" si="27"/>
        <v>1</v>
      </c>
      <c r="CJ34" s="56" t="str">
        <f t="shared" si="28"/>
        <v>FRE</v>
      </c>
      <c r="CK34" s="58">
        <f t="shared" si="29"/>
        <v>250</v>
      </c>
      <c r="CL34" s="59">
        <f t="shared" si="30"/>
        <v>9.1</v>
      </c>
      <c r="CM34" s="58">
        <f t="shared" si="31"/>
        <v>75000</v>
      </c>
      <c r="CN34" s="58">
        <f t="shared" si="32"/>
        <v>11351.34</v>
      </c>
      <c r="CO34" s="58">
        <f t="shared" si="33"/>
        <v>1390</v>
      </c>
      <c r="CP34" s="60">
        <f t="shared" si="34"/>
        <v>1</v>
      </c>
      <c r="CQ34" s="241">
        <v>1011</v>
      </c>
      <c r="CS34" s="49"/>
      <c r="CT34" s="50" t="str">
        <f t="shared" si="35"/>
        <v>NOKTPF5511PKFRE</v>
      </c>
      <c r="CU34" s="51" t="str">
        <f t="shared" si="36"/>
        <v>NOVENT KIDS</v>
      </c>
      <c r="CV34" s="51" t="str">
        <f t="shared" si="55"/>
        <v>TROOPER_511</v>
      </c>
      <c r="CW34" s="51" t="str">
        <f t="shared" si="37"/>
        <v>PINK_FRE</v>
      </c>
      <c r="CX34" s="52" t="str">
        <f t="shared" si="38"/>
        <v>NOK</v>
      </c>
      <c r="CY34" s="52">
        <f t="shared" si="39"/>
        <v>511</v>
      </c>
      <c r="CZ34" s="53">
        <f t="shared" si="40"/>
        <v>250</v>
      </c>
      <c r="DA34" s="53">
        <f t="shared" si="41"/>
        <v>75000</v>
      </c>
      <c r="DB34" s="52" t="str">
        <f t="shared" si="42"/>
        <v>PINK</v>
      </c>
      <c r="DC34" s="52" t="str">
        <f t="shared" si="43"/>
        <v>FRE</v>
      </c>
      <c r="DD34" s="61"/>
      <c r="DE34" s="165"/>
      <c r="DG34" s="1268">
        <v>41739</v>
      </c>
      <c r="DH34" s="283">
        <f t="shared" si="44"/>
        <v>41817</v>
      </c>
      <c r="DI34" s="1265">
        <v>41743</v>
      </c>
      <c r="DJ34" s="1265">
        <v>41744</v>
      </c>
      <c r="DK34" s="277">
        <v>41795</v>
      </c>
      <c r="DL34" s="1266">
        <v>3</v>
      </c>
      <c r="DM34" s="1266">
        <v>2</v>
      </c>
      <c r="DN34" s="1268">
        <v>41751</v>
      </c>
      <c r="DO34" s="1268">
        <v>41778</v>
      </c>
      <c r="DP34" s="284">
        <f t="shared" si="45"/>
        <v>41847</v>
      </c>
      <c r="DQ34" s="277">
        <v>41766</v>
      </c>
      <c r="DR34" s="1268">
        <v>41810</v>
      </c>
      <c r="DS34" s="278">
        <v>41795</v>
      </c>
      <c r="DT34" s="1269" t="s">
        <v>2450</v>
      </c>
      <c r="DU34" s="1269" t="s">
        <v>2451</v>
      </c>
      <c r="DV34" s="1325" t="s">
        <v>2527</v>
      </c>
      <c r="DW34" s="277" t="s">
        <v>4210</v>
      </c>
      <c r="DX34" s="278">
        <v>41904</v>
      </c>
      <c r="DY34" s="1198" t="s">
        <v>6937</v>
      </c>
      <c r="DZ34" s="61"/>
      <c r="EA34" s="62"/>
      <c r="EB34" s="62"/>
      <c r="EC34" s="26" t="str">
        <f t="shared" si="56"/>
        <v>NOKTPF5511PK41738</v>
      </c>
      <c r="ED34" s="26" t="str">
        <f t="shared" si="57"/>
        <v>NOKTPF5511PKFRE</v>
      </c>
      <c r="EE34" s="27">
        <f>IF(ED34="",0,IF(COUNTIF(ED$12:ED33,ED34)=0,0,COUNTIF(ED$12:ED33,ED34)))</f>
        <v>0</v>
      </c>
      <c r="EF34" s="26">
        <f t="shared" si="58"/>
        <v>0</v>
      </c>
      <c r="EG34" s="27" t="str">
        <f t="shared" si="59"/>
        <v/>
      </c>
      <c r="EI34" s="26" t="str">
        <f t="shared" si="60"/>
        <v>NOKTPF5511</v>
      </c>
      <c r="EJ34" s="26" t="str">
        <f t="shared" si="61"/>
        <v>NOKTPF5511PK</v>
      </c>
      <c r="EL34" s="1268">
        <v>41801</v>
      </c>
      <c r="EM34" s="1268">
        <v>41824</v>
      </c>
      <c r="EN34" s="1211" t="s">
        <v>2449</v>
      </c>
      <c r="EO34" s="1265" t="s">
        <v>2417</v>
      </c>
      <c r="EP34" s="1265" t="s">
        <v>2417</v>
      </c>
      <c r="EQ34" s="1265" t="s">
        <v>2417</v>
      </c>
      <c r="ER34" s="1318"/>
      <c r="ES34" s="1318"/>
      <c r="ET34" s="1318"/>
      <c r="EU34" s="1318"/>
      <c r="EV34" s="277"/>
      <c r="EW34" s="1268"/>
    </row>
    <row r="35" spans="1:153" s="26" customFormat="1" ht="52.5" customHeight="1">
      <c r="A35" s="169" t="str">
        <f>IF(OR($I35="TTL",$I35=""),"",IF(ISERROR(VLOOKUP($B35,CODE!$D:$G,CODE!$F$1-2,FALSE))=TRUE,"전략",VLOOKUP($B35,CODE!$D:$G,CODE!$F$1-2,FALSE)))</f>
        <v/>
      </c>
      <c r="B35" s="224" t="str">
        <f>IF(OR($I35="TTL",$I35=""),"",IF(VLOOKUP($P35,CODE!$K:$O,CODE!$O$1,FALSE)="",$I35,$I35&amp;"-"&amp;VLOOKUP($P35,CODE!$K:$O,CODE!$O$1,FALSE)))</f>
        <v/>
      </c>
      <c r="C35" s="72" t="str">
        <f t="shared" si="46"/>
        <v/>
      </c>
      <c r="D35" s="306" t="str">
        <f t="shared" si="47"/>
        <v/>
      </c>
      <c r="E35" s="72">
        <f t="shared" si="48"/>
        <v>0</v>
      </c>
      <c r="F35" s="195" t="str">
        <f t="shared" si="49"/>
        <v>0</v>
      </c>
      <c r="G35" s="72" t="str">
        <f t="shared" si="50"/>
        <v>0-</v>
      </c>
      <c r="H35" s="72">
        <f>IF(ISERROR(I35&amp;VLOOKUP(P35,CODE!$K:$N,CODE!$N$1,FALSE)&amp;S35)=TRUE,0,I35&amp;VLOOKUP(P35,CODE!$K:$N,CODE!$N$1,FALSE)&amp;S35)</f>
        <v>0</v>
      </c>
      <c r="I35" s="72" t="str">
        <f>IF(ISERROR(SEARCH("TTL",$K35))=TRUE,IF($L35="","",VLOOKUP($L35,CODE!$B:$G,CODE!$D$1,FALSE)),"TTL")</f>
        <v>TTL</v>
      </c>
      <c r="J35" s="244" t="str">
        <f t="shared" si="51"/>
        <v/>
      </c>
      <c r="K35" s="998" t="str">
        <f>C34&amp;" TTL"</f>
        <v>NOK-EVERRICH TEXTILE-01 TTL</v>
      </c>
      <c r="L35" s="40"/>
      <c r="M35" s="41" t="str">
        <f>IF(OR($I35="TTL",$L35=""),"",VLOOKUP($L35,CODE!$B:$D,CODE!$C$1,FALSE))</f>
        <v/>
      </c>
      <c r="N35" s="42" t="str">
        <f>IF(OR($I35="TTL",$L35=""),"",VLOOKUP($K$2,CODE!$S:$T,CODE!$T$1-1,FALSE))</f>
        <v/>
      </c>
      <c r="O35" s="43" t="str">
        <f>IF(OR($I35="TTL",$L35=""),"",VLOOKUP($L$2,CODE!$X:$Y,CODE!$Y$1-1,FALSE))</f>
        <v/>
      </c>
      <c r="P35" s="40"/>
      <c r="Q35" s="41" t="str">
        <f>IF(OR($I35="TTL",$P35=""),"",VLOOKUP($P35,CODE!$K:$M,CODE!$L$1,FALSE))</f>
        <v/>
      </c>
      <c r="R35" s="185" t="s">
        <v>1984</v>
      </c>
      <c r="S35" s="40"/>
      <c r="T35" s="43" t="str">
        <f t="shared" si="2"/>
        <v/>
      </c>
      <c r="U35" s="39" t="str">
        <f t="shared" si="3"/>
        <v/>
      </c>
      <c r="V35" s="36">
        <f t="shared" si="4"/>
        <v>1.9999999999999998</v>
      </c>
      <c r="W35" s="44"/>
      <c r="X35" s="39" t="str">
        <f>IF($Y35="","",VLOOKUP($Y35,CODE!$AE:$AF,CODE!$AF$1-1,FALSE))</f>
        <v/>
      </c>
      <c r="Y35" s="37"/>
      <c r="Z35" s="35" t="str">
        <f t="shared" si="5"/>
        <v/>
      </c>
      <c r="AA35" s="587" t="str">
        <f t="shared" si="6"/>
        <v/>
      </c>
      <c r="AB35" s="45">
        <f t="shared" si="7"/>
        <v>4</v>
      </c>
      <c r="AC35" s="593">
        <v>0</v>
      </c>
      <c r="AD35" s="186">
        <v>1</v>
      </c>
      <c r="AE35" s="218"/>
      <c r="AF35" s="214"/>
      <c r="AG35" s="215"/>
      <c r="AH35" s="216"/>
      <c r="AI35" s="231" t="str">
        <f t="shared" si="8"/>
        <v/>
      </c>
      <c r="AJ35" s="217"/>
      <c r="AK35" s="217"/>
      <c r="AL35" s="219" t="str">
        <f t="shared" si="9"/>
        <v/>
      </c>
      <c r="AM35" s="254">
        <f>IF(ISERROR(VLOOKUP($F35,[1]기획현황취합!$A$1:$E$64926,[1]기획현황취합!$B$1,FALSE))=TRUE,0,VLOOKUP($F35,[1]기획현황취합!$A$1:$E$64926,[1]기획현황취합!$B$1,FALSE))</f>
        <v>0</v>
      </c>
      <c r="AN35" s="1003">
        <f>IF(ISERROR(VLOOKUP($F35,[1]기획현황취합!$A$1:$E$64926,[1]기획현황취합!$C$1,FALSE))=TRUE,0,VLOOKUP($F35,[1]기획현황취합!$A$1:$E$64926,[1]기획현황취합!$C$1,FALSE))</f>
        <v>0</v>
      </c>
      <c r="AO35" s="46">
        <f>IF(ISERROR(($AM35/1.1)/VLOOKUP($AG35,'TARGET MU'!$A:$D,'TARGET MU'!$D$1,FALSE))=TRUE,0,($AM35/1.1)/VLOOKUP($AG35,'TARGET MU'!$A:$D,'TARGET MU'!$D$1,FALSE))</f>
        <v>0</v>
      </c>
      <c r="AP35" s="1034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0</v>
      </c>
      <c r="AQ35" s="38">
        <f t="shared" si="52"/>
        <v>0</v>
      </c>
      <c r="AR35" s="725">
        <v>0</v>
      </c>
      <c r="AS35" s="725">
        <v>0</v>
      </c>
      <c r="AT35" s="251" t="s">
        <v>1714</v>
      </c>
      <c r="AU35" s="226">
        <f t="shared" si="10"/>
        <v>0</v>
      </c>
      <c r="AV35" s="252">
        <v>0</v>
      </c>
      <c r="AW35" s="253">
        <v>0</v>
      </c>
      <c r="AX35" s="257">
        <f>IF(ISERROR(VLOOKUP($F35,[1]기획현황취합!$A$1:$E$64926,[1]기획현황취합!$D$1,FALSE))=TRUE,0,VLOOKUP($F35,[1]기획현황취합!$A$1:$E$64926,[1]기획현황취합!$D$1,FALSE))</f>
        <v>0</v>
      </c>
      <c r="AY35" s="255">
        <v>0</v>
      </c>
      <c r="AZ35" s="210">
        <f>IF(ISERROR(VLOOKUP($F35,[1]기획현황취합!$A$1:$E$64926,[1]기획현황취합!$E$1,FALSE))=TRUE,0,VLOOKUP($F35,[1]기획현황취합!$A$1:$E$64926,[1]기획현황취합!$E$1,FALSE))</f>
        <v>0</v>
      </c>
      <c r="BA35" s="250">
        <v>0</v>
      </c>
      <c r="BB35" s="250">
        <v>0</v>
      </c>
      <c r="BC35" s="250">
        <v>0</v>
      </c>
      <c r="BD35" s="250">
        <v>0</v>
      </c>
      <c r="BE35" s="250">
        <v>0</v>
      </c>
      <c r="BF35" s="250">
        <v>0</v>
      </c>
      <c r="BG35" s="256">
        <v>0</v>
      </c>
      <c r="BH35" s="256">
        <v>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887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1"/>
        <v>0</v>
      </c>
      <c r="BO35" s="47">
        <f t="shared" si="12"/>
        <v>900</v>
      </c>
      <c r="BP35" s="95">
        <f t="shared" si="13"/>
        <v>11509412</v>
      </c>
      <c r="BQ35" s="95">
        <f t="shared" si="14"/>
        <v>67500000</v>
      </c>
      <c r="BR35" s="48">
        <f t="shared" si="15"/>
        <v>5.3316048086241379</v>
      </c>
      <c r="BT35" s="26" t="str">
        <f>IF(ISERROR(Z35&amp;VLOOKUP($AG35,'TARGET MU'!$A:$D,'TARGET MU'!$B$1,FALSE))=TRUE,"",Z35&amp;VLOOKUP($AG35,'TARGET MU'!$A:$D,'TARGET MU'!$B$1,FALSE))</f>
        <v/>
      </c>
      <c r="BU35" s="31">
        <f t="shared" si="53"/>
        <v>0</v>
      </c>
      <c r="BV35" s="31" t="str">
        <f t="shared" si="54"/>
        <v>0</v>
      </c>
      <c r="BX35" s="55" t="str">
        <f t="shared" si="16"/>
        <v/>
      </c>
      <c r="BY35" s="56" t="str">
        <f t="shared" si="17"/>
        <v/>
      </c>
      <c r="BZ35" s="56">
        <f t="shared" si="18"/>
        <v>0</v>
      </c>
      <c r="CA35" s="56">
        <f t="shared" si="19"/>
        <v>0</v>
      </c>
      <c r="CB35" s="56" t="str">
        <f t="shared" si="20"/>
        <v>K</v>
      </c>
      <c r="CC35" s="56">
        <f t="shared" si="21"/>
        <v>0</v>
      </c>
      <c r="CD35" s="57">
        <f t="shared" si="22"/>
        <v>0</v>
      </c>
      <c r="CE35" s="56" t="str">
        <f t="shared" si="23"/>
        <v/>
      </c>
      <c r="CF35" s="56" t="str">
        <f t="shared" si="24"/>
        <v/>
      </c>
      <c r="CG35" s="57">
        <f t="shared" si="25"/>
        <v>0</v>
      </c>
      <c r="CH35" s="56" t="str">
        <f t="shared" si="26"/>
        <v/>
      </c>
      <c r="CI35" s="56">
        <f t="shared" si="27"/>
        <v>1</v>
      </c>
      <c r="CJ35" s="56">
        <f t="shared" si="28"/>
        <v>0</v>
      </c>
      <c r="CK35" s="58">
        <f t="shared" si="29"/>
        <v>900</v>
      </c>
      <c r="CL35" s="59">
        <f t="shared" si="30"/>
        <v>0</v>
      </c>
      <c r="CM35" s="58">
        <f t="shared" si="31"/>
        <v>0</v>
      </c>
      <c r="CN35" s="58">
        <f t="shared" si="32"/>
        <v>0</v>
      </c>
      <c r="CO35" s="58">
        <f t="shared" si="33"/>
        <v>0</v>
      </c>
      <c r="CP35" s="60" t="str">
        <f t="shared" si="34"/>
        <v/>
      </c>
      <c r="CQ35" s="241"/>
      <c r="CS35" s="49"/>
      <c r="CT35" s="50" t="str">
        <f t="shared" si="35"/>
        <v>NOK-EVERRICH TEXTILE-01 TTL</v>
      </c>
      <c r="CU35" s="51" t="str">
        <f t="shared" si="36"/>
        <v/>
      </c>
      <c r="CV35" s="51" t="str">
        <f t="shared" si="55"/>
        <v/>
      </c>
      <c r="CW35" s="51" t="str">
        <f t="shared" si="37"/>
        <v/>
      </c>
      <c r="CX35" s="52">
        <f t="shared" si="38"/>
        <v>0</v>
      </c>
      <c r="CY35" s="52" t="str">
        <f t="shared" si="39"/>
        <v/>
      </c>
      <c r="CZ35" s="53">
        <f t="shared" si="40"/>
        <v>900</v>
      </c>
      <c r="DA35" s="53">
        <f t="shared" si="41"/>
        <v>0</v>
      </c>
      <c r="DB35" s="52">
        <f t="shared" si="42"/>
        <v>0</v>
      </c>
      <c r="DC35" s="52">
        <f t="shared" si="43"/>
        <v>0</v>
      </c>
      <c r="DD35" s="61"/>
      <c r="DE35" s="165"/>
      <c r="DG35" s="277"/>
      <c r="DH35" s="283" t="str">
        <f t="shared" si="44"/>
        <v/>
      </c>
      <c r="DI35" s="276"/>
      <c r="DJ35" s="276"/>
      <c r="DK35" s="277"/>
      <c r="DL35" s="277"/>
      <c r="DM35" s="1080"/>
      <c r="DN35" s="277"/>
      <c r="DO35" s="277"/>
      <c r="DP35" s="284" t="str">
        <f t="shared" si="45"/>
        <v/>
      </c>
      <c r="DQ35" s="277"/>
      <c r="DR35" s="277"/>
      <c r="DS35" s="278"/>
      <c r="DT35" s="277"/>
      <c r="DU35" s="278"/>
      <c r="DV35" s="277"/>
      <c r="DW35" s="277"/>
      <c r="DX35" s="278"/>
      <c r="DY35" s="278"/>
      <c r="DZ35" s="61"/>
      <c r="EA35" s="62"/>
      <c r="EB35" s="62"/>
      <c r="EC35" s="26" t="str">
        <f t="shared" si="56"/>
        <v>0</v>
      </c>
      <c r="ED35" s="26" t="str">
        <f t="shared" si="57"/>
        <v/>
      </c>
      <c r="EE35" s="27">
        <f>IF(ED35="",0,IF(COUNTIF(ED$12:ED34,ED35)=0,0,COUNTIF(ED$12:ED34,ED35)))</f>
        <v>0</v>
      </c>
      <c r="EF35" s="26">
        <f t="shared" si="58"/>
        <v>0</v>
      </c>
      <c r="EG35" s="27" t="str">
        <f t="shared" si="59"/>
        <v/>
      </c>
      <c r="EI35" s="26" t="str">
        <f t="shared" si="60"/>
        <v/>
      </c>
      <c r="EJ35" s="26" t="str">
        <f t="shared" si="61"/>
        <v/>
      </c>
      <c r="EL35" s="277"/>
      <c r="EM35" s="283"/>
      <c r="EN35" s="276"/>
      <c r="EO35" s="276"/>
      <c r="EP35" s="277"/>
      <c r="EQ35" s="277"/>
      <c r="ER35" s="1080"/>
      <c r="ES35" s="277"/>
      <c r="ET35" s="277"/>
      <c r="EU35" s="284"/>
      <c r="EV35" s="277"/>
      <c r="EW35" s="277"/>
    </row>
    <row r="36" spans="1:153" s="26" customFormat="1" ht="52.5" customHeight="1">
      <c r="A36" s="169" t="str">
        <f>IF(OR($I36="TTL",$I36=""),"",IF(ISERROR(VLOOKUP($B36,CODE!$D:$G,CODE!$F$1-2,FALSE))=TRUE,"전략",VLOOKUP($B36,CODE!$D:$G,CODE!$F$1-2,FALSE)))</f>
        <v>F-CAP</v>
      </c>
      <c r="B36" s="224" t="str">
        <f>IF(OR($I36="TTL",$I36=""),"",IF(VLOOKUP($P36,CODE!$K:$O,CODE!$O$1,FALSE)="",$I36,$I36&amp;"-"&amp;VLOOKUP($P36,CODE!$K:$O,CODE!$O$1,FALSE)))</f>
        <v>BRK</v>
      </c>
      <c r="C36" s="72" t="str">
        <f t="shared" si="46"/>
        <v>BRK-동일모자-07</v>
      </c>
      <c r="D36" s="306" t="str">
        <f t="shared" si="47"/>
        <v>BRK-동일모자-07BRKBAF5501GY</v>
      </c>
      <c r="E36" s="72">
        <f t="shared" si="48"/>
        <v>1</v>
      </c>
      <c r="F36" s="195" t="str">
        <f t="shared" si="49"/>
        <v>BRK-동일모자-071</v>
      </c>
      <c r="G36" s="72" t="str">
        <f t="shared" si="50"/>
        <v>BRK-동일모자-071-BRKBAF5501GREYXSS</v>
      </c>
      <c r="H36" s="72" t="str">
        <f>IF(ISERROR(I36&amp;VLOOKUP(P36,CODE!$K:$N,CODE!$N$1,FALSE)&amp;S36)=TRUE,0,I36&amp;VLOOKUP(P36,CODE!$K:$N,CODE!$N$1,FALSE)&amp;S36)</f>
        <v>BRK의류외501</v>
      </c>
      <c r="I36" s="72" t="str">
        <f>IF(ISERROR(SEARCH("TTL",$K36))=TRUE,IF($L36="","",VLOOKUP($L36,CODE!$B:$G,CODE!$D$1,FALSE)),"TTL")</f>
        <v>BRK</v>
      </c>
      <c r="J36" s="244" t="str">
        <f t="shared" si="51"/>
        <v>14FW B</v>
      </c>
      <c r="K36" s="998"/>
      <c r="L36" s="40" t="s">
        <v>1991</v>
      </c>
      <c r="M36" s="41" t="str">
        <f>IF(OR($I36="TTL",$L36=""),"",VLOOKUP($L36,CODE!$B:$D,CODE!$C$1,FALSE))</f>
        <v>BROWN SQURE KIDS</v>
      </c>
      <c r="N36" s="42" t="str">
        <f>IF(OR($I36="TTL",$L36=""),"",VLOOKUP($K$2,CODE!$S:$T,CODE!$T$1-1,FALSE))</f>
        <v>F</v>
      </c>
      <c r="O36" s="1199">
        <v>5</v>
      </c>
      <c r="P36" s="40" t="s">
        <v>1939</v>
      </c>
      <c r="Q36" s="41" t="str">
        <f>IF(OR($I36="TTL",$P36=""),"",VLOOKUP($P36,CODE!$K:$M,CODE!$L$1,FALSE))</f>
        <v>BASIC CAP</v>
      </c>
      <c r="R36" s="185" t="s">
        <v>1927</v>
      </c>
      <c r="S36" s="40">
        <v>501</v>
      </c>
      <c r="T36" s="43">
        <f t="shared" si="2"/>
        <v>501</v>
      </c>
      <c r="U36" s="39" t="str">
        <f t="shared" si="3"/>
        <v>BRKBAF5501</v>
      </c>
      <c r="V36" s="36">
        <f t="shared" si="4"/>
        <v>0.16666666666666666</v>
      </c>
      <c r="W36" s="44" t="s">
        <v>1992</v>
      </c>
      <c r="X36" s="39" t="str">
        <f>IF($Y36="","",VLOOKUP($Y36,CODE!$AE:$AF,CODE!$AF$1-1,FALSE))</f>
        <v>GY</v>
      </c>
      <c r="Y36" s="37" t="s">
        <v>1941</v>
      </c>
      <c r="Z36" s="35" t="str">
        <f t="shared" si="5"/>
        <v>BRKBAF5501GY</v>
      </c>
      <c r="AA36" s="587" t="str">
        <f t="shared" si="6"/>
        <v/>
      </c>
      <c r="AB36" s="45">
        <f t="shared" si="7"/>
        <v>0.33333333333333331</v>
      </c>
      <c r="AC36" s="593">
        <v>0</v>
      </c>
      <c r="AD36" s="186">
        <v>1</v>
      </c>
      <c r="AE36" s="218" t="s">
        <v>1930</v>
      </c>
      <c r="AF36" s="214">
        <v>250</v>
      </c>
      <c r="AG36" s="215" t="s">
        <v>1993</v>
      </c>
      <c r="AH36" s="216">
        <v>7</v>
      </c>
      <c r="AI36" s="231" t="str">
        <f t="shared" si="8"/>
        <v>07</v>
      </c>
      <c r="AJ36" s="217" t="s">
        <v>1932</v>
      </c>
      <c r="AK36" s="217" t="s">
        <v>1933</v>
      </c>
      <c r="AL36" s="219">
        <f t="shared" si="9"/>
        <v>1</v>
      </c>
      <c r="AM36" s="254">
        <f>IF(ISERROR(VLOOKUP($F36,[1]기획현황취합!$A$1:$E$64926,[1]기획현황취합!$B$1,FALSE))=TRUE,0,VLOOKUP($F36,[1]기획현황취합!$A$1:$E$64926,[1]기획현황취합!$B$1,FALSE))</f>
        <v>45000</v>
      </c>
      <c r="AN36" s="1003">
        <f>IF(ISERROR(VLOOKUP($F36,[1]기획현황취합!$A$1:$E$64926,[1]기획현황취합!$C$1,FALSE))=TRUE,0,VLOOKUP($F36,[1]기획현황취합!$A$1:$E$64926,[1]기획현황취합!$C$1,FALSE))</f>
        <v>41820</v>
      </c>
      <c r="AO36" s="46">
        <f>IF(ISERROR(($AM36/1.1)/VLOOKUP($AG36,'TARGET MU'!$A:$D,'TARGET MU'!$D$1,FALSE))=TRUE,0,($AM36/1.1)/VLOOKUP($AG36,'TARGET MU'!$A:$D,'TARGET MU'!$D$1,FALSE))</f>
        <v>6818.1818181818171</v>
      </c>
      <c r="AP36" s="1034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7379.6600000000008</v>
      </c>
      <c r="AQ36" s="38">
        <f t="shared" si="52"/>
        <v>561.47818181818366</v>
      </c>
      <c r="AR36" s="725"/>
      <c r="AS36" s="725">
        <v>0</v>
      </c>
      <c r="AT36" s="251">
        <v>20</v>
      </c>
      <c r="AU36" s="226">
        <f t="shared" si="10"/>
        <v>20</v>
      </c>
      <c r="AV36" s="252">
        <v>5.9</v>
      </c>
      <c r="AW36" s="253">
        <v>0</v>
      </c>
      <c r="AX36" s="257">
        <f>IF(ISERROR(VLOOKUP($F36,[1]기획현황취합!$A$1:$E$64926,[1]기획현황취합!$D$1,FALSE))=TRUE,0,VLOOKUP($F36,[1]기획현황취합!$A$1:$E$64926,[1]기획현황취합!$D$1,FALSE))</f>
        <v>41738</v>
      </c>
      <c r="AY36" s="255">
        <v>0</v>
      </c>
      <c r="AZ36" s="210">
        <f>IF(ISERROR(VLOOKUP($F36,[1]기획현황취합!$A$1:$E$64926,[1]기획현황취합!$E$1,FALSE))=TRUE,0,VLOOKUP($F36,[1]기획현황취합!$A$1:$E$64926,[1]기획현황취합!$E$1,FALSE))</f>
        <v>41848</v>
      </c>
      <c r="BA36" s="250">
        <v>41848</v>
      </c>
      <c r="BB36" s="1324">
        <v>41859</v>
      </c>
      <c r="BC36" s="250">
        <v>41883</v>
      </c>
      <c r="BD36" s="250">
        <v>0</v>
      </c>
      <c r="BE36" s="250">
        <v>0</v>
      </c>
      <c r="BF36" s="250">
        <v>0</v>
      </c>
      <c r="BG36" s="1197" t="s">
        <v>1671</v>
      </c>
      <c r="BH36" s="1197" t="s">
        <v>1671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219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346"/>
      <c r="BO36" s="47">
        <f t="shared" si="12"/>
        <v>250</v>
      </c>
      <c r="BP36" s="95">
        <f t="shared" si="13"/>
        <v>1844915.0000000002</v>
      </c>
      <c r="BQ36" s="95">
        <f t="shared" si="14"/>
        <v>11250000</v>
      </c>
      <c r="BR36" s="48">
        <f t="shared" si="15"/>
        <v>5.5434926418142432</v>
      </c>
      <c r="BT36" s="26" t="str">
        <f>IF(ISERROR(Z36&amp;VLOOKUP($AG36,'TARGET MU'!$A:$D,'TARGET MU'!$B$1,FALSE))=TRUE,"",Z36&amp;VLOOKUP($AG36,'TARGET MU'!$A:$D,'TARGET MU'!$B$1,FALSE))</f>
        <v>BRKBAF5501GY동일모자(청도)</v>
      </c>
      <c r="BU36" s="31">
        <f t="shared" si="53"/>
        <v>7379.6600000000008</v>
      </c>
      <c r="BV36" s="31" t="str">
        <f t="shared" si="54"/>
        <v>BRKBAF5501GYXSS25045000동일모자07CN</v>
      </c>
      <c r="BX36" s="55" t="str">
        <f t="shared" si="16"/>
        <v>BRK</v>
      </c>
      <c r="BY36" s="56">
        <f t="shared" si="17"/>
        <v>5</v>
      </c>
      <c r="BZ36" s="56" t="str">
        <f t="shared" si="18"/>
        <v>M</v>
      </c>
      <c r="CA36" s="56" t="str">
        <f t="shared" si="19"/>
        <v>BA</v>
      </c>
      <c r="CB36" s="56" t="str">
        <f t="shared" si="20"/>
        <v>K</v>
      </c>
      <c r="CC36" s="56" t="str">
        <f t="shared" si="21"/>
        <v>CN</v>
      </c>
      <c r="CD36" s="57" t="str">
        <f t="shared" si="22"/>
        <v>14FW BROWN_SQURE_CAP-01-GY_KIDS</v>
      </c>
      <c r="CE36" s="56" t="str">
        <f t="shared" si="23"/>
        <v>BRKBAF5501</v>
      </c>
      <c r="CF36" s="56">
        <f t="shared" si="24"/>
        <v>501</v>
      </c>
      <c r="CG36" s="57" t="str">
        <f t="shared" si="25"/>
        <v>14FW BROWN_SQURE_CAP-01-GY_KIDS</v>
      </c>
      <c r="CH36" s="56" t="str">
        <f t="shared" si="26"/>
        <v>GY</v>
      </c>
      <c r="CI36" s="56">
        <f t="shared" si="27"/>
        <v>1</v>
      </c>
      <c r="CJ36" s="56" t="str">
        <f t="shared" si="28"/>
        <v>XSS</v>
      </c>
      <c r="CK36" s="58">
        <f t="shared" si="29"/>
        <v>250</v>
      </c>
      <c r="CL36" s="59">
        <f t="shared" si="30"/>
        <v>5.9</v>
      </c>
      <c r="CM36" s="58">
        <f t="shared" si="31"/>
        <v>45000</v>
      </c>
      <c r="CN36" s="58">
        <f t="shared" si="32"/>
        <v>7359.6600000000008</v>
      </c>
      <c r="CO36" s="58">
        <f t="shared" si="33"/>
        <v>20</v>
      </c>
      <c r="CP36" s="60">
        <f t="shared" si="34"/>
        <v>1</v>
      </c>
      <c r="CQ36" s="241">
        <v>738</v>
      </c>
      <c r="CS36" s="49"/>
      <c r="CT36" s="50" t="str">
        <f t="shared" si="35"/>
        <v>BRKBAF5501GYXSS</v>
      </c>
      <c r="CU36" s="51" t="str">
        <f t="shared" si="36"/>
        <v>BROWN SQURE KIDS</v>
      </c>
      <c r="CV36" s="51" t="str">
        <f t="shared" si="55"/>
        <v>BASIC CAP_501</v>
      </c>
      <c r="CW36" s="51" t="str">
        <f t="shared" si="37"/>
        <v>GREY_XSS</v>
      </c>
      <c r="CX36" s="52" t="str">
        <f t="shared" si="38"/>
        <v>BRK</v>
      </c>
      <c r="CY36" s="52">
        <f t="shared" si="39"/>
        <v>501</v>
      </c>
      <c r="CZ36" s="53">
        <f t="shared" si="40"/>
        <v>250</v>
      </c>
      <c r="DA36" s="53">
        <f t="shared" si="41"/>
        <v>45000</v>
      </c>
      <c r="DB36" s="52" t="str">
        <f t="shared" si="42"/>
        <v>GREY</v>
      </c>
      <c r="DC36" s="52" t="str">
        <f t="shared" si="43"/>
        <v>XSS</v>
      </c>
      <c r="DD36" s="61"/>
      <c r="DE36" s="165"/>
      <c r="DG36" s="1268">
        <v>41739</v>
      </c>
      <c r="DH36" s="283">
        <f t="shared" si="44"/>
        <v>41758</v>
      </c>
      <c r="DI36" s="1265">
        <v>41744</v>
      </c>
      <c r="DJ36" s="1265">
        <v>41745</v>
      </c>
      <c r="DK36" s="1269">
        <v>41809</v>
      </c>
      <c r="DL36" s="1266">
        <v>2</v>
      </c>
      <c r="DM36" s="1266">
        <v>2</v>
      </c>
      <c r="DN36" s="1267" t="s">
        <v>2383</v>
      </c>
      <c r="DO36" s="1267" t="s">
        <v>2383</v>
      </c>
      <c r="DP36" s="284">
        <f t="shared" si="45"/>
        <v>41788</v>
      </c>
      <c r="DQ36" s="1267" t="s">
        <v>2384</v>
      </c>
      <c r="DR36" s="1267" t="s">
        <v>2384</v>
      </c>
      <c r="DS36" s="1267" t="s">
        <v>2384</v>
      </c>
      <c r="DT36" s="1322" t="s">
        <v>2385</v>
      </c>
      <c r="DU36" s="1270">
        <v>41820</v>
      </c>
      <c r="DV36" s="1268">
        <v>41830</v>
      </c>
      <c r="DW36" s="277" t="s">
        <v>4210</v>
      </c>
      <c r="DX36" s="278">
        <v>41859</v>
      </c>
      <c r="DY36" s="1198" t="s">
        <v>6937</v>
      </c>
      <c r="DZ36" s="61" t="s">
        <v>5420</v>
      </c>
      <c r="EA36" s="62"/>
      <c r="EB36" s="62"/>
      <c r="EC36" s="26" t="str">
        <f t="shared" si="56"/>
        <v>BRKBAF5501GY41738</v>
      </c>
      <c r="ED36" s="26" t="str">
        <f t="shared" si="57"/>
        <v>BRKBAF5501GYXSS</v>
      </c>
      <c r="EE36" s="27">
        <f>IF(ED36="",0,IF(COUNTIF(ED$12:ED35,ED36)=0,0,COUNTIF(ED$12:ED35,ED36)))</f>
        <v>0</v>
      </c>
      <c r="EF36" s="26">
        <f t="shared" si="58"/>
        <v>0</v>
      </c>
      <c r="EG36" s="27" t="str">
        <f t="shared" si="59"/>
        <v/>
      </c>
      <c r="EI36" s="26" t="str">
        <f t="shared" si="60"/>
        <v>BRKBAF5501</v>
      </c>
      <c r="EJ36" s="26" t="str">
        <f t="shared" si="61"/>
        <v>BRKBAF5501GY</v>
      </c>
      <c r="EL36" s="1265" t="s">
        <v>2417</v>
      </c>
      <c r="EM36" s="1265" t="s">
        <v>2417</v>
      </c>
      <c r="EN36" s="1265" t="s">
        <v>2417</v>
      </c>
      <c r="EO36" s="1265" t="s">
        <v>2417</v>
      </c>
      <c r="EP36" s="1265" t="s">
        <v>2417</v>
      </c>
      <c r="EQ36" s="1265" t="s">
        <v>2417</v>
      </c>
      <c r="ER36" s="1318"/>
      <c r="ES36" s="1318"/>
      <c r="ET36" s="1318"/>
      <c r="EU36" s="1318"/>
      <c r="EV36" s="1211"/>
      <c r="EW36" s="1267"/>
    </row>
    <row r="37" spans="1:153" s="26" customFormat="1" ht="52.5" customHeight="1">
      <c r="A37" s="169" t="str">
        <f>IF(OR($I37="TTL",$I37=""),"",IF(ISERROR(VLOOKUP($B37,CODE!$D:$G,CODE!$F$1-2,FALSE))=TRUE,"전략",VLOOKUP($B37,CODE!$D:$G,CODE!$F$1-2,FALSE)))</f>
        <v>F-CAP</v>
      </c>
      <c r="B37" s="224" t="str">
        <f>IF(OR($I37="TTL",$I37=""),"",IF(VLOOKUP($P37,CODE!$K:$O,CODE!$O$1,FALSE)="",$I37,$I37&amp;"-"&amp;VLOOKUP($P37,CODE!$K:$O,CODE!$O$1,FALSE)))</f>
        <v>BRK</v>
      </c>
      <c r="C37" s="72" t="str">
        <f t="shared" si="46"/>
        <v>BRK-동일모자-07</v>
      </c>
      <c r="D37" s="306" t="str">
        <f t="shared" si="47"/>
        <v>BRK-동일모자-07BRKBAF5501GY</v>
      </c>
      <c r="E37" s="72">
        <f t="shared" si="48"/>
        <v>1</v>
      </c>
      <c r="F37" s="195" t="str">
        <f t="shared" si="49"/>
        <v>BRK-동일모자-071</v>
      </c>
      <c r="G37" s="72" t="str">
        <f t="shared" si="50"/>
        <v>BRK-동일모자-071-BRKBAF5501GREYOSM</v>
      </c>
      <c r="H37" s="72" t="str">
        <f>IF(ISERROR(I37&amp;VLOOKUP(P37,CODE!$K:$N,CODE!$N$1,FALSE)&amp;S37)=TRUE,0,I37&amp;VLOOKUP(P37,CODE!$K:$N,CODE!$N$1,FALSE)&amp;S37)</f>
        <v>BRK의류외501</v>
      </c>
      <c r="I37" s="72" t="str">
        <f>IF(ISERROR(SEARCH("TTL",$K37))=TRUE,IF($L37="","",VLOOKUP($L37,CODE!$B:$G,CODE!$D$1,FALSE)),"TTL")</f>
        <v>BRK</v>
      </c>
      <c r="J37" s="244" t="str">
        <f t="shared" si="51"/>
        <v>14FW B</v>
      </c>
      <c r="K37" s="998"/>
      <c r="L37" s="40" t="s">
        <v>1991</v>
      </c>
      <c r="M37" s="41" t="str">
        <f>IF(OR($I37="TTL",$L37=""),"",VLOOKUP($L37,CODE!$B:$D,CODE!$C$1,FALSE))</f>
        <v>BROWN SQURE KIDS</v>
      </c>
      <c r="N37" s="42" t="str">
        <f>IF(OR($I37="TTL",$L37=""),"",VLOOKUP($K$2,CODE!$S:$T,CODE!$T$1-1,FALSE))</f>
        <v>F</v>
      </c>
      <c r="O37" s="1199">
        <v>5</v>
      </c>
      <c r="P37" s="40" t="s">
        <v>1939</v>
      </c>
      <c r="Q37" s="41" t="str">
        <f>IF(OR($I37="TTL",$P37=""),"",VLOOKUP($P37,CODE!$K:$M,CODE!$L$1,FALSE))</f>
        <v>BASIC CAP</v>
      </c>
      <c r="R37" s="185" t="s">
        <v>1927</v>
      </c>
      <c r="S37" s="40">
        <v>501</v>
      </c>
      <c r="T37" s="43">
        <f t="shared" si="2"/>
        <v>501</v>
      </c>
      <c r="U37" s="39" t="str">
        <f t="shared" si="3"/>
        <v>BRKBAF5501</v>
      </c>
      <c r="V37" s="36">
        <f t="shared" si="4"/>
        <v>0.16666666666666666</v>
      </c>
      <c r="W37" s="44" t="s">
        <v>1992</v>
      </c>
      <c r="X37" s="39" t="str">
        <f>IF($Y37="","",VLOOKUP($Y37,CODE!$AE:$AF,CODE!$AF$1-1,FALSE))</f>
        <v>GY</v>
      </c>
      <c r="Y37" s="37" t="s">
        <v>1941</v>
      </c>
      <c r="Z37" s="35" t="str">
        <f t="shared" si="5"/>
        <v>BRKBAF5501GY</v>
      </c>
      <c r="AA37" s="587" t="str">
        <f t="shared" si="6"/>
        <v/>
      </c>
      <c r="AB37" s="45">
        <f t="shared" si="7"/>
        <v>0.33333333333333331</v>
      </c>
      <c r="AC37" s="593">
        <v>0</v>
      </c>
      <c r="AD37" s="186">
        <v>1</v>
      </c>
      <c r="AE37" s="218" t="s">
        <v>1935</v>
      </c>
      <c r="AF37" s="214">
        <v>200</v>
      </c>
      <c r="AG37" s="215" t="s">
        <v>1993</v>
      </c>
      <c r="AH37" s="216">
        <v>7</v>
      </c>
      <c r="AI37" s="231" t="str">
        <f t="shared" si="8"/>
        <v>07</v>
      </c>
      <c r="AJ37" s="217" t="s">
        <v>1932</v>
      </c>
      <c r="AK37" s="217" t="s">
        <v>1933</v>
      </c>
      <c r="AL37" s="219">
        <f t="shared" si="9"/>
        <v>1</v>
      </c>
      <c r="AM37" s="254">
        <f>IF(ISERROR(VLOOKUP($F37,[1]기획현황취합!$A$1:$E$64926,[1]기획현황취합!$B$1,FALSE))=TRUE,0,VLOOKUP($F37,[1]기획현황취합!$A$1:$E$64926,[1]기획현황취합!$B$1,FALSE))</f>
        <v>45000</v>
      </c>
      <c r="AN37" s="1003">
        <f>IF(ISERROR(VLOOKUP($F37,[1]기획현황취합!$A$1:$E$64926,[1]기획현황취합!$C$1,FALSE))=TRUE,0,VLOOKUP($F37,[1]기획현황취합!$A$1:$E$64926,[1]기획현황취합!$C$1,FALSE))</f>
        <v>41820</v>
      </c>
      <c r="AO37" s="46">
        <f>IF(ISERROR(($AM37/1.1)/VLOOKUP($AG37,'TARGET MU'!$A:$D,'TARGET MU'!$D$1,FALSE))=TRUE,0,($AM37/1.1)/VLOOKUP($AG37,'TARGET MU'!$A:$D,'TARGET MU'!$D$1,FALSE))</f>
        <v>6818.1818181818171</v>
      </c>
      <c r="AP37" s="1034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7379.6600000000008</v>
      </c>
      <c r="AQ37" s="38">
        <f t="shared" si="52"/>
        <v>561.47818181818366</v>
      </c>
      <c r="AR37" s="725">
        <v>0</v>
      </c>
      <c r="AS37" s="725">
        <v>0</v>
      </c>
      <c r="AT37" s="251">
        <v>20</v>
      </c>
      <c r="AU37" s="226">
        <f t="shared" si="10"/>
        <v>20</v>
      </c>
      <c r="AV37" s="252">
        <v>5.9</v>
      </c>
      <c r="AW37" s="253">
        <v>0</v>
      </c>
      <c r="AX37" s="257">
        <f>IF(ISERROR(VLOOKUP($F37,[1]기획현황취합!$A$1:$E$64926,[1]기획현황취합!$D$1,FALSE))=TRUE,0,VLOOKUP($F37,[1]기획현황취합!$A$1:$E$64926,[1]기획현황취합!$D$1,FALSE))</f>
        <v>41738</v>
      </c>
      <c r="AY37" s="255">
        <v>0</v>
      </c>
      <c r="AZ37" s="210">
        <f>IF(ISERROR(VLOOKUP($F37,[1]기획현황취합!$A$1:$E$64926,[1]기획현황취합!$E$1,FALSE))=TRUE,0,VLOOKUP($F37,[1]기획현황취합!$A$1:$E$64926,[1]기획현황취합!$E$1,FALSE))</f>
        <v>41848</v>
      </c>
      <c r="BA37" s="250">
        <v>41848</v>
      </c>
      <c r="BB37" s="1324">
        <v>41859</v>
      </c>
      <c r="BC37" s="250">
        <v>41883</v>
      </c>
      <c r="BD37" s="250">
        <v>0</v>
      </c>
      <c r="BE37" s="250">
        <v>0</v>
      </c>
      <c r="BF37" s="250">
        <v>0</v>
      </c>
      <c r="BG37" s="1197" t="s">
        <v>1671</v>
      </c>
      <c r="BH37" s="1197" t="s">
        <v>1671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174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23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1"/>
        <v>0</v>
      </c>
      <c r="BO37" s="47">
        <f t="shared" si="12"/>
        <v>200</v>
      </c>
      <c r="BP37" s="95">
        <f t="shared" si="13"/>
        <v>1475932.0000000002</v>
      </c>
      <c r="BQ37" s="95">
        <f t="shared" si="14"/>
        <v>9000000</v>
      </c>
      <c r="BR37" s="48">
        <f t="shared" si="15"/>
        <v>5.5434926418142432</v>
      </c>
      <c r="BT37" s="26" t="str">
        <f>IF(ISERROR(Z37&amp;VLOOKUP($AG37,'TARGET MU'!$A:$D,'TARGET MU'!$B$1,FALSE))=TRUE,"",Z37&amp;VLOOKUP($AG37,'TARGET MU'!$A:$D,'TARGET MU'!$B$1,FALSE))</f>
        <v>BRKBAF5501GY동일모자(청도)</v>
      </c>
      <c r="BU37" s="31">
        <f t="shared" si="53"/>
        <v>7379.6600000000008</v>
      </c>
      <c r="BV37" s="31" t="str">
        <f t="shared" si="54"/>
        <v>BRKBAF5501GYOSM20045000동일모자07CN</v>
      </c>
      <c r="BX37" s="55" t="str">
        <f t="shared" si="16"/>
        <v>BRK</v>
      </c>
      <c r="BY37" s="56">
        <f t="shared" si="17"/>
        <v>5</v>
      </c>
      <c r="BZ37" s="56" t="str">
        <f t="shared" si="18"/>
        <v>M</v>
      </c>
      <c r="CA37" s="56" t="str">
        <f t="shared" si="19"/>
        <v>BA</v>
      </c>
      <c r="CB37" s="56" t="str">
        <f t="shared" si="20"/>
        <v>K</v>
      </c>
      <c r="CC37" s="56" t="str">
        <f t="shared" si="21"/>
        <v>CN</v>
      </c>
      <c r="CD37" s="57" t="str">
        <f t="shared" si="22"/>
        <v>14FW BROWN_SQURE_CAP-01-GY_KIDS</v>
      </c>
      <c r="CE37" s="56" t="str">
        <f t="shared" si="23"/>
        <v>BRKBAF5501</v>
      </c>
      <c r="CF37" s="56">
        <f t="shared" si="24"/>
        <v>501</v>
      </c>
      <c r="CG37" s="57" t="str">
        <f t="shared" si="25"/>
        <v>14FW BROWN_SQURE_CAP-01-GY_KIDS</v>
      </c>
      <c r="CH37" s="56" t="str">
        <f t="shared" si="26"/>
        <v>GY</v>
      </c>
      <c r="CI37" s="56">
        <f t="shared" si="27"/>
        <v>1</v>
      </c>
      <c r="CJ37" s="56" t="str">
        <f t="shared" si="28"/>
        <v>OSM</v>
      </c>
      <c r="CK37" s="58">
        <f t="shared" si="29"/>
        <v>200</v>
      </c>
      <c r="CL37" s="59">
        <f t="shared" si="30"/>
        <v>5.9</v>
      </c>
      <c r="CM37" s="58">
        <f t="shared" si="31"/>
        <v>45000</v>
      </c>
      <c r="CN37" s="58">
        <f t="shared" si="32"/>
        <v>7359.6600000000008</v>
      </c>
      <c r="CO37" s="58">
        <f t="shared" si="33"/>
        <v>20</v>
      </c>
      <c r="CP37" s="60">
        <f t="shared" si="34"/>
        <v>1</v>
      </c>
      <c r="CQ37" s="241" t="s">
        <v>4398</v>
      </c>
      <c r="CS37" s="49"/>
      <c r="CT37" s="50" t="str">
        <f t="shared" si="35"/>
        <v>BRKBAF5501GYOSM</v>
      </c>
      <c r="CU37" s="51" t="str">
        <f t="shared" si="36"/>
        <v>BROWN SQURE KIDS</v>
      </c>
      <c r="CV37" s="51" t="str">
        <f t="shared" si="55"/>
        <v>BASIC CAP_501</v>
      </c>
      <c r="CW37" s="51" t="str">
        <f t="shared" si="37"/>
        <v>GREY_OSM</v>
      </c>
      <c r="CX37" s="52" t="str">
        <f t="shared" si="38"/>
        <v>BRK</v>
      </c>
      <c r="CY37" s="52">
        <f t="shared" si="39"/>
        <v>501</v>
      </c>
      <c r="CZ37" s="53">
        <f t="shared" si="40"/>
        <v>200</v>
      </c>
      <c r="DA37" s="53">
        <f t="shared" si="41"/>
        <v>45000</v>
      </c>
      <c r="DB37" s="52" t="str">
        <f t="shared" si="42"/>
        <v>GREY</v>
      </c>
      <c r="DC37" s="52" t="str">
        <f t="shared" si="43"/>
        <v>OSM</v>
      </c>
      <c r="DD37" s="61"/>
      <c r="DE37" s="165"/>
      <c r="DG37" s="1268">
        <v>41739</v>
      </c>
      <c r="DH37" s="283">
        <f t="shared" si="44"/>
        <v>41758</v>
      </c>
      <c r="DI37" s="1265">
        <v>41744</v>
      </c>
      <c r="DJ37" s="1265">
        <v>41745</v>
      </c>
      <c r="DK37" s="1269">
        <v>41809</v>
      </c>
      <c r="DL37" s="1266">
        <v>3</v>
      </c>
      <c r="DM37" s="1266">
        <v>3</v>
      </c>
      <c r="DN37" s="1267" t="s">
        <v>2383</v>
      </c>
      <c r="DO37" s="1267" t="s">
        <v>2383</v>
      </c>
      <c r="DP37" s="284">
        <f t="shared" si="45"/>
        <v>41788</v>
      </c>
      <c r="DQ37" s="1267" t="s">
        <v>2384</v>
      </c>
      <c r="DR37" s="1267" t="s">
        <v>2384</v>
      </c>
      <c r="DS37" s="1267" t="s">
        <v>2384</v>
      </c>
      <c r="DT37" s="1322" t="s">
        <v>2385</v>
      </c>
      <c r="DU37" s="1270">
        <v>41820</v>
      </c>
      <c r="DV37" s="1268">
        <v>41830</v>
      </c>
      <c r="DW37" s="277" t="s">
        <v>4210</v>
      </c>
      <c r="DX37" s="278">
        <v>41859</v>
      </c>
      <c r="DY37" s="1198" t="s">
        <v>6937</v>
      </c>
      <c r="DZ37" s="61" t="s">
        <v>5420</v>
      </c>
      <c r="EA37" s="62"/>
      <c r="EB37" s="62"/>
      <c r="EC37" s="26" t="str">
        <f t="shared" si="56"/>
        <v/>
      </c>
      <c r="ED37" s="26" t="str">
        <f t="shared" si="57"/>
        <v>BRKBAF5501GYOSM</v>
      </c>
      <c r="EE37" s="27">
        <f>IF(ED37="",0,IF(COUNTIF(ED$12:ED36,ED37)=0,0,COUNTIF(ED$12:ED36,ED37)))</f>
        <v>0</v>
      </c>
      <c r="EF37" s="26">
        <f t="shared" si="58"/>
        <v>0</v>
      </c>
      <c r="EG37" s="27" t="str">
        <f t="shared" si="59"/>
        <v/>
      </c>
      <c r="EI37" s="26" t="str">
        <f t="shared" si="60"/>
        <v>BRKBAF5501</v>
      </c>
      <c r="EJ37" s="26" t="str">
        <f t="shared" si="61"/>
        <v>BRKBAF5501GY</v>
      </c>
      <c r="EL37" s="1265" t="s">
        <v>2417</v>
      </c>
      <c r="EM37" s="1265" t="s">
        <v>2417</v>
      </c>
      <c r="EN37" s="1265" t="s">
        <v>2417</v>
      </c>
      <c r="EO37" s="1265" t="s">
        <v>2417</v>
      </c>
      <c r="EP37" s="1265" t="s">
        <v>2417</v>
      </c>
      <c r="EQ37" s="1265" t="s">
        <v>2417</v>
      </c>
      <c r="ER37" s="1318"/>
      <c r="ES37" s="1318"/>
      <c r="ET37" s="1318"/>
      <c r="EU37" s="1318"/>
      <c r="EV37" s="1211"/>
      <c r="EW37" s="1267"/>
    </row>
    <row r="38" spans="1:153" s="26" customFormat="1" ht="52.5" customHeight="1">
      <c r="A38" s="169" t="str">
        <f>IF(OR($I38="TTL",$I38=""),"",IF(ISERROR(VLOOKUP($B38,CODE!$D:$G,CODE!$F$1-2,FALSE))=TRUE,"전략",VLOOKUP($B38,CODE!$D:$G,CODE!$F$1-2,FALSE)))</f>
        <v>F-CAP</v>
      </c>
      <c r="B38" s="224" t="str">
        <f>IF(OR($I38="TTL",$I38=""),"",IF(VLOOKUP($P38,CODE!$K:$O,CODE!$O$1,FALSE)="",$I38,$I38&amp;"-"&amp;VLOOKUP($P38,CODE!$K:$O,CODE!$O$1,FALSE)))</f>
        <v>BRK</v>
      </c>
      <c r="C38" s="72" t="str">
        <f t="shared" si="46"/>
        <v>BRK-동일모자-07</v>
      </c>
      <c r="D38" s="306" t="str">
        <f t="shared" si="47"/>
        <v>BRK-동일모자-07BRKBAF5501GY</v>
      </c>
      <c r="E38" s="72">
        <f t="shared" si="48"/>
        <v>1</v>
      </c>
      <c r="F38" s="195" t="str">
        <f t="shared" si="49"/>
        <v>BRK-동일모자-071</v>
      </c>
      <c r="G38" s="72" t="str">
        <f t="shared" si="50"/>
        <v>BRK-동일모자-071-BRKBAF5501GREYOML</v>
      </c>
      <c r="H38" s="72" t="str">
        <f>IF(ISERROR(I38&amp;VLOOKUP(P38,CODE!$K:$N,CODE!$N$1,FALSE)&amp;S38)=TRUE,0,I38&amp;VLOOKUP(P38,CODE!$K:$N,CODE!$N$1,FALSE)&amp;S38)</f>
        <v>BRK의류외501</v>
      </c>
      <c r="I38" s="72" t="str">
        <f>IF(ISERROR(SEARCH("TTL",$K38))=TRUE,IF($L38="","",VLOOKUP($L38,CODE!$B:$G,CODE!$D$1,FALSE)),"TTL")</f>
        <v>BRK</v>
      </c>
      <c r="J38" s="244" t="str">
        <f t="shared" si="51"/>
        <v>14FW B</v>
      </c>
      <c r="K38" s="998"/>
      <c r="L38" s="40" t="s">
        <v>1991</v>
      </c>
      <c r="M38" s="41" t="str">
        <f>IF(OR($I38="TTL",$L38=""),"",VLOOKUP($L38,CODE!$B:$D,CODE!$C$1,FALSE))</f>
        <v>BROWN SQURE KIDS</v>
      </c>
      <c r="N38" s="42" t="str">
        <f>IF(OR($I38="TTL",$L38=""),"",VLOOKUP($K$2,CODE!$S:$T,CODE!$T$1-1,FALSE))</f>
        <v>F</v>
      </c>
      <c r="O38" s="1199">
        <v>5</v>
      </c>
      <c r="P38" s="40" t="s">
        <v>1939</v>
      </c>
      <c r="Q38" s="41" t="str">
        <f>IF(OR($I38="TTL",$P38=""),"",VLOOKUP($P38,CODE!$K:$M,CODE!$L$1,FALSE))</f>
        <v>BASIC CAP</v>
      </c>
      <c r="R38" s="185" t="s">
        <v>1927</v>
      </c>
      <c r="S38" s="40">
        <v>501</v>
      </c>
      <c r="T38" s="43">
        <f t="shared" si="2"/>
        <v>501</v>
      </c>
      <c r="U38" s="39" t="str">
        <f t="shared" si="3"/>
        <v>BRKBAF5501</v>
      </c>
      <c r="V38" s="36">
        <f t="shared" si="4"/>
        <v>0.16666666666666666</v>
      </c>
      <c r="W38" s="44" t="s">
        <v>1992</v>
      </c>
      <c r="X38" s="39" t="str">
        <f>IF($Y38="","",VLOOKUP($Y38,CODE!$AE:$AF,CODE!$AF$1-1,FALSE))</f>
        <v>GY</v>
      </c>
      <c r="Y38" s="37" t="s">
        <v>1941</v>
      </c>
      <c r="Z38" s="35" t="str">
        <f t="shared" si="5"/>
        <v>BRKBAF5501GY</v>
      </c>
      <c r="AA38" s="587" t="str">
        <f t="shared" si="6"/>
        <v/>
      </c>
      <c r="AB38" s="45">
        <f t="shared" si="7"/>
        <v>0.33333333333333331</v>
      </c>
      <c r="AC38" s="593">
        <v>0</v>
      </c>
      <c r="AD38" s="186">
        <v>1</v>
      </c>
      <c r="AE38" s="218" t="s">
        <v>1938</v>
      </c>
      <c r="AF38" s="214">
        <v>150</v>
      </c>
      <c r="AG38" s="215" t="s">
        <v>1993</v>
      </c>
      <c r="AH38" s="216">
        <v>7</v>
      </c>
      <c r="AI38" s="231" t="str">
        <f t="shared" si="8"/>
        <v>07</v>
      </c>
      <c r="AJ38" s="217" t="s">
        <v>1932</v>
      </c>
      <c r="AK38" s="217" t="s">
        <v>1933</v>
      </c>
      <c r="AL38" s="219">
        <f t="shared" si="9"/>
        <v>1</v>
      </c>
      <c r="AM38" s="254">
        <f>IF(ISERROR(VLOOKUP($F38,[1]기획현황취합!$A$1:$E$64926,[1]기획현황취합!$B$1,FALSE))=TRUE,0,VLOOKUP($F38,[1]기획현황취합!$A$1:$E$64926,[1]기획현황취합!$B$1,FALSE))</f>
        <v>45000</v>
      </c>
      <c r="AN38" s="1003">
        <f>IF(ISERROR(VLOOKUP($F38,[1]기획현황취합!$A$1:$E$64926,[1]기획현황취합!$C$1,FALSE))=TRUE,0,VLOOKUP($F38,[1]기획현황취합!$A$1:$E$64926,[1]기획현황취합!$C$1,FALSE))</f>
        <v>41820</v>
      </c>
      <c r="AO38" s="46">
        <f>IF(ISERROR(($AM38/1.1)/VLOOKUP($AG38,'TARGET MU'!$A:$D,'TARGET MU'!$D$1,FALSE))=TRUE,0,($AM38/1.1)/VLOOKUP($AG38,'TARGET MU'!$A:$D,'TARGET MU'!$D$1,FALSE))</f>
        <v>6818.1818181818171</v>
      </c>
      <c r="AP38" s="1034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7379.6600000000008</v>
      </c>
      <c r="AQ38" s="38">
        <f t="shared" si="52"/>
        <v>561.47818181818366</v>
      </c>
      <c r="AR38" s="725">
        <v>0</v>
      </c>
      <c r="AS38" s="725">
        <v>0</v>
      </c>
      <c r="AT38" s="251">
        <v>20</v>
      </c>
      <c r="AU38" s="226">
        <f t="shared" si="10"/>
        <v>20</v>
      </c>
      <c r="AV38" s="252">
        <v>5.9</v>
      </c>
      <c r="AW38" s="253">
        <v>0</v>
      </c>
      <c r="AX38" s="257">
        <f>IF(ISERROR(VLOOKUP($F38,[1]기획현황취합!$A$1:$E$64926,[1]기획현황취합!$D$1,FALSE))=TRUE,0,VLOOKUP($F38,[1]기획현황취합!$A$1:$E$64926,[1]기획현황취합!$D$1,FALSE))</f>
        <v>41738</v>
      </c>
      <c r="AY38" s="255">
        <v>0</v>
      </c>
      <c r="AZ38" s="210">
        <f>IF(ISERROR(VLOOKUP($F38,[1]기획현황취합!$A$1:$E$64926,[1]기획현황취합!$E$1,FALSE))=TRUE,0,VLOOKUP($F38,[1]기획현황취합!$A$1:$E$64926,[1]기획현황취합!$E$1,FALSE))</f>
        <v>41848</v>
      </c>
      <c r="BA38" s="250">
        <v>41848</v>
      </c>
      <c r="BB38" s="1324">
        <v>41859</v>
      </c>
      <c r="BC38" s="250">
        <v>41883</v>
      </c>
      <c r="BD38" s="250">
        <v>0</v>
      </c>
      <c r="BE38" s="250">
        <v>0</v>
      </c>
      <c r="BF38" s="250">
        <v>0</v>
      </c>
      <c r="BG38" s="1197" t="s">
        <v>1671</v>
      </c>
      <c r="BH38" s="1197" t="s">
        <v>1671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128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17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1"/>
        <v>0</v>
      </c>
      <c r="BO38" s="47">
        <f t="shared" si="12"/>
        <v>150</v>
      </c>
      <c r="BP38" s="95">
        <f t="shared" si="13"/>
        <v>1106949</v>
      </c>
      <c r="BQ38" s="95">
        <f t="shared" si="14"/>
        <v>6750000</v>
      </c>
      <c r="BR38" s="48">
        <f t="shared" si="15"/>
        <v>5.5434926418142441</v>
      </c>
      <c r="BT38" s="26" t="str">
        <f>IF(ISERROR(Z38&amp;VLOOKUP($AG38,'TARGET MU'!$A:$D,'TARGET MU'!$B$1,FALSE))=TRUE,"",Z38&amp;VLOOKUP($AG38,'TARGET MU'!$A:$D,'TARGET MU'!$B$1,FALSE))</f>
        <v>BRKBAF5501GY동일모자(청도)</v>
      </c>
      <c r="BU38" s="31">
        <f t="shared" si="53"/>
        <v>7379.6600000000008</v>
      </c>
      <c r="BV38" s="31" t="str">
        <f t="shared" si="54"/>
        <v>BRKBAF5501GYOML15045000동일모자07CN</v>
      </c>
      <c r="BX38" s="55" t="str">
        <f t="shared" si="16"/>
        <v>BRK</v>
      </c>
      <c r="BY38" s="56">
        <f t="shared" si="17"/>
        <v>5</v>
      </c>
      <c r="BZ38" s="56" t="str">
        <f t="shared" si="18"/>
        <v>M</v>
      </c>
      <c r="CA38" s="56" t="str">
        <f t="shared" si="19"/>
        <v>BA</v>
      </c>
      <c r="CB38" s="56" t="str">
        <f t="shared" si="20"/>
        <v>K</v>
      </c>
      <c r="CC38" s="56" t="str">
        <f t="shared" si="21"/>
        <v>CN</v>
      </c>
      <c r="CD38" s="57" t="str">
        <f t="shared" si="22"/>
        <v>14FW BROWN_SQURE_CAP-01-GY_KIDS</v>
      </c>
      <c r="CE38" s="56" t="str">
        <f t="shared" si="23"/>
        <v>BRKBAF5501</v>
      </c>
      <c r="CF38" s="56">
        <f t="shared" si="24"/>
        <v>501</v>
      </c>
      <c r="CG38" s="57" t="str">
        <f t="shared" si="25"/>
        <v>14FW BROWN_SQURE_CAP-01-GY_KIDS</v>
      </c>
      <c r="CH38" s="56" t="str">
        <f t="shared" si="26"/>
        <v>GY</v>
      </c>
      <c r="CI38" s="56">
        <f t="shared" si="27"/>
        <v>1</v>
      </c>
      <c r="CJ38" s="56" t="str">
        <f t="shared" si="28"/>
        <v>OML</v>
      </c>
      <c r="CK38" s="58">
        <f t="shared" si="29"/>
        <v>150</v>
      </c>
      <c r="CL38" s="59">
        <f t="shared" si="30"/>
        <v>5.9</v>
      </c>
      <c r="CM38" s="58">
        <f t="shared" si="31"/>
        <v>45000</v>
      </c>
      <c r="CN38" s="58">
        <f t="shared" si="32"/>
        <v>7359.6600000000008</v>
      </c>
      <c r="CO38" s="58">
        <f t="shared" si="33"/>
        <v>20</v>
      </c>
      <c r="CP38" s="60">
        <f t="shared" si="34"/>
        <v>1</v>
      </c>
      <c r="CQ38" s="241" t="s">
        <v>4398</v>
      </c>
      <c r="CS38" s="49"/>
      <c r="CT38" s="50" t="str">
        <f t="shared" si="35"/>
        <v>BRKBAF5501GYOML</v>
      </c>
      <c r="CU38" s="51" t="str">
        <f t="shared" si="36"/>
        <v>BROWN SQURE KIDS</v>
      </c>
      <c r="CV38" s="51" t="str">
        <f t="shared" si="55"/>
        <v>BASIC CAP_501</v>
      </c>
      <c r="CW38" s="51" t="str">
        <f t="shared" si="37"/>
        <v>GREY_OML</v>
      </c>
      <c r="CX38" s="52" t="str">
        <f t="shared" si="38"/>
        <v>BRK</v>
      </c>
      <c r="CY38" s="52">
        <f t="shared" si="39"/>
        <v>501</v>
      </c>
      <c r="CZ38" s="53">
        <f t="shared" si="40"/>
        <v>150</v>
      </c>
      <c r="DA38" s="53">
        <f t="shared" si="41"/>
        <v>45000</v>
      </c>
      <c r="DB38" s="52" t="str">
        <f t="shared" si="42"/>
        <v>GREY</v>
      </c>
      <c r="DC38" s="52" t="str">
        <f t="shared" si="43"/>
        <v>OML</v>
      </c>
      <c r="DD38" s="61"/>
      <c r="DE38" s="165"/>
      <c r="DG38" s="1268">
        <v>41739</v>
      </c>
      <c r="DH38" s="283">
        <f t="shared" si="44"/>
        <v>41758</v>
      </c>
      <c r="DI38" s="1265">
        <v>41744</v>
      </c>
      <c r="DJ38" s="1265">
        <v>41745</v>
      </c>
      <c r="DK38" s="1269">
        <v>41809</v>
      </c>
      <c r="DL38" s="1266">
        <v>2</v>
      </c>
      <c r="DM38" s="1266">
        <v>2</v>
      </c>
      <c r="DN38" s="1267" t="s">
        <v>2383</v>
      </c>
      <c r="DO38" s="1267" t="s">
        <v>2383</v>
      </c>
      <c r="DP38" s="284">
        <f t="shared" si="45"/>
        <v>41788</v>
      </c>
      <c r="DQ38" s="1267" t="s">
        <v>2384</v>
      </c>
      <c r="DR38" s="1267" t="s">
        <v>2384</v>
      </c>
      <c r="DS38" s="1267" t="s">
        <v>2384</v>
      </c>
      <c r="DT38" s="1322" t="s">
        <v>2385</v>
      </c>
      <c r="DU38" s="1270">
        <v>41820</v>
      </c>
      <c r="DV38" s="1268">
        <v>41830</v>
      </c>
      <c r="DW38" s="277" t="s">
        <v>4210</v>
      </c>
      <c r="DX38" s="278">
        <v>41859</v>
      </c>
      <c r="DY38" s="1198" t="s">
        <v>6937</v>
      </c>
      <c r="DZ38" s="61" t="s">
        <v>5420</v>
      </c>
      <c r="EA38" s="62"/>
      <c r="EB38" s="62"/>
      <c r="EC38" s="26" t="str">
        <f t="shared" si="56"/>
        <v/>
      </c>
      <c r="ED38" s="26" t="str">
        <f t="shared" si="57"/>
        <v>BRKBAF5501GYOML</v>
      </c>
      <c r="EE38" s="27">
        <f>IF(ED38="",0,IF(COUNTIF(ED$12:ED37,ED38)=0,0,COUNTIF(ED$12:ED37,ED38)))</f>
        <v>0</v>
      </c>
      <c r="EF38" s="26">
        <f t="shared" si="58"/>
        <v>0</v>
      </c>
      <c r="EG38" s="27" t="str">
        <f t="shared" si="59"/>
        <v/>
      </c>
      <c r="EI38" s="26" t="str">
        <f t="shared" si="60"/>
        <v>BRKBAF5501</v>
      </c>
      <c r="EJ38" s="26" t="str">
        <f t="shared" si="61"/>
        <v>BRKBAF5501GY</v>
      </c>
      <c r="EL38" s="1265" t="s">
        <v>2417</v>
      </c>
      <c r="EM38" s="1265" t="s">
        <v>2417</v>
      </c>
      <c r="EN38" s="1265" t="s">
        <v>2417</v>
      </c>
      <c r="EO38" s="1265" t="s">
        <v>2417</v>
      </c>
      <c r="EP38" s="1265" t="s">
        <v>2417</v>
      </c>
      <c r="EQ38" s="1265" t="s">
        <v>2417</v>
      </c>
      <c r="ER38" s="1318"/>
      <c r="ES38" s="1318"/>
      <c r="ET38" s="1318"/>
      <c r="EU38" s="1318"/>
      <c r="EV38" s="1211"/>
      <c r="EW38" s="1267"/>
    </row>
    <row r="39" spans="1:153" s="26" customFormat="1" ht="52.5" customHeight="1">
      <c r="A39" s="169" t="str">
        <f>IF(OR($I39="TTL",$I39=""),"",IF(ISERROR(VLOOKUP($B39,CODE!$D:$G,CODE!$F$1-2,FALSE))=TRUE,"전략",VLOOKUP($B39,CODE!$D:$G,CODE!$F$1-2,FALSE)))</f>
        <v>F-CAP</v>
      </c>
      <c r="B39" s="224" t="str">
        <f>IF(OR($I39="TTL",$I39=""),"",IF(VLOOKUP($P39,CODE!$K:$O,CODE!$O$1,FALSE)="",$I39,$I39&amp;"-"&amp;VLOOKUP($P39,CODE!$K:$O,CODE!$O$1,FALSE)))</f>
        <v>BRK</v>
      </c>
      <c r="C39" s="72" t="str">
        <f t="shared" si="46"/>
        <v>BRK-동일모자-07</v>
      </c>
      <c r="D39" s="306" t="str">
        <f t="shared" si="47"/>
        <v>BRK-동일모자-07BRKBAF5501PK</v>
      </c>
      <c r="E39" s="72">
        <f t="shared" si="48"/>
        <v>2</v>
      </c>
      <c r="F39" s="195" t="str">
        <f t="shared" si="49"/>
        <v>BRK-동일모자-072</v>
      </c>
      <c r="G39" s="72" t="str">
        <f t="shared" si="50"/>
        <v>BRK-동일모자-072-BRKBAF5501PINKXSS</v>
      </c>
      <c r="H39" s="72" t="str">
        <f>IF(ISERROR(I39&amp;VLOOKUP(P39,CODE!$K:$N,CODE!$N$1,FALSE)&amp;S39)=TRUE,0,I39&amp;VLOOKUP(P39,CODE!$K:$N,CODE!$N$1,FALSE)&amp;S39)</f>
        <v>BRK의류외501</v>
      </c>
      <c r="I39" s="72" t="str">
        <f>IF(ISERROR(SEARCH("TTL",$K39))=TRUE,IF($L39="","",VLOOKUP($L39,CODE!$B:$G,CODE!$D$1,FALSE)),"TTL")</f>
        <v>BRK</v>
      </c>
      <c r="J39" s="244" t="str">
        <f t="shared" si="51"/>
        <v>14FW B</v>
      </c>
      <c r="K39" s="998"/>
      <c r="L39" s="40" t="s">
        <v>1991</v>
      </c>
      <c r="M39" s="41" t="str">
        <f>IF(OR($I39="TTL",$L39=""),"",VLOOKUP($L39,CODE!$B:$D,CODE!$C$1,FALSE))</f>
        <v>BROWN SQURE KIDS</v>
      </c>
      <c r="N39" s="42" t="str">
        <f>IF(OR($I39="TTL",$L39=""),"",VLOOKUP($K$2,CODE!$S:$T,CODE!$T$1-1,FALSE))</f>
        <v>F</v>
      </c>
      <c r="O39" s="1199">
        <v>5</v>
      </c>
      <c r="P39" s="40" t="s">
        <v>1939</v>
      </c>
      <c r="Q39" s="41" t="str">
        <f>IF(OR($I39="TTL",$P39=""),"",VLOOKUP($P39,CODE!$K:$M,CODE!$L$1,FALSE))</f>
        <v>BASIC CAP</v>
      </c>
      <c r="R39" s="185" t="s">
        <v>1927</v>
      </c>
      <c r="S39" s="40">
        <v>501</v>
      </c>
      <c r="T39" s="43">
        <f t="shared" si="2"/>
        <v>501</v>
      </c>
      <c r="U39" s="39" t="str">
        <f t="shared" si="3"/>
        <v>BRKBAF5501</v>
      </c>
      <c r="V39" s="36">
        <f t="shared" si="4"/>
        <v>0.16666666666666666</v>
      </c>
      <c r="W39" s="44" t="s">
        <v>1994</v>
      </c>
      <c r="X39" s="39" t="str">
        <f>IF($Y39="","",VLOOKUP($Y39,CODE!$AE:$AF,CODE!$AF$1-1,FALSE))</f>
        <v>PK</v>
      </c>
      <c r="Y39" s="37" t="s">
        <v>1995</v>
      </c>
      <c r="Z39" s="35" t="str">
        <f t="shared" si="5"/>
        <v>BRKBAF5501PK</v>
      </c>
      <c r="AA39" s="587" t="str">
        <f t="shared" si="6"/>
        <v/>
      </c>
      <c r="AB39" s="45">
        <f t="shared" si="7"/>
        <v>0.33333333333333331</v>
      </c>
      <c r="AC39" s="593">
        <v>0</v>
      </c>
      <c r="AD39" s="186">
        <v>1</v>
      </c>
      <c r="AE39" s="218" t="s">
        <v>1996</v>
      </c>
      <c r="AF39" s="214">
        <v>250</v>
      </c>
      <c r="AG39" s="215" t="s">
        <v>1997</v>
      </c>
      <c r="AH39" s="216">
        <v>7</v>
      </c>
      <c r="AI39" s="231" t="str">
        <f t="shared" si="8"/>
        <v>07</v>
      </c>
      <c r="AJ39" s="217" t="s">
        <v>1998</v>
      </c>
      <c r="AK39" s="217" t="s">
        <v>1999</v>
      </c>
      <c r="AL39" s="219">
        <f t="shared" si="9"/>
        <v>1</v>
      </c>
      <c r="AM39" s="254">
        <f>IF(ISERROR(VLOOKUP($F39,[1]기획현황취합!$A$1:$E$64926,[1]기획현황취합!$B$1,FALSE))=TRUE,0,VLOOKUP($F39,[1]기획현황취합!$A$1:$E$64926,[1]기획현황취합!$B$1,FALSE))</f>
        <v>45000</v>
      </c>
      <c r="AN39" s="1003">
        <f>IF(ISERROR(VLOOKUP($F39,[1]기획현황취합!$A$1:$E$64926,[1]기획현황취합!$C$1,FALSE))=TRUE,0,VLOOKUP($F39,[1]기획현황취합!$A$1:$E$64926,[1]기획현황취합!$C$1,FALSE))</f>
        <v>41820</v>
      </c>
      <c r="AO39" s="46">
        <f>IF(ISERROR(($AM39/1.1)/VLOOKUP($AG39,'TARGET MU'!$A:$D,'TARGET MU'!$D$1,FALSE))=TRUE,0,($AM39/1.1)/VLOOKUP($AG39,'TARGET MU'!$A:$D,'TARGET MU'!$D$1,FALSE))</f>
        <v>6818.1818181818171</v>
      </c>
      <c r="AP39" s="1034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7379.6600000000008</v>
      </c>
      <c r="AQ39" s="38">
        <f t="shared" si="52"/>
        <v>561.47818181818366</v>
      </c>
      <c r="AR39" s="725">
        <v>0</v>
      </c>
      <c r="AS39" s="725">
        <v>0</v>
      </c>
      <c r="AT39" s="251">
        <v>20</v>
      </c>
      <c r="AU39" s="226">
        <f t="shared" si="10"/>
        <v>20</v>
      </c>
      <c r="AV39" s="252">
        <v>5.9</v>
      </c>
      <c r="AW39" s="253">
        <v>0</v>
      </c>
      <c r="AX39" s="257">
        <f>IF(ISERROR(VLOOKUP($F39,[1]기획현황취합!$A$1:$E$64926,[1]기획현황취합!$D$1,FALSE))=TRUE,0,VLOOKUP($F39,[1]기획현황취합!$A$1:$E$64926,[1]기획현황취합!$D$1,FALSE))</f>
        <v>41738</v>
      </c>
      <c r="AY39" s="255">
        <v>0</v>
      </c>
      <c r="AZ39" s="210">
        <f>IF(ISERROR(VLOOKUP($F39,[1]기획현황취합!$A$1:$E$64926,[1]기획현황취합!$E$1,FALSE))=TRUE,0,VLOOKUP($F39,[1]기획현황취합!$A$1:$E$64926,[1]기획현황취합!$E$1,FALSE))</f>
        <v>41848</v>
      </c>
      <c r="BA39" s="250">
        <v>41848</v>
      </c>
      <c r="BB39" s="1324">
        <v>41859</v>
      </c>
      <c r="BC39" s="250">
        <v>41883</v>
      </c>
      <c r="BD39" s="250">
        <v>0</v>
      </c>
      <c r="BE39" s="250">
        <v>0</v>
      </c>
      <c r="BF39" s="250">
        <v>0</v>
      </c>
      <c r="BG39" s="1197" t="s">
        <v>1671</v>
      </c>
      <c r="BH39" s="1197" t="s">
        <v>1671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238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8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1"/>
        <v>0</v>
      </c>
      <c r="BO39" s="47">
        <f t="shared" si="12"/>
        <v>250</v>
      </c>
      <c r="BP39" s="95">
        <f t="shared" si="13"/>
        <v>1844915.0000000002</v>
      </c>
      <c r="BQ39" s="95">
        <f t="shared" si="14"/>
        <v>11250000</v>
      </c>
      <c r="BR39" s="48">
        <f t="shared" si="15"/>
        <v>5.5434926418142432</v>
      </c>
      <c r="BT39" s="26" t="str">
        <f>IF(ISERROR(Z39&amp;VLOOKUP($AG39,'TARGET MU'!$A:$D,'TARGET MU'!$B$1,FALSE))=TRUE,"",Z39&amp;VLOOKUP($AG39,'TARGET MU'!$A:$D,'TARGET MU'!$B$1,FALSE))</f>
        <v>BRKBAF5501PK동일모자(청도)</v>
      </c>
      <c r="BU39" s="31">
        <f t="shared" si="53"/>
        <v>7379.6600000000008</v>
      </c>
      <c r="BV39" s="31" t="str">
        <f t="shared" si="54"/>
        <v>BRKBAF5501PKXSS25045000동일모자07CN</v>
      </c>
      <c r="BX39" s="55" t="str">
        <f t="shared" si="16"/>
        <v>BRK</v>
      </c>
      <c r="BY39" s="56">
        <f t="shared" si="17"/>
        <v>5</v>
      </c>
      <c r="BZ39" s="56" t="str">
        <f t="shared" si="18"/>
        <v>M</v>
      </c>
      <c r="CA39" s="56" t="str">
        <f t="shared" si="19"/>
        <v>BA</v>
      </c>
      <c r="CB39" s="56" t="str">
        <f t="shared" si="20"/>
        <v>K</v>
      </c>
      <c r="CC39" s="56" t="str">
        <f t="shared" si="21"/>
        <v>CN</v>
      </c>
      <c r="CD39" s="57" t="str">
        <f t="shared" si="22"/>
        <v>14FW BROWN_SQURE_CAP-01-PK_KIDS</v>
      </c>
      <c r="CE39" s="56" t="str">
        <f t="shared" si="23"/>
        <v>BRKBAF5501</v>
      </c>
      <c r="CF39" s="56">
        <f t="shared" si="24"/>
        <v>501</v>
      </c>
      <c r="CG39" s="57" t="str">
        <f t="shared" si="25"/>
        <v>14FW BROWN_SQURE_CAP-01-PK_KIDS</v>
      </c>
      <c r="CH39" s="56" t="str">
        <f t="shared" si="26"/>
        <v>PK</v>
      </c>
      <c r="CI39" s="56">
        <f t="shared" si="27"/>
        <v>1</v>
      </c>
      <c r="CJ39" s="56" t="str">
        <f t="shared" si="28"/>
        <v>XSS</v>
      </c>
      <c r="CK39" s="58">
        <f t="shared" si="29"/>
        <v>250</v>
      </c>
      <c r="CL39" s="59">
        <f t="shared" si="30"/>
        <v>5.9</v>
      </c>
      <c r="CM39" s="58">
        <f t="shared" si="31"/>
        <v>45000</v>
      </c>
      <c r="CN39" s="58">
        <f t="shared" si="32"/>
        <v>7359.6600000000008</v>
      </c>
      <c r="CO39" s="58">
        <f t="shared" si="33"/>
        <v>20</v>
      </c>
      <c r="CP39" s="60">
        <f t="shared" si="34"/>
        <v>1</v>
      </c>
      <c r="CQ39" s="241" t="s">
        <v>4398</v>
      </c>
      <c r="CS39" s="49"/>
      <c r="CT39" s="50" t="str">
        <f t="shared" si="35"/>
        <v>BRKBAF5501PKXSS</v>
      </c>
      <c r="CU39" s="51" t="str">
        <f t="shared" si="36"/>
        <v>BROWN SQURE KIDS</v>
      </c>
      <c r="CV39" s="51" t="str">
        <f t="shared" si="55"/>
        <v>BASIC CAP_501</v>
      </c>
      <c r="CW39" s="51" t="str">
        <f t="shared" si="37"/>
        <v>PINK_XSS</v>
      </c>
      <c r="CX39" s="52" t="str">
        <f t="shared" si="38"/>
        <v>BRK</v>
      </c>
      <c r="CY39" s="52">
        <f t="shared" si="39"/>
        <v>501</v>
      </c>
      <c r="CZ39" s="53">
        <f t="shared" si="40"/>
        <v>250</v>
      </c>
      <c r="DA39" s="53">
        <f t="shared" si="41"/>
        <v>45000</v>
      </c>
      <c r="DB39" s="52" t="str">
        <f t="shared" si="42"/>
        <v>PINK</v>
      </c>
      <c r="DC39" s="52" t="str">
        <f t="shared" si="43"/>
        <v>XSS</v>
      </c>
      <c r="DD39" s="61"/>
      <c r="DE39" s="165"/>
      <c r="DG39" s="1268">
        <v>41739</v>
      </c>
      <c r="DH39" s="283">
        <f t="shared" si="44"/>
        <v>41758</v>
      </c>
      <c r="DI39" s="1265">
        <v>41744</v>
      </c>
      <c r="DJ39" s="1265">
        <v>41745</v>
      </c>
      <c r="DK39" s="1269">
        <v>41809</v>
      </c>
      <c r="DL39" s="1266">
        <v>3</v>
      </c>
      <c r="DM39" s="1266">
        <v>3</v>
      </c>
      <c r="DN39" s="1267" t="s">
        <v>2383</v>
      </c>
      <c r="DO39" s="1267" t="s">
        <v>2383</v>
      </c>
      <c r="DP39" s="284">
        <f t="shared" si="45"/>
        <v>41788</v>
      </c>
      <c r="DQ39" s="1267" t="s">
        <v>2384</v>
      </c>
      <c r="DR39" s="1267" t="s">
        <v>2384</v>
      </c>
      <c r="DS39" s="1267" t="s">
        <v>2384</v>
      </c>
      <c r="DT39" s="1269">
        <v>41766</v>
      </c>
      <c r="DU39" s="1269">
        <v>41768</v>
      </c>
      <c r="DV39" s="1268">
        <v>41830</v>
      </c>
      <c r="DW39" s="277" t="s">
        <v>4210</v>
      </c>
      <c r="DX39" s="278">
        <v>41859</v>
      </c>
      <c r="DY39" s="1198" t="s">
        <v>6937</v>
      </c>
      <c r="DZ39" s="61" t="s">
        <v>5420</v>
      </c>
      <c r="EA39" s="62"/>
      <c r="EB39" s="62"/>
      <c r="EC39" s="26" t="str">
        <f t="shared" si="56"/>
        <v>BRKBAF5501PK41738</v>
      </c>
      <c r="ED39" s="26" t="str">
        <f t="shared" si="57"/>
        <v>BRKBAF5501PKXSS</v>
      </c>
      <c r="EE39" s="27">
        <f>IF(ED39="",0,IF(COUNTIF(ED$12:ED38,ED39)=0,0,COUNTIF(ED$12:ED38,ED39)))</f>
        <v>0</v>
      </c>
      <c r="EF39" s="26">
        <f t="shared" si="58"/>
        <v>0</v>
      </c>
      <c r="EG39" s="27" t="str">
        <f t="shared" si="59"/>
        <v/>
      </c>
      <c r="EI39" s="26" t="str">
        <f t="shared" si="60"/>
        <v>BRKBAF5501</v>
      </c>
      <c r="EJ39" s="26" t="str">
        <f t="shared" si="61"/>
        <v>BRKBAF5501PK</v>
      </c>
      <c r="EL39" s="1265" t="s">
        <v>2417</v>
      </c>
      <c r="EM39" s="1265" t="s">
        <v>2417</v>
      </c>
      <c r="EN39" s="1265" t="s">
        <v>2417</v>
      </c>
      <c r="EO39" s="1265" t="s">
        <v>2417</v>
      </c>
      <c r="EP39" s="1265" t="s">
        <v>2417</v>
      </c>
      <c r="EQ39" s="1265" t="s">
        <v>2417</v>
      </c>
      <c r="ER39" s="1318"/>
      <c r="ES39" s="1318"/>
      <c r="ET39" s="1318"/>
      <c r="EU39" s="1318"/>
      <c r="EV39" s="1211"/>
      <c r="EW39" s="1267"/>
    </row>
    <row r="40" spans="1:153" s="26" customFormat="1" ht="52.5" customHeight="1">
      <c r="A40" s="169" t="str">
        <f>IF(OR($I40="TTL",$I40=""),"",IF(ISERROR(VLOOKUP($B40,CODE!$D:$G,CODE!$F$1-2,FALSE))=TRUE,"전략",VLOOKUP($B40,CODE!$D:$G,CODE!$F$1-2,FALSE)))</f>
        <v>F-CAP</v>
      </c>
      <c r="B40" s="224" t="str">
        <f>IF(OR($I40="TTL",$I40=""),"",IF(VLOOKUP($P40,CODE!$K:$O,CODE!$O$1,FALSE)="",$I40,$I40&amp;"-"&amp;VLOOKUP($P40,CODE!$K:$O,CODE!$O$1,FALSE)))</f>
        <v>BRK</v>
      </c>
      <c r="C40" s="72" t="str">
        <f t="shared" si="46"/>
        <v>BRK-동일모자-07</v>
      </c>
      <c r="D40" s="306" t="str">
        <f t="shared" si="47"/>
        <v>BRK-동일모자-07BRKBAF5501PK</v>
      </c>
      <c r="E40" s="72">
        <f t="shared" si="48"/>
        <v>2</v>
      </c>
      <c r="F40" s="195" t="str">
        <f t="shared" si="49"/>
        <v>BRK-동일모자-072</v>
      </c>
      <c r="G40" s="72" t="str">
        <f t="shared" si="50"/>
        <v>BRK-동일모자-072-BRKBAF5501PINKOSM</v>
      </c>
      <c r="H40" s="72" t="str">
        <f>IF(ISERROR(I40&amp;VLOOKUP(P40,CODE!$K:$N,CODE!$N$1,FALSE)&amp;S40)=TRUE,0,I40&amp;VLOOKUP(P40,CODE!$K:$N,CODE!$N$1,FALSE)&amp;S40)</f>
        <v>BRK의류외501</v>
      </c>
      <c r="I40" s="72" t="str">
        <f>IF(ISERROR(SEARCH("TTL",$K40))=TRUE,IF($L40="","",VLOOKUP($L40,CODE!$B:$G,CODE!$D$1,FALSE)),"TTL")</f>
        <v>BRK</v>
      </c>
      <c r="J40" s="244" t="str">
        <f t="shared" si="51"/>
        <v>14FW B</v>
      </c>
      <c r="K40" s="998"/>
      <c r="L40" s="40" t="s">
        <v>2000</v>
      </c>
      <c r="M40" s="41" t="str">
        <f>IF(OR($I40="TTL",$L40=""),"",VLOOKUP($L40,CODE!$B:$D,CODE!$C$1,FALSE))</f>
        <v>BROWN SQURE KIDS</v>
      </c>
      <c r="N40" s="42" t="str">
        <f>IF(OR($I40="TTL",$L40=""),"",VLOOKUP($K$2,CODE!$S:$T,CODE!$T$1-1,FALSE))</f>
        <v>F</v>
      </c>
      <c r="O40" s="1199">
        <v>5</v>
      </c>
      <c r="P40" s="40" t="s">
        <v>2001</v>
      </c>
      <c r="Q40" s="41" t="str">
        <f>IF(OR($I40="TTL",$P40=""),"",VLOOKUP($P40,CODE!$K:$M,CODE!$L$1,FALSE))</f>
        <v>BASIC CAP</v>
      </c>
      <c r="R40" s="185" t="s">
        <v>2002</v>
      </c>
      <c r="S40" s="40">
        <v>501</v>
      </c>
      <c r="T40" s="43">
        <f t="shared" si="2"/>
        <v>501</v>
      </c>
      <c r="U40" s="39" t="str">
        <f t="shared" si="3"/>
        <v>BRKBAF5501</v>
      </c>
      <c r="V40" s="36">
        <f t="shared" si="4"/>
        <v>0.16666666666666666</v>
      </c>
      <c r="W40" s="44" t="s">
        <v>2003</v>
      </c>
      <c r="X40" s="39" t="str">
        <f>IF($Y40="","",VLOOKUP($Y40,CODE!$AE:$AF,CODE!$AF$1-1,FALSE))</f>
        <v>PK</v>
      </c>
      <c r="Y40" s="37" t="s">
        <v>1995</v>
      </c>
      <c r="Z40" s="35" t="str">
        <f t="shared" si="5"/>
        <v>BRKBAF5501PK</v>
      </c>
      <c r="AA40" s="587" t="str">
        <f t="shared" si="6"/>
        <v/>
      </c>
      <c r="AB40" s="45">
        <f t="shared" si="7"/>
        <v>0.33333333333333331</v>
      </c>
      <c r="AC40" s="593">
        <v>0</v>
      </c>
      <c r="AD40" s="186">
        <v>1</v>
      </c>
      <c r="AE40" s="218" t="s">
        <v>2004</v>
      </c>
      <c r="AF40" s="214">
        <v>200</v>
      </c>
      <c r="AG40" s="215" t="s">
        <v>1997</v>
      </c>
      <c r="AH40" s="216">
        <v>7</v>
      </c>
      <c r="AI40" s="231" t="str">
        <f t="shared" si="8"/>
        <v>07</v>
      </c>
      <c r="AJ40" s="217" t="s">
        <v>1998</v>
      </c>
      <c r="AK40" s="217" t="s">
        <v>1999</v>
      </c>
      <c r="AL40" s="219">
        <f t="shared" si="9"/>
        <v>1</v>
      </c>
      <c r="AM40" s="254">
        <f>IF(ISERROR(VLOOKUP($F40,[1]기획현황취합!$A$1:$E$64926,[1]기획현황취합!$B$1,FALSE))=TRUE,0,VLOOKUP($F40,[1]기획현황취합!$A$1:$E$64926,[1]기획현황취합!$B$1,FALSE))</f>
        <v>45000</v>
      </c>
      <c r="AN40" s="1003">
        <f>IF(ISERROR(VLOOKUP($F40,[1]기획현황취합!$A$1:$E$64926,[1]기획현황취합!$C$1,FALSE))=TRUE,0,VLOOKUP($F40,[1]기획현황취합!$A$1:$E$64926,[1]기획현황취합!$C$1,FALSE))</f>
        <v>41820</v>
      </c>
      <c r="AO40" s="46">
        <f>IF(ISERROR(($AM40/1.1)/VLOOKUP($AG40,'TARGET MU'!$A:$D,'TARGET MU'!$D$1,FALSE))=TRUE,0,($AM40/1.1)/VLOOKUP($AG40,'TARGET MU'!$A:$D,'TARGET MU'!$D$1,FALSE))</f>
        <v>6818.1818181818171</v>
      </c>
      <c r="AP40" s="1034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7379.6600000000008</v>
      </c>
      <c r="AQ40" s="38">
        <f t="shared" si="52"/>
        <v>561.47818181818366</v>
      </c>
      <c r="AR40" s="725">
        <v>0</v>
      </c>
      <c r="AS40" s="725">
        <v>0</v>
      </c>
      <c r="AT40" s="251">
        <v>20</v>
      </c>
      <c r="AU40" s="226">
        <f t="shared" si="10"/>
        <v>20</v>
      </c>
      <c r="AV40" s="252">
        <v>5.9</v>
      </c>
      <c r="AW40" s="253">
        <v>0</v>
      </c>
      <c r="AX40" s="257">
        <f>IF(ISERROR(VLOOKUP($F40,[1]기획현황취합!$A$1:$E$64926,[1]기획현황취합!$D$1,FALSE))=TRUE,0,VLOOKUP($F40,[1]기획현황취합!$A$1:$E$64926,[1]기획현황취합!$D$1,FALSE))</f>
        <v>41738</v>
      </c>
      <c r="AY40" s="255">
        <v>0</v>
      </c>
      <c r="AZ40" s="210">
        <f>IF(ISERROR(VLOOKUP($F40,[1]기획현황취합!$A$1:$E$64926,[1]기획현황취합!$E$1,FALSE))=TRUE,0,VLOOKUP($F40,[1]기획현황취합!$A$1:$E$64926,[1]기획현황취합!$E$1,FALSE))</f>
        <v>41848</v>
      </c>
      <c r="BA40" s="250">
        <v>41848</v>
      </c>
      <c r="BB40" s="1324">
        <v>41859</v>
      </c>
      <c r="BC40" s="250">
        <v>41883</v>
      </c>
      <c r="BD40" s="250">
        <v>0</v>
      </c>
      <c r="BE40" s="250">
        <v>0</v>
      </c>
      <c r="BF40" s="250">
        <v>0</v>
      </c>
      <c r="BG40" s="1197" t="s">
        <v>1671</v>
      </c>
      <c r="BH40" s="1197" t="s">
        <v>1671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185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14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1"/>
        <v>0</v>
      </c>
      <c r="BO40" s="47">
        <f t="shared" si="12"/>
        <v>200</v>
      </c>
      <c r="BP40" s="95">
        <f t="shared" si="13"/>
        <v>1475932.0000000002</v>
      </c>
      <c r="BQ40" s="95">
        <f t="shared" si="14"/>
        <v>9000000</v>
      </c>
      <c r="BR40" s="48">
        <f t="shared" si="15"/>
        <v>5.5434926418142432</v>
      </c>
      <c r="BT40" s="26" t="str">
        <f>IF(ISERROR(Z40&amp;VLOOKUP($AG40,'TARGET MU'!$A:$D,'TARGET MU'!$B$1,FALSE))=TRUE,"",Z40&amp;VLOOKUP($AG40,'TARGET MU'!$A:$D,'TARGET MU'!$B$1,FALSE))</f>
        <v>BRKBAF5501PK동일모자(청도)</v>
      </c>
      <c r="BU40" s="31">
        <f t="shared" si="53"/>
        <v>7379.6600000000008</v>
      </c>
      <c r="BV40" s="31" t="str">
        <f t="shared" si="54"/>
        <v>BRKBAF5501PKOSM20045000동일모자07CN</v>
      </c>
      <c r="BX40" s="55" t="str">
        <f t="shared" si="16"/>
        <v>BRK</v>
      </c>
      <c r="BY40" s="56">
        <f t="shared" si="17"/>
        <v>5</v>
      </c>
      <c r="BZ40" s="56" t="str">
        <f t="shared" si="18"/>
        <v>M</v>
      </c>
      <c r="CA40" s="56" t="str">
        <f t="shared" si="19"/>
        <v>BA</v>
      </c>
      <c r="CB40" s="56" t="str">
        <f t="shared" si="20"/>
        <v>K</v>
      </c>
      <c r="CC40" s="56" t="str">
        <f t="shared" si="21"/>
        <v>CN</v>
      </c>
      <c r="CD40" s="57" t="str">
        <f t="shared" si="22"/>
        <v>14FW BROWN_SQURE_CAP-01-PK_KIDS</v>
      </c>
      <c r="CE40" s="56" t="str">
        <f t="shared" si="23"/>
        <v>BRKBAF5501</v>
      </c>
      <c r="CF40" s="56">
        <f t="shared" si="24"/>
        <v>501</v>
      </c>
      <c r="CG40" s="57" t="str">
        <f t="shared" si="25"/>
        <v>14FW BROWN_SQURE_CAP-01-PK_KIDS</v>
      </c>
      <c r="CH40" s="56" t="str">
        <f t="shared" si="26"/>
        <v>PK</v>
      </c>
      <c r="CI40" s="56">
        <f t="shared" si="27"/>
        <v>1</v>
      </c>
      <c r="CJ40" s="56" t="str">
        <f t="shared" si="28"/>
        <v>OSM</v>
      </c>
      <c r="CK40" s="58">
        <f t="shared" si="29"/>
        <v>200</v>
      </c>
      <c r="CL40" s="59">
        <f t="shared" si="30"/>
        <v>5.9</v>
      </c>
      <c r="CM40" s="58">
        <f t="shared" si="31"/>
        <v>45000</v>
      </c>
      <c r="CN40" s="58">
        <f t="shared" si="32"/>
        <v>7359.6600000000008</v>
      </c>
      <c r="CO40" s="58">
        <f t="shared" si="33"/>
        <v>20</v>
      </c>
      <c r="CP40" s="60">
        <f t="shared" si="34"/>
        <v>1</v>
      </c>
      <c r="CQ40" s="241" t="s">
        <v>4398</v>
      </c>
      <c r="CS40" s="49"/>
      <c r="CT40" s="50" t="str">
        <f t="shared" si="35"/>
        <v>BRKBAF5501PKOSM</v>
      </c>
      <c r="CU40" s="51" t="str">
        <f t="shared" si="36"/>
        <v>BROWN SQURE KIDS</v>
      </c>
      <c r="CV40" s="51" t="str">
        <f t="shared" si="55"/>
        <v>BASIC CAP_501</v>
      </c>
      <c r="CW40" s="51" t="str">
        <f t="shared" si="37"/>
        <v>PINK_OSM</v>
      </c>
      <c r="CX40" s="52" t="str">
        <f t="shared" si="38"/>
        <v>BRK</v>
      </c>
      <c r="CY40" s="52">
        <f t="shared" si="39"/>
        <v>501</v>
      </c>
      <c r="CZ40" s="53">
        <f t="shared" si="40"/>
        <v>200</v>
      </c>
      <c r="DA40" s="53">
        <f t="shared" si="41"/>
        <v>45000</v>
      </c>
      <c r="DB40" s="52" t="str">
        <f t="shared" si="42"/>
        <v>PINK</v>
      </c>
      <c r="DC40" s="52" t="str">
        <f t="shared" si="43"/>
        <v>OSM</v>
      </c>
      <c r="DD40" s="61"/>
      <c r="DE40" s="165"/>
      <c r="DG40" s="1268">
        <v>41739</v>
      </c>
      <c r="DH40" s="283">
        <f t="shared" si="44"/>
        <v>41758</v>
      </c>
      <c r="DI40" s="1265">
        <v>41744</v>
      </c>
      <c r="DJ40" s="1265">
        <v>41745</v>
      </c>
      <c r="DK40" s="1269">
        <v>41809</v>
      </c>
      <c r="DL40" s="1266">
        <v>2</v>
      </c>
      <c r="DM40" s="1266">
        <v>2</v>
      </c>
      <c r="DN40" s="1267" t="s">
        <v>2383</v>
      </c>
      <c r="DO40" s="1267" t="s">
        <v>2383</v>
      </c>
      <c r="DP40" s="284">
        <f t="shared" si="45"/>
        <v>41788</v>
      </c>
      <c r="DQ40" s="1267" t="s">
        <v>2384</v>
      </c>
      <c r="DR40" s="1267" t="s">
        <v>2384</v>
      </c>
      <c r="DS40" s="1267" t="s">
        <v>2384</v>
      </c>
      <c r="DT40" s="1269">
        <v>41766</v>
      </c>
      <c r="DU40" s="1269">
        <v>41768</v>
      </c>
      <c r="DV40" s="1268">
        <v>41830</v>
      </c>
      <c r="DW40" s="277" t="s">
        <v>4210</v>
      </c>
      <c r="DX40" s="278">
        <v>41859</v>
      </c>
      <c r="DY40" s="1198" t="s">
        <v>6937</v>
      </c>
      <c r="DZ40" s="61" t="s">
        <v>5420</v>
      </c>
      <c r="EA40" s="62"/>
      <c r="EB40" s="62"/>
      <c r="EC40" s="26" t="str">
        <f t="shared" si="56"/>
        <v/>
      </c>
      <c r="ED40" s="26" t="str">
        <f t="shared" si="57"/>
        <v>BRKBAF5501PKOSM</v>
      </c>
      <c r="EE40" s="27">
        <f>IF(ED40="",0,IF(COUNTIF(ED$12:ED39,ED40)=0,0,COUNTIF(ED$12:ED39,ED40)))</f>
        <v>0</v>
      </c>
      <c r="EF40" s="26">
        <f t="shared" si="58"/>
        <v>0</v>
      </c>
      <c r="EG40" s="27" t="str">
        <f t="shared" si="59"/>
        <v/>
      </c>
      <c r="EI40" s="26" t="str">
        <f t="shared" si="60"/>
        <v>BRKBAF5501</v>
      </c>
      <c r="EJ40" s="26" t="str">
        <f t="shared" si="61"/>
        <v>BRKBAF5501PK</v>
      </c>
      <c r="EL40" s="1265" t="s">
        <v>2417</v>
      </c>
      <c r="EM40" s="1265" t="s">
        <v>2417</v>
      </c>
      <c r="EN40" s="1265" t="s">
        <v>2417</v>
      </c>
      <c r="EO40" s="1265" t="s">
        <v>2417</v>
      </c>
      <c r="EP40" s="1265" t="s">
        <v>2417</v>
      </c>
      <c r="EQ40" s="1265" t="s">
        <v>2417</v>
      </c>
      <c r="ER40" s="1318"/>
      <c r="ES40" s="1318"/>
      <c r="ET40" s="1318"/>
      <c r="EU40" s="1318"/>
      <c r="EV40" s="1211"/>
      <c r="EW40" s="1267"/>
    </row>
    <row r="41" spans="1:153" s="26" customFormat="1" ht="52.5" customHeight="1">
      <c r="A41" s="169" t="str">
        <f>IF(OR($I41="TTL",$I41=""),"",IF(ISERROR(VLOOKUP($B41,CODE!$D:$G,CODE!$F$1-2,FALSE))=TRUE,"전략",VLOOKUP($B41,CODE!$D:$G,CODE!$F$1-2,FALSE)))</f>
        <v>F-CAP</v>
      </c>
      <c r="B41" s="224" t="str">
        <f>IF(OR($I41="TTL",$I41=""),"",IF(VLOOKUP($P41,CODE!$K:$O,CODE!$O$1,FALSE)="",$I41,$I41&amp;"-"&amp;VLOOKUP($P41,CODE!$K:$O,CODE!$O$1,FALSE)))</f>
        <v>BRK</v>
      </c>
      <c r="C41" s="72" t="str">
        <f t="shared" si="46"/>
        <v>BRK-동일모자-07</v>
      </c>
      <c r="D41" s="306" t="str">
        <f t="shared" si="47"/>
        <v>BRK-동일모자-07BRKBAF5501PK</v>
      </c>
      <c r="E41" s="72">
        <f t="shared" si="48"/>
        <v>2</v>
      </c>
      <c r="F41" s="195" t="str">
        <f t="shared" si="49"/>
        <v>BRK-동일모자-072</v>
      </c>
      <c r="G41" s="72" t="str">
        <f t="shared" si="50"/>
        <v>BRK-동일모자-072-BRKBAF5501PINKOML</v>
      </c>
      <c r="H41" s="72" t="str">
        <f>IF(ISERROR(I41&amp;VLOOKUP(P41,CODE!$K:$N,CODE!$N$1,FALSE)&amp;S41)=TRUE,0,I41&amp;VLOOKUP(P41,CODE!$K:$N,CODE!$N$1,FALSE)&amp;S41)</f>
        <v>BRK의류외501</v>
      </c>
      <c r="I41" s="72" t="str">
        <f>IF(ISERROR(SEARCH("TTL",$K41))=TRUE,IF($L41="","",VLOOKUP($L41,CODE!$B:$G,CODE!$D$1,FALSE)),"TTL")</f>
        <v>BRK</v>
      </c>
      <c r="J41" s="244" t="str">
        <f t="shared" si="51"/>
        <v>14FW B</v>
      </c>
      <c r="K41" s="998"/>
      <c r="L41" s="40" t="s">
        <v>2000</v>
      </c>
      <c r="M41" s="41" t="str">
        <f>IF(OR($I41="TTL",$L41=""),"",VLOOKUP($L41,CODE!$B:$D,CODE!$C$1,FALSE))</f>
        <v>BROWN SQURE KIDS</v>
      </c>
      <c r="N41" s="42" t="str">
        <f>IF(OR($I41="TTL",$L41=""),"",VLOOKUP($K$2,CODE!$S:$T,CODE!$T$1-1,FALSE))</f>
        <v>F</v>
      </c>
      <c r="O41" s="1199">
        <v>5</v>
      </c>
      <c r="P41" s="40" t="s">
        <v>2001</v>
      </c>
      <c r="Q41" s="41" t="str">
        <f>IF(OR($I41="TTL",$P41=""),"",VLOOKUP($P41,CODE!$K:$M,CODE!$L$1,FALSE))</f>
        <v>BASIC CAP</v>
      </c>
      <c r="R41" s="185" t="s">
        <v>2002</v>
      </c>
      <c r="S41" s="40">
        <v>501</v>
      </c>
      <c r="T41" s="43">
        <f t="shared" si="2"/>
        <v>501</v>
      </c>
      <c r="U41" s="39" t="str">
        <f t="shared" si="3"/>
        <v>BRKBAF5501</v>
      </c>
      <c r="V41" s="36">
        <f t="shared" si="4"/>
        <v>0.16666666666666666</v>
      </c>
      <c r="W41" s="44" t="s">
        <v>2003</v>
      </c>
      <c r="X41" s="39" t="str">
        <f>IF($Y41="","",VLOOKUP($Y41,CODE!$AE:$AF,CODE!$AF$1-1,FALSE))</f>
        <v>PK</v>
      </c>
      <c r="Y41" s="37" t="s">
        <v>1995</v>
      </c>
      <c r="Z41" s="35" t="str">
        <f t="shared" si="5"/>
        <v>BRKBAF5501PK</v>
      </c>
      <c r="AA41" s="587" t="str">
        <f t="shared" si="6"/>
        <v/>
      </c>
      <c r="AB41" s="45">
        <f t="shared" si="7"/>
        <v>0.33333333333333331</v>
      </c>
      <c r="AC41" s="593">
        <v>0</v>
      </c>
      <c r="AD41" s="186">
        <v>1</v>
      </c>
      <c r="AE41" s="218" t="s">
        <v>2005</v>
      </c>
      <c r="AF41" s="214">
        <v>150</v>
      </c>
      <c r="AG41" s="215" t="s">
        <v>1997</v>
      </c>
      <c r="AH41" s="216">
        <v>7</v>
      </c>
      <c r="AI41" s="231" t="str">
        <f t="shared" si="8"/>
        <v>07</v>
      </c>
      <c r="AJ41" s="217" t="s">
        <v>1998</v>
      </c>
      <c r="AK41" s="217" t="s">
        <v>1999</v>
      </c>
      <c r="AL41" s="219">
        <f t="shared" si="9"/>
        <v>1</v>
      </c>
      <c r="AM41" s="254">
        <f>IF(ISERROR(VLOOKUP($F41,[1]기획현황취합!$A$1:$E$64926,[1]기획현황취합!$B$1,FALSE))=TRUE,0,VLOOKUP($F41,[1]기획현황취합!$A$1:$E$64926,[1]기획현황취합!$B$1,FALSE))</f>
        <v>45000</v>
      </c>
      <c r="AN41" s="1003">
        <f>IF(ISERROR(VLOOKUP($F41,[1]기획현황취합!$A$1:$E$64926,[1]기획현황취합!$C$1,FALSE))=TRUE,0,VLOOKUP($F41,[1]기획현황취합!$A$1:$E$64926,[1]기획현황취합!$C$1,FALSE))</f>
        <v>41820</v>
      </c>
      <c r="AO41" s="46">
        <f>IF(ISERROR(($AM41/1.1)/VLOOKUP($AG41,'TARGET MU'!$A:$D,'TARGET MU'!$D$1,FALSE))=TRUE,0,($AM41/1.1)/VLOOKUP($AG41,'TARGET MU'!$A:$D,'TARGET MU'!$D$1,FALSE))</f>
        <v>6818.1818181818171</v>
      </c>
      <c r="AP41" s="1034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7379.6600000000008</v>
      </c>
      <c r="AQ41" s="38">
        <f t="shared" si="52"/>
        <v>561.47818181818366</v>
      </c>
      <c r="AR41" s="725">
        <v>0</v>
      </c>
      <c r="AS41" s="725">
        <v>0</v>
      </c>
      <c r="AT41" s="251">
        <v>20</v>
      </c>
      <c r="AU41" s="226">
        <f t="shared" si="10"/>
        <v>20</v>
      </c>
      <c r="AV41" s="252">
        <v>5.9</v>
      </c>
      <c r="AW41" s="253">
        <v>0</v>
      </c>
      <c r="AX41" s="257">
        <f>IF(ISERROR(VLOOKUP($F41,[1]기획현황취합!$A$1:$E$64926,[1]기획현황취합!$D$1,FALSE))=TRUE,0,VLOOKUP($F41,[1]기획현황취합!$A$1:$E$64926,[1]기획현황취합!$D$1,FALSE))</f>
        <v>41738</v>
      </c>
      <c r="AY41" s="255">
        <v>0</v>
      </c>
      <c r="AZ41" s="210">
        <f>IF(ISERROR(VLOOKUP($F41,[1]기획현황취합!$A$1:$E$64926,[1]기획현황취합!$E$1,FALSE))=TRUE,0,VLOOKUP($F41,[1]기획현황취합!$A$1:$E$64926,[1]기획현황취합!$E$1,FALSE))</f>
        <v>41848</v>
      </c>
      <c r="BA41" s="250">
        <v>41848</v>
      </c>
      <c r="BB41" s="1324">
        <v>41859</v>
      </c>
      <c r="BC41" s="250">
        <v>41883</v>
      </c>
      <c r="BD41" s="250">
        <v>0</v>
      </c>
      <c r="BE41" s="250">
        <v>0</v>
      </c>
      <c r="BF41" s="250">
        <v>0</v>
      </c>
      <c r="BG41" s="1197" t="s">
        <v>1671</v>
      </c>
      <c r="BH41" s="1197" t="s">
        <v>1671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117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346"/>
      <c r="BO41" s="47">
        <f t="shared" si="12"/>
        <v>150</v>
      </c>
      <c r="BP41" s="95">
        <f t="shared" si="13"/>
        <v>1106949</v>
      </c>
      <c r="BQ41" s="95">
        <f t="shared" si="14"/>
        <v>6750000</v>
      </c>
      <c r="BR41" s="48">
        <f t="shared" si="15"/>
        <v>5.5434926418142441</v>
      </c>
      <c r="BT41" s="26" t="str">
        <f>IF(ISERROR(Z41&amp;VLOOKUP($AG41,'TARGET MU'!$A:$D,'TARGET MU'!$B$1,FALSE))=TRUE,"",Z41&amp;VLOOKUP($AG41,'TARGET MU'!$A:$D,'TARGET MU'!$B$1,FALSE))</f>
        <v>BRKBAF5501PK동일모자(청도)</v>
      </c>
      <c r="BU41" s="31">
        <f t="shared" si="53"/>
        <v>7379.6600000000008</v>
      </c>
      <c r="BV41" s="31" t="str">
        <f t="shared" si="54"/>
        <v>BRKBAF5501PKOML15045000동일모자07CN</v>
      </c>
      <c r="BX41" s="55" t="str">
        <f t="shared" si="16"/>
        <v>BRK</v>
      </c>
      <c r="BY41" s="56">
        <f t="shared" si="17"/>
        <v>5</v>
      </c>
      <c r="BZ41" s="56" t="str">
        <f t="shared" si="18"/>
        <v>M</v>
      </c>
      <c r="CA41" s="56" t="str">
        <f t="shared" si="19"/>
        <v>BA</v>
      </c>
      <c r="CB41" s="56" t="str">
        <f t="shared" si="20"/>
        <v>K</v>
      </c>
      <c r="CC41" s="56" t="str">
        <f t="shared" si="21"/>
        <v>CN</v>
      </c>
      <c r="CD41" s="57" t="str">
        <f t="shared" si="22"/>
        <v>14FW BROWN_SQURE_CAP-01-PK_KIDS</v>
      </c>
      <c r="CE41" s="56" t="str">
        <f t="shared" si="23"/>
        <v>BRKBAF5501</v>
      </c>
      <c r="CF41" s="56">
        <f t="shared" si="24"/>
        <v>501</v>
      </c>
      <c r="CG41" s="57" t="str">
        <f t="shared" si="25"/>
        <v>14FW BROWN_SQURE_CAP-01-PK_KIDS</v>
      </c>
      <c r="CH41" s="56" t="str">
        <f t="shared" si="26"/>
        <v>PK</v>
      </c>
      <c r="CI41" s="56">
        <f t="shared" si="27"/>
        <v>1</v>
      </c>
      <c r="CJ41" s="56" t="str">
        <f t="shared" si="28"/>
        <v>OML</v>
      </c>
      <c r="CK41" s="58">
        <f t="shared" si="29"/>
        <v>150</v>
      </c>
      <c r="CL41" s="59">
        <f t="shared" si="30"/>
        <v>5.9</v>
      </c>
      <c r="CM41" s="58">
        <f t="shared" si="31"/>
        <v>45000</v>
      </c>
      <c r="CN41" s="58">
        <f t="shared" si="32"/>
        <v>7359.6600000000008</v>
      </c>
      <c r="CO41" s="58">
        <f t="shared" si="33"/>
        <v>20</v>
      </c>
      <c r="CP41" s="60">
        <f t="shared" si="34"/>
        <v>1</v>
      </c>
      <c r="CQ41" s="241">
        <v>738</v>
      </c>
      <c r="CS41" s="49"/>
      <c r="CT41" s="50" t="str">
        <f t="shared" si="35"/>
        <v>BRKBAF5501PKOML</v>
      </c>
      <c r="CU41" s="51" t="str">
        <f t="shared" si="36"/>
        <v>BROWN SQURE KIDS</v>
      </c>
      <c r="CV41" s="51" t="str">
        <f t="shared" si="55"/>
        <v>BASIC CAP_501</v>
      </c>
      <c r="CW41" s="51" t="str">
        <f t="shared" si="37"/>
        <v>PINK_OML</v>
      </c>
      <c r="CX41" s="52" t="str">
        <f t="shared" si="38"/>
        <v>BRK</v>
      </c>
      <c r="CY41" s="52">
        <f t="shared" si="39"/>
        <v>501</v>
      </c>
      <c r="CZ41" s="53">
        <f t="shared" si="40"/>
        <v>150</v>
      </c>
      <c r="DA41" s="53">
        <f t="shared" si="41"/>
        <v>45000</v>
      </c>
      <c r="DB41" s="52" t="str">
        <f t="shared" si="42"/>
        <v>PINK</v>
      </c>
      <c r="DC41" s="52" t="str">
        <f t="shared" si="43"/>
        <v>OML</v>
      </c>
      <c r="DD41" s="61"/>
      <c r="DE41" s="165"/>
      <c r="DG41" s="1268">
        <v>41739</v>
      </c>
      <c r="DH41" s="283">
        <f t="shared" si="44"/>
        <v>41758</v>
      </c>
      <c r="DI41" s="1265">
        <v>41744</v>
      </c>
      <c r="DJ41" s="1265">
        <v>41745</v>
      </c>
      <c r="DK41" s="1269">
        <v>41809</v>
      </c>
      <c r="DL41" s="1266">
        <v>3</v>
      </c>
      <c r="DM41" s="1266">
        <v>3</v>
      </c>
      <c r="DN41" s="1267" t="s">
        <v>2383</v>
      </c>
      <c r="DO41" s="1267" t="s">
        <v>2383</v>
      </c>
      <c r="DP41" s="284">
        <f t="shared" si="45"/>
        <v>41788</v>
      </c>
      <c r="DQ41" s="1267" t="s">
        <v>2384</v>
      </c>
      <c r="DR41" s="1267" t="s">
        <v>2384</v>
      </c>
      <c r="DS41" s="1267" t="s">
        <v>2384</v>
      </c>
      <c r="DT41" s="1269">
        <v>41766</v>
      </c>
      <c r="DU41" s="1269">
        <v>41768</v>
      </c>
      <c r="DV41" s="1268">
        <v>41830</v>
      </c>
      <c r="DW41" s="277" t="s">
        <v>4210</v>
      </c>
      <c r="DX41" s="278">
        <v>41859</v>
      </c>
      <c r="DY41" s="1198" t="s">
        <v>6937</v>
      </c>
      <c r="DZ41" s="61" t="s">
        <v>5420</v>
      </c>
      <c r="EA41" s="62"/>
      <c r="EB41" s="62"/>
      <c r="EC41" s="26" t="str">
        <f t="shared" si="56"/>
        <v/>
      </c>
      <c r="ED41" s="26" t="str">
        <f t="shared" si="57"/>
        <v>BRKBAF5501PKOML</v>
      </c>
      <c r="EE41" s="27">
        <f>IF(ED41="",0,IF(COUNTIF(ED$12:ED40,ED41)=0,0,COUNTIF(ED$12:ED40,ED41)))</f>
        <v>0</v>
      </c>
      <c r="EF41" s="26">
        <f t="shared" si="58"/>
        <v>0</v>
      </c>
      <c r="EG41" s="27" t="str">
        <f t="shared" si="59"/>
        <v/>
      </c>
      <c r="EI41" s="26" t="str">
        <f t="shared" si="60"/>
        <v>BRKBAF5501</v>
      </c>
      <c r="EJ41" s="26" t="str">
        <f t="shared" si="61"/>
        <v>BRKBAF5501PK</v>
      </c>
      <c r="EL41" s="1265" t="s">
        <v>2417</v>
      </c>
      <c r="EM41" s="1265" t="s">
        <v>2417</v>
      </c>
      <c r="EN41" s="1265" t="s">
        <v>2417</v>
      </c>
      <c r="EO41" s="1265" t="s">
        <v>2417</v>
      </c>
      <c r="EP41" s="1265" t="s">
        <v>2417</v>
      </c>
      <c r="EQ41" s="1265" t="s">
        <v>2417</v>
      </c>
      <c r="ER41" s="1318"/>
      <c r="ES41" s="1318"/>
      <c r="ET41" s="1318"/>
      <c r="EU41" s="1318"/>
      <c r="EV41" s="1211"/>
      <c r="EW41" s="1267"/>
    </row>
    <row r="42" spans="1:153" s="26" customFormat="1" ht="52.5" customHeight="1">
      <c r="A42" s="169" t="str">
        <f>IF(OR($I42="TTL",$I42=""),"",IF(ISERROR(VLOOKUP($B42,CODE!$D:$G,CODE!$F$1-2,FALSE))=TRUE,"전략",VLOOKUP($B42,CODE!$D:$G,CODE!$F$1-2,FALSE)))</f>
        <v/>
      </c>
      <c r="B42" s="224" t="str">
        <f>IF(OR($I42="TTL",$I42=""),"",IF(VLOOKUP($P42,CODE!$K:$O,CODE!$O$1,FALSE)="",$I42,$I42&amp;"-"&amp;VLOOKUP($P42,CODE!$K:$O,CODE!$O$1,FALSE)))</f>
        <v/>
      </c>
      <c r="C42" s="72" t="str">
        <f t="shared" si="46"/>
        <v/>
      </c>
      <c r="D42" s="306" t="str">
        <f t="shared" si="47"/>
        <v/>
      </c>
      <c r="E42" s="72">
        <f t="shared" si="48"/>
        <v>0</v>
      </c>
      <c r="F42" s="195" t="str">
        <f t="shared" si="49"/>
        <v>0</v>
      </c>
      <c r="G42" s="72" t="str">
        <f t="shared" si="50"/>
        <v>0-</v>
      </c>
      <c r="H42" s="72">
        <f>IF(ISERROR(I42&amp;VLOOKUP(P42,CODE!$K:$N,CODE!$N$1,FALSE)&amp;S42)=TRUE,0,I42&amp;VLOOKUP(P42,CODE!$K:$N,CODE!$N$1,FALSE)&amp;S42)</f>
        <v>0</v>
      </c>
      <c r="I42" s="72" t="str">
        <f>IF(ISERROR(SEARCH("TTL",$K42))=TRUE,IF($L42="","",VLOOKUP($L42,CODE!$B:$G,CODE!$D$1,FALSE)),"TTL")</f>
        <v>TTL</v>
      </c>
      <c r="J42" s="244" t="str">
        <f t="shared" si="51"/>
        <v/>
      </c>
      <c r="K42" s="998" t="str">
        <f>C41&amp;" TTL"</f>
        <v>BRK-동일모자-07 TTL</v>
      </c>
      <c r="L42" s="40"/>
      <c r="M42" s="41" t="str">
        <f>IF(OR($I42="TTL",$L42=""),"",VLOOKUP($L42,CODE!$B:$D,CODE!$C$1,FALSE))</f>
        <v/>
      </c>
      <c r="N42" s="42" t="str">
        <f>IF(OR($I42="TTL",$L42=""),"",VLOOKUP($K$2,CODE!$S:$T,CODE!$T$1-1,FALSE))</f>
        <v/>
      </c>
      <c r="O42" s="43" t="str">
        <f>IF(OR($I42="TTL",$L42=""),"",VLOOKUP($L$2,CODE!$X:$Y,CODE!$Y$1-1,FALSE))</f>
        <v/>
      </c>
      <c r="P42" s="40"/>
      <c r="Q42" s="41" t="str">
        <f>IF(OR($I42="TTL",$P42=""),"",VLOOKUP($P42,CODE!$K:$M,CODE!$L$1,FALSE))</f>
        <v/>
      </c>
      <c r="R42" s="185" t="s">
        <v>2002</v>
      </c>
      <c r="S42" s="40"/>
      <c r="T42" s="43" t="str">
        <f t="shared" si="2"/>
        <v/>
      </c>
      <c r="U42" s="39" t="str">
        <f t="shared" si="3"/>
        <v/>
      </c>
      <c r="V42" s="36">
        <f t="shared" si="4"/>
        <v>0.99999999999999989</v>
      </c>
      <c r="W42" s="44"/>
      <c r="X42" s="39" t="str">
        <f>IF($Y42="","",VLOOKUP($Y42,CODE!$AE:$AF,CODE!$AF$1-1,FALSE))</f>
        <v/>
      </c>
      <c r="Y42" s="37"/>
      <c r="Z42" s="35" t="str">
        <f t="shared" si="5"/>
        <v/>
      </c>
      <c r="AA42" s="587" t="str">
        <f t="shared" si="6"/>
        <v/>
      </c>
      <c r="AB42" s="45">
        <f t="shared" si="7"/>
        <v>1.9999999999999998</v>
      </c>
      <c r="AC42" s="593">
        <v>0</v>
      </c>
      <c r="AD42" s="186">
        <v>1</v>
      </c>
      <c r="AE42" s="218"/>
      <c r="AF42" s="214"/>
      <c r="AG42" s="215"/>
      <c r="AH42" s="216"/>
      <c r="AI42" s="231" t="str">
        <f t="shared" si="8"/>
        <v/>
      </c>
      <c r="AJ42" s="217"/>
      <c r="AK42" s="217"/>
      <c r="AL42" s="219" t="str">
        <f t="shared" si="9"/>
        <v/>
      </c>
      <c r="AM42" s="254">
        <f>IF(ISERROR(VLOOKUP($F42,[1]기획현황취합!$A$1:$E$64926,[1]기획현황취합!$B$1,FALSE))=TRUE,0,VLOOKUP($F42,[1]기획현황취합!$A$1:$E$64926,[1]기획현황취합!$B$1,FALSE))</f>
        <v>0</v>
      </c>
      <c r="AN42" s="1003">
        <f>IF(ISERROR(VLOOKUP($F42,[1]기획현황취합!$A$1:$E$64926,[1]기획현황취합!$C$1,FALSE))=TRUE,0,VLOOKUP($F42,[1]기획현황취합!$A$1:$E$64926,[1]기획현황취합!$C$1,FALSE))</f>
        <v>0</v>
      </c>
      <c r="AO42" s="46">
        <f>IF(ISERROR(($AM42/1.1)/VLOOKUP($AG42,'TARGET MU'!$A:$D,'TARGET MU'!$D$1,FALSE))=TRUE,0,($AM42/1.1)/VLOOKUP($AG42,'TARGET MU'!$A:$D,'TARGET MU'!$D$1,FALSE))</f>
        <v>0</v>
      </c>
      <c r="AP42" s="1034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0</v>
      </c>
      <c r="AQ42" s="38">
        <f t="shared" si="52"/>
        <v>0</v>
      </c>
      <c r="AR42" s="725">
        <v>0</v>
      </c>
      <c r="AS42" s="725">
        <v>0</v>
      </c>
      <c r="AT42" s="251" t="s">
        <v>1714</v>
      </c>
      <c r="AU42" s="226">
        <f t="shared" si="10"/>
        <v>0</v>
      </c>
      <c r="AV42" s="252">
        <v>0</v>
      </c>
      <c r="AW42" s="253">
        <v>0</v>
      </c>
      <c r="AX42" s="257">
        <f>IF(ISERROR(VLOOKUP($F42,[1]기획현황취합!$A$1:$E$64926,[1]기획현황취합!$D$1,FALSE))=TRUE,0,VLOOKUP($F42,[1]기획현황취합!$A$1:$E$64926,[1]기획현황취합!$D$1,FALSE))</f>
        <v>0</v>
      </c>
      <c r="AY42" s="255">
        <v>0</v>
      </c>
      <c r="AZ42" s="210">
        <f>IF(ISERROR(VLOOKUP($F42,[1]기획현황취합!$A$1:$E$64926,[1]기획현황취합!$E$1,FALSE))=TRUE,0,VLOOKUP($F42,[1]기획현황취합!$A$1:$E$64926,[1]기획현황취합!$E$1,FALSE))</f>
        <v>0</v>
      </c>
      <c r="BA42" s="250">
        <v>0</v>
      </c>
      <c r="BB42" s="250">
        <v>0</v>
      </c>
      <c r="BC42" s="250">
        <v>0</v>
      </c>
      <c r="BD42" s="250">
        <v>0</v>
      </c>
      <c r="BE42" s="250">
        <v>0</v>
      </c>
      <c r="BF42" s="250">
        <v>0</v>
      </c>
      <c r="BG42" s="256">
        <v>0</v>
      </c>
      <c r="BH42" s="256">
        <v>0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1061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62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1"/>
        <v>0</v>
      </c>
      <c r="BO42" s="47">
        <f t="shared" si="12"/>
        <v>1200</v>
      </c>
      <c r="BP42" s="95">
        <f t="shared" si="13"/>
        <v>8855592</v>
      </c>
      <c r="BQ42" s="95">
        <f t="shared" si="14"/>
        <v>54000000</v>
      </c>
      <c r="BR42" s="48">
        <f t="shared" si="15"/>
        <v>5.5434926418142441</v>
      </c>
      <c r="BT42" s="26" t="str">
        <f>IF(ISERROR(Z42&amp;VLOOKUP($AG42,'TARGET MU'!$A:$D,'TARGET MU'!$B$1,FALSE))=TRUE,"",Z42&amp;VLOOKUP($AG42,'TARGET MU'!$A:$D,'TARGET MU'!$B$1,FALSE))</f>
        <v/>
      </c>
      <c r="BU42" s="31">
        <f t="shared" si="53"/>
        <v>0</v>
      </c>
      <c r="BV42" s="31" t="str">
        <f t="shared" si="54"/>
        <v>0</v>
      </c>
      <c r="BX42" s="55" t="str">
        <f t="shared" si="16"/>
        <v/>
      </c>
      <c r="BY42" s="56" t="str">
        <f t="shared" si="17"/>
        <v/>
      </c>
      <c r="BZ42" s="56">
        <f t="shared" si="18"/>
        <v>0</v>
      </c>
      <c r="CA42" s="56">
        <f t="shared" si="19"/>
        <v>0</v>
      </c>
      <c r="CB42" s="56" t="str">
        <f t="shared" si="20"/>
        <v>K</v>
      </c>
      <c r="CC42" s="56">
        <f t="shared" si="21"/>
        <v>0</v>
      </c>
      <c r="CD42" s="57">
        <f t="shared" si="22"/>
        <v>0</v>
      </c>
      <c r="CE42" s="56" t="str">
        <f t="shared" si="23"/>
        <v/>
      </c>
      <c r="CF42" s="56" t="str">
        <f t="shared" si="24"/>
        <v/>
      </c>
      <c r="CG42" s="57">
        <f t="shared" si="25"/>
        <v>0</v>
      </c>
      <c r="CH42" s="56" t="str">
        <f t="shared" si="26"/>
        <v/>
      </c>
      <c r="CI42" s="56">
        <f t="shared" si="27"/>
        <v>1</v>
      </c>
      <c r="CJ42" s="56">
        <f t="shared" si="28"/>
        <v>0</v>
      </c>
      <c r="CK42" s="58">
        <f t="shared" si="29"/>
        <v>1200</v>
      </c>
      <c r="CL42" s="59">
        <f t="shared" si="30"/>
        <v>0</v>
      </c>
      <c r="CM42" s="58">
        <f t="shared" si="31"/>
        <v>0</v>
      </c>
      <c r="CN42" s="58">
        <f t="shared" si="32"/>
        <v>0</v>
      </c>
      <c r="CO42" s="58">
        <f t="shared" si="33"/>
        <v>0</v>
      </c>
      <c r="CP42" s="60" t="str">
        <f t="shared" si="34"/>
        <v/>
      </c>
      <c r="CQ42" s="241"/>
      <c r="CS42" s="49"/>
      <c r="CT42" s="50" t="str">
        <f t="shared" si="35"/>
        <v>BRK-동일모자-07 TTL</v>
      </c>
      <c r="CU42" s="51" t="str">
        <f t="shared" si="36"/>
        <v/>
      </c>
      <c r="CV42" s="51" t="str">
        <f t="shared" si="55"/>
        <v/>
      </c>
      <c r="CW42" s="51" t="str">
        <f t="shared" si="37"/>
        <v/>
      </c>
      <c r="CX42" s="52">
        <f t="shared" si="38"/>
        <v>0</v>
      </c>
      <c r="CY42" s="52" t="str">
        <f t="shared" si="39"/>
        <v/>
      </c>
      <c r="CZ42" s="53">
        <f t="shared" si="40"/>
        <v>1200</v>
      </c>
      <c r="DA42" s="53">
        <f t="shared" si="41"/>
        <v>0</v>
      </c>
      <c r="DB42" s="52">
        <f t="shared" si="42"/>
        <v>0</v>
      </c>
      <c r="DC42" s="52">
        <f t="shared" si="43"/>
        <v>0</v>
      </c>
      <c r="DD42" s="61"/>
      <c r="DE42" s="165"/>
      <c r="DG42" s="277"/>
      <c r="DH42" s="283" t="str">
        <f t="shared" si="44"/>
        <v/>
      </c>
      <c r="DI42" s="276"/>
      <c r="DJ42" s="276"/>
      <c r="DK42" s="277"/>
      <c r="DL42" s="277"/>
      <c r="DM42" s="1080"/>
      <c r="DN42" s="277"/>
      <c r="DO42" s="277"/>
      <c r="DP42" s="284" t="str">
        <f t="shared" si="45"/>
        <v/>
      </c>
      <c r="DQ42" s="277"/>
      <c r="DR42" s="277"/>
      <c r="DS42" s="278"/>
      <c r="DT42" s="277"/>
      <c r="DU42" s="278"/>
      <c r="DV42" s="277"/>
      <c r="DW42" s="277"/>
      <c r="DX42" s="278"/>
      <c r="DY42" s="278"/>
      <c r="DZ42" s="61"/>
      <c r="EA42" s="62"/>
      <c r="EB42" s="62"/>
      <c r="EC42" s="26" t="str">
        <f t="shared" si="56"/>
        <v>0</v>
      </c>
      <c r="ED42" s="26" t="str">
        <f t="shared" si="57"/>
        <v/>
      </c>
      <c r="EE42" s="27">
        <f>IF(ED42="",0,IF(COUNTIF(ED$12:ED41,ED42)=0,0,COUNTIF(ED$12:ED41,ED42)))</f>
        <v>0</v>
      </c>
      <c r="EF42" s="26">
        <f t="shared" si="58"/>
        <v>0</v>
      </c>
      <c r="EG42" s="27" t="str">
        <f t="shared" si="59"/>
        <v/>
      </c>
      <c r="EI42" s="26" t="str">
        <f t="shared" si="60"/>
        <v/>
      </c>
      <c r="EJ42" s="26" t="str">
        <f t="shared" si="61"/>
        <v/>
      </c>
      <c r="EL42" s="277"/>
      <c r="EM42" s="283"/>
      <c r="EN42" s="276"/>
      <c r="EO42" s="276"/>
      <c r="EP42" s="277"/>
      <c r="EQ42" s="277"/>
      <c r="ER42" s="1080"/>
      <c r="ES42" s="277"/>
      <c r="ET42" s="277"/>
      <c r="EU42" s="284"/>
      <c r="EV42" s="277"/>
      <c r="EW42" s="277"/>
    </row>
    <row r="43" spans="1:153" s="26" customFormat="1" ht="52.5" customHeight="1">
      <c r="A43" s="169" t="str">
        <f>IF(OR($I43="TTL",$I43=""),"",IF(ISERROR(VLOOKUP($B43,CODE!$D:$G,CODE!$F$1-2,FALSE))=TRUE,"전략",VLOOKUP($B43,CODE!$D:$G,CODE!$F$1-2,FALSE)))</f>
        <v>F-CAP</v>
      </c>
      <c r="B43" s="224" t="str">
        <f>IF(OR($I43="TTL",$I43=""),"",IF(VLOOKUP($P43,CODE!$K:$O,CODE!$O$1,FALSE)="",$I43,$I43&amp;"-"&amp;VLOOKUP($P43,CODE!$K:$O,CODE!$O$1,FALSE)))</f>
        <v>BRK</v>
      </c>
      <c r="C43" s="72" t="str">
        <f t="shared" si="46"/>
        <v>BRK-동일모자-08</v>
      </c>
      <c r="D43" s="306" t="str">
        <f t="shared" si="47"/>
        <v>BRK-동일모자-08BRKERF5504WH</v>
      </c>
      <c r="E43" s="72">
        <f t="shared" si="48"/>
        <v>1</v>
      </c>
      <c r="F43" s="195" t="str">
        <f t="shared" si="49"/>
        <v>BRK-동일모자-081</v>
      </c>
      <c r="G43" s="72" t="str">
        <f t="shared" si="50"/>
        <v>BRK-동일모자-081-BRKERF5504WHITEXSS</v>
      </c>
      <c r="H43" s="72" t="str">
        <f>IF(ISERROR(I43&amp;VLOOKUP(P43,CODE!$K:$N,CODE!$N$1,FALSE)&amp;S43)=TRUE,0,I43&amp;VLOOKUP(P43,CODE!$K:$N,CODE!$N$1,FALSE)&amp;S43)</f>
        <v>BRK의류외504</v>
      </c>
      <c r="I43" s="72" t="str">
        <f>IF(ISERROR(SEARCH("TTL",$K43))=TRUE,IF($L43="","",VLOOKUP($L43,CODE!$B:$G,CODE!$D$1,FALSE)),"TTL")</f>
        <v>BRK</v>
      </c>
      <c r="J43" s="244" t="str">
        <f t="shared" si="51"/>
        <v>14FW B</v>
      </c>
      <c r="K43" s="998"/>
      <c r="L43" s="40" t="s">
        <v>2000</v>
      </c>
      <c r="M43" s="41" t="str">
        <f>IF(OR($I43="TTL",$L43=""),"",VLOOKUP($L43,CODE!$B:$D,CODE!$C$1,FALSE))</f>
        <v>BROWN SQURE KIDS</v>
      </c>
      <c r="N43" s="42" t="str">
        <f>IF(OR($I43="TTL",$L43=""),"",VLOOKUP($K$2,CODE!$S:$T,CODE!$T$1-1,FALSE))</f>
        <v>F</v>
      </c>
      <c r="O43" s="1199">
        <v>5</v>
      </c>
      <c r="P43" s="40" t="s">
        <v>2006</v>
      </c>
      <c r="Q43" s="41" t="str">
        <f>IF(OR($I43="TTL",$P43=""),"",VLOOKUP($P43,CODE!$K:$M,CODE!$L$1,FALSE))</f>
        <v>EARCAP</v>
      </c>
      <c r="R43" s="185" t="s">
        <v>1927</v>
      </c>
      <c r="S43" s="40">
        <v>504</v>
      </c>
      <c r="T43" s="43">
        <f t="shared" si="2"/>
        <v>504</v>
      </c>
      <c r="U43" s="39" t="str">
        <f t="shared" si="3"/>
        <v>BRKERF5504</v>
      </c>
      <c r="V43" s="36">
        <f t="shared" si="4"/>
        <v>0.33333333333333331</v>
      </c>
      <c r="W43" s="1206" t="s">
        <v>2007</v>
      </c>
      <c r="X43" s="39" t="str">
        <f>IF($Y43="","",VLOOKUP($Y43,CODE!$AE:$AF,CODE!$AF$1-1,FALSE))</f>
        <v>WH</v>
      </c>
      <c r="Y43" s="37" t="s">
        <v>2008</v>
      </c>
      <c r="Z43" s="35" t="str">
        <f t="shared" si="5"/>
        <v>BRKERF5504WH</v>
      </c>
      <c r="AA43" s="587" t="str">
        <f t="shared" si="6"/>
        <v/>
      </c>
      <c r="AB43" s="45">
        <f t="shared" si="7"/>
        <v>0.33333333333333331</v>
      </c>
      <c r="AC43" s="593">
        <v>0</v>
      </c>
      <c r="AD43" s="186">
        <v>1</v>
      </c>
      <c r="AE43" s="218" t="s">
        <v>1930</v>
      </c>
      <c r="AF43" s="214">
        <v>250</v>
      </c>
      <c r="AG43" s="215" t="s">
        <v>1993</v>
      </c>
      <c r="AH43" s="216">
        <v>8</v>
      </c>
      <c r="AI43" s="231" t="str">
        <f t="shared" si="8"/>
        <v>08</v>
      </c>
      <c r="AJ43" s="217" t="s">
        <v>1932</v>
      </c>
      <c r="AK43" s="217" t="s">
        <v>1933</v>
      </c>
      <c r="AL43" s="219">
        <f t="shared" si="9"/>
        <v>1</v>
      </c>
      <c r="AM43" s="254">
        <f>IF(ISERROR(VLOOKUP($F43,[1]기획현황취합!$A$1:$E$64926,[1]기획현황취합!$B$1,FALSE))=TRUE,0,VLOOKUP($F43,[1]기획현황취합!$A$1:$E$64926,[1]기획현황취합!$B$1,FALSE))</f>
        <v>55000</v>
      </c>
      <c r="AN43" s="1003">
        <f>IF(ISERROR(VLOOKUP($F43,[1]기획현황취합!$A$1:$E$64926,[1]기획현황취합!$C$1,FALSE))=TRUE,0,VLOOKUP($F43,[1]기획현황취합!$A$1:$E$64926,[1]기획현황취합!$C$1,FALSE))</f>
        <v>41820</v>
      </c>
      <c r="AO43" s="46">
        <f>IF(ISERROR(($AM43/1.1)/VLOOKUP($AG43,'TARGET MU'!$A:$D,'TARGET MU'!$D$1,FALSE))=TRUE,0,($AM43/1.1)/VLOOKUP($AG43,'TARGET MU'!$A:$D,'TARGET MU'!$D$1,FALSE))</f>
        <v>8333.3333333333321</v>
      </c>
      <c r="AP43" s="1034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9375.5</v>
      </c>
      <c r="AQ43" s="38">
        <f t="shared" si="52"/>
        <v>1042.1666666666679</v>
      </c>
      <c r="AR43" s="725"/>
      <c r="AS43" s="725">
        <v>0</v>
      </c>
      <c r="AT43" s="251">
        <v>20</v>
      </c>
      <c r="AU43" s="226">
        <f t="shared" si="10"/>
        <v>20</v>
      </c>
      <c r="AV43" s="252">
        <v>7.5</v>
      </c>
      <c r="AW43" s="253">
        <v>0</v>
      </c>
      <c r="AX43" s="257">
        <f>IF(ISERROR(VLOOKUP($F43,[1]기획현황취합!$A$1:$E$64926,[1]기획현황취합!$D$1,FALSE))=TRUE,0,VLOOKUP($F43,[1]기획현황취합!$A$1:$E$64926,[1]기획현황취합!$D$1,FALSE))</f>
        <v>41738</v>
      </c>
      <c r="AY43" s="255">
        <v>0</v>
      </c>
      <c r="AZ43" s="210">
        <f>IF(ISERROR(VLOOKUP($F43,[1]기획현황취합!$A$1:$E$64926,[1]기획현황취합!$E$1,FALSE))=TRUE,0,VLOOKUP($F43,[1]기획현황취합!$A$1:$E$64926,[1]기획현황취합!$E$1,FALSE))</f>
        <v>41879</v>
      </c>
      <c r="BA43" s="250">
        <v>41879</v>
      </c>
      <c r="BB43" s="1324">
        <v>41912</v>
      </c>
      <c r="BC43" s="250">
        <v>41932</v>
      </c>
      <c r="BD43" s="250">
        <v>41950</v>
      </c>
      <c r="BE43" s="250">
        <v>0</v>
      </c>
      <c r="BF43" s="250">
        <v>0</v>
      </c>
      <c r="BG43" s="1197" t="s">
        <v>1671</v>
      </c>
      <c r="BH43" s="1197" t="s">
        <v>1671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128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108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1"/>
        <v>0</v>
      </c>
      <c r="BO43" s="47">
        <f t="shared" si="12"/>
        <v>250</v>
      </c>
      <c r="BP43" s="95">
        <f t="shared" si="13"/>
        <v>2343875</v>
      </c>
      <c r="BQ43" s="95">
        <f t="shared" si="14"/>
        <v>13750000</v>
      </c>
      <c r="BR43" s="48">
        <f t="shared" si="15"/>
        <v>5.3330489040584501</v>
      </c>
      <c r="BT43" s="26" t="str">
        <f>IF(ISERROR(Z43&amp;VLOOKUP($AG43,'TARGET MU'!$A:$D,'TARGET MU'!$B$1,FALSE))=TRUE,"",Z43&amp;VLOOKUP($AG43,'TARGET MU'!$A:$D,'TARGET MU'!$B$1,FALSE))</f>
        <v>BRKERF5504WH동일모자(청도)</v>
      </c>
      <c r="BU43" s="31">
        <f t="shared" si="53"/>
        <v>9375.5</v>
      </c>
      <c r="BV43" s="31" t="str">
        <f t="shared" si="54"/>
        <v>BRKERF5504WHXSS25055000동일모자08CN</v>
      </c>
      <c r="BX43" s="55" t="str">
        <f t="shared" si="16"/>
        <v>BRK</v>
      </c>
      <c r="BY43" s="56">
        <f t="shared" si="17"/>
        <v>5</v>
      </c>
      <c r="BZ43" s="56" t="str">
        <f t="shared" si="18"/>
        <v>M</v>
      </c>
      <c r="CA43" s="56" t="str">
        <f t="shared" si="19"/>
        <v>ER</v>
      </c>
      <c r="CB43" s="56" t="str">
        <f t="shared" si="20"/>
        <v>K</v>
      </c>
      <c r="CC43" s="56" t="str">
        <f t="shared" si="21"/>
        <v>CN</v>
      </c>
      <c r="CD43" s="57" t="str">
        <f t="shared" si="22"/>
        <v>14FW BROWN_SQURE_CAP-06-WH_KIDS</v>
      </c>
      <c r="CE43" s="56" t="str">
        <f t="shared" si="23"/>
        <v>BRKERF5504</v>
      </c>
      <c r="CF43" s="56">
        <f t="shared" si="24"/>
        <v>504</v>
      </c>
      <c r="CG43" s="57" t="str">
        <f t="shared" si="25"/>
        <v>14FW BROWN_SQURE_CAP-06-WH_KIDS</v>
      </c>
      <c r="CH43" s="56" t="str">
        <f t="shared" si="26"/>
        <v>WH</v>
      </c>
      <c r="CI43" s="56">
        <f t="shared" si="27"/>
        <v>1</v>
      </c>
      <c r="CJ43" s="56" t="str">
        <f t="shared" si="28"/>
        <v>XSS</v>
      </c>
      <c r="CK43" s="58">
        <f t="shared" si="29"/>
        <v>250</v>
      </c>
      <c r="CL43" s="59">
        <f t="shared" si="30"/>
        <v>7.5</v>
      </c>
      <c r="CM43" s="58">
        <f t="shared" si="31"/>
        <v>55000</v>
      </c>
      <c r="CN43" s="58">
        <f t="shared" si="32"/>
        <v>9355.5</v>
      </c>
      <c r="CO43" s="58">
        <f t="shared" si="33"/>
        <v>20</v>
      </c>
      <c r="CP43" s="60">
        <f t="shared" si="34"/>
        <v>1</v>
      </c>
      <c r="CQ43" s="241">
        <v>1026</v>
      </c>
      <c r="CS43" s="49"/>
      <c r="CT43" s="50" t="str">
        <f t="shared" si="35"/>
        <v>BRKERF5504WHXSS</v>
      </c>
      <c r="CU43" s="51" t="str">
        <f t="shared" si="36"/>
        <v>BROWN SQURE KIDS</v>
      </c>
      <c r="CV43" s="51" t="str">
        <f t="shared" si="55"/>
        <v>EARCAP_504</v>
      </c>
      <c r="CW43" s="51" t="str">
        <f t="shared" si="37"/>
        <v>WHITE_XSS</v>
      </c>
      <c r="CX43" s="52" t="str">
        <f t="shared" si="38"/>
        <v>BRK</v>
      </c>
      <c r="CY43" s="52">
        <f t="shared" si="39"/>
        <v>504</v>
      </c>
      <c r="CZ43" s="53">
        <f t="shared" si="40"/>
        <v>250</v>
      </c>
      <c r="DA43" s="53">
        <f t="shared" si="41"/>
        <v>55000</v>
      </c>
      <c r="DB43" s="52" t="str">
        <f t="shared" si="42"/>
        <v>WHITE</v>
      </c>
      <c r="DC43" s="52" t="str">
        <f t="shared" si="43"/>
        <v>XSS</v>
      </c>
      <c r="DD43" s="61"/>
      <c r="DE43" s="165"/>
      <c r="DG43" s="1268">
        <v>41739</v>
      </c>
      <c r="DH43" s="283">
        <f t="shared" si="44"/>
        <v>41789</v>
      </c>
      <c r="DI43" s="1265">
        <v>41747</v>
      </c>
      <c r="DJ43" s="1265">
        <v>41747</v>
      </c>
      <c r="DK43" s="1269">
        <v>41809</v>
      </c>
      <c r="DL43" s="1266">
        <v>3</v>
      </c>
      <c r="DM43" s="1266">
        <v>3</v>
      </c>
      <c r="DN43" s="1267" t="s">
        <v>2383</v>
      </c>
      <c r="DO43" s="1267" t="s">
        <v>2383</v>
      </c>
      <c r="DP43" s="284">
        <f t="shared" si="45"/>
        <v>41819</v>
      </c>
      <c r="DQ43" s="1267" t="s">
        <v>2387</v>
      </c>
      <c r="DR43" s="1267" t="s">
        <v>2387</v>
      </c>
      <c r="DS43" s="1267" t="s">
        <v>2387</v>
      </c>
      <c r="DT43" s="1269">
        <v>41766</v>
      </c>
      <c r="DU43" s="1269">
        <v>41768</v>
      </c>
      <c r="DV43" s="1268">
        <v>41830</v>
      </c>
      <c r="DW43" s="277" t="s">
        <v>4210</v>
      </c>
      <c r="DX43" s="1300"/>
      <c r="DY43" s="1300"/>
      <c r="DZ43" s="61"/>
      <c r="EA43" s="62"/>
      <c r="EB43" s="62"/>
      <c r="EC43" s="26" t="str">
        <f t="shared" si="56"/>
        <v>BRKERF5504WH41738</v>
      </c>
      <c r="ED43" s="26" t="str">
        <f t="shared" si="57"/>
        <v>BRKERF5504WHXSS</v>
      </c>
      <c r="EE43" s="27">
        <f>IF(ED43="",0,IF(COUNTIF(ED$12:ED42,ED43)=0,0,COUNTIF(ED$12:ED42,ED43)))</f>
        <v>0</v>
      </c>
      <c r="EF43" s="26">
        <f t="shared" si="58"/>
        <v>0</v>
      </c>
      <c r="EG43" s="27" t="str">
        <f t="shared" si="59"/>
        <v/>
      </c>
      <c r="EI43" s="26" t="str">
        <f t="shared" si="60"/>
        <v>BRKERF5504</v>
      </c>
      <c r="EJ43" s="26" t="str">
        <f t="shared" si="61"/>
        <v>BRKERF5504WH</v>
      </c>
      <c r="EL43" s="1265" t="s">
        <v>2417</v>
      </c>
      <c r="EM43" s="1265" t="s">
        <v>2417</v>
      </c>
      <c r="EN43" s="1265" t="s">
        <v>2417</v>
      </c>
      <c r="EO43" s="1265" t="s">
        <v>2417</v>
      </c>
      <c r="EP43" s="1265" t="s">
        <v>2417</v>
      </c>
      <c r="EQ43" s="1265" t="s">
        <v>2417</v>
      </c>
      <c r="ER43" s="1318"/>
      <c r="ES43" s="1318"/>
      <c r="ET43" s="1318"/>
      <c r="EU43" s="1318"/>
      <c r="EV43" s="1211"/>
      <c r="EW43" s="1267"/>
    </row>
    <row r="44" spans="1:153" s="26" customFormat="1" ht="52.5" customHeight="1">
      <c r="A44" s="169" t="str">
        <f>IF(OR($I44="TTL",$I44=""),"",IF(ISERROR(VLOOKUP($B44,CODE!$D:$G,CODE!$F$1-2,FALSE))=TRUE,"전략",VLOOKUP($B44,CODE!$D:$G,CODE!$F$1-2,FALSE)))</f>
        <v>F-CAP</v>
      </c>
      <c r="B44" s="224" t="str">
        <f>IF(OR($I44="TTL",$I44=""),"",IF(VLOOKUP($P44,CODE!$K:$O,CODE!$O$1,FALSE)="",$I44,$I44&amp;"-"&amp;VLOOKUP($P44,CODE!$K:$O,CODE!$O$1,FALSE)))</f>
        <v>BRK</v>
      </c>
      <c r="C44" s="72" t="str">
        <f t="shared" si="46"/>
        <v>BRK-동일모자-08</v>
      </c>
      <c r="D44" s="306" t="str">
        <f t="shared" si="47"/>
        <v>BRK-동일모자-08BRKERF5504WH</v>
      </c>
      <c r="E44" s="72">
        <f t="shared" si="48"/>
        <v>1</v>
      </c>
      <c r="F44" s="195" t="str">
        <f t="shared" si="49"/>
        <v>BRK-동일모자-081</v>
      </c>
      <c r="G44" s="72" t="str">
        <f t="shared" si="50"/>
        <v>BRK-동일모자-081-BRKERF5504WHITEOSM</v>
      </c>
      <c r="H44" s="72" t="str">
        <f>IF(ISERROR(I44&amp;VLOOKUP(P44,CODE!$K:$N,CODE!$N$1,FALSE)&amp;S44)=TRUE,0,I44&amp;VLOOKUP(P44,CODE!$K:$N,CODE!$N$1,FALSE)&amp;S44)</f>
        <v>BRK의류외504</v>
      </c>
      <c r="I44" s="72" t="str">
        <f>IF(ISERROR(SEARCH("TTL",$K44))=TRUE,IF($L44="","",VLOOKUP($L44,CODE!$B:$G,CODE!$D$1,FALSE)),"TTL")</f>
        <v>BRK</v>
      </c>
      <c r="J44" s="244" t="str">
        <f t="shared" si="51"/>
        <v>14FW B</v>
      </c>
      <c r="K44" s="998"/>
      <c r="L44" s="40" t="s">
        <v>1991</v>
      </c>
      <c r="M44" s="41" t="str">
        <f>IF(OR($I44="TTL",$L44=""),"",VLOOKUP($L44,CODE!$B:$D,CODE!$C$1,FALSE))</f>
        <v>BROWN SQURE KIDS</v>
      </c>
      <c r="N44" s="42" t="str">
        <f>IF(OR($I44="TTL",$L44=""),"",VLOOKUP($K$2,CODE!$S:$T,CODE!$T$1-1,FALSE))</f>
        <v>F</v>
      </c>
      <c r="O44" s="1199">
        <v>5</v>
      </c>
      <c r="P44" s="40" t="s">
        <v>1926</v>
      </c>
      <c r="Q44" s="41" t="str">
        <f>IF(OR($I44="TTL",$P44=""),"",VLOOKUP($P44,CODE!$K:$M,CODE!$L$1,FALSE))</f>
        <v>EARCAP</v>
      </c>
      <c r="R44" s="185" t="s">
        <v>1927</v>
      </c>
      <c r="S44" s="40">
        <v>504</v>
      </c>
      <c r="T44" s="43">
        <f t="shared" si="2"/>
        <v>504</v>
      </c>
      <c r="U44" s="39" t="str">
        <f t="shared" si="3"/>
        <v>BRKERF5504</v>
      </c>
      <c r="V44" s="36">
        <f t="shared" si="4"/>
        <v>0.33333333333333331</v>
      </c>
      <c r="W44" s="1206" t="s">
        <v>2007</v>
      </c>
      <c r="X44" s="39" t="str">
        <f>IF($Y44="","",VLOOKUP($Y44,CODE!$AE:$AF,CODE!$AF$1-1,FALSE))</f>
        <v>WH</v>
      </c>
      <c r="Y44" s="37" t="s">
        <v>2008</v>
      </c>
      <c r="Z44" s="35" t="str">
        <f t="shared" si="5"/>
        <v>BRKERF5504WH</v>
      </c>
      <c r="AA44" s="587" t="str">
        <f t="shared" si="6"/>
        <v/>
      </c>
      <c r="AB44" s="45">
        <f t="shared" si="7"/>
        <v>0.33333333333333331</v>
      </c>
      <c r="AC44" s="593">
        <v>0</v>
      </c>
      <c r="AD44" s="186">
        <v>1</v>
      </c>
      <c r="AE44" s="218" t="s">
        <v>1935</v>
      </c>
      <c r="AF44" s="214">
        <v>70</v>
      </c>
      <c r="AG44" s="215" t="s">
        <v>1993</v>
      </c>
      <c r="AH44" s="216">
        <v>8</v>
      </c>
      <c r="AI44" s="231" t="str">
        <f t="shared" si="8"/>
        <v>08</v>
      </c>
      <c r="AJ44" s="217" t="s">
        <v>1932</v>
      </c>
      <c r="AK44" s="217" t="s">
        <v>1933</v>
      </c>
      <c r="AL44" s="219">
        <f t="shared" si="9"/>
        <v>1</v>
      </c>
      <c r="AM44" s="254">
        <f>IF(ISERROR(VLOOKUP($F44,[1]기획현황취합!$A$1:$E$64926,[1]기획현황취합!$B$1,FALSE))=TRUE,0,VLOOKUP($F44,[1]기획현황취합!$A$1:$E$64926,[1]기획현황취합!$B$1,FALSE))</f>
        <v>55000</v>
      </c>
      <c r="AN44" s="1003">
        <f>IF(ISERROR(VLOOKUP($F44,[1]기획현황취합!$A$1:$E$64926,[1]기획현황취합!$C$1,FALSE))=TRUE,0,VLOOKUP($F44,[1]기획현황취합!$A$1:$E$64926,[1]기획현황취합!$C$1,FALSE))</f>
        <v>41820</v>
      </c>
      <c r="AO44" s="46">
        <f>IF(ISERROR(($AM44/1.1)/VLOOKUP($AG44,'TARGET MU'!$A:$D,'TARGET MU'!$D$1,FALSE))=TRUE,0,($AM44/1.1)/VLOOKUP($AG44,'TARGET MU'!$A:$D,'TARGET MU'!$D$1,FALSE))</f>
        <v>8333.3333333333321</v>
      </c>
      <c r="AP44" s="1034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9375.5</v>
      </c>
      <c r="AQ44" s="38">
        <f t="shared" si="52"/>
        <v>1042.1666666666679</v>
      </c>
      <c r="AR44" s="725">
        <v>0</v>
      </c>
      <c r="AS44" s="725">
        <v>0</v>
      </c>
      <c r="AT44" s="251">
        <v>20</v>
      </c>
      <c r="AU44" s="226">
        <f t="shared" si="10"/>
        <v>20</v>
      </c>
      <c r="AV44" s="252">
        <v>7.5</v>
      </c>
      <c r="AW44" s="253">
        <v>0</v>
      </c>
      <c r="AX44" s="257">
        <f>IF(ISERROR(VLOOKUP($F44,[1]기획현황취합!$A$1:$E$64926,[1]기획현황취합!$D$1,FALSE))=TRUE,0,VLOOKUP($F44,[1]기획현황취합!$A$1:$E$64926,[1]기획현황취합!$D$1,FALSE))</f>
        <v>41738</v>
      </c>
      <c r="AY44" s="255">
        <v>0</v>
      </c>
      <c r="AZ44" s="210">
        <f>IF(ISERROR(VLOOKUP($F44,[1]기획현황취합!$A$1:$E$64926,[1]기획현황취합!$E$1,FALSE))=TRUE,0,VLOOKUP($F44,[1]기획현황취합!$A$1:$E$64926,[1]기획현황취합!$E$1,FALSE))</f>
        <v>41879</v>
      </c>
      <c r="BA44" s="250">
        <v>41879</v>
      </c>
      <c r="BB44" s="1324">
        <v>41912</v>
      </c>
      <c r="BC44" s="250">
        <v>41932</v>
      </c>
      <c r="BD44" s="250">
        <v>41950</v>
      </c>
      <c r="BE44" s="250">
        <v>0</v>
      </c>
      <c r="BF44" s="250">
        <v>0</v>
      </c>
      <c r="BG44" s="1197" t="s">
        <v>1671</v>
      </c>
      <c r="BH44" s="1197" t="s">
        <v>1671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69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1"/>
        <v>0</v>
      </c>
      <c r="BO44" s="47">
        <f t="shared" si="12"/>
        <v>70</v>
      </c>
      <c r="BP44" s="95">
        <f t="shared" si="13"/>
        <v>656285</v>
      </c>
      <c r="BQ44" s="95">
        <f t="shared" si="14"/>
        <v>3850000</v>
      </c>
      <c r="BR44" s="48">
        <f t="shared" si="15"/>
        <v>5.3330489040584492</v>
      </c>
      <c r="BT44" s="26" t="str">
        <f>IF(ISERROR(Z44&amp;VLOOKUP($AG44,'TARGET MU'!$A:$D,'TARGET MU'!$B$1,FALSE))=TRUE,"",Z44&amp;VLOOKUP($AG44,'TARGET MU'!$A:$D,'TARGET MU'!$B$1,FALSE))</f>
        <v>BRKERF5504WH동일모자(청도)</v>
      </c>
      <c r="BU44" s="31">
        <f t="shared" si="53"/>
        <v>9375.5</v>
      </c>
      <c r="BV44" s="31" t="str">
        <f t="shared" si="54"/>
        <v>BRKERF5504WHOSM7055000동일모자08CN</v>
      </c>
      <c r="BX44" s="55" t="str">
        <f t="shared" si="16"/>
        <v>BRK</v>
      </c>
      <c r="BY44" s="56">
        <f t="shared" si="17"/>
        <v>5</v>
      </c>
      <c r="BZ44" s="56" t="str">
        <f t="shared" si="18"/>
        <v>M</v>
      </c>
      <c r="CA44" s="56" t="str">
        <f t="shared" si="19"/>
        <v>ER</v>
      </c>
      <c r="CB44" s="56" t="str">
        <f t="shared" si="20"/>
        <v>K</v>
      </c>
      <c r="CC44" s="56" t="str">
        <f t="shared" si="21"/>
        <v>CN</v>
      </c>
      <c r="CD44" s="57" t="str">
        <f t="shared" si="22"/>
        <v>14FW BROWN_SQURE_CAP-06-WH_KIDS</v>
      </c>
      <c r="CE44" s="56" t="str">
        <f t="shared" si="23"/>
        <v>BRKERF5504</v>
      </c>
      <c r="CF44" s="56">
        <f t="shared" si="24"/>
        <v>504</v>
      </c>
      <c r="CG44" s="57" t="str">
        <f t="shared" si="25"/>
        <v>14FW BROWN_SQURE_CAP-06-WH_KIDS</v>
      </c>
      <c r="CH44" s="56" t="str">
        <f t="shared" si="26"/>
        <v>WH</v>
      </c>
      <c r="CI44" s="56">
        <f t="shared" si="27"/>
        <v>1</v>
      </c>
      <c r="CJ44" s="56" t="str">
        <f t="shared" si="28"/>
        <v>OSM</v>
      </c>
      <c r="CK44" s="58">
        <f t="shared" si="29"/>
        <v>70</v>
      </c>
      <c r="CL44" s="59">
        <f t="shared" si="30"/>
        <v>7.5</v>
      </c>
      <c r="CM44" s="58">
        <f t="shared" si="31"/>
        <v>55000</v>
      </c>
      <c r="CN44" s="58">
        <f t="shared" si="32"/>
        <v>9355.5</v>
      </c>
      <c r="CO44" s="58">
        <f t="shared" si="33"/>
        <v>20</v>
      </c>
      <c r="CP44" s="60">
        <f t="shared" si="34"/>
        <v>1</v>
      </c>
      <c r="CQ44" s="241">
        <v>1026</v>
      </c>
      <c r="CS44" s="49"/>
      <c r="CT44" s="50" t="str">
        <f t="shared" si="35"/>
        <v>BRKERF5504WHOSM</v>
      </c>
      <c r="CU44" s="51" t="str">
        <f t="shared" si="36"/>
        <v>BROWN SQURE KIDS</v>
      </c>
      <c r="CV44" s="51" t="str">
        <f t="shared" si="55"/>
        <v>EARCAP_504</v>
      </c>
      <c r="CW44" s="51" t="str">
        <f t="shared" si="37"/>
        <v>WHITE_OSM</v>
      </c>
      <c r="CX44" s="52" t="str">
        <f t="shared" si="38"/>
        <v>BRK</v>
      </c>
      <c r="CY44" s="52">
        <f t="shared" si="39"/>
        <v>504</v>
      </c>
      <c r="CZ44" s="53">
        <f t="shared" si="40"/>
        <v>70</v>
      </c>
      <c r="DA44" s="53">
        <f t="shared" si="41"/>
        <v>55000</v>
      </c>
      <c r="DB44" s="52" t="str">
        <f t="shared" si="42"/>
        <v>WHITE</v>
      </c>
      <c r="DC44" s="52" t="str">
        <f t="shared" si="43"/>
        <v>OSM</v>
      </c>
      <c r="DD44" s="61"/>
      <c r="DE44" s="165"/>
      <c r="DG44" s="1268">
        <v>41739</v>
      </c>
      <c r="DH44" s="283">
        <f t="shared" si="44"/>
        <v>41789</v>
      </c>
      <c r="DI44" s="1265">
        <v>41747</v>
      </c>
      <c r="DJ44" s="1265">
        <v>41747</v>
      </c>
      <c r="DK44" s="1269">
        <v>41809</v>
      </c>
      <c r="DL44" s="1266">
        <v>3</v>
      </c>
      <c r="DM44" s="1266">
        <v>3</v>
      </c>
      <c r="DN44" s="1267" t="s">
        <v>2383</v>
      </c>
      <c r="DO44" s="1267" t="s">
        <v>2383</v>
      </c>
      <c r="DP44" s="284">
        <f t="shared" si="45"/>
        <v>41819</v>
      </c>
      <c r="DQ44" s="1267" t="s">
        <v>2387</v>
      </c>
      <c r="DR44" s="1267" t="s">
        <v>2387</v>
      </c>
      <c r="DS44" s="1267" t="s">
        <v>2387</v>
      </c>
      <c r="DT44" s="1269">
        <v>41766</v>
      </c>
      <c r="DU44" s="1269">
        <v>41768</v>
      </c>
      <c r="DV44" s="1268">
        <v>41830</v>
      </c>
      <c r="DW44" s="277" t="s">
        <v>4210</v>
      </c>
      <c r="DX44" s="1300"/>
      <c r="DY44" s="1300"/>
      <c r="DZ44" s="61"/>
      <c r="EA44" s="62"/>
      <c r="EB44" s="62"/>
      <c r="EC44" s="26" t="str">
        <f t="shared" si="56"/>
        <v/>
      </c>
      <c r="ED44" s="26" t="str">
        <f t="shared" si="57"/>
        <v>BRKERF5504WHOSM</v>
      </c>
      <c r="EE44" s="27">
        <f>IF(ED44="",0,IF(COUNTIF(ED$12:ED43,ED44)=0,0,COUNTIF(ED$12:ED43,ED44)))</f>
        <v>0</v>
      </c>
      <c r="EF44" s="26">
        <f t="shared" si="58"/>
        <v>0</v>
      </c>
      <c r="EG44" s="27" t="str">
        <f t="shared" si="59"/>
        <v/>
      </c>
      <c r="EI44" s="26" t="str">
        <f t="shared" si="60"/>
        <v>BRKERF5504</v>
      </c>
      <c r="EJ44" s="26" t="str">
        <f t="shared" si="61"/>
        <v>BRKERF5504WH</v>
      </c>
      <c r="EL44" s="1265" t="s">
        <v>2417</v>
      </c>
      <c r="EM44" s="1265" t="s">
        <v>2417</v>
      </c>
      <c r="EN44" s="1265" t="s">
        <v>2417</v>
      </c>
      <c r="EO44" s="1265" t="s">
        <v>2417</v>
      </c>
      <c r="EP44" s="1265" t="s">
        <v>2417</v>
      </c>
      <c r="EQ44" s="1265" t="s">
        <v>2417</v>
      </c>
      <c r="ER44" s="1318"/>
      <c r="ES44" s="1318"/>
      <c r="ET44" s="1318"/>
      <c r="EU44" s="1318"/>
      <c r="EV44" s="1211"/>
      <c r="EW44" s="1267"/>
    </row>
    <row r="45" spans="1:153" s="26" customFormat="1" ht="52.5" customHeight="1">
      <c r="A45" s="169" t="str">
        <f>IF(OR($I45="TTL",$I45=""),"",IF(ISERROR(VLOOKUP($B45,CODE!$D:$G,CODE!$F$1-2,FALSE))=TRUE,"전략",VLOOKUP($B45,CODE!$D:$G,CODE!$F$1-2,FALSE)))</f>
        <v>F-CAP</v>
      </c>
      <c r="B45" s="224" t="str">
        <f>IF(OR($I45="TTL",$I45=""),"",IF(VLOOKUP($P45,CODE!$K:$O,CODE!$O$1,FALSE)="",$I45,$I45&amp;"-"&amp;VLOOKUP($P45,CODE!$K:$O,CODE!$O$1,FALSE)))</f>
        <v>BRK</v>
      </c>
      <c r="C45" s="72" t="str">
        <f t="shared" si="46"/>
        <v>BRK-동일모자-08</v>
      </c>
      <c r="D45" s="306" t="str">
        <f t="shared" si="47"/>
        <v>BRK-동일모자-08BRKERF5504WH</v>
      </c>
      <c r="E45" s="72">
        <f t="shared" si="48"/>
        <v>1</v>
      </c>
      <c r="F45" s="195" t="str">
        <f t="shared" si="49"/>
        <v>BRK-동일모자-081</v>
      </c>
      <c r="G45" s="72" t="str">
        <f t="shared" si="50"/>
        <v>BRK-동일모자-081-BRKERF5504WHITEOML</v>
      </c>
      <c r="H45" s="72" t="str">
        <f>IF(ISERROR(I45&amp;VLOOKUP(P45,CODE!$K:$N,CODE!$N$1,FALSE)&amp;S45)=TRUE,0,I45&amp;VLOOKUP(P45,CODE!$K:$N,CODE!$N$1,FALSE)&amp;S45)</f>
        <v>BRK의류외504</v>
      </c>
      <c r="I45" s="72" t="str">
        <f>IF(ISERROR(SEARCH("TTL",$K45))=TRUE,IF($L45="","",VLOOKUP($L45,CODE!$B:$G,CODE!$D$1,FALSE)),"TTL")</f>
        <v>BRK</v>
      </c>
      <c r="J45" s="244" t="str">
        <f t="shared" si="51"/>
        <v>14FW B</v>
      </c>
      <c r="K45" s="998"/>
      <c r="L45" s="40" t="s">
        <v>1991</v>
      </c>
      <c r="M45" s="41" t="str">
        <f>IF(OR($I45="TTL",$L45=""),"",VLOOKUP($L45,CODE!$B:$D,CODE!$C$1,FALSE))</f>
        <v>BROWN SQURE KIDS</v>
      </c>
      <c r="N45" s="42" t="str">
        <f>IF(OR($I45="TTL",$L45=""),"",VLOOKUP($K$2,CODE!$S:$T,CODE!$T$1-1,FALSE))</f>
        <v>F</v>
      </c>
      <c r="O45" s="1199">
        <v>5</v>
      </c>
      <c r="P45" s="40" t="s">
        <v>1926</v>
      </c>
      <c r="Q45" s="41" t="str">
        <f>IF(OR($I45="TTL",$P45=""),"",VLOOKUP($P45,CODE!$K:$M,CODE!$L$1,FALSE))</f>
        <v>EARCAP</v>
      </c>
      <c r="R45" s="185" t="s">
        <v>1927</v>
      </c>
      <c r="S45" s="40">
        <v>504</v>
      </c>
      <c r="T45" s="43">
        <f t="shared" si="2"/>
        <v>504</v>
      </c>
      <c r="U45" s="39" t="str">
        <f t="shared" si="3"/>
        <v>BRKERF5504</v>
      </c>
      <c r="V45" s="36">
        <f t="shared" ref="V45:V76" si="62">IF($I45="TTL",SUMIF($C:$C,MID($K45,1,SEARCH("TTL",$K45)-2),$V:$V),IF($EI45="",0,1/COUNTIF($EI:$EI,$EI45)))</f>
        <v>0.33333333333333331</v>
      </c>
      <c r="W45" s="1206" t="s">
        <v>2007</v>
      </c>
      <c r="X45" s="39" t="str">
        <f>IF($Y45="","",VLOOKUP($Y45,CODE!$AE:$AF,CODE!$AF$1-1,FALSE))</f>
        <v>WH</v>
      </c>
      <c r="Y45" s="37" t="s">
        <v>2008</v>
      </c>
      <c r="Z45" s="35" t="str">
        <f t="shared" si="5"/>
        <v>BRKERF5504WH</v>
      </c>
      <c r="AA45" s="587" t="str">
        <f t="shared" si="6"/>
        <v/>
      </c>
      <c r="AB45" s="45">
        <f t="shared" si="7"/>
        <v>0.33333333333333331</v>
      </c>
      <c r="AC45" s="593">
        <v>0</v>
      </c>
      <c r="AD45" s="186">
        <v>1</v>
      </c>
      <c r="AE45" s="218" t="s">
        <v>1938</v>
      </c>
      <c r="AF45" s="214">
        <v>50</v>
      </c>
      <c r="AG45" s="215" t="s">
        <v>1993</v>
      </c>
      <c r="AH45" s="216">
        <v>8</v>
      </c>
      <c r="AI45" s="231" t="str">
        <f t="shared" si="8"/>
        <v>08</v>
      </c>
      <c r="AJ45" s="217" t="s">
        <v>1932</v>
      </c>
      <c r="AK45" s="217" t="s">
        <v>1933</v>
      </c>
      <c r="AL45" s="219">
        <f t="shared" si="9"/>
        <v>1</v>
      </c>
      <c r="AM45" s="254">
        <f>IF(ISERROR(VLOOKUP($F45,[1]기획현황취합!$A$1:$E$64926,[1]기획현황취합!$B$1,FALSE))=TRUE,0,VLOOKUP($F45,[1]기획현황취합!$A$1:$E$64926,[1]기획현황취합!$B$1,FALSE))</f>
        <v>55000</v>
      </c>
      <c r="AN45" s="1003">
        <f>IF(ISERROR(VLOOKUP($F45,[1]기획현황취합!$A$1:$E$64926,[1]기획현황취합!$C$1,FALSE))=TRUE,0,VLOOKUP($F45,[1]기획현황취합!$A$1:$E$64926,[1]기획현황취합!$C$1,FALSE))</f>
        <v>41820</v>
      </c>
      <c r="AO45" s="46">
        <f>IF(ISERROR(($AM45/1.1)/VLOOKUP($AG45,'TARGET MU'!$A:$D,'TARGET MU'!$D$1,FALSE))=TRUE,0,($AM45/1.1)/VLOOKUP($AG45,'TARGET MU'!$A:$D,'TARGET MU'!$D$1,FALSE))</f>
        <v>8333.3333333333321</v>
      </c>
      <c r="AP45" s="1034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9375.5</v>
      </c>
      <c r="AQ45" s="38">
        <f t="shared" si="52"/>
        <v>1042.1666666666679</v>
      </c>
      <c r="AR45" s="725">
        <v>0</v>
      </c>
      <c r="AS45" s="725">
        <v>0</v>
      </c>
      <c r="AT45" s="251">
        <v>20</v>
      </c>
      <c r="AU45" s="226">
        <f t="shared" si="10"/>
        <v>20</v>
      </c>
      <c r="AV45" s="252">
        <v>7.5</v>
      </c>
      <c r="AW45" s="253">
        <v>0</v>
      </c>
      <c r="AX45" s="257">
        <f>IF(ISERROR(VLOOKUP($F45,[1]기획현황취합!$A$1:$E$64926,[1]기획현황취합!$D$1,FALSE))=TRUE,0,VLOOKUP($F45,[1]기획현황취합!$A$1:$E$64926,[1]기획현황취합!$D$1,FALSE))</f>
        <v>41738</v>
      </c>
      <c r="AY45" s="255">
        <v>0</v>
      </c>
      <c r="AZ45" s="210">
        <f>IF(ISERROR(VLOOKUP($F45,[1]기획현황취합!$A$1:$E$64926,[1]기획현황취합!$E$1,FALSE))=TRUE,0,VLOOKUP($F45,[1]기획현황취합!$A$1:$E$64926,[1]기획현황취합!$E$1,FALSE))</f>
        <v>41879</v>
      </c>
      <c r="BA45" s="250">
        <v>41879</v>
      </c>
      <c r="BB45" s="1324">
        <v>41912</v>
      </c>
      <c r="BC45" s="250">
        <v>41932</v>
      </c>
      <c r="BD45" s="250">
        <v>41950</v>
      </c>
      <c r="BE45" s="250">
        <v>0</v>
      </c>
      <c r="BF45" s="250">
        <v>0</v>
      </c>
      <c r="BG45" s="1197" t="s">
        <v>1671</v>
      </c>
      <c r="BH45" s="1197" t="s">
        <v>1671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50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ref="BN45:BN76" si="63">IF($I45="TTL",SUMIF($C:$C,MID($K45,1,SEARCH("TTL",$K45)-2),$BN:$BN),IF(($BO45-SUM($BI45,$BJ45,$BK45,BL45,BM45))&lt;$BO45*$BN$6,0,$BO45-SUM($BI45,$BJ45,$BK45,BL45,BM45)))</f>
        <v>0</v>
      </c>
      <c r="BO45" s="47">
        <f t="shared" ref="BO45:BO76" si="64">IF($I45="TTL",SUMIF($C:$C,MID($K45,1,SEARCH("TTL",$K45)-2),$BO:$BO),$AF45)</f>
        <v>50</v>
      </c>
      <c r="BP45" s="95">
        <f t="shared" ref="BP45:BP76" si="65">IF($I45="TTL",SUMIF($C:$C,MID($K45,1,SEARCH("TTL",$K45)-2),$BP:$BP),IF($AO45=0,0,IF($AP45=0,$AO45*$AF45,$AP45*$AF45)))</f>
        <v>468775</v>
      </c>
      <c r="BQ45" s="95">
        <f t="shared" ref="BQ45:BQ76" si="66">IF($I45="TTL",SUMIF($C:$C,MID($K45,1,SEARCH("TTL",$K45)-2),$BQ:$BQ),$AM45*$AF45)</f>
        <v>2750000</v>
      </c>
      <c r="BR45" s="48">
        <f t="shared" si="15"/>
        <v>5.3330489040584492</v>
      </c>
      <c r="BT45" s="26" t="str">
        <f>IF(ISERROR(Z45&amp;VLOOKUP($AG45,'TARGET MU'!$A:$D,'TARGET MU'!$B$1,FALSE))=TRUE,"",Z45&amp;VLOOKUP($AG45,'TARGET MU'!$A:$D,'TARGET MU'!$B$1,FALSE))</f>
        <v>BRKERF5504WH동일모자(청도)</v>
      </c>
      <c r="BU45" s="31">
        <f t="shared" si="53"/>
        <v>9375.5</v>
      </c>
      <c r="BV45" s="31" t="str">
        <f t="shared" si="54"/>
        <v>BRKERF5504WHOML5055000동일모자08CN</v>
      </c>
      <c r="BX45" s="55" t="str">
        <f t="shared" si="16"/>
        <v>BRK</v>
      </c>
      <c r="BY45" s="56">
        <f t="shared" si="17"/>
        <v>5</v>
      </c>
      <c r="BZ45" s="56" t="str">
        <f t="shared" si="18"/>
        <v>M</v>
      </c>
      <c r="CA45" s="56" t="str">
        <f t="shared" si="19"/>
        <v>ER</v>
      </c>
      <c r="CB45" s="56" t="str">
        <f t="shared" si="20"/>
        <v>K</v>
      </c>
      <c r="CC45" s="56" t="str">
        <f t="shared" si="21"/>
        <v>CN</v>
      </c>
      <c r="CD45" s="57" t="str">
        <f t="shared" si="22"/>
        <v>14FW BROWN_SQURE_CAP-06-WH_KIDS</v>
      </c>
      <c r="CE45" s="56" t="str">
        <f t="shared" si="23"/>
        <v>BRKERF5504</v>
      </c>
      <c r="CF45" s="56">
        <f t="shared" si="24"/>
        <v>504</v>
      </c>
      <c r="CG45" s="57" t="str">
        <f t="shared" si="25"/>
        <v>14FW BROWN_SQURE_CAP-06-WH_KIDS</v>
      </c>
      <c r="CH45" s="56" t="str">
        <f t="shared" si="26"/>
        <v>WH</v>
      </c>
      <c r="CI45" s="56">
        <f t="shared" si="27"/>
        <v>1</v>
      </c>
      <c r="CJ45" s="56" t="str">
        <f t="shared" si="28"/>
        <v>OML</v>
      </c>
      <c r="CK45" s="58">
        <f t="shared" ref="CK45:CK76" si="67">IF($I45="TTL",SUMIF($C:$C,MID($K45,1,SEARCH("TTL",$K45)-2),$BO:$BO),$AF45)</f>
        <v>50</v>
      </c>
      <c r="CL45" s="59">
        <f t="shared" si="30"/>
        <v>7.5</v>
      </c>
      <c r="CM45" s="58">
        <f t="shared" si="31"/>
        <v>55000</v>
      </c>
      <c r="CN45" s="58">
        <f t="shared" si="32"/>
        <v>9355.5</v>
      </c>
      <c r="CO45" s="58">
        <f t="shared" si="33"/>
        <v>20</v>
      </c>
      <c r="CP45" s="60">
        <f t="shared" si="34"/>
        <v>1</v>
      </c>
      <c r="CQ45" s="241">
        <v>1026</v>
      </c>
      <c r="CS45" s="49"/>
      <c r="CT45" s="50" t="str">
        <f t="shared" si="35"/>
        <v>BRKERF5504WHOML</v>
      </c>
      <c r="CU45" s="51" t="str">
        <f t="shared" si="36"/>
        <v>BROWN SQURE KIDS</v>
      </c>
      <c r="CV45" s="51" t="str">
        <f t="shared" si="55"/>
        <v>EARCAP_504</v>
      </c>
      <c r="CW45" s="51" t="str">
        <f t="shared" si="37"/>
        <v>WHITE_OML</v>
      </c>
      <c r="CX45" s="52" t="str">
        <f t="shared" si="38"/>
        <v>BRK</v>
      </c>
      <c r="CY45" s="52">
        <f t="shared" si="39"/>
        <v>504</v>
      </c>
      <c r="CZ45" s="53">
        <f t="shared" ref="CZ45:CZ76" si="68">IF($I45="TTL",SUMIF($C:$C,MID($K45,1,SEARCH("TTL",$K45)-2),$CZ:$CZ),$AF45)</f>
        <v>50</v>
      </c>
      <c r="DA45" s="53">
        <f t="shared" si="41"/>
        <v>55000</v>
      </c>
      <c r="DB45" s="52" t="str">
        <f t="shared" si="42"/>
        <v>WHITE</v>
      </c>
      <c r="DC45" s="52" t="str">
        <f t="shared" si="43"/>
        <v>OML</v>
      </c>
      <c r="DD45" s="61"/>
      <c r="DE45" s="165"/>
      <c r="DG45" s="1268">
        <v>41739</v>
      </c>
      <c r="DH45" s="283">
        <f t="shared" si="44"/>
        <v>41789</v>
      </c>
      <c r="DI45" s="1265">
        <v>41747</v>
      </c>
      <c r="DJ45" s="1265">
        <v>41747</v>
      </c>
      <c r="DK45" s="1269">
        <v>41809</v>
      </c>
      <c r="DL45" s="1266">
        <v>3</v>
      </c>
      <c r="DM45" s="1266">
        <v>3</v>
      </c>
      <c r="DN45" s="1267" t="s">
        <v>2383</v>
      </c>
      <c r="DO45" s="1267" t="s">
        <v>2383</v>
      </c>
      <c r="DP45" s="284">
        <f t="shared" si="45"/>
        <v>41819</v>
      </c>
      <c r="DQ45" s="1267" t="s">
        <v>2387</v>
      </c>
      <c r="DR45" s="1267" t="s">
        <v>2387</v>
      </c>
      <c r="DS45" s="1267" t="s">
        <v>2387</v>
      </c>
      <c r="DT45" s="1269">
        <v>41766</v>
      </c>
      <c r="DU45" s="1269">
        <v>41768</v>
      </c>
      <c r="DV45" s="1268">
        <v>41830</v>
      </c>
      <c r="DW45" s="277" t="s">
        <v>4210</v>
      </c>
      <c r="DX45" s="1300"/>
      <c r="DY45" s="1300"/>
      <c r="DZ45" s="61"/>
      <c r="EA45" s="62"/>
      <c r="EB45" s="62"/>
      <c r="EC45" s="26" t="str">
        <f t="shared" si="56"/>
        <v/>
      </c>
      <c r="ED45" s="26" t="str">
        <f t="shared" si="57"/>
        <v>BRKERF5504WHOML</v>
      </c>
      <c r="EE45" s="27">
        <f>IF(ED45="",0,IF(COUNTIF(ED$12:ED44,ED45)=0,0,COUNTIF(ED$12:ED44,ED45)))</f>
        <v>0</v>
      </c>
      <c r="EF45" s="26">
        <f t="shared" si="58"/>
        <v>0</v>
      </c>
      <c r="EG45" s="27" t="str">
        <f t="shared" si="59"/>
        <v/>
      </c>
      <c r="EI45" s="26" t="str">
        <f t="shared" si="60"/>
        <v>BRKERF5504</v>
      </c>
      <c r="EJ45" s="26" t="str">
        <f t="shared" si="61"/>
        <v>BRKERF5504WH</v>
      </c>
      <c r="EL45" s="1265" t="s">
        <v>2417</v>
      </c>
      <c r="EM45" s="1265" t="s">
        <v>2417</v>
      </c>
      <c r="EN45" s="1265" t="s">
        <v>2417</v>
      </c>
      <c r="EO45" s="1265" t="s">
        <v>2417</v>
      </c>
      <c r="EP45" s="1265" t="s">
        <v>2417</v>
      </c>
      <c r="EQ45" s="1265" t="s">
        <v>2417</v>
      </c>
      <c r="ER45" s="1318"/>
      <c r="ES45" s="1318"/>
      <c r="ET45" s="1318"/>
      <c r="EU45" s="1318"/>
      <c r="EV45" s="1211"/>
      <c r="EW45" s="1267"/>
    </row>
    <row r="46" spans="1:153" s="26" customFormat="1" ht="52.5" customHeight="1">
      <c r="A46" s="169" t="str">
        <f>IF(OR($I46="TTL",$I46=""),"",IF(ISERROR(VLOOKUP($B46,CODE!$D:$G,CODE!$F$1-2,FALSE))=TRUE,"전략",VLOOKUP($B46,CODE!$D:$G,CODE!$F$1-2,FALSE)))</f>
        <v>F-CAP</v>
      </c>
      <c r="B46" s="224" t="str">
        <f>IF(OR($I46="TTL",$I46=""),"",IF(VLOOKUP($P46,CODE!$K:$O,CODE!$O$1,FALSE)="",$I46,$I46&amp;"-"&amp;VLOOKUP($P46,CODE!$K:$O,CODE!$O$1,FALSE)))</f>
        <v>BRK</v>
      </c>
      <c r="C46" s="72" t="str">
        <f t="shared" si="46"/>
        <v>BRK-동일모자-08</v>
      </c>
      <c r="D46" s="306" t="str">
        <f t="shared" si="47"/>
        <v>BRK-동일모자-08BRKERF5505RE</v>
      </c>
      <c r="E46" s="72">
        <f t="shared" si="48"/>
        <v>2</v>
      </c>
      <c r="F46" s="195" t="str">
        <f t="shared" si="49"/>
        <v>BRK-동일모자-082</v>
      </c>
      <c r="G46" s="72" t="str">
        <f t="shared" si="50"/>
        <v>BRK-동일모자-082-BRKERF5505REDOSM</v>
      </c>
      <c r="H46" s="72" t="str">
        <f>IF(ISERROR(I46&amp;VLOOKUP(P46,CODE!$K:$N,CODE!$N$1,FALSE)&amp;S46)=TRUE,0,I46&amp;VLOOKUP(P46,CODE!$K:$N,CODE!$N$1,FALSE)&amp;S46)</f>
        <v>BRK의류외505</v>
      </c>
      <c r="I46" s="72" t="str">
        <f>IF(ISERROR(SEARCH("TTL",$K46))=TRUE,IF($L46="","",VLOOKUP($L46,CODE!$B:$G,CODE!$D$1,FALSE)),"TTL")</f>
        <v>BRK</v>
      </c>
      <c r="J46" s="244" t="str">
        <f t="shared" si="51"/>
        <v>14FW B</v>
      </c>
      <c r="K46" s="998"/>
      <c r="L46" s="40" t="s">
        <v>1991</v>
      </c>
      <c r="M46" s="41" t="str">
        <f>IF(OR($I46="TTL",$L46=""),"",VLOOKUP($L46,CODE!$B:$D,CODE!$C$1,FALSE))</f>
        <v>BROWN SQURE KIDS</v>
      </c>
      <c r="N46" s="42" t="str">
        <f>IF(OR($I46="TTL",$L46=""),"",VLOOKUP($K$2,CODE!$S:$T,CODE!$T$1-1,FALSE))</f>
        <v>F</v>
      </c>
      <c r="O46" s="1199">
        <v>5</v>
      </c>
      <c r="P46" s="40" t="s">
        <v>1926</v>
      </c>
      <c r="Q46" s="41" t="str">
        <f>IF(OR($I46="TTL",$P46=""),"",VLOOKUP($P46,CODE!$K:$M,CODE!$L$1,FALSE))</f>
        <v>EARCAP</v>
      </c>
      <c r="R46" s="185" t="s">
        <v>1927</v>
      </c>
      <c r="S46" s="40">
        <v>505</v>
      </c>
      <c r="T46" s="43">
        <f t="shared" si="2"/>
        <v>505</v>
      </c>
      <c r="U46" s="39" t="str">
        <f t="shared" si="3"/>
        <v>BRKERF5505</v>
      </c>
      <c r="V46" s="36">
        <f t="shared" si="62"/>
        <v>0.5</v>
      </c>
      <c r="W46" s="44" t="s">
        <v>2009</v>
      </c>
      <c r="X46" s="39" t="str">
        <f>IF($Y46="","",VLOOKUP($Y46,CODE!$AE:$AF,CODE!$AF$1-1,FALSE))</f>
        <v>RE</v>
      </c>
      <c r="Y46" s="37" t="s">
        <v>1977</v>
      </c>
      <c r="Z46" s="35" t="str">
        <f t="shared" si="5"/>
        <v>BRKERF5505RE</v>
      </c>
      <c r="AA46" s="587" t="str">
        <f t="shared" si="6"/>
        <v/>
      </c>
      <c r="AB46" s="45">
        <f t="shared" si="7"/>
        <v>0.5</v>
      </c>
      <c r="AC46" s="593">
        <v>0</v>
      </c>
      <c r="AD46" s="186">
        <v>1</v>
      </c>
      <c r="AE46" s="218" t="s">
        <v>1935</v>
      </c>
      <c r="AF46" s="214">
        <v>250</v>
      </c>
      <c r="AG46" s="215" t="s">
        <v>1993</v>
      </c>
      <c r="AH46" s="216">
        <v>8</v>
      </c>
      <c r="AI46" s="231" t="str">
        <f t="shared" si="8"/>
        <v>08</v>
      </c>
      <c r="AJ46" s="217" t="s">
        <v>1932</v>
      </c>
      <c r="AK46" s="217" t="s">
        <v>1933</v>
      </c>
      <c r="AL46" s="219">
        <f t="shared" si="9"/>
        <v>1</v>
      </c>
      <c r="AM46" s="254">
        <f>IF(ISERROR(VLOOKUP($F46,[1]기획현황취합!$A$1:$E$64926,[1]기획현황취합!$B$1,FALSE))=TRUE,0,VLOOKUP($F46,[1]기획현황취합!$A$1:$E$64926,[1]기획현황취합!$B$1,FALSE))</f>
        <v>55000</v>
      </c>
      <c r="AN46" s="1003">
        <f>IF(ISERROR(VLOOKUP($F46,[1]기획현황취합!$A$1:$E$64926,[1]기획현황취합!$C$1,FALSE))=TRUE,0,VLOOKUP($F46,[1]기획현황취합!$A$1:$E$64926,[1]기획현황취합!$C$1,FALSE))</f>
        <v>41820</v>
      </c>
      <c r="AO46" s="46">
        <f>IF(ISERROR(($AM46/1.1)/VLOOKUP($AG46,'TARGET MU'!$A:$D,'TARGET MU'!$D$1,FALSE))=TRUE,0,($AM46/1.1)/VLOOKUP($AG46,'TARGET MU'!$A:$D,'TARGET MU'!$D$1,FALSE))</f>
        <v>8333.3333333333321</v>
      </c>
      <c r="AP46" s="1034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9001.2800000000007</v>
      </c>
      <c r="AQ46" s="38">
        <f t="shared" si="52"/>
        <v>667.94666666666853</v>
      </c>
      <c r="AR46" s="725">
        <v>0</v>
      </c>
      <c r="AS46" s="725">
        <v>0</v>
      </c>
      <c r="AT46" s="251">
        <v>20</v>
      </c>
      <c r="AU46" s="226">
        <f t="shared" si="10"/>
        <v>20</v>
      </c>
      <c r="AV46" s="252">
        <v>7.2</v>
      </c>
      <c r="AW46" s="253">
        <v>0</v>
      </c>
      <c r="AX46" s="257">
        <f>IF(ISERROR(VLOOKUP($F46,[1]기획현황취합!$A$1:$E$64926,[1]기획현황취합!$D$1,FALSE))=TRUE,0,VLOOKUP($F46,[1]기획현황취합!$A$1:$E$64926,[1]기획현황취합!$D$1,FALSE))</f>
        <v>41738</v>
      </c>
      <c r="AY46" s="255">
        <v>0</v>
      </c>
      <c r="AZ46" s="210">
        <f>IF(ISERROR(VLOOKUP($F46,[1]기획현황취합!$A$1:$E$64926,[1]기획현황취합!$E$1,FALSE))=TRUE,0,VLOOKUP($F46,[1]기획현황취합!$A$1:$E$64926,[1]기획현황취합!$E$1,FALSE))</f>
        <v>41879</v>
      </c>
      <c r="BA46" s="250">
        <v>41879</v>
      </c>
      <c r="BB46" s="1326">
        <v>41887</v>
      </c>
      <c r="BC46" s="250">
        <v>41912</v>
      </c>
      <c r="BD46" s="250">
        <v>0</v>
      </c>
      <c r="BE46" s="250">
        <v>0</v>
      </c>
      <c r="BF46" s="250">
        <v>0</v>
      </c>
      <c r="BG46" s="1197" t="s">
        <v>1671</v>
      </c>
      <c r="BH46" s="1197" t="s">
        <v>1671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199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46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63"/>
        <v>0</v>
      </c>
      <c r="BO46" s="47">
        <f t="shared" si="64"/>
        <v>250</v>
      </c>
      <c r="BP46" s="95">
        <f t="shared" si="65"/>
        <v>2250320</v>
      </c>
      <c r="BQ46" s="95">
        <f t="shared" si="66"/>
        <v>13750000</v>
      </c>
      <c r="BR46" s="48">
        <f t="shared" si="15"/>
        <v>5.5547655444558997</v>
      </c>
      <c r="BT46" s="26" t="str">
        <f>IF(ISERROR(Z46&amp;VLOOKUP($AG46,'TARGET MU'!$A:$D,'TARGET MU'!$B$1,FALSE))=TRUE,"",Z46&amp;VLOOKUP($AG46,'TARGET MU'!$A:$D,'TARGET MU'!$B$1,FALSE))</f>
        <v>BRKERF5505RE동일모자(청도)</v>
      </c>
      <c r="BU46" s="31">
        <f t="shared" si="53"/>
        <v>9001.2800000000007</v>
      </c>
      <c r="BV46" s="31" t="str">
        <f t="shared" si="54"/>
        <v>BRKERF5505REOSM25055000동일모자08CN</v>
      </c>
      <c r="BX46" s="55" t="str">
        <f t="shared" si="16"/>
        <v>BRK</v>
      </c>
      <c r="BY46" s="56">
        <f t="shared" si="17"/>
        <v>5</v>
      </c>
      <c r="BZ46" s="56" t="str">
        <f t="shared" si="18"/>
        <v>M</v>
      </c>
      <c r="CA46" s="56" t="str">
        <f t="shared" si="19"/>
        <v>ER</v>
      </c>
      <c r="CB46" s="56" t="str">
        <f t="shared" si="20"/>
        <v>K</v>
      </c>
      <c r="CC46" s="56" t="str">
        <f t="shared" si="21"/>
        <v>CN</v>
      </c>
      <c r="CD46" s="57" t="str">
        <f t="shared" si="22"/>
        <v>14FW BROWN_SQURE_CAP-08-RD_KIDS</v>
      </c>
      <c r="CE46" s="56" t="str">
        <f t="shared" si="23"/>
        <v>BRKERF5505</v>
      </c>
      <c r="CF46" s="56">
        <f t="shared" si="24"/>
        <v>505</v>
      </c>
      <c r="CG46" s="57" t="str">
        <f t="shared" si="25"/>
        <v>14FW BROWN_SQURE_CAP-08-RD_KIDS</v>
      </c>
      <c r="CH46" s="56" t="str">
        <f t="shared" si="26"/>
        <v>RE</v>
      </c>
      <c r="CI46" s="56">
        <f t="shared" si="27"/>
        <v>1</v>
      </c>
      <c r="CJ46" s="56" t="str">
        <f t="shared" si="28"/>
        <v>OSM</v>
      </c>
      <c r="CK46" s="58">
        <f t="shared" si="67"/>
        <v>250</v>
      </c>
      <c r="CL46" s="59">
        <f t="shared" si="30"/>
        <v>7.2</v>
      </c>
      <c r="CM46" s="58">
        <f t="shared" si="31"/>
        <v>55000</v>
      </c>
      <c r="CN46" s="58">
        <f t="shared" si="32"/>
        <v>8981.2800000000007</v>
      </c>
      <c r="CO46" s="58">
        <f t="shared" si="33"/>
        <v>20</v>
      </c>
      <c r="CP46" s="60">
        <f t="shared" si="34"/>
        <v>1</v>
      </c>
      <c r="CQ46" s="241" t="s">
        <v>5939</v>
      </c>
      <c r="CS46" s="49"/>
      <c r="CT46" s="50" t="str">
        <f t="shared" si="35"/>
        <v>BRKERF5505REOSM</v>
      </c>
      <c r="CU46" s="51" t="str">
        <f t="shared" si="36"/>
        <v>BROWN SQURE KIDS</v>
      </c>
      <c r="CV46" s="51" t="str">
        <f t="shared" si="55"/>
        <v>EARCAP_505</v>
      </c>
      <c r="CW46" s="51" t="str">
        <f t="shared" si="37"/>
        <v>RED_OSM</v>
      </c>
      <c r="CX46" s="52" t="str">
        <f t="shared" si="38"/>
        <v>BRK</v>
      </c>
      <c r="CY46" s="52">
        <f t="shared" si="39"/>
        <v>505</v>
      </c>
      <c r="CZ46" s="53">
        <f t="shared" si="68"/>
        <v>250</v>
      </c>
      <c r="DA46" s="53">
        <f t="shared" si="41"/>
        <v>55000</v>
      </c>
      <c r="DB46" s="52" t="str">
        <f t="shared" si="42"/>
        <v>RED</v>
      </c>
      <c r="DC46" s="52" t="str">
        <f t="shared" si="43"/>
        <v>OSM</v>
      </c>
      <c r="DD46" s="61"/>
      <c r="DE46" s="165"/>
      <c r="DG46" s="1268">
        <v>41739</v>
      </c>
      <c r="DH46" s="283">
        <f t="shared" si="44"/>
        <v>41789</v>
      </c>
      <c r="DI46" s="1265">
        <v>41747</v>
      </c>
      <c r="DJ46" s="1265">
        <v>41747</v>
      </c>
      <c r="DK46" s="1269">
        <v>41809</v>
      </c>
      <c r="DL46" s="1266">
        <v>4</v>
      </c>
      <c r="DM46" s="1266">
        <v>4</v>
      </c>
      <c r="DN46" s="1267" t="s">
        <v>2386</v>
      </c>
      <c r="DO46" s="1267" t="s">
        <v>2386</v>
      </c>
      <c r="DP46" s="284">
        <f t="shared" si="45"/>
        <v>41819</v>
      </c>
      <c r="DQ46" s="1267" t="s">
        <v>2387</v>
      </c>
      <c r="DR46" s="1267" t="s">
        <v>2387</v>
      </c>
      <c r="DS46" s="1267" t="s">
        <v>2387</v>
      </c>
      <c r="DT46" s="1322" t="s">
        <v>2388</v>
      </c>
      <c r="DU46" s="1270">
        <v>41820</v>
      </c>
      <c r="DV46" s="1268">
        <v>41830</v>
      </c>
      <c r="DW46" s="277" t="s">
        <v>4210</v>
      </c>
      <c r="DX46" s="278">
        <v>41885</v>
      </c>
      <c r="DY46" s="1198" t="s">
        <v>6937</v>
      </c>
      <c r="DZ46" s="61" t="s">
        <v>5420</v>
      </c>
      <c r="EA46" s="62"/>
      <c r="EB46" s="62"/>
      <c r="EC46" s="26" t="str">
        <f t="shared" si="56"/>
        <v>BRKERF5505RE41738</v>
      </c>
      <c r="ED46" s="26" t="str">
        <f t="shared" si="57"/>
        <v>BRKERF5505REOSM</v>
      </c>
      <c r="EE46" s="27">
        <f>IF(ED46="",0,IF(COUNTIF(ED$12:ED45,ED46)=0,0,COUNTIF(ED$12:ED45,ED46)))</f>
        <v>0</v>
      </c>
      <c r="EF46" s="26">
        <f t="shared" si="58"/>
        <v>0</v>
      </c>
      <c r="EG46" s="27" t="str">
        <f t="shared" si="59"/>
        <v/>
      </c>
      <c r="EI46" s="26" t="str">
        <f t="shared" si="60"/>
        <v>BRKERF5505</v>
      </c>
      <c r="EJ46" s="26" t="str">
        <f t="shared" si="61"/>
        <v>BRKERF5505RE</v>
      </c>
      <c r="EL46" s="1265" t="s">
        <v>2417</v>
      </c>
      <c r="EM46" s="1265" t="s">
        <v>2417</v>
      </c>
      <c r="EN46" s="1265" t="s">
        <v>2417</v>
      </c>
      <c r="EO46" s="1265" t="s">
        <v>2417</v>
      </c>
      <c r="EP46" s="1265" t="s">
        <v>2417</v>
      </c>
      <c r="EQ46" s="1265" t="s">
        <v>2417</v>
      </c>
      <c r="ER46" s="1318"/>
      <c r="ES46" s="1318"/>
      <c r="ET46" s="1318"/>
      <c r="EU46" s="1318"/>
      <c r="EV46" s="1211"/>
      <c r="EW46" s="1267"/>
    </row>
    <row r="47" spans="1:153" s="26" customFormat="1" ht="52.5" customHeight="1">
      <c r="A47" s="169" t="str">
        <f>IF(OR($I47="TTL",$I47=""),"",IF(ISERROR(VLOOKUP($B47,CODE!$D:$G,CODE!$F$1-2,FALSE))=TRUE,"전략",VLOOKUP($B47,CODE!$D:$G,CODE!$F$1-2,FALSE)))</f>
        <v>F-CAP</v>
      </c>
      <c r="B47" s="224" t="str">
        <f>IF(OR($I47="TTL",$I47=""),"",IF(VLOOKUP($P47,CODE!$K:$O,CODE!$O$1,FALSE)="",$I47,$I47&amp;"-"&amp;VLOOKUP($P47,CODE!$K:$O,CODE!$O$1,FALSE)))</f>
        <v>BRK</v>
      </c>
      <c r="C47" s="72" t="str">
        <f t="shared" si="46"/>
        <v>BRK-동일모자-08</v>
      </c>
      <c r="D47" s="306" t="str">
        <f t="shared" si="47"/>
        <v>BRK-동일모자-08BRKERF5505RE</v>
      </c>
      <c r="E47" s="72">
        <f t="shared" si="48"/>
        <v>2</v>
      </c>
      <c r="F47" s="195" t="str">
        <f t="shared" si="49"/>
        <v>BRK-동일모자-082</v>
      </c>
      <c r="G47" s="72" t="str">
        <f t="shared" si="50"/>
        <v>BRK-동일모자-082-BRKERF5505REDOML</v>
      </c>
      <c r="H47" s="72" t="str">
        <f>IF(ISERROR(I47&amp;VLOOKUP(P47,CODE!$K:$N,CODE!$N$1,FALSE)&amp;S47)=TRUE,0,I47&amp;VLOOKUP(P47,CODE!$K:$N,CODE!$N$1,FALSE)&amp;S47)</f>
        <v>BRK의류외505</v>
      </c>
      <c r="I47" s="72" t="str">
        <f>IF(ISERROR(SEARCH("TTL",$K47))=TRUE,IF($L47="","",VLOOKUP($L47,CODE!$B:$G,CODE!$D$1,FALSE)),"TTL")</f>
        <v>BRK</v>
      </c>
      <c r="J47" s="244" t="str">
        <f t="shared" si="51"/>
        <v>14FW B</v>
      </c>
      <c r="K47" s="998"/>
      <c r="L47" s="40" t="s">
        <v>1991</v>
      </c>
      <c r="M47" s="41" t="str">
        <f>IF(OR($I47="TTL",$L47=""),"",VLOOKUP($L47,CODE!$B:$D,CODE!$C$1,FALSE))</f>
        <v>BROWN SQURE KIDS</v>
      </c>
      <c r="N47" s="42" t="str">
        <f>IF(OR($I47="TTL",$L47=""),"",VLOOKUP($K$2,CODE!$S:$T,CODE!$T$1-1,FALSE))</f>
        <v>F</v>
      </c>
      <c r="O47" s="1199">
        <v>5</v>
      </c>
      <c r="P47" s="40" t="s">
        <v>1926</v>
      </c>
      <c r="Q47" s="41" t="str">
        <f>IF(OR($I47="TTL",$P47=""),"",VLOOKUP($P47,CODE!$K:$M,CODE!$L$1,FALSE))</f>
        <v>EARCAP</v>
      </c>
      <c r="R47" s="185" t="s">
        <v>1927</v>
      </c>
      <c r="S47" s="40">
        <v>505</v>
      </c>
      <c r="T47" s="43">
        <f t="shared" si="2"/>
        <v>505</v>
      </c>
      <c r="U47" s="39" t="str">
        <f t="shared" si="3"/>
        <v>BRKERF5505</v>
      </c>
      <c r="V47" s="36">
        <f t="shared" si="62"/>
        <v>0.5</v>
      </c>
      <c r="W47" s="44" t="s">
        <v>2009</v>
      </c>
      <c r="X47" s="39" t="str">
        <f>IF($Y47="","",VLOOKUP($Y47,CODE!$AE:$AF,CODE!$AF$1-1,FALSE))</f>
        <v>RE</v>
      </c>
      <c r="Y47" s="37" t="s">
        <v>1977</v>
      </c>
      <c r="Z47" s="35" t="str">
        <f t="shared" si="5"/>
        <v>BRKERF5505RE</v>
      </c>
      <c r="AA47" s="587" t="str">
        <f t="shared" si="6"/>
        <v/>
      </c>
      <c r="AB47" s="45">
        <f t="shared" si="7"/>
        <v>0.5</v>
      </c>
      <c r="AC47" s="593">
        <v>0</v>
      </c>
      <c r="AD47" s="186">
        <v>1</v>
      </c>
      <c r="AE47" s="218" t="s">
        <v>1938</v>
      </c>
      <c r="AF47" s="214">
        <v>150</v>
      </c>
      <c r="AG47" s="215" t="s">
        <v>1993</v>
      </c>
      <c r="AH47" s="216">
        <v>8</v>
      </c>
      <c r="AI47" s="231" t="str">
        <f t="shared" si="8"/>
        <v>08</v>
      </c>
      <c r="AJ47" s="217" t="s">
        <v>1932</v>
      </c>
      <c r="AK47" s="217" t="s">
        <v>1933</v>
      </c>
      <c r="AL47" s="219">
        <f t="shared" si="9"/>
        <v>1</v>
      </c>
      <c r="AM47" s="254">
        <f>IF(ISERROR(VLOOKUP($F47,[1]기획현황취합!$A$1:$E$64926,[1]기획현황취합!$B$1,FALSE))=TRUE,0,VLOOKUP($F47,[1]기획현황취합!$A$1:$E$64926,[1]기획현황취합!$B$1,FALSE))</f>
        <v>55000</v>
      </c>
      <c r="AN47" s="1003">
        <f>IF(ISERROR(VLOOKUP($F47,[1]기획현황취합!$A$1:$E$64926,[1]기획현황취합!$C$1,FALSE))=TRUE,0,VLOOKUP($F47,[1]기획현황취합!$A$1:$E$64926,[1]기획현황취합!$C$1,FALSE))</f>
        <v>41820</v>
      </c>
      <c r="AO47" s="46">
        <f>IF(ISERROR(($AM47/1.1)/VLOOKUP($AG47,'TARGET MU'!$A:$D,'TARGET MU'!$D$1,FALSE))=TRUE,0,($AM47/1.1)/VLOOKUP($AG47,'TARGET MU'!$A:$D,'TARGET MU'!$D$1,FALSE))</f>
        <v>8333.3333333333321</v>
      </c>
      <c r="AP47" s="1034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9001.2800000000007</v>
      </c>
      <c r="AQ47" s="38">
        <f t="shared" si="52"/>
        <v>667.94666666666853</v>
      </c>
      <c r="AR47" s="725">
        <v>0</v>
      </c>
      <c r="AS47" s="725">
        <v>0</v>
      </c>
      <c r="AT47" s="251">
        <v>20</v>
      </c>
      <c r="AU47" s="226">
        <f t="shared" si="10"/>
        <v>20</v>
      </c>
      <c r="AV47" s="252">
        <v>7.2</v>
      </c>
      <c r="AW47" s="253">
        <v>0</v>
      </c>
      <c r="AX47" s="257">
        <f>IF(ISERROR(VLOOKUP($F47,[1]기획현황취합!$A$1:$E$64926,[1]기획현황취합!$D$1,FALSE))=TRUE,0,VLOOKUP($F47,[1]기획현황취합!$A$1:$E$64926,[1]기획현황취합!$D$1,FALSE))</f>
        <v>41738</v>
      </c>
      <c r="AY47" s="255">
        <v>0</v>
      </c>
      <c r="AZ47" s="210">
        <f>IF(ISERROR(VLOOKUP($F47,[1]기획현황취합!$A$1:$E$64926,[1]기획현황취합!$E$1,FALSE))=TRUE,0,VLOOKUP($F47,[1]기획현황취합!$A$1:$E$64926,[1]기획현황취합!$E$1,FALSE))</f>
        <v>41879</v>
      </c>
      <c r="BA47" s="250">
        <v>41879</v>
      </c>
      <c r="BB47" s="1326">
        <v>41887</v>
      </c>
      <c r="BC47" s="250">
        <v>41912</v>
      </c>
      <c r="BD47" s="250">
        <v>0</v>
      </c>
      <c r="BE47" s="250">
        <v>0</v>
      </c>
      <c r="BF47" s="250">
        <v>0</v>
      </c>
      <c r="BG47" s="1197" t="s">
        <v>1671</v>
      </c>
      <c r="BH47" s="1197" t="s">
        <v>1671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124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16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63"/>
        <v>0</v>
      </c>
      <c r="BO47" s="47">
        <f t="shared" si="64"/>
        <v>150</v>
      </c>
      <c r="BP47" s="95">
        <f t="shared" si="65"/>
        <v>1350192</v>
      </c>
      <c r="BQ47" s="95">
        <f t="shared" si="66"/>
        <v>8250000</v>
      </c>
      <c r="BR47" s="48">
        <f t="shared" si="15"/>
        <v>5.5547655444558988</v>
      </c>
      <c r="BT47" s="26" t="str">
        <f>IF(ISERROR(Z47&amp;VLOOKUP($AG47,'TARGET MU'!$A:$D,'TARGET MU'!$B$1,FALSE))=TRUE,"",Z47&amp;VLOOKUP($AG47,'TARGET MU'!$A:$D,'TARGET MU'!$B$1,FALSE))</f>
        <v>BRKERF5505RE동일모자(청도)</v>
      </c>
      <c r="BU47" s="31">
        <f t="shared" si="53"/>
        <v>9001.2800000000007</v>
      </c>
      <c r="BV47" s="31" t="str">
        <f t="shared" si="54"/>
        <v>BRKERF5505REOML15055000동일모자08CN</v>
      </c>
      <c r="BX47" s="55" t="str">
        <f t="shared" si="16"/>
        <v>BRK</v>
      </c>
      <c r="BY47" s="56">
        <f t="shared" si="17"/>
        <v>5</v>
      </c>
      <c r="BZ47" s="56" t="str">
        <f t="shared" si="18"/>
        <v>M</v>
      </c>
      <c r="CA47" s="56" t="str">
        <f t="shared" si="19"/>
        <v>ER</v>
      </c>
      <c r="CB47" s="56" t="str">
        <f t="shared" si="20"/>
        <v>K</v>
      </c>
      <c r="CC47" s="56" t="str">
        <f t="shared" si="21"/>
        <v>CN</v>
      </c>
      <c r="CD47" s="57" t="str">
        <f t="shared" si="22"/>
        <v>14FW BROWN_SQURE_CAP-08-RD_KIDS</v>
      </c>
      <c r="CE47" s="56" t="str">
        <f t="shared" si="23"/>
        <v>BRKERF5505</v>
      </c>
      <c r="CF47" s="56">
        <f t="shared" si="24"/>
        <v>505</v>
      </c>
      <c r="CG47" s="57" t="str">
        <f t="shared" si="25"/>
        <v>14FW BROWN_SQURE_CAP-08-RD_KIDS</v>
      </c>
      <c r="CH47" s="56" t="str">
        <f t="shared" si="26"/>
        <v>RE</v>
      </c>
      <c r="CI47" s="56">
        <f t="shared" si="27"/>
        <v>1</v>
      </c>
      <c r="CJ47" s="56" t="str">
        <f t="shared" si="28"/>
        <v>OML</v>
      </c>
      <c r="CK47" s="58">
        <f t="shared" si="67"/>
        <v>150</v>
      </c>
      <c r="CL47" s="59">
        <f t="shared" si="30"/>
        <v>7.2</v>
      </c>
      <c r="CM47" s="58">
        <f t="shared" si="31"/>
        <v>55000</v>
      </c>
      <c r="CN47" s="58">
        <f t="shared" si="32"/>
        <v>8981.2800000000007</v>
      </c>
      <c r="CO47" s="58">
        <f t="shared" si="33"/>
        <v>20</v>
      </c>
      <c r="CP47" s="60">
        <f t="shared" si="34"/>
        <v>1</v>
      </c>
      <c r="CQ47" s="241" t="s">
        <v>5939</v>
      </c>
      <c r="CS47" s="49"/>
      <c r="CT47" s="50" t="str">
        <f t="shared" si="35"/>
        <v>BRKERF5505REOML</v>
      </c>
      <c r="CU47" s="51" t="str">
        <f t="shared" si="36"/>
        <v>BROWN SQURE KIDS</v>
      </c>
      <c r="CV47" s="51" t="str">
        <f t="shared" si="55"/>
        <v>EARCAP_505</v>
      </c>
      <c r="CW47" s="51" t="str">
        <f t="shared" si="37"/>
        <v>RED_OML</v>
      </c>
      <c r="CX47" s="52" t="str">
        <f t="shared" si="38"/>
        <v>BRK</v>
      </c>
      <c r="CY47" s="52">
        <f t="shared" si="39"/>
        <v>505</v>
      </c>
      <c r="CZ47" s="53">
        <f t="shared" si="68"/>
        <v>150</v>
      </c>
      <c r="DA47" s="53">
        <f t="shared" si="41"/>
        <v>55000</v>
      </c>
      <c r="DB47" s="52" t="str">
        <f t="shared" si="42"/>
        <v>RED</v>
      </c>
      <c r="DC47" s="52" t="str">
        <f t="shared" si="43"/>
        <v>OML</v>
      </c>
      <c r="DD47" s="61"/>
      <c r="DE47" s="165"/>
      <c r="DG47" s="1268">
        <v>41739</v>
      </c>
      <c r="DH47" s="283">
        <f t="shared" si="44"/>
        <v>41789</v>
      </c>
      <c r="DI47" s="1265">
        <v>41747</v>
      </c>
      <c r="DJ47" s="1265">
        <v>41747</v>
      </c>
      <c r="DK47" s="1269">
        <v>41809</v>
      </c>
      <c r="DL47" s="1266">
        <v>4</v>
      </c>
      <c r="DM47" s="1266">
        <v>4</v>
      </c>
      <c r="DN47" s="1267" t="s">
        <v>2386</v>
      </c>
      <c r="DO47" s="1267" t="s">
        <v>2386</v>
      </c>
      <c r="DP47" s="284">
        <f t="shared" si="45"/>
        <v>41819</v>
      </c>
      <c r="DQ47" s="1267" t="s">
        <v>2387</v>
      </c>
      <c r="DR47" s="1267" t="s">
        <v>2387</v>
      </c>
      <c r="DS47" s="1267" t="s">
        <v>2387</v>
      </c>
      <c r="DT47" s="1322" t="s">
        <v>2388</v>
      </c>
      <c r="DU47" s="1270">
        <v>41820</v>
      </c>
      <c r="DV47" s="1268">
        <v>41830</v>
      </c>
      <c r="DW47" s="277" t="s">
        <v>4210</v>
      </c>
      <c r="DX47" s="278">
        <v>41885</v>
      </c>
      <c r="DY47" s="1198" t="s">
        <v>6937</v>
      </c>
      <c r="DZ47" s="61" t="s">
        <v>5420</v>
      </c>
      <c r="EA47" s="62"/>
      <c r="EB47" s="62"/>
      <c r="EC47" s="26" t="str">
        <f t="shared" si="56"/>
        <v/>
      </c>
      <c r="ED47" s="26" t="str">
        <f t="shared" si="57"/>
        <v>BRKERF5505REOML</v>
      </c>
      <c r="EE47" s="27">
        <f>IF(ED47="",0,IF(COUNTIF(ED$12:ED46,ED47)=0,0,COUNTIF(ED$12:ED46,ED47)))</f>
        <v>0</v>
      </c>
      <c r="EF47" s="26">
        <f t="shared" si="58"/>
        <v>0</v>
      </c>
      <c r="EG47" s="27" t="str">
        <f t="shared" si="59"/>
        <v/>
      </c>
      <c r="EI47" s="26" t="str">
        <f t="shared" si="60"/>
        <v>BRKERF5505</v>
      </c>
      <c r="EJ47" s="26" t="str">
        <f t="shared" si="61"/>
        <v>BRKERF5505RE</v>
      </c>
      <c r="EL47" s="1265" t="s">
        <v>2417</v>
      </c>
      <c r="EM47" s="1265" t="s">
        <v>2417</v>
      </c>
      <c r="EN47" s="1265" t="s">
        <v>2417</v>
      </c>
      <c r="EO47" s="1265" t="s">
        <v>2417</v>
      </c>
      <c r="EP47" s="1265" t="s">
        <v>2417</v>
      </c>
      <c r="EQ47" s="1265" t="s">
        <v>2417</v>
      </c>
      <c r="ER47" s="1318"/>
      <c r="ES47" s="1318"/>
      <c r="ET47" s="1318"/>
      <c r="EU47" s="1318"/>
      <c r="EV47" s="1211"/>
      <c r="EW47" s="1267"/>
    </row>
    <row r="48" spans="1:153" s="26" customFormat="1" ht="52.5" customHeight="1">
      <c r="A48" s="169" t="str">
        <f>IF(OR($I48="TTL",$I48=""),"",IF(ISERROR(VLOOKUP($B48,CODE!$D:$G,CODE!$F$1-2,FALSE))=TRUE,"전략",VLOOKUP($B48,CODE!$D:$G,CODE!$F$1-2,FALSE)))</f>
        <v>F-CAP</v>
      </c>
      <c r="B48" s="224" t="str">
        <f>IF(OR($I48="TTL",$I48=""),"",IF(VLOOKUP($P48,CODE!$K:$O,CODE!$O$1,FALSE)="",$I48,$I48&amp;"-"&amp;VLOOKUP($P48,CODE!$K:$O,CODE!$O$1,FALSE)))</f>
        <v>BRK</v>
      </c>
      <c r="C48" s="72" t="str">
        <f t="shared" si="46"/>
        <v>BRK-동일모자-08</v>
      </c>
      <c r="D48" s="306" t="str">
        <f t="shared" si="47"/>
        <v>BRK-동일모자-08BRKERF5506BK</v>
      </c>
      <c r="E48" s="72">
        <f t="shared" si="48"/>
        <v>3</v>
      </c>
      <c r="F48" s="195" t="str">
        <f t="shared" si="49"/>
        <v>BRK-동일모자-083</v>
      </c>
      <c r="G48" s="72" t="str">
        <f t="shared" si="50"/>
        <v>BRK-동일모자-083-BRKERF5506BLACKOSM</v>
      </c>
      <c r="H48" s="72" t="str">
        <f>IF(ISERROR(I48&amp;VLOOKUP(P48,CODE!$K:$N,CODE!$N$1,FALSE)&amp;S48)=TRUE,0,I48&amp;VLOOKUP(P48,CODE!$K:$N,CODE!$N$1,FALSE)&amp;S48)</f>
        <v>BRK의류외506</v>
      </c>
      <c r="I48" s="72" t="str">
        <f>IF(ISERROR(SEARCH("TTL",$K48))=TRUE,IF($L48="","",VLOOKUP($L48,CODE!$B:$G,CODE!$D$1,FALSE)),"TTL")</f>
        <v>BRK</v>
      </c>
      <c r="J48" s="244" t="str">
        <f t="shared" si="51"/>
        <v>14FW B</v>
      </c>
      <c r="K48" s="998"/>
      <c r="L48" s="40" t="s">
        <v>1991</v>
      </c>
      <c r="M48" s="41" t="str">
        <f>IF(OR($I48="TTL",$L48=""),"",VLOOKUP($L48,CODE!$B:$D,CODE!$C$1,FALSE))</f>
        <v>BROWN SQURE KIDS</v>
      </c>
      <c r="N48" s="42" t="str">
        <f>IF(OR($I48="TTL",$L48=""),"",VLOOKUP($K$2,CODE!$S:$T,CODE!$T$1-1,FALSE))</f>
        <v>F</v>
      </c>
      <c r="O48" s="1199">
        <v>5</v>
      </c>
      <c r="P48" s="40" t="s">
        <v>1926</v>
      </c>
      <c r="Q48" s="41" t="str">
        <f>IF(OR($I48="TTL",$P48=""),"",VLOOKUP($P48,CODE!$K:$M,CODE!$L$1,FALSE))</f>
        <v>EARCAP</v>
      </c>
      <c r="R48" s="185" t="s">
        <v>1927</v>
      </c>
      <c r="S48" s="40">
        <v>506</v>
      </c>
      <c r="T48" s="43">
        <f t="shared" si="2"/>
        <v>506</v>
      </c>
      <c r="U48" s="39" t="str">
        <f t="shared" si="3"/>
        <v>BRKERF5506</v>
      </c>
      <c r="V48" s="36">
        <f t="shared" si="62"/>
        <v>0.5</v>
      </c>
      <c r="W48" s="44" t="s">
        <v>2010</v>
      </c>
      <c r="X48" s="39" t="str">
        <f>IF($Y48="","",VLOOKUP($Y48,CODE!$AE:$AF,CODE!$AF$1-1,FALSE))</f>
        <v>BK</v>
      </c>
      <c r="Y48" s="37" t="s">
        <v>1955</v>
      </c>
      <c r="Z48" s="35" t="str">
        <f t="shared" si="5"/>
        <v>BRKERF5506BK</v>
      </c>
      <c r="AA48" s="587" t="str">
        <f t="shared" si="6"/>
        <v/>
      </c>
      <c r="AB48" s="45">
        <f t="shared" si="7"/>
        <v>0.5</v>
      </c>
      <c r="AC48" s="593">
        <v>0</v>
      </c>
      <c r="AD48" s="186">
        <v>1</v>
      </c>
      <c r="AE48" s="218" t="s">
        <v>1935</v>
      </c>
      <c r="AF48" s="214">
        <v>250</v>
      </c>
      <c r="AG48" s="215" t="s">
        <v>1993</v>
      </c>
      <c r="AH48" s="216">
        <v>8</v>
      </c>
      <c r="AI48" s="231" t="str">
        <f t="shared" si="8"/>
        <v>08</v>
      </c>
      <c r="AJ48" s="217" t="s">
        <v>1932</v>
      </c>
      <c r="AK48" s="217" t="s">
        <v>1933</v>
      </c>
      <c r="AL48" s="219">
        <f t="shared" si="9"/>
        <v>1</v>
      </c>
      <c r="AM48" s="254">
        <f>IF(ISERROR(VLOOKUP($F48,[1]기획현황취합!$A$1:$E$64926,[1]기획현황취합!$B$1,FALSE))=TRUE,0,VLOOKUP($F48,[1]기획현황취합!$A$1:$E$64926,[1]기획현황취합!$B$1,FALSE))</f>
        <v>55000</v>
      </c>
      <c r="AN48" s="1003">
        <f>IF(ISERROR(VLOOKUP($F48,[1]기획현황취합!$A$1:$E$64926,[1]기획현황취합!$C$1,FALSE))=TRUE,0,VLOOKUP($F48,[1]기획현황취합!$A$1:$E$64926,[1]기획현황취합!$C$1,FALSE))</f>
        <v>41820</v>
      </c>
      <c r="AO48" s="46">
        <f>IF(ISERROR(($AM48/1.1)/VLOOKUP($AG48,'TARGET MU'!$A:$D,'TARGET MU'!$D$1,FALSE))=TRUE,0,($AM48/1.1)/VLOOKUP($AG48,'TARGET MU'!$A:$D,'TARGET MU'!$D$1,FALSE))</f>
        <v>8333.3333333333321</v>
      </c>
      <c r="AP48" s="1034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9562.61</v>
      </c>
      <c r="AQ48" s="38">
        <f t="shared" si="52"/>
        <v>1229.2766666666685</v>
      </c>
      <c r="AR48" s="725">
        <v>0</v>
      </c>
      <c r="AS48" s="725">
        <v>0</v>
      </c>
      <c r="AT48" s="251">
        <v>20</v>
      </c>
      <c r="AU48" s="226">
        <f t="shared" si="10"/>
        <v>20</v>
      </c>
      <c r="AV48" s="252">
        <v>7.65</v>
      </c>
      <c r="AW48" s="253">
        <v>0</v>
      </c>
      <c r="AX48" s="257">
        <f>IF(ISERROR(VLOOKUP($F48,[1]기획현황취합!$A$1:$E$64926,[1]기획현황취합!$D$1,FALSE))=TRUE,0,VLOOKUP($F48,[1]기획현황취합!$A$1:$E$64926,[1]기획현황취합!$D$1,FALSE))</f>
        <v>41738</v>
      </c>
      <c r="AY48" s="255">
        <v>0</v>
      </c>
      <c r="AZ48" s="210">
        <f>IF(ISERROR(VLOOKUP($F48,[1]기획현황취합!$A$1:$E$64926,[1]기획현황취합!$E$1,FALSE))=TRUE,0,VLOOKUP($F48,[1]기획현황취합!$A$1:$E$64926,[1]기획현황취합!$E$1,FALSE))</f>
        <v>41879</v>
      </c>
      <c r="BA48" s="250">
        <v>41879</v>
      </c>
      <c r="BB48" s="1326">
        <v>41887</v>
      </c>
      <c r="BC48" s="250">
        <v>41912</v>
      </c>
      <c r="BD48" s="250">
        <v>0</v>
      </c>
      <c r="BE48" s="250">
        <v>0</v>
      </c>
      <c r="BF48" s="250">
        <v>0</v>
      </c>
      <c r="BG48" s="1197" t="s">
        <v>1671</v>
      </c>
      <c r="BH48" s="1197" t="s">
        <v>1671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178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35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346"/>
      <c r="BO48" s="47">
        <f t="shared" si="64"/>
        <v>250</v>
      </c>
      <c r="BP48" s="95">
        <f t="shared" si="65"/>
        <v>2390652.5</v>
      </c>
      <c r="BQ48" s="95">
        <f t="shared" si="66"/>
        <v>13750000</v>
      </c>
      <c r="BR48" s="48">
        <f t="shared" si="15"/>
        <v>5.2286980228201294</v>
      </c>
      <c r="BT48" s="26" t="str">
        <f>IF(ISERROR(Z48&amp;VLOOKUP($AG48,'TARGET MU'!$A:$D,'TARGET MU'!$B$1,FALSE))=TRUE,"",Z48&amp;VLOOKUP($AG48,'TARGET MU'!$A:$D,'TARGET MU'!$B$1,FALSE))</f>
        <v>BRKERF5506BK동일모자(청도)</v>
      </c>
      <c r="BU48" s="31">
        <f t="shared" si="53"/>
        <v>9562.61</v>
      </c>
      <c r="BV48" s="31" t="str">
        <f t="shared" si="54"/>
        <v>BRKERF5506BKOSM25055000동일모자08CN</v>
      </c>
      <c r="BX48" s="55" t="str">
        <f t="shared" si="16"/>
        <v>BRK</v>
      </c>
      <c r="BY48" s="56">
        <f t="shared" si="17"/>
        <v>5</v>
      </c>
      <c r="BZ48" s="56" t="str">
        <f t="shared" si="18"/>
        <v>M</v>
      </c>
      <c r="CA48" s="56" t="str">
        <f t="shared" si="19"/>
        <v>ER</v>
      </c>
      <c r="CB48" s="56" t="str">
        <f t="shared" si="20"/>
        <v>K</v>
      </c>
      <c r="CC48" s="56" t="str">
        <f t="shared" si="21"/>
        <v>CN</v>
      </c>
      <c r="CD48" s="57" t="str">
        <f t="shared" si="22"/>
        <v>14FW BROWN_SQURE_CAP-09-BK_KIDS</v>
      </c>
      <c r="CE48" s="56" t="str">
        <f t="shared" si="23"/>
        <v>BRKERF5506</v>
      </c>
      <c r="CF48" s="56">
        <f t="shared" si="24"/>
        <v>506</v>
      </c>
      <c r="CG48" s="57" t="str">
        <f t="shared" si="25"/>
        <v>14FW BROWN_SQURE_CAP-09-BK_KIDS</v>
      </c>
      <c r="CH48" s="56" t="str">
        <f t="shared" si="26"/>
        <v>BK</v>
      </c>
      <c r="CI48" s="56">
        <f t="shared" si="27"/>
        <v>1</v>
      </c>
      <c r="CJ48" s="56" t="str">
        <f t="shared" si="28"/>
        <v>OSM</v>
      </c>
      <c r="CK48" s="58">
        <f t="shared" si="67"/>
        <v>250</v>
      </c>
      <c r="CL48" s="59">
        <f t="shared" si="30"/>
        <v>7.65</v>
      </c>
      <c r="CM48" s="58">
        <f t="shared" si="31"/>
        <v>55000</v>
      </c>
      <c r="CN48" s="58">
        <f t="shared" si="32"/>
        <v>9542.61</v>
      </c>
      <c r="CO48" s="58">
        <f t="shared" si="33"/>
        <v>20</v>
      </c>
      <c r="CP48" s="60">
        <f t="shared" si="34"/>
        <v>1</v>
      </c>
      <c r="CQ48" s="241" t="s">
        <v>5939</v>
      </c>
      <c r="CS48" s="49"/>
      <c r="CT48" s="50" t="str">
        <f t="shared" si="35"/>
        <v>BRKERF5506BKOSM</v>
      </c>
      <c r="CU48" s="51" t="str">
        <f t="shared" si="36"/>
        <v>BROWN SQURE KIDS</v>
      </c>
      <c r="CV48" s="51" t="str">
        <f t="shared" si="55"/>
        <v>EARCAP_506</v>
      </c>
      <c r="CW48" s="51" t="str">
        <f t="shared" si="37"/>
        <v>BLACK_OSM</v>
      </c>
      <c r="CX48" s="52" t="str">
        <f t="shared" si="38"/>
        <v>BRK</v>
      </c>
      <c r="CY48" s="52">
        <f t="shared" si="39"/>
        <v>506</v>
      </c>
      <c r="CZ48" s="53">
        <f t="shared" si="68"/>
        <v>250</v>
      </c>
      <c r="DA48" s="53">
        <f t="shared" si="41"/>
        <v>55000</v>
      </c>
      <c r="DB48" s="52" t="str">
        <f t="shared" si="42"/>
        <v>BLACK</v>
      </c>
      <c r="DC48" s="52" t="str">
        <f t="shared" si="43"/>
        <v>OSM</v>
      </c>
      <c r="DD48" s="61"/>
      <c r="DE48" s="165"/>
      <c r="DG48" s="1268">
        <v>41739</v>
      </c>
      <c r="DH48" s="283">
        <f t="shared" si="44"/>
        <v>41789</v>
      </c>
      <c r="DI48" s="1265">
        <v>41747</v>
      </c>
      <c r="DJ48" s="1265">
        <v>41747</v>
      </c>
      <c r="DK48" s="1269">
        <v>41809</v>
      </c>
      <c r="DL48" s="1266">
        <v>3</v>
      </c>
      <c r="DM48" s="1266">
        <v>3</v>
      </c>
      <c r="DN48" s="1267" t="s">
        <v>2386</v>
      </c>
      <c r="DO48" s="1267" t="s">
        <v>2386</v>
      </c>
      <c r="DP48" s="284">
        <f t="shared" si="45"/>
        <v>41819</v>
      </c>
      <c r="DQ48" s="1267" t="s">
        <v>2387</v>
      </c>
      <c r="DR48" s="1267" t="s">
        <v>2387</v>
      </c>
      <c r="DS48" s="1267" t="s">
        <v>2387</v>
      </c>
      <c r="DT48" s="1322" t="s">
        <v>2388</v>
      </c>
      <c r="DU48" s="1270">
        <v>41820</v>
      </c>
      <c r="DV48" s="1268">
        <v>41830</v>
      </c>
      <c r="DW48" s="277" t="s">
        <v>4210</v>
      </c>
      <c r="DX48" s="278">
        <v>41885</v>
      </c>
      <c r="DY48" s="1198" t="s">
        <v>6937</v>
      </c>
      <c r="DZ48" s="61" t="s">
        <v>5420</v>
      </c>
      <c r="EA48" s="62"/>
      <c r="EB48" s="62"/>
      <c r="EC48" s="26" t="str">
        <f t="shared" si="56"/>
        <v>BRKERF5506BK41738</v>
      </c>
      <c r="ED48" s="26" t="str">
        <f t="shared" si="57"/>
        <v>BRKERF5506BKOSM</v>
      </c>
      <c r="EE48" s="27">
        <f>IF(ED48="",0,IF(COUNTIF(ED$12:ED47,ED48)=0,0,COUNTIF(ED$12:ED47,ED48)))</f>
        <v>0</v>
      </c>
      <c r="EF48" s="26">
        <f t="shared" si="58"/>
        <v>0</v>
      </c>
      <c r="EG48" s="27" t="str">
        <f t="shared" si="59"/>
        <v/>
      </c>
      <c r="EI48" s="26" t="str">
        <f t="shared" si="60"/>
        <v>BRKERF5506</v>
      </c>
      <c r="EJ48" s="26" t="str">
        <f t="shared" si="61"/>
        <v>BRKERF5506BK</v>
      </c>
      <c r="EL48" s="1265" t="s">
        <v>2417</v>
      </c>
      <c r="EM48" s="1265" t="s">
        <v>2417</v>
      </c>
      <c r="EN48" s="1265" t="s">
        <v>2417</v>
      </c>
      <c r="EO48" s="1265" t="s">
        <v>2417</v>
      </c>
      <c r="EP48" s="1265" t="s">
        <v>2417</v>
      </c>
      <c r="EQ48" s="1265" t="s">
        <v>2417</v>
      </c>
      <c r="ER48" s="1318"/>
      <c r="ES48" s="1318"/>
      <c r="ET48" s="1318"/>
      <c r="EU48" s="1318"/>
      <c r="EV48" s="1211"/>
      <c r="EW48" s="1267"/>
    </row>
    <row r="49" spans="1:153" s="26" customFormat="1" ht="52.5" customHeight="1">
      <c r="A49" s="169" t="str">
        <f>IF(OR($I49="TTL",$I49=""),"",IF(ISERROR(VLOOKUP($B49,CODE!$D:$G,CODE!$F$1-2,FALSE))=TRUE,"전략",VLOOKUP($B49,CODE!$D:$G,CODE!$F$1-2,FALSE)))</f>
        <v>F-CAP</v>
      </c>
      <c r="B49" s="224" t="str">
        <f>IF(OR($I49="TTL",$I49=""),"",IF(VLOOKUP($P49,CODE!$K:$O,CODE!$O$1,FALSE)="",$I49,$I49&amp;"-"&amp;VLOOKUP($P49,CODE!$K:$O,CODE!$O$1,FALSE)))</f>
        <v>BRK</v>
      </c>
      <c r="C49" s="72" t="str">
        <f t="shared" si="46"/>
        <v>BRK-동일모자-08</v>
      </c>
      <c r="D49" s="306" t="str">
        <f t="shared" si="47"/>
        <v>BRK-동일모자-08BRKERF5506BK</v>
      </c>
      <c r="E49" s="72">
        <f t="shared" si="48"/>
        <v>3</v>
      </c>
      <c r="F49" s="195" t="str">
        <f t="shared" si="49"/>
        <v>BRK-동일모자-083</v>
      </c>
      <c r="G49" s="72" t="str">
        <f t="shared" si="50"/>
        <v>BRK-동일모자-083-BRKERF5506BLACKOML</v>
      </c>
      <c r="H49" s="72" t="str">
        <f>IF(ISERROR(I49&amp;VLOOKUP(P49,CODE!$K:$N,CODE!$N$1,FALSE)&amp;S49)=TRUE,0,I49&amp;VLOOKUP(P49,CODE!$K:$N,CODE!$N$1,FALSE)&amp;S49)</f>
        <v>BRK의류외506</v>
      </c>
      <c r="I49" s="72" t="str">
        <f>IF(ISERROR(SEARCH("TTL",$K49))=TRUE,IF($L49="","",VLOOKUP($L49,CODE!$B:$G,CODE!$D$1,FALSE)),"TTL")</f>
        <v>BRK</v>
      </c>
      <c r="J49" s="244" t="str">
        <f t="shared" si="51"/>
        <v>14FW B</v>
      </c>
      <c r="K49" s="998"/>
      <c r="L49" s="40" t="s">
        <v>1991</v>
      </c>
      <c r="M49" s="41" t="str">
        <f>IF(OR($I49="TTL",$L49=""),"",VLOOKUP($L49,CODE!$B:$D,CODE!$C$1,FALSE))</f>
        <v>BROWN SQURE KIDS</v>
      </c>
      <c r="N49" s="42" t="str">
        <f>IF(OR($I49="TTL",$L49=""),"",VLOOKUP($K$2,CODE!$S:$T,CODE!$T$1-1,FALSE))</f>
        <v>F</v>
      </c>
      <c r="O49" s="1199">
        <v>5</v>
      </c>
      <c r="P49" s="40" t="s">
        <v>1926</v>
      </c>
      <c r="Q49" s="41" t="str">
        <f>IF(OR($I49="TTL",$P49=""),"",VLOOKUP($P49,CODE!$K:$M,CODE!$L$1,FALSE))</f>
        <v>EARCAP</v>
      </c>
      <c r="R49" s="185" t="s">
        <v>1927</v>
      </c>
      <c r="S49" s="40">
        <v>506</v>
      </c>
      <c r="T49" s="43">
        <f t="shared" si="2"/>
        <v>506</v>
      </c>
      <c r="U49" s="39" t="str">
        <f t="shared" si="3"/>
        <v>BRKERF5506</v>
      </c>
      <c r="V49" s="36">
        <f t="shared" si="62"/>
        <v>0.5</v>
      </c>
      <c r="W49" s="44" t="s">
        <v>2010</v>
      </c>
      <c r="X49" s="39" t="str">
        <f>IF($Y49="","",VLOOKUP($Y49,CODE!$AE:$AF,CODE!$AF$1-1,FALSE))</f>
        <v>BK</v>
      </c>
      <c r="Y49" s="37" t="s">
        <v>1955</v>
      </c>
      <c r="Z49" s="35" t="str">
        <f t="shared" si="5"/>
        <v>BRKERF5506BK</v>
      </c>
      <c r="AA49" s="587" t="str">
        <f t="shared" si="6"/>
        <v/>
      </c>
      <c r="AB49" s="45">
        <f t="shared" si="7"/>
        <v>0.5</v>
      </c>
      <c r="AC49" s="593">
        <v>0</v>
      </c>
      <c r="AD49" s="186">
        <v>1</v>
      </c>
      <c r="AE49" s="218" t="s">
        <v>1938</v>
      </c>
      <c r="AF49" s="214">
        <v>150</v>
      </c>
      <c r="AG49" s="215" t="s">
        <v>1993</v>
      </c>
      <c r="AH49" s="216">
        <v>8</v>
      </c>
      <c r="AI49" s="231" t="str">
        <f t="shared" si="8"/>
        <v>08</v>
      </c>
      <c r="AJ49" s="217" t="s">
        <v>1932</v>
      </c>
      <c r="AK49" s="217" t="s">
        <v>1933</v>
      </c>
      <c r="AL49" s="219">
        <f t="shared" si="9"/>
        <v>1</v>
      </c>
      <c r="AM49" s="254">
        <f>IF(ISERROR(VLOOKUP($F49,[1]기획현황취합!$A$1:$E$64926,[1]기획현황취합!$B$1,FALSE))=TRUE,0,VLOOKUP($F49,[1]기획현황취합!$A$1:$E$64926,[1]기획현황취합!$B$1,FALSE))</f>
        <v>55000</v>
      </c>
      <c r="AN49" s="1003">
        <f>IF(ISERROR(VLOOKUP($F49,[1]기획현황취합!$A$1:$E$64926,[1]기획현황취합!$C$1,FALSE))=TRUE,0,VLOOKUP($F49,[1]기획현황취합!$A$1:$E$64926,[1]기획현황취합!$C$1,FALSE))</f>
        <v>41820</v>
      </c>
      <c r="AO49" s="46">
        <f>IF(ISERROR(($AM49/1.1)/VLOOKUP($AG49,'TARGET MU'!$A:$D,'TARGET MU'!$D$1,FALSE))=TRUE,0,($AM49/1.1)/VLOOKUP($AG49,'TARGET MU'!$A:$D,'TARGET MU'!$D$1,FALSE))</f>
        <v>8333.3333333333321</v>
      </c>
      <c r="AP49" s="1034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9562.61</v>
      </c>
      <c r="AQ49" s="38">
        <f t="shared" si="52"/>
        <v>1229.2766666666685</v>
      </c>
      <c r="AR49" s="725">
        <v>0</v>
      </c>
      <c r="AS49" s="725">
        <v>0</v>
      </c>
      <c r="AT49" s="251">
        <v>20</v>
      </c>
      <c r="AU49" s="226">
        <f t="shared" si="10"/>
        <v>20</v>
      </c>
      <c r="AV49" s="252">
        <v>7.65</v>
      </c>
      <c r="AW49" s="253">
        <v>0</v>
      </c>
      <c r="AX49" s="257">
        <f>IF(ISERROR(VLOOKUP($F49,[1]기획현황취합!$A$1:$E$64926,[1]기획현황취합!$D$1,FALSE))=TRUE,0,VLOOKUP($F49,[1]기획현황취합!$A$1:$E$64926,[1]기획현황취합!$D$1,FALSE))</f>
        <v>41738</v>
      </c>
      <c r="AY49" s="255">
        <v>0</v>
      </c>
      <c r="AZ49" s="210">
        <f>IF(ISERROR(VLOOKUP($F49,[1]기획현황취합!$A$1:$E$64926,[1]기획현황취합!$E$1,FALSE))=TRUE,0,VLOOKUP($F49,[1]기획현황취합!$A$1:$E$64926,[1]기획현황취합!$E$1,FALSE))</f>
        <v>41879</v>
      </c>
      <c r="BA49" s="250">
        <v>41879</v>
      </c>
      <c r="BB49" s="1326">
        <v>41887</v>
      </c>
      <c r="BC49" s="250">
        <v>41912</v>
      </c>
      <c r="BD49" s="250">
        <v>0</v>
      </c>
      <c r="BE49" s="250">
        <v>0</v>
      </c>
      <c r="BF49" s="250"/>
      <c r="BG49" s="1197" t="s">
        <v>1671</v>
      </c>
      <c r="BH49" s="1197" t="s">
        <v>1671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58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88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63"/>
        <v>0</v>
      </c>
      <c r="BO49" s="47">
        <f t="shared" si="64"/>
        <v>150</v>
      </c>
      <c r="BP49" s="95">
        <f t="shared" si="65"/>
        <v>1434391.5</v>
      </c>
      <c r="BQ49" s="95">
        <f t="shared" si="66"/>
        <v>8250000</v>
      </c>
      <c r="BR49" s="48">
        <f t="shared" si="15"/>
        <v>5.2286980228201294</v>
      </c>
      <c r="BT49" s="26" t="str">
        <f>IF(ISERROR(Z49&amp;VLOOKUP($AG49,'TARGET MU'!$A:$D,'TARGET MU'!$B$1,FALSE))=TRUE,"",Z49&amp;VLOOKUP($AG49,'TARGET MU'!$A:$D,'TARGET MU'!$B$1,FALSE))</f>
        <v>BRKERF5506BK동일모자(청도)</v>
      </c>
      <c r="BU49" s="31">
        <f t="shared" si="53"/>
        <v>9562.61</v>
      </c>
      <c r="BV49" s="31" t="str">
        <f t="shared" si="54"/>
        <v>BRKERF5506BKOML15055000동일모자08CN</v>
      </c>
      <c r="BX49" s="55" t="str">
        <f t="shared" si="16"/>
        <v>BRK</v>
      </c>
      <c r="BY49" s="56">
        <f t="shared" si="17"/>
        <v>5</v>
      </c>
      <c r="BZ49" s="56" t="str">
        <f t="shared" si="18"/>
        <v>M</v>
      </c>
      <c r="CA49" s="56" t="str">
        <f t="shared" si="19"/>
        <v>ER</v>
      </c>
      <c r="CB49" s="56" t="str">
        <f t="shared" si="20"/>
        <v>K</v>
      </c>
      <c r="CC49" s="56" t="str">
        <f t="shared" si="21"/>
        <v>CN</v>
      </c>
      <c r="CD49" s="57" t="str">
        <f t="shared" si="22"/>
        <v>14FW BROWN_SQURE_CAP-09-BK_KIDS</v>
      </c>
      <c r="CE49" s="56" t="str">
        <f t="shared" si="23"/>
        <v>BRKERF5506</v>
      </c>
      <c r="CF49" s="56">
        <f t="shared" si="24"/>
        <v>506</v>
      </c>
      <c r="CG49" s="57" t="str">
        <f t="shared" si="25"/>
        <v>14FW BROWN_SQURE_CAP-09-BK_KIDS</v>
      </c>
      <c r="CH49" s="56" t="str">
        <f t="shared" si="26"/>
        <v>BK</v>
      </c>
      <c r="CI49" s="56">
        <f t="shared" si="27"/>
        <v>1</v>
      </c>
      <c r="CJ49" s="56" t="str">
        <f t="shared" si="28"/>
        <v>OML</v>
      </c>
      <c r="CK49" s="58">
        <f t="shared" si="67"/>
        <v>150</v>
      </c>
      <c r="CL49" s="59">
        <f t="shared" si="30"/>
        <v>7.65</v>
      </c>
      <c r="CM49" s="58">
        <f t="shared" si="31"/>
        <v>55000</v>
      </c>
      <c r="CN49" s="58">
        <f t="shared" si="32"/>
        <v>9542.61</v>
      </c>
      <c r="CO49" s="58">
        <f t="shared" si="33"/>
        <v>20</v>
      </c>
      <c r="CP49" s="60">
        <f t="shared" si="34"/>
        <v>1</v>
      </c>
      <c r="CQ49" s="241" t="s">
        <v>5939</v>
      </c>
      <c r="CS49" s="49"/>
      <c r="CT49" s="50" t="str">
        <f t="shared" si="35"/>
        <v>BRKERF5506BKOML</v>
      </c>
      <c r="CU49" s="51" t="str">
        <f t="shared" si="36"/>
        <v>BROWN SQURE KIDS</v>
      </c>
      <c r="CV49" s="51" t="str">
        <f t="shared" si="55"/>
        <v>EARCAP_506</v>
      </c>
      <c r="CW49" s="51" t="str">
        <f t="shared" si="37"/>
        <v>BLACK_OML</v>
      </c>
      <c r="CX49" s="52" t="str">
        <f t="shared" si="38"/>
        <v>BRK</v>
      </c>
      <c r="CY49" s="52">
        <f t="shared" si="39"/>
        <v>506</v>
      </c>
      <c r="CZ49" s="53">
        <f t="shared" si="68"/>
        <v>150</v>
      </c>
      <c r="DA49" s="53">
        <f t="shared" si="41"/>
        <v>55000</v>
      </c>
      <c r="DB49" s="52" t="str">
        <f t="shared" si="42"/>
        <v>BLACK</v>
      </c>
      <c r="DC49" s="52" t="str">
        <f t="shared" si="43"/>
        <v>OML</v>
      </c>
      <c r="DD49" s="61"/>
      <c r="DE49" s="165"/>
      <c r="DG49" s="1268">
        <v>41739</v>
      </c>
      <c r="DH49" s="283">
        <f t="shared" si="44"/>
        <v>41789</v>
      </c>
      <c r="DI49" s="1265">
        <v>41747</v>
      </c>
      <c r="DJ49" s="1265">
        <v>41747</v>
      </c>
      <c r="DK49" s="1269">
        <v>41809</v>
      </c>
      <c r="DL49" s="1266">
        <v>3</v>
      </c>
      <c r="DM49" s="1266">
        <v>3</v>
      </c>
      <c r="DN49" s="1267" t="s">
        <v>2386</v>
      </c>
      <c r="DO49" s="1267" t="s">
        <v>2386</v>
      </c>
      <c r="DP49" s="284">
        <f t="shared" si="45"/>
        <v>41819</v>
      </c>
      <c r="DQ49" s="1267" t="s">
        <v>2387</v>
      </c>
      <c r="DR49" s="1267" t="s">
        <v>2387</v>
      </c>
      <c r="DS49" s="1267" t="s">
        <v>2387</v>
      </c>
      <c r="DT49" s="1322" t="s">
        <v>2388</v>
      </c>
      <c r="DU49" s="1270">
        <v>41820</v>
      </c>
      <c r="DV49" s="1268">
        <v>41830</v>
      </c>
      <c r="DW49" s="277" t="s">
        <v>4210</v>
      </c>
      <c r="DX49" s="278">
        <v>41885</v>
      </c>
      <c r="DY49" s="1198" t="s">
        <v>6937</v>
      </c>
      <c r="DZ49" s="61" t="s">
        <v>5420</v>
      </c>
      <c r="EA49" s="62"/>
      <c r="EB49" s="62"/>
      <c r="EC49" s="26" t="str">
        <f t="shared" si="56"/>
        <v/>
      </c>
      <c r="ED49" s="26" t="str">
        <f t="shared" si="57"/>
        <v>BRKERF5506BKOML</v>
      </c>
      <c r="EE49" s="27">
        <f>IF(ED49="",0,IF(COUNTIF(ED$12:ED48,ED49)=0,0,COUNTIF(ED$12:ED48,ED49)))</f>
        <v>0</v>
      </c>
      <c r="EF49" s="26">
        <f t="shared" si="58"/>
        <v>0</v>
      </c>
      <c r="EG49" s="27" t="str">
        <f t="shared" si="59"/>
        <v/>
      </c>
      <c r="EI49" s="26" t="str">
        <f t="shared" si="60"/>
        <v>BRKERF5506</v>
      </c>
      <c r="EJ49" s="26" t="str">
        <f t="shared" si="61"/>
        <v>BRKERF5506BK</v>
      </c>
      <c r="EL49" s="1265" t="s">
        <v>2417</v>
      </c>
      <c r="EM49" s="1265" t="s">
        <v>2417</v>
      </c>
      <c r="EN49" s="1265" t="s">
        <v>2417</v>
      </c>
      <c r="EO49" s="1265" t="s">
        <v>2417</v>
      </c>
      <c r="EP49" s="1265" t="s">
        <v>2417</v>
      </c>
      <c r="EQ49" s="1265" t="s">
        <v>2417</v>
      </c>
      <c r="ER49" s="1318"/>
      <c r="ES49" s="1318"/>
      <c r="ET49" s="1318"/>
      <c r="EU49" s="1318"/>
      <c r="EV49" s="1211"/>
      <c r="EW49" s="1267"/>
    </row>
    <row r="50" spans="1:153" s="26" customFormat="1" ht="52.5" customHeight="1">
      <c r="A50" s="169" t="str">
        <f>IF(OR($I50="TTL",$I50=""),"",IF(ISERROR(VLOOKUP($B50,CODE!$D:$G,CODE!$F$1-2,FALSE))=TRUE,"전략",VLOOKUP($B50,CODE!$D:$G,CODE!$F$1-2,FALSE)))</f>
        <v/>
      </c>
      <c r="B50" s="224" t="str">
        <f>IF(OR($I50="TTL",$I50=""),"",IF(VLOOKUP($P50,CODE!$K:$O,CODE!$O$1,FALSE)="",$I50,$I50&amp;"-"&amp;VLOOKUP($P50,CODE!$K:$O,CODE!$O$1,FALSE)))</f>
        <v/>
      </c>
      <c r="C50" s="72" t="str">
        <f t="shared" si="46"/>
        <v/>
      </c>
      <c r="D50" s="306" t="str">
        <f t="shared" si="47"/>
        <v/>
      </c>
      <c r="E50" s="72">
        <f t="shared" si="48"/>
        <v>0</v>
      </c>
      <c r="F50" s="195" t="str">
        <f t="shared" si="49"/>
        <v>0</v>
      </c>
      <c r="G50" s="72" t="str">
        <f t="shared" si="50"/>
        <v>0-</v>
      </c>
      <c r="H50" s="72">
        <f>IF(ISERROR(I50&amp;VLOOKUP(P50,CODE!$K:$N,CODE!$N$1,FALSE)&amp;S50)=TRUE,0,I50&amp;VLOOKUP(P50,CODE!$K:$N,CODE!$N$1,FALSE)&amp;S50)</f>
        <v>0</v>
      </c>
      <c r="I50" s="72" t="str">
        <f>IF(ISERROR(SEARCH("TTL",$K50))=TRUE,IF($L50="","",VLOOKUP($L50,CODE!$B:$G,CODE!$D$1,FALSE)),"TTL")</f>
        <v>TTL</v>
      </c>
      <c r="J50" s="244" t="str">
        <f t="shared" si="51"/>
        <v/>
      </c>
      <c r="K50" s="998" t="str">
        <f>C49&amp;" TTL"</f>
        <v>BRK-동일모자-08 TTL</v>
      </c>
      <c r="L50" s="40"/>
      <c r="M50" s="41" t="str">
        <f>IF(OR($I50="TTL",$L50=""),"",VLOOKUP($L50,CODE!$B:$D,CODE!$C$1,FALSE))</f>
        <v/>
      </c>
      <c r="N50" s="42" t="str">
        <f>IF(OR($I50="TTL",$L50=""),"",VLOOKUP($K$2,CODE!$S:$T,CODE!$T$1-1,FALSE))</f>
        <v/>
      </c>
      <c r="O50" s="43" t="str">
        <f>IF(OR($I50="TTL",$L50=""),"",VLOOKUP($L$2,CODE!$X:$Y,CODE!$Y$1-1,FALSE))</f>
        <v/>
      </c>
      <c r="P50" s="40"/>
      <c r="Q50" s="41" t="str">
        <f>IF(OR($I50="TTL",$P50=""),"",VLOOKUP($P50,CODE!$K:$M,CODE!$L$1,FALSE))</f>
        <v/>
      </c>
      <c r="R50" s="185" t="s">
        <v>1927</v>
      </c>
      <c r="S50" s="40"/>
      <c r="T50" s="43" t="str">
        <f t="shared" si="2"/>
        <v/>
      </c>
      <c r="U50" s="39" t="str">
        <f t="shared" si="3"/>
        <v/>
      </c>
      <c r="V50" s="36">
        <f t="shared" si="62"/>
        <v>3</v>
      </c>
      <c r="W50" s="44"/>
      <c r="X50" s="39" t="str">
        <f>IF($Y50="","",VLOOKUP($Y50,CODE!$AE:$AF,CODE!$AF$1-1,FALSE))</f>
        <v/>
      </c>
      <c r="Y50" s="37"/>
      <c r="Z50" s="35" t="str">
        <f t="shared" si="5"/>
        <v/>
      </c>
      <c r="AA50" s="587" t="str">
        <f t="shared" si="6"/>
        <v/>
      </c>
      <c r="AB50" s="45">
        <f t="shared" si="7"/>
        <v>3</v>
      </c>
      <c r="AC50" s="593">
        <v>0</v>
      </c>
      <c r="AD50" s="186">
        <v>1</v>
      </c>
      <c r="AE50" s="218"/>
      <c r="AF50" s="214"/>
      <c r="AG50" s="215"/>
      <c r="AH50" s="216"/>
      <c r="AI50" s="231" t="str">
        <f t="shared" si="8"/>
        <v/>
      </c>
      <c r="AJ50" s="217"/>
      <c r="AK50" s="217"/>
      <c r="AL50" s="219" t="str">
        <f t="shared" si="9"/>
        <v/>
      </c>
      <c r="AM50" s="254">
        <f>IF(ISERROR(VLOOKUP($F50,[1]기획현황취합!$A$1:$E$64926,[1]기획현황취합!$B$1,FALSE))=TRUE,0,VLOOKUP($F50,[1]기획현황취합!$A$1:$E$64926,[1]기획현황취합!$B$1,FALSE))</f>
        <v>0</v>
      </c>
      <c r="AN50" s="1003">
        <f>IF(ISERROR(VLOOKUP($F50,[1]기획현황취합!$A$1:$E$64926,[1]기획현황취합!$C$1,FALSE))=TRUE,0,VLOOKUP($F50,[1]기획현황취합!$A$1:$E$64926,[1]기획현황취합!$C$1,FALSE))</f>
        <v>0</v>
      </c>
      <c r="AO50" s="46">
        <f>IF(ISERROR(($AM50/1.1)/VLOOKUP($AG50,'TARGET MU'!$A:$D,'TARGET MU'!$D$1,FALSE))=TRUE,0,($AM50/1.1)/VLOOKUP($AG50,'TARGET MU'!$A:$D,'TARGET MU'!$D$1,FALSE))</f>
        <v>0</v>
      </c>
      <c r="AP50" s="1034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0</v>
      </c>
      <c r="AQ50" s="38">
        <f t="shared" si="52"/>
        <v>0</v>
      </c>
      <c r="AR50" s="725">
        <v>0</v>
      </c>
      <c r="AS50" s="725">
        <v>0</v>
      </c>
      <c r="AT50" s="251" t="s">
        <v>1714</v>
      </c>
      <c r="AU50" s="226">
        <f t="shared" si="10"/>
        <v>0</v>
      </c>
      <c r="AV50" s="252">
        <v>0</v>
      </c>
      <c r="AW50" s="253">
        <v>0</v>
      </c>
      <c r="AX50" s="257">
        <f>IF(ISERROR(VLOOKUP($F50,[1]기획현황취합!$A$1:$E$64926,[1]기획현황취합!$D$1,FALSE))=TRUE,0,VLOOKUP($F50,[1]기획현황취합!$A$1:$E$64926,[1]기획현황취합!$D$1,FALSE))</f>
        <v>0</v>
      </c>
      <c r="AY50" s="255">
        <v>0</v>
      </c>
      <c r="AZ50" s="210">
        <f>IF(ISERROR(VLOOKUP($F50,[1]기획현황취합!$A$1:$E$64926,[1]기획현황취합!$E$1,FALSE))=TRUE,0,VLOOKUP($F50,[1]기획현황취합!$A$1:$E$64926,[1]기획현황취합!$E$1,FALSE))</f>
        <v>0</v>
      </c>
      <c r="BA50" s="250">
        <v>0</v>
      </c>
      <c r="BB50" s="250">
        <v>0</v>
      </c>
      <c r="BC50" s="250">
        <v>0</v>
      </c>
      <c r="BD50" s="250">
        <v>0</v>
      </c>
      <c r="BE50" s="250">
        <v>0</v>
      </c>
      <c r="BF50" s="250">
        <v>0</v>
      </c>
      <c r="BG50" s="256">
        <v>0</v>
      </c>
      <c r="BH50" s="256">
        <v>0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756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235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108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63"/>
        <v>0</v>
      </c>
      <c r="BO50" s="47">
        <f t="shared" si="64"/>
        <v>1170</v>
      </c>
      <c r="BP50" s="95">
        <f t="shared" si="65"/>
        <v>10894491</v>
      </c>
      <c r="BQ50" s="95">
        <f t="shared" si="66"/>
        <v>64350000</v>
      </c>
      <c r="BR50" s="48">
        <f t="shared" si="15"/>
        <v>5.3696863855319164</v>
      </c>
      <c r="BT50" s="26" t="str">
        <f>IF(ISERROR(Z50&amp;VLOOKUP($AG50,'TARGET MU'!$A:$D,'TARGET MU'!$B$1,FALSE))=TRUE,"",Z50&amp;VLOOKUP($AG50,'TARGET MU'!$A:$D,'TARGET MU'!$B$1,FALSE))</f>
        <v/>
      </c>
      <c r="BU50" s="31">
        <f t="shared" si="53"/>
        <v>0</v>
      </c>
      <c r="BV50" s="31" t="str">
        <f t="shared" si="54"/>
        <v>0</v>
      </c>
      <c r="BX50" s="55" t="str">
        <f t="shared" si="16"/>
        <v/>
      </c>
      <c r="BY50" s="56" t="str">
        <f t="shared" si="17"/>
        <v/>
      </c>
      <c r="BZ50" s="56">
        <f t="shared" si="18"/>
        <v>0</v>
      </c>
      <c r="CA50" s="56">
        <f t="shared" si="19"/>
        <v>0</v>
      </c>
      <c r="CB50" s="56" t="str">
        <f t="shared" si="20"/>
        <v>K</v>
      </c>
      <c r="CC50" s="56">
        <f t="shared" si="21"/>
        <v>0</v>
      </c>
      <c r="CD50" s="57">
        <f t="shared" si="22"/>
        <v>0</v>
      </c>
      <c r="CE50" s="56" t="str">
        <f t="shared" si="23"/>
        <v/>
      </c>
      <c r="CF50" s="56" t="str">
        <f t="shared" si="24"/>
        <v/>
      </c>
      <c r="CG50" s="57">
        <f t="shared" si="25"/>
        <v>0</v>
      </c>
      <c r="CH50" s="56" t="str">
        <f t="shared" si="26"/>
        <v/>
      </c>
      <c r="CI50" s="56">
        <f t="shared" si="27"/>
        <v>1</v>
      </c>
      <c r="CJ50" s="56">
        <f t="shared" si="28"/>
        <v>0</v>
      </c>
      <c r="CK50" s="58">
        <f t="shared" si="67"/>
        <v>1170</v>
      </c>
      <c r="CL50" s="59">
        <f t="shared" si="30"/>
        <v>0</v>
      </c>
      <c r="CM50" s="58">
        <f t="shared" si="31"/>
        <v>0</v>
      </c>
      <c r="CN50" s="58">
        <f t="shared" si="32"/>
        <v>0</v>
      </c>
      <c r="CO50" s="58">
        <f t="shared" si="33"/>
        <v>0</v>
      </c>
      <c r="CP50" s="60" t="str">
        <f t="shared" si="34"/>
        <v/>
      </c>
      <c r="CQ50" s="241"/>
      <c r="CS50" s="49"/>
      <c r="CT50" s="50" t="str">
        <f t="shared" si="35"/>
        <v>BRK-동일모자-08 TTL</v>
      </c>
      <c r="CU50" s="51" t="str">
        <f t="shared" si="36"/>
        <v/>
      </c>
      <c r="CV50" s="51" t="str">
        <f t="shared" si="55"/>
        <v/>
      </c>
      <c r="CW50" s="51" t="str">
        <f t="shared" si="37"/>
        <v/>
      </c>
      <c r="CX50" s="52">
        <f t="shared" si="38"/>
        <v>0</v>
      </c>
      <c r="CY50" s="52" t="str">
        <f t="shared" si="39"/>
        <v/>
      </c>
      <c r="CZ50" s="53">
        <f t="shared" si="68"/>
        <v>1170</v>
      </c>
      <c r="DA50" s="53">
        <f t="shared" si="41"/>
        <v>0</v>
      </c>
      <c r="DB50" s="52">
        <f t="shared" si="42"/>
        <v>0</v>
      </c>
      <c r="DC50" s="52">
        <f t="shared" si="43"/>
        <v>0</v>
      </c>
      <c r="DD50" s="61"/>
      <c r="DE50" s="165"/>
      <c r="DG50" s="277"/>
      <c r="DH50" s="283" t="str">
        <f t="shared" si="44"/>
        <v/>
      </c>
      <c r="DI50" s="276"/>
      <c r="DJ50" s="276"/>
      <c r="DK50" s="277"/>
      <c r="DL50" s="277"/>
      <c r="DM50" s="1080"/>
      <c r="DN50" s="277"/>
      <c r="DO50" s="277"/>
      <c r="DP50" s="284" t="str">
        <f t="shared" si="45"/>
        <v/>
      </c>
      <c r="DQ50" s="277"/>
      <c r="DR50" s="277"/>
      <c r="DS50" s="278"/>
      <c r="DT50" s="277"/>
      <c r="DU50" s="278"/>
      <c r="DV50" s="277"/>
      <c r="DW50" s="277"/>
      <c r="DX50" s="278"/>
      <c r="DY50" s="278"/>
      <c r="DZ50" s="61"/>
      <c r="EA50" s="62"/>
      <c r="EB50" s="62"/>
      <c r="EC50" s="26" t="str">
        <f t="shared" si="56"/>
        <v>0</v>
      </c>
      <c r="ED50" s="26" t="str">
        <f t="shared" si="57"/>
        <v/>
      </c>
      <c r="EE50" s="27">
        <f>IF(ED50="",0,IF(COUNTIF(ED$12:ED49,ED50)=0,0,COUNTIF(ED$12:ED49,ED50)))</f>
        <v>0</v>
      </c>
      <c r="EF50" s="26">
        <f t="shared" si="58"/>
        <v>0</v>
      </c>
      <c r="EG50" s="27" t="str">
        <f t="shared" si="59"/>
        <v/>
      </c>
      <c r="EI50" s="26" t="str">
        <f t="shared" si="60"/>
        <v/>
      </c>
      <c r="EJ50" s="26" t="str">
        <f t="shared" si="61"/>
        <v/>
      </c>
      <c r="EL50" s="277"/>
      <c r="EM50" s="283"/>
      <c r="EN50" s="276"/>
      <c r="EO50" s="276"/>
      <c r="EP50" s="277"/>
      <c r="EQ50" s="277"/>
      <c r="ER50" s="1080"/>
      <c r="ES50" s="277"/>
      <c r="ET50" s="277"/>
      <c r="EU50" s="284"/>
      <c r="EV50" s="277"/>
      <c r="EW50" s="277"/>
    </row>
    <row r="51" spans="1:153" s="26" customFormat="1" ht="52.5" customHeight="1">
      <c r="A51" s="169" t="str">
        <f>IF(OR($I51="TTL",$I51=""),"",IF(ISERROR(VLOOKUP($B51,CODE!$D:$G,CODE!$F$1-2,FALSE))=TRUE,"전략",VLOOKUP($B51,CODE!$D:$G,CODE!$F$1-2,FALSE)))</f>
        <v>F-HAT</v>
      </c>
      <c r="B51" s="224" t="str">
        <f>IF(OR($I51="TTL",$I51=""),"",IF(VLOOKUP($P51,CODE!$K:$O,CODE!$O$1,FALSE)="",$I51,$I51&amp;"-"&amp;VLOOKUP($P51,CODE!$K:$O,CODE!$O$1,FALSE)))</f>
        <v>JOK</v>
      </c>
      <c r="C51" s="72" t="str">
        <f t="shared" si="46"/>
        <v>JOK-동일모자-10</v>
      </c>
      <c r="D51" s="306" t="str">
        <f t="shared" si="47"/>
        <v>JOK-동일모자-10JOKERF5501IV</v>
      </c>
      <c r="E51" s="72">
        <f t="shared" si="48"/>
        <v>1</v>
      </c>
      <c r="F51" s="195" t="str">
        <f t="shared" si="49"/>
        <v>JOK-동일모자-101</v>
      </c>
      <c r="G51" s="72" t="str">
        <f t="shared" si="50"/>
        <v>JOK-동일모자-101-JOKERF5501IVORYFRE</v>
      </c>
      <c r="H51" s="72" t="str">
        <f>IF(ISERROR(I51&amp;VLOOKUP(P51,CODE!$K:$N,CODE!$N$1,FALSE)&amp;S51)=TRUE,0,I51&amp;VLOOKUP(P51,CODE!$K:$N,CODE!$N$1,FALSE)&amp;S51)</f>
        <v>JOK의류외501</v>
      </c>
      <c r="I51" s="72" t="str">
        <f>IF(ISERROR(SEARCH("TTL",$K51))=TRUE,IF($L51="","",VLOOKUP($L51,CODE!$B:$G,CODE!$D$1,FALSE)),"TTL")</f>
        <v>JOK</v>
      </c>
      <c r="J51" s="244" t="str">
        <f t="shared" si="51"/>
        <v>14FW J</v>
      </c>
      <c r="K51" s="998"/>
      <c r="L51" s="40" t="s">
        <v>2011</v>
      </c>
      <c r="M51" s="41" t="str">
        <f>IF(OR($I51="TTL",$L51=""),"",VLOOKUP($L51,CODE!$B:$D,CODE!$C$1,FALSE))</f>
        <v>JOIE BETE KIDS</v>
      </c>
      <c r="N51" s="42" t="str">
        <f>IF(OR($I51="TTL",$L51=""),"",VLOOKUP($K$2,CODE!$S:$T,CODE!$T$1-1,FALSE))</f>
        <v>F</v>
      </c>
      <c r="O51" s="1199">
        <v>5</v>
      </c>
      <c r="P51" s="40" t="s">
        <v>2012</v>
      </c>
      <c r="Q51" s="41" t="str">
        <f>IF(OR($I51="TTL",$P51=""),"",VLOOKUP($P51,CODE!$K:$M,CODE!$L$1,FALSE))</f>
        <v>EARCAP</v>
      </c>
      <c r="R51" s="185" t="s">
        <v>2013</v>
      </c>
      <c r="S51" s="40">
        <v>501</v>
      </c>
      <c r="T51" s="43">
        <f t="shared" si="2"/>
        <v>501</v>
      </c>
      <c r="U51" s="39" t="str">
        <f t="shared" si="3"/>
        <v>JOKERF5501</v>
      </c>
      <c r="V51" s="36">
        <f t="shared" si="62"/>
        <v>1</v>
      </c>
      <c r="W51" s="1206" t="s">
        <v>2014</v>
      </c>
      <c r="X51" s="39" t="str">
        <f>IF($Y51="","",VLOOKUP($Y51,CODE!$AE:$AF,CODE!$AF$1-1,FALSE))</f>
        <v>IV</v>
      </c>
      <c r="Y51" s="37" t="s">
        <v>2015</v>
      </c>
      <c r="Z51" s="35" t="str">
        <f t="shared" si="5"/>
        <v>JOKERF5501IV</v>
      </c>
      <c r="AA51" s="587" t="str">
        <f t="shared" si="6"/>
        <v/>
      </c>
      <c r="AB51" s="45">
        <f t="shared" si="7"/>
        <v>1</v>
      </c>
      <c r="AC51" s="593">
        <v>0</v>
      </c>
      <c r="AD51" s="186">
        <v>1</v>
      </c>
      <c r="AE51" s="218" t="s">
        <v>2016</v>
      </c>
      <c r="AF51" s="214">
        <v>250</v>
      </c>
      <c r="AG51" s="215" t="s">
        <v>2017</v>
      </c>
      <c r="AH51" s="216">
        <v>10</v>
      </c>
      <c r="AI51" s="231">
        <f t="shared" si="8"/>
        <v>10</v>
      </c>
      <c r="AJ51" s="217" t="s">
        <v>1932</v>
      </c>
      <c r="AK51" s="217" t="s">
        <v>1933</v>
      </c>
      <c r="AL51" s="219">
        <f t="shared" si="9"/>
        <v>1</v>
      </c>
      <c r="AM51" s="254">
        <f>IF(ISERROR(VLOOKUP($F51,[1]기획현황취합!$A$1:$E$64926,[1]기획현황취합!$B$1,FALSE))=TRUE,0,VLOOKUP($F51,[1]기획현황취합!$A$1:$E$64926,[1]기획현황취합!$B$1,FALSE))</f>
        <v>55000</v>
      </c>
      <c r="AN51" s="1003">
        <f>IF(ISERROR(VLOOKUP($F51,[1]기획현황취합!$A$1:$E$64926,[1]기획현황취합!$C$1,FALSE))=TRUE,0,VLOOKUP($F51,[1]기획현황취합!$A$1:$E$64926,[1]기획현황취합!$C$1,FALSE))</f>
        <v>41820</v>
      </c>
      <c r="AO51" s="46">
        <f>IF(ISERROR(($AM51/1.1)/VLOOKUP($AG51,'TARGET MU'!$A:$D,'TARGET MU'!$D$1,FALSE))=TRUE,0,($AM51/1.1)/VLOOKUP($AG51,'TARGET MU'!$A:$D,'TARGET MU'!$D$1,FALSE))</f>
        <v>8333.3333333333321</v>
      </c>
      <c r="AP51" s="1034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9437.8700000000008</v>
      </c>
      <c r="AQ51" s="38">
        <f t="shared" si="52"/>
        <v>1104.5366666666687</v>
      </c>
      <c r="AR51" s="725"/>
      <c r="AS51" s="725">
        <v>0</v>
      </c>
      <c r="AT51" s="251">
        <v>20</v>
      </c>
      <c r="AU51" s="226">
        <f t="shared" si="10"/>
        <v>20</v>
      </c>
      <c r="AV51" s="252">
        <v>7.55</v>
      </c>
      <c r="AW51" s="253">
        <v>0</v>
      </c>
      <c r="AX51" s="257">
        <f>IF(ISERROR(VLOOKUP($F51,[1]기획현황취합!$A$1:$E$64926,[1]기획현황취합!$D$1,FALSE))=TRUE,0,VLOOKUP($F51,[1]기획현황취합!$A$1:$E$64926,[1]기획현황취합!$D$1,FALSE))</f>
        <v>41745</v>
      </c>
      <c r="AY51" s="255">
        <v>0</v>
      </c>
      <c r="AZ51" s="210">
        <f>IF(ISERROR(VLOOKUP($F51,[1]기획현황취합!$A$1:$E$64926,[1]기획현황취합!$E$1,FALSE))=TRUE,0,VLOOKUP($F51,[1]기획현황취합!$A$1:$E$64926,[1]기획현황취합!$E$1,FALSE))</f>
        <v>41879</v>
      </c>
      <c r="BA51" s="250">
        <v>41879</v>
      </c>
      <c r="BB51" s="1326">
        <v>41883</v>
      </c>
      <c r="BC51" s="250">
        <v>0</v>
      </c>
      <c r="BD51" s="250">
        <v>0</v>
      </c>
      <c r="BE51" s="250">
        <v>0</v>
      </c>
      <c r="BF51" s="250">
        <v>0</v>
      </c>
      <c r="BG51" s="1197" t="s">
        <v>1671</v>
      </c>
      <c r="BH51" s="1197" t="s">
        <v>1671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250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63"/>
        <v>0</v>
      </c>
      <c r="BO51" s="47">
        <f t="shared" si="64"/>
        <v>250</v>
      </c>
      <c r="BP51" s="95">
        <f t="shared" si="65"/>
        <v>2359467.5</v>
      </c>
      <c r="BQ51" s="95">
        <f t="shared" si="66"/>
        <v>13750000</v>
      </c>
      <c r="BR51" s="48">
        <f t="shared" si="15"/>
        <v>5.2978055429879838</v>
      </c>
      <c r="BT51" s="26" t="str">
        <f>IF(ISERROR(Z51&amp;VLOOKUP($AG51,'TARGET MU'!$A:$D,'TARGET MU'!$B$1,FALSE))=TRUE,"",Z51&amp;VLOOKUP($AG51,'TARGET MU'!$A:$D,'TARGET MU'!$B$1,FALSE))</f>
        <v>JOKERF5501IV동일모자(청도)</v>
      </c>
      <c r="BU51" s="31">
        <f t="shared" si="53"/>
        <v>9437.8700000000008</v>
      </c>
      <c r="BV51" s="31" t="str">
        <f t="shared" si="54"/>
        <v>JOKERF5501IVFRE25055000동일모자10CN</v>
      </c>
      <c r="BX51" s="55" t="str">
        <f t="shared" si="16"/>
        <v>JOK</v>
      </c>
      <c r="BY51" s="56">
        <f t="shared" si="17"/>
        <v>5</v>
      </c>
      <c r="BZ51" s="56" t="str">
        <f t="shared" si="18"/>
        <v>M</v>
      </c>
      <c r="CA51" s="56" t="str">
        <f t="shared" si="19"/>
        <v>ER</v>
      </c>
      <c r="CB51" s="56" t="str">
        <f t="shared" si="20"/>
        <v>K</v>
      </c>
      <c r="CC51" s="56" t="str">
        <f t="shared" si="21"/>
        <v>CN</v>
      </c>
      <c r="CD51" s="57" t="str">
        <f t="shared" si="22"/>
        <v>14FW JOIE BETE_01_IV_KIDS</v>
      </c>
      <c r="CE51" s="56" t="str">
        <f t="shared" si="23"/>
        <v>JOKERF5501</v>
      </c>
      <c r="CF51" s="56">
        <f t="shared" si="24"/>
        <v>501</v>
      </c>
      <c r="CG51" s="57" t="str">
        <f t="shared" si="25"/>
        <v>14FW JOIE BETE_01_IV_KIDS</v>
      </c>
      <c r="CH51" s="56" t="str">
        <f t="shared" si="26"/>
        <v>IV</v>
      </c>
      <c r="CI51" s="56">
        <f t="shared" si="27"/>
        <v>1</v>
      </c>
      <c r="CJ51" s="56" t="str">
        <f t="shared" si="28"/>
        <v>FRE</v>
      </c>
      <c r="CK51" s="58">
        <f t="shared" si="67"/>
        <v>250</v>
      </c>
      <c r="CL51" s="59">
        <f t="shared" si="30"/>
        <v>7.55</v>
      </c>
      <c r="CM51" s="58">
        <f t="shared" si="31"/>
        <v>55000</v>
      </c>
      <c r="CN51" s="58">
        <f t="shared" si="32"/>
        <v>9417.8700000000008</v>
      </c>
      <c r="CO51" s="58">
        <f t="shared" si="33"/>
        <v>20</v>
      </c>
      <c r="CP51" s="60">
        <f t="shared" si="34"/>
        <v>1</v>
      </c>
      <c r="CQ51" s="241">
        <v>833</v>
      </c>
      <c r="CS51" s="49"/>
      <c r="CT51" s="50" t="str">
        <f t="shared" si="35"/>
        <v>JOKERF5501IVFRE</v>
      </c>
      <c r="CU51" s="51" t="str">
        <f t="shared" si="36"/>
        <v>JOIE BETE KIDS</v>
      </c>
      <c r="CV51" s="51" t="str">
        <f t="shared" si="55"/>
        <v>EARCAP_501</v>
      </c>
      <c r="CW51" s="51" t="str">
        <f t="shared" si="37"/>
        <v>IVORY_FRE</v>
      </c>
      <c r="CX51" s="52" t="str">
        <f t="shared" si="38"/>
        <v>JOK</v>
      </c>
      <c r="CY51" s="52">
        <f t="shared" si="39"/>
        <v>501</v>
      </c>
      <c r="CZ51" s="53">
        <f t="shared" si="68"/>
        <v>250</v>
      </c>
      <c r="DA51" s="53">
        <f t="shared" si="41"/>
        <v>55000</v>
      </c>
      <c r="DB51" s="52" t="str">
        <f t="shared" si="42"/>
        <v>IVORY</v>
      </c>
      <c r="DC51" s="52" t="str">
        <f t="shared" si="43"/>
        <v>FRE</v>
      </c>
      <c r="DD51" s="61"/>
      <c r="DE51" s="165"/>
      <c r="DG51" s="1268">
        <v>41745</v>
      </c>
      <c r="DH51" s="283">
        <f t="shared" si="44"/>
        <v>41789</v>
      </c>
      <c r="DI51" s="1265">
        <v>41746</v>
      </c>
      <c r="DJ51" s="1265">
        <v>41746</v>
      </c>
      <c r="DK51" s="1269">
        <v>41809</v>
      </c>
      <c r="DL51" s="1266">
        <v>7</v>
      </c>
      <c r="DM51" s="1266">
        <v>7</v>
      </c>
      <c r="DN51" s="1267" t="s">
        <v>2389</v>
      </c>
      <c r="DO51" s="1267" t="s">
        <v>2389</v>
      </c>
      <c r="DP51" s="284">
        <f t="shared" si="45"/>
        <v>41819</v>
      </c>
      <c r="DQ51" s="1267" t="s">
        <v>2390</v>
      </c>
      <c r="DR51" s="1267" t="s">
        <v>2390</v>
      </c>
      <c r="DS51" s="1267" t="s">
        <v>2390</v>
      </c>
      <c r="DT51" s="1269">
        <v>41758</v>
      </c>
      <c r="DU51" s="1270">
        <v>41758</v>
      </c>
      <c r="DV51" s="1268">
        <v>41830</v>
      </c>
      <c r="DW51" s="277" t="s">
        <v>4210</v>
      </c>
      <c r="DX51" s="1315">
        <v>41878</v>
      </c>
      <c r="DY51" s="1198" t="s">
        <v>6937</v>
      </c>
      <c r="DZ51" s="61" t="s">
        <v>5420</v>
      </c>
      <c r="EA51" s="62"/>
      <c r="EB51" s="62"/>
      <c r="EC51" s="26" t="str">
        <f t="shared" si="56"/>
        <v>JOKERF5501IV41745</v>
      </c>
      <c r="ED51" s="26" t="str">
        <f t="shared" si="57"/>
        <v>JOKERF5501IVFRE</v>
      </c>
      <c r="EE51" s="27">
        <f>IF(ED51="",0,IF(COUNTIF(ED$12:ED50,ED51)=0,0,COUNTIF(ED$12:ED50,ED51)))</f>
        <v>0</v>
      </c>
      <c r="EF51" s="26">
        <f t="shared" si="58"/>
        <v>0</v>
      </c>
      <c r="EG51" s="27" t="str">
        <f t="shared" si="59"/>
        <v/>
      </c>
      <c r="EI51" s="26" t="str">
        <f t="shared" si="60"/>
        <v>JOKERF5501</v>
      </c>
      <c r="EJ51" s="26" t="str">
        <f t="shared" si="61"/>
        <v>JOKERF5501IV</v>
      </c>
      <c r="EL51" s="1265" t="s">
        <v>2417</v>
      </c>
      <c r="EM51" s="1265" t="s">
        <v>2417</v>
      </c>
      <c r="EN51" s="1265" t="s">
        <v>2417</v>
      </c>
      <c r="EO51" s="1265" t="s">
        <v>2417</v>
      </c>
      <c r="EP51" s="1265" t="s">
        <v>2417</v>
      </c>
      <c r="EQ51" s="1265" t="s">
        <v>2417</v>
      </c>
      <c r="ER51" s="1318"/>
      <c r="ES51" s="1318"/>
      <c r="ET51" s="1318"/>
      <c r="EU51" s="1318"/>
      <c r="EV51" s="1211"/>
      <c r="EW51" s="1267"/>
    </row>
    <row r="52" spans="1:153" s="26" customFormat="1" ht="52.5" customHeight="1">
      <c r="A52" s="169" t="str">
        <f>IF(OR($I52="TTL",$I52=""),"",IF(ISERROR(VLOOKUP($B52,CODE!$D:$G,CODE!$F$1-2,FALSE))=TRUE,"전략",VLOOKUP($B52,CODE!$D:$G,CODE!$F$1-2,FALSE)))</f>
        <v/>
      </c>
      <c r="B52" s="224" t="str">
        <f>IF(OR($I52="TTL",$I52=""),"",IF(VLOOKUP($P52,CODE!$K:$O,CODE!$O$1,FALSE)="",$I52,$I52&amp;"-"&amp;VLOOKUP($P52,CODE!$K:$O,CODE!$O$1,FALSE)))</f>
        <v/>
      </c>
      <c r="C52" s="72" t="str">
        <f t="shared" si="46"/>
        <v/>
      </c>
      <c r="D52" s="306" t="str">
        <f t="shared" si="47"/>
        <v/>
      </c>
      <c r="E52" s="72">
        <f t="shared" si="48"/>
        <v>0</v>
      </c>
      <c r="F52" s="195" t="str">
        <f t="shared" si="49"/>
        <v>0</v>
      </c>
      <c r="G52" s="72" t="str">
        <f t="shared" si="50"/>
        <v>0-</v>
      </c>
      <c r="H52" s="72">
        <f>IF(ISERROR(I52&amp;VLOOKUP(P52,CODE!$K:$N,CODE!$N$1,FALSE)&amp;S52)=TRUE,0,I52&amp;VLOOKUP(P52,CODE!$K:$N,CODE!$N$1,FALSE)&amp;S52)</f>
        <v>0</v>
      </c>
      <c r="I52" s="72" t="str">
        <f>IF(ISERROR(SEARCH("TTL",$K52))=TRUE,IF($L52="","",VLOOKUP($L52,CODE!$B:$G,CODE!$D$1,FALSE)),"TTL")</f>
        <v>TTL</v>
      </c>
      <c r="J52" s="244" t="str">
        <f t="shared" si="51"/>
        <v/>
      </c>
      <c r="K52" s="998" t="str">
        <f>C51&amp;" TTL"</f>
        <v>JOK-동일모자-10 TTL</v>
      </c>
      <c r="L52" s="40"/>
      <c r="M52" s="41" t="str">
        <f>IF(OR($I52="TTL",$L52=""),"",VLOOKUP($L52,CODE!$B:$D,CODE!$C$1,FALSE))</f>
        <v/>
      </c>
      <c r="N52" s="42" t="str">
        <f>IF(OR($I52="TTL",$L52=""),"",VLOOKUP($K$2,CODE!$S:$T,CODE!$T$1-1,FALSE))</f>
        <v/>
      </c>
      <c r="O52" s="43" t="str">
        <f>IF(OR($I52="TTL",$L52=""),"",VLOOKUP($L$2,CODE!$X:$Y,CODE!$Y$1-1,FALSE))</f>
        <v/>
      </c>
      <c r="P52" s="40"/>
      <c r="Q52" s="41" t="str">
        <f>IF(OR($I52="TTL",$P52=""),"",VLOOKUP($P52,CODE!$K:$M,CODE!$L$1,FALSE))</f>
        <v/>
      </c>
      <c r="R52" s="185" t="s">
        <v>1927</v>
      </c>
      <c r="S52" s="40"/>
      <c r="T52" s="43" t="str">
        <f t="shared" si="2"/>
        <v/>
      </c>
      <c r="U52" s="39" t="str">
        <f t="shared" si="3"/>
        <v/>
      </c>
      <c r="V52" s="36">
        <f t="shared" si="62"/>
        <v>1</v>
      </c>
      <c r="W52" s="44"/>
      <c r="X52" s="39" t="str">
        <f>IF($Y52="","",VLOOKUP($Y52,CODE!$AE:$AF,CODE!$AF$1-1,FALSE))</f>
        <v/>
      </c>
      <c r="Y52" s="37"/>
      <c r="Z52" s="35" t="str">
        <f t="shared" si="5"/>
        <v/>
      </c>
      <c r="AA52" s="587" t="str">
        <f t="shared" si="6"/>
        <v/>
      </c>
      <c r="AB52" s="45">
        <f t="shared" si="7"/>
        <v>1</v>
      </c>
      <c r="AC52" s="593">
        <v>0</v>
      </c>
      <c r="AD52" s="186">
        <v>1</v>
      </c>
      <c r="AE52" s="218"/>
      <c r="AF52" s="214"/>
      <c r="AG52" s="215"/>
      <c r="AH52" s="216"/>
      <c r="AI52" s="231" t="str">
        <f t="shared" si="8"/>
        <v/>
      </c>
      <c r="AJ52" s="217"/>
      <c r="AK52" s="217"/>
      <c r="AL52" s="219" t="str">
        <f t="shared" si="9"/>
        <v/>
      </c>
      <c r="AM52" s="254">
        <f>IF(ISERROR(VLOOKUP($F52,[1]기획현황취합!$A$1:$E$64926,[1]기획현황취합!$B$1,FALSE))=TRUE,0,VLOOKUP($F52,[1]기획현황취합!$A$1:$E$64926,[1]기획현황취합!$B$1,FALSE))</f>
        <v>0</v>
      </c>
      <c r="AN52" s="1003">
        <f>IF(ISERROR(VLOOKUP($F52,[1]기획현황취합!$A$1:$E$64926,[1]기획현황취합!$C$1,FALSE))=TRUE,0,VLOOKUP($F52,[1]기획현황취합!$A$1:$E$64926,[1]기획현황취합!$C$1,FALSE))</f>
        <v>0</v>
      </c>
      <c r="AO52" s="46">
        <f>IF(ISERROR(($AM52/1.1)/VLOOKUP($AG52,'TARGET MU'!$A:$D,'TARGET MU'!$D$1,FALSE))=TRUE,0,($AM52/1.1)/VLOOKUP($AG52,'TARGET MU'!$A:$D,'TARGET MU'!$D$1,FALSE))</f>
        <v>0</v>
      </c>
      <c r="AP52" s="1034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0</v>
      </c>
      <c r="AQ52" s="38">
        <f t="shared" si="52"/>
        <v>0</v>
      </c>
      <c r="AR52" s="725">
        <v>0</v>
      </c>
      <c r="AS52" s="725">
        <v>0</v>
      </c>
      <c r="AT52" s="251" t="s">
        <v>1714</v>
      </c>
      <c r="AU52" s="226">
        <f t="shared" si="10"/>
        <v>0</v>
      </c>
      <c r="AV52" s="252">
        <v>0</v>
      </c>
      <c r="AW52" s="253">
        <v>0</v>
      </c>
      <c r="AX52" s="257">
        <f>IF(ISERROR(VLOOKUP($F52,[1]기획현황취합!$A$1:$E$64926,[1]기획현황취합!$D$1,FALSE))=TRUE,0,VLOOKUP($F52,[1]기획현황취합!$A$1:$E$64926,[1]기획현황취합!$D$1,FALSE))</f>
        <v>0</v>
      </c>
      <c r="AY52" s="255">
        <v>0</v>
      </c>
      <c r="AZ52" s="210">
        <f>IF(ISERROR(VLOOKUP($F52,[1]기획현황취합!$A$1:$E$64926,[1]기획현황취합!$E$1,FALSE))=TRUE,0,VLOOKUP($F52,[1]기획현황취합!$A$1:$E$64926,[1]기획현황취합!$E$1,FALSE))</f>
        <v>0</v>
      </c>
      <c r="BA52" s="250">
        <v>0</v>
      </c>
      <c r="BB52" s="250">
        <v>0</v>
      </c>
      <c r="BC52" s="250">
        <v>0</v>
      </c>
      <c r="BD52" s="250">
        <v>0</v>
      </c>
      <c r="BE52" s="250">
        <v>0</v>
      </c>
      <c r="BF52" s="250">
        <v>0</v>
      </c>
      <c r="BG52" s="256">
        <v>0</v>
      </c>
      <c r="BH52" s="256">
        <v>0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250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63"/>
        <v>0</v>
      </c>
      <c r="BO52" s="47">
        <f t="shared" si="64"/>
        <v>250</v>
      </c>
      <c r="BP52" s="95">
        <f t="shared" si="65"/>
        <v>2359467.5</v>
      </c>
      <c r="BQ52" s="95">
        <f t="shared" si="66"/>
        <v>13750000</v>
      </c>
      <c r="BR52" s="48">
        <f t="shared" si="15"/>
        <v>5.2978055429879838</v>
      </c>
      <c r="BT52" s="26" t="str">
        <f>IF(ISERROR(Z52&amp;VLOOKUP($AG52,'TARGET MU'!$A:$D,'TARGET MU'!$B$1,FALSE))=TRUE,"",Z52&amp;VLOOKUP($AG52,'TARGET MU'!$A:$D,'TARGET MU'!$B$1,FALSE))</f>
        <v/>
      </c>
      <c r="BU52" s="31">
        <f t="shared" si="53"/>
        <v>0</v>
      </c>
      <c r="BV52" s="31" t="str">
        <f t="shared" si="54"/>
        <v>0</v>
      </c>
      <c r="BX52" s="55" t="str">
        <f t="shared" si="16"/>
        <v/>
      </c>
      <c r="BY52" s="56" t="str">
        <f t="shared" si="17"/>
        <v/>
      </c>
      <c r="BZ52" s="56">
        <f t="shared" si="18"/>
        <v>0</v>
      </c>
      <c r="CA52" s="56">
        <f t="shared" si="19"/>
        <v>0</v>
      </c>
      <c r="CB52" s="56" t="str">
        <f t="shared" si="20"/>
        <v>K</v>
      </c>
      <c r="CC52" s="56">
        <f t="shared" si="21"/>
        <v>0</v>
      </c>
      <c r="CD52" s="57">
        <f t="shared" si="22"/>
        <v>0</v>
      </c>
      <c r="CE52" s="56" t="str">
        <f t="shared" si="23"/>
        <v/>
      </c>
      <c r="CF52" s="56" t="str">
        <f t="shared" si="24"/>
        <v/>
      </c>
      <c r="CG52" s="57">
        <f t="shared" si="25"/>
        <v>0</v>
      </c>
      <c r="CH52" s="56" t="str">
        <f t="shared" si="26"/>
        <v/>
      </c>
      <c r="CI52" s="56">
        <f t="shared" si="27"/>
        <v>1</v>
      </c>
      <c r="CJ52" s="56">
        <f t="shared" si="28"/>
        <v>0</v>
      </c>
      <c r="CK52" s="58">
        <f t="shared" si="67"/>
        <v>250</v>
      </c>
      <c r="CL52" s="59">
        <f t="shared" si="30"/>
        <v>0</v>
      </c>
      <c r="CM52" s="58">
        <f t="shared" si="31"/>
        <v>0</v>
      </c>
      <c r="CN52" s="58">
        <f t="shared" si="32"/>
        <v>0</v>
      </c>
      <c r="CO52" s="58">
        <f t="shared" si="33"/>
        <v>0</v>
      </c>
      <c r="CP52" s="60" t="str">
        <f t="shared" si="34"/>
        <v/>
      </c>
      <c r="CQ52" s="241"/>
      <c r="CS52" s="49"/>
      <c r="CT52" s="50" t="str">
        <f t="shared" si="35"/>
        <v>JOK-동일모자-10 TTL</v>
      </c>
      <c r="CU52" s="51" t="str">
        <f t="shared" si="36"/>
        <v/>
      </c>
      <c r="CV52" s="51" t="str">
        <f t="shared" si="55"/>
        <v/>
      </c>
      <c r="CW52" s="51" t="str">
        <f t="shared" si="37"/>
        <v/>
      </c>
      <c r="CX52" s="52">
        <f t="shared" si="38"/>
        <v>0</v>
      </c>
      <c r="CY52" s="52" t="str">
        <f t="shared" si="39"/>
        <v/>
      </c>
      <c r="CZ52" s="53">
        <f t="shared" si="68"/>
        <v>250</v>
      </c>
      <c r="DA52" s="53">
        <f t="shared" si="41"/>
        <v>0</v>
      </c>
      <c r="DB52" s="52">
        <f t="shared" si="42"/>
        <v>0</v>
      </c>
      <c r="DC52" s="52">
        <f t="shared" si="43"/>
        <v>0</v>
      </c>
      <c r="DD52" s="61"/>
      <c r="DE52" s="165"/>
      <c r="DG52" s="277"/>
      <c r="DH52" s="283" t="str">
        <f t="shared" si="44"/>
        <v/>
      </c>
      <c r="DI52" s="276"/>
      <c r="DJ52" s="276"/>
      <c r="DK52" s="277"/>
      <c r="DL52" s="277"/>
      <c r="DM52" s="1080"/>
      <c r="DN52" s="277"/>
      <c r="DO52" s="277"/>
      <c r="DP52" s="284" t="str">
        <f t="shared" si="45"/>
        <v/>
      </c>
      <c r="DQ52" s="277"/>
      <c r="DR52" s="277"/>
      <c r="DS52" s="278"/>
      <c r="DT52" s="277"/>
      <c r="DU52" s="278"/>
      <c r="DV52" s="277"/>
      <c r="DW52" s="277"/>
      <c r="DX52" s="278"/>
      <c r="DY52" s="278"/>
      <c r="DZ52" s="61"/>
      <c r="EA52" s="62"/>
      <c r="EB52" s="62"/>
      <c r="EC52" s="26" t="str">
        <f t="shared" si="56"/>
        <v>0</v>
      </c>
      <c r="ED52" s="26" t="str">
        <f t="shared" si="57"/>
        <v/>
      </c>
      <c r="EE52" s="27">
        <f>IF(ED52="",0,IF(COUNTIF(ED$12:ED51,ED52)=0,0,COUNTIF(ED$12:ED51,ED52)))</f>
        <v>0</v>
      </c>
      <c r="EF52" s="26">
        <f t="shared" si="58"/>
        <v>0</v>
      </c>
      <c r="EG52" s="27" t="str">
        <f t="shared" si="59"/>
        <v/>
      </c>
      <c r="EI52" s="26" t="str">
        <f t="shared" si="60"/>
        <v/>
      </c>
      <c r="EJ52" s="26" t="str">
        <f t="shared" si="61"/>
        <v/>
      </c>
      <c r="EL52" s="277"/>
      <c r="EM52" s="283"/>
      <c r="EN52" s="276"/>
      <c r="EO52" s="276"/>
      <c r="EP52" s="277"/>
      <c r="EQ52" s="277"/>
      <c r="ER52" s="1080"/>
      <c r="ES52" s="277"/>
      <c r="ET52" s="277"/>
      <c r="EU52" s="284"/>
      <c r="EV52" s="277"/>
      <c r="EW52" s="277"/>
    </row>
    <row r="53" spans="1:153" s="26" customFormat="1" ht="52.5" customHeight="1">
      <c r="A53" s="169" t="str">
        <f>IF(OR($I53="TTL",$I53=""),"",IF(ISERROR(VLOOKUP($B53,CODE!$D:$G,CODE!$F$1-2,FALSE))=TRUE,"전략",VLOOKUP($B53,CODE!$D:$G,CODE!$F$1-2,FALSE)))</f>
        <v>F-HAT</v>
      </c>
      <c r="B53" s="224" t="str">
        <f>IF(OR($I53="TTL",$I53=""),"",IF(VLOOKUP($P53,CODE!$K:$O,CODE!$O$1,FALSE)="",$I53,$I53&amp;"-"&amp;VLOOKUP($P53,CODE!$K:$O,CODE!$O$1,FALSE)))</f>
        <v>JOK</v>
      </c>
      <c r="C53" s="72" t="str">
        <f t="shared" si="46"/>
        <v>JOK-KIDS FIRST TOYS-01</v>
      </c>
      <c r="D53" s="306" t="str">
        <f t="shared" si="47"/>
        <v>JOK-KIDS FIRST TOYS-01JOKEBF5502PK</v>
      </c>
      <c r="E53" s="72">
        <f t="shared" si="48"/>
        <v>1</v>
      </c>
      <c r="F53" s="195" t="str">
        <f t="shared" si="49"/>
        <v>JOK-KIDS FIRST TOYS-011</v>
      </c>
      <c r="G53" s="72" t="str">
        <f t="shared" si="50"/>
        <v>JOK-KIDS FIRST TOYS-011-JOKEBF5502PINKXSS</v>
      </c>
      <c r="H53" s="72" t="str">
        <f>IF(ISERROR(I53&amp;VLOOKUP(P53,CODE!$K:$N,CODE!$N$1,FALSE)&amp;S53)=TRUE,0,I53&amp;VLOOKUP(P53,CODE!$K:$N,CODE!$N$1,FALSE)&amp;S53)</f>
        <v>JOK의류외502</v>
      </c>
      <c r="I53" s="72" t="str">
        <f>IF(ISERROR(SEARCH("TTL",$K53))=TRUE,IF($L53="","",VLOOKUP($L53,CODE!$B:$G,CODE!$D$1,FALSE)),"TTL")</f>
        <v>JOK</v>
      </c>
      <c r="J53" s="244" t="str">
        <f t="shared" si="51"/>
        <v>14FW J</v>
      </c>
      <c r="K53" s="1262"/>
      <c r="L53" s="40" t="s">
        <v>2011</v>
      </c>
      <c r="M53" s="41" t="str">
        <f>IF(OR($I53="TTL",$L53=""),"",VLOOKUP($L53,CODE!$B:$D,CODE!$C$1,FALSE))</f>
        <v>JOIE BETE KIDS</v>
      </c>
      <c r="N53" s="42" t="str">
        <f>IF(OR($I53="TTL",$L53=""),"",VLOOKUP($K$2,CODE!$S:$T,CODE!$T$1-1,FALSE))</f>
        <v>F</v>
      </c>
      <c r="O53" s="1199">
        <v>5</v>
      </c>
      <c r="P53" s="40" t="s">
        <v>2018</v>
      </c>
      <c r="Q53" s="41" t="str">
        <f>IF(OR($I53="TTL",$P53=""),"",VLOOKUP($P53,CODE!$K:$M,CODE!$L$1,FALSE))</f>
        <v>EARFLAP BEANIE</v>
      </c>
      <c r="R53" s="185" t="s">
        <v>1927</v>
      </c>
      <c r="S53" s="40">
        <v>502</v>
      </c>
      <c r="T53" s="43">
        <f t="shared" si="2"/>
        <v>502</v>
      </c>
      <c r="U53" s="39" t="str">
        <f t="shared" si="3"/>
        <v>JOKEBF5502</v>
      </c>
      <c r="V53" s="36">
        <f t="shared" si="62"/>
        <v>0.5</v>
      </c>
      <c r="W53" s="1206" t="s">
        <v>2019</v>
      </c>
      <c r="X53" s="39" t="str">
        <f>IF($Y53="","",VLOOKUP($Y53,CODE!$AE:$AF,CODE!$AF$1-1,FALSE))</f>
        <v>PK</v>
      </c>
      <c r="Y53" s="37" t="s">
        <v>2020</v>
      </c>
      <c r="Z53" s="35" t="str">
        <f t="shared" si="5"/>
        <v>JOKEBF5502PK</v>
      </c>
      <c r="AA53" s="587" t="str">
        <f t="shared" si="6"/>
        <v/>
      </c>
      <c r="AB53" s="45">
        <f t="shared" si="7"/>
        <v>0.5</v>
      </c>
      <c r="AC53" s="593">
        <v>0</v>
      </c>
      <c r="AD53" s="186">
        <v>1</v>
      </c>
      <c r="AE53" s="218" t="s">
        <v>2021</v>
      </c>
      <c r="AF53" s="214">
        <v>400</v>
      </c>
      <c r="AG53" s="215" t="s">
        <v>2022</v>
      </c>
      <c r="AH53" s="216">
        <v>1</v>
      </c>
      <c r="AI53" s="231" t="str">
        <f t="shared" si="8"/>
        <v>01</v>
      </c>
      <c r="AJ53" s="217" t="s">
        <v>2023</v>
      </c>
      <c r="AK53" s="217" t="s">
        <v>2024</v>
      </c>
      <c r="AL53" s="219">
        <f t="shared" si="9"/>
        <v>1</v>
      </c>
      <c r="AM53" s="254">
        <f>IF(ISERROR(VLOOKUP($F53,[1]기획현황취합!$A$1:$E$64926,[1]기획현황취합!$B$1,FALSE))=TRUE,0,VLOOKUP($F53,[1]기획현황취합!$A$1:$E$64926,[1]기획현황취합!$B$1,FALSE))</f>
        <v>49000</v>
      </c>
      <c r="AN53" s="1003">
        <f>IF(ISERROR(VLOOKUP($F53,[1]기획현황취합!$A$1:$E$64926,[1]기획현황취합!$C$1,FALSE))=TRUE,0,VLOOKUP($F53,[1]기획현황취합!$A$1:$E$64926,[1]기획현황취합!$C$1,FALSE))</f>
        <v>41827</v>
      </c>
      <c r="AO53" s="46">
        <f>IF(ISERROR(($AM53/1.1)/VLOOKUP($AG53,'TARGET MU'!$A:$D,'TARGET MU'!$D$1,FALSE))=TRUE,0,($AM53/1.1)/VLOOKUP($AG53,'TARGET MU'!$A:$D,'TARGET MU'!$D$1,FALSE))</f>
        <v>7424.242424242424</v>
      </c>
      <c r="AP53" s="1034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7867.1860000000006</v>
      </c>
      <c r="AQ53" s="38">
        <f t="shared" si="52"/>
        <v>442.94357575757658</v>
      </c>
      <c r="AR53" s="725">
        <v>500</v>
      </c>
      <c r="AS53" s="725">
        <v>0</v>
      </c>
      <c r="AT53" s="251">
        <v>20</v>
      </c>
      <c r="AU53" s="226">
        <f t="shared" si="10"/>
        <v>520</v>
      </c>
      <c r="AV53" s="252">
        <v>5.89</v>
      </c>
      <c r="AW53" s="253">
        <v>0</v>
      </c>
      <c r="AX53" s="257">
        <f>IF(ISERROR(VLOOKUP($F53,[1]기획현황취합!$A$1:$E$64926,[1]기획현황취합!$D$1,FALSE))=TRUE,0,VLOOKUP($F53,[1]기획현황취합!$A$1:$E$64926,[1]기획현황취합!$D$1,FALSE))</f>
        <v>41745</v>
      </c>
      <c r="AY53" s="255">
        <v>0</v>
      </c>
      <c r="AZ53" s="210">
        <f>IF(ISERROR(VLOOKUP($F53,[1]기획현황취합!$A$1:$E$64926,[1]기획현황취합!$E$1,FALSE))=TRUE,0,VLOOKUP($F53,[1]기획현황취합!$A$1:$E$64926,[1]기획현황취합!$E$1,FALSE))</f>
        <v>41879</v>
      </c>
      <c r="BA53" s="250">
        <v>41942</v>
      </c>
      <c r="BB53" s="1324">
        <v>41953</v>
      </c>
      <c r="BC53" s="250">
        <v>0</v>
      </c>
      <c r="BD53" s="250">
        <v>0</v>
      </c>
      <c r="BE53" s="250">
        <v>0</v>
      </c>
      <c r="BF53" s="250">
        <v>0</v>
      </c>
      <c r="BG53" s="1197" t="s">
        <v>1671</v>
      </c>
      <c r="BH53" s="1197" t="s">
        <v>1671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400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63"/>
        <v>0</v>
      </c>
      <c r="BO53" s="47">
        <f t="shared" si="64"/>
        <v>400</v>
      </c>
      <c r="BP53" s="95">
        <f t="shared" si="65"/>
        <v>3146874.4000000004</v>
      </c>
      <c r="BQ53" s="95">
        <f t="shared" si="66"/>
        <v>19600000</v>
      </c>
      <c r="BR53" s="48">
        <f t="shared" si="15"/>
        <v>5.6621839810898758</v>
      </c>
      <c r="BT53" s="26" t="str">
        <f>IF(ISERROR(Z53&amp;VLOOKUP($AG53,'TARGET MU'!$A:$D,'TARGET MU'!$B$1,FALSE))=TRUE,"",Z53&amp;VLOOKUP($AG53,'TARGET MU'!$A:$D,'TARGET MU'!$B$1,FALSE))</f>
        <v>JOKEBF5502PKKIDS FIRST TOYS</v>
      </c>
      <c r="BU53" s="31">
        <f t="shared" si="53"/>
        <v>7867.1860000000006</v>
      </c>
      <c r="BV53" s="31" t="str">
        <f t="shared" si="54"/>
        <v>JOKEBF5502PKXSS40049000KIDS FIRST TOYS01CN</v>
      </c>
      <c r="BX53" s="55" t="str">
        <f t="shared" si="16"/>
        <v>JOK</v>
      </c>
      <c r="BY53" s="56">
        <f t="shared" si="17"/>
        <v>5</v>
      </c>
      <c r="BZ53" s="56" t="str">
        <f t="shared" si="18"/>
        <v>M</v>
      </c>
      <c r="CA53" s="56" t="str">
        <f t="shared" si="19"/>
        <v>EB</v>
      </c>
      <c r="CB53" s="56" t="str">
        <f t="shared" si="20"/>
        <v>K</v>
      </c>
      <c r="CC53" s="56" t="str">
        <f t="shared" si="21"/>
        <v>CN</v>
      </c>
      <c r="CD53" s="57" t="str">
        <f t="shared" si="22"/>
        <v>14FW JOIE BETE_15_PK_KIDS</v>
      </c>
      <c r="CE53" s="56" t="str">
        <f t="shared" si="23"/>
        <v>JOKEBF5502</v>
      </c>
      <c r="CF53" s="56">
        <f t="shared" si="24"/>
        <v>502</v>
      </c>
      <c r="CG53" s="57" t="str">
        <f t="shared" si="25"/>
        <v>14FW JOIE BETE_15_PK_KIDS</v>
      </c>
      <c r="CH53" s="56" t="str">
        <f t="shared" si="26"/>
        <v>PK</v>
      </c>
      <c r="CI53" s="56">
        <f t="shared" si="27"/>
        <v>1</v>
      </c>
      <c r="CJ53" s="56" t="str">
        <f t="shared" si="28"/>
        <v>XSS</v>
      </c>
      <c r="CK53" s="58">
        <f t="shared" si="67"/>
        <v>400</v>
      </c>
      <c r="CL53" s="59">
        <f t="shared" si="30"/>
        <v>5.89</v>
      </c>
      <c r="CM53" s="58">
        <f t="shared" si="31"/>
        <v>49000</v>
      </c>
      <c r="CN53" s="58">
        <f t="shared" si="32"/>
        <v>7347.1860000000006</v>
      </c>
      <c r="CO53" s="58">
        <f t="shared" si="33"/>
        <v>520</v>
      </c>
      <c r="CP53" s="60">
        <f t="shared" si="34"/>
        <v>1</v>
      </c>
      <c r="CQ53" s="241">
        <v>1186</v>
      </c>
      <c r="CS53" s="49"/>
      <c r="CT53" s="50" t="str">
        <f t="shared" si="35"/>
        <v>JOKEBF5502PKXSS</v>
      </c>
      <c r="CU53" s="51" t="str">
        <f t="shared" si="36"/>
        <v>JOIE BETE KIDS</v>
      </c>
      <c r="CV53" s="51" t="str">
        <f t="shared" si="55"/>
        <v>EARFLAP BEANIE_502</v>
      </c>
      <c r="CW53" s="51" t="str">
        <f t="shared" si="37"/>
        <v>PINK_XSS</v>
      </c>
      <c r="CX53" s="52" t="str">
        <f t="shared" si="38"/>
        <v>JOK</v>
      </c>
      <c r="CY53" s="52">
        <f t="shared" si="39"/>
        <v>502</v>
      </c>
      <c r="CZ53" s="53">
        <f t="shared" si="68"/>
        <v>400</v>
      </c>
      <c r="DA53" s="53">
        <f t="shared" si="41"/>
        <v>49000</v>
      </c>
      <c r="DB53" s="52" t="str">
        <f t="shared" si="42"/>
        <v>PINK</v>
      </c>
      <c r="DC53" s="52" t="str">
        <f t="shared" si="43"/>
        <v>XSS</v>
      </c>
      <c r="DD53" s="61"/>
      <c r="DE53" s="165"/>
      <c r="DG53" s="1268">
        <v>41745</v>
      </c>
      <c r="DH53" s="283">
        <f t="shared" si="44"/>
        <v>41789</v>
      </c>
      <c r="DI53" s="1265">
        <v>41747</v>
      </c>
      <c r="DJ53" s="1265">
        <v>41751</v>
      </c>
      <c r="DK53" s="1268">
        <v>41813</v>
      </c>
      <c r="DL53" s="1266">
        <v>5</v>
      </c>
      <c r="DM53" s="1266">
        <v>3</v>
      </c>
      <c r="DN53" s="1268">
        <v>41802</v>
      </c>
      <c r="DO53" s="1267" t="s">
        <v>2391</v>
      </c>
      <c r="DP53" s="284">
        <f t="shared" si="45"/>
        <v>41819</v>
      </c>
      <c r="DQ53" s="1268">
        <v>41816</v>
      </c>
      <c r="DR53" s="1267" t="s">
        <v>2394</v>
      </c>
      <c r="DS53" s="1315">
        <v>41814</v>
      </c>
      <c r="DT53" s="1269">
        <v>41792</v>
      </c>
      <c r="DU53" s="1270">
        <v>41793</v>
      </c>
      <c r="DV53" s="1325" t="s">
        <v>2554</v>
      </c>
      <c r="DW53" s="277" t="s">
        <v>4210</v>
      </c>
      <c r="DX53" s="1300"/>
      <c r="DY53" s="278"/>
      <c r="DZ53" s="61"/>
      <c r="EA53" s="62"/>
      <c r="EB53" s="62"/>
      <c r="EC53" s="26" t="str">
        <f t="shared" si="56"/>
        <v>JOKEBF5502PK41745</v>
      </c>
      <c r="ED53" s="26" t="str">
        <f t="shared" si="57"/>
        <v>JOKEBF5502PKXSS</v>
      </c>
      <c r="EE53" s="27">
        <f>IF(ED53="",0,IF(COUNTIF(ED$12:ED52,ED53)=0,0,COUNTIF(ED$12:ED52,ED53)))</f>
        <v>0</v>
      </c>
      <c r="EF53" s="26">
        <f t="shared" si="58"/>
        <v>0</v>
      </c>
      <c r="EG53" s="27" t="str">
        <f t="shared" si="59"/>
        <v/>
      </c>
      <c r="EI53" s="26" t="str">
        <f t="shared" si="60"/>
        <v>JOKEBF5502</v>
      </c>
      <c r="EJ53" s="26" t="str">
        <f t="shared" si="61"/>
        <v>JOKEBF5502PK</v>
      </c>
      <c r="EL53" s="1211">
        <v>41815</v>
      </c>
      <c r="EM53" s="1268">
        <v>41817</v>
      </c>
      <c r="EN53" s="1314">
        <v>3191.07</v>
      </c>
      <c r="EO53" s="1265" t="s">
        <v>2417</v>
      </c>
      <c r="EP53" s="1265" t="s">
        <v>2417</v>
      </c>
      <c r="EQ53" s="1265" t="s">
        <v>2417</v>
      </c>
      <c r="ER53" s="1318"/>
      <c r="ES53" s="1318"/>
      <c r="ET53" s="1318"/>
      <c r="EU53" s="1318"/>
      <c r="EV53" s="1211"/>
      <c r="EW53" s="1211"/>
    </row>
    <row r="54" spans="1:153" s="26" customFormat="1" ht="52.5" customHeight="1">
      <c r="A54" s="169" t="str">
        <f>IF(OR($I54="TTL",$I54=""),"",IF(ISERROR(VLOOKUP($B54,CODE!$D:$G,CODE!$F$1-2,FALSE))=TRUE,"전략",VLOOKUP($B54,CODE!$D:$G,CODE!$F$1-2,FALSE)))</f>
        <v>F-HAT</v>
      </c>
      <c r="B54" s="224" t="str">
        <f>IF(OR($I54="TTL",$I54=""),"",IF(VLOOKUP($P54,CODE!$K:$O,CODE!$O$1,FALSE)="",$I54,$I54&amp;"-"&amp;VLOOKUP($P54,CODE!$K:$O,CODE!$O$1,FALSE)))</f>
        <v>JOK</v>
      </c>
      <c r="C54" s="72" t="str">
        <f t="shared" si="46"/>
        <v>JOK-KIDS FIRST TOYS-01</v>
      </c>
      <c r="D54" s="306" t="str">
        <f t="shared" si="47"/>
        <v>JOK-KIDS FIRST TOYS-01JOKEBF5502PK</v>
      </c>
      <c r="E54" s="72">
        <f t="shared" si="48"/>
        <v>1</v>
      </c>
      <c r="F54" s="195" t="str">
        <f t="shared" si="49"/>
        <v>JOK-KIDS FIRST TOYS-011</v>
      </c>
      <c r="G54" s="72" t="str">
        <f t="shared" si="50"/>
        <v>JOK-KIDS FIRST TOYS-011-JOKEBF5502PINKFRE</v>
      </c>
      <c r="H54" s="72" t="str">
        <f>IF(ISERROR(I54&amp;VLOOKUP(P54,CODE!$K:$N,CODE!$N$1,FALSE)&amp;S54)=TRUE,0,I54&amp;VLOOKUP(P54,CODE!$K:$N,CODE!$N$1,FALSE)&amp;S54)</f>
        <v>JOK의류외502</v>
      </c>
      <c r="I54" s="72" t="str">
        <f>IF(ISERROR(SEARCH("TTL",$K54))=TRUE,IF($L54="","",VLOOKUP($L54,CODE!$B:$G,CODE!$D$1,FALSE)),"TTL")</f>
        <v>JOK</v>
      </c>
      <c r="J54" s="244" t="str">
        <f t="shared" si="51"/>
        <v>14FW J</v>
      </c>
      <c r="K54" s="1262"/>
      <c r="L54" s="40" t="s">
        <v>2025</v>
      </c>
      <c r="M54" s="41" t="str">
        <f>IF(OR($I54="TTL",$L54=""),"",VLOOKUP($L54,CODE!$B:$D,CODE!$C$1,FALSE))</f>
        <v>JOIE BETE KIDS</v>
      </c>
      <c r="N54" s="42" t="str">
        <f>IF(OR($I54="TTL",$L54=""),"",VLOOKUP($K$2,CODE!$S:$T,CODE!$T$1-1,FALSE))</f>
        <v>F</v>
      </c>
      <c r="O54" s="1199">
        <v>5</v>
      </c>
      <c r="P54" s="40" t="s">
        <v>2026</v>
      </c>
      <c r="Q54" s="41" t="str">
        <f>IF(OR($I54="TTL",$P54=""),"",VLOOKUP($P54,CODE!$K:$M,CODE!$L$1,FALSE))</f>
        <v>EARFLAP BEANIE</v>
      </c>
      <c r="R54" s="185" t="s">
        <v>2027</v>
      </c>
      <c r="S54" s="40">
        <v>502</v>
      </c>
      <c r="T54" s="43">
        <f t="shared" si="2"/>
        <v>502</v>
      </c>
      <c r="U54" s="39" t="str">
        <f t="shared" si="3"/>
        <v>JOKEBF5502</v>
      </c>
      <c r="V54" s="36">
        <f t="shared" si="62"/>
        <v>0.5</v>
      </c>
      <c r="W54" s="1206" t="s">
        <v>2019</v>
      </c>
      <c r="X54" s="39" t="str">
        <f>IF($Y54="","",VLOOKUP($Y54,CODE!$AE:$AF,CODE!$AF$1-1,FALSE))</f>
        <v>PK</v>
      </c>
      <c r="Y54" s="37" t="s">
        <v>2020</v>
      </c>
      <c r="Z54" s="35" t="str">
        <f t="shared" si="5"/>
        <v>JOKEBF5502PK</v>
      </c>
      <c r="AA54" s="587" t="str">
        <f t="shared" si="6"/>
        <v/>
      </c>
      <c r="AB54" s="45">
        <f t="shared" si="7"/>
        <v>0.5</v>
      </c>
      <c r="AC54" s="593">
        <v>0</v>
      </c>
      <c r="AD54" s="186">
        <v>1</v>
      </c>
      <c r="AE54" s="218" t="s">
        <v>2028</v>
      </c>
      <c r="AF54" s="214">
        <v>150</v>
      </c>
      <c r="AG54" s="215" t="s">
        <v>2022</v>
      </c>
      <c r="AH54" s="216">
        <v>1</v>
      </c>
      <c r="AI54" s="231" t="str">
        <f t="shared" si="8"/>
        <v>01</v>
      </c>
      <c r="AJ54" s="217" t="s">
        <v>2023</v>
      </c>
      <c r="AK54" s="217" t="s">
        <v>2024</v>
      </c>
      <c r="AL54" s="219">
        <f t="shared" si="9"/>
        <v>1</v>
      </c>
      <c r="AM54" s="254">
        <f>IF(ISERROR(VLOOKUP($F54,[1]기획현황취합!$A$1:$E$64926,[1]기획현황취합!$B$1,FALSE))=TRUE,0,VLOOKUP($F54,[1]기획현황취합!$A$1:$E$64926,[1]기획현황취합!$B$1,FALSE))</f>
        <v>49000</v>
      </c>
      <c r="AN54" s="1003">
        <f>IF(ISERROR(VLOOKUP($F54,[1]기획현황취합!$A$1:$E$64926,[1]기획현황취합!$C$1,FALSE))=TRUE,0,VLOOKUP($F54,[1]기획현황취합!$A$1:$E$64926,[1]기획현황취합!$C$1,FALSE))</f>
        <v>41827</v>
      </c>
      <c r="AO54" s="46">
        <f>IF(ISERROR(($AM54/1.1)/VLOOKUP($AG54,'TARGET MU'!$A:$D,'TARGET MU'!$D$1,FALSE))=TRUE,0,($AM54/1.1)/VLOOKUP($AG54,'TARGET MU'!$A:$D,'TARGET MU'!$D$1,FALSE))</f>
        <v>7424.242424242424</v>
      </c>
      <c r="AP54" s="1034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8191.5100000000011</v>
      </c>
      <c r="AQ54" s="38">
        <f t="shared" si="52"/>
        <v>767.26757575757711</v>
      </c>
      <c r="AR54" s="725">
        <v>500</v>
      </c>
      <c r="AS54" s="725">
        <v>0</v>
      </c>
      <c r="AT54" s="251">
        <v>20</v>
      </c>
      <c r="AU54" s="226">
        <f t="shared" si="10"/>
        <v>520</v>
      </c>
      <c r="AV54" s="252">
        <v>6.15</v>
      </c>
      <c r="AW54" s="253">
        <v>0</v>
      </c>
      <c r="AX54" s="257">
        <f>IF(ISERROR(VLOOKUP($F54,[1]기획현황취합!$A$1:$E$64926,[1]기획현황취합!$D$1,FALSE))=TRUE,0,VLOOKUP($F54,[1]기획현황취합!$A$1:$E$64926,[1]기획현황취합!$D$1,FALSE))</f>
        <v>41745</v>
      </c>
      <c r="AY54" s="255">
        <v>0</v>
      </c>
      <c r="AZ54" s="210">
        <f>IF(ISERROR(VLOOKUP($F54,[1]기획현황취합!$A$1:$E$64926,[1]기획현황취합!$E$1,FALSE))=TRUE,0,VLOOKUP($F54,[1]기획현황취합!$A$1:$E$64926,[1]기획현황취합!$E$1,FALSE))</f>
        <v>41879</v>
      </c>
      <c r="BA54" s="250">
        <v>41942</v>
      </c>
      <c r="BB54" s="1324">
        <v>41953</v>
      </c>
      <c r="BC54" s="250">
        <v>0</v>
      </c>
      <c r="BD54" s="250">
        <v>0</v>
      </c>
      <c r="BE54" s="250">
        <v>0</v>
      </c>
      <c r="BF54" s="250">
        <v>0</v>
      </c>
      <c r="BG54" s="1197" t="s">
        <v>1671</v>
      </c>
      <c r="BH54" s="1197" t="s">
        <v>1671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149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63"/>
        <v>0</v>
      </c>
      <c r="BO54" s="47">
        <f t="shared" si="64"/>
        <v>150</v>
      </c>
      <c r="BP54" s="95">
        <f t="shared" si="65"/>
        <v>1228726.5000000002</v>
      </c>
      <c r="BQ54" s="95">
        <f t="shared" si="66"/>
        <v>7350000</v>
      </c>
      <c r="BR54" s="48">
        <f t="shared" si="15"/>
        <v>5.4380028279834285</v>
      </c>
      <c r="BT54" s="26" t="str">
        <f>IF(ISERROR(Z54&amp;VLOOKUP($AG54,'TARGET MU'!$A:$D,'TARGET MU'!$B$1,FALSE))=TRUE,"",Z54&amp;VLOOKUP($AG54,'TARGET MU'!$A:$D,'TARGET MU'!$B$1,FALSE))</f>
        <v>JOKEBF5502PKKIDS FIRST TOYS</v>
      </c>
      <c r="BU54" s="31">
        <f t="shared" si="53"/>
        <v>8191.5100000000011</v>
      </c>
      <c r="BV54" s="31" t="str">
        <f t="shared" si="54"/>
        <v>JOKEBF5502PKFRE15049000KIDS FIRST TOYS01CN</v>
      </c>
      <c r="BX54" s="55" t="str">
        <f t="shared" si="16"/>
        <v>JOK</v>
      </c>
      <c r="BY54" s="56">
        <f t="shared" si="17"/>
        <v>5</v>
      </c>
      <c r="BZ54" s="56" t="str">
        <f t="shared" si="18"/>
        <v>M</v>
      </c>
      <c r="CA54" s="56" t="str">
        <f t="shared" si="19"/>
        <v>EB</v>
      </c>
      <c r="CB54" s="56" t="str">
        <f t="shared" si="20"/>
        <v>K</v>
      </c>
      <c r="CC54" s="56" t="str">
        <f t="shared" si="21"/>
        <v>CN</v>
      </c>
      <c r="CD54" s="57" t="str">
        <f t="shared" si="22"/>
        <v>14FW JOIE BETE_15_PK_KIDS</v>
      </c>
      <c r="CE54" s="56" t="str">
        <f t="shared" si="23"/>
        <v>JOKEBF5502</v>
      </c>
      <c r="CF54" s="56">
        <f t="shared" si="24"/>
        <v>502</v>
      </c>
      <c r="CG54" s="57" t="str">
        <f t="shared" si="25"/>
        <v>14FW JOIE BETE_15_PK_KIDS</v>
      </c>
      <c r="CH54" s="56" t="str">
        <f t="shared" si="26"/>
        <v>PK</v>
      </c>
      <c r="CI54" s="56">
        <f t="shared" si="27"/>
        <v>1</v>
      </c>
      <c r="CJ54" s="56" t="str">
        <f t="shared" si="28"/>
        <v>FRE</v>
      </c>
      <c r="CK54" s="58">
        <f t="shared" si="67"/>
        <v>150</v>
      </c>
      <c r="CL54" s="59">
        <f t="shared" si="30"/>
        <v>6.15</v>
      </c>
      <c r="CM54" s="58">
        <f t="shared" si="31"/>
        <v>49000</v>
      </c>
      <c r="CN54" s="58">
        <f t="shared" si="32"/>
        <v>7671.5100000000011</v>
      </c>
      <c r="CO54" s="58">
        <f t="shared" si="33"/>
        <v>520</v>
      </c>
      <c r="CP54" s="60">
        <f t="shared" si="34"/>
        <v>1</v>
      </c>
      <c r="CQ54" s="241">
        <v>1186</v>
      </c>
      <c r="CS54" s="49"/>
      <c r="CT54" s="50" t="str">
        <f t="shared" si="35"/>
        <v>JOKEBF5502PKFRE</v>
      </c>
      <c r="CU54" s="51" t="str">
        <f t="shared" si="36"/>
        <v>JOIE BETE KIDS</v>
      </c>
      <c r="CV54" s="51" t="str">
        <f t="shared" si="55"/>
        <v>EARFLAP BEANIE_502</v>
      </c>
      <c r="CW54" s="51" t="str">
        <f t="shared" si="37"/>
        <v>PINK_FRE</v>
      </c>
      <c r="CX54" s="52" t="str">
        <f t="shared" si="38"/>
        <v>JOK</v>
      </c>
      <c r="CY54" s="52">
        <f t="shared" si="39"/>
        <v>502</v>
      </c>
      <c r="CZ54" s="53">
        <f t="shared" si="68"/>
        <v>150</v>
      </c>
      <c r="DA54" s="53">
        <f t="shared" si="41"/>
        <v>49000</v>
      </c>
      <c r="DB54" s="52" t="str">
        <f t="shared" si="42"/>
        <v>PINK</v>
      </c>
      <c r="DC54" s="52" t="str">
        <f t="shared" si="43"/>
        <v>FRE</v>
      </c>
      <c r="DD54" s="61"/>
      <c r="DE54" s="165"/>
      <c r="DG54" s="1268">
        <v>41745</v>
      </c>
      <c r="DH54" s="283">
        <f t="shared" si="44"/>
        <v>41789</v>
      </c>
      <c r="DI54" s="1265">
        <v>41747</v>
      </c>
      <c r="DJ54" s="1265">
        <v>41751</v>
      </c>
      <c r="DK54" s="1268">
        <v>41813</v>
      </c>
      <c r="DL54" s="1266">
        <v>5</v>
      </c>
      <c r="DM54" s="1266">
        <v>3</v>
      </c>
      <c r="DN54" s="1268">
        <v>41802</v>
      </c>
      <c r="DO54" s="1267" t="s">
        <v>2391</v>
      </c>
      <c r="DP54" s="284">
        <f t="shared" si="45"/>
        <v>41819</v>
      </c>
      <c r="DQ54" s="1268">
        <v>41816</v>
      </c>
      <c r="DR54" s="1267" t="s">
        <v>2394</v>
      </c>
      <c r="DS54" s="1315">
        <v>41814</v>
      </c>
      <c r="DT54" s="1269">
        <v>41792</v>
      </c>
      <c r="DU54" s="1270">
        <v>41793</v>
      </c>
      <c r="DV54" s="1325" t="s">
        <v>2554</v>
      </c>
      <c r="DW54" s="277" t="s">
        <v>4210</v>
      </c>
      <c r="DX54" s="1300"/>
      <c r="DY54" s="278"/>
      <c r="DZ54" s="61"/>
      <c r="EA54" s="62"/>
      <c r="EB54" s="62"/>
      <c r="EC54" s="26" t="str">
        <f t="shared" si="56"/>
        <v/>
      </c>
      <c r="ED54" s="26" t="str">
        <f t="shared" si="57"/>
        <v>JOKEBF5502PKFRE</v>
      </c>
      <c r="EE54" s="27">
        <f>IF(ED54="",0,IF(COUNTIF(ED$12:ED53,ED54)=0,0,COUNTIF(ED$12:ED53,ED54)))</f>
        <v>0</v>
      </c>
      <c r="EF54" s="26">
        <f t="shared" si="58"/>
        <v>0</v>
      </c>
      <c r="EG54" s="27" t="str">
        <f t="shared" si="59"/>
        <v/>
      </c>
      <c r="EI54" s="26" t="str">
        <f t="shared" si="60"/>
        <v>JOKEBF5502</v>
      </c>
      <c r="EJ54" s="26" t="str">
        <f t="shared" si="61"/>
        <v>JOKEBF5502PK</v>
      </c>
      <c r="EL54" s="1211">
        <v>41815</v>
      </c>
      <c r="EM54" s="1211">
        <v>41817</v>
      </c>
      <c r="EN54" s="1265" t="s">
        <v>2417</v>
      </c>
      <c r="EO54" s="1265" t="s">
        <v>2417</v>
      </c>
      <c r="EP54" s="1265" t="s">
        <v>2417</v>
      </c>
      <c r="EQ54" s="1265" t="s">
        <v>2417</v>
      </c>
      <c r="ER54" s="1318"/>
      <c r="ES54" s="1318"/>
      <c r="ET54" s="1318"/>
      <c r="EU54" s="1318"/>
      <c r="EV54" s="1211"/>
      <c r="EW54" s="1211"/>
    </row>
    <row r="55" spans="1:153" s="26" customFormat="1" ht="52.5" customHeight="1">
      <c r="A55" s="169" t="str">
        <f>IF(OR($I55="TTL",$I55=""),"",IF(ISERROR(VLOOKUP($B55,CODE!$D:$G,CODE!$F$1-2,FALSE))=TRUE,"전략",VLOOKUP($B55,CODE!$D:$G,CODE!$F$1-2,FALSE)))</f>
        <v>전략</v>
      </c>
      <c r="B55" s="224" t="str">
        <f>IF(OR($I55="TTL",$I55=""),"",IF(VLOOKUP($P55,CODE!$K:$O,CODE!$O$1,FALSE)="",$I55,$I55&amp;"-"&amp;VLOOKUP($P55,CODE!$K:$O,CODE!$O$1,FALSE)))</f>
        <v>JOK-ACC</v>
      </c>
      <c r="C55" s="72" t="str">
        <f t="shared" si="46"/>
        <v>JOK-KIDS FIRST TOYS-01</v>
      </c>
      <c r="D55" s="306" t="str">
        <f t="shared" si="47"/>
        <v>JOK-KIDS FIRST TOYS-01JOKMUF5503PK</v>
      </c>
      <c r="E55" s="72">
        <f t="shared" si="48"/>
        <v>2</v>
      </c>
      <c r="F55" s="195" t="str">
        <f t="shared" si="49"/>
        <v>JOK-KIDS FIRST TOYS-012</v>
      </c>
      <c r="G55" s="72" t="str">
        <f t="shared" si="50"/>
        <v>JOK-KIDS FIRST TOYS-012-JOKMUF5503PINKFRE</v>
      </c>
      <c r="H55" s="72" t="str">
        <f>IF(ISERROR(I55&amp;VLOOKUP(P55,CODE!$K:$N,CODE!$N$1,FALSE)&amp;S55)=TRUE,0,I55&amp;VLOOKUP(P55,CODE!$K:$N,CODE!$N$1,FALSE)&amp;S55)</f>
        <v>JOK의류외503</v>
      </c>
      <c r="I55" s="72" t="str">
        <f>IF(ISERROR(SEARCH("TTL",$K55))=TRUE,IF($L55="","",VLOOKUP($L55,CODE!$B:$G,CODE!$D$1,FALSE)),"TTL")</f>
        <v>JOK</v>
      </c>
      <c r="J55" s="244" t="str">
        <f t="shared" si="51"/>
        <v>14FW J</v>
      </c>
      <c r="K55" s="998"/>
      <c r="L55" s="40" t="s">
        <v>2025</v>
      </c>
      <c r="M55" s="41" t="str">
        <f>IF(OR($I55="TTL",$L55=""),"",VLOOKUP($L55,CODE!$B:$D,CODE!$C$1,FALSE))</f>
        <v>JOIE BETE KIDS</v>
      </c>
      <c r="N55" s="42" t="str">
        <f>IF(OR($I55="TTL",$L55=""),"",VLOOKUP($K$2,CODE!$S:$T,CODE!$T$1-1,FALSE))</f>
        <v>F</v>
      </c>
      <c r="O55" s="1199">
        <v>5</v>
      </c>
      <c r="P55" s="40" t="s">
        <v>2029</v>
      </c>
      <c r="Q55" s="41" t="str">
        <f>IF(OR($I55="TTL",$P55=""),"",VLOOKUP($P55,CODE!$K:$M,CODE!$L$1,FALSE))</f>
        <v>MUFFLER</v>
      </c>
      <c r="R55" s="185" t="s">
        <v>2027</v>
      </c>
      <c r="S55" s="40">
        <v>503</v>
      </c>
      <c r="T55" s="43">
        <f t="shared" si="2"/>
        <v>503</v>
      </c>
      <c r="U55" s="39" t="str">
        <f t="shared" si="3"/>
        <v>JOKMUF5503</v>
      </c>
      <c r="V55" s="36">
        <f t="shared" si="62"/>
        <v>1</v>
      </c>
      <c r="W55" s="1206" t="s">
        <v>2030</v>
      </c>
      <c r="X55" s="39" t="str">
        <f>IF($Y55="","",VLOOKUP($Y55,CODE!$AE:$AF,CODE!$AF$1-1,FALSE))</f>
        <v>PK</v>
      </c>
      <c r="Y55" s="37" t="s">
        <v>2020</v>
      </c>
      <c r="Z55" s="35" t="str">
        <f t="shared" si="5"/>
        <v>JOKMUF5503PK</v>
      </c>
      <c r="AA55" s="587" t="str">
        <f t="shared" si="6"/>
        <v/>
      </c>
      <c r="AB55" s="45">
        <f t="shared" si="7"/>
        <v>1</v>
      </c>
      <c r="AC55" s="593">
        <v>0</v>
      </c>
      <c r="AD55" s="186">
        <v>1</v>
      </c>
      <c r="AE55" s="218" t="s">
        <v>2028</v>
      </c>
      <c r="AF55" s="214">
        <v>100</v>
      </c>
      <c r="AG55" s="215" t="s">
        <v>2022</v>
      </c>
      <c r="AH55" s="216">
        <v>1</v>
      </c>
      <c r="AI55" s="231" t="str">
        <f t="shared" si="8"/>
        <v>01</v>
      </c>
      <c r="AJ55" s="217" t="s">
        <v>2023</v>
      </c>
      <c r="AK55" s="217" t="s">
        <v>2024</v>
      </c>
      <c r="AL55" s="219">
        <f t="shared" si="9"/>
        <v>1</v>
      </c>
      <c r="AM55" s="254">
        <f>IF(ISERROR(VLOOKUP($F55,[1]기획현황취합!$A$1:$E$64926,[1]기획현황취합!$B$1,FALSE))=TRUE,0,VLOOKUP($F55,[1]기획현황취합!$A$1:$E$64926,[1]기획현황취합!$B$1,FALSE))</f>
        <v>45000</v>
      </c>
      <c r="AN55" s="1003">
        <f>IF(ISERROR(VLOOKUP($F55,[1]기획현황취합!$A$1:$E$64926,[1]기획현황취합!$C$1,FALSE))=TRUE,0,VLOOKUP($F55,[1]기획현황취합!$A$1:$E$64926,[1]기획현황취합!$C$1,FALSE))</f>
        <v>41827</v>
      </c>
      <c r="AO55" s="46">
        <f>IF(ISERROR(($AM55/1.1)/VLOOKUP($AG55,'TARGET MU'!$A:$D,'TARGET MU'!$D$1,FALSE))=TRUE,0,($AM55/1.1)/VLOOKUP($AG55,'TARGET MU'!$A:$D,'TARGET MU'!$D$1,FALSE))</f>
        <v>6818.1818181818171</v>
      </c>
      <c r="AP55" s="1034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6119.786000000001</v>
      </c>
      <c r="AQ55" s="38">
        <f t="shared" si="52"/>
        <v>-698.39581818181614</v>
      </c>
      <c r="AR55" s="725"/>
      <c r="AS55" s="725">
        <v>0</v>
      </c>
      <c r="AT55" s="251">
        <v>20</v>
      </c>
      <c r="AU55" s="226">
        <f t="shared" si="10"/>
        <v>20</v>
      </c>
      <c r="AV55" s="252">
        <v>4.8899999999999997</v>
      </c>
      <c r="AW55" s="253">
        <v>0</v>
      </c>
      <c r="AX55" s="257">
        <f>IF(ISERROR(VLOOKUP($F55,[1]기획현황취합!$A$1:$E$64926,[1]기획현황취합!$D$1,FALSE))=TRUE,0,VLOOKUP($F55,[1]기획현황취합!$A$1:$E$64926,[1]기획현황취합!$D$1,FALSE))</f>
        <v>41745</v>
      </c>
      <c r="AY55" s="255">
        <v>0</v>
      </c>
      <c r="AZ55" s="210">
        <f>IF(ISERROR(VLOOKUP($F55,[1]기획현황취합!$A$1:$E$64926,[1]기획현황취합!$E$1,FALSE))=TRUE,0,VLOOKUP($F55,[1]기획현황취합!$A$1:$E$64926,[1]기획현황취합!$E$1,FALSE))</f>
        <v>41879</v>
      </c>
      <c r="BA55" s="250">
        <v>41942</v>
      </c>
      <c r="BB55" s="1324">
        <v>41953</v>
      </c>
      <c r="BC55" s="250">
        <v>0</v>
      </c>
      <c r="BD55" s="250">
        <v>0</v>
      </c>
      <c r="BE55" s="250">
        <v>0</v>
      </c>
      <c r="BF55" s="250">
        <v>0</v>
      </c>
      <c r="BG55" s="1197" t="s">
        <v>1671</v>
      </c>
      <c r="BH55" s="1197" t="s">
        <v>1671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100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63"/>
        <v>0</v>
      </c>
      <c r="BO55" s="47">
        <f t="shared" si="64"/>
        <v>100</v>
      </c>
      <c r="BP55" s="95">
        <f t="shared" si="65"/>
        <v>611978.60000000009</v>
      </c>
      <c r="BQ55" s="95">
        <f t="shared" si="66"/>
        <v>4500000</v>
      </c>
      <c r="BR55" s="48">
        <f t="shared" si="15"/>
        <v>6.6847257255549293</v>
      </c>
      <c r="BT55" s="26" t="str">
        <f>IF(ISERROR(Z55&amp;VLOOKUP($AG55,'TARGET MU'!$A:$D,'TARGET MU'!$B$1,FALSE))=TRUE,"",Z55&amp;VLOOKUP($AG55,'TARGET MU'!$A:$D,'TARGET MU'!$B$1,FALSE))</f>
        <v>JOKMUF5503PKKIDS FIRST TOYS</v>
      </c>
      <c r="BU55" s="31">
        <f t="shared" si="53"/>
        <v>6119.786000000001</v>
      </c>
      <c r="BV55" s="31" t="str">
        <f t="shared" si="54"/>
        <v>JOKMUF5503PKFRE10045000KIDS FIRST TOYS01CN</v>
      </c>
      <c r="BX55" s="55" t="str">
        <f t="shared" si="16"/>
        <v>JOK</v>
      </c>
      <c r="BY55" s="56">
        <f t="shared" si="17"/>
        <v>5</v>
      </c>
      <c r="BZ55" s="56" t="str">
        <f t="shared" si="18"/>
        <v>M</v>
      </c>
      <c r="CA55" s="56" t="str">
        <f t="shared" si="19"/>
        <v>MU</v>
      </c>
      <c r="CB55" s="56" t="str">
        <f t="shared" si="20"/>
        <v>K</v>
      </c>
      <c r="CC55" s="56" t="str">
        <f t="shared" si="21"/>
        <v>CN</v>
      </c>
      <c r="CD55" s="57" t="str">
        <f t="shared" si="22"/>
        <v>14FW JOIE BETE_16_PK_KIDS</v>
      </c>
      <c r="CE55" s="56" t="str">
        <f t="shared" si="23"/>
        <v>JOKMUF5503</v>
      </c>
      <c r="CF55" s="56">
        <f t="shared" si="24"/>
        <v>503</v>
      </c>
      <c r="CG55" s="57" t="str">
        <f t="shared" si="25"/>
        <v>14FW JOIE BETE_16_PK_KIDS</v>
      </c>
      <c r="CH55" s="56" t="str">
        <f t="shared" si="26"/>
        <v>PK</v>
      </c>
      <c r="CI55" s="56">
        <f t="shared" si="27"/>
        <v>1</v>
      </c>
      <c r="CJ55" s="56" t="str">
        <f t="shared" si="28"/>
        <v>FRE</v>
      </c>
      <c r="CK55" s="58">
        <f t="shared" si="67"/>
        <v>100</v>
      </c>
      <c r="CL55" s="59">
        <f t="shared" si="30"/>
        <v>4.8899999999999997</v>
      </c>
      <c r="CM55" s="58">
        <f t="shared" si="31"/>
        <v>45000</v>
      </c>
      <c r="CN55" s="58">
        <f t="shared" si="32"/>
        <v>6099.786000000001</v>
      </c>
      <c r="CO55" s="58">
        <f t="shared" si="33"/>
        <v>20</v>
      </c>
      <c r="CP55" s="60">
        <f t="shared" si="34"/>
        <v>1</v>
      </c>
      <c r="CQ55" s="241">
        <v>1186</v>
      </c>
      <c r="CS55" s="49"/>
      <c r="CT55" s="50" t="str">
        <f t="shared" si="35"/>
        <v>JOKMUF5503PKFRE</v>
      </c>
      <c r="CU55" s="51" t="str">
        <f t="shared" si="36"/>
        <v>JOIE BETE KIDS</v>
      </c>
      <c r="CV55" s="51" t="str">
        <f t="shared" si="55"/>
        <v>MUFFLER_503</v>
      </c>
      <c r="CW55" s="51" t="str">
        <f t="shared" si="37"/>
        <v>PINK_FRE</v>
      </c>
      <c r="CX55" s="52" t="str">
        <f t="shared" si="38"/>
        <v>JOK</v>
      </c>
      <c r="CY55" s="52">
        <f t="shared" si="39"/>
        <v>503</v>
      </c>
      <c r="CZ55" s="53">
        <f t="shared" si="68"/>
        <v>100</v>
      </c>
      <c r="DA55" s="53">
        <f t="shared" si="41"/>
        <v>45000</v>
      </c>
      <c r="DB55" s="52" t="str">
        <f t="shared" si="42"/>
        <v>PINK</v>
      </c>
      <c r="DC55" s="52" t="str">
        <f t="shared" si="43"/>
        <v>FRE</v>
      </c>
      <c r="DD55" s="61"/>
      <c r="DE55" s="165"/>
      <c r="DG55" s="1268">
        <v>41745</v>
      </c>
      <c r="DH55" s="283">
        <f t="shared" si="44"/>
        <v>41789</v>
      </c>
      <c r="DI55" s="1265">
        <v>41747</v>
      </c>
      <c r="DJ55" s="1265">
        <v>41751</v>
      </c>
      <c r="DK55" s="1268">
        <v>41813</v>
      </c>
      <c r="DL55" s="1266">
        <v>5</v>
      </c>
      <c r="DM55" s="1266">
        <v>5</v>
      </c>
      <c r="DN55" s="1267" t="s">
        <v>2392</v>
      </c>
      <c r="DO55" s="1267" t="s">
        <v>2392</v>
      </c>
      <c r="DP55" s="284">
        <f t="shared" si="45"/>
        <v>41819</v>
      </c>
      <c r="DQ55" s="1267" t="s">
        <v>2395</v>
      </c>
      <c r="DR55" s="1267" t="s">
        <v>2395</v>
      </c>
      <c r="DS55" s="1315">
        <v>41814</v>
      </c>
      <c r="DT55" s="1269">
        <v>41781</v>
      </c>
      <c r="DU55" s="1270">
        <v>41782</v>
      </c>
      <c r="DV55" s="1325" t="s">
        <v>2554</v>
      </c>
      <c r="DW55" s="277" t="s">
        <v>4210</v>
      </c>
      <c r="DX55" s="1300"/>
      <c r="DY55" s="278"/>
      <c r="DZ55" s="61"/>
      <c r="EA55" s="62"/>
      <c r="EB55" s="62"/>
      <c r="EC55" s="26" t="str">
        <f t="shared" si="56"/>
        <v>JOKMUF5503PK41745</v>
      </c>
      <c r="ED55" s="26" t="str">
        <f t="shared" si="57"/>
        <v>JOKMUF5503PKFRE</v>
      </c>
      <c r="EE55" s="27">
        <f>IF(ED55="",0,IF(COUNTIF(ED$12:ED54,ED55)=0,0,COUNTIF(ED$12:ED54,ED55)))</f>
        <v>0</v>
      </c>
      <c r="EF55" s="26">
        <f t="shared" si="58"/>
        <v>0</v>
      </c>
      <c r="EG55" s="27" t="str">
        <f t="shared" si="59"/>
        <v/>
      </c>
      <c r="EI55" s="26" t="str">
        <f t="shared" si="60"/>
        <v>JOKMUF5503</v>
      </c>
      <c r="EJ55" s="26" t="str">
        <f t="shared" si="61"/>
        <v>JOKMUF5503PK</v>
      </c>
      <c r="EL55" s="1211">
        <v>41815</v>
      </c>
      <c r="EM55" s="1211">
        <v>41817</v>
      </c>
      <c r="EN55" s="1265" t="s">
        <v>2417</v>
      </c>
      <c r="EO55" s="1265" t="s">
        <v>2417</v>
      </c>
      <c r="EP55" s="1265" t="s">
        <v>2417</v>
      </c>
      <c r="EQ55" s="1265" t="s">
        <v>2417</v>
      </c>
      <c r="ER55" s="1318"/>
      <c r="ES55" s="1318"/>
      <c r="ET55" s="1318"/>
      <c r="EU55" s="1318"/>
      <c r="EV55" s="1211"/>
      <c r="EW55" s="1211"/>
    </row>
    <row r="56" spans="1:153" s="26" customFormat="1" ht="52.5" customHeight="1">
      <c r="A56" s="169" t="str">
        <f>IF(OR($I56="TTL",$I56=""),"",IF(ISERROR(VLOOKUP($B56,CODE!$D:$G,CODE!$F$1-2,FALSE))=TRUE,"전략",VLOOKUP($B56,CODE!$D:$G,CODE!$F$1-2,FALSE)))</f>
        <v>전략</v>
      </c>
      <c r="B56" s="224" t="str">
        <f>IF(OR($I56="TTL",$I56=""),"",IF(VLOOKUP($P56,CODE!$K:$O,CODE!$O$1,FALSE)="",$I56,$I56&amp;"-"&amp;VLOOKUP($P56,CODE!$K:$O,CODE!$O$1,FALSE)))</f>
        <v>JOK-ACC</v>
      </c>
      <c r="C56" s="72" t="str">
        <f t="shared" si="46"/>
        <v>JOK-KIDS FIRST TOYS-01</v>
      </c>
      <c r="D56" s="306" t="str">
        <f t="shared" si="47"/>
        <v>JOK-KIDS FIRST TOYS-01JOKEDF5504PK</v>
      </c>
      <c r="E56" s="72">
        <f t="shared" si="48"/>
        <v>3</v>
      </c>
      <c r="F56" s="195" t="str">
        <f t="shared" si="49"/>
        <v>JOK-KIDS FIRST TOYS-013</v>
      </c>
      <c r="G56" s="72" t="str">
        <f t="shared" si="50"/>
        <v>JOK-KIDS FIRST TOYS-013-JOKEDF5504PINKOSM</v>
      </c>
      <c r="H56" s="72" t="str">
        <f>IF(ISERROR(I56&amp;VLOOKUP(P56,CODE!$K:$N,CODE!$N$1,FALSE)&amp;S56)=TRUE,0,I56&amp;VLOOKUP(P56,CODE!$K:$N,CODE!$N$1,FALSE)&amp;S56)</f>
        <v>JOK의류외504</v>
      </c>
      <c r="I56" s="72" t="str">
        <f>IF(ISERROR(SEARCH("TTL",$K56))=TRUE,IF($L56="","",VLOOKUP($L56,CODE!$B:$G,CODE!$D$1,FALSE)),"TTL")</f>
        <v>JOK</v>
      </c>
      <c r="J56" s="244" t="str">
        <f t="shared" si="51"/>
        <v>14FW J</v>
      </c>
      <c r="K56" s="1262"/>
      <c r="L56" s="40" t="s">
        <v>2025</v>
      </c>
      <c r="M56" s="41" t="str">
        <f>IF(OR($I56="TTL",$L56=""),"",VLOOKUP($L56,CODE!$B:$D,CODE!$C$1,FALSE))</f>
        <v>JOIE BETE KIDS</v>
      </c>
      <c r="N56" s="42" t="str">
        <f>IF(OR($I56="TTL",$L56=""),"",VLOOKUP($K$2,CODE!$S:$T,CODE!$T$1-1,FALSE))</f>
        <v>F</v>
      </c>
      <c r="O56" s="1199">
        <v>5</v>
      </c>
      <c r="P56" s="40" t="s">
        <v>2031</v>
      </c>
      <c r="Q56" s="41" t="str">
        <f>IF(OR($I56="TTL",$P56=""),"",VLOOKUP($P56,CODE!$K:$M,CODE!$L$1,FALSE))</f>
        <v>MITTEN</v>
      </c>
      <c r="R56" s="185" t="s">
        <v>2027</v>
      </c>
      <c r="S56" s="40">
        <v>504</v>
      </c>
      <c r="T56" s="43">
        <f t="shared" si="2"/>
        <v>504</v>
      </c>
      <c r="U56" s="39" t="str">
        <f t="shared" si="3"/>
        <v>JOKEDF5504</v>
      </c>
      <c r="V56" s="36">
        <f t="shared" si="62"/>
        <v>0.5</v>
      </c>
      <c r="W56" s="1206" t="s">
        <v>2032</v>
      </c>
      <c r="X56" s="39" t="str">
        <f>IF($Y56="","",VLOOKUP($Y56,CODE!$AE:$AF,CODE!$AF$1-1,FALSE))</f>
        <v>PK</v>
      </c>
      <c r="Y56" s="37" t="s">
        <v>2020</v>
      </c>
      <c r="Z56" s="35" t="str">
        <f t="shared" si="5"/>
        <v>JOKEDF5504PK</v>
      </c>
      <c r="AA56" s="587" t="str">
        <f t="shared" si="6"/>
        <v/>
      </c>
      <c r="AB56" s="45">
        <f t="shared" si="7"/>
        <v>0.5</v>
      </c>
      <c r="AC56" s="593">
        <v>0</v>
      </c>
      <c r="AD56" s="186">
        <v>1</v>
      </c>
      <c r="AE56" s="218" t="s">
        <v>2033</v>
      </c>
      <c r="AF56" s="214">
        <v>80</v>
      </c>
      <c r="AG56" s="215" t="s">
        <v>2022</v>
      </c>
      <c r="AH56" s="216">
        <v>1</v>
      </c>
      <c r="AI56" s="231" t="str">
        <f t="shared" si="8"/>
        <v>01</v>
      </c>
      <c r="AJ56" s="217" t="s">
        <v>2023</v>
      </c>
      <c r="AK56" s="217" t="s">
        <v>2024</v>
      </c>
      <c r="AL56" s="219">
        <f t="shared" si="9"/>
        <v>1</v>
      </c>
      <c r="AM56" s="254">
        <f>IF(ISERROR(VLOOKUP($F56,[1]기획현황취합!$A$1:$E$64926,[1]기획현황취합!$B$1,FALSE))=TRUE,0,VLOOKUP($F56,[1]기획현황취합!$A$1:$E$64926,[1]기획현황취합!$B$1,FALSE))</f>
        <v>29000</v>
      </c>
      <c r="AN56" s="1003">
        <f>IF(ISERROR(VLOOKUP($F56,[1]기획현황취합!$A$1:$E$64926,[1]기획현황취합!$C$1,FALSE))=TRUE,0,VLOOKUP($F56,[1]기획현황취합!$A$1:$E$64926,[1]기획현황취합!$C$1,FALSE))</f>
        <v>41827</v>
      </c>
      <c r="AO56" s="46">
        <f>IF(ISERROR(($AM56/1.1)/VLOOKUP($AG56,'TARGET MU'!$A:$D,'TARGET MU'!$D$1,FALSE))=TRUE,0,($AM56/1.1)/VLOOKUP($AG56,'TARGET MU'!$A:$D,'TARGET MU'!$D$1,FALSE))</f>
        <v>4393.9393939393931</v>
      </c>
      <c r="AP56" s="1034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4385.9000000000005</v>
      </c>
      <c r="AQ56" s="38">
        <f t="shared" si="52"/>
        <v>-8.0393939393925393</v>
      </c>
      <c r="AR56" s="725">
        <v>0</v>
      </c>
      <c r="AS56" s="725">
        <v>0</v>
      </c>
      <c r="AT56" s="251">
        <v>20</v>
      </c>
      <c r="AU56" s="226">
        <f t="shared" si="10"/>
        <v>20</v>
      </c>
      <c r="AV56" s="1321">
        <v>3.5</v>
      </c>
      <c r="AW56" s="253">
        <v>0</v>
      </c>
      <c r="AX56" s="257">
        <f>IF(ISERROR(VLOOKUP($F56,[1]기획현황취합!$A$1:$E$64926,[1]기획현황취합!$D$1,FALSE))=TRUE,0,VLOOKUP($F56,[1]기획현황취합!$A$1:$E$64926,[1]기획현황취합!$D$1,FALSE))</f>
        <v>41745</v>
      </c>
      <c r="AY56" s="255">
        <v>0</v>
      </c>
      <c r="AZ56" s="210">
        <f>IF(ISERROR(VLOOKUP($F56,[1]기획현황취합!$A$1:$E$64926,[1]기획현황취합!$E$1,FALSE))=TRUE,0,VLOOKUP($F56,[1]기획현황취합!$A$1:$E$64926,[1]기획현황취합!$E$1,FALSE))</f>
        <v>41879</v>
      </c>
      <c r="BA56" s="250">
        <v>41942</v>
      </c>
      <c r="BB56" s="1324">
        <v>41953</v>
      </c>
      <c r="BC56" s="250">
        <v>0</v>
      </c>
      <c r="BD56" s="250">
        <v>0</v>
      </c>
      <c r="BE56" s="250">
        <v>0</v>
      </c>
      <c r="BF56" s="250">
        <v>0</v>
      </c>
      <c r="BG56" s="1197" t="s">
        <v>1671</v>
      </c>
      <c r="BH56" s="1197" t="s">
        <v>1671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79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63"/>
        <v>0</v>
      </c>
      <c r="BO56" s="47">
        <f t="shared" si="64"/>
        <v>80</v>
      </c>
      <c r="BP56" s="95">
        <f t="shared" si="65"/>
        <v>350872.00000000006</v>
      </c>
      <c r="BQ56" s="95">
        <f t="shared" si="66"/>
        <v>2320000</v>
      </c>
      <c r="BR56" s="48">
        <f t="shared" si="15"/>
        <v>6.0109980536802841</v>
      </c>
      <c r="BT56" s="26" t="str">
        <f>IF(ISERROR(Z56&amp;VLOOKUP($AG56,'TARGET MU'!$A:$D,'TARGET MU'!$B$1,FALSE))=TRUE,"",Z56&amp;VLOOKUP($AG56,'TARGET MU'!$A:$D,'TARGET MU'!$B$1,FALSE))</f>
        <v>JOKEDF5504PKKIDS FIRST TOYS</v>
      </c>
      <c r="BU56" s="31">
        <f t="shared" si="53"/>
        <v>4385.9000000000005</v>
      </c>
      <c r="BV56" s="31" t="str">
        <f t="shared" si="54"/>
        <v>JOKEDF5504PKOSM8029000KIDS FIRST TOYS01CN</v>
      </c>
      <c r="BX56" s="55" t="str">
        <f t="shared" si="16"/>
        <v>JOK</v>
      </c>
      <c r="BY56" s="56">
        <f t="shared" si="17"/>
        <v>5</v>
      </c>
      <c r="BZ56" s="56" t="str">
        <f t="shared" si="18"/>
        <v>M</v>
      </c>
      <c r="CA56" s="56" t="str">
        <f t="shared" si="19"/>
        <v>ED</v>
      </c>
      <c r="CB56" s="56" t="str">
        <f t="shared" si="20"/>
        <v>K</v>
      </c>
      <c r="CC56" s="56" t="str">
        <f t="shared" si="21"/>
        <v>CN</v>
      </c>
      <c r="CD56" s="57" t="str">
        <f t="shared" si="22"/>
        <v>14FW JOIE BETE_17_PK_KIDS</v>
      </c>
      <c r="CE56" s="56" t="str">
        <f t="shared" si="23"/>
        <v>JOKEDF5504</v>
      </c>
      <c r="CF56" s="56">
        <f t="shared" si="24"/>
        <v>504</v>
      </c>
      <c r="CG56" s="57" t="str">
        <f t="shared" si="25"/>
        <v>14FW JOIE BETE_17_PK_KIDS</v>
      </c>
      <c r="CH56" s="56" t="str">
        <f t="shared" si="26"/>
        <v>PK</v>
      </c>
      <c r="CI56" s="56">
        <f t="shared" si="27"/>
        <v>1</v>
      </c>
      <c r="CJ56" s="56" t="str">
        <f t="shared" si="28"/>
        <v>OSM</v>
      </c>
      <c r="CK56" s="58">
        <f t="shared" si="67"/>
        <v>80</v>
      </c>
      <c r="CL56" s="59">
        <f t="shared" si="30"/>
        <v>3.5</v>
      </c>
      <c r="CM56" s="58">
        <f t="shared" si="31"/>
        <v>29000</v>
      </c>
      <c r="CN56" s="58">
        <f t="shared" si="32"/>
        <v>4365.9000000000005</v>
      </c>
      <c r="CO56" s="58">
        <f t="shared" si="33"/>
        <v>20</v>
      </c>
      <c r="CP56" s="60">
        <f t="shared" si="34"/>
        <v>1</v>
      </c>
      <c r="CQ56" s="241">
        <v>1186</v>
      </c>
      <c r="CS56" s="49"/>
      <c r="CT56" s="50" t="str">
        <f t="shared" si="35"/>
        <v>JOKEDF5504PKOSM</v>
      </c>
      <c r="CU56" s="51" t="str">
        <f t="shared" si="36"/>
        <v>JOIE BETE KIDS</v>
      </c>
      <c r="CV56" s="51" t="str">
        <f t="shared" si="55"/>
        <v>MITTEN_504</v>
      </c>
      <c r="CW56" s="51" t="str">
        <f t="shared" si="37"/>
        <v>PINK_OSM</v>
      </c>
      <c r="CX56" s="52" t="str">
        <f t="shared" si="38"/>
        <v>JOK</v>
      </c>
      <c r="CY56" s="52">
        <f t="shared" si="39"/>
        <v>504</v>
      </c>
      <c r="CZ56" s="53">
        <f t="shared" si="68"/>
        <v>80</v>
      </c>
      <c r="DA56" s="53">
        <f t="shared" si="41"/>
        <v>29000</v>
      </c>
      <c r="DB56" s="52" t="str">
        <f t="shared" si="42"/>
        <v>PINK</v>
      </c>
      <c r="DC56" s="52" t="str">
        <f t="shared" si="43"/>
        <v>OSM</v>
      </c>
      <c r="DD56" s="61"/>
      <c r="DE56" s="165"/>
      <c r="DG56" s="1268">
        <v>41745</v>
      </c>
      <c r="DH56" s="283">
        <f t="shared" si="44"/>
        <v>41789</v>
      </c>
      <c r="DI56" s="1265">
        <v>41751</v>
      </c>
      <c r="DJ56" s="1265">
        <v>41752</v>
      </c>
      <c r="DK56" s="1268">
        <v>41813</v>
      </c>
      <c r="DL56" s="1266">
        <v>5</v>
      </c>
      <c r="DM56" s="1266">
        <v>5</v>
      </c>
      <c r="DN56" s="1267" t="s">
        <v>2392</v>
      </c>
      <c r="DO56" s="1267" t="s">
        <v>2392</v>
      </c>
      <c r="DP56" s="284">
        <f t="shared" si="45"/>
        <v>41819</v>
      </c>
      <c r="DQ56" s="1267" t="s">
        <v>2395</v>
      </c>
      <c r="DR56" s="1267" t="s">
        <v>2395</v>
      </c>
      <c r="DS56" s="1315">
        <v>41814</v>
      </c>
      <c r="DT56" s="1268">
        <v>41792</v>
      </c>
      <c r="DU56" s="1270">
        <v>41793</v>
      </c>
      <c r="DV56" s="1325" t="s">
        <v>2554</v>
      </c>
      <c r="DW56" s="277" t="s">
        <v>4210</v>
      </c>
      <c r="DX56" s="1300"/>
      <c r="DY56" s="278"/>
      <c r="DZ56" s="61"/>
      <c r="EA56" s="62"/>
      <c r="EB56" s="62"/>
      <c r="EC56" s="26" t="str">
        <f t="shared" si="56"/>
        <v>JOKEDF5504PK41745</v>
      </c>
      <c r="ED56" s="26" t="str">
        <f t="shared" si="57"/>
        <v>JOKEDF5504PKOSM</v>
      </c>
      <c r="EE56" s="27">
        <f>IF(ED56="",0,IF(COUNTIF(ED$12:ED55,ED56)=0,0,COUNTIF(ED$12:ED55,ED56)))</f>
        <v>0</v>
      </c>
      <c r="EF56" s="26">
        <f t="shared" si="58"/>
        <v>0</v>
      </c>
      <c r="EG56" s="27" t="str">
        <f t="shared" si="59"/>
        <v/>
      </c>
      <c r="EI56" s="26" t="str">
        <f t="shared" si="60"/>
        <v>JOKEDF5504</v>
      </c>
      <c r="EJ56" s="26" t="str">
        <f t="shared" si="61"/>
        <v>JOKEDF5504PK</v>
      </c>
      <c r="EL56" s="1211">
        <v>41815</v>
      </c>
      <c r="EM56" s="1211">
        <v>41817</v>
      </c>
      <c r="EN56" s="1265" t="s">
        <v>2417</v>
      </c>
      <c r="EO56" s="1265" t="s">
        <v>2417</v>
      </c>
      <c r="EP56" s="1265" t="s">
        <v>2417</v>
      </c>
      <c r="EQ56" s="1265" t="s">
        <v>2417</v>
      </c>
      <c r="ER56" s="1318"/>
      <c r="ES56" s="1318"/>
      <c r="ET56" s="1318"/>
      <c r="EU56" s="1318"/>
      <c r="EV56" s="1211"/>
      <c r="EW56" s="1211"/>
    </row>
    <row r="57" spans="1:153" s="26" customFormat="1" ht="52.5" customHeight="1">
      <c r="A57" s="169" t="str">
        <f>IF(OR($I57="TTL",$I57=""),"",IF(ISERROR(VLOOKUP($B57,CODE!$D:$G,CODE!$F$1-2,FALSE))=TRUE,"전략",VLOOKUP($B57,CODE!$D:$G,CODE!$F$1-2,FALSE)))</f>
        <v>전략</v>
      </c>
      <c r="B57" s="224" t="str">
        <f>IF(OR($I57="TTL",$I57=""),"",IF(VLOOKUP($P57,CODE!$K:$O,CODE!$O$1,FALSE)="",$I57,$I57&amp;"-"&amp;VLOOKUP($P57,CODE!$K:$O,CODE!$O$1,FALSE)))</f>
        <v>JOK-ACC</v>
      </c>
      <c r="C57" s="72" t="str">
        <f t="shared" si="46"/>
        <v>JOK-KIDS FIRST TOYS-01</v>
      </c>
      <c r="D57" s="306" t="str">
        <f t="shared" si="47"/>
        <v>JOK-KIDS FIRST TOYS-01JOKEDF5504PK</v>
      </c>
      <c r="E57" s="72">
        <f t="shared" si="48"/>
        <v>3</v>
      </c>
      <c r="F57" s="195" t="str">
        <f t="shared" si="49"/>
        <v>JOK-KIDS FIRST TOYS-013</v>
      </c>
      <c r="G57" s="72" t="str">
        <f t="shared" si="50"/>
        <v>JOK-KIDS FIRST TOYS-013-JOKEDF5504PINKOML</v>
      </c>
      <c r="H57" s="72" t="str">
        <f>IF(ISERROR(I57&amp;VLOOKUP(P57,CODE!$K:$N,CODE!$N$1,FALSE)&amp;S57)=TRUE,0,I57&amp;VLOOKUP(P57,CODE!$K:$N,CODE!$N$1,FALSE)&amp;S57)</f>
        <v>JOK의류외504</v>
      </c>
      <c r="I57" s="72" t="str">
        <f>IF(ISERROR(SEARCH("TTL",$K57))=TRUE,IF($L57="","",VLOOKUP($L57,CODE!$B:$G,CODE!$D$1,FALSE)),"TTL")</f>
        <v>JOK</v>
      </c>
      <c r="J57" s="244" t="str">
        <f t="shared" si="51"/>
        <v>14FW J</v>
      </c>
      <c r="K57" s="998"/>
      <c r="L57" s="40" t="s">
        <v>2025</v>
      </c>
      <c r="M57" s="41" t="str">
        <f>IF(OR($I57="TTL",$L57=""),"",VLOOKUP($L57,CODE!$B:$D,CODE!$C$1,FALSE))</f>
        <v>JOIE BETE KIDS</v>
      </c>
      <c r="N57" s="42" t="str">
        <f>IF(OR($I57="TTL",$L57=""),"",VLOOKUP($K$2,CODE!$S:$T,CODE!$T$1-1,FALSE))</f>
        <v>F</v>
      </c>
      <c r="O57" s="1199">
        <v>5</v>
      </c>
      <c r="P57" s="40" t="s">
        <v>2031</v>
      </c>
      <c r="Q57" s="41" t="str">
        <f>IF(OR($I57="TTL",$P57=""),"",VLOOKUP($P57,CODE!$K:$M,CODE!$L$1,FALSE))</f>
        <v>MITTEN</v>
      </c>
      <c r="R57" s="185" t="s">
        <v>2027</v>
      </c>
      <c r="S57" s="40">
        <v>504</v>
      </c>
      <c r="T57" s="43">
        <f t="shared" si="2"/>
        <v>504</v>
      </c>
      <c r="U57" s="39" t="str">
        <f t="shared" si="3"/>
        <v>JOKEDF5504</v>
      </c>
      <c r="V57" s="36">
        <f t="shared" si="62"/>
        <v>0.5</v>
      </c>
      <c r="W57" s="1206" t="s">
        <v>2032</v>
      </c>
      <c r="X57" s="39" t="str">
        <f>IF($Y57="","",VLOOKUP($Y57,CODE!$AE:$AF,CODE!$AF$1-1,FALSE))</f>
        <v>PK</v>
      </c>
      <c r="Y57" s="37" t="s">
        <v>2020</v>
      </c>
      <c r="Z57" s="35" t="str">
        <f t="shared" si="5"/>
        <v>JOKEDF5504PK</v>
      </c>
      <c r="AA57" s="587" t="str">
        <f t="shared" si="6"/>
        <v/>
      </c>
      <c r="AB57" s="45">
        <f t="shared" si="7"/>
        <v>0.5</v>
      </c>
      <c r="AC57" s="593">
        <v>0</v>
      </c>
      <c r="AD57" s="186">
        <v>1</v>
      </c>
      <c r="AE57" s="218" t="s">
        <v>2034</v>
      </c>
      <c r="AF57" s="214">
        <v>80</v>
      </c>
      <c r="AG57" s="215" t="s">
        <v>2022</v>
      </c>
      <c r="AH57" s="216">
        <v>1</v>
      </c>
      <c r="AI57" s="231" t="str">
        <f t="shared" si="8"/>
        <v>01</v>
      </c>
      <c r="AJ57" s="217" t="s">
        <v>2023</v>
      </c>
      <c r="AK57" s="217" t="s">
        <v>2024</v>
      </c>
      <c r="AL57" s="219">
        <f t="shared" si="9"/>
        <v>1</v>
      </c>
      <c r="AM57" s="254">
        <f>IF(ISERROR(VLOOKUP($F57,[1]기획현황취합!$A$1:$E$64926,[1]기획현황취합!$B$1,FALSE))=TRUE,0,VLOOKUP($F57,[1]기획현황취합!$A$1:$E$64926,[1]기획현황취합!$B$1,FALSE))</f>
        <v>29000</v>
      </c>
      <c r="AN57" s="1003">
        <f>IF(ISERROR(VLOOKUP($F57,[1]기획현황취합!$A$1:$E$64926,[1]기획현황취합!$C$1,FALSE))=TRUE,0,VLOOKUP($F57,[1]기획현황취합!$A$1:$E$64926,[1]기획현황취합!$C$1,FALSE))</f>
        <v>41827</v>
      </c>
      <c r="AO57" s="46">
        <f>IF(ISERROR(($AM57/1.1)/VLOOKUP($AG57,'TARGET MU'!$A:$D,'TARGET MU'!$D$1,FALSE))=TRUE,0,($AM57/1.1)/VLOOKUP($AG57,'TARGET MU'!$A:$D,'TARGET MU'!$D$1,FALSE))</f>
        <v>4393.9393939393931</v>
      </c>
      <c r="AP57" s="1034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4510.6400000000003</v>
      </c>
      <c r="AQ57" s="38">
        <f t="shared" si="52"/>
        <v>116.70060606060724</v>
      </c>
      <c r="AR57" s="725">
        <v>0</v>
      </c>
      <c r="AS57" s="725">
        <v>0</v>
      </c>
      <c r="AT57" s="251">
        <v>20</v>
      </c>
      <c r="AU57" s="226">
        <f t="shared" si="10"/>
        <v>20</v>
      </c>
      <c r="AV57" s="1321">
        <v>3.6</v>
      </c>
      <c r="AW57" s="253">
        <v>0</v>
      </c>
      <c r="AX57" s="257">
        <f>IF(ISERROR(VLOOKUP($F57,[1]기획현황취합!$A$1:$E$64926,[1]기획현황취합!$D$1,FALSE))=TRUE,0,VLOOKUP($F57,[1]기획현황취합!$A$1:$E$64926,[1]기획현황취합!$D$1,FALSE))</f>
        <v>41745</v>
      </c>
      <c r="AY57" s="255">
        <v>0</v>
      </c>
      <c r="AZ57" s="210">
        <f>IF(ISERROR(VLOOKUP($F57,[1]기획현황취합!$A$1:$E$64926,[1]기획현황취합!$E$1,FALSE))=TRUE,0,VLOOKUP($F57,[1]기획현황취합!$A$1:$E$64926,[1]기획현황취합!$E$1,FALSE))</f>
        <v>41879</v>
      </c>
      <c r="BA57" s="250">
        <v>41942</v>
      </c>
      <c r="BB57" s="1324">
        <v>41953</v>
      </c>
      <c r="BC57" s="250">
        <v>0</v>
      </c>
      <c r="BD57" s="250">
        <v>0</v>
      </c>
      <c r="BE57" s="250">
        <v>0</v>
      </c>
      <c r="BF57" s="250">
        <v>0</v>
      </c>
      <c r="BG57" s="1197" t="s">
        <v>1671</v>
      </c>
      <c r="BH57" s="1197" t="s">
        <v>1671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80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63"/>
        <v>0</v>
      </c>
      <c r="BO57" s="47">
        <f t="shared" si="64"/>
        <v>80</v>
      </c>
      <c r="BP57" s="95">
        <f t="shared" si="65"/>
        <v>360851.20000000001</v>
      </c>
      <c r="BQ57" s="95">
        <f t="shared" si="66"/>
        <v>2320000</v>
      </c>
      <c r="BR57" s="48">
        <f t="shared" si="15"/>
        <v>5.8447662335358972</v>
      </c>
      <c r="BT57" s="26" t="str">
        <f>IF(ISERROR(Z57&amp;VLOOKUP($AG57,'TARGET MU'!$A:$D,'TARGET MU'!$B$1,FALSE))=TRUE,"",Z57&amp;VLOOKUP($AG57,'TARGET MU'!$A:$D,'TARGET MU'!$B$1,FALSE))</f>
        <v>JOKEDF5504PKKIDS FIRST TOYS</v>
      </c>
      <c r="BU57" s="31">
        <f t="shared" si="53"/>
        <v>4510.6400000000003</v>
      </c>
      <c r="BV57" s="31" t="str">
        <f t="shared" si="54"/>
        <v>JOKEDF5504PKOML8029000KIDS FIRST TOYS01CN</v>
      </c>
      <c r="BX57" s="55" t="str">
        <f t="shared" si="16"/>
        <v>JOK</v>
      </c>
      <c r="BY57" s="56">
        <f t="shared" si="17"/>
        <v>5</v>
      </c>
      <c r="BZ57" s="56" t="str">
        <f t="shared" si="18"/>
        <v>M</v>
      </c>
      <c r="CA57" s="56" t="str">
        <f t="shared" si="19"/>
        <v>ED</v>
      </c>
      <c r="CB57" s="56" t="str">
        <f t="shared" si="20"/>
        <v>K</v>
      </c>
      <c r="CC57" s="56" t="str">
        <f t="shared" si="21"/>
        <v>CN</v>
      </c>
      <c r="CD57" s="57" t="str">
        <f t="shared" si="22"/>
        <v>14FW JOIE BETE_17_PK_KIDS</v>
      </c>
      <c r="CE57" s="56" t="str">
        <f t="shared" si="23"/>
        <v>JOKEDF5504</v>
      </c>
      <c r="CF57" s="56">
        <f t="shared" si="24"/>
        <v>504</v>
      </c>
      <c r="CG57" s="57" t="str">
        <f t="shared" si="25"/>
        <v>14FW JOIE BETE_17_PK_KIDS</v>
      </c>
      <c r="CH57" s="56" t="str">
        <f t="shared" si="26"/>
        <v>PK</v>
      </c>
      <c r="CI57" s="56">
        <f t="shared" si="27"/>
        <v>1</v>
      </c>
      <c r="CJ57" s="56" t="str">
        <f t="shared" si="28"/>
        <v>OML</v>
      </c>
      <c r="CK57" s="58">
        <f t="shared" si="67"/>
        <v>80</v>
      </c>
      <c r="CL57" s="59">
        <f t="shared" si="30"/>
        <v>3.6</v>
      </c>
      <c r="CM57" s="58">
        <f t="shared" si="31"/>
        <v>29000</v>
      </c>
      <c r="CN57" s="58">
        <f t="shared" si="32"/>
        <v>4490.6400000000003</v>
      </c>
      <c r="CO57" s="58">
        <f t="shared" si="33"/>
        <v>20</v>
      </c>
      <c r="CP57" s="60">
        <f t="shared" si="34"/>
        <v>1</v>
      </c>
      <c r="CQ57" s="241">
        <v>1186</v>
      </c>
      <c r="CS57" s="49"/>
      <c r="CT57" s="50" t="str">
        <f t="shared" si="35"/>
        <v>JOKEDF5504PKOML</v>
      </c>
      <c r="CU57" s="51" t="str">
        <f t="shared" si="36"/>
        <v>JOIE BETE KIDS</v>
      </c>
      <c r="CV57" s="51" t="str">
        <f t="shared" si="55"/>
        <v>MITTEN_504</v>
      </c>
      <c r="CW57" s="51" t="str">
        <f t="shared" si="37"/>
        <v>PINK_OML</v>
      </c>
      <c r="CX57" s="52" t="str">
        <f t="shared" si="38"/>
        <v>JOK</v>
      </c>
      <c r="CY57" s="52">
        <f t="shared" si="39"/>
        <v>504</v>
      </c>
      <c r="CZ57" s="53">
        <f t="shared" si="68"/>
        <v>80</v>
      </c>
      <c r="DA57" s="53">
        <f t="shared" si="41"/>
        <v>29000</v>
      </c>
      <c r="DB57" s="52" t="str">
        <f t="shared" si="42"/>
        <v>PINK</v>
      </c>
      <c r="DC57" s="52" t="str">
        <f t="shared" si="43"/>
        <v>OML</v>
      </c>
      <c r="DD57" s="61"/>
      <c r="DE57" s="165"/>
      <c r="DG57" s="1268">
        <v>41745</v>
      </c>
      <c r="DH57" s="283">
        <f t="shared" si="44"/>
        <v>41789</v>
      </c>
      <c r="DI57" s="1265">
        <v>41751</v>
      </c>
      <c r="DJ57" s="1265">
        <v>41752</v>
      </c>
      <c r="DK57" s="1268">
        <v>41813</v>
      </c>
      <c r="DL57" s="1266">
        <v>5</v>
      </c>
      <c r="DM57" s="1266">
        <v>5</v>
      </c>
      <c r="DN57" s="1267" t="s">
        <v>2392</v>
      </c>
      <c r="DO57" s="1267" t="s">
        <v>2392</v>
      </c>
      <c r="DP57" s="284">
        <f t="shared" si="45"/>
        <v>41819</v>
      </c>
      <c r="DQ57" s="1267" t="s">
        <v>2395</v>
      </c>
      <c r="DR57" s="1267" t="s">
        <v>2395</v>
      </c>
      <c r="DS57" s="1268">
        <v>41814</v>
      </c>
      <c r="DT57" s="1268" t="s">
        <v>2418</v>
      </c>
      <c r="DU57" s="1269" t="s">
        <v>2435</v>
      </c>
      <c r="DV57" s="1325" t="s">
        <v>2554</v>
      </c>
      <c r="DW57" s="277" t="s">
        <v>4210</v>
      </c>
      <c r="DX57" s="1300"/>
      <c r="DY57" s="278"/>
      <c r="DZ57" s="61"/>
      <c r="EA57" s="62"/>
      <c r="EB57" s="62"/>
      <c r="EC57" s="26" t="str">
        <f t="shared" si="56"/>
        <v/>
      </c>
      <c r="ED57" s="26" t="str">
        <f t="shared" si="57"/>
        <v>JOKEDF5504PKOML</v>
      </c>
      <c r="EE57" s="27">
        <f>IF(ED57="",0,IF(COUNTIF(ED$12:ED56,ED57)=0,0,COUNTIF(ED$12:ED56,ED57)))</f>
        <v>0</v>
      </c>
      <c r="EF57" s="26">
        <f t="shared" si="58"/>
        <v>0</v>
      </c>
      <c r="EG57" s="27" t="str">
        <f t="shared" si="59"/>
        <v/>
      </c>
      <c r="EI57" s="26" t="str">
        <f t="shared" si="60"/>
        <v>JOKEDF5504</v>
      </c>
      <c r="EJ57" s="26" t="str">
        <f t="shared" si="61"/>
        <v>JOKEDF5504PK</v>
      </c>
      <c r="EL57" s="1211">
        <v>41815</v>
      </c>
      <c r="EM57" s="1211">
        <v>41817</v>
      </c>
      <c r="EN57" s="1265" t="s">
        <v>2417</v>
      </c>
      <c r="EO57" s="1265" t="s">
        <v>2417</v>
      </c>
      <c r="EP57" s="1265" t="s">
        <v>2417</v>
      </c>
      <c r="EQ57" s="1265" t="s">
        <v>2417</v>
      </c>
      <c r="ER57" s="1318"/>
      <c r="ES57" s="1318"/>
      <c r="ET57" s="1318"/>
      <c r="EU57" s="1318"/>
      <c r="EV57" s="1211"/>
      <c r="EW57" s="1211"/>
    </row>
    <row r="58" spans="1:153" s="26" customFormat="1" ht="52.5" customHeight="1">
      <c r="A58" s="169" t="str">
        <f>IF(OR($I58="TTL",$I58=""),"",IF(ISERROR(VLOOKUP($B58,CODE!$D:$G,CODE!$F$1-2,FALSE))=TRUE,"전략",VLOOKUP($B58,CODE!$D:$G,CODE!$F$1-2,FALSE)))</f>
        <v>F-HAT</v>
      </c>
      <c r="B58" s="224" t="str">
        <f>IF(OR($I58="TTL",$I58=""),"",IF(VLOOKUP($P58,CODE!$K:$O,CODE!$O$1,FALSE)="",$I58,$I58&amp;"-"&amp;VLOOKUP($P58,CODE!$K:$O,CODE!$O$1,FALSE)))</f>
        <v>JOK</v>
      </c>
      <c r="C58" s="72" t="str">
        <f t="shared" si="46"/>
        <v>JOK-KIDS FIRST TOYS-01</v>
      </c>
      <c r="D58" s="306" t="str">
        <f t="shared" si="47"/>
        <v>JOK-KIDS FIRST TOYS-01JOKEBF5505BL</v>
      </c>
      <c r="E58" s="72">
        <f t="shared" si="48"/>
        <v>4</v>
      </c>
      <c r="F58" s="195" t="str">
        <f t="shared" si="49"/>
        <v>JOK-KIDS FIRST TOYS-014</v>
      </c>
      <c r="G58" s="72" t="str">
        <f t="shared" si="50"/>
        <v>JOK-KIDS FIRST TOYS-014-JOKEBF5505BLUEXSS</v>
      </c>
      <c r="H58" s="72" t="str">
        <f>IF(ISERROR(I58&amp;VLOOKUP(P58,CODE!$K:$N,CODE!$N$1,FALSE)&amp;S58)=TRUE,0,I58&amp;VLOOKUP(P58,CODE!$K:$N,CODE!$N$1,FALSE)&amp;S58)</f>
        <v>JOK의류외505</v>
      </c>
      <c r="I58" s="72" t="str">
        <f>IF(ISERROR(SEARCH("TTL",$K58))=TRUE,IF($L58="","",VLOOKUP($L58,CODE!$B:$G,CODE!$D$1,FALSE)),"TTL")</f>
        <v>JOK</v>
      </c>
      <c r="J58" s="244" t="str">
        <f t="shared" si="51"/>
        <v>14FW J</v>
      </c>
      <c r="K58" s="998"/>
      <c r="L58" s="40" t="s">
        <v>2025</v>
      </c>
      <c r="M58" s="41" t="str">
        <f>IF(OR($I58="TTL",$L58=""),"",VLOOKUP($L58,CODE!$B:$D,CODE!$C$1,FALSE))</f>
        <v>JOIE BETE KIDS</v>
      </c>
      <c r="N58" s="42" t="str">
        <f>IF(OR($I58="TTL",$L58=""),"",VLOOKUP($K$2,CODE!$S:$T,CODE!$T$1-1,FALSE))</f>
        <v>F</v>
      </c>
      <c r="O58" s="1199">
        <v>5</v>
      </c>
      <c r="P58" s="40" t="s">
        <v>2026</v>
      </c>
      <c r="Q58" s="41" t="str">
        <f>IF(OR($I58="TTL",$P58=""),"",VLOOKUP($P58,CODE!$K:$M,CODE!$L$1,FALSE))</f>
        <v>EARFLAP BEANIE</v>
      </c>
      <c r="R58" s="185" t="s">
        <v>2027</v>
      </c>
      <c r="S58" s="40">
        <v>505</v>
      </c>
      <c r="T58" s="43">
        <f t="shared" si="2"/>
        <v>505</v>
      </c>
      <c r="U58" s="39" t="str">
        <f t="shared" si="3"/>
        <v>JOKEBF5505</v>
      </c>
      <c r="V58" s="36">
        <f t="shared" si="62"/>
        <v>0.5</v>
      </c>
      <c r="W58" s="1206" t="s">
        <v>2035</v>
      </c>
      <c r="X58" s="39" t="str">
        <f>IF($Y58="","",VLOOKUP($Y58,CODE!$AE:$AF,CODE!$AF$1-1,FALSE))</f>
        <v>BL</v>
      </c>
      <c r="Y58" s="37" t="s">
        <v>2036</v>
      </c>
      <c r="Z58" s="35" t="str">
        <f t="shared" si="5"/>
        <v>JOKEBF5505BL</v>
      </c>
      <c r="AA58" s="587" t="str">
        <f t="shared" si="6"/>
        <v/>
      </c>
      <c r="AB58" s="45">
        <f t="shared" si="7"/>
        <v>0.5</v>
      </c>
      <c r="AC58" s="593">
        <v>0</v>
      </c>
      <c r="AD58" s="186">
        <v>1</v>
      </c>
      <c r="AE58" s="218" t="s">
        <v>2021</v>
      </c>
      <c r="AF58" s="214">
        <v>400</v>
      </c>
      <c r="AG58" s="215" t="s">
        <v>2022</v>
      </c>
      <c r="AH58" s="216">
        <v>1</v>
      </c>
      <c r="AI58" s="231" t="str">
        <f t="shared" si="8"/>
        <v>01</v>
      </c>
      <c r="AJ58" s="217" t="s">
        <v>2023</v>
      </c>
      <c r="AK58" s="217" t="s">
        <v>2024</v>
      </c>
      <c r="AL58" s="219">
        <f t="shared" si="9"/>
        <v>1</v>
      </c>
      <c r="AM58" s="254">
        <f>IF(ISERROR(VLOOKUP($F58,[1]기획현황취합!$A$1:$E$64926,[1]기획현황취합!$B$1,FALSE))=TRUE,0,VLOOKUP($F58,[1]기획현황취합!$A$1:$E$64926,[1]기획현황취합!$B$1,FALSE))</f>
        <v>49000</v>
      </c>
      <c r="AN58" s="1003">
        <f>IF(ISERROR(VLOOKUP($F58,[1]기획현황취합!$A$1:$E$64926,[1]기획현황취합!$C$1,FALSE))=TRUE,0,VLOOKUP($F58,[1]기획현황취합!$A$1:$E$64926,[1]기획현황취합!$C$1,FALSE))</f>
        <v>41827</v>
      </c>
      <c r="AO58" s="46">
        <f>IF(ISERROR(($AM58/1.1)/VLOOKUP($AG58,'TARGET MU'!$A:$D,'TARGET MU'!$D$1,FALSE))=TRUE,0,($AM58/1.1)/VLOOKUP($AG58,'TARGET MU'!$A:$D,'TARGET MU'!$D$1,FALSE))</f>
        <v>7424.242424242424</v>
      </c>
      <c r="AP58" s="1034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7691.1860000000006</v>
      </c>
      <c r="AQ58" s="38">
        <f t="shared" si="52"/>
        <v>266.94357575757658</v>
      </c>
      <c r="AR58" s="725">
        <v>324</v>
      </c>
      <c r="AS58" s="725">
        <v>0</v>
      </c>
      <c r="AT58" s="251">
        <v>20</v>
      </c>
      <c r="AU58" s="226">
        <f t="shared" si="10"/>
        <v>344</v>
      </c>
      <c r="AV58" s="252">
        <v>5.89</v>
      </c>
      <c r="AW58" s="253">
        <v>0</v>
      </c>
      <c r="AX58" s="257">
        <f>IF(ISERROR(VLOOKUP($F58,[1]기획현황취합!$A$1:$E$64926,[1]기획현황취합!$D$1,FALSE))=TRUE,0,VLOOKUP($F58,[1]기획현황취합!$A$1:$E$64926,[1]기획현황취합!$D$1,FALSE))</f>
        <v>41745</v>
      </c>
      <c r="AY58" s="255">
        <v>0</v>
      </c>
      <c r="AZ58" s="210">
        <f>IF(ISERROR(VLOOKUP($F58,[1]기획현황취합!$A$1:$E$64926,[1]기획현황취합!$E$1,FALSE))=TRUE,0,VLOOKUP($F58,[1]기획현황취합!$A$1:$E$64926,[1]기획현황취합!$E$1,FALSE))</f>
        <v>41879</v>
      </c>
      <c r="BA58" s="250">
        <v>41942</v>
      </c>
      <c r="BB58" s="1324">
        <v>41953</v>
      </c>
      <c r="BC58" s="250">
        <v>0</v>
      </c>
      <c r="BD58" s="250">
        <v>0</v>
      </c>
      <c r="BE58" s="250">
        <v>0</v>
      </c>
      <c r="BF58" s="250">
        <v>0</v>
      </c>
      <c r="BG58" s="1197" t="s">
        <v>1671</v>
      </c>
      <c r="BH58" s="1197" t="s">
        <v>1671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400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63"/>
        <v>0</v>
      </c>
      <c r="BO58" s="47">
        <f t="shared" si="64"/>
        <v>400</v>
      </c>
      <c r="BP58" s="95">
        <f t="shared" si="65"/>
        <v>3076474.4000000004</v>
      </c>
      <c r="BQ58" s="95">
        <f t="shared" si="66"/>
        <v>19600000</v>
      </c>
      <c r="BR58" s="48">
        <f t="shared" si="15"/>
        <v>5.79175364442552</v>
      </c>
      <c r="BT58" s="26" t="str">
        <f>IF(ISERROR(Z58&amp;VLOOKUP($AG58,'TARGET MU'!$A:$D,'TARGET MU'!$B$1,FALSE))=TRUE,"",Z58&amp;VLOOKUP($AG58,'TARGET MU'!$A:$D,'TARGET MU'!$B$1,FALSE))</f>
        <v>JOKEBF5505BLKIDS FIRST TOYS</v>
      </c>
      <c r="BU58" s="31">
        <f t="shared" si="53"/>
        <v>7691.1860000000006</v>
      </c>
      <c r="BV58" s="31" t="str">
        <f t="shared" si="54"/>
        <v>JOKEBF5505BLXSS40049000KIDS FIRST TOYS01CN</v>
      </c>
      <c r="BX58" s="55" t="str">
        <f t="shared" si="16"/>
        <v>JOK</v>
      </c>
      <c r="BY58" s="56">
        <f t="shared" si="17"/>
        <v>5</v>
      </c>
      <c r="BZ58" s="56" t="str">
        <f t="shared" si="18"/>
        <v>M</v>
      </c>
      <c r="CA58" s="56" t="str">
        <f t="shared" si="19"/>
        <v>EB</v>
      </c>
      <c r="CB58" s="56" t="str">
        <f t="shared" si="20"/>
        <v>K</v>
      </c>
      <c r="CC58" s="56" t="str">
        <f t="shared" si="21"/>
        <v>CN</v>
      </c>
      <c r="CD58" s="57" t="str">
        <f t="shared" si="22"/>
        <v>14FW JOIE BETE_18_BL_KIDS</v>
      </c>
      <c r="CE58" s="56" t="str">
        <f t="shared" si="23"/>
        <v>JOKEBF5505</v>
      </c>
      <c r="CF58" s="56">
        <f t="shared" si="24"/>
        <v>505</v>
      </c>
      <c r="CG58" s="57" t="str">
        <f t="shared" si="25"/>
        <v>14FW JOIE BETE_18_BL_KIDS</v>
      </c>
      <c r="CH58" s="56" t="str">
        <f t="shared" si="26"/>
        <v>BL</v>
      </c>
      <c r="CI58" s="56">
        <f t="shared" si="27"/>
        <v>1</v>
      </c>
      <c r="CJ58" s="56" t="str">
        <f t="shared" si="28"/>
        <v>XSS</v>
      </c>
      <c r="CK58" s="58">
        <f t="shared" si="67"/>
        <v>400</v>
      </c>
      <c r="CL58" s="59">
        <f t="shared" si="30"/>
        <v>5.89</v>
      </c>
      <c r="CM58" s="58">
        <f t="shared" si="31"/>
        <v>49000</v>
      </c>
      <c r="CN58" s="58">
        <f t="shared" si="32"/>
        <v>7347.1860000000006</v>
      </c>
      <c r="CO58" s="58">
        <f t="shared" si="33"/>
        <v>344</v>
      </c>
      <c r="CP58" s="60">
        <f t="shared" si="34"/>
        <v>1</v>
      </c>
      <c r="CQ58" s="241">
        <v>1186</v>
      </c>
      <c r="CS58" s="49"/>
      <c r="CT58" s="50" t="str">
        <f t="shared" si="35"/>
        <v>JOKEBF5505BLXSS</v>
      </c>
      <c r="CU58" s="51" t="str">
        <f t="shared" si="36"/>
        <v>JOIE BETE KIDS</v>
      </c>
      <c r="CV58" s="51" t="str">
        <f t="shared" si="55"/>
        <v>EARFLAP BEANIE_505</v>
      </c>
      <c r="CW58" s="51" t="str">
        <f t="shared" si="37"/>
        <v>BLUE_XSS</v>
      </c>
      <c r="CX58" s="52" t="str">
        <f t="shared" si="38"/>
        <v>JOK</v>
      </c>
      <c r="CY58" s="52">
        <f t="shared" si="39"/>
        <v>505</v>
      </c>
      <c r="CZ58" s="53">
        <f t="shared" si="68"/>
        <v>400</v>
      </c>
      <c r="DA58" s="53">
        <f t="shared" si="41"/>
        <v>49000</v>
      </c>
      <c r="DB58" s="52" t="str">
        <f t="shared" si="42"/>
        <v>BLUE</v>
      </c>
      <c r="DC58" s="52" t="str">
        <f t="shared" si="43"/>
        <v>XSS</v>
      </c>
      <c r="DD58" s="61"/>
      <c r="DE58" s="165"/>
      <c r="DG58" s="1268">
        <v>41745</v>
      </c>
      <c r="DH58" s="283">
        <f t="shared" si="44"/>
        <v>41789</v>
      </c>
      <c r="DI58" s="1265">
        <v>41747</v>
      </c>
      <c r="DJ58" s="1265">
        <v>41751</v>
      </c>
      <c r="DK58" s="1268">
        <v>41813</v>
      </c>
      <c r="DL58" s="1266">
        <v>5</v>
      </c>
      <c r="DM58" s="1266">
        <v>3</v>
      </c>
      <c r="DN58" s="1268">
        <v>41802</v>
      </c>
      <c r="DO58" s="1267" t="s">
        <v>2383</v>
      </c>
      <c r="DP58" s="284">
        <f t="shared" si="45"/>
        <v>41819</v>
      </c>
      <c r="DQ58" s="1268">
        <v>41816</v>
      </c>
      <c r="DR58" s="1267" t="s">
        <v>2393</v>
      </c>
      <c r="DS58" s="1315">
        <v>41814</v>
      </c>
      <c r="DT58" s="1269">
        <v>41792</v>
      </c>
      <c r="DU58" s="1270">
        <v>41792</v>
      </c>
      <c r="DV58" s="1325" t="s">
        <v>2554</v>
      </c>
      <c r="DW58" s="277" t="s">
        <v>4210</v>
      </c>
      <c r="DX58" s="1300"/>
      <c r="DY58" s="278"/>
      <c r="DZ58" s="61"/>
      <c r="EA58" s="62"/>
      <c r="EB58" s="62"/>
      <c r="EC58" s="26" t="str">
        <f t="shared" si="56"/>
        <v>JOKEBF5505BL41745</v>
      </c>
      <c r="ED58" s="26" t="str">
        <f t="shared" si="57"/>
        <v>JOKEBF5505BLXSS</v>
      </c>
      <c r="EE58" s="27">
        <f>IF(ED58="",0,IF(COUNTIF(ED$12:ED57,ED58)=0,0,COUNTIF(ED$12:ED57,ED58)))</f>
        <v>0</v>
      </c>
      <c r="EF58" s="26">
        <f t="shared" si="58"/>
        <v>0</v>
      </c>
      <c r="EG58" s="27" t="str">
        <f t="shared" si="59"/>
        <v/>
      </c>
      <c r="EI58" s="26" t="str">
        <f t="shared" si="60"/>
        <v>JOKEBF5505</v>
      </c>
      <c r="EJ58" s="26" t="str">
        <f t="shared" si="61"/>
        <v>JOKEBF5505BL</v>
      </c>
      <c r="EL58" s="1211">
        <v>41815</v>
      </c>
      <c r="EM58" s="1211">
        <v>41817</v>
      </c>
      <c r="EN58" s="1265" t="s">
        <v>2417</v>
      </c>
      <c r="EO58" s="1265" t="s">
        <v>2417</v>
      </c>
      <c r="EP58" s="1265" t="s">
        <v>2417</v>
      </c>
      <c r="EQ58" s="1265" t="s">
        <v>2417</v>
      </c>
      <c r="ER58" s="1318"/>
      <c r="ES58" s="1318"/>
      <c r="ET58" s="1318"/>
      <c r="EU58" s="1318"/>
      <c r="EV58" s="1211"/>
      <c r="EW58" s="1211"/>
    </row>
    <row r="59" spans="1:153" s="26" customFormat="1" ht="52.5" customHeight="1">
      <c r="A59" s="169" t="str">
        <f>IF(OR($I59="TTL",$I59=""),"",IF(ISERROR(VLOOKUP($B59,CODE!$D:$G,CODE!$F$1-2,FALSE))=TRUE,"전략",VLOOKUP($B59,CODE!$D:$G,CODE!$F$1-2,FALSE)))</f>
        <v>F-HAT</v>
      </c>
      <c r="B59" s="224" t="str">
        <f>IF(OR($I59="TTL",$I59=""),"",IF(VLOOKUP($P59,CODE!$K:$O,CODE!$O$1,FALSE)="",$I59,$I59&amp;"-"&amp;VLOOKUP($P59,CODE!$K:$O,CODE!$O$1,FALSE)))</f>
        <v>JOK</v>
      </c>
      <c r="C59" s="72" t="str">
        <f t="shared" si="46"/>
        <v>JOK-KIDS FIRST TOYS-01</v>
      </c>
      <c r="D59" s="306" t="str">
        <f t="shared" si="47"/>
        <v>JOK-KIDS FIRST TOYS-01JOKEBF5505BL</v>
      </c>
      <c r="E59" s="72">
        <f t="shared" si="48"/>
        <v>4</v>
      </c>
      <c r="F59" s="195" t="str">
        <f t="shared" si="49"/>
        <v>JOK-KIDS FIRST TOYS-014</v>
      </c>
      <c r="G59" s="72" t="str">
        <f t="shared" si="50"/>
        <v>JOK-KIDS FIRST TOYS-014-JOKEBF5505BLUEFRE</v>
      </c>
      <c r="H59" s="72" t="str">
        <f>IF(ISERROR(I59&amp;VLOOKUP(P59,CODE!$K:$N,CODE!$N$1,FALSE)&amp;S59)=TRUE,0,I59&amp;VLOOKUP(P59,CODE!$K:$N,CODE!$N$1,FALSE)&amp;S59)</f>
        <v>JOK의류외505</v>
      </c>
      <c r="I59" s="72" t="str">
        <f>IF(ISERROR(SEARCH("TTL",$K59))=TRUE,IF($L59="","",VLOOKUP($L59,CODE!$B:$G,CODE!$D$1,FALSE)),"TTL")</f>
        <v>JOK</v>
      </c>
      <c r="J59" s="244" t="str">
        <f t="shared" si="51"/>
        <v>14FW J</v>
      </c>
      <c r="K59" s="998"/>
      <c r="L59" s="40" t="s">
        <v>2025</v>
      </c>
      <c r="M59" s="41" t="str">
        <f>IF(OR($I59="TTL",$L59=""),"",VLOOKUP($L59,CODE!$B:$D,CODE!$C$1,FALSE))</f>
        <v>JOIE BETE KIDS</v>
      </c>
      <c r="N59" s="42" t="str">
        <f>IF(OR($I59="TTL",$L59=""),"",VLOOKUP($K$2,CODE!$S:$T,CODE!$T$1-1,FALSE))</f>
        <v>F</v>
      </c>
      <c r="O59" s="1199">
        <v>5</v>
      </c>
      <c r="P59" s="40" t="s">
        <v>2026</v>
      </c>
      <c r="Q59" s="41" t="str">
        <f>IF(OR($I59="TTL",$P59=""),"",VLOOKUP($P59,CODE!$K:$M,CODE!$L$1,FALSE))</f>
        <v>EARFLAP BEANIE</v>
      </c>
      <c r="R59" s="185" t="s">
        <v>2027</v>
      </c>
      <c r="S59" s="40">
        <v>505</v>
      </c>
      <c r="T59" s="43">
        <f t="shared" si="2"/>
        <v>505</v>
      </c>
      <c r="U59" s="39" t="str">
        <f t="shared" si="3"/>
        <v>JOKEBF5505</v>
      </c>
      <c r="V59" s="36">
        <f t="shared" si="62"/>
        <v>0.5</v>
      </c>
      <c r="W59" s="1206" t="s">
        <v>2035</v>
      </c>
      <c r="X59" s="39" t="str">
        <f>IF($Y59="","",VLOOKUP($Y59,CODE!$AE:$AF,CODE!$AF$1-1,FALSE))</f>
        <v>BL</v>
      </c>
      <c r="Y59" s="37" t="s">
        <v>2036</v>
      </c>
      <c r="Z59" s="35" t="str">
        <f t="shared" si="5"/>
        <v>JOKEBF5505BL</v>
      </c>
      <c r="AA59" s="587" t="str">
        <f t="shared" si="6"/>
        <v/>
      </c>
      <c r="AB59" s="45">
        <f t="shared" si="7"/>
        <v>0.5</v>
      </c>
      <c r="AC59" s="593">
        <v>0</v>
      </c>
      <c r="AD59" s="186">
        <v>1</v>
      </c>
      <c r="AE59" s="218" t="s">
        <v>2028</v>
      </c>
      <c r="AF59" s="214">
        <v>150</v>
      </c>
      <c r="AG59" s="215" t="s">
        <v>2022</v>
      </c>
      <c r="AH59" s="216">
        <v>1</v>
      </c>
      <c r="AI59" s="231" t="str">
        <f t="shared" si="8"/>
        <v>01</v>
      </c>
      <c r="AJ59" s="217" t="s">
        <v>2023</v>
      </c>
      <c r="AK59" s="217" t="s">
        <v>2024</v>
      </c>
      <c r="AL59" s="219">
        <f t="shared" si="9"/>
        <v>1</v>
      </c>
      <c r="AM59" s="254">
        <f>IF(ISERROR(VLOOKUP($F59,[1]기획현황취합!$A$1:$E$64926,[1]기획현황취합!$B$1,FALSE))=TRUE,0,VLOOKUP($F59,[1]기획현황취합!$A$1:$E$64926,[1]기획현황취합!$B$1,FALSE))</f>
        <v>49000</v>
      </c>
      <c r="AN59" s="1003">
        <f>IF(ISERROR(VLOOKUP($F59,[1]기획현황취합!$A$1:$E$64926,[1]기획현황취합!$C$1,FALSE))=TRUE,0,VLOOKUP($F59,[1]기획현황취합!$A$1:$E$64926,[1]기획현황취합!$C$1,FALSE))</f>
        <v>41827</v>
      </c>
      <c r="AO59" s="46">
        <f>IF(ISERROR(($AM59/1.1)/VLOOKUP($AG59,'TARGET MU'!$A:$D,'TARGET MU'!$D$1,FALSE))=TRUE,0,($AM59/1.1)/VLOOKUP($AG59,'TARGET MU'!$A:$D,'TARGET MU'!$D$1,FALSE))</f>
        <v>7424.242424242424</v>
      </c>
      <c r="AP59" s="1034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8015.5100000000011</v>
      </c>
      <c r="AQ59" s="38">
        <f t="shared" si="52"/>
        <v>591.26757575757711</v>
      </c>
      <c r="AR59" s="725">
        <v>324</v>
      </c>
      <c r="AS59" s="725">
        <v>0</v>
      </c>
      <c r="AT59" s="251">
        <v>20</v>
      </c>
      <c r="AU59" s="226">
        <f t="shared" si="10"/>
        <v>344</v>
      </c>
      <c r="AV59" s="252">
        <v>6.15</v>
      </c>
      <c r="AW59" s="253">
        <v>0</v>
      </c>
      <c r="AX59" s="257">
        <f>IF(ISERROR(VLOOKUP($F59,[1]기획현황취합!$A$1:$E$64926,[1]기획현황취합!$D$1,FALSE))=TRUE,0,VLOOKUP($F59,[1]기획현황취합!$A$1:$E$64926,[1]기획현황취합!$D$1,FALSE))</f>
        <v>41745</v>
      </c>
      <c r="AY59" s="255">
        <v>0</v>
      </c>
      <c r="AZ59" s="210">
        <f>IF(ISERROR(VLOOKUP($F59,[1]기획현황취합!$A$1:$E$64926,[1]기획현황취합!$E$1,FALSE))=TRUE,0,VLOOKUP($F59,[1]기획현황취합!$A$1:$E$64926,[1]기획현황취합!$E$1,FALSE))</f>
        <v>41879</v>
      </c>
      <c r="BA59" s="250">
        <v>41942</v>
      </c>
      <c r="BB59" s="1324">
        <v>41953</v>
      </c>
      <c r="BC59" s="250">
        <v>0</v>
      </c>
      <c r="BD59" s="250">
        <v>0</v>
      </c>
      <c r="BE59" s="250">
        <v>0</v>
      </c>
      <c r="BF59" s="250">
        <v>0</v>
      </c>
      <c r="BG59" s="1197" t="s">
        <v>1671</v>
      </c>
      <c r="BH59" s="1197" t="s">
        <v>1671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147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63"/>
        <v>0</v>
      </c>
      <c r="BO59" s="47">
        <f t="shared" si="64"/>
        <v>150</v>
      </c>
      <c r="BP59" s="95">
        <f t="shared" si="65"/>
        <v>1202326.5000000002</v>
      </c>
      <c r="BQ59" s="95">
        <f t="shared" si="66"/>
        <v>7350000</v>
      </c>
      <c r="BR59" s="48">
        <f t="shared" si="15"/>
        <v>5.5574073945955442</v>
      </c>
      <c r="BT59" s="26" t="str">
        <f>IF(ISERROR(Z59&amp;VLOOKUP($AG59,'TARGET MU'!$A:$D,'TARGET MU'!$B$1,FALSE))=TRUE,"",Z59&amp;VLOOKUP($AG59,'TARGET MU'!$A:$D,'TARGET MU'!$B$1,FALSE))</f>
        <v>JOKEBF5505BLKIDS FIRST TOYS</v>
      </c>
      <c r="BU59" s="31">
        <f t="shared" si="53"/>
        <v>8015.5100000000011</v>
      </c>
      <c r="BV59" s="31" t="str">
        <f t="shared" si="54"/>
        <v>JOKEBF5505BLFRE15049000KIDS FIRST TOYS01CN</v>
      </c>
      <c r="BX59" s="55" t="str">
        <f t="shared" si="16"/>
        <v>JOK</v>
      </c>
      <c r="BY59" s="56">
        <f t="shared" si="17"/>
        <v>5</v>
      </c>
      <c r="BZ59" s="56" t="str">
        <f t="shared" si="18"/>
        <v>M</v>
      </c>
      <c r="CA59" s="56" t="str">
        <f t="shared" si="19"/>
        <v>EB</v>
      </c>
      <c r="CB59" s="56" t="str">
        <f t="shared" si="20"/>
        <v>K</v>
      </c>
      <c r="CC59" s="56" t="str">
        <f t="shared" si="21"/>
        <v>CN</v>
      </c>
      <c r="CD59" s="57" t="str">
        <f t="shared" si="22"/>
        <v>14FW JOIE BETE_18_BL_KIDS</v>
      </c>
      <c r="CE59" s="56" t="str">
        <f t="shared" si="23"/>
        <v>JOKEBF5505</v>
      </c>
      <c r="CF59" s="56">
        <f t="shared" si="24"/>
        <v>505</v>
      </c>
      <c r="CG59" s="57" t="str">
        <f t="shared" si="25"/>
        <v>14FW JOIE BETE_18_BL_KIDS</v>
      </c>
      <c r="CH59" s="56" t="str">
        <f t="shared" si="26"/>
        <v>BL</v>
      </c>
      <c r="CI59" s="56">
        <f t="shared" si="27"/>
        <v>1</v>
      </c>
      <c r="CJ59" s="56" t="str">
        <f t="shared" si="28"/>
        <v>FRE</v>
      </c>
      <c r="CK59" s="58">
        <f t="shared" si="67"/>
        <v>150</v>
      </c>
      <c r="CL59" s="59">
        <f t="shared" si="30"/>
        <v>6.15</v>
      </c>
      <c r="CM59" s="58">
        <f t="shared" si="31"/>
        <v>49000</v>
      </c>
      <c r="CN59" s="58">
        <f t="shared" si="32"/>
        <v>7671.5100000000011</v>
      </c>
      <c r="CO59" s="58">
        <f t="shared" si="33"/>
        <v>344</v>
      </c>
      <c r="CP59" s="60">
        <f t="shared" si="34"/>
        <v>1</v>
      </c>
      <c r="CQ59" s="241">
        <v>1186</v>
      </c>
      <c r="CS59" s="49"/>
      <c r="CT59" s="50" t="str">
        <f t="shared" si="35"/>
        <v>JOKEBF5505BLFRE</v>
      </c>
      <c r="CU59" s="51" t="str">
        <f t="shared" si="36"/>
        <v>JOIE BETE KIDS</v>
      </c>
      <c r="CV59" s="51" t="str">
        <f t="shared" si="55"/>
        <v>EARFLAP BEANIE_505</v>
      </c>
      <c r="CW59" s="51" t="str">
        <f t="shared" si="37"/>
        <v>BLUE_FRE</v>
      </c>
      <c r="CX59" s="52" t="str">
        <f t="shared" si="38"/>
        <v>JOK</v>
      </c>
      <c r="CY59" s="52">
        <f t="shared" si="39"/>
        <v>505</v>
      </c>
      <c r="CZ59" s="53">
        <f t="shared" si="68"/>
        <v>150</v>
      </c>
      <c r="DA59" s="53">
        <f t="shared" si="41"/>
        <v>49000</v>
      </c>
      <c r="DB59" s="52" t="str">
        <f t="shared" si="42"/>
        <v>BLUE</v>
      </c>
      <c r="DC59" s="52" t="str">
        <f t="shared" si="43"/>
        <v>FRE</v>
      </c>
      <c r="DD59" s="61"/>
      <c r="DE59" s="165"/>
      <c r="DG59" s="1268">
        <v>41745</v>
      </c>
      <c r="DH59" s="283">
        <f t="shared" si="44"/>
        <v>41789</v>
      </c>
      <c r="DI59" s="1265">
        <v>41747</v>
      </c>
      <c r="DJ59" s="1265">
        <v>41751</v>
      </c>
      <c r="DK59" s="1268">
        <v>41813</v>
      </c>
      <c r="DL59" s="1266">
        <v>5</v>
      </c>
      <c r="DM59" s="1266">
        <v>3</v>
      </c>
      <c r="DN59" s="1268">
        <v>41802</v>
      </c>
      <c r="DO59" s="1267" t="s">
        <v>2383</v>
      </c>
      <c r="DP59" s="284">
        <f t="shared" si="45"/>
        <v>41819</v>
      </c>
      <c r="DQ59" s="1268">
        <v>41816</v>
      </c>
      <c r="DR59" s="1267" t="s">
        <v>2393</v>
      </c>
      <c r="DS59" s="1315">
        <v>41814</v>
      </c>
      <c r="DT59" s="1269">
        <v>41792</v>
      </c>
      <c r="DU59" s="1270">
        <v>41792</v>
      </c>
      <c r="DV59" s="1325" t="s">
        <v>2554</v>
      </c>
      <c r="DW59" s="277" t="s">
        <v>4210</v>
      </c>
      <c r="DX59" s="1300"/>
      <c r="DY59" s="278"/>
      <c r="DZ59" s="61"/>
      <c r="EA59" s="62"/>
      <c r="EB59" s="62"/>
      <c r="EC59" s="26" t="str">
        <f t="shared" si="56"/>
        <v/>
      </c>
      <c r="ED59" s="26" t="str">
        <f t="shared" si="57"/>
        <v>JOKEBF5505BLFRE</v>
      </c>
      <c r="EE59" s="27">
        <f>IF(ED59="",0,IF(COUNTIF(ED$12:ED58,ED59)=0,0,COUNTIF(ED$12:ED58,ED59)))</f>
        <v>0</v>
      </c>
      <c r="EF59" s="26">
        <f t="shared" si="58"/>
        <v>0</v>
      </c>
      <c r="EG59" s="27" t="str">
        <f t="shared" si="59"/>
        <v/>
      </c>
      <c r="EI59" s="26" t="str">
        <f t="shared" si="60"/>
        <v>JOKEBF5505</v>
      </c>
      <c r="EJ59" s="26" t="str">
        <f t="shared" si="61"/>
        <v>JOKEBF5505BL</v>
      </c>
      <c r="EL59" s="1211">
        <v>41815</v>
      </c>
      <c r="EM59" s="1211">
        <v>41817</v>
      </c>
      <c r="EN59" s="1265" t="s">
        <v>2417</v>
      </c>
      <c r="EO59" s="1265" t="s">
        <v>2417</v>
      </c>
      <c r="EP59" s="1265" t="s">
        <v>2417</v>
      </c>
      <c r="EQ59" s="1265" t="s">
        <v>2417</v>
      </c>
      <c r="ER59" s="1318"/>
      <c r="ES59" s="1318"/>
      <c r="ET59" s="1318"/>
      <c r="EU59" s="1318"/>
      <c r="EV59" s="1211"/>
      <c r="EW59" s="1211"/>
    </row>
    <row r="60" spans="1:153" s="26" customFormat="1" ht="52.5" customHeight="1">
      <c r="A60" s="169" t="str">
        <f>IF(OR($I60="TTL",$I60=""),"",IF(ISERROR(VLOOKUP($B60,CODE!$D:$G,CODE!$F$1-2,FALSE))=TRUE,"전략",VLOOKUP($B60,CODE!$D:$G,CODE!$F$1-2,FALSE)))</f>
        <v>전략</v>
      </c>
      <c r="B60" s="224" t="str">
        <f>IF(OR($I60="TTL",$I60=""),"",IF(VLOOKUP($P60,CODE!$K:$O,CODE!$O$1,FALSE)="",$I60,$I60&amp;"-"&amp;VLOOKUP($P60,CODE!$K:$O,CODE!$O$1,FALSE)))</f>
        <v>JOK-ACC</v>
      </c>
      <c r="C60" s="72" t="str">
        <f t="shared" si="46"/>
        <v>JOK-KIDS FIRST TOYS-01</v>
      </c>
      <c r="D60" s="306" t="str">
        <f t="shared" si="47"/>
        <v>JOK-KIDS FIRST TOYS-01JOKMUF5506BL</v>
      </c>
      <c r="E60" s="72">
        <f t="shared" si="48"/>
        <v>5</v>
      </c>
      <c r="F60" s="195" t="str">
        <f t="shared" si="49"/>
        <v>JOK-KIDS FIRST TOYS-015</v>
      </c>
      <c r="G60" s="72" t="str">
        <f t="shared" si="50"/>
        <v>JOK-KIDS FIRST TOYS-015-JOKMUF5506BLUEFRE</v>
      </c>
      <c r="H60" s="72" t="str">
        <f>IF(ISERROR(I60&amp;VLOOKUP(P60,CODE!$K:$N,CODE!$N$1,FALSE)&amp;S60)=TRUE,0,I60&amp;VLOOKUP(P60,CODE!$K:$N,CODE!$N$1,FALSE)&amp;S60)</f>
        <v>JOK의류외506</v>
      </c>
      <c r="I60" s="72" t="str">
        <f>IF(ISERROR(SEARCH("TTL",$K60))=TRUE,IF($L60="","",VLOOKUP($L60,CODE!$B:$G,CODE!$D$1,FALSE)),"TTL")</f>
        <v>JOK</v>
      </c>
      <c r="J60" s="244" t="str">
        <f t="shared" si="51"/>
        <v>14FW J</v>
      </c>
      <c r="K60" s="998"/>
      <c r="L60" s="40" t="s">
        <v>2025</v>
      </c>
      <c r="M60" s="41" t="str">
        <f>IF(OR($I60="TTL",$L60=""),"",VLOOKUP($L60,CODE!$B:$D,CODE!$C$1,FALSE))</f>
        <v>JOIE BETE KIDS</v>
      </c>
      <c r="N60" s="42" t="str">
        <f>IF(OR($I60="TTL",$L60=""),"",VLOOKUP($K$2,CODE!$S:$T,CODE!$T$1-1,FALSE))</f>
        <v>F</v>
      </c>
      <c r="O60" s="1199">
        <v>5</v>
      </c>
      <c r="P60" s="40" t="s">
        <v>2029</v>
      </c>
      <c r="Q60" s="41" t="str">
        <f>IF(OR($I60="TTL",$P60=""),"",VLOOKUP($P60,CODE!$K:$M,CODE!$L$1,FALSE))</f>
        <v>MUFFLER</v>
      </c>
      <c r="R60" s="185" t="s">
        <v>1927</v>
      </c>
      <c r="S60" s="40">
        <v>506</v>
      </c>
      <c r="T60" s="43">
        <f t="shared" si="2"/>
        <v>506</v>
      </c>
      <c r="U60" s="39" t="str">
        <f t="shared" si="3"/>
        <v>JOKMUF5506</v>
      </c>
      <c r="V60" s="36">
        <f t="shared" si="62"/>
        <v>1</v>
      </c>
      <c r="W60" s="1206" t="s">
        <v>2037</v>
      </c>
      <c r="X60" s="39" t="str">
        <f>IF($Y60="","",VLOOKUP($Y60,CODE!$AE:$AF,CODE!$AF$1-1,FALSE))</f>
        <v>BL</v>
      </c>
      <c r="Y60" s="37" t="s">
        <v>2038</v>
      </c>
      <c r="Z60" s="35" t="str">
        <f t="shared" si="5"/>
        <v>JOKMUF5506BL</v>
      </c>
      <c r="AA60" s="587" t="str">
        <f t="shared" si="6"/>
        <v/>
      </c>
      <c r="AB60" s="45">
        <f t="shared" si="7"/>
        <v>1</v>
      </c>
      <c r="AC60" s="593">
        <v>0</v>
      </c>
      <c r="AD60" s="186">
        <v>1</v>
      </c>
      <c r="AE60" s="218" t="s">
        <v>2039</v>
      </c>
      <c r="AF60" s="214">
        <v>100</v>
      </c>
      <c r="AG60" s="215" t="s">
        <v>2040</v>
      </c>
      <c r="AH60" s="216">
        <v>1</v>
      </c>
      <c r="AI60" s="231" t="str">
        <f t="shared" si="8"/>
        <v>01</v>
      </c>
      <c r="AJ60" s="217" t="s">
        <v>1932</v>
      </c>
      <c r="AK60" s="217" t="s">
        <v>1933</v>
      </c>
      <c r="AL60" s="219">
        <f t="shared" si="9"/>
        <v>1</v>
      </c>
      <c r="AM60" s="254">
        <f>IF(ISERROR(VLOOKUP($F60,[1]기획현황취합!$A$1:$E$64926,[1]기획현황취합!$B$1,FALSE))=TRUE,0,VLOOKUP($F60,[1]기획현황취합!$A$1:$E$64926,[1]기획현황취합!$B$1,FALSE))</f>
        <v>45000</v>
      </c>
      <c r="AN60" s="1003">
        <f>IF(ISERROR(VLOOKUP($F60,[1]기획현황취합!$A$1:$E$64926,[1]기획현황취합!$C$1,FALSE))=TRUE,0,VLOOKUP($F60,[1]기획현황취합!$A$1:$E$64926,[1]기획현황취합!$C$1,FALSE))</f>
        <v>41827</v>
      </c>
      <c r="AO60" s="46">
        <f>IF(ISERROR(($AM60/1.1)/VLOOKUP($AG60,'TARGET MU'!$A:$D,'TARGET MU'!$D$1,FALSE))=TRUE,0,($AM60/1.1)/VLOOKUP($AG60,'TARGET MU'!$A:$D,'TARGET MU'!$D$1,FALSE))</f>
        <v>6818.1818181818171</v>
      </c>
      <c r="AP60" s="1034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6119.786000000001</v>
      </c>
      <c r="AQ60" s="38">
        <f t="shared" si="52"/>
        <v>-698.39581818181614</v>
      </c>
      <c r="AR60" s="725"/>
      <c r="AS60" s="725">
        <v>0</v>
      </c>
      <c r="AT60" s="251">
        <v>20</v>
      </c>
      <c r="AU60" s="226">
        <f t="shared" si="10"/>
        <v>20</v>
      </c>
      <c r="AV60" s="252">
        <v>4.8899999999999997</v>
      </c>
      <c r="AW60" s="253">
        <v>0</v>
      </c>
      <c r="AX60" s="257">
        <f>IF(ISERROR(VLOOKUP($F60,[1]기획현황취합!$A$1:$E$64926,[1]기획현황취합!$D$1,FALSE))=TRUE,0,VLOOKUP($F60,[1]기획현황취합!$A$1:$E$64926,[1]기획현황취합!$D$1,FALSE))</f>
        <v>41745</v>
      </c>
      <c r="AY60" s="255">
        <v>0</v>
      </c>
      <c r="AZ60" s="210">
        <f>IF(ISERROR(VLOOKUP($F60,[1]기획현황취합!$A$1:$E$64926,[1]기획현황취합!$E$1,FALSE))=TRUE,0,VLOOKUP($F60,[1]기획현황취합!$A$1:$E$64926,[1]기획현황취합!$E$1,FALSE))</f>
        <v>41879</v>
      </c>
      <c r="BA60" s="250">
        <v>41942</v>
      </c>
      <c r="BB60" s="1324">
        <v>41953</v>
      </c>
      <c r="BC60" s="250">
        <v>0</v>
      </c>
      <c r="BD60" s="250">
        <v>0</v>
      </c>
      <c r="BE60" s="250">
        <v>0</v>
      </c>
      <c r="BF60" s="250">
        <v>0</v>
      </c>
      <c r="BG60" s="1197" t="s">
        <v>1671</v>
      </c>
      <c r="BH60" s="1197" t="s">
        <v>1671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100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63"/>
        <v>0</v>
      </c>
      <c r="BO60" s="47">
        <f t="shared" si="64"/>
        <v>100</v>
      </c>
      <c r="BP60" s="95">
        <f t="shared" si="65"/>
        <v>611978.60000000009</v>
      </c>
      <c r="BQ60" s="95">
        <f t="shared" si="66"/>
        <v>4500000</v>
      </c>
      <c r="BR60" s="48">
        <f t="shared" si="15"/>
        <v>6.6847257255549293</v>
      </c>
      <c r="BT60" s="26" t="str">
        <f>IF(ISERROR(Z60&amp;VLOOKUP($AG60,'TARGET MU'!$A:$D,'TARGET MU'!$B$1,FALSE))=TRUE,"",Z60&amp;VLOOKUP($AG60,'TARGET MU'!$A:$D,'TARGET MU'!$B$1,FALSE))</f>
        <v>JOKMUF5506BLKIDS FIRST TOYS</v>
      </c>
      <c r="BU60" s="31">
        <f t="shared" si="53"/>
        <v>6119.786000000001</v>
      </c>
      <c r="BV60" s="31" t="str">
        <f t="shared" si="54"/>
        <v>JOKMUF5506BLFRE10045000KIDS FIRST TOYS01CN</v>
      </c>
      <c r="BX60" s="55" t="str">
        <f t="shared" si="16"/>
        <v>JOK</v>
      </c>
      <c r="BY60" s="56">
        <f t="shared" si="17"/>
        <v>5</v>
      </c>
      <c r="BZ60" s="56" t="str">
        <f t="shared" si="18"/>
        <v>M</v>
      </c>
      <c r="CA60" s="56" t="str">
        <f t="shared" si="19"/>
        <v>MU</v>
      </c>
      <c r="CB60" s="56" t="str">
        <f t="shared" si="20"/>
        <v>K</v>
      </c>
      <c r="CC60" s="56" t="str">
        <f t="shared" si="21"/>
        <v>CN</v>
      </c>
      <c r="CD60" s="57" t="str">
        <f t="shared" si="22"/>
        <v>14FW JOIE BETE_19_BL_KIDS</v>
      </c>
      <c r="CE60" s="56" t="str">
        <f t="shared" si="23"/>
        <v>JOKMUF5506</v>
      </c>
      <c r="CF60" s="56">
        <f t="shared" si="24"/>
        <v>506</v>
      </c>
      <c r="CG60" s="57" t="str">
        <f t="shared" si="25"/>
        <v>14FW JOIE BETE_19_BL_KIDS</v>
      </c>
      <c r="CH60" s="56" t="str">
        <f t="shared" si="26"/>
        <v>BL</v>
      </c>
      <c r="CI60" s="56">
        <f t="shared" si="27"/>
        <v>1</v>
      </c>
      <c r="CJ60" s="56" t="str">
        <f t="shared" si="28"/>
        <v>FRE</v>
      </c>
      <c r="CK60" s="58">
        <f t="shared" si="67"/>
        <v>100</v>
      </c>
      <c r="CL60" s="59">
        <f t="shared" si="30"/>
        <v>4.8899999999999997</v>
      </c>
      <c r="CM60" s="58">
        <f t="shared" si="31"/>
        <v>45000</v>
      </c>
      <c r="CN60" s="58">
        <f t="shared" si="32"/>
        <v>6099.786000000001</v>
      </c>
      <c r="CO60" s="58">
        <f t="shared" si="33"/>
        <v>20</v>
      </c>
      <c r="CP60" s="60">
        <f t="shared" si="34"/>
        <v>1</v>
      </c>
      <c r="CQ60" s="241">
        <v>1186</v>
      </c>
      <c r="CS60" s="49"/>
      <c r="CT60" s="50" t="str">
        <f t="shared" si="35"/>
        <v>JOKMUF5506BLFRE</v>
      </c>
      <c r="CU60" s="51" t="str">
        <f t="shared" si="36"/>
        <v>JOIE BETE KIDS</v>
      </c>
      <c r="CV60" s="51" t="str">
        <f t="shared" si="55"/>
        <v>MUFFLER_506</v>
      </c>
      <c r="CW60" s="51" t="str">
        <f t="shared" si="37"/>
        <v>BLUE_FRE</v>
      </c>
      <c r="CX60" s="52" t="str">
        <f t="shared" si="38"/>
        <v>JOK</v>
      </c>
      <c r="CY60" s="52">
        <f t="shared" si="39"/>
        <v>506</v>
      </c>
      <c r="CZ60" s="53">
        <f t="shared" si="68"/>
        <v>100</v>
      </c>
      <c r="DA60" s="53">
        <f t="shared" si="41"/>
        <v>45000</v>
      </c>
      <c r="DB60" s="52" t="str">
        <f t="shared" si="42"/>
        <v>BLUE</v>
      </c>
      <c r="DC60" s="52" t="str">
        <f t="shared" si="43"/>
        <v>FRE</v>
      </c>
      <c r="DD60" s="61"/>
      <c r="DE60" s="165"/>
      <c r="DG60" s="1268">
        <v>41745</v>
      </c>
      <c r="DH60" s="283">
        <f t="shared" si="44"/>
        <v>41789</v>
      </c>
      <c r="DI60" s="1265">
        <v>41747</v>
      </c>
      <c r="DJ60" s="1265">
        <v>41751</v>
      </c>
      <c r="DK60" s="1268">
        <v>41813</v>
      </c>
      <c r="DL60" s="1266">
        <v>5</v>
      </c>
      <c r="DM60" s="1266">
        <v>5</v>
      </c>
      <c r="DN60" s="1267" t="s">
        <v>2393</v>
      </c>
      <c r="DO60" s="1267" t="s">
        <v>2393</v>
      </c>
      <c r="DP60" s="284">
        <f t="shared" si="45"/>
        <v>41819</v>
      </c>
      <c r="DQ60" s="1268">
        <v>41816</v>
      </c>
      <c r="DR60" s="1267" t="s">
        <v>2396</v>
      </c>
      <c r="DS60" s="1315">
        <v>41814</v>
      </c>
      <c r="DT60" s="1269">
        <v>41792</v>
      </c>
      <c r="DU60" s="1270">
        <v>41792</v>
      </c>
      <c r="DV60" s="1325" t="s">
        <v>2554</v>
      </c>
      <c r="DW60" s="277" t="s">
        <v>4210</v>
      </c>
      <c r="DX60" s="1300"/>
      <c r="DY60" s="278"/>
      <c r="DZ60" s="61"/>
      <c r="EA60" s="62"/>
      <c r="EB60" s="62"/>
      <c r="EC60" s="26" t="str">
        <f t="shared" si="56"/>
        <v>JOKMUF5506BL41745</v>
      </c>
      <c r="ED60" s="26" t="str">
        <f t="shared" si="57"/>
        <v>JOKMUF5506BLFRE</v>
      </c>
      <c r="EE60" s="27">
        <f>IF(ED60="",0,IF(COUNTIF(ED$12:ED59,ED60)=0,0,COUNTIF(ED$12:ED59,ED60)))</f>
        <v>0</v>
      </c>
      <c r="EF60" s="26">
        <f t="shared" si="58"/>
        <v>0</v>
      </c>
      <c r="EG60" s="27" t="str">
        <f t="shared" si="59"/>
        <v/>
      </c>
      <c r="EI60" s="26" t="str">
        <f t="shared" si="60"/>
        <v>JOKMUF5506</v>
      </c>
      <c r="EJ60" s="26" t="str">
        <f t="shared" si="61"/>
        <v>JOKMUF5506BL</v>
      </c>
      <c r="EL60" s="1211">
        <v>41815</v>
      </c>
      <c r="EM60" s="1211">
        <v>41817</v>
      </c>
      <c r="EN60" s="1265" t="s">
        <v>2417</v>
      </c>
      <c r="EO60" s="1265" t="s">
        <v>2417</v>
      </c>
      <c r="EP60" s="1265" t="s">
        <v>2417</v>
      </c>
      <c r="EQ60" s="1265" t="s">
        <v>2417</v>
      </c>
      <c r="ER60" s="1318"/>
      <c r="ES60" s="1318"/>
      <c r="ET60" s="1318"/>
      <c r="EU60" s="1318"/>
      <c r="EV60" s="1211"/>
      <c r="EW60" s="1211"/>
    </row>
    <row r="61" spans="1:153" s="26" customFormat="1" ht="52.5" customHeight="1">
      <c r="A61" s="169" t="str">
        <f>IF(OR($I61="TTL",$I61=""),"",IF(ISERROR(VLOOKUP($B61,CODE!$D:$G,CODE!$F$1-2,FALSE))=TRUE,"전략",VLOOKUP($B61,CODE!$D:$G,CODE!$F$1-2,FALSE)))</f>
        <v>전략</v>
      </c>
      <c r="B61" s="224" t="str">
        <f>IF(OR($I61="TTL",$I61=""),"",IF(VLOOKUP($P61,CODE!$K:$O,CODE!$O$1,FALSE)="",$I61,$I61&amp;"-"&amp;VLOOKUP($P61,CODE!$K:$O,CODE!$O$1,FALSE)))</f>
        <v>JOK-ACC</v>
      </c>
      <c r="C61" s="72" t="str">
        <f t="shared" si="46"/>
        <v>JOK-KIDS FIRST TOYS-01</v>
      </c>
      <c r="D61" s="306" t="str">
        <f t="shared" si="47"/>
        <v>JOK-KIDS FIRST TOYS-01JOKEDF5507BL</v>
      </c>
      <c r="E61" s="72">
        <f t="shared" si="48"/>
        <v>6</v>
      </c>
      <c r="F61" s="195" t="str">
        <f t="shared" si="49"/>
        <v>JOK-KIDS FIRST TOYS-016</v>
      </c>
      <c r="G61" s="72" t="str">
        <f t="shared" si="50"/>
        <v>JOK-KIDS FIRST TOYS-016-JOKEDF5507BLUEOSM</v>
      </c>
      <c r="H61" s="72" t="str">
        <f>IF(ISERROR(I61&amp;VLOOKUP(P61,CODE!$K:$N,CODE!$N$1,FALSE)&amp;S61)=TRUE,0,I61&amp;VLOOKUP(P61,CODE!$K:$N,CODE!$N$1,FALSE)&amp;S61)</f>
        <v>JOK의류외507</v>
      </c>
      <c r="I61" s="72" t="str">
        <f>IF(ISERROR(SEARCH("TTL",$K61))=TRUE,IF($L61="","",VLOOKUP($L61,CODE!$B:$G,CODE!$D$1,FALSE)),"TTL")</f>
        <v>JOK</v>
      </c>
      <c r="J61" s="244" t="str">
        <f t="shared" si="51"/>
        <v>14FW J</v>
      </c>
      <c r="K61" s="1262"/>
      <c r="L61" s="40" t="s">
        <v>2011</v>
      </c>
      <c r="M61" s="41" t="str">
        <f>IF(OR($I61="TTL",$L61=""),"",VLOOKUP($L61,CODE!$B:$D,CODE!$C$1,FALSE))</f>
        <v>JOIE BETE KIDS</v>
      </c>
      <c r="N61" s="42" t="str">
        <f>IF(OR($I61="TTL",$L61=""),"",VLOOKUP($K$2,CODE!$S:$T,CODE!$T$1-1,FALSE))</f>
        <v>F</v>
      </c>
      <c r="O61" s="1199">
        <v>5</v>
      </c>
      <c r="P61" s="40" t="s">
        <v>2041</v>
      </c>
      <c r="Q61" s="41" t="str">
        <f>IF(OR($I61="TTL",$P61=""),"",VLOOKUP($P61,CODE!$K:$M,CODE!$L$1,FALSE))</f>
        <v>MITTEN</v>
      </c>
      <c r="R61" s="185" t="s">
        <v>2013</v>
      </c>
      <c r="S61" s="40">
        <v>507</v>
      </c>
      <c r="T61" s="43">
        <f t="shared" si="2"/>
        <v>507</v>
      </c>
      <c r="U61" s="39" t="str">
        <f t="shared" si="3"/>
        <v>JOKEDF5507</v>
      </c>
      <c r="V61" s="36">
        <f t="shared" si="62"/>
        <v>0.5</v>
      </c>
      <c r="W61" s="1206" t="s">
        <v>2042</v>
      </c>
      <c r="X61" s="39" t="str">
        <f>IF($Y61="","",VLOOKUP($Y61,CODE!$AE:$AF,CODE!$AF$1-1,FALSE))</f>
        <v>BL</v>
      </c>
      <c r="Y61" s="37" t="s">
        <v>2043</v>
      </c>
      <c r="Z61" s="35" t="str">
        <f t="shared" si="5"/>
        <v>JOKEDF5507BL</v>
      </c>
      <c r="AA61" s="587" t="str">
        <f t="shared" si="6"/>
        <v/>
      </c>
      <c r="AB61" s="45">
        <f t="shared" si="7"/>
        <v>0.5</v>
      </c>
      <c r="AC61" s="593">
        <v>0</v>
      </c>
      <c r="AD61" s="186">
        <v>1</v>
      </c>
      <c r="AE61" s="218" t="s">
        <v>2044</v>
      </c>
      <c r="AF61" s="214">
        <v>80</v>
      </c>
      <c r="AG61" s="215" t="s">
        <v>2045</v>
      </c>
      <c r="AH61" s="216">
        <v>1</v>
      </c>
      <c r="AI61" s="231" t="str">
        <f t="shared" si="8"/>
        <v>01</v>
      </c>
      <c r="AJ61" s="217" t="s">
        <v>2046</v>
      </c>
      <c r="AK61" s="217" t="s">
        <v>2047</v>
      </c>
      <c r="AL61" s="219">
        <f t="shared" si="9"/>
        <v>1</v>
      </c>
      <c r="AM61" s="254">
        <f>IF(ISERROR(VLOOKUP($F61,[1]기획현황취합!$A$1:$E$64926,[1]기획현황취합!$B$1,FALSE))=TRUE,0,VLOOKUP($F61,[1]기획현황취합!$A$1:$E$64926,[1]기획현황취합!$B$1,FALSE))</f>
        <v>29000</v>
      </c>
      <c r="AN61" s="1003">
        <f>IF(ISERROR(VLOOKUP($F61,[1]기획현황취합!$A$1:$E$64926,[1]기획현황취합!$C$1,FALSE))=TRUE,0,VLOOKUP($F61,[1]기획현황취합!$A$1:$E$64926,[1]기획현황취합!$C$1,FALSE))</f>
        <v>41827</v>
      </c>
      <c r="AO61" s="46">
        <f>IF(ISERROR(($AM61/1.1)/VLOOKUP($AG61,'TARGET MU'!$A:$D,'TARGET MU'!$D$1,FALSE))=TRUE,0,($AM61/1.1)/VLOOKUP($AG61,'TARGET MU'!$A:$D,'TARGET MU'!$D$1,FALSE))</f>
        <v>4393.9393939393931</v>
      </c>
      <c r="AP61" s="1034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4385.9000000000005</v>
      </c>
      <c r="AQ61" s="38">
        <f t="shared" si="52"/>
        <v>-8.0393939393925393</v>
      </c>
      <c r="AR61" s="725">
        <v>0</v>
      </c>
      <c r="AS61" s="725">
        <v>0</v>
      </c>
      <c r="AT61" s="251">
        <v>20</v>
      </c>
      <c r="AU61" s="226">
        <f t="shared" si="10"/>
        <v>20</v>
      </c>
      <c r="AV61" s="1321">
        <v>3.5</v>
      </c>
      <c r="AW61" s="253">
        <v>0</v>
      </c>
      <c r="AX61" s="257">
        <f>IF(ISERROR(VLOOKUP($F61,[1]기획현황취합!$A$1:$E$64926,[1]기획현황취합!$D$1,FALSE))=TRUE,0,VLOOKUP($F61,[1]기획현황취합!$A$1:$E$64926,[1]기획현황취합!$D$1,FALSE))</f>
        <v>41745</v>
      </c>
      <c r="AY61" s="255">
        <v>0</v>
      </c>
      <c r="AZ61" s="210">
        <f>IF(ISERROR(VLOOKUP($F61,[1]기획현황취합!$A$1:$E$64926,[1]기획현황취합!$E$1,FALSE))=TRUE,0,VLOOKUP($F61,[1]기획현황취합!$A$1:$E$64926,[1]기획현황취합!$E$1,FALSE))</f>
        <v>41879</v>
      </c>
      <c r="BA61" s="250">
        <v>41942</v>
      </c>
      <c r="BB61" s="1324">
        <v>41953</v>
      </c>
      <c r="BC61" s="250">
        <v>0</v>
      </c>
      <c r="BD61" s="250">
        <v>0</v>
      </c>
      <c r="BE61" s="250">
        <v>0</v>
      </c>
      <c r="BF61" s="250">
        <v>0</v>
      </c>
      <c r="BG61" s="1197" t="s">
        <v>1671</v>
      </c>
      <c r="BH61" s="1197" t="s">
        <v>1671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80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63"/>
        <v>0</v>
      </c>
      <c r="BO61" s="47">
        <f t="shared" si="64"/>
        <v>80</v>
      </c>
      <c r="BP61" s="95">
        <f t="shared" si="65"/>
        <v>350872.00000000006</v>
      </c>
      <c r="BQ61" s="95">
        <f t="shared" si="66"/>
        <v>2320000</v>
      </c>
      <c r="BR61" s="48">
        <f t="shared" si="15"/>
        <v>6.0109980536802841</v>
      </c>
      <c r="BT61" s="26" t="str">
        <f>IF(ISERROR(Z61&amp;VLOOKUP($AG61,'TARGET MU'!$A:$D,'TARGET MU'!$B$1,FALSE))=TRUE,"",Z61&amp;VLOOKUP($AG61,'TARGET MU'!$A:$D,'TARGET MU'!$B$1,FALSE))</f>
        <v>JOKEDF5507BLKIDS FIRST TOYS</v>
      </c>
      <c r="BU61" s="31">
        <f t="shared" si="53"/>
        <v>4385.9000000000005</v>
      </c>
      <c r="BV61" s="31" t="str">
        <f t="shared" si="54"/>
        <v>JOKEDF5507BLOSM8029000KIDS FIRST TOYS01CN</v>
      </c>
      <c r="BX61" s="55" t="str">
        <f t="shared" si="16"/>
        <v>JOK</v>
      </c>
      <c r="BY61" s="56">
        <f t="shared" si="17"/>
        <v>5</v>
      </c>
      <c r="BZ61" s="56" t="str">
        <f t="shared" si="18"/>
        <v>M</v>
      </c>
      <c r="CA61" s="56" t="str">
        <f t="shared" si="19"/>
        <v>ED</v>
      </c>
      <c r="CB61" s="56" t="str">
        <f t="shared" si="20"/>
        <v>K</v>
      </c>
      <c r="CC61" s="56" t="str">
        <f t="shared" si="21"/>
        <v>CN</v>
      </c>
      <c r="CD61" s="57" t="str">
        <f t="shared" si="22"/>
        <v>14FW JOIE BETE_20_BL_KIDS</v>
      </c>
      <c r="CE61" s="56" t="str">
        <f t="shared" si="23"/>
        <v>JOKEDF5507</v>
      </c>
      <c r="CF61" s="56">
        <f t="shared" si="24"/>
        <v>507</v>
      </c>
      <c r="CG61" s="57" t="str">
        <f t="shared" si="25"/>
        <v>14FW JOIE BETE_20_BL_KIDS</v>
      </c>
      <c r="CH61" s="56" t="str">
        <f t="shared" si="26"/>
        <v>BL</v>
      </c>
      <c r="CI61" s="56">
        <f t="shared" si="27"/>
        <v>1</v>
      </c>
      <c r="CJ61" s="56" t="str">
        <f t="shared" si="28"/>
        <v>OSM</v>
      </c>
      <c r="CK61" s="58">
        <f t="shared" si="67"/>
        <v>80</v>
      </c>
      <c r="CL61" s="59">
        <f t="shared" si="30"/>
        <v>3.5</v>
      </c>
      <c r="CM61" s="58">
        <f t="shared" si="31"/>
        <v>29000</v>
      </c>
      <c r="CN61" s="58">
        <f t="shared" si="32"/>
        <v>4365.9000000000005</v>
      </c>
      <c r="CO61" s="58">
        <f t="shared" si="33"/>
        <v>20</v>
      </c>
      <c r="CP61" s="60">
        <f t="shared" si="34"/>
        <v>1</v>
      </c>
      <c r="CQ61" s="241">
        <v>1186</v>
      </c>
      <c r="CS61" s="49"/>
      <c r="CT61" s="50" t="str">
        <f t="shared" si="35"/>
        <v>JOKEDF5507BLOSM</v>
      </c>
      <c r="CU61" s="51" t="str">
        <f t="shared" si="36"/>
        <v>JOIE BETE KIDS</v>
      </c>
      <c r="CV61" s="51" t="str">
        <f t="shared" si="55"/>
        <v>MITTEN_507</v>
      </c>
      <c r="CW61" s="51" t="str">
        <f t="shared" si="37"/>
        <v>BLUE_OSM</v>
      </c>
      <c r="CX61" s="52" t="str">
        <f t="shared" si="38"/>
        <v>JOK</v>
      </c>
      <c r="CY61" s="52">
        <f t="shared" si="39"/>
        <v>507</v>
      </c>
      <c r="CZ61" s="53">
        <f t="shared" si="68"/>
        <v>80</v>
      </c>
      <c r="DA61" s="53">
        <f t="shared" si="41"/>
        <v>29000</v>
      </c>
      <c r="DB61" s="52" t="str">
        <f t="shared" si="42"/>
        <v>BLUE</v>
      </c>
      <c r="DC61" s="52" t="str">
        <f t="shared" si="43"/>
        <v>OSM</v>
      </c>
      <c r="DD61" s="61"/>
      <c r="DE61" s="165"/>
      <c r="DG61" s="1268">
        <v>41745</v>
      </c>
      <c r="DH61" s="283">
        <f t="shared" si="44"/>
        <v>41789</v>
      </c>
      <c r="DI61" s="1265">
        <v>41751</v>
      </c>
      <c r="DJ61" s="1265">
        <v>41752</v>
      </c>
      <c r="DK61" s="1268">
        <v>41813</v>
      </c>
      <c r="DL61" s="1266">
        <v>5</v>
      </c>
      <c r="DM61" s="1266">
        <v>5</v>
      </c>
      <c r="DN61" s="1267" t="s">
        <v>2393</v>
      </c>
      <c r="DO61" s="1267" t="s">
        <v>2393</v>
      </c>
      <c r="DP61" s="284">
        <f t="shared" si="45"/>
        <v>41819</v>
      </c>
      <c r="DQ61" s="1267" t="s">
        <v>2396</v>
      </c>
      <c r="DR61" s="1267" t="s">
        <v>2396</v>
      </c>
      <c r="DS61" s="1315">
        <v>41814</v>
      </c>
      <c r="DT61" s="1269">
        <v>41792</v>
      </c>
      <c r="DU61" s="1270">
        <v>41793</v>
      </c>
      <c r="DV61" s="1325" t="s">
        <v>2554</v>
      </c>
      <c r="DW61" s="277" t="s">
        <v>4210</v>
      </c>
      <c r="DX61" s="1300"/>
      <c r="DY61" s="278"/>
      <c r="DZ61" s="61"/>
      <c r="EA61" s="62"/>
      <c r="EB61" s="62"/>
      <c r="EC61" s="26" t="str">
        <f t="shared" si="56"/>
        <v>JOKEDF5507BL41745</v>
      </c>
      <c r="ED61" s="26" t="str">
        <f t="shared" si="57"/>
        <v>JOKEDF5507BLOSM</v>
      </c>
      <c r="EE61" s="27">
        <f>IF(ED61="",0,IF(COUNTIF(ED$12:ED60,ED61)=0,0,COUNTIF(ED$12:ED60,ED61)))</f>
        <v>0</v>
      </c>
      <c r="EF61" s="26">
        <f t="shared" si="58"/>
        <v>0</v>
      </c>
      <c r="EG61" s="27" t="str">
        <f t="shared" si="59"/>
        <v/>
      </c>
      <c r="EI61" s="26" t="str">
        <f t="shared" si="60"/>
        <v>JOKEDF5507</v>
      </c>
      <c r="EJ61" s="26" t="str">
        <f t="shared" si="61"/>
        <v>JOKEDF5507BL</v>
      </c>
      <c r="EL61" s="1211">
        <v>41815</v>
      </c>
      <c r="EM61" s="1211">
        <v>41817</v>
      </c>
      <c r="EN61" s="1265" t="s">
        <v>2417</v>
      </c>
      <c r="EO61" s="1265" t="s">
        <v>2417</v>
      </c>
      <c r="EP61" s="1265" t="s">
        <v>2417</v>
      </c>
      <c r="EQ61" s="1265" t="s">
        <v>2417</v>
      </c>
      <c r="ER61" s="1318"/>
      <c r="ES61" s="1318"/>
      <c r="ET61" s="1318"/>
      <c r="EU61" s="1318"/>
      <c r="EV61" s="1211"/>
      <c r="EW61" s="1211"/>
    </row>
    <row r="62" spans="1:153" s="26" customFormat="1" ht="52.5" customHeight="1">
      <c r="A62" s="169" t="str">
        <f>IF(OR($I62="TTL",$I62=""),"",IF(ISERROR(VLOOKUP($B62,CODE!$D:$G,CODE!$F$1-2,FALSE))=TRUE,"전략",VLOOKUP($B62,CODE!$D:$G,CODE!$F$1-2,FALSE)))</f>
        <v>전략</v>
      </c>
      <c r="B62" s="224" t="str">
        <f>IF(OR($I62="TTL",$I62=""),"",IF(VLOOKUP($P62,CODE!$K:$O,CODE!$O$1,FALSE)="",$I62,$I62&amp;"-"&amp;VLOOKUP($P62,CODE!$K:$O,CODE!$O$1,FALSE)))</f>
        <v>JOK-ACC</v>
      </c>
      <c r="C62" s="72" t="str">
        <f t="shared" si="46"/>
        <v>JOK-KIDS FIRST TOYS-01</v>
      </c>
      <c r="D62" s="306" t="str">
        <f t="shared" si="47"/>
        <v>JOK-KIDS FIRST TOYS-01JOKEDF5507BL</v>
      </c>
      <c r="E62" s="72">
        <f t="shared" si="48"/>
        <v>6</v>
      </c>
      <c r="F62" s="195" t="str">
        <f t="shared" si="49"/>
        <v>JOK-KIDS FIRST TOYS-016</v>
      </c>
      <c r="G62" s="72" t="str">
        <f t="shared" si="50"/>
        <v>JOK-KIDS FIRST TOYS-016-JOKEDF5507BLUEOML</v>
      </c>
      <c r="H62" s="72" t="str">
        <f>IF(ISERROR(I62&amp;VLOOKUP(P62,CODE!$K:$N,CODE!$N$1,FALSE)&amp;S62)=TRUE,0,I62&amp;VLOOKUP(P62,CODE!$K:$N,CODE!$N$1,FALSE)&amp;S62)</f>
        <v>JOK의류외507</v>
      </c>
      <c r="I62" s="72" t="str">
        <f>IF(ISERROR(SEARCH("TTL",$K62))=TRUE,IF($L62="","",VLOOKUP($L62,CODE!$B:$G,CODE!$D$1,FALSE)),"TTL")</f>
        <v>JOK</v>
      </c>
      <c r="J62" s="244" t="str">
        <f t="shared" si="51"/>
        <v>14FW J</v>
      </c>
      <c r="K62" s="998"/>
      <c r="L62" s="40" t="s">
        <v>2048</v>
      </c>
      <c r="M62" s="41" t="str">
        <f>IF(OR($I62="TTL",$L62=""),"",VLOOKUP($L62,CODE!$B:$D,CODE!$C$1,FALSE))</f>
        <v>JOIE BETE KIDS</v>
      </c>
      <c r="N62" s="42" t="str">
        <f>IF(OR($I62="TTL",$L62=""),"",VLOOKUP($K$2,CODE!$S:$T,CODE!$T$1-1,FALSE))</f>
        <v>F</v>
      </c>
      <c r="O62" s="1199">
        <v>5</v>
      </c>
      <c r="P62" s="40" t="s">
        <v>2049</v>
      </c>
      <c r="Q62" s="41" t="str">
        <f>IF(OR($I62="TTL",$P62=""),"",VLOOKUP($P62,CODE!$K:$M,CODE!$L$1,FALSE))</f>
        <v>MITTEN</v>
      </c>
      <c r="R62" s="185" t="s">
        <v>2050</v>
      </c>
      <c r="S62" s="40">
        <v>507</v>
      </c>
      <c r="T62" s="43">
        <f t="shared" si="2"/>
        <v>507</v>
      </c>
      <c r="U62" s="39" t="str">
        <f t="shared" si="3"/>
        <v>JOKEDF5507</v>
      </c>
      <c r="V62" s="36">
        <f t="shared" si="62"/>
        <v>0.5</v>
      </c>
      <c r="W62" s="1206" t="s">
        <v>2042</v>
      </c>
      <c r="X62" s="39" t="str">
        <f>IF($Y62="","",VLOOKUP($Y62,CODE!$AE:$AF,CODE!$AF$1-1,FALSE))</f>
        <v>BL</v>
      </c>
      <c r="Y62" s="37" t="s">
        <v>2051</v>
      </c>
      <c r="Z62" s="35" t="str">
        <f t="shared" si="5"/>
        <v>JOKEDF5507BL</v>
      </c>
      <c r="AA62" s="587" t="str">
        <f t="shared" si="6"/>
        <v/>
      </c>
      <c r="AB62" s="45">
        <f t="shared" si="7"/>
        <v>0.5</v>
      </c>
      <c r="AC62" s="593">
        <v>0</v>
      </c>
      <c r="AD62" s="186">
        <v>1</v>
      </c>
      <c r="AE62" s="218" t="s">
        <v>2052</v>
      </c>
      <c r="AF62" s="214">
        <v>80</v>
      </c>
      <c r="AG62" s="215" t="s">
        <v>2053</v>
      </c>
      <c r="AH62" s="216">
        <v>1</v>
      </c>
      <c r="AI62" s="231" t="str">
        <f t="shared" si="8"/>
        <v>01</v>
      </c>
      <c r="AJ62" s="217" t="s">
        <v>2054</v>
      </c>
      <c r="AK62" s="217" t="s">
        <v>2055</v>
      </c>
      <c r="AL62" s="219">
        <f t="shared" si="9"/>
        <v>1</v>
      </c>
      <c r="AM62" s="254">
        <f>IF(ISERROR(VLOOKUP($F62,[1]기획현황취합!$A$1:$E$64926,[1]기획현황취합!$B$1,FALSE))=TRUE,0,VLOOKUP($F62,[1]기획현황취합!$A$1:$E$64926,[1]기획현황취합!$B$1,FALSE))</f>
        <v>29000</v>
      </c>
      <c r="AN62" s="1003">
        <f>IF(ISERROR(VLOOKUP($F62,[1]기획현황취합!$A$1:$E$64926,[1]기획현황취합!$C$1,FALSE))=TRUE,0,VLOOKUP($F62,[1]기획현황취합!$A$1:$E$64926,[1]기획현황취합!$C$1,FALSE))</f>
        <v>41827</v>
      </c>
      <c r="AO62" s="46">
        <f>IF(ISERROR(($AM62/1.1)/VLOOKUP($AG62,'TARGET MU'!$A:$D,'TARGET MU'!$D$1,FALSE))=TRUE,0,($AM62/1.1)/VLOOKUP($AG62,'TARGET MU'!$A:$D,'TARGET MU'!$D$1,FALSE))</f>
        <v>4393.9393939393931</v>
      </c>
      <c r="AP62" s="1034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4510.6400000000003</v>
      </c>
      <c r="AQ62" s="38">
        <f t="shared" si="52"/>
        <v>116.70060606060724</v>
      </c>
      <c r="AR62" s="725">
        <v>0</v>
      </c>
      <c r="AS62" s="725">
        <v>0</v>
      </c>
      <c r="AT62" s="251">
        <v>20</v>
      </c>
      <c r="AU62" s="226">
        <f t="shared" si="10"/>
        <v>20</v>
      </c>
      <c r="AV62" s="1321">
        <v>3.6</v>
      </c>
      <c r="AW62" s="253">
        <v>0</v>
      </c>
      <c r="AX62" s="257">
        <f>IF(ISERROR(VLOOKUP($F62,[1]기획현황취합!$A$1:$E$64926,[1]기획현황취합!$D$1,FALSE))=TRUE,0,VLOOKUP($F62,[1]기획현황취합!$A$1:$E$64926,[1]기획현황취합!$D$1,FALSE))</f>
        <v>41745</v>
      </c>
      <c r="AY62" s="255">
        <v>0</v>
      </c>
      <c r="AZ62" s="210">
        <f>IF(ISERROR(VLOOKUP($F62,[1]기획현황취합!$A$1:$E$64926,[1]기획현황취합!$E$1,FALSE))=TRUE,0,VLOOKUP($F62,[1]기획현황취합!$A$1:$E$64926,[1]기획현황취합!$E$1,FALSE))</f>
        <v>41879</v>
      </c>
      <c r="BA62" s="250">
        <v>41942</v>
      </c>
      <c r="BB62" s="1324">
        <v>41953</v>
      </c>
      <c r="BC62" s="250">
        <v>0</v>
      </c>
      <c r="BD62" s="250">
        <v>0</v>
      </c>
      <c r="BE62" s="250">
        <v>0</v>
      </c>
      <c r="BF62" s="250">
        <v>0</v>
      </c>
      <c r="BG62" s="1197" t="s">
        <v>1671</v>
      </c>
      <c r="BH62" s="1197" t="s">
        <v>1671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80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63"/>
        <v>0</v>
      </c>
      <c r="BO62" s="47">
        <f t="shared" si="64"/>
        <v>80</v>
      </c>
      <c r="BP62" s="95">
        <f t="shared" si="65"/>
        <v>360851.20000000001</v>
      </c>
      <c r="BQ62" s="95">
        <f t="shared" si="66"/>
        <v>2320000</v>
      </c>
      <c r="BR62" s="48">
        <f t="shared" si="15"/>
        <v>5.8447662335358972</v>
      </c>
      <c r="BT62" s="26" t="str">
        <f>IF(ISERROR(Z62&amp;VLOOKUP($AG62,'TARGET MU'!$A:$D,'TARGET MU'!$B$1,FALSE))=TRUE,"",Z62&amp;VLOOKUP($AG62,'TARGET MU'!$A:$D,'TARGET MU'!$B$1,FALSE))</f>
        <v>JOKEDF5507BLKIDS FIRST TOYS</v>
      </c>
      <c r="BU62" s="31">
        <f t="shared" si="53"/>
        <v>4510.6400000000003</v>
      </c>
      <c r="BV62" s="31" t="str">
        <f t="shared" si="54"/>
        <v>JOKEDF5507BLOML8029000KIDS FIRST TOYS01CN</v>
      </c>
      <c r="BX62" s="55" t="str">
        <f t="shared" si="16"/>
        <v>JOK</v>
      </c>
      <c r="BY62" s="56">
        <f t="shared" si="17"/>
        <v>5</v>
      </c>
      <c r="BZ62" s="56" t="str">
        <f t="shared" si="18"/>
        <v>M</v>
      </c>
      <c r="CA62" s="56" t="str">
        <f t="shared" si="19"/>
        <v>ED</v>
      </c>
      <c r="CB62" s="56" t="str">
        <f t="shared" si="20"/>
        <v>K</v>
      </c>
      <c r="CC62" s="56" t="str">
        <f t="shared" si="21"/>
        <v>CN</v>
      </c>
      <c r="CD62" s="57" t="str">
        <f t="shared" si="22"/>
        <v>14FW JOIE BETE_20_BL_KIDS</v>
      </c>
      <c r="CE62" s="56" t="str">
        <f t="shared" si="23"/>
        <v>JOKEDF5507</v>
      </c>
      <c r="CF62" s="56">
        <f t="shared" si="24"/>
        <v>507</v>
      </c>
      <c r="CG62" s="57" t="str">
        <f t="shared" si="25"/>
        <v>14FW JOIE BETE_20_BL_KIDS</v>
      </c>
      <c r="CH62" s="56" t="str">
        <f t="shared" si="26"/>
        <v>BL</v>
      </c>
      <c r="CI62" s="56">
        <f t="shared" si="27"/>
        <v>1</v>
      </c>
      <c r="CJ62" s="56" t="str">
        <f t="shared" si="28"/>
        <v>OML</v>
      </c>
      <c r="CK62" s="58">
        <f t="shared" si="67"/>
        <v>80</v>
      </c>
      <c r="CL62" s="59">
        <f t="shared" si="30"/>
        <v>3.6</v>
      </c>
      <c r="CM62" s="58">
        <f t="shared" si="31"/>
        <v>29000</v>
      </c>
      <c r="CN62" s="58">
        <f t="shared" si="32"/>
        <v>4490.6400000000003</v>
      </c>
      <c r="CO62" s="58">
        <f t="shared" si="33"/>
        <v>20</v>
      </c>
      <c r="CP62" s="60">
        <f t="shared" si="34"/>
        <v>1</v>
      </c>
      <c r="CQ62" s="241">
        <v>1186</v>
      </c>
      <c r="CS62" s="49"/>
      <c r="CT62" s="50" t="str">
        <f t="shared" si="35"/>
        <v>JOKEDF5507BLOML</v>
      </c>
      <c r="CU62" s="51" t="str">
        <f t="shared" si="36"/>
        <v>JOIE BETE KIDS</v>
      </c>
      <c r="CV62" s="51" t="str">
        <f t="shared" si="55"/>
        <v>MITTEN_507</v>
      </c>
      <c r="CW62" s="51" t="str">
        <f t="shared" si="37"/>
        <v>BLUE_OML</v>
      </c>
      <c r="CX62" s="52" t="str">
        <f t="shared" si="38"/>
        <v>JOK</v>
      </c>
      <c r="CY62" s="52">
        <f t="shared" si="39"/>
        <v>507</v>
      </c>
      <c r="CZ62" s="53">
        <f t="shared" si="68"/>
        <v>80</v>
      </c>
      <c r="DA62" s="53">
        <f t="shared" si="41"/>
        <v>29000</v>
      </c>
      <c r="DB62" s="52" t="str">
        <f t="shared" si="42"/>
        <v>BLUE</v>
      </c>
      <c r="DC62" s="52" t="str">
        <f t="shared" si="43"/>
        <v>OML</v>
      </c>
      <c r="DD62" s="61"/>
      <c r="DE62" s="165"/>
      <c r="DG62" s="1268">
        <v>41745</v>
      </c>
      <c r="DH62" s="283">
        <f t="shared" si="44"/>
        <v>41789</v>
      </c>
      <c r="DI62" s="1265">
        <v>41751</v>
      </c>
      <c r="DJ62" s="1265">
        <v>41752</v>
      </c>
      <c r="DK62" s="1268">
        <v>41813</v>
      </c>
      <c r="DL62" s="1266">
        <v>5</v>
      </c>
      <c r="DM62" s="1266">
        <v>5</v>
      </c>
      <c r="DN62" s="1267" t="s">
        <v>2393</v>
      </c>
      <c r="DO62" s="1267" t="s">
        <v>2393</v>
      </c>
      <c r="DP62" s="284">
        <f t="shared" si="45"/>
        <v>41819</v>
      </c>
      <c r="DQ62" s="1267" t="s">
        <v>2396</v>
      </c>
      <c r="DR62" s="1267" t="s">
        <v>2396</v>
      </c>
      <c r="DS62" s="1315">
        <v>41814</v>
      </c>
      <c r="DT62" s="1268" t="s">
        <v>2418</v>
      </c>
      <c r="DU62" s="1269" t="s">
        <v>2435</v>
      </c>
      <c r="DV62" s="1325" t="s">
        <v>2554</v>
      </c>
      <c r="DW62" s="277" t="s">
        <v>4210</v>
      </c>
      <c r="DX62" s="1300"/>
      <c r="DY62" s="278"/>
      <c r="DZ62" s="61"/>
      <c r="EA62" s="62"/>
      <c r="EB62" s="62"/>
      <c r="EC62" s="26" t="str">
        <f t="shared" si="56"/>
        <v/>
      </c>
      <c r="ED62" s="26" t="str">
        <f t="shared" si="57"/>
        <v>JOKEDF5507BLOML</v>
      </c>
      <c r="EE62" s="27">
        <f>IF(ED62="",0,IF(COUNTIF(ED$12:ED61,ED62)=0,0,COUNTIF(ED$12:ED61,ED62)))</f>
        <v>0</v>
      </c>
      <c r="EF62" s="26">
        <f t="shared" si="58"/>
        <v>0</v>
      </c>
      <c r="EG62" s="27" t="str">
        <f t="shared" si="59"/>
        <v/>
      </c>
      <c r="EI62" s="26" t="str">
        <f t="shared" si="60"/>
        <v>JOKEDF5507</v>
      </c>
      <c r="EJ62" s="26" t="str">
        <f t="shared" si="61"/>
        <v>JOKEDF5507BL</v>
      </c>
      <c r="EL62" s="1211">
        <v>41815</v>
      </c>
      <c r="EM62" s="1211">
        <v>41817</v>
      </c>
      <c r="EN62" s="1265" t="s">
        <v>2417</v>
      </c>
      <c r="EO62" s="1265" t="s">
        <v>2417</v>
      </c>
      <c r="EP62" s="1265" t="s">
        <v>2417</v>
      </c>
      <c r="EQ62" s="1265" t="s">
        <v>2417</v>
      </c>
      <c r="ER62" s="1318"/>
      <c r="ES62" s="1318"/>
      <c r="ET62" s="1318"/>
      <c r="EU62" s="1318"/>
      <c r="EV62" s="1211"/>
      <c r="EW62" s="1211"/>
    </row>
    <row r="63" spans="1:153" s="26" customFormat="1" ht="52.5" customHeight="1">
      <c r="A63" s="169" t="str">
        <f>IF(OR($I63="TTL",$I63=""),"",IF(ISERROR(VLOOKUP($B63,CODE!$D:$G,CODE!$F$1-2,FALSE))=TRUE,"전략",VLOOKUP($B63,CODE!$D:$G,CODE!$F$1-2,FALSE)))</f>
        <v>F-HAT</v>
      </c>
      <c r="B63" s="224" t="str">
        <f>IF(OR($I63="TTL",$I63=""),"",IF(VLOOKUP($P63,CODE!$K:$O,CODE!$O$1,FALSE)="",$I63,$I63&amp;"-"&amp;VLOOKUP($P63,CODE!$K:$O,CODE!$O$1,FALSE)))</f>
        <v>JOK</v>
      </c>
      <c r="C63" s="72" t="str">
        <f t="shared" si="46"/>
        <v>JOK-KIDS FIRST TOYS-01</v>
      </c>
      <c r="D63" s="306" t="str">
        <f t="shared" si="47"/>
        <v>JOK-KIDS FIRST TOYS-01JOKEBF5508IV</v>
      </c>
      <c r="E63" s="72">
        <f t="shared" si="48"/>
        <v>7</v>
      </c>
      <c r="F63" s="195" t="str">
        <f t="shared" si="49"/>
        <v>JOK-KIDS FIRST TOYS-017</v>
      </c>
      <c r="G63" s="72" t="str">
        <f t="shared" si="50"/>
        <v>JOK-KIDS FIRST TOYS-017-JOKEBF5508IVORYXSS</v>
      </c>
      <c r="H63" s="72" t="str">
        <f>IF(ISERROR(I63&amp;VLOOKUP(P63,CODE!$K:$N,CODE!$N$1,FALSE)&amp;S63)=TRUE,0,I63&amp;VLOOKUP(P63,CODE!$K:$N,CODE!$N$1,FALSE)&amp;S63)</f>
        <v>JOK의류외508</v>
      </c>
      <c r="I63" s="72" t="str">
        <f>IF(ISERROR(SEARCH("TTL",$K63))=TRUE,IF($L63="","",VLOOKUP($L63,CODE!$B:$G,CODE!$D$1,FALSE)),"TTL")</f>
        <v>JOK</v>
      </c>
      <c r="J63" s="244" t="str">
        <f t="shared" si="51"/>
        <v>14FW J</v>
      </c>
      <c r="K63" s="1262"/>
      <c r="L63" s="40" t="s">
        <v>2056</v>
      </c>
      <c r="M63" s="41" t="str">
        <f>IF(OR($I63="TTL",$L63=""),"",VLOOKUP($L63,CODE!$B:$D,CODE!$C$1,FALSE))</f>
        <v>JOIE BETE KIDS</v>
      </c>
      <c r="N63" s="42" t="str">
        <f>IF(OR($I63="TTL",$L63=""),"",VLOOKUP($K$2,CODE!$S:$T,CODE!$T$1-1,FALSE))</f>
        <v>F</v>
      </c>
      <c r="O63" s="1199">
        <v>5</v>
      </c>
      <c r="P63" s="40" t="s">
        <v>2057</v>
      </c>
      <c r="Q63" s="41" t="str">
        <f>IF(OR($I63="TTL",$P63=""),"",VLOOKUP($P63,CODE!$K:$M,CODE!$L$1,FALSE))</f>
        <v>EARFLAP BEANIE</v>
      </c>
      <c r="R63" s="185" t="s">
        <v>2050</v>
      </c>
      <c r="S63" s="40">
        <v>508</v>
      </c>
      <c r="T63" s="43">
        <f t="shared" si="2"/>
        <v>508</v>
      </c>
      <c r="U63" s="39" t="str">
        <f t="shared" si="3"/>
        <v>JOKEBF5508</v>
      </c>
      <c r="V63" s="36">
        <f t="shared" si="62"/>
        <v>0.5</v>
      </c>
      <c r="W63" s="1206" t="s">
        <v>2058</v>
      </c>
      <c r="X63" s="39" t="str">
        <f>IF($Y63="","",VLOOKUP($Y63,CODE!$AE:$AF,CODE!$AF$1-1,FALSE))</f>
        <v>IV</v>
      </c>
      <c r="Y63" s="37" t="s">
        <v>2059</v>
      </c>
      <c r="Z63" s="35" t="str">
        <f t="shared" si="5"/>
        <v>JOKEBF5508IV</v>
      </c>
      <c r="AA63" s="587" t="str">
        <f t="shared" si="6"/>
        <v/>
      </c>
      <c r="AB63" s="45">
        <f t="shared" si="7"/>
        <v>0.5</v>
      </c>
      <c r="AC63" s="593">
        <v>0</v>
      </c>
      <c r="AD63" s="186">
        <v>1</v>
      </c>
      <c r="AE63" s="218" t="s">
        <v>2060</v>
      </c>
      <c r="AF63" s="214">
        <v>400</v>
      </c>
      <c r="AG63" s="215" t="s">
        <v>2053</v>
      </c>
      <c r="AH63" s="216">
        <v>1</v>
      </c>
      <c r="AI63" s="231" t="str">
        <f t="shared" si="8"/>
        <v>01</v>
      </c>
      <c r="AJ63" s="217" t="s">
        <v>2054</v>
      </c>
      <c r="AK63" s="217" t="s">
        <v>2055</v>
      </c>
      <c r="AL63" s="219">
        <f t="shared" si="9"/>
        <v>1</v>
      </c>
      <c r="AM63" s="254">
        <f>IF(ISERROR(VLOOKUP($F63,[1]기획현황취합!$A$1:$E$64926,[1]기획현황취합!$B$1,FALSE))=TRUE,0,VLOOKUP($F63,[1]기획현황취합!$A$1:$E$64926,[1]기획현황취합!$B$1,FALSE))</f>
        <v>49000</v>
      </c>
      <c r="AN63" s="1003">
        <f>IF(ISERROR(VLOOKUP($F63,[1]기획현황취합!$A$1:$E$64926,[1]기획현황취합!$C$1,FALSE))=TRUE,0,VLOOKUP($F63,[1]기획현황취합!$A$1:$E$64926,[1]기획현황취합!$C$1,FALSE))</f>
        <v>41827</v>
      </c>
      <c r="AO63" s="46">
        <f>IF(ISERROR(($AM63/1.1)/VLOOKUP($AG63,'TARGET MU'!$A:$D,'TARGET MU'!$D$1,FALSE))=TRUE,0,($AM63/1.1)/VLOOKUP($AG63,'TARGET MU'!$A:$D,'TARGET MU'!$D$1,FALSE))</f>
        <v>7424.242424242424</v>
      </c>
      <c r="AP63" s="1034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6304.27</v>
      </c>
      <c r="AQ63" s="38">
        <f t="shared" si="52"/>
        <v>-1119.9724242424236</v>
      </c>
      <c r="AR63" s="725">
        <v>1856</v>
      </c>
      <c r="AS63" s="725">
        <v>0</v>
      </c>
      <c r="AT63" s="251">
        <v>20</v>
      </c>
      <c r="AU63" s="226">
        <f t="shared" si="10"/>
        <v>1876</v>
      </c>
      <c r="AV63" s="252">
        <v>3.55</v>
      </c>
      <c r="AW63" s="253">
        <v>0</v>
      </c>
      <c r="AX63" s="257">
        <f>IF(ISERROR(VLOOKUP($F63,[1]기획현황취합!$A$1:$E$64926,[1]기획현황취합!$D$1,FALSE))=TRUE,0,VLOOKUP($F63,[1]기획현황취합!$A$1:$E$64926,[1]기획현황취합!$D$1,FALSE))</f>
        <v>41745</v>
      </c>
      <c r="AY63" s="255">
        <v>0</v>
      </c>
      <c r="AZ63" s="210">
        <f>IF(ISERROR(VLOOKUP($F63,[1]기획현황취합!$A$1:$E$64926,[1]기획현황취합!$E$1,FALSE))=TRUE,0,VLOOKUP($F63,[1]기획현황취합!$A$1:$E$64926,[1]기획현황취합!$E$1,FALSE))</f>
        <v>41879</v>
      </c>
      <c r="BA63" s="250">
        <v>41942</v>
      </c>
      <c r="BB63" s="1324">
        <v>41953</v>
      </c>
      <c r="BC63" s="250">
        <v>0</v>
      </c>
      <c r="BD63" s="250">
        <v>0</v>
      </c>
      <c r="BE63" s="250">
        <v>0</v>
      </c>
      <c r="BF63" s="250">
        <v>0</v>
      </c>
      <c r="BG63" s="1197" t="s">
        <v>1671</v>
      </c>
      <c r="BH63" s="1197" t="s">
        <v>1671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400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63"/>
        <v>0</v>
      </c>
      <c r="BO63" s="47">
        <f t="shared" si="64"/>
        <v>400</v>
      </c>
      <c r="BP63" s="95">
        <f t="shared" si="65"/>
        <v>2521708</v>
      </c>
      <c r="BQ63" s="95">
        <f t="shared" si="66"/>
        <v>19600000</v>
      </c>
      <c r="BR63" s="48">
        <f t="shared" si="15"/>
        <v>7.065917948541947</v>
      </c>
      <c r="BT63" s="26" t="str">
        <f>IF(ISERROR(Z63&amp;VLOOKUP($AG63,'TARGET MU'!$A:$D,'TARGET MU'!$B$1,FALSE))=TRUE,"",Z63&amp;VLOOKUP($AG63,'TARGET MU'!$A:$D,'TARGET MU'!$B$1,FALSE))</f>
        <v>JOKEBF5508IVKIDS FIRST TOYS</v>
      </c>
      <c r="BU63" s="31">
        <f t="shared" si="53"/>
        <v>6304.27</v>
      </c>
      <c r="BV63" s="31" t="str">
        <f t="shared" si="54"/>
        <v>JOKEBF5508IVXSS40049000KIDS FIRST TOYS01CN</v>
      </c>
      <c r="BX63" s="55" t="str">
        <f t="shared" si="16"/>
        <v>JOK</v>
      </c>
      <c r="BY63" s="56">
        <f t="shared" si="17"/>
        <v>5</v>
      </c>
      <c r="BZ63" s="56" t="str">
        <f t="shared" si="18"/>
        <v>M</v>
      </c>
      <c r="CA63" s="56" t="str">
        <f t="shared" si="19"/>
        <v>EB</v>
      </c>
      <c r="CB63" s="56" t="str">
        <f t="shared" si="20"/>
        <v>K</v>
      </c>
      <c r="CC63" s="56" t="str">
        <f t="shared" si="21"/>
        <v>CN</v>
      </c>
      <c r="CD63" s="57" t="str">
        <f t="shared" si="22"/>
        <v>14FW JOIE BETE_34_IV_KIDS
(JOIEBE5808IV)</v>
      </c>
      <c r="CE63" s="56" t="str">
        <f t="shared" si="23"/>
        <v>JOKEBF5508</v>
      </c>
      <c r="CF63" s="56">
        <f t="shared" si="24"/>
        <v>508</v>
      </c>
      <c r="CG63" s="57" t="str">
        <f t="shared" si="25"/>
        <v>14FW JOIE BETE_34_IV_KIDS
(JOIEBE5808IV)</v>
      </c>
      <c r="CH63" s="56" t="str">
        <f t="shared" si="26"/>
        <v>IV</v>
      </c>
      <c r="CI63" s="56">
        <f t="shared" si="27"/>
        <v>1</v>
      </c>
      <c r="CJ63" s="56" t="str">
        <f t="shared" si="28"/>
        <v>XSS</v>
      </c>
      <c r="CK63" s="58">
        <f t="shared" si="67"/>
        <v>400</v>
      </c>
      <c r="CL63" s="59">
        <f t="shared" si="30"/>
        <v>3.55</v>
      </c>
      <c r="CM63" s="58">
        <f t="shared" si="31"/>
        <v>49000</v>
      </c>
      <c r="CN63" s="58">
        <f t="shared" si="32"/>
        <v>4428.2700000000004</v>
      </c>
      <c r="CO63" s="58">
        <f t="shared" si="33"/>
        <v>1876</v>
      </c>
      <c r="CP63" s="60">
        <f t="shared" si="34"/>
        <v>1</v>
      </c>
      <c r="CQ63" s="241">
        <v>1186</v>
      </c>
      <c r="CS63" s="49"/>
      <c r="CT63" s="50" t="str">
        <f t="shared" si="35"/>
        <v>JOKEBF5508IVXSS</v>
      </c>
      <c r="CU63" s="51" t="str">
        <f t="shared" si="36"/>
        <v>JOIE BETE KIDS</v>
      </c>
      <c r="CV63" s="51" t="str">
        <f t="shared" si="55"/>
        <v>EARFLAP BEANIE_508</v>
      </c>
      <c r="CW63" s="51" t="str">
        <f t="shared" si="37"/>
        <v>IVORY_XSS</v>
      </c>
      <c r="CX63" s="52" t="str">
        <f t="shared" si="38"/>
        <v>JOK</v>
      </c>
      <c r="CY63" s="52">
        <f t="shared" si="39"/>
        <v>508</v>
      </c>
      <c r="CZ63" s="53">
        <f t="shared" si="68"/>
        <v>400</v>
      </c>
      <c r="DA63" s="53">
        <f t="shared" si="41"/>
        <v>49000</v>
      </c>
      <c r="DB63" s="52" t="str">
        <f t="shared" si="42"/>
        <v>IVORY</v>
      </c>
      <c r="DC63" s="52" t="str">
        <f t="shared" si="43"/>
        <v>XSS</v>
      </c>
      <c r="DD63" s="61"/>
      <c r="DE63" s="165"/>
      <c r="DG63" s="1268">
        <v>41745</v>
      </c>
      <c r="DH63" s="283">
        <f t="shared" si="44"/>
        <v>41789</v>
      </c>
      <c r="DI63" s="1265">
        <v>41747</v>
      </c>
      <c r="DJ63" s="1265">
        <v>41751</v>
      </c>
      <c r="DK63" s="1268">
        <v>41813</v>
      </c>
      <c r="DL63" s="1266">
        <v>5</v>
      </c>
      <c r="DM63" s="1266">
        <v>3</v>
      </c>
      <c r="DN63" s="1268">
        <v>41801</v>
      </c>
      <c r="DO63" s="1267" t="s">
        <v>2393</v>
      </c>
      <c r="DP63" s="284">
        <f t="shared" si="45"/>
        <v>41819</v>
      </c>
      <c r="DQ63" s="1268">
        <v>41824</v>
      </c>
      <c r="DR63" s="1267" t="s">
        <v>2393</v>
      </c>
      <c r="DS63" s="1315">
        <v>41814</v>
      </c>
      <c r="DT63" s="1269">
        <v>41781</v>
      </c>
      <c r="DU63" s="1270">
        <v>41782</v>
      </c>
      <c r="DV63" s="1325" t="s">
        <v>2554</v>
      </c>
      <c r="DW63" s="277" t="s">
        <v>4210</v>
      </c>
      <c r="DX63" s="1300"/>
      <c r="DY63" s="278"/>
      <c r="DZ63" s="61"/>
      <c r="EA63" s="62"/>
      <c r="EB63" s="62"/>
      <c r="EC63" s="26" t="str">
        <f t="shared" si="56"/>
        <v>JOKEBF5508IV41745</v>
      </c>
      <c r="ED63" s="26" t="str">
        <f t="shared" si="57"/>
        <v>JOKEBF5508IVXSS</v>
      </c>
      <c r="EE63" s="27">
        <f>IF(ED63="",0,IF(COUNTIF(ED$12:ED62,ED63)=0,0,COUNTIF(ED$12:ED62,ED63)))</f>
        <v>0</v>
      </c>
      <c r="EF63" s="26">
        <f t="shared" si="58"/>
        <v>0</v>
      </c>
      <c r="EG63" s="27" t="str">
        <f t="shared" si="59"/>
        <v/>
      </c>
      <c r="EI63" s="26" t="str">
        <f t="shared" si="60"/>
        <v>JOKEBF5508</v>
      </c>
      <c r="EJ63" s="26" t="str">
        <f t="shared" si="61"/>
        <v>JOKEBF5508IV</v>
      </c>
      <c r="EL63" s="1211">
        <v>41815</v>
      </c>
      <c r="EM63" s="1211">
        <v>41817</v>
      </c>
      <c r="EN63" s="1265" t="s">
        <v>2417</v>
      </c>
      <c r="EO63" s="1265" t="s">
        <v>2417</v>
      </c>
      <c r="EP63" s="1265" t="s">
        <v>2417</v>
      </c>
      <c r="EQ63" s="1265" t="s">
        <v>2417</v>
      </c>
      <c r="ER63" s="1318"/>
      <c r="ES63" s="1318"/>
      <c r="ET63" s="1318"/>
      <c r="EU63" s="1318"/>
      <c r="EV63" s="1211"/>
      <c r="EW63" s="1211"/>
    </row>
    <row r="64" spans="1:153" s="26" customFormat="1" ht="52.5" customHeight="1">
      <c r="A64" s="169" t="str">
        <f>IF(OR($I64="TTL",$I64=""),"",IF(ISERROR(VLOOKUP($B64,CODE!$D:$G,CODE!$F$1-2,FALSE))=TRUE,"전략",VLOOKUP($B64,CODE!$D:$G,CODE!$F$1-2,FALSE)))</f>
        <v>F-HAT</v>
      </c>
      <c r="B64" s="224" t="str">
        <f>IF(OR($I64="TTL",$I64=""),"",IF(VLOOKUP($P64,CODE!$K:$O,CODE!$O$1,FALSE)="",$I64,$I64&amp;"-"&amp;VLOOKUP($P64,CODE!$K:$O,CODE!$O$1,FALSE)))</f>
        <v>JOK</v>
      </c>
      <c r="C64" s="72" t="str">
        <f t="shared" si="46"/>
        <v>JOK-KIDS FIRST TOYS-01</v>
      </c>
      <c r="D64" s="306" t="str">
        <f t="shared" si="47"/>
        <v>JOK-KIDS FIRST TOYS-01JOKEBF5508IV</v>
      </c>
      <c r="E64" s="72">
        <f t="shared" si="48"/>
        <v>7</v>
      </c>
      <c r="F64" s="195" t="str">
        <f t="shared" si="49"/>
        <v>JOK-KIDS FIRST TOYS-017</v>
      </c>
      <c r="G64" s="72" t="str">
        <f t="shared" si="50"/>
        <v>JOK-KIDS FIRST TOYS-017-JOKEBF5508IVORYFRE</v>
      </c>
      <c r="H64" s="72" t="str">
        <f>IF(ISERROR(I64&amp;VLOOKUP(P64,CODE!$K:$N,CODE!$N$1,FALSE)&amp;S64)=TRUE,0,I64&amp;VLOOKUP(P64,CODE!$K:$N,CODE!$N$1,FALSE)&amp;S64)</f>
        <v>JOK의류외508</v>
      </c>
      <c r="I64" s="72" t="str">
        <f>IF(ISERROR(SEARCH("TTL",$K64))=TRUE,IF($L64="","",VLOOKUP($L64,CODE!$B:$G,CODE!$D$1,FALSE)),"TTL")</f>
        <v>JOK</v>
      </c>
      <c r="J64" s="244" t="str">
        <f t="shared" si="51"/>
        <v>14FW J</v>
      </c>
      <c r="K64" s="1262"/>
      <c r="L64" s="40" t="s">
        <v>2056</v>
      </c>
      <c r="M64" s="41" t="str">
        <f>IF(OR($I64="TTL",$L64=""),"",VLOOKUP($L64,CODE!$B:$D,CODE!$C$1,FALSE))</f>
        <v>JOIE BETE KIDS</v>
      </c>
      <c r="N64" s="42" t="str">
        <f>IF(OR($I64="TTL",$L64=""),"",VLOOKUP($K$2,CODE!$S:$T,CODE!$T$1-1,FALSE))</f>
        <v>F</v>
      </c>
      <c r="O64" s="1199">
        <v>5</v>
      </c>
      <c r="P64" s="40" t="s">
        <v>2057</v>
      </c>
      <c r="Q64" s="41" t="str">
        <f>IF(OR($I64="TTL",$P64=""),"",VLOOKUP($P64,CODE!$K:$M,CODE!$L$1,FALSE))</f>
        <v>EARFLAP BEANIE</v>
      </c>
      <c r="R64" s="185" t="s">
        <v>2050</v>
      </c>
      <c r="S64" s="40">
        <v>508</v>
      </c>
      <c r="T64" s="43">
        <f t="shared" si="2"/>
        <v>508</v>
      </c>
      <c r="U64" s="39" t="str">
        <f t="shared" si="3"/>
        <v>JOKEBF5508</v>
      </c>
      <c r="V64" s="36">
        <f t="shared" si="62"/>
        <v>0.5</v>
      </c>
      <c r="W64" s="1206" t="s">
        <v>2058</v>
      </c>
      <c r="X64" s="39" t="str">
        <f>IF($Y64="","",VLOOKUP($Y64,CODE!$AE:$AF,CODE!$AF$1-1,FALSE))</f>
        <v>IV</v>
      </c>
      <c r="Y64" s="37" t="s">
        <v>2059</v>
      </c>
      <c r="Z64" s="35" t="str">
        <f t="shared" si="5"/>
        <v>JOKEBF5508IV</v>
      </c>
      <c r="AA64" s="587" t="str">
        <f t="shared" si="6"/>
        <v/>
      </c>
      <c r="AB64" s="45">
        <f t="shared" si="7"/>
        <v>0.5</v>
      </c>
      <c r="AC64" s="593">
        <v>0</v>
      </c>
      <c r="AD64" s="186">
        <v>1</v>
      </c>
      <c r="AE64" s="218" t="s">
        <v>2061</v>
      </c>
      <c r="AF64" s="214">
        <v>150</v>
      </c>
      <c r="AG64" s="215" t="s">
        <v>2053</v>
      </c>
      <c r="AH64" s="216">
        <v>1</v>
      </c>
      <c r="AI64" s="231" t="str">
        <f t="shared" si="8"/>
        <v>01</v>
      </c>
      <c r="AJ64" s="217" t="s">
        <v>2054</v>
      </c>
      <c r="AK64" s="217" t="s">
        <v>2055</v>
      </c>
      <c r="AL64" s="219">
        <f t="shared" si="9"/>
        <v>1</v>
      </c>
      <c r="AM64" s="254">
        <f>IF(ISERROR(VLOOKUP($F64,[1]기획현황취합!$A$1:$E$64926,[1]기획현황취합!$B$1,FALSE))=TRUE,0,VLOOKUP($F64,[1]기획현황취합!$A$1:$E$64926,[1]기획현황취합!$B$1,FALSE))</f>
        <v>49000</v>
      </c>
      <c r="AN64" s="1003">
        <f>IF(ISERROR(VLOOKUP($F64,[1]기획현황취합!$A$1:$E$64926,[1]기획현황취합!$C$1,FALSE))=TRUE,0,VLOOKUP($F64,[1]기획현황취합!$A$1:$E$64926,[1]기획현황취합!$C$1,FALSE))</f>
        <v>41827</v>
      </c>
      <c r="AO64" s="46">
        <f>IF(ISERROR(($AM64/1.1)/VLOOKUP($AG64,'TARGET MU'!$A:$D,'TARGET MU'!$D$1,FALSE))=TRUE,0,($AM64/1.1)/VLOOKUP($AG64,'TARGET MU'!$A:$D,'TARGET MU'!$D$1,FALSE))</f>
        <v>7424.242424242424</v>
      </c>
      <c r="AP64" s="1034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6429.01</v>
      </c>
      <c r="AQ64" s="38">
        <f t="shared" si="52"/>
        <v>-995.2324242424238</v>
      </c>
      <c r="AR64" s="725">
        <v>1856</v>
      </c>
      <c r="AS64" s="725">
        <v>0</v>
      </c>
      <c r="AT64" s="251">
        <v>20</v>
      </c>
      <c r="AU64" s="226">
        <f t="shared" si="10"/>
        <v>1876</v>
      </c>
      <c r="AV64" s="252">
        <v>3.65</v>
      </c>
      <c r="AW64" s="253">
        <v>0</v>
      </c>
      <c r="AX64" s="257">
        <f>IF(ISERROR(VLOOKUP($F64,[1]기획현황취합!$A$1:$E$64926,[1]기획현황취합!$D$1,FALSE))=TRUE,0,VLOOKUP($F64,[1]기획현황취합!$A$1:$E$64926,[1]기획현황취합!$D$1,FALSE))</f>
        <v>41745</v>
      </c>
      <c r="AY64" s="255">
        <v>0</v>
      </c>
      <c r="AZ64" s="210">
        <f>IF(ISERROR(VLOOKUP($F64,[1]기획현황취합!$A$1:$E$64926,[1]기획현황취합!$E$1,FALSE))=TRUE,0,VLOOKUP($F64,[1]기획현황취합!$A$1:$E$64926,[1]기획현황취합!$E$1,FALSE))</f>
        <v>41879</v>
      </c>
      <c r="BA64" s="250">
        <v>41942</v>
      </c>
      <c r="BB64" s="1324">
        <v>41953</v>
      </c>
      <c r="BC64" s="250">
        <v>0</v>
      </c>
      <c r="BD64" s="250">
        <v>0</v>
      </c>
      <c r="BE64" s="250">
        <v>0</v>
      </c>
      <c r="BF64" s="250">
        <v>0</v>
      </c>
      <c r="BG64" s="1197" t="s">
        <v>1671</v>
      </c>
      <c r="BH64" s="1197" t="s">
        <v>1671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149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63"/>
        <v>0</v>
      </c>
      <c r="BO64" s="47">
        <f t="shared" si="64"/>
        <v>150</v>
      </c>
      <c r="BP64" s="95">
        <f t="shared" si="65"/>
        <v>964351.5</v>
      </c>
      <c r="BQ64" s="95">
        <f t="shared" si="66"/>
        <v>7350000</v>
      </c>
      <c r="BR64" s="48">
        <f t="shared" si="15"/>
        <v>6.9288202297794745</v>
      </c>
      <c r="BT64" s="26" t="str">
        <f>IF(ISERROR(Z64&amp;VLOOKUP($AG64,'TARGET MU'!$A:$D,'TARGET MU'!$B$1,FALSE))=TRUE,"",Z64&amp;VLOOKUP($AG64,'TARGET MU'!$A:$D,'TARGET MU'!$B$1,FALSE))</f>
        <v>JOKEBF5508IVKIDS FIRST TOYS</v>
      </c>
      <c r="BU64" s="31">
        <f t="shared" si="53"/>
        <v>6429.01</v>
      </c>
      <c r="BV64" s="31" t="str">
        <f t="shared" si="54"/>
        <v>JOKEBF5508IVFRE15049000KIDS FIRST TOYS01CN</v>
      </c>
      <c r="BX64" s="55" t="str">
        <f t="shared" si="16"/>
        <v>JOK</v>
      </c>
      <c r="BY64" s="56">
        <f t="shared" si="17"/>
        <v>5</v>
      </c>
      <c r="BZ64" s="56" t="str">
        <f t="shared" si="18"/>
        <v>M</v>
      </c>
      <c r="CA64" s="56" t="str">
        <f t="shared" si="19"/>
        <v>EB</v>
      </c>
      <c r="CB64" s="56" t="str">
        <f t="shared" si="20"/>
        <v>K</v>
      </c>
      <c r="CC64" s="56" t="str">
        <f t="shared" si="21"/>
        <v>CN</v>
      </c>
      <c r="CD64" s="57" t="str">
        <f t="shared" si="22"/>
        <v>14FW JOIE BETE_34_IV_KIDS
(JOIEBE5808IV)</v>
      </c>
      <c r="CE64" s="56" t="str">
        <f t="shared" si="23"/>
        <v>JOKEBF5508</v>
      </c>
      <c r="CF64" s="56">
        <f t="shared" si="24"/>
        <v>508</v>
      </c>
      <c r="CG64" s="57" t="str">
        <f t="shared" si="25"/>
        <v>14FW JOIE BETE_34_IV_KIDS
(JOIEBE5808IV)</v>
      </c>
      <c r="CH64" s="56" t="str">
        <f t="shared" si="26"/>
        <v>IV</v>
      </c>
      <c r="CI64" s="56">
        <f t="shared" si="27"/>
        <v>1</v>
      </c>
      <c r="CJ64" s="56" t="str">
        <f t="shared" si="28"/>
        <v>FRE</v>
      </c>
      <c r="CK64" s="58">
        <f t="shared" si="67"/>
        <v>150</v>
      </c>
      <c r="CL64" s="59">
        <f t="shared" si="30"/>
        <v>3.65</v>
      </c>
      <c r="CM64" s="58">
        <f t="shared" si="31"/>
        <v>49000</v>
      </c>
      <c r="CN64" s="58">
        <f t="shared" si="32"/>
        <v>4553.01</v>
      </c>
      <c r="CO64" s="58">
        <f t="shared" si="33"/>
        <v>1876</v>
      </c>
      <c r="CP64" s="60">
        <f t="shared" si="34"/>
        <v>1</v>
      </c>
      <c r="CQ64" s="241">
        <v>1186</v>
      </c>
      <c r="CS64" s="49"/>
      <c r="CT64" s="50" t="str">
        <f t="shared" si="35"/>
        <v>JOKEBF5508IVFRE</v>
      </c>
      <c r="CU64" s="51" t="str">
        <f t="shared" si="36"/>
        <v>JOIE BETE KIDS</v>
      </c>
      <c r="CV64" s="51" t="str">
        <f t="shared" si="55"/>
        <v>EARFLAP BEANIE_508</v>
      </c>
      <c r="CW64" s="51" t="str">
        <f t="shared" si="37"/>
        <v>IVORY_FRE</v>
      </c>
      <c r="CX64" s="52" t="str">
        <f t="shared" si="38"/>
        <v>JOK</v>
      </c>
      <c r="CY64" s="52">
        <f t="shared" si="39"/>
        <v>508</v>
      </c>
      <c r="CZ64" s="53">
        <f t="shared" si="68"/>
        <v>150</v>
      </c>
      <c r="DA64" s="53">
        <f t="shared" si="41"/>
        <v>49000</v>
      </c>
      <c r="DB64" s="52" t="str">
        <f t="shared" si="42"/>
        <v>IVORY</v>
      </c>
      <c r="DC64" s="52" t="str">
        <f t="shared" si="43"/>
        <v>FRE</v>
      </c>
      <c r="DD64" s="61"/>
      <c r="DE64" s="165"/>
      <c r="DG64" s="1268">
        <v>41745</v>
      </c>
      <c r="DH64" s="283">
        <f t="shared" si="44"/>
        <v>41789</v>
      </c>
      <c r="DI64" s="1265">
        <v>41747</v>
      </c>
      <c r="DJ64" s="1265">
        <v>41751</v>
      </c>
      <c r="DK64" s="1268">
        <v>41813</v>
      </c>
      <c r="DL64" s="1266">
        <v>5</v>
      </c>
      <c r="DM64" s="1266">
        <v>3</v>
      </c>
      <c r="DN64" s="1268">
        <v>41801</v>
      </c>
      <c r="DO64" s="1267" t="s">
        <v>2393</v>
      </c>
      <c r="DP64" s="284">
        <f t="shared" si="45"/>
        <v>41819</v>
      </c>
      <c r="DQ64" s="1268">
        <v>41824</v>
      </c>
      <c r="DR64" s="1267" t="s">
        <v>2393</v>
      </c>
      <c r="DS64" s="1315">
        <v>41814</v>
      </c>
      <c r="DT64" s="1269">
        <v>41781</v>
      </c>
      <c r="DU64" s="1270">
        <v>41782</v>
      </c>
      <c r="DV64" s="1325" t="s">
        <v>2554</v>
      </c>
      <c r="DW64" s="277" t="s">
        <v>4210</v>
      </c>
      <c r="DX64" s="1300"/>
      <c r="DY64" s="278"/>
      <c r="DZ64" s="61"/>
      <c r="EA64" s="62"/>
      <c r="EB64" s="62"/>
      <c r="EC64" s="26" t="str">
        <f t="shared" si="56"/>
        <v/>
      </c>
      <c r="ED64" s="26" t="str">
        <f t="shared" si="57"/>
        <v>JOKEBF5508IVFRE</v>
      </c>
      <c r="EE64" s="27">
        <f>IF(ED64="",0,IF(COUNTIF(ED$12:ED63,ED64)=0,0,COUNTIF(ED$12:ED63,ED64)))</f>
        <v>0</v>
      </c>
      <c r="EF64" s="26">
        <f t="shared" si="58"/>
        <v>0</v>
      </c>
      <c r="EG64" s="27" t="str">
        <f t="shared" si="59"/>
        <v/>
      </c>
      <c r="EI64" s="26" t="str">
        <f t="shared" si="60"/>
        <v>JOKEBF5508</v>
      </c>
      <c r="EJ64" s="26" t="str">
        <f t="shared" si="61"/>
        <v>JOKEBF5508IV</v>
      </c>
      <c r="EL64" s="1211">
        <v>41815</v>
      </c>
      <c r="EM64" s="1211">
        <v>41817</v>
      </c>
      <c r="EN64" s="1265" t="s">
        <v>2417</v>
      </c>
      <c r="EO64" s="1265" t="s">
        <v>2417</v>
      </c>
      <c r="EP64" s="1265" t="s">
        <v>2417</v>
      </c>
      <c r="EQ64" s="1265" t="s">
        <v>2417</v>
      </c>
      <c r="ER64" s="1318"/>
      <c r="ES64" s="1318"/>
      <c r="ET64" s="1318"/>
      <c r="EU64" s="1318"/>
      <c r="EV64" s="1211"/>
      <c r="EW64" s="1211"/>
    </row>
    <row r="65" spans="1:153" s="26" customFormat="1" ht="52.5" customHeight="1">
      <c r="A65" s="169" t="str">
        <f>IF(OR($I65="TTL",$I65=""),"",IF(ISERROR(VLOOKUP($B65,CODE!$D:$G,CODE!$F$1-2,FALSE))=TRUE,"전략",VLOOKUP($B65,CODE!$D:$G,CODE!$F$1-2,FALSE)))</f>
        <v/>
      </c>
      <c r="B65" s="224" t="str">
        <f>IF(OR($I65="TTL",$I65=""),"",IF(VLOOKUP($P65,CODE!$K:$O,CODE!$O$1,FALSE)="",$I65,$I65&amp;"-"&amp;VLOOKUP($P65,CODE!$K:$O,CODE!$O$1,FALSE)))</f>
        <v/>
      </c>
      <c r="C65" s="72" t="str">
        <f t="shared" si="46"/>
        <v/>
      </c>
      <c r="D65" s="306" t="str">
        <f t="shared" si="47"/>
        <v/>
      </c>
      <c r="E65" s="72">
        <f t="shared" si="48"/>
        <v>0</v>
      </c>
      <c r="F65" s="195" t="str">
        <f t="shared" si="49"/>
        <v>0</v>
      </c>
      <c r="G65" s="72" t="str">
        <f t="shared" si="50"/>
        <v>0-</v>
      </c>
      <c r="H65" s="72">
        <f>IF(ISERROR(I65&amp;VLOOKUP(P65,CODE!$K:$N,CODE!$N$1,FALSE)&amp;S65)=TRUE,0,I65&amp;VLOOKUP(P65,CODE!$K:$N,CODE!$N$1,FALSE)&amp;S65)</f>
        <v>0</v>
      </c>
      <c r="I65" s="72" t="str">
        <f>IF(ISERROR(SEARCH("TTL",$K65))=TRUE,IF($L65="","",VLOOKUP($L65,CODE!$B:$G,CODE!$D$1,FALSE)),"TTL")</f>
        <v>TTL</v>
      </c>
      <c r="J65" s="244" t="str">
        <f t="shared" si="51"/>
        <v/>
      </c>
      <c r="K65" s="998" t="str">
        <f>C64&amp;" TTL"</f>
        <v>JOK-KIDS FIRST TOYS-01 TTL</v>
      </c>
      <c r="L65" s="40"/>
      <c r="M65" s="41" t="str">
        <f>IF(OR($I65="TTL",$L65=""),"",VLOOKUP($L65,CODE!$B:$D,CODE!$C$1,FALSE))</f>
        <v/>
      </c>
      <c r="N65" s="42" t="str">
        <f>IF(OR($I65="TTL",$L65=""),"",VLOOKUP($K$2,CODE!$S:$T,CODE!$T$1-1,FALSE))</f>
        <v/>
      </c>
      <c r="O65" s="43" t="str">
        <f>IF(OR($I65="TTL",$L65=""),"",VLOOKUP($L$2,CODE!$X:$Y,CODE!$Y$1-1,FALSE))</f>
        <v/>
      </c>
      <c r="P65" s="40"/>
      <c r="Q65" s="41" t="str">
        <f>IF(OR($I65="TTL",$P65=""),"",VLOOKUP($P65,CODE!$K:$M,CODE!$L$1,FALSE))</f>
        <v/>
      </c>
      <c r="R65" s="185" t="s">
        <v>2050</v>
      </c>
      <c r="S65" s="40"/>
      <c r="T65" s="43" t="str">
        <f t="shared" si="2"/>
        <v/>
      </c>
      <c r="U65" s="39" t="str">
        <f t="shared" si="3"/>
        <v/>
      </c>
      <c r="V65" s="36">
        <f t="shared" si="62"/>
        <v>7</v>
      </c>
      <c r="W65" s="44"/>
      <c r="X65" s="39" t="str">
        <f>IF($Y65="","",VLOOKUP($Y65,CODE!$AE:$AF,CODE!$AF$1-1,FALSE))</f>
        <v/>
      </c>
      <c r="Y65" s="37"/>
      <c r="Z65" s="35" t="str">
        <f t="shared" si="5"/>
        <v/>
      </c>
      <c r="AA65" s="587" t="str">
        <f t="shared" si="6"/>
        <v/>
      </c>
      <c r="AB65" s="45">
        <f t="shared" si="7"/>
        <v>7</v>
      </c>
      <c r="AC65" s="593">
        <v>0</v>
      </c>
      <c r="AD65" s="186">
        <v>1</v>
      </c>
      <c r="AE65" s="218"/>
      <c r="AF65" s="214"/>
      <c r="AG65" s="215"/>
      <c r="AH65" s="216"/>
      <c r="AI65" s="231" t="str">
        <f t="shared" si="8"/>
        <v/>
      </c>
      <c r="AJ65" s="217"/>
      <c r="AK65" s="217"/>
      <c r="AL65" s="219" t="str">
        <f t="shared" si="9"/>
        <v/>
      </c>
      <c r="AM65" s="254">
        <f>IF(ISERROR(VLOOKUP($F65,[1]기획현황취합!$A$1:$E$64926,[1]기획현황취합!$B$1,FALSE))=TRUE,0,VLOOKUP($F65,[1]기획현황취합!$A$1:$E$64926,[1]기획현황취합!$B$1,FALSE))</f>
        <v>0</v>
      </c>
      <c r="AN65" s="1003">
        <f>IF(ISERROR(VLOOKUP($F65,[1]기획현황취합!$A$1:$E$64926,[1]기획현황취합!$C$1,FALSE))=TRUE,0,VLOOKUP($F65,[1]기획현황취합!$A$1:$E$64926,[1]기획현황취합!$C$1,FALSE))</f>
        <v>0</v>
      </c>
      <c r="AO65" s="46">
        <f>IF(ISERROR(($AM65/1.1)/VLOOKUP($AG65,'TARGET MU'!$A:$D,'TARGET MU'!$D$1,FALSE))=TRUE,0,($AM65/1.1)/VLOOKUP($AG65,'TARGET MU'!$A:$D,'TARGET MU'!$D$1,FALSE))</f>
        <v>0</v>
      </c>
      <c r="AP65" s="1034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38">
        <f t="shared" si="52"/>
        <v>0</v>
      </c>
      <c r="AR65" s="725">
        <v>0</v>
      </c>
      <c r="AS65" s="725">
        <v>0</v>
      </c>
      <c r="AT65" s="251" t="s">
        <v>1714</v>
      </c>
      <c r="AU65" s="226">
        <f t="shared" si="10"/>
        <v>0</v>
      </c>
      <c r="AV65" s="252">
        <v>0</v>
      </c>
      <c r="AW65" s="253">
        <v>0</v>
      </c>
      <c r="AX65" s="257">
        <f>IF(ISERROR(VLOOKUP($F65,[1]기획현황취합!$A$1:$E$64926,[1]기획현황취합!$D$1,FALSE))=TRUE,0,VLOOKUP($F65,[1]기획현황취합!$A$1:$E$64926,[1]기획현황취합!$D$1,FALSE))</f>
        <v>0</v>
      </c>
      <c r="AY65" s="255">
        <v>0</v>
      </c>
      <c r="AZ65" s="210">
        <f>IF(ISERROR(VLOOKUP($F65,[1]기획현황취합!$A$1:$E$64926,[1]기획현황취합!$E$1,FALSE))=TRUE,0,VLOOKUP($F65,[1]기획현황취합!$A$1:$E$64926,[1]기획현황취합!$E$1,FALSE))</f>
        <v>0</v>
      </c>
      <c r="BA65" s="250">
        <v>0</v>
      </c>
      <c r="BB65" s="250">
        <v>0</v>
      </c>
      <c r="BC65" s="250">
        <v>0</v>
      </c>
      <c r="BD65" s="250">
        <v>0</v>
      </c>
      <c r="BE65" s="250">
        <v>0</v>
      </c>
      <c r="BF65" s="250">
        <v>0</v>
      </c>
      <c r="BG65" s="256">
        <v>0</v>
      </c>
      <c r="BH65" s="256">
        <v>0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2164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63"/>
        <v>0</v>
      </c>
      <c r="BO65" s="47">
        <f t="shared" si="64"/>
        <v>2170</v>
      </c>
      <c r="BP65" s="95">
        <f t="shared" si="65"/>
        <v>14787864.9</v>
      </c>
      <c r="BQ65" s="95">
        <f t="shared" si="66"/>
        <v>99130000</v>
      </c>
      <c r="BR65" s="48">
        <f t="shared" si="15"/>
        <v>6.094063100223603</v>
      </c>
      <c r="BT65" s="26" t="str">
        <f>IF(ISERROR(Z65&amp;VLOOKUP($AG65,'TARGET MU'!$A:$D,'TARGET MU'!$B$1,FALSE))=TRUE,"",Z65&amp;VLOOKUP($AG65,'TARGET MU'!$A:$D,'TARGET MU'!$B$1,FALSE))</f>
        <v/>
      </c>
      <c r="BU65" s="31">
        <f t="shared" si="53"/>
        <v>0</v>
      </c>
      <c r="BV65" s="31" t="str">
        <f t="shared" si="54"/>
        <v>0</v>
      </c>
      <c r="BX65" s="55" t="str">
        <f t="shared" si="16"/>
        <v/>
      </c>
      <c r="BY65" s="56" t="str">
        <f t="shared" si="17"/>
        <v/>
      </c>
      <c r="BZ65" s="56">
        <f t="shared" si="18"/>
        <v>0</v>
      </c>
      <c r="CA65" s="56">
        <f t="shared" si="19"/>
        <v>0</v>
      </c>
      <c r="CB65" s="56" t="str">
        <f t="shared" si="20"/>
        <v>K</v>
      </c>
      <c r="CC65" s="56">
        <f t="shared" si="21"/>
        <v>0</v>
      </c>
      <c r="CD65" s="57">
        <f t="shared" si="22"/>
        <v>0</v>
      </c>
      <c r="CE65" s="56" t="str">
        <f t="shared" si="23"/>
        <v/>
      </c>
      <c r="CF65" s="56" t="str">
        <f t="shared" si="24"/>
        <v/>
      </c>
      <c r="CG65" s="57">
        <f t="shared" si="25"/>
        <v>0</v>
      </c>
      <c r="CH65" s="56" t="str">
        <f t="shared" si="26"/>
        <v/>
      </c>
      <c r="CI65" s="56">
        <f t="shared" si="27"/>
        <v>1</v>
      </c>
      <c r="CJ65" s="56">
        <f t="shared" si="28"/>
        <v>0</v>
      </c>
      <c r="CK65" s="58">
        <f t="shared" si="67"/>
        <v>2170</v>
      </c>
      <c r="CL65" s="59">
        <f t="shared" si="30"/>
        <v>0</v>
      </c>
      <c r="CM65" s="58">
        <f t="shared" si="31"/>
        <v>0</v>
      </c>
      <c r="CN65" s="58">
        <f t="shared" si="32"/>
        <v>0</v>
      </c>
      <c r="CO65" s="58">
        <f t="shared" si="33"/>
        <v>0</v>
      </c>
      <c r="CP65" s="60" t="str">
        <f t="shared" si="34"/>
        <v/>
      </c>
      <c r="CQ65" s="241"/>
      <c r="CS65" s="49"/>
      <c r="CT65" s="50" t="str">
        <f t="shared" si="35"/>
        <v>JOK-KIDS FIRST TOYS-01 TTL</v>
      </c>
      <c r="CU65" s="51" t="str">
        <f t="shared" si="36"/>
        <v/>
      </c>
      <c r="CV65" s="51" t="str">
        <f t="shared" si="55"/>
        <v/>
      </c>
      <c r="CW65" s="51" t="str">
        <f t="shared" si="37"/>
        <v/>
      </c>
      <c r="CX65" s="52">
        <f t="shared" si="38"/>
        <v>0</v>
      </c>
      <c r="CY65" s="52" t="str">
        <f t="shared" si="39"/>
        <v/>
      </c>
      <c r="CZ65" s="53">
        <f t="shared" si="68"/>
        <v>2170</v>
      </c>
      <c r="DA65" s="53">
        <f t="shared" si="41"/>
        <v>0</v>
      </c>
      <c r="DB65" s="52">
        <f t="shared" si="42"/>
        <v>0</v>
      </c>
      <c r="DC65" s="52">
        <f t="shared" si="43"/>
        <v>0</v>
      </c>
      <c r="DD65" s="61"/>
      <c r="DE65" s="165"/>
      <c r="DG65" s="277"/>
      <c r="DH65" s="283" t="str">
        <f t="shared" si="44"/>
        <v/>
      </c>
      <c r="DI65" s="276"/>
      <c r="DJ65" s="276"/>
      <c r="DK65" s="277"/>
      <c r="DL65" s="277"/>
      <c r="DM65" s="1080"/>
      <c r="DN65" s="277"/>
      <c r="DO65" s="277"/>
      <c r="DP65" s="284" t="str">
        <f t="shared" si="45"/>
        <v/>
      </c>
      <c r="DQ65" s="277"/>
      <c r="DR65" s="277"/>
      <c r="DS65" s="278"/>
      <c r="DT65" s="277"/>
      <c r="DU65" s="278"/>
      <c r="DV65" s="277"/>
      <c r="DW65" s="277"/>
      <c r="DX65" s="278"/>
      <c r="DY65" s="278"/>
      <c r="DZ65" s="61"/>
      <c r="EA65" s="62"/>
      <c r="EB65" s="62"/>
      <c r="EC65" s="26" t="str">
        <f t="shared" si="56"/>
        <v>0</v>
      </c>
      <c r="ED65" s="26" t="str">
        <f t="shared" si="57"/>
        <v/>
      </c>
      <c r="EE65" s="27">
        <f>IF(ED65="",0,IF(COUNTIF(ED$12:ED64,ED65)=0,0,COUNTIF(ED$12:ED64,ED65)))</f>
        <v>0</v>
      </c>
      <c r="EF65" s="26">
        <f t="shared" si="58"/>
        <v>0</v>
      </c>
      <c r="EG65" s="27" t="str">
        <f t="shared" si="59"/>
        <v/>
      </c>
      <c r="EI65" s="26" t="str">
        <f t="shared" si="60"/>
        <v/>
      </c>
      <c r="EJ65" s="26" t="str">
        <f t="shared" si="61"/>
        <v/>
      </c>
      <c r="EL65" s="277"/>
      <c r="EM65" s="283"/>
      <c r="EN65" s="276"/>
      <c r="EO65" s="276"/>
      <c r="EP65" s="277"/>
      <c r="EQ65" s="277"/>
      <c r="ER65" s="1080"/>
      <c r="ES65" s="277"/>
      <c r="ET65" s="277"/>
      <c r="EU65" s="284"/>
      <c r="EV65" s="277"/>
      <c r="EW65" s="277"/>
    </row>
    <row r="66" spans="1:153" s="26" customFormat="1" ht="52.5" customHeight="1">
      <c r="A66" s="169" t="str">
        <f>IF(OR($I66="TTL",$I66=""),"",IF(ISERROR(VLOOKUP($B66,CODE!$D:$G,CODE!$F$1-2,FALSE))=TRUE,"전략",VLOOKUP($B66,CODE!$D:$G,CODE!$F$1-2,FALSE)))</f>
        <v>F-CAP</v>
      </c>
      <c r="B66" s="224" t="str">
        <f>IF(OR($I66="TTL",$I66=""),"",IF(VLOOKUP($P66,CODE!$K:$O,CODE!$O$1,FALSE)="",$I66,$I66&amp;"-"&amp;VLOOKUP($P66,CODE!$K:$O,CODE!$O$1,FALSE)))</f>
        <v>POK</v>
      </c>
      <c r="C66" s="72" t="str">
        <f t="shared" si="46"/>
        <v>POK-동일모자-16</v>
      </c>
      <c r="D66" s="306" t="str">
        <f t="shared" si="47"/>
        <v>POK-동일모자-16POKBAF3501PK</v>
      </c>
      <c r="E66" s="72">
        <f t="shared" si="48"/>
        <v>1</v>
      </c>
      <c r="F66" s="195" t="str">
        <f t="shared" si="49"/>
        <v>POK-동일모자-161</v>
      </c>
      <c r="G66" s="72" t="str">
        <f t="shared" si="50"/>
        <v>POK-동일모자-161-POKBAF3501PINKXSS</v>
      </c>
      <c r="H66" s="72" t="str">
        <f>IF(ISERROR(I66&amp;VLOOKUP(P66,CODE!$K:$N,CODE!$N$1,FALSE)&amp;S66)=TRUE,0,I66&amp;VLOOKUP(P66,CODE!$K:$N,CODE!$N$1,FALSE)&amp;S66)</f>
        <v>POK의류외501</v>
      </c>
      <c r="I66" s="72" t="str">
        <f>IF(ISERROR(SEARCH("TTL",$K66))=TRUE,IF($L66="","",VLOOKUP($L66,CODE!$B:$G,CODE!$D$1,FALSE)),"TTL")</f>
        <v>POK</v>
      </c>
      <c r="J66" s="244" t="str">
        <f t="shared" si="51"/>
        <v>14SS P</v>
      </c>
      <c r="K66" s="998"/>
      <c r="L66" s="40" t="s">
        <v>2070</v>
      </c>
      <c r="M66" s="41" t="str">
        <f>IF(OR($I66="TTL",$L66=""),"",VLOOKUP($L66,CODE!$B:$D,CODE!$C$1,FALSE))</f>
        <v>ROBOCARPOLI KIDS</v>
      </c>
      <c r="N66" s="42" t="str">
        <f>IF(OR($I66="TTL",$L66=""),"",VLOOKUP($K$2,CODE!$S:$T,CODE!$T$1-1,FALSE))</f>
        <v>F</v>
      </c>
      <c r="O66" s="43" t="str">
        <f>IF(OR($I66="TTL",$L66=""),"",VLOOKUP($L$2,CODE!$X:$Y,CODE!$Y$1-1,FALSE))</f>
        <v>3</v>
      </c>
      <c r="P66" s="40" t="s">
        <v>2071</v>
      </c>
      <c r="Q66" s="41" t="str">
        <f>IF(OR($I66="TTL",$P66=""),"",VLOOKUP($P66,CODE!$K:$M,CODE!$L$1,FALSE))</f>
        <v>BASIC CAP</v>
      </c>
      <c r="R66" s="185" t="s">
        <v>1927</v>
      </c>
      <c r="S66" s="1205">
        <v>501</v>
      </c>
      <c r="T66" s="43">
        <f t="shared" si="2"/>
        <v>501</v>
      </c>
      <c r="U66" s="39" t="str">
        <f t="shared" si="3"/>
        <v>POKBAF3501</v>
      </c>
      <c r="V66" s="36">
        <f t="shared" si="62"/>
        <v>1</v>
      </c>
      <c r="W66" s="44" t="s">
        <v>2072</v>
      </c>
      <c r="X66" s="39" t="str">
        <f>IF($Y66="","",VLOOKUP($Y66,CODE!$AE:$AF,CODE!$AF$1-1,FALSE))</f>
        <v>PK</v>
      </c>
      <c r="Y66" s="37" t="s">
        <v>2073</v>
      </c>
      <c r="Z66" s="35" t="str">
        <f t="shared" si="5"/>
        <v>POKBAF3501PK</v>
      </c>
      <c r="AA66" s="587" t="str">
        <f t="shared" si="6"/>
        <v/>
      </c>
      <c r="AB66" s="45">
        <f t="shared" si="7"/>
        <v>1</v>
      </c>
      <c r="AC66" s="593">
        <v>0</v>
      </c>
      <c r="AD66" s="186">
        <v>1</v>
      </c>
      <c r="AE66" s="218" t="s">
        <v>1930</v>
      </c>
      <c r="AF66" s="214">
        <v>150</v>
      </c>
      <c r="AG66" s="215" t="s">
        <v>2074</v>
      </c>
      <c r="AH66" s="216">
        <v>16</v>
      </c>
      <c r="AI66" s="231">
        <f t="shared" si="8"/>
        <v>16</v>
      </c>
      <c r="AJ66" s="217" t="s">
        <v>2075</v>
      </c>
      <c r="AK66" s="217" t="s">
        <v>2076</v>
      </c>
      <c r="AL66" s="219">
        <f t="shared" si="9"/>
        <v>1</v>
      </c>
      <c r="AM66" s="254">
        <f>IF(ISERROR(VLOOKUP($F66,[1]기획현황취합!$A$1:$E$64926,[1]기획현황취합!$B$1,FALSE))=TRUE,0,VLOOKUP($F66,[1]기획현황취합!$A$1:$E$64926,[1]기획현황취합!$B$1,FALSE))</f>
        <v>35000</v>
      </c>
      <c r="AN66" s="1003">
        <f>IF(ISERROR(VLOOKUP($F66,[1]기획현황취합!$A$1:$E$64926,[1]기획현황취합!$C$1,FALSE))=TRUE,0,VLOOKUP($F66,[1]기획현황취합!$A$1:$E$64926,[1]기획현황취합!$C$1,FALSE))</f>
        <v>41793</v>
      </c>
      <c r="AO66" s="46">
        <f>IF(ISERROR(($AM66/1.1)/VLOOKUP($AG66,'TARGET MU'!$A:$D,'TARGET MU'!$D$1,FALSE))=TRUE,0,($AM66/1.1)/VLOOKUP($AG66,'TARGET MU'!$A:$D,'TARGET MU'!$D$1,FALSE))</f>
        <v>5303.030303030303</v>
      </c>
      <c r="AP66" s="1034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7442.0300000000007</v>
      </c>
      <c r="AQ66" s="38">
        <f t="shared" si="52"/>
        <v>2138.9996969696977</v>
      </c>
      <c r="AR66" s="725">
        <v>0</v>
      </c>
      <c r="AS66" s="725">
        <v>0</v>
      </c>
      <c r="AT66" s="251">
        <v>20</v>
      </c>
      <c r="AU66" s="226">
        <f t="shared" si="10"/>
        <v>20</v>
      </c>
      <c r="AV66" s="252">
        <v>5.95</v>
      </c>
      <c r="AW66" s="253">
        <v>0</v>
      </c>
      <c r="AX66" s="257">
        <f>IF(ISERROR(VLOOKUP($F66,[1]기획현황취합!$A$1:$E$64926,[1]기획현황취합!$D$1,FALSE))=TRUE,0,VLOOKUP($F66,[1]기획현황취합!$A$1:$E$64926,[1]기획현황취합!$D$1,FALSE))</f>
        <v>41753</v>
      </c>
      <c r="AY66" s="255">
        <v>0</v>
      </c>
      <c r="AZ66" s="210">
        <f>IF(ISERROR(VLOOKUP($F66,[1]기획현황취합!$A$1:$E$64926,[1]기획현황취합!$E$1,FALSE))=TRUE,0,VLOOKUP($F66,[1]기획현황취합!$A$1:$E$64926,[1]기획현황취합!$E$1,FALSE))</f>
        <v>41820</v>
      </c>
      <c r="BA66" s="250">
        <v>41820</v>
      </c>
      <c r="BB66" s="1329">
        <v>41884</v>
      </c>
      <c r="BC66" s="1326">
        <v>41912</v>
      </c>
      <c r="BD66" s="250">
        <v>0</v>
      </c>
      <c r="BE66" s="250">
        <v>0</v>
      </c>
      <c r="BF66" s="250">
        <v>0</v>
      </c>
      <c r="BG66" s="1197" t="s">
        <v>1671</v>
      </c>
      <c r="BH66" s="1197" t="s">
        <v>1671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125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21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63"/>
        <v>0</v>
      </c>
      <c r="BO66" s="47">
        <f t="shared" si="64"/>
        <v>150</v>
      </c>
      <c r="BP66" s="95">
        <f t="shared" si="65"/>
        <v>1116304.5</v>
      </c>
      <c r="BQ66" s="95">
        <f t="shared" si="66"/>
        <v>5250000</v>
      </c>
      <c r="BR66" s="48">
        <f t="shared" si="15"/>
        <v>4.2754707812494459</v>
      </c>
      <c r="BT66" s="26" t="str">
        <f>IF(ISERROR(Z66&amp;VLOOKUP($AG66,'TARGET MU'!$A:$D,'TARGET MU'!$B$1,FALSE))=TRUE,"",Z66&amp;VLOOKUP($AG66,'TARGET MU'!$A:$D,'TARGET MU'!$B$1,FALSE))</f>
        <v>POKBAF3501PK동일모자(청도)</v>
      </c>
      <c r="BU66" s="31">
        <f t="shared" si="53"/>
        <v>7442.0300000000007</v>
      </c>
      <c r="BV66" s="31" t="str">
        <f t="shared" si="54"/>
        <v>POKBAF3501PKXSS15035000동일모자16CN</v>
      </c>
      <c r="BX66" s="55" t="str">
        <f t="shared" si="16"/>
        <v>POK</v>
      </c>
      <c r="BY66" s="56" t="str">
        <f t="shared" si="17"/>
        <v>3</v>
      </c>
      <c r="BZ66" s="56" t="str">
        <f t="shared" si="18"/>
        <v>M</v>
      </c>
      <c r="CA66" s="56" t="str">
        <f t="shared" si="19"/>
        <v>BA</v>
      </c>
      <c r="CB66" s="56" t="str">
        <f t="shared" si="20"/>
        <v>K</v>
      </c>
      <c r="CC66" s="56" t="str">
        <f t="shared" si="21"/>
        <v>CN</v>
      </c>
      <c r="CD66" s="57" t="str">
        <f t="shared" si="22"/>
        <v>14SS POLI 05_SNAP_PK_KIDS</v>
      </c>
      <c r="CE66" s="56" t="str">
        <f t="shared" si="23"/>
        <v>POKBAF3501</v>
      </c>
      <c r="CF66" s="56">
        <f t="shared" si="24"/>
        <v>501</v>
      </c>
      <c r="CG66" s="57" t="str">
        <f t="shared" si="25"/>
        <v>14SS POLI 05_SNAP_PK_KIDS</v>
      </c>
      <c r="CH66" s="56" t="str">
        <f t="shared" si="26"/>
        <v>PK</v>
      </c>
      <c r="CI66" s="56">
        <f t="shared" si="27"/>
        <v>1</v>
      </c>
      <c r="CJ66" s="56" t="str">
        <f t="shared" si="28"/>
        <v>XSS</v>
      </c>
      <c r="CK66" s="58">
        <f t="shared" si="67"/>
        <v>150</v>
      </c>
      <c r="CL66" s="59">
        <f t="shared" si="30"/>
        <v>5.95</v>
      </c>
      <c r="CM66" s="58">
        <f t="shared" si="31"/>
        <v>35000</v>
      </c>
      <c r="CN66" s="58">
        <f t="shared" si="32"/>
        <v>7422.0300000000007</v>
      </c>
      <c r="CO66" s="58">
        <f t="shared" si="33"/>
        <v>20</v>
      </c>
      <c r="CP66" s="60">
        <f t="shared" si="34"/>
        <v>1</v>
      </c>
      <c r="CQ66" s="241" t="s">
        <v>5940</v>
      </c>
      <c r="CS66" s="49"/>
      <c r="CT66" s="50" t="str">
        <f t="shared" si="35"/>
        <v>POKBAF3501PKXSS</v>
      </c>
      <c r="CU66" s="51" t="str">
        <f t="shared" si="36"/>
        <v>ROBOCARPOLI KIDS</v>
      </c>
      <c r="CV66" s="51" t="str">
        <f t="shared" si="55"/>
        <v>BASIC CAP_501</v>
      </c>
      <c r="CW66" s="51" t="str">
        <f t="shared" si="37"/>
        <v>PINK_XSS</v>
      </c>
      <c r="CX66" s="52" t="str">
        <f t="shared" si="38"/>
        <v>POK</v>
      </c>
      <c r="CY66" s="52">
        <f t="shared" si="39"/>
        <v>501</v>
      </c>
      <c r="CZ66" s="53">
        <f t="shared" si="68"/>
        <v>150</v>
      </c>
      <c r="DA66" s="53">
        <f t="shared" si="41"/>
        <v>35000</v>
      </c>
      <c r="DB66" s="52" t="str">
        <f t="shared" si="42"/>
        <v>PINK</v>
      </c>
      <c r="DC66" s="52" t="str">
        <f t="shared" si="43"/>
        <v>XSS</v>
      </c>
      <c r="DD66" s="61"/>
      <c r="DE66" s="165"/>
      <c r="DG66" s="1268">
        <v>41753</v>
      </c>
      <c r="DH66" s="283">
        <f t="shared" si="44"/>
        <v>41730</v>
      </c>
      <c r="DI66" s="1265">
        <v>41754</v>
      </c>
      <c r="DJ66" s="1265">
        <v>41757</v>
      </c>
      <c r="DK66" s="1268">
        <v>41795</v>
      </c>
      <c r="DL66" s="1266">
        <v>3</v>
      </c>
      <c r="DM66" s="1266">
        <v>3</v>
      </c>
      <c r="DN66" s="1267" t="s">
        <v>2397</v>
      </c>
      <c r="DO66" s="1267" t="s">
        <v>2397</v>
      </c>
      <c r="DP66" s="284">
        <f t="shared" si="45"/>
        <v>41760</v>
      </c>
      <c r="DQ66" s="1267" t="s">
        <v>2393</v>
      </c>
      <c r="DR66" s="1267" t="s">
        <v>2393</v>
      </c>
      <c r="DS66" s="1267" t="s">
        <v>2393</v>
      </c>
      <c r="DT66" s="1269">
        <v>41779</v>
      </c>
      <c r="DU66" s="1270">
        <v>41782</v>
      </c>
      <c r="DV66" s="1269" t="s">
        <v>2398</v>
      </c>
      <c r="DW66" s="1268" t="s">
        <v>4210</v>
      </c>
      <c r="DX66" s="1315">
        <v>41884</v>
      </c>
      <c r="DY66" s="1198" t="s">
        <v>6937</v>
      </c>
      <c r="DZ66" s="61" t="s">
        <v>5420</v>
      </c>
      <c r="EA66" s="62"/>
      <c r="EB66" s="62"/>
      <c r="EC66" s="26" t="str">
        <f t="shared" si="56"/>
        <v>POKBAF3501PK41753</v>
      </c>
      <c r="ED66" s="26" t="str">
        <f t="shared" si="57"/>
        <v>POKBAF3501PKXSS</v>
      </c>
      <c r="EE66" s="27">
        <f>IF(ED66="",0,IF(COUNTIF(ED$12:ED65,ED66)=0,0,COUNTIF(ED$12:ED65,ED66)))</f>
        <v>0</v>
      </c>
      <c r="EF66" s="26">
        <f t="shared" si="58"/>
        <v>0</v>
      </c>
      <c r="EG66" s="27" t="str">
        <f t="shared" si="59"/>
        <v/>
      </c>
      <c r="EI66" s="26" t="str">
        <f t="shared" si="60"/>
        <v>POKBAF3501</v>
      </c>
      <c r="EJ66" s="26" t="str">
        <f t="shared" si="61"/>
        <v>POKBAF3501PK</v>
      </c>
      <c r="EL66" s="1265" t="s">
        <v>2417</v>
      </c>
      <c r="EM66" s="1265" t="s">
        <v>2417</v>
      </c>
      <c r="EN66" s="1265" t="s">
        <v>2417</v>
      </c>
      <c r="EO66" s="1265" t="s">
        <v>2417</v>
      </c>
      <c r="EP66" s="1265" t="s">
        <v>2417</v>
      </c>
      <c r="EQ66" s="1265" t="s">
        <v>2417</v>
      </c>
      <c r="ER66" s="1318"/>
      <c r="ES66" s="1318"/>
      <c r="ET66" s="1318"/>
      <c r="EU66" s="1318"/>
      <c r="EV66" s="1211"/>
      <c r="EW66" s="1267"/>
    </row>
    <row r="67" spans="1:153" s="26" customFormat="1" ht="52.5" customHeight="1">
      <c r="A67" s="169" t="str">
        <f>IF(OR($I67="TTL",$I67=""),"",IF(ISERROR(VLOOKUP($B67,CODE!$D:$G,CODE!$F$1-2,FALSE))=TRUE,"전략",VLOOKUP($B67,CODE!$D:$G,CODE!$F$1-2,FALSE)))</f>
        <v>F-CAP</v>
      </c>
      <c r="B67" s="224" t="str">
        <f>IF(OR($I67="TTL",$I67=""),"",IF(VLOOKUP($P67,CODE!$K:$O,CODE!$O$1,FALSE)="",$I67,$I67&amp;"-"&amp;VLOOKUP($P67,CODE!$K:$O,CODE!$O$1,FALSE)))</f>
        <v>POK</v>
      </c>
      <c r="C67" s="72" t="str">
        <f t="shared" si="46"/>
        <v>POK-동일모자-16</v>
      </c>
      <c r="D67" s="306" t="str">
        <f t="shared" si="47"/>
        <v>POK-동일모자-16POKBAF3502YE</v>
      </c>
      <c r="E67" s="72">
        <f t="shared" si="48"/>
        <v>2</v>
      </c>
      <c r="F67" s="195" t="str">
        <f t="shared" si="49"/>
        <v>POK-동일모자-162</v>
      </c>
      <c r="G67" s="72" t="str">
        <f t="shared" si="50"/>
        <v>POK-동일모자-162-POKBAF3502YELLOWXSS</v>
      </c>
      <c r="H67" s="72" t="str">
        <f>IF(ISERROR(I67&amp;VLOOKUP(P67,CODE!$K:$N,CODE!$N$1,FALSE)&amp;S67)=TRUE,0,I67&amp;VLOOKUP(P67,CODE!$K:$N,CODE!$N$1,FALSE)&amp;S67)</f>
        <v>POK의류외502</v>
      </c>
      <c r="I67" s="72" t="str">
        <f>IF(ISERROR(SEARCH("TTL",$K67))=TRUE,IF($L67="","",VLOOKUP($L67,CODE!$B:$G,CODE!$D$1,FALSE)),"TTL")</f>
        <v>POK</v>
      </c>
      <c r="J67" s="244" t="str">
        <f t="shared" si="51"/>
        <v>14SS P</v>
      </c>
      <c r="K67" s="998"/>
      <c r="L67" s="40" t="s">
        <v>2077</v>
      </c>
      <c r="M67" s="41" t="str">
        <f>IF(OR($I67="TTL",$L67=""),"",VLOOKUP($L67,CODE!$B:$D,CODE!$C$1,FALSE))</f>
        <v>ROBOCARPOLI KIDS</v>
      </c>
      <c r="N67" s="42" t="str">
        <f>IF(OR($I67="TTL",$L67=""),"",VLOOKUP($K$2,CODE!$S:$T,CODE!$T$1-1,FALSE))</f>
        <v>F</v>
      </c>
      <c r="O67" s="43" t="str">
        <f>IF(OR($I67="TTL",$L67=""),"",VLOOKUP($L$2,CODE!$X:$Y,CODE!$Y$1-1,FALSE))</f>
        <v>3</v>
      </c>
      <c r="P67" s="40" t="s">
        <v>2078</v>
      </c>
      <c r="Q67" s="41" t="str">
        <f>IF(OR($I67="TTL",$P67=""),"",VLOOKUP($P67,CODE!$K:$M,CODE!$L$1,FALSE))</f>
        <v>BASIC CAP</v>
      </c>
      <c r="R67" s="185" t="s">
        <v>2079</v>
      </c>
      <c r="S67" s="1205">
        <v>502</v>
      </c>
      <c r="T67" s="43">
        <f t="shared" si="2"/>
        <v>502</v>
      </c>
      <c r="U67" s="39" t="str">
        <f t="shared" si="3"/>
        <v>POKBAF3502</v>
      </c>
      <c r="V67" s="36">
        <f t="shared" si="62"/>
        <v>1</v>
      </c>
      <c r="W67" s="44" t="s">
        <v>2080</v>
      </c>
      <c r="X67" s="39" t="str">
        <f>IF($Y67="","",VLOOKUP($Y67,CODE!$AE:$AF,CODE!$AF$1-1,FALSE))</f>
        <v>YE</v>
      </c>
      <c r="Y67" s="37" t="s">
        <v>2081</v>
      </c>
      <c r="Z67" s="35" t="str">
        <f t="shared" si="5"/>
        <v>POKBAF3502YE</v>
      </c>
      <c r="AA67" s="587" t="str">
        <f t="shared" si="6"/>
        <v/>
      </c>
      <c r="AB67" s="45">
        <f t="shared" si="7"/>
        <v>1</v>
      </c>
      <c r="AC67" s="593">
        <v>0</v>
      </c>
      <c r="AD67" s="186">
        <v>1</v>
      </c>
      <c r="AE67" s="218" t="s">
        <v>2082</v>
      </c>
      <c r="AF67" s="214">
        <v>150</v>
      </c>
      <c r="AG67" s="215" t="s">
        <v>2074</v>
      </c>
      <c r="AH67" s="216">
        <v>16</v>
      </c>
      <c r="AI67" s="231">
        <f t="shared" si="8"/>
        <v>16</v>
      </c>
      <c r="AJ67" s="217" t="s">
        <v>2075</v>
      </c>
      <c r="AK67" s="217" t="s">
        <v>2076</v>
      </c>
      <c r="AL67" s="219">
        <f t="shared" si="9"/>
        <v>1</v>
      </c>
      <c r="AM67" s="254">
        <f>IF(ISERROR(VLOOKUP($F67,[1]기획현황취합!$A$1:$E$64926,[1]기획현황취합!$B$1,FALSE))=TRUE,0,VLOOKUP($F67,[1]기획현황취합!$A$1:$E$64926,[1]기획현황취합!$B$1,FALSE))</f>
        <v>35000</v>
      </c>
      <c r="AN67" s="1003">
        <f>IF(ISERROR(VLOOKUP($F67,[1]기획현황취합!$A$1:$E$64926,[1]기획현황취합!$C$1,FALSE))=TRUE,0,VLOOKUP($F67,[1]기획현황취합!$A$1:$E$64926,[1]기획현황취합!$C$1,FALSE))</f>
        <v>41793</v>
      </c>
      <c r="AO67" s="46">
        <f>IF(ISERROR(($AM67/1.1)/VLOOKUP($AG67,'TARGET MU'!$A:$D,'TARGET MU'!$D$1,FALSE))=TRUE,0,($AM67/1.1)/VLOOKUP($AG67,'TARGET MU'!$A:$D,'TARGET MU'!$D$1,FALSE))</f>
        <v>5303.030303030303</v>
      </c>
      <c r="AP67" s="1034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7970.0300000000007</v>
      </c>
      <c r="AQ67" s="38">
        <f t="shared" si="52"/>
        <v>2666.9996969696977</v>
      </c>
      <c r="AR67" s="725">
        <v>528</v>
      </c>
      <c r="AS67" s="725">
        <v>0</v>
      </c>
      <c r="AT67" s="251">
        <v>20</v>
      </c>
      <c r="AU67" s="226">
        <f t="shared" si="10"/>
        <v>548</v>
      </c>
      <c r="AV67" s="252">
        <v>5.95</v>
      </c>
      <c r="AW67" s="253">
        <v>0</v>
      </c>
      <c r="AX67" s="257">
        <f>IF(ISERROR(VLOOKUP($F67,[1]기획현황취합!$A$1:$E$64926,[1]기획현황취합!$D$1,FALSE))=TRUE,0,VLOOKUP($F67,[1]기획현황취합!$A$1:$E$64926,[1]기획현황취합!$D$1,FALSE))</f>
        <v>41753</v>
      </c>
      <c r="AY67" s="255">
        <v>0</v>
      </c>
      <c r="AZ67" s="210">
        <f>IF(ISERROR(VLOOKUP($F67,[1]기획현황취합!$A$1:$E$64926,[1]기획현황취합!$E$1,FALSE))=TRUE,0,VLOOKUP($F67,[1]기획현황취합!$A$1:$E$64926,[1]기획현황취합!$E$1,FALSE))</f>
        <v>41820</v>
      </c>
      <c r="BA67" s="250">
        <v>41820</v>
      </c>
      <c r="BB67" s="1329">
        <v>41884</v>
      </c>
      <c r="BC67" s="1326">
        <v>41912</v>
      </c>
      <c r="BD67" s="250">
        <v>0</v>
      </c>
      <c r="BE67" s="250">
        <v>0</v>
      </c>
      <c r="BF67" s="250">
        <v>0</v>
      </c>
      <c r="BG67" s="1197" t="s">
        <v>1671</v>
      </c>
      <c r="BH67" s="1197" t="s">
        <v>1671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135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13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63"/>
        <v>0</v>
      </c>
      <c r="BO67" s="47">
        <f t="shared" si="64"/>
        <v>150</v>
      </c>
      <c r="BP67" s="95">
        <f t="shared" si="65"/>
        <v>1195504.5</v>
      </c>
      <c r="BQ67" s="95">
        <f t="shared" si="66"/>
        <v>5250000</v>
      </c>
      <c r="BR67" s="48">
        <f t="shared" si="15"/>
        <v>3.9922286137168634</v>
      </c>
      <c r="BT67" s="26" t="str">
        <f>IF(ISERROR(Z67&amp;VLOOKUP($AG67,'TARGET MU'!$A:$D,'TARGET MU'!$B$1,FALSE))=TRUE,"",Z67&amp;VLOOKUP($AG67,'TARGET MU'!$A:$D,'TARGET MU'!$B$1,FALSE))</f>
        <v>POKBAF3502YE동일모자(청도)</v>
      </c>
      <c r="BU67" s="31">
        <f t="shared" si="53"/>
        <v>7970.0300000000007</v>
      </c>
      <c r="BV67" s="31" t="str">
        <f t="shared" si="54"/>
        <v>POKBAF3502YEXSS15035000동일모자16CN</v>
      </c>
      <c r="BX67" s="55" t="str">
        <f t="shared" si="16"/>
        <v>POK</v>
      </c>
      <c r="BY67" s="56" t="str">
        <f t="shared" si="17"/>
        <v>3</v>
      </c>
      <c r="BZ67" s="56" t="str">
        <f t="shared" si="18"/>
        <v>M</v>
      </c>
      <c r="CA67" s="56" t="str">
        <f t="shared" si="19"/>
        <v>BA</v>
      </c>
      <c r="CB67" s="56" t="str">
        <f t="shared" si="20"/>
        <v>K</v>
      </c>
      <c r="CC67" s="56" t="str">
        <f t="shared" si="21"/>
        <v>CN</v>
      </c>
      <c r="CD67" s="57" t="str">
        <f t="shared" si="22"/>
        <v>14SS POLI 06_SNAP_YE_KIDS</v>
      </c>
      <c r="CE67" s="56" t="str">
        <f t="shared" si="23"/>
        <v>POKBAF3502</v>
      </c>
      <c r="CF67" s="56">
        <f t="shared" si="24"/>
        <v>502</v>
      </c>
      <c r="CG67" s="57" t="str">
        <f t="shared" si="25"/>
        <v>14SS POLI 06_SNAP_YE_KIDS</v>
      </c>
      <c r="CH67" s="56" t="str">
        <f t="shared" si="26"/>
        <v>YE</v>
      </c>
      <c r="CI67" s="56">
        <f t="shared" si="27"/>
        <v>1</v>
      </c>
      <c r="CJ67" s="56" t="str">
        <f t="shared" si="28"/>
        <v>XSS</v>
      </c>
      <c r="CK67" s="58">
        <f t="shared" si="67"/>
        <v>150</v>
      </c>
      <c r="CL67" s="59">
        <f t="shared" si="30"/>
        <v>5.95</v>
      </c>
      <c r="CM67" s="58">
        <f t="shared" si="31"/>
        <v>35000</v>
      </c>
      <c r="CN67" s="58">
        <f t="shared" si="32"/>
        <v>7422.0300000000007</v>
      </c>
      <c r="CO67" s="58">
        <f t="shared" si="33"/>
        <v>548</v>
      </c>
      <c r="CP67" s="60">
        <f t="shared" si="34"/>
        <v>1</v>
      </c>
      <c r="CQ67" s="241" t="s">
        <v>5940</v>
      </c>
      <c r="CS67" s="49"/>
      <c r="CT67" s="50" t="str">
        <f t="shared" si="35"/>
        <v>POKBAF3502YEXSS</v>
      </c>
      <c r="CU67" s="51" t="str">
        <f t="shared" si="36"/>
        <v>ROBOCARPOLI KIDS</v>
      </c>
      <c r="CV67" s="51" t="str">
        <f t="shared" si="55"/>
        <v>BASIC CAP_502</v>
      </c>
      <c r="CW67" s="51" t="str">
        <f t="shared" si="37"/>
        <v>YELLOW_XSS</v>
      </c>
      <c r="CX67" s="52" t="str">
        <f t="shared" si="38"/>
        <v>POK</v>
      </c>
      <c r="CY67" s="52">
        <f t="shared" si="39"/>
        <v>502</v>
      </c>
      <c r="CZ67" s="53">
        <f t="shared" si="68"/>
        <v>150</v>
      </c>
      <c r="DA67" s="53">
        <f t="shared" si="41"/>
        <v>35000</v>
      </c>
      <c r="DB67" s="52" t="str">
        <f t="shared" si="42"/>
        <v>YELLOW</v>
      </c>
      <c r="DC67" s="52" t="str">
        <f t="shared" si="43"/>
        <v>XSS</v>
      </c>
      <c r="DD67" s="61"/>
      <c r="DE67" s="165"/>
      <c r="DG67" s="1268">
        <v>41753</v>
      </c>
      <c r="DH67" s="283">
        <f t="shared" si="44"/>
        <v>41730</v>
      </c>
      <c r="DI67" s="1265">
        <v>41754</v>
      </c>
      <c r="DJ67" s="1265">
        <v>41757</v>
      </c>
      <c r="DK67" s="1268">
        <v>41795</v>
      </c>
      <c r="DL67" s="1266">
        <v>3</v>
      </c>
      <c r="DM67" s="1266">
        <v>1</v>
      </c>
      <c r="DN67" s="1268">
        <v>41767</v>
      </c>
      <c r="DO67" s="1267" t="s">
        <v>2397</v>
      </c>
      <c r="DP67" s="284">
        <f t="shared" si="45"/>
        <v>41760</v>
      </c>
      <c r="DQ67" s="1268">
        <v>41768</v>
      </c>
      <c r="DR67" s="1267" t="s">
        <v>2393</v>
      </c>
      <c r="DS67" s="1267" t="s">
        <v>2393</v>
      </c>
      <c r="DT67" s="1269">
        <v>41779</v>
      </c>
      <c r="DU67" s="1270">
        <v>41782</v>
      </c>
      <c r="DV67" s="1269" t="s">
        <v>2398</v>
      </c>
      <c r="DW67" s="1268" t="s">
        <v>4212</v>
      </c>
      <c r="DX67" s="1315">
        <v>41884</v>
      </c>
      <c r="DY67" s="1198" t="s">
        <v>6937</v>
      </c>
      <c r="DZ67" s="61" t="s">
        <v>5420</v>
      </c>
      <c r="EA67" s="62"/>
      <c r="EB67" s="62"/>
      <c r="EC67" s="26" t="str">
        <f t="shared" si="56"/>
        <v>POKBAF3502YE41753</v>
      </c>
      <c r="ED67" s="26" t="str">
        <f t="shared" si="57"/>
        <v>POKBAF3502YEXSS</v>
      </c>
      <c r="EE67" s="27">
        <f>IF(ED67="",0,IF(COUNTIF(ED$12:ED66,ED67)=0,0,COUNTIF(ED$12:ED66,ED67)))</f>
        <v>0</v>
      </c>
      <c r="EF67" s="26">
        <f t="shared" si="58"/>
        <v>0</v>
      </c>
      <c r="EG67" s="27" t="str">
        <f t="shared" si="59"/>
        <v/>
      </c>
      <c r="EI67" s="26" t="str">
        <f t="shared" si="60"/>
        <v>POKBAF3502</v>
      </c>
      <c r="EJ67" s="26" t="str">
        <f t="shared" si="61"/>
        <v>POKBAF3502YE</v>
      </c>
      <c r="EL67" s="1265" t="s">
        <v>2417</v>
      </c>
      <c r="EM67" s="1265" t="s">
        <v>2417</v>
      </c>
      <c r="EN67" s="1265" t="s">
        <v>2417</v>
      </c>
      <c r="EO67" s="1265" t="s">
        <v>2417</v>
      </c>
      <c r="EP67" s="1265" t="s">
        <v>2417</v>
      </c>
      <c r="EQ67" s="1265" t="s">
        <v>2417</v>
      </c>
      <c r="ER67" s="1318"/>
      <c r="ES67" s="1318"/>
      <c r="ET67" s="1318"/>
      <c r="EU67" s="1318"/>
      <c r="EV67" s="1211"/>
      <c r="EW67" s="1267"/>
    </row>
    <row r="68" spans="1:153" s="26" customFormat="1" ht="52.5" customHeight="1">
      <c r="A68" s="169" t="str">
        <f>IF(OR($I68="TTL",$I68=""),"",IF(ISERROR(VLOOKUP($B68,CODE!$D:$G,CODE!$F$1-2,FALSE))=TRUE,"전략",VLOOKUP($B68,CODE!$D:$G,CODE!$F$1-2,FALSE)))</f>
        <v/>
      </c>
      <c r="B68" s="224" t="str">
        <f>IF(OR($I68="TTL",$I68=""),"",IF(VLOOKUP($P68,CODE!$K:$O,CODE!$O$1,FALSE)="",$I68,$I68&amp;"-"&amp;VLOOKUP($P68,CODE!$K:$O,CODE!$O$1,FALSE)))</f>
        <v/>
      </c>
      <c r="C68" s="72" t="str">
        <f t="shared" si="46"/>
        <v/>
      </c>
      <c r="D68" s="306" t="str">
        <f t="shared" si="47"/>
        <v/>
      </c>
      <c r="E68" s="72">
        <f t="shared" si="48"/>
        <v>0</v>
      </c>
      <c r="F68" s="195" t="str">
        <f t="shared" si="49"/>
        <v>0</v>
      </c>
      <c r="G68" s="72" t="str">
        <f t="shared" si="50"/>
        <v>0-</v>
      </c>
      <c r="H68" s="72">
        <f>IF(ISERROR(I68&amp;VLOOKUP(P68,CODE!$K:$N,CODE!$N$1,FALSE)&amp;S68)=TRUE,0,I68&amp;VLOOKUP(P68,CODE!$K:$N,CODE!$N$1,FALSE)&amp;S68)</f>
        <v>0</v>
      </c>
      <c r="I68" s="72" t="str">
        <f>IF(ISERROR(SEARCH("TTL",$K68))=TRUE,IF($L68="","",VLOOKUP($L68,CODE!$B:$G,CODE!$D$1,FALSE)),"TTL")</f>
        <v>TTL</v>
      </c>
      <c r="J68" s="244" t="str">
        <f t="shared" si="51"/>
        <v/>
      </c>
      <c r="K68" s="998" t="str">
        <f>C67&amp;" TTL"</f>
        <v>POK-동일모자-16 TTL</v>
      </c>
      <c r="L68" s="40"/>
      <c r="M68" s="41" t="str">
        <f>IF(OR($I68="TTL",$L68=""),"",VLOOKUP($L68,CODE!$B:$D,CODE!$C$1,FALSE))</f>
        <v/>
      </c>
      <c r="N68" s="42" t="str">
        <f>IF(OR($I68="TTL",$L68=""),"",VLOOKUP($K$2,CODE!$S:$T,CODE!$T$1-1,FALSE))</f>
        <v/>
      </c>
      <c r="O68" s="43" t="str">
        <f>IF(OR($I68="TTL",$L68=""),"",VLOOKUP($L$2,CODE!$X:$Y,CODE!$Y$1-1,FALSE))</f>
        <v/>
      </c>
      <c r="P68" s="40"/>
      <c r="Q68" s="41" t="str">
        <f>IF(OR($I68="TTL",$P68=""),"",VLOOKUP($P68,CODE!$K:$M,CODE!$L$1,FALSE))</f>
        <v/>
      </c>
      <c r="R68" s="185" t="s">
        <v>2079</v>
      </c>
      <c r="S68" s="40"/>
      <c r="T68" s="43" t="str">
        <f t="shared" si="2"/>
        <v/>
      </c>
      <c r="U68" s="39" t="str">
        <f t="shared" si="3"/>
        <v/>
      </c>
      <c r="V68" s="36">
        <f t="shared" si="62"/>
        <v>2</v>
      </c>
      <c r="W68" s="44"/>
      <c r="X68" s="39" t="str">
        <f>IF($Y68="","",VLOOKUP($Y68,CODE!$AE:$AF,CODE!$AF$1-1,FALSE))</f>
        <v/>
      </c>
      <c r="Y68" s="37"/>
      <c r="Z68" s="35" t="str">
        <f t="shared" si="5"/>
        <v/>
      </c>
      <c r="AA68" s="587" t="str">
        <f t="shared" si="6"/>
        <v/>
      </c>
      <c r="AB68" s="45">
        <f t="shared" si="7"/>
        <v>2</v>
      </c>
      <c r="AC68" s="593">
        <v>0</v>
      </c>
      <c r="AD68" s="186">
        <v>1</v>
      </c>
      <c r="AE68" s="218"/>
      <c r="AF68" s="214"/>
      <c r="AG68" s="215"/>
      <c r="AH68" s="216"/>
      <c r="AI68" s="231" t="str">
        <f t="shared" si="8"/>
        <v/>
      </c>
      <c r="AJ68" s="217"/>
      <c r="AK68" s="217"/>
      <c r="AL68" s="219" t="str">
        <f t="shared" si="9"/>
        <v/>
      </c>
      <c r="AM68" s="254">
        <f>IF(ISERROR(VLOOKUP($F68,[1]기획현황취합!$A$1:$E$64926,[1]기획현황취합!$B$1,FALSE))=TRUE,0,VLOOKUP($F68,[1]기획현황취합!$A$1:$E$64926,[1]기획현황취합!$B$1,FALSE))</f>
        <v>0</v>
      </c>
      <c r="AN68" s="1003">
        <f>IF(ISERROR(VLOOKUP($F68,[1]기획현황취합!$A$1:$E$64926,[1]기획현황취합!$C$1,FALSE))=TRUE,0,VLOOKUP($F68,[1]기획현황취합!$A$1:$E$64926,[1]기획현황취합!$C$1,FALSE))</f>
        <v>0</v>
      </c>
      <c r="AO68" s="46">
        <f>IF(ISERROR(($AM68/1.1)/VLOOKUP($AG68,'TARGET MU'!$A:$D,'TARGET MU'!$D$1,FALSE))=TRUE,0,($AM68/1.1)/VLOOKUP($AG68,'TARGET MU'!$A:$D,'TARGET MU'!$D$1,FALSE))</f>
        <v>0</v>
      </c>
      <c r="AP68" s="1034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0</v>
      </c>
      <c r="AQ68" s="38">
        <f t="shared" si="52"/>
        <v>0</v>
      </c>
      <c r="AR68" s="725">
        <v>0</v>
      </c>
      <c r="AS68" s="725">
        <v>0</v>
      </c>
      <c r="AT68" s="251" t="s">
        <v>1714</v>
      </c>
      <c r="AU68" s="226">
        <f t="shared" si="10"/>
        <v>0</v>
      </c>
      <c r="AV68" s="252">
        <v>0</v>
      </c>
      <c r="AW68" s="253">
        <v>0</v>
      </c>
      <c r="AX68" s="257">
        <f>IF(ISERROR(VLOOKUP($F68,[1]기획현황취합!$A$1:$E$64926,[1]기획현황취합!$D$1,FALSE))=TRUE,0,VLOOKUP($F68,[1]기획현황취합!$A$1:$E$64926,[1]기획현황취합!$D$1,FALSE))</f>
        <v>0</v>
      </c>
      <c r="AY68" s="255">
        <v>0</v>
      </c>
      <c r="AZ68" s="210">
        <f>IF(ISERROR(VLOOKUP($F68,[1]기획현황취합!$A$1:$E$64926,[1]기획현황취합!$E$1,FALSE))=TRUE,0,VLOOKUP($F68,[1]기획현황취합!$A$1:$E$64926,[1]기획현황취합!$E$1,FALSE))</f>
        <v>0</v>
      </c>
      <c r="BA68" s="250">
        <v>0</v>
      </c>
      <c r="BB68" s="250">
        <v>0</v>
      </c>
      <c r="BC68" s="250">
        <v>0</v>
      </c>
      <c r="BD68" s="250">
        <v>0</v>
      </c>
      <c r="BE68" s="250">
        <v>0</v>
      </c>
      <c r="BF68" s="250">
        <v>0</v>
      </c>
      <c r="BG68" s="256">
        <v>0</v>
      </c>
      <c r="BH68" s="256">
        <v>0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260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34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63"/>
        <v>0</v>
      </c>
      <c r="BO68" s="47">
        <f t="shared" si="64"/>
        <v>300</v>
      </c>
      <c r="BP68" s="95">
        <f t="shared" si="65"/>
        <v>2311809</v>
      </c>
      <c r="BQ68" s="95">
        <f t="shared" si="66"/>
        <v>10500000</v>
      </c>
      <c r="BR68" s="48">
        <f t="shared" si="15"/>
        <v>4.1289979169795359</v>
      </c>
      <c r="BT68" s="26" t="str">
        <f>IF(ISERROR(Z68&amp;VLOOKUP($AG68,'TARGET MU'!$A:$D,'TARGET MU'!$B$1,FALSE))=TRUE,"",Z68&amp;VLOOKUP($AG68,'TARGET MU'!$A:$D,'TARGET MU'!$B$1,FALSE))</f>
        <v/>
      </c>
      <c r="BU68" s="31">
        <f t="shared" si="53"/>
        <v>0</v>
      </c>
      <c r="BV68" s="31" t="str">
        <f t="shared" si="54"/>
        <v>0</v>
      </c>
      <c r="BX68" s="55" t="str">
        <f t="shared" si="16"/>
        <v/>
      </c>
      <c r="BY68" s="56" t="str">
        <f t="shared" si="17"/>
        <v/>
      </c>
      <c r="BZ68" s="56">
        <f t="shared" si="18"/>
        <v>0</v>
      </c>
      <c r="CA68" s="56">
        <f t="shared" si="19"/>
        <v>0</v>
      </c>
      <c r="CB68" s="56" t="str">
        <f t="shared" si="20"/>
        <v>K</v>
      </c>
      <c r="CC68" s="56">
        <f t="shared" si="21"/>
        <v>0</v>
      </c>
      <c r="CD68" s="57">
        <f t="shared" si="22"/>
        <v>0</v>
      </c>
      <c r="CE68" s="56" t="str">
        <f t="shared" si="23"/>
        <v/>
      </c>
      <c r="CF68" s="56" t="str">
        <f t="shared" si="24"/>
        <v/>
      </c>
      <c r="CG68" s="57">
        <f t="shared" si="25"/>
        <v>0</v>
      </c>
      <c r="CH68" s="56" t="str">
        <f t="shared" si="26"/>
        <v/>
      </c>
      <c r="CI68" s="56">
        <f t="shared" si="27"/>
        <v>1</v>
      </c>
      <c r="CJ68" s="56">
        <f t="shared" si="28"/>
        <v>0</v>
      </c>
      <c r="CK68" s="58">
        <f t="shared" si="67"/>
        <v>300</v>
      </c>
      <c r="CL68" s="59">
        <f t="shared" si="30"/>
        <v>0</v>
      </c>
      <c r="CM68" s="58">
        <f t="shared" si="31"/>
        <v>0</v>
      </c>
      <c r="CN68" s="58">
        <f t="shared" si="32"/>
        <v>0</v>
      </c>
      <c r="CO68" s="58">
        <f t="shared" si="33"/>
        <v>0</v>
      </c>
      <c r="CP68" s="60" t="str">
        <f t="shared" si="34"/>
        <v/>
      </c>
      <c r="CQ68" s="241"/>
      <c r="CS68" s="49"/>
      <c r="CT68" s="50" t="str">
        <f t="shared" si="35"/>
        <v>POK-동일모자-16 TTL</v>
      </c>
      <c r="CU68" s="51" t="str">
        <f t="shared" si="36"/>
        <v/>
      </c>
      <c r="CV68" s="51" t="str">
        <f t="shared" si="55"/>
        <v/>
      </c>
      <c r="CW68" s="51" t="str">
        <f t="shared" si="37"/>
        <v/>
      </c>
      <c r="CX68" s="52">
        <f t="shared" si="38"/>
        <v>0</v>
      </c>
      <c r="CY68" s="52" t="str">
        <f t="shared" si="39"/>
        <v/>
      </c>
      <c r="CZ68" s="53">
        <f t="shared" si="68"/>
        <v>300</v>
      </c>
      <c r="DA68" s="53">
        <f t="shared" si="41"/>
        <v>0</v>
      </c>
      <c r="DB68" s="52">
        <f t="shared" si="42"/>
        <v>0</v>
      </c>
      <c r="DC68" s="52">
        <f t="shared" si="43"/>
        <v>0</v>
      </c>
      <c r="DD68" s="61"/>
      <c r="DE68" s="165"/>
      <c r="DG68" s="277"/>
      <c r="DH68" s="283" t="str">
        <f t="shared" si="44"/>
        <v/>
      </c>
      <c r="DI68" s="276"/>
      <c r="DJ68" s="276"/>
      <c r="DK68" s="277"/>
      <c r="DL68" s="277"/>
      <c r="DM68" s="1080"/>
      <c r="DN68" s="277"/>
      <c r="DO68" s="277"/>
      <c r="DP68" s="284" t="str">
        <f t="shared" si="45"/>
        <v/>
      </c>
      <c r="DQ68" s="277"/>
      <c r="DR68" s="277"/>
      <c r="DS68" s="278"/>
      <c r="DT68" s="277"/>
      <c r="DU68" s="278"/>
      <c r="DV68" s="277"/>
      <c r="DW68" s="277"/>
      <c r="DX68" s="278"/>
      <c r="DY68" s="278"/>
      <c r="DZ68" s="61"/>
      <c r="EA68" s="62"/>
      <c r="EB68" s="62"/>
      <c r="EC68" s="26" t="str">
        <f t="shared" si="56"/>
        <v>0</v>
      </c>
      <c r="ED68" s="26" t="str">
        <f t="shared" si="57"/>
        <v/>
      </c>
      <c r="EE68" s="27">
        <f>IF(ED68="",0,IF(COUNTIF(ED$12:ED67,ED68)=0,0,COUNTIF(ED$12:ED67,ED68)))</f>
        <v>0</v>
      </c>
      <c r="EF68" s="26">
        <f t="shared" si="58"/>
        <v>0</v>
      </c>
      <c r="EG68" s="27" t="str">
        <f t="shared" si="59"/>
        <v/>
      </c>
      <c r="EI68" s="26" t="str">
        <f t="shared" si="60"/>
        <v/>
      </c>
      <c r="EJ68" s="26" t="str">
        <f t="shared" si="61"/>
        <v/>
      </c>
      <c r="EL68" s="277"/>
      <c r="EM68" s="283"/>
      <c r="EN68" s="276"/>
      <c r="EO68" s="276"/>
      <c r="EP68" s="277"/>
      <c r="EQ68" s="277"/>
      <c r="ER68" s="1080"/>
      <c r="ES68" s="277"/>
      <c r="ET68" s="277"/>
      <c r="EU68" s="284"/>
      <c r="EV68" s="277"/>
      <c r="EW68" s="277"/>
    </row>
    <row r="69" spans="1:153" s="26" customFormat="1" ht="52.5" customHeight="1">
      <c r="A69" s="169" t="str">
        <f>IF(OR($I69="TTL",$I69=""),"",IF(ISERROR(VLOOKUP($B69,CODE!$D:$G,CODE!$F$1-2,FALSE))=TRUE,"전략",VLOOKUP($B69,CODE!$D:$G,CODE!$F$1-2,FALSE)))</f>
        <v>F-CAP</v>
      </c>
      <c r="B69" s="224" t="str">
        <f>IF(OR($I69="TTL",$I69=""),"",IF(VLOOKUP($P69,CODE!$K:$O,CODE!$O$1,FALSE)="",$I69,$I69&amp;"-"&amp;VLOOKUP($P69,CODE!$K:$O,CODE!$O$1,FALSE)))</f>
        <v>POK</v>
      </c>
      <c r="C69" s="72" t="str">
        <f t="shared" si="46"/>
        <v>POK-캡보이2-03</v>
      </c>
      <c r="D69" s="306" t="str">
        <f t="shared" si="47"/>
        <v>POK-캡보이2-03POKFIF3901BL</v>
      </c>
      <c r="E69" s="72">
        <f t="shared" si="48"/>
        <v>1</v>
      </c>
      <c r="F69" s="195" t="str">
        <f t="shared" si="49"/>
        <v>POK-캡보이2-031</v>
      </c>
      <c r="G69" s="72" t="str">
        <f t="shared" si="50"/>
        <v>POK-캡보이2-031-POKFIF3901BLUEOSM</v>
      </c>
      <c r="H69" s="72" t="str">
        <f>IF(ISERROR(I69&amp;VLOOKUP(P69,CODE!$K:$N,CODE!$N$1,FALSE)&amp;S69)=TRUE,0,I69&amp;VLOOKUP(P69,CODE!$K:$N,CODE!$N$1,FALSE)&amp;S69)</f>
        <v>POK의류외901</v>
      </c>
      <c r="I69" s="72" t="str">
        <f>IF(ISERROR(SEARCH("TTL",$K69))=TRUE,IF($L69="","",VLOOKUP($L69,CODE!$B:$G,CODE!$D$1,FALSE)),"TTL")</f>
        <v>POK</v>
      </c>
      <c r="J69" s="244" t="str">
        <f t="shared" si="51"/>
        <v>14SS R</v>
      </c>
      <c r="K69" s="998"/>
      <c r="L69" s="40" t="s">
        <v>2084</v>
      </c>
      <c r="M69" s="41" t="str">
        <f>IF(OR($I69="TTL",$L69=""),"",VLOOKUP($L69,CODE!$B:$D,CODE!$C$1,FALSE))</f>
        <v>ROBOCARPOLI KIDS</v>
      </c>
      <c r="N69" s="42" t="str">
        <f>IF(OR($I69="TTL",$L69=""),"",VLOOKUP($K$2,CODE!$S:$T,CODE!$T$1-1,FALSE))</f>
        <v>F</v>
      </c>
      <c r="O69" s="43" t="str">
        <f>IF(OR($I69="TTL",$L69=""),"",VLOOKUP($L$2,CODE!$X:$Y,CODE!$Y$1-1,FALSE))</f>
        <v>3</v>
      </c>
      <c r="P69" s="40" t="s">
        <v>2085</v>
      </c>
      <c r="Q69" s="41" t="str">
        <f>IF(OR($I69="TTL",$P69=""),"",VLOOKUP($P69,CODE!$K:$M,CODE!$L$1,FALSE))</f>
        <v>FITTED CAP</v>
      </c>
      <c r="R69" s="185" t="s">
        <v>1927</v>
      </c>
      <c r="S69" s="1205">
        <v>901</v>
      </c>
      <c r="T69" s="43">
        <f t="shared" si="2"/>
        <v>901</v>
      </c>
      <c r="U69" s="39" t="str">
        <f t="shared" si="3"/>
        <v>POKFIF3901</v>
      </c>
      <c r="V69" s="36">
        <f t="shared" si="62"/>
        <v>0.5</v>
      </c>
      <c r="W69" s="44" t="s">
        <v>2086</v>
      </c>
      <c r="X69" s="39" t="str">
        <f>IF($Y69="","",VLOOKUP($Y69,CODE!$AE:$AF,CODE!$AF$1-1,FALSE))</f>
        <v>BL</v>
      </c>
      <c r="Y69" s="37" t="s">
        <v>1916</v>
      </c>
      <c r="Z69" s="35" t="str">
        <f t="shared" si="5"/>
        <v>POKFIF3901BL</v>
      </c>
      <c r="AA69" s="587" t="str">
        <f t="shared" si="6"/>
        <v>R1</v>
      </c>
      <c r="AB69" s="45">
        <f t="shared" si="7"/>
        <v>0.5</v>
      </c>
      <c r="AC69" s="593">
        <v>0</v>
      </c>
      <c r="AD69" s="186">
        <v>1</v>
      </c>
      <c r="AE69" s="1207" t="s">
        <v>2087</v>
      </c>
      <c r="AF69" s="214">
        <v>350</v>
      </c>
      <c r="AG69" s="215" t="s">
        <v>2088</v>
      </c>
      <c r="AH69" s="216">
        <v>3</v>
      </c>
      <c r="AI69" s="231" t="str">
        <f t="shared" si="8"/>
        <v>03</v>
      </c>
      <c r="AJ69" s="217" t="s">
        <v>2089</v>
      </c>
      <c r="AK69" s="217" t="s">
        <v>2090</v>
      </c>
      <c r="AL69" s="219">
        <f t="shared" si="9"/>
        <v>1</v>
      </c>
      <c r="AM69" s="254">
        <f>IF(ISERROR(VLOOKUP($F69,[1]기획현황취합!$A$1:$E$64926,[1]기획현황취합!$B$1,FALSE))=TRUE,0,VLOOKUP($F69,[1]기획현황취합!$A$1:$E$64926,[1]기획현황취합!$B$1,FALSE))</f>
        <v>49000</v>
      </c>
      <c r="AN69" s="1003">
        <f>IF(ISERROR(VLOOKUP($F69,[1]기획현황취합!$A$1:$E$64926,[1]기획현황취합!$C$1,FALSE))=TRUE,0,VLOOKUP($F69,[1]기획현황취합!$A$1:$E$64926,[1]기획현황취합!$C$1,FALSE))</f>
        <v>41775</v>
      </c>
      <c r="AO69" s="46">
        <f>IF(ISERROR(($AM69/1.1)/VLOOKUP($AG69,'TARGET MU'!$A:$D,'TARGET MU'!$D$1,FALSE))=TRUE,0,($AM69/1.1)/VLOOKUP($AG69,'TARGET MU'!$A:$D,'TARGET MU'!$D$1,FALSE))</f>
        <v>8909.0909090909081</v>
      </c>
      <c r="AP69" s="1034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10188</v>
      </c>
      <c r="AQ69" s="38">
        <f t="shared" si="52"/>
        <v>1278.9090909090919</v>
      </c>
      <c r="AR69" s="725">
        <v>0</v>
      </c>
      <c r="AS69" s="725">
        <v>48</v>
      </c>
      <c r="AT69" s="251">
        <v>20</v>
      </c>
      <c r="AU69" s="226">
        <f t="shared" si="10"/>
        <v>68</v>
      </c>
      <c r="AV69" s="252">
        <v>9.1999999999999993</v>
      </c>
      <c r="AW69" s="253">
        <v>0</v>
      </c>
      <c r="AX69" s="257">
        <f>IF(ISERROR(VLOOKUP($F69,[1]기획현황취합!$A$1:$E$64926,[1]기획현황취합!$D$1,FALSE))=TRUE,0,VLOOKUP($F69,[1]기획현황취합!$A$1:$E$64926,[1]기획현황취합!$D$1,FALSE))</f>
        <v>41775</v>
      </c>
      <c r="AY69" s="255">
        <v>0</v>
      </c>
      <c r="AZ69" s="210">
        <f>IF(ISERROR(VLOOKUP($F69,[1]기획현황취합!$A$1:$E$64926,[1]기획현황취합!$E$1,FALSE))=TRUE,0,VLOOKUP($F69,[1]기획현황취합!$A$1:$E$64926,[1]기획현황취합!$E$1,FALSE))</f>
        <v>41830</v>
      </c>
      <c r="BA69" s="250">
        <v>41830</v>
      </c>
      <c r="BB69" s="250">
        <v>41817</v>
      </c>
      <c r="BC69" s="250">
        <v>0</v>
      </c>
      <c r="BD69" s="250">
        <v>0</v>
      </c>
      <c r="BE69" s="250">
        <v>0</v>
      </c>
      <c r="BF69" s="250">
        <v>0</v>
      </c>
      <c r="BG69" s="1197" t="s">
        <v>1671</v>
      </c>
      <c r="BH69" s="1197" t="s">
        <v>1671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350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63"/>
        <v>0</v>
      </c>
      <c r="BO69" s="47">
        <f t="shared" si="64"/>
        <v>350</v>
      </c>
      <c r="BP69" s="95">
        <f t="shared" si="65"/>
        <v>3565800</v>
      </c>
      <c r="BQ69" s="95">
        <f t="shared" si="66"/>
        <v>17150000</v>
      </c>
      <c r="BR69" s="48">
        <f t="shared" si="15"/>
        <v>4.3723453617446548</v>
      </c>
      <c r="BT69" s="26" t="str">
        <f>IF(ISERROR(Z69&amp;VLOOKUP($AG69,'TARGET MU'!$A:$D,'TARGET MU'!$B$1,FALSE))=TRUE,"",Z69&amp;VLOOKUP($AG69,'TARGET MU'!$A:$D,'TARGET MU'!$B$1,FALSE))</f>
        <v>POKFIF3901BL캡보이_베트남</v>
      </c>
      <c r="BU69" s="31">
        <f t="shared" si="53"/>
        <v>10188</v>
      </c>
      <c r="BV69" s="31" t="str">
        <f t="shared" si="54"/>
        <v>POKFIF3901BLOSM35049000캡보이203VT</v>
      </c>
      <c r="BX69" s="55" t="str">
        <f t="shared" si="16"/>
        <v>POK</v>
      </c>
      <c r="BY69" s="56" t="str">
        <f t="shared" si="17"/>
        <v>3</v>
      </c>
      <c r="BZ69" s="56" t="str">
        <f t="shared" si="18"/>
        <v>M</v>
      </c>
      <c r="CA69" s="56" t="str">
        <f t="shared" si="19"/>
        <v>FI</v>
      </c>
      <c r="CB69" s="56" t="str">
        <f t="shared" si="20"/>
        <v>K</v>
      </c>
      <c r="CC69" s="56" t="str">
        <f t="shared" si="21"/>
        <v>VT</v>
      </c>
      <c r="CD69" s="57" t="str">
        <f t="shared" si="22"/>
        <v>14SS RP 01_FLAT_BL_KIDS</v>
      </c>
      <c r="CE69" s="56" t="str">
        <f t="shared" si="23"/>
        <v>POKFIF3901</v>
      </c>
      <c r="CF69" s="56">
        <f t="shared" si="24"/>
        <v>901</v>
      </c>
      <c r="CG69" s="57" t="str">
        <f t="shared" si="25"/>
        <v>14SS RP 01_FLAT_BL_KIDS</v>
      </c>
      <c r="CH69" s="56" t="str">
        <f t="shared" si="26"/>
        <v>BL</v>
      </c>
      <c r="CI69" s="56">
        <f t="shared" si="27"/>
        <v>1</v>
      </c>
      <c r="CJ69" s="56" t="str">
        <f t="shared" si="28"/>
        <v>OSM</v>
      </c>
      <c r="CK69" s="58">
        <f t="shared" si="67"/>
        <v>350</v>
      </c>
      <c r="CL69" s="59">
        <f t="shared" si="30"/>
        <v>9.1999999999999993</v>
      </c>
      <c r="CM69" s="58">
        <f t="shared" si="31"/>
        <v>49000</v>
      </c>
      <c r="CN69" s="58">
        <f t="shared" si="32"/>
        <v>10120</v>
      </c>
      <c r="CO69" s="58">
        <f t="shared" si="33"/>
        <v>68</v>
      </c>
      <c r="CP69" s="60">
        <f t="shared" si="34"/>
        <v>1</v>
      </c>
      <c r="CQ69" s="241">
        <v>663</v>
      </c>
      <c r="CS69" s="49"/>
      <c r="CT69" s="50" t="str">
        <f t="shared" si="35"/>
        <v>POKFIF3901BLOSM</v>
      </c>
      <c r="CU69" s="51" t="str">
        <f t="shared" si="36"/>
        <v>ROBOCARPOLI KIDS</v>
      </c>
      <c r="CV69" s="51" t="str">
        <f t="shared" si="55"/>
        <v>FITTED CAP_901</v>
      </c>
      <c r="CW69" s="51" t="str">
        <f t="shared" si="37"/>
        <v>BLUE_OSM</v>
      </c>
      <c r="CX69" s="52" t="str">
        <f t="shared" si="38"/>
        <v>POK</v>
      </c>
      <c r="CY69" s="52">
        <f t="shared" si="39"/>
        <v>901</v>
      </c>
      <c r="CZ69" s="53">
        <f t="shared" si="68"/>
        <v>350</v>
      </c>
      <c r="DA69" s="53">
        <f t="shared" si="41"/>
        <v>49000</v>
      </c>
      <c r="DB69" s="52" t="str">
        <f t="shared" si="42"/>
        <v>BLUE</v>
      </c>
      <c r="DC69" s="52" t="str">
        <f t="shared" si="43"/>
        <v>OSM</v>
      </c>
      <c r="DD69" s="61"/>
      <c r="DE69" s="165"/>
      <c r="DG69" s="1268">
        <v>41778</v>
      </c>
      <c r="DH69" s="283">
        <f t="shared" si="44"/>
        <v>41740</v>
      </c>
      <c r="DI69" s="1306" t="s">
        <v>2393</v>
      </c>
      <c r="DJ69" s="1306" t="s">
        <v>2393</v>
      </c>
      <c r="DK69" s="1268">
        <v>41814</v>
      </c>
      <c r="DL69" s="1267" t="s">
        <v>2393</v>
      </c>
      <c r="DM69" s="1267" t="s">
        <v>2393</v>
      </c>
      <c r="DN69" s="1267" t="s">
        <v>2393</v>
      </c>
      <c r="DO69" s="1268">
        <v>41792</v>
      </c>
      <c r="DP69" s="284">
        <f t="shared" si="45"/>
        <v>41770</v>
      </c>
      <c r="DQ69" s="1267" t="s">
        <v>2393</v>
      </c>
      <c r="DR69" s="1267" t="s">
        <v>2393</v>
      </c>
      <c r="DS69" s="1267" t="s">
        <v>2393</v>
      </c>
      <c r="DT69" s="1269">
        <v>41795</v>
      </c>
      <c r="DU69" s="1269">
        <v>41795</v>
      </c>
      <c r="DV69" s="1269">
        <v>41800</v>
      </c>
      <c r="DW69" s="1267" t="s">
        <v>2393</v>
      </c>
      <c r="DX69" s="1315">
        <v>41817</v>
      </c>
      <c r="DY69" s="1198" t="s">
        <v>6937</v>
      </c>
      <c r="DZ69" s="61" t="s">
        <v>5420</v>
      </c>
      <c r="EA69" s="62"/>
      <c r="EB69" s="62"/>
      <c r="EC69" s="26" t="str">
        <f t="shared" si="56"/>
        <v>POKFIF3901BL41775</v>
      </c>
      <c r="ED69" s="26" t="str">
        <f t="shared" si="57"/>
        <v>POKFIF3901BLOSM</v>
      </c>
      <c r="EE69" s="27">
        <f>IF(ED69="",0,IF(COUNTIF(ED$12:ED68,ED69)=0,0,COUNTIF(ED$12:ED68,ED69)))</f>
        <v>0</v>
      </c>
      <c r="EF69" s="26">
        <f t="shared" si="58"/>
        <v>1</v>
      </c>
      <c r="EG69" s="27" t="str">
        <f t="shared" si="59"/>
        <v>R1</v>
      </c>
      <c r="EI69" s="26" t="str">
        <f t="shared" si="60"/>
        <v>POKFIF3901</v>
      </c>
      <c r="EJ69" s="26" t="str">
        <f t="shared" si="61"/>
        <v>POKFIF3901BL</v>
      </c>
      <c r="EL69" s="1265" t="s">
        <v>2417</v>
      </c>
      <c r="EM69" s="1265" t="s">
        <v>2417</v>
      </c>
      <c r="EN69" s="1265" t="s">
        <v>2417</v>
      </c>
      <c r="EO69" s="1265" t="s">
        <v>2417</v>
      </c>
      <c r="EP69" s="1265" t="s">
        <v>2417</v>
      </c>
      <c r="EQ69" s="1265" t="s">
        <v>2417</v>
      </c>
      <c r="ER69" s="1318"/>
      <c r="ES69" s="1318"/>
      <c r="ET69" s="1318"/>
      <c r="EU69" s="1318"/>
      <c r="EV69" s="1211"/>
      <c r="EW69" s="1211"/>
    </row>
    <row r="70" spans="1:153" s="26" customFormat="1" ht="52.5" customHeight="1">
      <c r="A70" s="169" t="str">
        <f>IF(OR($I70="TTL",$I70=""),"",IF(ISERROR(VLOOKUP($B70,CODE!$D:$G,CODE!$F$1-2,FALSE))=TRUE,"전략",VLOOKUP($B70,CODE!$D:$G,CODE!$F$1-2,FALSE)))</f>
        <v>F-CAP</v>
      </c>
      <c r="B70" s="224" t="str">
        <f>IF(OR($I70="TTL",$I70=""),"",IF(VLOOKUP($P70,CODE!$K:$O,CODE!$O$1,FALSE)="",$I70,$I70&amp;"-"&amp;VLOOKUP($P70,CODE!$K:$O,CODE!$O$1,FALSE)))</f>
        <v>POK</v>
      </c>
      <c r="C70" s="72" t="str">
        <f t="shared" si="46"/>
        <v>POK-캡보이2-03</v>
      </c>
      <c r="D70" s="306" t="str">
        <f t="shared" si="47"/>
        <v>POK-캡보이2-03POKFIF3901BL</v>
      </c>
      <c r="E70" s="72">
        <f t="shared" si="48"/>
        <v>1</v>
      </c>
      <c r="F70" s="195" t="str">
        <f t="shared" si="49"/>
        <v>POK-캡보이2-031</v>
      </c>
      <c r="G70" s="72" t="str">
        <f t="shared" si="50"/>
        <v>POK-캡보이2-031-POKFIF3901BLUEOML</v>
      </c>
      <c r="H70" s="72" t="str">
        <f>IF(ISERROR(I70&amp;VLOOKUP(P70,CODE!$K:$N,CODE!$N$1,FALSE)&amp;S70)=TRUE,0,I70&amp;VLOOKUP(P70,CODE!$K:$N,CODE!$N$1,FALSE)&amp;S70)</f>
        <v>POK의류외901</v>
      </c>
      <c r="I70" s="72" t="str">
        <f>IF(ISERROR(SEARCH("TTL",$K70))=TRUE,IF($L70="","",VLOOKUP($L70,CODE!$B:$G,CODE!$D$1,FALSE)),"TTL")</f>
        <v>POK</v>
      </c>
      <c r="J70" s="244" t="str">
        <f t="shared" si="51"/>
        <v>14SS R</v>
      </c>
      <c r="K70" s="998"/>
      <c r="L70" s="40" t="s">
        <v>2084</v>
      </c>
      <c r="M70" s="41" t="str">
        <f>IF(OR($I70="TTL",$L70=""),"",VLOOKUP($L70,CODE!$B:$D,CODE!$C$1,FALSE))</f>
        <v>ROBOCARPOLI KIDS</v>
      </c>
      <c r="N70" s="42" t="str">
        <f>IF(OR($I70="TTL",$L70=""),"",VLOOKUP($K$2,CODE!$S:$T,CODE!$T$1-1,FALSE))</f>
        <v>F</v>
      </c>
      <c r="O70" s="43" t="str">
        <f>IF(OR($I70="TTL",$L70=""),"",VLOOKUP($L$2,CODE!$X:$Y,CODE!$Y$1-1,FALSE))</f>
        <v>3</v>
      </c>
      <c r="P70" s="40" t="s">
        <v>2085</v>
      </c>
      <c r="Q70" s="41" t="str">
        <f>IF(OR($I70="TTL",$P70=""),"",VLOOKUP($P70,CODE!$K:$M,CODE!$L$1,FALSE))</f>
        <v>FITTED CAP</v>
      </c>
      <c r="R70" s="185" t="s">
        <v>1927</v>
      </c>
      <c r="S70" s="1205">
        <v>901</v>
      </c>
      <c r="T70" s="43">
        <f t="shared" si="2"/>
        <v>901</v>
      </c>
      <c r="U70" s="39" t="str">
        <f t="shared" si="3"/>
        <v>POKFIF3901</v>
      </c>
      <c r="V70" s="36">
        <f t="shared" si="62"/>
        <v>0.5</v>
      </c>
      <c r="W70" s="44" t="s">
        <v>2086</v>
      </c>
      <c r="X70" s="39" t="str">
        <f>IF($Y70="","",VLOOKUP($Y70,CODE!$AE:$AF,CODE!$AF$1-1,FALSE))</f>
        <v>BL</v>
      </c>
      <c r="Y70" s="37" t="s">
        <v>1916</v>
      </c>
      <c r="Z70" s="35" t="str">
        <f t="shared" si="5"/>
        <v>POKFIF3901BL</v>
      </c>
      <c r="AA70" s="587" t="str">
        <f t="shared" si="6"/>
        <v>R1</v>
      </c>
      <c r="AB70" s="45">
        <f t="shared" si="7"/>
        <v>0.5</v>
      </c>
      <c r="AC70" s="593">
        <v>0</v>
      </c>
      <c r="AD70" s="186">
        <v>1</v>
      </c>
      <c r="AE70" s="1207" t="s">
        <v>2091</v>
      </c>
      <c r="AF70" s="214">
        <v>150</v>
      </c>
      <c r="AG70" s="215" t="s">
        <v>2088</v>
      </c>
      <c r="AH70" s="216">
        <v>3</v>
      </c>
      <c r="AI70" s="231" t="str">
        <f t="shared" si="8"/>
        <v>03</v>
      </c>
      <c r="AJ70" s="217" t="s">
        <v>2089</v>
      </c>
      <c r="AK70" s="217" t="s">
        <v>2090</v>
      </c>
      <c r="AL70" s="219">
        <f t="shared" si="9"/>
        <v>1</v>
      </c>
      <c r="AM70" s="254">
        <f>IF(ISERROR(VLOOKUP($F70,[1]기획현황취합!$A$1:$E$64926,[1]기획현황취합!$B$1,FALSE))=TRUE,0,VLOOKUP($F70,[1]기획현황취합!$A$1:$E$64926,[1]기획현황취합!$B$1,FALSE))</f>
        <v>49000</v>
      </c>
      <c r="AN70" s="1003">
        <f>IF(ISERROR(VLOOKUP($F70,[1]기획현황취합!$A$1:$E$64926,[1]기획현황취합!$C$1,FALSE))=TRUE,0,VLOOKUP($F70,[1]기획현황취합!$A$1:$E$64926,[1]기획현황취합!$C$1,FALSE))</f>
        <v>41775</v>
      </c>
      <c r="AO70" s="46">
        <f>IF(ISERROR(($AM70/1.1)/VLOOKUP($AG70,'TARGET MU'!$A:$D,'TARGET MU'!$D$1,FALSE))=TRUE,0,($AM70/1.1)/VLOOKUP($AG70,'TARGET MU'!$A:$D,'TARGET MU'!$D$1,FALSE))</f>
        <v>8909.0909090909081</v>
      </c>
      <c r="AP70" s="1034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10188</v>
      </c>
      <c r="AQ70" s="38">
        <f t="shared" si="52"/>
        <v>1278.9090909090919</v>
      </c>
      <c r="AR70" s="725">
        <v>0</v>
      </c>
      <c r="AS70" s="725">
        <v>48</v>
      </c>
      <c r="AT70" s="251">
        <v>20</v>
      </c>
      <c r="AU70" s="226">
        <f t="shared" si="10"/>
        <v>68</v>
      </c>
      <c r="AV70" s="252">
        <v>9.1999999999999993</v>
      </c>
      <c r="AW70" s="253">
        <v>0</v>
      </c>
      <c r="AX70" s="257">
        <f>IF(ISERROR(VLOOKUP($F70,[1]기획현황취합!$A$1:$E$64926,[1]기획현황취합!$D$1,FALSE))=TRUE,0,VLOOKUP($F70,[1]기획현황취합!$A$1:$E$64926,[1]기획현황취합!$D$1,FALSE))</f>
        <v>41775</v>
      </c>
      <c r="AY70" s="255">
        <v>0</v>
      </c>
      <c r="AZ70" s="210">
        <f>IF(ISERROR(VLOOKUP($F70,[1]기획현황취합!$A$1:$E$64926,[1]기획현황취합!$E$1,FALSE))=TRUE,0,VLOOKUP($F70,[1]기획현황취합!$A$1:$E$64926,[1]기획현황취합!$E$1,FALSE))</f>
        <v>41830</v>
      </c>
      <c r="BA70" s="250">
        <v>41830</v>
      </c>
      <c r="BB70" s="250">
        <v>41817</v>
      </c>
      <c r="BC70" s="250">
        <v>0</v>
      </c>
      <c r="BD70" s="250">
        <v>0</v>
      </c>
      <c r="BE70" s="250">
        <v>0</v>
      </c>
      <c r="BF70" s="250">
        <v>0</v>
      </c>
      <c r="BG70" s="1197" t="s">
        <v>1671</v>
      </c>
      <c r="BH70" s="1197" t="s">
        <v>1671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150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63"/>
        <v>0</v>
      </c>
      <c r="BO70" s="47">
        <f t="shared" si="64"/>
        <v>150</v>
      </c>
      <c r="BP70" s="95">
        <f t="shared" si="65"/>
        <v>1528200</v>
      </c>
      <c r="BQ70" s="95">
        <f t="shared" si="66"/>
        <v>7350000</v>
      </c>
      <c r="BR70" s="48">
        <f t="shared" si="15"/>
        <v>4.3723453617446548</v>
      </c>
      <c r="BT70" s="26" t="str">
        <f>IF(ISERROR(Z70&amp;VLOOKUP($AG70,'TARGET MU'!$A:$D,'TARGET MU'!$B$1,FALSE))=TRUE,"",Z70&amp;VLOOKUP($AG70,'TARGET MU'!$A:$D,'TARGET MU'!$B$1,FALSE))</f>
        <v>POKFIF3901BL캡보이_베트남</v>
      </c>
      <c r="BU70" s="31">
        <f t="shared" si="53"/>
        <v>10188</v>
      </c>
      <c r="BV70" s="31" t="str">
        <f t="shared" si="54"/>
        <v>POKFIF3901BLOML15049000캡보이203VT</v>
      </c>
      <c r="BX70" s="55" t="str">
        <f t="shared" si="16"/>
        <v>POK</v>
      </c>
      <c r="BY70" s="56" t="str">
        <f t="shared" si="17"/>
        <v>3</v>
      </c>
      <c r="BZ70" s="56" t="str">
        <f t="shared" si="18"/>
        <v>M</v>
      </c>
      <c r="CA70" s="56" t="str">
        <f t="shared" si="19"/>
        <v>FI</v>
      </c>
      <c r="CB70" s="56" t="str">
        <f t="shared" si="20"/>
        <v>K</v>
      </c>
      <c r="CC70" s="56" t="str">
        <f t="shared" si="21"/>
        <v>VT</v>
      </c>
      <c r="CD70" s="57" t="str">
        <f t="shared" si="22"/>
        <v>14SS RP 01_FLAT_BL_KIDS</v>
      </c>
      <c r="CE70" s="56" t="str">
        <f t="shared" si="23"/>
        <v>POKFIF3901</v>
      </c>
      <c r="CF70" s="56">
        <f t="shared" si="24"/>
        <v>901</v>
      </c>
      <c r="CG70" s="57" t="str">
        <f t="shared" si="25"/>
        <v>14SS RP 01_FLAT_BL_KIDS</v>
      </c>
      <c r="CH70" s="56" t="str">
        <f t="shared" si="26"/>
        <v>BL</v>
      </c>
      <c r="CI70" s="56">
        <f t="shared" si="27"/>
        <v>1</v>
      </c>
      <c r="CJ70" s="56" t="str">
        <f t="shared" si="28"/>
        <v>OML</v>
      </c>
      <c r="CK70" s="58">
        <f t="shared" si="67"/>
        <v>150</v>
      </c>
      <c r="CL70" s="59">
        <f t="shared" si="30"/>
        <v>9.1999999999999993</v>
      </c>
      <c r="CM70" s="58">
        <f t="shared" si="31"/>
        <v>49000</v>
      </c>
      <c r="CN70" s="58">
        <f t="shared" si="32"/>
        <v>10120</v>
      </c>
      <c r="CO70" s="58">
        <f t="shared" si="33"/>
        <v>68</v>
      </c>
      <c r="CP70" s="60">
        <f t="shared" si="34"/>
        <v>1</v>
      </c>
      <c r="CQ70" s="241">
        <v>663</v>
      </c>
      <c r="CS70" s="49"/>
      <c r="CT70" s="50" t="str">
        <f t="shared" si="35"/>
        <v>POKFIF3901BLOML</v>
      </c>
      <c r="CU70" s="51" t="str">
        <f t="shared" si="36"/>
        <v>ROBOCARPOLI KIDS</v>
      </c>
      <c r="CV70" s="51" t="str">
        <f t="shared" si="55"/>
        <v>FITTED CAP_901</v>
      </c>
      <c r="CW70" s="51" t="str">
        <f t="shared" si="37"/>
        <v>BLUE_OML</v>
      </c>
      <c r="CX70" s="52" t="str">
        <f t="shared" si="38"/>
        <v>POK</v>
      </c>
      <c r="CY70" s="52">
        <f t="shared" si="39"/>
        <v>901</v>
      </c>
      <c r="CZ70" s="53">
        <f t="shared" si="68"/>
        <v>150</v>
      </c>
      <c r="DA70" s="53">
        <f t="shared" si="41"/>
        <v>49000</v>
      </c>
      <c r="DB70" s="52" t="str">
        <f t="shared" si="42"/>
        <v>BLUE</v>
      </c>
      <c r="DC70" s="52" t="str">
        <f t="shared" si="43"/>
        <v>OML</v>
      </c>
      <c r="DD70" s="61"/>
      <c r="DE70" s="165"/>
      <c r="DG70" s="1268">
        <v>41778</v>
      </c>
      <c r="DH70" s="283">
        <f t="shared" si="44"/>
        <v>41740</v>
      </c>
      <c r="DI70" s="1306" t="s">
        <v>2393</v>
      </c>
      <c r="DJ70" s="1306" t="s">
        <v>2393</v>
      </c>
      <c r="DK70" s="1268">
        <v>41814</v>
      </c>
      <c r="DL70" s="1267" t="s">
        <v>2393</v>
      </c>
      <c r="DM70" s="1267" t="s">
        <v>2393</v>
      </c>
      <c r="DN70" s="1267" t="s">
        <v>2393</v>
      </c>
      <c r="DO70" s="1268">
        <v>41792</v>
      </c>
      <c r="DP70" s="284">
        <f t="shared" si="45"/>
        <v>41770</v>
      </c>
      <c r="DQ70" s="1267" t="s">
        <v>2393</v>
      </c>
      <c r="DR70" s="1267" t="s">
        <v>2393</v>
      </c>
      <c r="DS70" s="1267" t="s">
        <v>2393</v>
      </c>
      <c r="DT70" s="1269">
        <v>41795</v>
      </c>
      <c r="DU70" s="1269">
        <v>41795</v>
      </c>
      <c r="DV70" s="1269">
        <v>41800</v>
      </c>
      <c r="DW70" s="1267" t="s">
        <v>2393</v>
      </c>
      <c r="DX70" s="1315">
        <v>41817</v>
      </c>
      <c r="DY70" s="1198" t="s">
        <v>6937</v>
      </c>
      <c r="DZ70" s="61" t="s">
        <v>5420</v>
      </c>
      <c r="EA70" s="62"/>
      <c r="EB70" s="62"/>
      <c r="EC70" s="26" t="str">
        <f t="shared" si="56"/>
        <v/>
      </c>
      <c r="ED70" s="26" t="str">
        <f t="shared" si="57"/>
        <v>POKFIF3901BLOML</v>
      </c>
      <c r="EE70" s="27">
        <f>IF(ED70="",0,IF(COUNTIF(ED$12:ED69,ED70)=0,0,COUNTIF(ED$12:ED69,ED70)))</f>
        <v>0</v>
      </c>
      <c r="EF70" s="26">
        <f t="shared" si="58"/>
        <v>1</v>
      </c>
      <c r="EG70" s="27" t="str">
        <f t="shared" si="59"/>
        <v>R1</v>
      </c>
      <c r="EI70" s="26" t="str">
        <f t="shared" si="60"/>
        <v>POKFIF3901</v>
      </c>
      <c r="EJ70" s="26" t="str">
        <f t="shared" si="61"/>
        <v>POKFIF3901BL</v>
      </c>
      <c r="EL70" s="1265" t="s">
        <v>2417</v>
      </c>
      <c r="EM70" s="1265" t="s">
        <v>2417</v>
      </c>
      <c r="EN70" s="1265" t="s">
        <v>2417</v>
      </c>
      <c r="EO70" s="1265" t="s">
        <v>2417</v>
      </c>
      <c r="EP70" s="1265" t="s">
        <v>2417</v>
      </c>
      <c r="EQ70" s="1265" t="s">
        <v>2417</v>
      </c>
      <c r="ER70" s="1318"/>
      <c r="ES70" s="1318"/>
      <c r="ET70" s="1318"/>
      <c r="EU70" s="1318"/>
      <c r="EV70" s="1211"/>
      <c r="EW70" s="1211"/>
    </row>
    <row r="71" spans="1:153" s="26" customFormat="1" ht="52.5" customHeight="1">
      <c r="A71" s="169" t="str">
        <f>IF(OR($I71="TTL",$I71=""),"",IF(ISERROR(VLOOKUP($B71,CODE!$D:$G,CODE!$F$1-2,FALSE))=TRUE,"전략",VLOOKUP($B71,CODE!$D:$G,CODE!$F$1-2,FALSE)))</f>
        <v>F-CAP</v>
      </c>
      <c r="B71" s="224" t="str">
        <f>IF(OR($I71="TTL",$I71=""),"",IF(VLOOKUP($P71,CODE!$K:$O,CODE!$O$1,FALSE)="",$I71,$I71&amp;"-"&amp;VLOOKUP($P71,CODE!$K:$O,CODE!$O$1,FALSE)))</f>
        <v>POK</v>
      </c>
      <c r="C71" s="72" t="str">
        <f t="shared" si="46"/>
        <v>POK-캡보이2-03</v>
      </c>
      <c r="D71" s="306" t="str">
        <f t="shared" si="47"/>
        <v>POK-캡보이2-03POKFIF3902RE</v>
      </c>
      <c r="E71" s="72">
        <f t="shared" si="48"/>
        <v>2</v>
      </c>
      <c r="F71" s="195" t="str">
        <f t="shared" si="49"/>
        <v>POK-캡보이2-032</v>
      </c>
      <c r="G71" s="72" t="str">
        <f t="shared" si="50"/>
        <v>POK-캡보이2-032-POKFIF3902REDOSM</v>
      </c>
      <c r="H71" s="72" t="str">
        <f>IF(ISERROR(I71&amp;VLOOKUP(P71,CODE!$K:$N,CODE!$N$1,FALSE)&amp;S71)=TRUE,0,I71&amp;VLOOKUP(P71,CODE!$K:$N,CODE!$N$1,FALSE)&amp;S71)</f>
        <v>POK의류외902</v>
      </c>
      <c r="I71" s="72" t="str">
        <f>IF(ISERROR(SEARCH("TTL",$K71))=TRUE,IF($L71="","",VLOOKUP($L71,CODE!$B:$G,CODE!$D$1,FALSE)),"TTL")</f>
        <v>POK</v>
      </c>
      <c r="J71" s="244" t="str">
        <f t="shared" si="51"/>
        <v>14SS R</v>
      </c>
      <c r="K71" s="998"/>
      <c r="L71" s="40" t="s">
        <v>2084</v>
      </c>
      <c r="M71" s="41" t="str">
        <f>IF(OR($I71="TTL",$L71=""),"",VLOOKUP($L71,CODE!$B:$D,CODE!$C$1,FALSE))</f>
        <v>ROBOCARPOLI KIDS</v>
      </c>
      <c r="N71" s="42" t="str">
        <f>IF(OR($I71="TTL",$L71=""),"",VLOOKUP($K$2,CODE!$S:$T,CODE!$T$1-1,FALSE))</f>
        <v>F</v>
      </c>
      <c r="O71" s="43" t="str">
        <f>IF(OR($I71="TTL",$L71=""),"",VLOOKUP($L$2,CODE!$X:$Y,CODE!$Y$1-1,FALSE))</f>
        <v>3</v>
      </c>
      <c r="P71" s="40" t="s">
        <v>2085</v>
      </c>
      <c r="Q71" s="41" t="str">
        <f>IF(OR($I71="TTL",$P71=""),"",VLOOKUP($P71,CODE!$K:$M,CODE!$L$1,FALSE))</f>
        <v>FITTED CAP</v>
      </c>
      <c r="R71" s="185" t="s">
        <v>1927</v>
      </c>
      <c r="S71" s="1205">
        <v>902</v>
      </c>
      <c r="T71" s="43">
        <f t="shared" si="2"/>
        <v>902</v>
      </c>
      <c r="U71" s="39" t="str">
        <f t="shared" si="3"/>
        <v>POKFIF3902</v>
      </c>
      <c r="V71" s="36">
        <f t="shared" si="62"/>
        <v>0.5</v>
      </c>
      <c r="W71" s="44" t="s">
        <v>2092</v>
      </c>
      <c r="X71" s="39" t="str">
        <f>IF($Y71="","",VLOOKUP($Y71,CODE!$AE:$AF,CODE!$AF$1-1,FALSE))</f>
        <v>RE</v>
      </c>
      <c r="Y71" s="37" t="s">
        <v>1918</v>
      </c>
      <c r="Z71" s="35" t="str">
        <f t="shared" si="5"/>
        <v>POKFIF3902RE</v>
      </c>
      <c r="AA71" s="587" t="str">
        <f t="shared" si="6"/>
        <v>R1</v>
      </c>
      <c r="AB71" s="45">
        <f t="shared" si="7"/>
        <v>0.5</v>
      </c>
      <c r="AC71" s="593">
        <v>0</v>
      </c>
      <c r="AD71" s="186">
        <v>1</v>
      </c>
      <c r="AE71" s="1207" t="s">
        <v>2087</v>
      </c>
      <c r="AF71" s="214">
        <v>180</v>
      </c>
      <c r="AG71" s="215" t="s">
        <v>2088</v>
      </c>
      <c r="AH71" s="216">
        <v>3</v>
      </c>
      <c r="AI71" s="231" t="str">
        <f t="shared" si="8"/>
        <v>03</v>
      </c>
      <c r="AJ71" s="217" t="s">
        <v>2089</v>
      </c>
      <c r="AK71" s="217" t="s">
        <v>2090</v>
      </c>
      <c r="AL71" s="219">
        <f t="shared" si="9"/>
        <v>1</v>
      </c>
      <c r="AM71" s="254">
        <f>IF(ISERROR(VLOOKUP($F71,[1]기획현황취합!$A$1:$E$64926,[1]기획현황취합!$B$1,FALSE))=TRUE,0,VLOOKUP($F71,[1]기획현황취합!$A$1:$E$64926,[1]기획현황취합!$B$1,FALSE))</f>
        <v>49000</v>
      </c>
      <c r="AN71" s="1003">
        <f>IF(ISERROR(VLOOKUP($F71,[1]기획현황취합!$A$1:$E$64926,[1]기획현황취합!$C$1,FALSE))=TRUE,0,VLOOKUP($F71,[1]기획현황취합!$A$1:$E$64926,[1]기획현황취합!$C$1,FALSE))</f>
        <v>41775</v>
      </c>
      <c r="AO71" s="46">
        <f>IF(ISERROR(($AM71/1.1)/VLOOKUP($AG71,'TARGET MU'!$A:$D,'TARGET MU'!$D$1,FALSE))=TRUE,0,($AM71/1.1)/VLOOKUP($AG71,'TARGET MU'!$A:$D,'TARGET MU'!$D$1,FALSE))</f>
        <v>8909.0909090909081</v>
      </c>
      <c r="AP71" s="1034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9088</v>
      </c>
      <c r="AQ71" s="38">
        <f t="shared" si="52"/>
        <v>178.9090909090919</v>
      </c>
      <c r="AR71" s="725">
        <v>0</v>
      </c>
      <c r="AS71" s="725">
        <v>48</v>
      </c>
      <c r="AT71" s="251">
        <v>20</v>
      </c>
      <c r="AU71" s="226">
        <f t="shared" si="10"/>
        <v>68</v>
      </c>
      <c r="AV71" s="252">
        <v>8.1999999999999993</v>
      </c>
      <c r="AW71" s="253">
        <v>0</v>
      </c>
      <c r="AX71" s="257">
        <f>IF(ISERROR(VLOOKUP($F71,[1]기획현황취합!$A$1:$E$64926,[1]기획현황취합!$D$1,FALSE))=TRUE,0,VLOOKUP($F71,[1]기획현황취합!$A$1:$E$64926,[1]기획현황취합!$D$1,FALSE))</f>
        <v>41775</v>
      </c>
      <c r="AY71" s="255">
        <v>0</v>
      </c>
      <c r="AZ71" s="210">
        <f>IF(ISERROR(VLOOKUP($F71,[1]기획현황취합!$A$1:$E$64926,[1]기획현황취합!$E$1,FALSE))=TRUE,0,VLOOKUP($F71,[1]기획현황취합!$A$1:$E$64926,[1]기획현황취합!$E$1,FALSE))</f>
        <v>41830</v>
      </c>
      <c r="BA71" s="250">
        <v>41830</v>
      </c>
      <c r="BB71" s="250">
        <v>41836</v>
      </c>
      <c r="BC71" s="250">
        <v>0</v>
      </c>
      <c r="BD71" s="250">
        <v>0</v>
      </c>
      <c r="BE71" s="250">
        <v>0</v>
      </c>
      <c r="BF71" s="250">
        <v>0</v>
      </c>
      <c r="BG71" s="1197" t="s">
        <v>1671</v>
      </c>
      <c r="BH71" s="1197" t="s">
        <v>1671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180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63"/>
        <v>0</v>
      </c>
      <c r="BO71" s="47">
        <f t="shared" si="64"/>
        <v>180</v>
      </c>
      <c r="BP71" s="95">
        <f t="shared" si="65"/>
        <v>1635840</v>
      </c>
      <c r="BQ71" s="95">
        <f t="shared" si="66"/>
        <v>8820000</v>
      </c>
      <c r="BR71" s="48">
        <f t="shared" si="15"/>
        <v>4.9015685019206137</v>
      </c>
      <c r="BT71" s="26" t="str">
        <f>IF(ISERROR(Z71&amp;VLOOKUP($AG71,'TARGET MU'!$A:$D,'TARGET MU'!$B$1,FALSE))=TRUE,"",Z71&amp;VLOOKUP($AG71,'TARGET MU'!$A:$D,'TARGET MU'!$B$1,FALSE))</f>
        <v>POKFIF3902RE캡보이_베트남</v>
      </c>
      <c r="BU71" s="31">
        <f t="shared" si="53"/>
        <v>9088</v>
      </c>
      <c r="BV71" s="31" t="str">
        <f t="shared" si="54"/>
        <v>POKFIF3902REOSM18049000캡보이203VT</v>
      </c>
      <c r="BX71" s="55" t="str">
        <f t="shared" si="16"/>
        <v>POK</v>
      </c>
      <c r="BY71" s="56" t="str">
        <f t="shared" si="17"/>
        <v>3</v>
      </c>
      <c r="BZ71" s="56" t="str">
        <f t="shared" si="18"/>
        <v>M</v>
      </c>
      <c r="CA71" s="56" t="str">
        <f t="shared" si="19"/>
        <v>FI</v>
      </c>
      <c r="CB71" s="56" t="str">
        <f t="shared" si="20"/>
        <v>K</v>
      </c>
      <c r="CC71" s="56" t="str">
        <f t="shared" si="21"/>
        <v>VT</v>
      </c>
      <c r="CD71" s="57" t="str">
        <f t="shared" si="22"/>
        <v>14SS RP 02_FLAT_RD_KIDS</v>
      </c>
      <c r="CE71" s="56" t="str">
        <f t="shared" si="23"/>
        <v>POKFIF3902</v>
      </c>
      <c r="CF71" s="56">
        <f t="shared" si="24"/>
        <v>902</v>
      </c>
      <c r="CG71" s="57" t="str">
        <f t="shared" si="25"/>
        <v>14SS RP 02_FLAT_RD_KIDS</v>
      </c>
      <c r="CH71" s="56" t="str">
        <f t="shared" si="26"/>
        <v>RE</v>
      </c>
      <c r="CI71" s="56">
        <f t="shared" si="27"/>
        <v>1</v>
      </c>
      <c r="CJ71" s="56" t="str">
        <f t="shared" si="28"/>
        <v>OSM</v>
      </c>
      <c r="CK71" s="58">
        <f t="shared" si="67"/>
        <v>180</v>
      </c>
      <c r="CL71" s="59">
        <f t="shared" si="30"/>
        <v>8.1999999999999993</v>
      </c>
      <c r="CM71" s="58">
        <f t="shared" si="31"/>
        <v>49000</v>
      </c>
      <c r="CN71" s="58">
        <f t="shared" si="32"/>
        <v>9020</v>
      </c>
      <c r="CO71" s="58">
        <f t="shared" si="33"/>
        <v>68</v>
      </c>
      <c r="CP71" s="60">
        <f t="shared" si="34"/>
        <v>1</v>
      </c>
      <c r="CQ71" s="241">
        <v>699</v>
      </c>
      <c r="CS71" s="49"/>
      <c r="CT71" s="50" t="str">
        <f t="shared" si="35"/>
        <v>POKFIF3902REOSM</v>
      </c>
      <c r="CU71" s="51" t="str">
        <f t="shared" si="36"/>
        <v>ROBOCARPOLI KIDS</v>
      </c>
      <c r="CV71" s="51" t="str">
        <f t="shared" si="55"/>
        <v>FITTED CAP_902</v>
      </c>
      <c r="CW71" s="51" t="str">
        <f t="shared" si="37"/>
        <v>RED_OSM</v>
      </c>
      <c r="CX71" s="52" t="str">
        <f t="shared" si="38"/>
        <v>POK</v>
      </c>
      <c r="CY71" s="52">
        <f t="shared" si="39"/>
        <v>902</v>
      </c>
      <c r="CZ71" s="53">
        <f t="shared" si="68"/>
        <v>180</v>
      </c>
      <c r="DA71" s="53">
        <f t="shared" si="41"/>
        <v>49000</v>
      </c>
      <c r="DB71" s="52" t="str">
        <f t="shared" si="42"/>
        <v>RED</v>
      </c>
      <c r="DC71" s="52" t="str">
        <f t="shared" si="43"/>
        <v>OSM</v>
      </c>
      <c r="DD71" s="61"/>
      <c r="DE71" s="165"/>
      <c r="DG71" s="1268">
        <v>41778</v>
      </c>
      <c r="DH71" s="283">
        <f t="shared" si="44"/>
        <v>41740</v>
      </c>
      <c r="DI71" s="1306" t="s">
        <v>2393</v>
      </c>
      <c r="DJ71" s="1306" t="s">
        <v>2393</v>
      </c>
      <c r="DK71" s="1268">
        <v>41814</v>
      </c>
      <c r="DL71" s="1267" t="s">
        <v>2393</v>
      </c>
      <c r="DM71" s="1267" t="s">
        <v>2393</v>
      </c>
      <c r="DN71" s="1267" t="s">
        <v>2393</v>
      </c>
      <c r="DO71" s="1268">
        <v>41792</v>
      </c>
      <c r="DP71" s="284">
        <f t="shared" si="45"/>
        <v>41770</v>
      </c>
      <c r="DQ71" s="1267" t="s">
        <v>2393</v>
      </c>
      <c r="DR71" s="1267" t="s">
        <v>2393</v>
      </c>
      <c r="DS71" s="1267" t="s">
        <v>2393</v>
      </c>
      <c r="DT71" s="1269">
        <v>41795</v>
      </c>
      <c r="DU71" s="1269">
        <v>41795</v>
      </c>
      <c r="DV71" s="1269">
        <v>41800</v>
      </c>
      <c r="DW71" s="1267" t="s">
        <v>2393</v>
      </c>
      <c r="DX71" s="1315">
        <v>41845</v>
      </c>
      <c r="DY71" s="1198" t="s">
        <v>6937</v>
      </c>
      <c r="DZ71" s="61" t="s">
        <v>5420</v>
      </c>
      <c r="EA71" s="62"/>
      <c r="EB71" s="62"/>
      <c r="EC71" s="26" t="str">
        <f t="shared" si="56"/>
        <v>POKFIF3902RE41775</v>
      </c>
      <c r="ED71" s="26" t="str">
        <f t="shared" si="57"/>
        <v>POKFIF3902REOSM</v>
      </c>
      <c r="EE71" s="27">
        <f>IF(ED71="",0,IF(COUNTIF(ED$12:ED70,ED71)=0,0,COUNTIF(ED$12:ED70,ED71)))</f>
        <v>0</v>
      </c>
      <c r="EF71" s="26">
        <f t="shared" si="58"/>
        <v>1</v>
      </c>
      <c r="EG71" s="27" t="str">
        <f t="shared" si="59"/>
        <v>R1</v>
      </c>
      <c r="EI71" s="26" t="str">
        <f t="shared" si="60"/>
        <v>POKFIF3902</v>
      </c>
      <c r="EJ71" s="26" t="str">
        <f t="shared" si="61"/>
        <v>POKFIF3902RE</v>
      </c>
      <c r="EL71" s="1265" t="s">
        <v>2417</v>
      </c>
      <c r="EM71" s="1265" t="s">
        <v>2417</v>
      </c>
      <c r="EN71" s="1265" t="s">
        <v>2417</v>
      </c>
      <c r="EO71" s="1265" t="s">
        <v>2417</v>
      </c>
      <c r="EP71" s="1265" t="s">
        <v>2417</v>
      </c>
      <c r="EQ71" s="1265" t="s">
        <v>2417</v>
      </c>
      <c r="ER71" s="1318"/>
      <c r="ES71" s="1318"/>
      <c r="ET71" s="1318"/>
      <c r="EU71" s="1318"/>
      <c r="EV71" s="1211"/>
      <c r="EW71" s="1211"/>
    </row>
    <row r="72" spans="1:153" s="26" customFormat="1" ht="52.5" customHeight="1">
      <c r="A72" s="169" t="str">
        <f>IF(OR($I72="TTL",$I72=""),"",IF(ISERROR(VLOOKUP($B72,CODE!$D:$G,CODE!$F$1-2,FALSE))=TRUE,"전략",VLOOKUP($B72,CODE!$D:$G,CODE!$F$1-2,FALSE)))</f>
        <v>F-CAP</v>
      </c>
      <c r="B72" s="224" t="str">
        <f>IF(OR($I72="TTL",$I72=""),"",IF(VLOOKUP($P72,CODE!$K:$O,CODE!$O$1,FALSE)="",$I72,$I72&amp;"-"&amp;VLOOKUP($P72,CODE!$K:$O,CODE!$O$1,FALSE)))</f>
        <v>POK</v>
      </c>
      <c r="C72" s="72" t="str">
        <f t="shared" si="46"/>
        <v>POK-캡보이2-03</v>
      </c>
      <c r="D72" s="306" t="str">
        <f t="shared" si="47"/>
        <v>POK-캡보이2-03POKFIF3902RE</v>
      </c>
      <c r="E72" s="72">
        <f t="shared" si="48"/>
        <v>2</v>
      </c>
      <c r="F72" s="195" t="str">
        <f t="shared" si="49"/>
        <v>POK-캡보이2-032</v>
      </c>
      <c r="G72" s="72" t="str">
        <f t="shared" si="50"/>
        <v>POK-캡보이2-032-POKFIF3902REDOML</v>
      </c>
      <c r="H72" s="72" t="str">
        <f>IF(ISERROR(I72&amp;VLOOKUP(P72,CODE!$K:$N,CODE!$N$1,FALSE)&amp;S72)=TRUE,0,I72&amp;VLOOKUP(P72,CODE!$K:$N,CODE!$N$1,FALSE)&amp;S72)</f>
        <v>POK의류외902</v>
      </c>
      <c r="I72" s="72" t="str">
        <f>IF(ISERROR(SEARCH("TTL",$K72))=TRUE,IF($L72="","",VLOOKUP($L72,CODE!$B:$G,CODE!$D$1,FALSE)),"TTL")</f>
        <v>POK</v>
      </c>
      <c r="J72" s="244" t="str">
        <f t="shared" si="51"/>
        <v>14SS R</v>
      </c>
      <c r="K72" s="998"/>
      <c r="L72" s="40" t="s">
        <v>2084</v>
      </c>
      <c r="M72" s="41" t="str">
        <f>IF(OR($I72="TTL",$L72=""),"",VLOOKUP($L72,CODE!$B:$D,CODE!$C$1,FALSE))</f>
        <v>ROBOCARPOLI KIDS</v>
      </c>
      <c r="N72" s="42" t="str">
        <f>IF(OR($I72="TTL",$L72=""),"",VLOOKUP($K$2,CODE!$S:$T,CODE!$T$1-1,FALSE))</f>
        <v>F</v>
      </c>
      <c r="O72" s="43" t="str">
        <f>IF(OR($I72="TTL",$L72=""),"",VLOOKUP($L$2,CODE!$X:$Y,CODE!$Y$1-1,FALSE))</f>
        <v>3</v>
      </c>
      <c r="P72" s="40" t="s">
        <v>2085</v>
      </c>
      <c r="Q72" s="41" t="str">
        <f>IF(OR($I72="TTL",$P72=""),"",VLOOKUP($P72,CODE!$K:$M,CODE!$L$1,FALSE))</f>
        <v>FITTED CAP</v>
      </c>
      <c r="R72" s="185" t="s">
        <v>1927</v>
      </c>
      <c r="S72" s="1205">
        <v>902</v>
      </c>
      <c r="T72" s="43">
        <f t="shared" si="2"/>
        <v>902</v>
      </c>
      <c r="U72" s="39" t="str">
        <f t="shared" si="3"/>
        <v>POKFIF3902</v>
      </c>
      <c r="V72" s="36">
        <f t="shared" si="62"/>
        <v>0.5</v>
      </c>
      <c r="W72" s="44" t="s">
        <v>2092</v>
      </c>
      <c r="X72" s="39" t="str">
        <f>IF($Y72="","",VLOOKUP($Y72,CODE!$AE:$AF,CODE!$AF$1-1,FALSE))</f>
        <v>RE</v>
      </c>
      <c r="Y72" s="37" t="s">
        <v>1918</v>
      </c>
      <c r="Z72" s="35" t="str">
        <f t="shared" si="5"/>
        <v>POKFIF3902RE</v>
      </c>
      <c r="AA72" s="587" t="str">
        <f t="shared" si="6"/>
        <v>R1</v>
      </c>
      <c r="AB72" s="45">
        <f t="shared" si="7"/>
        <v>0.5</v>
      </c>
      <c r="AC72" s="593">
        <v>0</v>
      </c>
      <c r="AD72" s="186">
        <v>1</v>
      </c>
      <c r="AE72" s="1207" t="s">
        <v>2091</v>
      </c>
      <c r="AF72" s="214">
        <v>60</v>
      </c>
      <c r="AG72" s="215" t="s">
        <v>2088</v>
      </c>
      <c r="AH72" s="216">
        <v>3</v>
      </c>
      <c r="AI72" s="231" t="str">
        <f t="shared" si="8"/>
        <v>03</v>
      </c>
      <c r="AJ72" s="217" t="s">
        <v>2089</v>
      </c>
      <c r="AK72" s="217" t="s">
        <v>2090</v>
      </c>
      <c r="AL72" s="219">
        <f t="shared" si="9"/>
        <v>1</v>
      </c>
      <c r="AM72" s="254">
        <f>IF(ISERROR(VLOOKUP($F72,[1]기획현황취합!$A$1:$E$64926,[1]기획현황취합!$B$1,FALSE))=TRUE,0,VLOOKUP($F72,[1]기획현황취합!$A$1:$E$64926,[1]기획현황취합!$B$1,FALSE))</f>
        <v>49000</v>
      </c>
      <c r="AN72" s="1003">
        <f>IF(ISERROR(VLOOKUP($F72,[1]기획현황취합!$A$1:$E$64926,[1]기획현황취합!$C$1,FALSE))=TRUE,0,VLOOKUP($F72,[1]기획현황취합!$A$1:$E$64926,[1]기획현황취합!$C$1,FALSE))</f>
        <v>41775</v>
      </c>
      <c r="AO72" s="46">
        <f>IF(ISERROR(($AM72/1.1)/VLOOKUP($AG72,'TARGET MU'!$A:$D,'TARGET MU'!$D$1,FALSE))=TRUE,0,($AM72/1.1)/VLOOKUP($AG72,'TARGET MU'!$A:$D,'TARGET MU'!$D$1,FALSE))</f>
        <v>8909.0909090909081</v>
      </c>
      <c r="AP72" s="1034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9088</v>
      </c>
      <c r="AQ72" s="38">
        <f t="shared" si="52"/>
        <v>178.9090909090919</v>
      </c>
      <c r="AR72" s="725">
        <v>0</v>
      </c>
      <c r="AS72" s="725">
        <v>48</v>
      </c>
      <c r="AT72" s="251">
        <v>20</v>
      </c>
      <c r="AU72" s="226">
        <f t="shared" si="10"/>
        <v>68</v>
      </c>
      <c r="AV72" s="252">
        <v>8.1999999999999993</v>
      </c>
      <c r="AW72" s="253">
        <v>0</v>
      </c>
      <c r="AX72" s="257">
        <f>IF(ISERROR(VLOOKUP($F72,[1]기획현황취합!$A$1:$E$64926,[1]기획현황취합!$D$1,FALSE))=TRUE,0,VLOOKUP($F72,[1]기획현황취합!$A$1:$E$64926,[1]기획현황취합!$D$1,FALSE))</f>
        <v>41775</v>
      </c>
      <c r="AY72" s="255">
        <v>0</v>
      </c>
      <c r="AZ72" s="210">
        <f>IF(ISERROR(VLOOKUP($F72,[1]기획현황취합!$A$1:$E$64926,[1]기획현황취합!$E$1,FALSE))=TRUE,0,VLOOKUP($F72,[1]기획현황취합!$A$1:$E$64926,[1]기획현황취합!$E$1,FALSE))</f>
        <v>41830</v>
      </c>
      <c r="BA72" s="250">
        <v>41830</v>
      </c>
      <c r="BB72" s="250">
        <v>41836</v>
      </c>
      <c r="BC72" s="250">
        <v>0</v>
      </c>
      <c r="BD72" s="250">
        <v>0</v>
      </c>
      <c r="BE72" s="250">
        <v>0</v>
      </c>
      <c r="BF72" s="250">
        <v>0</v>
      </c>
      <c r="BG72" s="1197" t="s">
        <v>1671</v>
      </c>
      <c r="BH72" s="1197" t="s">
        <v>1671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60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63"/>
        <v>0</v>
      </c>
      <c r="BO72" s="47">
        <f t="shared" si="64"/>
        <v>60</v>
      </c>
      <c r="BP72" s="95">
        <f t="shared" si="65"/>
        <v>545280</v>
      </c>
      <c r="BQ72" s="95">
        <f t="shared" si="66"/>
        <v>2940000</v>
      </c>
      <c r="BR72" s="48">
        <f t="shared" si="15"/>
        <v>4.9015685019206146</v>
      </c>
      <c r="BT72" s="26" t="str">
        <f>IF(ISERROR(Z72&amp;VLOOKUP($AG72,'TARGET MU'!$A:$D,'TARGET MU'!$B$1,FALSE))=TRUE,"",Z72&amp;VLOOKUP($AG72,'TARGET MU'!$A:$D,'TARGET MU'!$B$1,FALSE))</f>
        <v>POKFIF3902RE캡보이_베트남</v>
      </c>
      <c r="BU72" s="31">
        <f t="shared" si="53"/>
        <v>9088</v>
      </c>
      <c r="BV72" s="31" t="str">
        <f t="shared" si="54"/>
        <v>POKFIF3902REOML6049000캡보이203VT</v>
      </c>
      <c r="BX72" s="55" t="str">
        <f t="shared" si="16"/>
        <v>POK</v>
      </c>
      <c r="BY72" s="56" t="str">
        <f t="shared" si="17"/>
        <v>3</v>
      </c>
      <c r="BZ72" s="56" t="str">
        <f t="shared" si="18"/>
        <v>M</v>
      </c>
      <c r="CA72" s="56" t="str">
        <f t="shared" si="19"/>
        <v>FI</v>
      </c>
      <c r="CB72" s="56" t="str">
        <f t="shared" si="20"/>
        <v>K</v>
      </c>
      <c r="CC72" s="56" t="str">
        <f t="shared" si="21"/>
        <v>VT</v>
      </c>
      <c r="CD72" s="57" t="str">
        <f t="shared" si="22"/>
        <v>14SS RP 02_FLAT_RD_KIDS</v>
      </c>
      <c r="CE72" s="56" t="str">
        <f t="shared" si="23"/>
        <v>POKFIF3902</v>
      </c>
      <c r="CF72" s="56">
        <f t="shared" si="24"/>
        <v>902</v>
      </c>
      <c r="CG72" s="57" t="str">
        <f t="shared" si="25"/>
        <v>14SS RP 02_FLAT_RD_KIDS</v>
      </c>
      <c r="CH72" s="56" t="str">
        <f t="shared" si="26"/>
        <v>RE</v>
      </c>
      <c r="CI72" s="56">
        <f t="shared" si="27"/>
        <v>1</v>
      </c>
      <c r="CJ72" s="56" t="str">
        <f t="shared" si="28"/>
        <v>OML</v>
      </c>
      <c r="CK72" s="58">
        <f t="shared" si="67"/>
        <v>60</v>
      </c>
      <c r="CL72" s="59">
        <f t="shared" si="30"/>
        <v>8.1999999999999993</v>
      </c>
      <c r="CM72" s="58">
        <f t="shared" si="31"/>
        <v>49000</v>
      </c>
      <c r="CN72" s="58">
        <f t="shared" si="32"/>
        <v>9020</v>
      </c>
      <c r="CO72" s="58">
        <f t="shared" si="33"/>
        <v>68</v>
      </c>
      <c r="CP72" s="60">
        <f t="shared" si="34"/>
        <v>1</v>
      </c>
      <c r="CQ72" s="241">
        <v>699</v>
      </c>
      <c r="CS72" s="49"/>
      <c r="CT72" s="50" t="str">
        <f t="shared" si="35"/>
        <v>POKFIF3902REOML</v>
      </c>
      <c r="CU72" s="51" t="str">
        <f t="shared" si="36"/>
        <v>ROBOCARPOLI KIDS</v>
      </c>
      <c r="CV72" s="51" t="str">
        <f t="shared" si="55"/>
        <v>FITTED CAP_902</v>
      </c>
      <c r="CW72" s="51" t="str">
        <f t="shared" si="37"/>
        <v>RED_OML</v>
      </c>
      <c r="CX72" s="52" t="str">
        <f t="shared" si="38"/>
        <v>POK</v>
      </c>
      <c r="CY72" s="52">
        <f t="shared" si="39"/>
        <v>902</v>
      </c>
      <c r="CZ72" s="53">
        <f t="shared" si="68"/>
        <v>60</v>
      </c>
      <c r="DA72" s="53">
        <f t="shared" si="41"/>
        <v>49000</v>
      </c>
      <c r="DB72" s="52" t="str">
        <f t="shared" si="42"/>
        <v>RED</v>
      </c>
      <c r="DC72" s="52" t="str">
        <f t="shared" si="43"/>
        <v>OML</v>
      </c>
      <c r="DD72" s="61"/>
      <c r="DE72" s="165"/>
      <c r="DG72" s="1268">
        <v>41778</v>
      </c>
      <c r="DH72" s="283">
        <f t="shared" si="44"/>
        <v>41740</v>
      </c>
      <c r="DI72" s="1306" t="s">
        <v>2393</v>
      </c>
      <c r="DJ72" s="1306" t="s">
        <v>2393</v>
      </c>
      <c r="DK72" s="1268">
        <v>41814</v>
      </c>
      <c r="DL72" s="1267" t="s">
        <v>2393</v>
      </c>
      <c r="DM72" s="1267" t="s">
        <v>2393</v>
      </c>
      <c r="DN72" s="1267" t="s">
        <v>2393</v>
      </c>
      <c r="DO72" s="1268">
        <v>41792</v>
      </c>
      <c r="DP72" s="284">
        <f t="shared" si="45"/>
        <v>41770</v>
      </c>
      <c r="DQ72" s="1267" t="s">
        <v>2393</v>
      </c>
      <c r="DR72" s="1267" t="s">
        <v>2393</v>
      </c>
      <c r="DS72" s="1267" t="s">
        <v>2393</v>
      </c>
      <c r="DT72" s="1269">
        <v>41795</v>
      </c>
      <c r="DU72" s="1269">
        <v>41795</v>
      </c>
      <c r="DV72" s="1269">
        <v>41800</v>
      </c>
      <c r="DW72" s="1267" t="s">
        <v>2393</v>
      </c>
      <c r="DX72" s="1315">
        <v>41845</v>
      </c>
      <c r="DY72" s="1198" t="s">
        <v>6937</v>
      </c>
      <c r="DZ72" s="61" t="s">
        <v>5420</v>
      </c>
      <c r="EA72" s="62"/>
      <c r="EB72" s="62"/>
      <c r="EC72" s="26" t="str">
        <f t="shared" si="56"/>
        <v/>
      </c>
      <c r="ED72" s="26" t="str">
        <f t="shared" si="57"/>
        <v>POKFIF3902REOML</v>
      </c>
      <c r="EE72" s="27">
        <f>IF(ED72="",0,IF(COUNTIF(ED$12:ED71,ED72)=0,0,COUNTIF(ED$12:ED71,ED72)))</f>
        <v>0</v>
      </c>
      <c r="EF72" s="26">
        <f t="shared" si="58"/>
        <v>1</v>
      </c>
      <c r="EG72" s="27" t="str">
        <f t="shared" si="59"/>
        <v>R1</v>
      </c>
      <c r="EI72" s="26" t="str">
        <f t="shared" si="60"/>
        <v>POKFIF3902</v>
      </c>
      <c r="EJ72" s="26" t="str">
        <f t="shared" si="61"/>
        <v>POKFIF3902RE</v>
      </c>
      <c r="EL72" s="1265" t="s">
        <v>2417</v>
      </c>
      <c r="EM72" s="1265" t="s">
        <v>2417</v>
      </c>
      <c r="EN72" s="1265" t="s">
        <v>2417</v>
      </c>
      <c r="EO72" s="1265" t="s">
        <v>2417</v>
      </c>
      <c r="EP72" s="1265" t="s">
        <v>2417</v>
      </c>
      <c r="EQ72" s="1265" t="s">
        <v>2417</v>
      </c>
      <c r="ER72" s="1318"/>
      <c r="ES72" s="1318"/>
      <c r="ET72" s="1318"/>
      <c r="EU72" s="1318"/>
      <c r="EV72" s="1211"/>
      <c r="EW72" s="1211"/>
    </row>
    <row r="73" spans="1:153" s="26" customFormat="1" ht="52.5" customHeight="1">
      <c r="A73" s="169" t="str">
        <f>IF(OR($I73="TTL",$I73=""),"",IF(ISERROR(VLOOKUP($B73,CODE!$D:$G,CODE!$F$1-2,FALSE))=TRUE,"전략",VLOOKUP($B73,CODE!$D:$G,CODE!$F$1-2,FALSE)))</f>
        <v>F-CAP</v>
      </c>
      <c r="B73" s="224" t="str">
        <f>IF(OR($I73="TTL",$I73=""),"",IF(VLOOKUP($P73,CODE!$K:$O,CODE!$O$1,FALSE)="",$I73,$I73&amp;"-"&amp;VLOOKUP($P73,CODE!$K:$O,CODE!$O$1,FALSE)))</f>
        <v>POK</v>
      </c>
      <c r="C73" s="72" t="str">
        <f t="shared" si="46"/>
        <v>POK-캡보이2-03</v>
      </c>
      <c r="D73" s="306" t="str">
        <f t="shared" si="47"/>
        <v>POK-캡보이2-03POKFIF3903PK</v>
      </c>
      <c r="E73" s="72">
        <f t="shared" si="48"/>
        <v>3</v>
      </c>
      <c r="F73" s="195" t="str">
        <f t="shared" si="49"/>
        <v>POK-캡보이2-033</v>
      </c>
      <c r="G73" s="72" t="str">
        <f t="shared" si="50"/>
        <v>POK-캡보이2-033-POKFIF3903PINKOSM</v>
      </c>
      <c r="H73" s="72" t="str">
        <f>IF(ISERROR(I73&amp;VLOOKUP(P73,CODE!$K:$N,CODE!$N$1,FALSE)&amp;S73)=TRUE,0,I73&amp;VLOOKUP(P73,CODE!$K:$N,CODE!$N$1,FALSE)&amp;S73)</f>
        <v>POK의류외903</v>
      </c>
      <c r="I73" s="72" t="str">
        <f>IF(ISERROR(SEARCH("TTL",$K73))=TRUE,IF($L73="","",VLOOKUP($L73,CODE!$B:$G,CODE!$D$1,FALSE)),"TTL")</f>
        <v>POK</v>
      </c>
      <c r="J73" s="244" t="str">
        <f t="shared" si="51"/>
        <v>14SS R</v>
      </c>
      <c r="K73" s="998"/>
      <c r="L73" s="40" t="s">
        <v>2084</v>
      </c>
      <c r="M73" s="41" t="str">
        <f>IF(OR($I73="TTL",$L73=""),"",VLOOKUP($L73,CODE!$B:$D,CODE!$C$1,FALSE))</f>
        <v>ROBOCARPOLI KIDS</v>
      </c>
      <c r="N73" s="42" t="str">
        <f>IF(OR($I73="TTL",$L73=""),"",VLOOKUP($K$2,CODE!$S:$T,CODE!$T$1-1,FALSE))</f>
        <v>F</v>
      </c>
      <c r="O73" s="43" t="str">
        <f>IF(OR($I73="TTL",$L73=""),"",VLOOKUP($L$2,CODE!$X:$Y,CODE!$Y$1-1,FALSE))</f>
        <v>3</v>
      </c>
      <c r="P73" s="40" t="s">
        <v>2085</v>
      </c>
      <c r="Q73" s="41" t="str">
        <f>IF(OR($I73="TTL",$P73=""),"",VLOOKUP($P73,CODE!$K:$M,CODE!$L$1,FALSE))</f>
        <v>FITTED CAP</v>
      </c>
      <c r="R73" s="185" t="s">
        <v>1927</v>
      </c>
      <c r="S73" s="1205">
        <v>903</v>
      </c>
      <c r="T73" s="43">
        <f t="shared" si="2"/>
        <v>903</v>
      </c>
      <c r="U73" s="39" t="str">
        <f t="shared" si="3"/>
        <v>POKFIF3903</v>
      </c>
      <c r="V73" s="36">
        <f t="shared" si="62"/>
        <v>0.5</v>
      </c>
      <c r="W73" s="44" t="s">
        <v>2093</v>
      </c>
      <c r="X73" s="39" t="str">
        <f>IF($Y73="","",VLOOKUP($Y73,CODE!$AE:$AF,CODE!$AF$1-1,FALSE))</f>
        <v>PK</v>
      </c>
      <c r="Y73" s="37" t="s">
        <v>1922</v>
      </c>
      <c r="Z73" s="35" t="str">
        <f t="shared" si="5"/>
        <v>POKFIF3903PK</v>
      </c>
      <c r="AA73" s="587" t="str">
        <f t="shared" si="6"/>
        <v>R1</v>
      </c>
      <c r="AB73" s="45">
        <f t="shared" si="7"/>
        <v>0.5</v>
      </c>
      <c r="AC73" s="593">
        <v>0</v>
      </c>
      <c r="AD73" s="186">
        <v>1</v>
      </c>
      <c r="AE73" s="1207" t="s">
        <v>2087</v>
      </c>
      <c r="AF73" s="214">
        <v>180</v>
      </c>
      <c r="AG73" s="215" t="s">
        <v>2088</v>
      </c>
      <c r="AH73" s="216">
        <v>3</v>
      </c>
      <c r="AI73" s="231" t="str">
        <f t="shared" si="8"/>
        <v>03</v>
      </c>
      <c r="AJ73" s="217" t="s">
        <v>2089</v>
      </c>
      <c r="AK73" s="217" t="s">
        <v>2090</v>
      </c>
      <c r="AL73" s="219">
        <f t="shared" si="9"/>
        <v>1</v>
      </c>
      <c r="AM73" s="254">
        <f>IF(ISERROR(VLOOKUP($F73,[1]기획현황취합!$A$1:$E$64926,[1]기획현황취합!$B$1,FALSE))=TRUE,0,VLOOKUP($F73,[1]기획현황취합!$A$1:$E$64926,[1]기획현황취합!$B$1,FALSE))</f>
        <v>49000</v>
      </c>
      <c r="AN73" s="1003">
        <f>IF(ISERROR(VLOOKUP($F73,[1]기획현황취합!$A$1:$E$64926,[1]기획현황취합!$C$1,FALSE))=TRUE,0,VLOOKUP($F73,[1]기획현황취합!$A$1:$E$64926,[1]기획현황취합!$C$1,FALSE))</f>
        <v>41775</v>
      </c>
      <c r="AO73" s="46">
        <f>IF(ISERROR(($AM73/1.1)/VLOOKUP($AG73,'TARGET MU'!$A:$D,'TARGET MU'!$D$1,FALSE))=TRUE,0,($AM73/1.1)/VLOOKUP($AG73,'TARGET MU'!$A:$D,'TARGET MU'!$D$1,FALSE))</f>
        <v>8909.0909090909081</v>
      </c>
      <c r="AP73" s="1034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10188</v>
      </c>
      <c r="AQ73" s="38">
        <f t="shared" si="52"/>
        <v>1278.9090909090919</v>
      </c>
      <c r="AR73" s="725">
        <v>0</v>
      </c>
      <c r="AS73" s="725">
        <v>48</v>
      </c>
      <c r="AT73" s="251">
        <v>20</v>
      </c>
      <c r="AU73" s="226">
        <f t="shared" si="10"/>
        <v>68</v>
      </c>
      <c r="AV73" s="252">
        <v>9.1999999999999993</v>
      </c>
      <c r="AW73" s="253">
        <v>0</v>
      </c>
      <c r="AX73" s="257">
        <f>IF(ISERROR(VLOOKUP($F73,[1]기획현황취합!$A$1:$E$64926,[1]기획현황취합!$D$1,FALSE))=TRUE,0,VLOOKUP($F73,[1]기획현황취합!$A$1:$E$64926,[1]기획현황취합!$D$1,FALSE))</f>
        <v>41775</v>
      </c>
      <c r="AY73" s="255">
        <v>0</v>
      </c>
      <c r="AZ73" s="210">
        <f>IF(ISERROR(VLOOKUP($F73,[1]기획현황취합!$A$1:$E$64926,[1]기획현황취합!$E$1,FALSE))=TRUE,0,VLOOKUP($F73,[1]기획현황취합!$A$1:$E$64926,[1]기획현황취합!$E$1,FALSE))</f>
        <v>41830</v>
      </c>
      <c r="BA73" s="250">
        <v>41830</v>
      </c>
      <c r="BB73" s="250">
        <v>41836</v>
      </c>
      <c r="BC73" s="250">
        <v>0</v>
      </c>
      <c r="BD73" s="250">
        <v>0</v>
      </c>
      <c r="BE73" s="250">
        <v>0</v>
      </c>
      <c r="BF73" s="250">
        <v>0</v>
      </c>
      <c r="BG73" s="1197" t="s">
        <v>1671</v>
      </c>
      <c r="BH73" s="1197" t="s">
        <v>1671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180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63"/>
        <v>0</v>
      </c>
      <c r="BO73" s="47">
        <f t="shared" si="64"/>
        <v>180</v>
      </c>
      <c r="BP73" s="95">
        <f t="shared" si="65"/>
        <v>1833840</v>
      </c>
      <c r="BQ73" s="95">
        <f t="shared" si="66"/>
        <v>8820000</v>
      </c>
      <c r="BR73" s="48">
        <f t="shared" si="15"/>
        <v>4.3723453617446548</v>
      </c>
      <c r="BT73" s="26" t="str">
        <f>IF(ISERROR(Z73&amp;VLOOKUP($AG73,'TARGET MU'!$A:$D,'TARGET MU'!$B$1,FALSE))=TRUE,"",Z73&amp;VLOOKUP($AG73,'TARGET MU'!$A:$D,'TARGET MU'!$B$1,FALSE))</f>
        <v>POKFIF3903PK캡보이_베트남</v>
      </c>
      <c r="BU73" s="31">
        <f t="shared" si="53"/>
        <v>10188</v>
      </c>
      <c r="BV73" s="31" t="str">
        <f t="shared" si="54"/>
        <v>POKFIF3903PKOSM18049000캡보이203VT</v>
      </c>
      <c r="BX73" s="55" t="str">
        <f t="shared" si="16"/>
        <v>POK</v>
      </c>
      <c r="BY73" s="56" t="str">
        <f t="shared" si="17"/>
        <v>3</v>
      </c>
      <c r="BZ73" s="56" t="str">
        <f t="shared" si="18"/>
        <v>M</v>
      </c>
      <c r="CA73" s="56" t="str">
        <f t="shared" si="19"/>
        <v>FI</v>
      </c>
      <c r="CB73" s="56" t="str">
        <f t="shared" si="20"/>
        <v>K</v>
      </c>
      <c r="CC73" s="56" t="str">
        <f t="shared" si="21"/>
        <v>VT</v>
      </c>
      <c r="CD73" s="57" t="str">
        <f t="shared" si="22"/>
        <v>14SS RP 03_FLAT_PK_KIDS</v>
      </c>
      <c r="CE73" s="56" t="str">
        <f t="shared" si="23"/>
        <v>POKFIF3903</v>
      </c>
      <c r="CF73" s="56">
        <f t="shared" si="24"/>
        <v>903</v>
      </c>
      <c r="CG73" s="57" t="str">
        <f t="shared" si="25"/>
        <v>14SS RP 03_FLAT_PK_KIDS</v>
      </c>
      <c r="CH73" s="56" t="str">
        <f t="shared" si="26"/>
        <v>PK</v>
      </c>
      <c r="CI73" s="56">
        <f t="shared" si="27"/>
        <v>1</v>
      </c>
      <c r="CJ73" s="56" t="str">
        <f t="shared" si="28"/>
        <v>OSM</v>
      </c>
      <c r="CK73" s="58">
        <f t="shared" si="67"/>
        <v>180</v>
      </c>
      <c r="CL73" s="59">
        <f t="shared" si="30"/>
        <v>9.1999999999999993</v>
      </c>
      <c r="CM73" s="58">
        <f t="shared" si="31"/>
        <v>49000</v>
      </c>
      <c r="CN73" s="58">
        <f t="shared" si="32"/>
        <v>10120</v>
      </c>
      <c r="CO73" s="58">
        <f t="shared" si="33"/>
        <v>68</v>
      </c>
      <c r="CP73" s="60">
        <f t="shared" si="34"/>
        <v>1</v>
      </c>
      <c r="CQ73" s="241">
        <v>699</v>
      </c>
      <c r="CS73" s="49"/>
      <c r="CT73" s="50" t="str">
        <f t="shared" si="35"/>
        <v>POKFIF3903PKOSM</v>
      </c>
      <c r="CU73" s="51" t="str">
        <f t="shared" si="36"/>
        <v>ROBOCARPOLI KIDS</v>
      </c>
      <c r="CV73" s="51" t="str">
        <f t="shared" si="55"/>
        <v>FITTED CAP_903</v>
      </c>
      <c r="CW73" s="51" t="str">
        <f t="shared" si="37"/>
        <v>PINK_OSM</v>
      </c>
      <c r="CX73" s="52" t="str">
        <f t="shared" si="38"/>
        <v>POK</v>
      </c>
      <c r="CY73" s="52">
        <f t="shared" si="39"/>
        <v>903</v>
      </c>
      <c r="CZ73" s="53">
        <f t="shared" si="68"/>
        <v>180</v>
      </c>
      <c r="DA73" s="53">
        <f t="shared" si="41"/>
        <v>49000</v>
      </c>
      <c r="DB73" s="52" t="str">
        <f t="shared" si="42"/>
        <v>PINK</v>
      </c>
      <c r="DC73" s="52" t="str">
        <f t="shared" si="43"/>
        <v>OSM</v>
      </c>
      <c r="DD73" s="61"/>
      <c r="DE73" s="165"/>
      <c r="DG73" s="1268">
        <v>41778</v>
      </c>
      <c r="DH73" s="283">
        <f t="shared" si="44"/>
        <v>41740</v>
      </c>
      <c r="DI73" s="1306" t="s">
        <v>2393</v>
      </c>
      <c r="DJ73" s="1306" t="s">
        <v>2393</v>
      </c>
      <c r="DK73" s="1268">
        <v>41814</v>
      </c>
      <c r="DL73" s="1267" t="s">
        <v>2393</v>
      </c>
      <c r="DM73" s="1267" t="s">
        <v>2393</v>
      </c>
      <c r="DN73" s="1267" t="s">
        <v>2393</v>
      </c>
      <c r="DO73" s="1268">
        <v>41792</v>
      </c>
      <c r="DP73" s="284">
        <f t="shared" si="45"/>
        <v>41770</v>
      </c>
      <c r="DQ73" s="1267" t="s">
        <v>2393</v>
      </c>
      <c r="DR73" s="1267" t="s">
        <v>2393</v>
      </c>
      <c r="DS73" s="1267" t="s">
        <v>2393</v>
      </c>
      <c r="DT73" s="1269">
        <v>41795</v>
      </c>
      <c r="DU73" s="1269">
        <v>41795</v>
      </c>
      <c r="DV73" s="1269">
        <v>41800</v>
      </c>
      <c r="DW73" s="1267" t="s">
        <v>2393</v>
      </c>
      <c r="DX73" s="1315">
        <v>41845</v>
      </c>
      <c r="DY73" s="1198" t="s">
        <v>6937</v>
      </c>
      <c r="DZ73" s="61" t="s">
        <v>5420</v>
      </c>
      <c r="EA73" s="62"/>
      <c r="EB73" s="62"/>
      <c r="EC73" s="26" t="str">
        <f t="shared" si="56"/>
        <v>POKFIF3903PK41775</v>
      </c>
      <c r="ED73" s="26" t="str">
        <f t="shared" si="57"/>
        <v>POKFIF3903PKOSM</v>
      </c>
      <c r="EE73" s="27">
        <f>IF(ED73="",0,IF(COUNTIF(ED$12:ED72,ED73)=0,0,COUNTIF(ED$12:ED72,ED73)))</f>
        <v>0</v>
      </c>
      <c r="EF73" s="26">
        <f t="shared" si="58"/>
        <v>1</v>
      </c>
      <c r="EG73" s="27" t="str">
        <f t="shared" si="59"/>
        <v>R1</v>
      </c>
      <c r="EI73" s="26" t="str">
        <f t="shared" si="60"/>
        <v>POKFIF3903</v>
      </c>
      <c r="EJ73" s="26" t="str">
        <f t="shared" si="61"/>
        <v>POKFIF3903PK</v>
      </c>
      <c r="EL73" s="1265" t="s">
        <v>2417</v>
      </c>
      <c r="EM73" s="1265" t="s">
        <v>2417</v>
      </c>
      <c r="EN73" s="1265" t="s">
        <v>2417</v>
      </c>
      <c r="EO73" s="1265" t="s">
        <v>2417</v>
      </c>
      <c r="EP73" s="1265" t="s">
        <v>2417</v>
      </c>
      <c r="EQ73" s="1265" t="s">
        <v>2417</v>
      </c>
      <c r="ER73" s="1318"/>
      <c r="ES73" s="1318"/>
      <c r="ET73" s="1318"/>
      <c r="EU73" s="1318"/>
      <c r="EV73" s="1211"/>
      <c r="EW73" s="1211"/>
    </row>
    <row r="74" spans="1:153" s="26" customFormat="1" ht="52.5" customHeight="1">
      <c r="A74" s="169" t="str">
        <f>IF(OR($I74="TTL",$I74=""),"",IF(ISERROR(VLOOKUP($B74,CODE!$D:$G,CODE!$F$1-2,FALSE))=TRUE,"전략",VLOOKUP($B74,CODE!$D:$G,CODE!$F$1-2,FALSE)))</f>
        <v>F-CAP</v>
      </c>
      <c r="B74" s="224" t="str">
        <f>IF(OR($I74="TTL",$I74=""),"",IF(VLOOKUP($P74,CODE!$K:$O,CODE!$O$1,FALSE)="",$I74,$I74&amp;"-"&amp;VLOOKUP($P74,CODE!$K:$O,CODE!$O$1,FALSE)))</f>
        <v>POK</v>
      </c>
      <c r="C74" s="72" t="str">
        <f t="shared" si="46"/>
        <v>POK-캡보이2-03</v>
      </c>
      <c r="D74" s="306" t="str">
        <f t="shared" si="47"/>
        <v>POK-캡보이2-03POKFIF3903PK</v>
      </c>
      <c r="E74" s="72">
        <f t="shared" si="48"/>
        <v>3</v>
      </c>
      <c r="F74" s="195" t="str">
        <f t="shared" si="49"/>
        <v>POK-캡보이2-033</v>
      </c>
      <c r="G74" s="72" t="str">
        <f t="shared" si="50"/>
        <v>POK-캡보이2-033-POKFIF3903PINKOML</v>
      </c>
      <c r="H74" s="72" t="str">
        <f>IF(ISERROR(I74&amp;VLOOKUP(P74,CODE!$K:$N,CODE!$N$1,FALSE)&amp;S74)=TRUE,0,I74&amp;VLOOKUP(P74,CODE!$K:$N,CODE!$N$1,FALSE)&amp;S74)</f>
        <v>POK의류외903</v>
      </c>
      <c r="I74" s="72" t="str">
        <f>IF(ISERROR(SEARCH("TTL",$K74))=TRUE,IF($L74="","",VLOOKUP($L74,CODE!$B:$G,CODE!$D$1,FALSE)),"TTL")</f>
        <v>POK</v>
      </c>
      <c r="J74" s="244" t="str">
        <f t="shared" si="51"/>
        <v>14SS R</v>
      </c>
      <c r="K74" s="998"/>
      <c r="L74" s="40" t="s">
        <v>2084</v>
      </c>
      <c r="M74" s="41" t="str">
        <f>IF(OR($I74="TTL",$L74=""),"",VLOOKUP($L74,CODE!$B:$D,CODE!$C$1,FALSE))</f>
        <v>ROBOCARPOLI KIDS</v>
      </c>
      <c r="N74" s="42" t="str">
        <f>IF(OR($I74="TTL",$L74=""),"",VLOOKUP($K$2,CODE!$S:$T,CODE!$T$1-1,FALSE))</f>
        <v>F</v>
      </c>
      <c r="O74" s="43" t="str">
        <f>IF(OR($I74="TTL",$L74=""),"",VLOOKUP($L$2,CODE!$X:$Y,CODE!$Y$1-1,FALSE))</f>
        <v>3</v>
      </c>
      <c r="P74" s="40" t="s">
        <v>2085</v>
      </c>
      <c r="Q74" s="41" t="str">
        <f>IF(OR($I74="TTL",$P74=""),"",VLOOKUP($P74,CODE!$K:$M,CODE!$L$1,FALSE))</f>
        <v>FITTED CAP</v>
      </c>
      <c r="R74" s="185" t="s">
        <v>1927</v>
      </c>
      <c r="S74" s="1205">
        <v>903</v>
      </c>
      <c r="T74" s="43">
        <f t="shared" si="2"/>
        <v>903</v>
      </c>
      <c r="U74" s="39" t="str">
        <f t="shared" si="3"/>
        <v>POKFIF3903</v>
      </c>
      <c r="V74" s="36">
        <f t="shared" si="62"/>
        <v>0.5</v>
      </c>
      <c r="W74" s="44" t="s">
        <v>2093</v>
      </c>
      <c r="X74" s="39" t="str">
        <f>IF($Y74="","",VLOOKUP($Y74,CODE!$AE:$AF,CODE!$AF$1-1,FALSE))</f>
        <v>PK</v>
      </c>
      <c r="Y74" s="37" t="s">
        <v>1922</v>
      </c>
      <c r="Z74" s="35" t="str">
        <f t="shared" si="5"/>
        <v>POKFIF3903PK</v>
      </c>
      <c r="AA74" s="587" t="str">
        <f t="shared" si="6"/>
        <v>R1</v>
      </c>
      <c r="AB74" s="45">
        <f t="shared" si="7"/>
        <v>0.5</v>
      </c>
      <c r="AC74" s="593">
        <v>0</v>
      </c>
      <c r="AD74" s="186">
        <v>1</v>
      </c>
      <c r="AE74" s="1207" t="s">
        <v>2091</v>
      </c>
      <c r="AF74" s="214">
        <v>60</v>
      </c>
      <c r="AG74" s="215" t="s">
        <v>2088</v>
      </c>
      <c r="AH74" s="216">
        <v>3</v>
      </c>
      <c r="AI74" s="231" t="str">
        <f t="shared" si="8"/>
        <v>03</v>
      </c>
      <c r="AJ74" s="217" t="s">
        <v>2089</v>
      </c>
      <c r="AK74" s="217" t="s">
        <v>2090</v>
      </c>
      <c r="AL74" s="219">
        <f t="shared" si="9"/>
        <v>1</v>
      </c>
      <c r="AM74" s="254">
        <f>IF(ISERROR(VLOOKUP($F74,[1]기획현황취합!$A$1:$E$64926,[1]기획현황취합!$B$1,FALSE))=TRUE,0,VLOOKUP($F74,[1]기획현황취합!$A$1:$E$64926,[1]기획현황취합!$B$1,FALSE))</f>
        <v>49000</v>
      </c>
      <c r="AN74" s="1003">
        <f>IF(ISERROR(VLOOKUP($F74,[1]기획현황취합!$A$1:$E$64926,[1]기획현황취합!$C$1,FALSE))=TRUE,0,VLOOKUP($F74,[1]기획현황취합!$A$1:$E$64926,[1]기획현황취합!$C$1,FALSE))</f>
        <v>41775</v>
      </c>
      <c r="AO74" s="46">
        <f>IF(ISERROR(($AM74/1.1)/VLOOKUP($AG74,'TARGET MU'!$A:$D,'TARGET MU'!$D$1,FALSE))=TRUE,0,($AM74/1.1)/VLOOKUP($AG74,'TARGET MU'!$A:$D,'TARGET MU'!$D$1,FALSE))</f>
        <v>8909.0909090909081</v>
      </c>
      <c r="AP74" s="1034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10188</v>
      </c>
      <c r="AQ74" s="38">
        <f t="shared" si="52"/>
        <v>1278.9090909090919</v>
      </c>
      <c r="AR74" s="725">
        <v>0</v>
      </c>
      <c r="AS74" s="725">
        <v>48</v>
      </c>
      <c r="AT74" s="251">
        <v>20</v>
      </c>
      <c r="AU74" s="226">
        <f t="shared" si="10"/>
        <v>68</v>
      </c>
      <c r="AV74" s="252">
        <v>9.1999999999999993</v>
      </c>
      <c r="AW74" s="253">
        <v>0</v>
      </c>
      <c r="AX74" s="257">
        <f>IF(ISERROR(VLOOKUP($F74,[1]기획현황취합!$A$1:$E$64926,[1]기획현황취합!$D$1,FALSE))=TRUE,0,VLOOKUP($F74,[1]기획현황취합!$A$1:$E$64926,[1]기획현황취합!$D$1,FALSE))</f>
        <v>41775</v>
      </c>
      <c r="AY74" s="255">
        <v>0</v>
      </c>
      <c r="AZ74" s="210">
        <f>IF(ISERROR(VLOOKUP($F74,[1]기획현황취합!$A$1:$E$64926,[1]기획현황취합!$E$1,FALSE))=TRUE,0,VLOOKUP($F74,[1]기획현황취합!$A$1:$E$64926,[1]기획현황취합!$E$1,FALSE))</f>
        <v>41830</v>
      </c>
      <c r="BA74" s="250">
        <v>41830</v>
      </c>
      <c r="BB74" s="250">
        <v>41836</v>
      </c>
      <c r="BC74" s="250">
        <v>0</v>
      </c>
      <c r="BD74" s="250">
        <v>0</v>
      </c>
      <c r="BE74" s="250">
        <v>0</v>
      </c>
      <c r="BF74" s="250">
        <v>0</v>
      </c>
      <c r="BG74" s="1197" t="s">
        <v>1671</v>
      </c>
      <c r="BH74" s="1197" t="s">
        <v>1671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60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63"/>
        <v>0</v>
      </c>
      <c r="BO74" s="47">
        <f t="shared" si="64"/>
        <v>60</v>
      </c>
      <c r="BP74" s="95">
        <f t="shared" si="65"/>
        <v>611280</v>
      </c>
      <c r="BQ74" s="95">
        <f t="shared" si="66"/>
        <v>2940000</v>
      </c>
      <c r="BR74" s="48">
        <f t="shared" si="15"/>
        <v>4.3723453617446548</v>
      </c>
      <c r="BT74" s="26" t="str">
        <f>IF(ISERROR(Z74&amp;VLOOKUP($AG74,'TARGET MU'!$A:$D,'TARGET MU'!$B$1,FALSE))=TRUE,"",Z74&amp;VLOOKUP($AG74,'TARGET MU'!$A:$D,'TARGET MU'!$B$1,FALSE))</f>
        <v>POKFIF3903PK캡보이_베트남</v>
      </c>
      <c r="BU74" s="31">
        <f t="shared" si="53"/>
        <v>10188</v>
      </c>
      <c r="BV74" s="31" t="str">
        <f t="shared" si="54"/>
        <v>POKFIF3903PKOML6049000캡보이203VT</v>
      </c>
      <c r="BX74" s="55" t="str">
        <f t="shared" si="16"/>
        <v>POK</v>
      </c>
      <c r="BY74" s="56" t="str">
        <f t="shared" si="17"/>
        <v>3</v>
      </c>
      <c r="BZ74" s="56" t="str">
        <f t="shared" si="18"/>
        <v>M</v>
      </c>
      <c r="CA74" s="56" t="str">
        <f t="shared" si="19"/>
        <v>FI</v>
      </c>
      <c r="CB74" s="56" t="str">
        <f t="shared" si="20"/>
        <v>K</v>
      </c>
      <c r="CC74" s="56" t="str">
        <f t="shared" si="21"/>
        <v>VT</v>
      </c>
      <c r="CD74" s="57" t="str">
        <f t="shared" si="22"/>
        <v>14SS RP 03_FLAT_PK_KIDS</v>
      </c>
      <c r="CE74" s="56" t="str">
        <f t="shared" si="23"/>
        <v>POKFIF3903</v>
      </c>
      <c r="CF74" s="56">
        <f t="shared" si="24"/>
        <v>903</v>
      </c>
      <c r="CG74" s="57" t="str">
        <f t="shared" si="25"/>
        <v>14SS RP 03_FLAT_PK_KIDS</v>
      </c>
      <c r="CH74" s="56" t="str">
        <f t="shared" si="26"/>
        <v>PK</v>
      </c>
      <c r="CI74" s="56">
        <f t="shared" si="27"/>
        <v>1</v>
      </c>
      <c r="CJ74" s="56" t="str">
        <f t="shared" si="28"/>
        <v>OML</v>
      </c>
      <c r="CK74" s="58">
        <f t="shared" si="67"/>
        <v>60</v>
      </c>
      <c r="CL74" s="59">
        <f t="shared" si="30"/>
        <v>9.1999999999999993</v>
      </c>
      <c r="CM74" s="58">
        <f t="shared" si="31"/>
        <v>49000</v>
      </c>
      <c r="CN74" s="58">
        <f t="shared" si="32"/>
        <v>10120</v>
      </c>
      <c r="CO74" s="58">
        <f t="shared" si="33"/>
        <v>68</v>
      </c>
      <c r="CP74" s="60">
        <f t="shared" si="34"/>
        <v>1</v>
      </c>
      <c r="CQ74" s="241">
        <v>699</v>
      </c>
      <c r="CS74" s="49"/>
      <c r="CT74" s="50" t="str">
        <f t="shared" si="35"/>
        <v>POKFIF3903PKOML</v>
      </c>
      <c r="CU74" s="51" t="str">
        <f t="shared" si="36"/>
        <v>ROBOCARPOLI KIDS</v>
      </c>
      <c r="CV74" s="51" t="str">
        <f t="shared" si="55"/>
        <v>FITTED CAP_903</v>
      </c>
      <c r="CW74" s="51" t="str">
        <f t="shared" si="37"/>
        <v>PINK_OML</v>
      </c>
      <c r="CX74" s="52" t="str">
        <f t="shared" si="38"/>
        <v>POK</v>
      </c>
      <c r="CY74" s="52">
        <f t="shared" si="39"/>
        <v>903</v>
      </c>
      <c r="CZ74" s="53">
        <f t="shared" si="68"/>
        <v>60</v>
      </c>
      <c r="DA74" s="53">
        <f t="shared" si="41"/>
        <v>49000</v>
      </c>
      <c r="DB74" s="52" t="str">
        <f t="shared" si="42"/>
        <v>PINK</v>
      </c>
      <c r="DC74" s="52" t="str">
        <f t="shared" si="43"/>
        <v>OML</v>
      </c>
      <c r="DD74" s="61"/>
      <c r="DE74" s="165"/>
      <c r="DG74" s="1268">
        <v>41778</v>
      </c>
      <c r="DH74" s="283">
        <f t="shared" si="44"/>
        <v>41740</v>
      </c>
      <c r="DI74" s="1306" t="s">
        <v>2393</v>
      </c>
      <c r="DJ74" s="1306" t="s">
        <v>2393</v>
      </c>
      <c r="DK74" s="1268">
        <v>41814</v>
      </c>
      <c r="DL74" s="1267" t="s">
        <v>2393</v>
      </c>
      <c r="DM74" s="1267" t="s">
        <v>2393</v>
      </c>
      <c r="DN74" s="1267" t="s">
        <v>2393</v>
      </c>
      <c r="DO74" s="1268">
        <v>41792</v>
      </c>
      <c r="DP74" s="284">
        <f t="shared" si="45"/>
        <v>41770</v>
      </c>
      <c r="DQ74" s="1267" t="s">
        <v>2393</v>
      </c>
      <c r="DR74" s="1267" t="s">
        <v>2393</v>
      </c>
      <c r="DS74" s="1267" t="s">
        <v>2393</v>
      </c>
      <c r="DT74" s="1269">
        <v>41795</v>
      </c>
      <c r="DU74" s="1269">
        <v>41795</v>
      </c>
      <c r="DV74" s="1269">
        <v>41800</v>
      </c>
      <c r="DW74" s="1267" t="s">
        <v>2393</v>
      </c>
      <c r="DX74" s="1315">
        <v>41845</v>
      </c>
      <c r="DY74" s="1198" t="s">
        <v>6937</v>
      </c>
      <c r="DZ74" s="61" t="s">
        <v>5420</v>
      </c>
      <c r="EA74" s="62"/>
      <c r="EB74" s="62"/>
      <c r="EC74" s="26" t="str">
        <f t="shared" si="56"/>
        <v/>
      </c>
      <c r="ED74" s="26" t="str">
        <f t="shared" si="57"/>
        <v>POKFIF3903PKOML</v>
      </c>
      <c r="EE74" s="27">
        <f>IF(ED74="",0,IF(COUNTIF(ED$12:ED73,ED74)=0,0,COUNTIF(ED$12:ED73,ED74)))</f>
        <v>0</v>
      </c>
      <c r="EF74" s="26">
        <f t="shared" si="58"/>
        <v>1</v>
      </c>
      <c r="EG74" s="27" t="str">
        <f t="shared" si="59"/>
        <v>R1</v>
      </c>
      <c r="EI74" s="26" t="str">
        <f t="shared" si="60"/>
        <v>POKFIF3903</v>
      </c>
      <c r="EJ74" s="26" t="str">
        <f t="shared" si="61"/>
        <v>POKFIF3903PK</v>
      </c>
      <c r="EL74" s="1265" t="s">
        <v>2417</v>
      </c>
      <c r="EM74" s="1265" t="s">
        <v>2417</v>
      </c>
      <c r="EN74" s="1265" t="s">
        <v>2417</v>
      </c>
      <c r="EO74" s="1265" t="s">
        <v>2417</v>
      </c>
      <c r="EP74" s="1265" t="s">
        <v>2417</v>
      </c>
      <c r="EQ74" s="1265" t="s">
        <v>2417</v>
      </c>
      <c r="ER74" s="1318"/>
      <c r="ES74" s="1318"/>
      <c r="ET74" s="1318"/>
      <c r="EU74" s="1318"/>
      <c r="EV74" s="1211"/>
      <c r="EW74" s="1211"/>
    </row>
    <row r="75" spans="1:153" s="26" customFormat="1" ht="52.5" customHeight="1">
      <c r="A75" s="169" t="str">
        <f>IF(OR($I75="TTL",$I75=""),"",IF(ISERROR(VLOOKUP($B75,CODE!$D:$G,CODE!$F$1-2,FALSE))=TRUE,"전략",VLOOKUP($B75,CODE!$D:$G,CODE!$F$1-2,FALSE)))</f>
        <v>F-CAP</v>
      </c>
      <c r="B75" s="224" t="str">
        <f>IF(OR($I75="TTL",$I75=""),"",IF(VLOOKUP($P75,CODE!$K:$O,CODE!$O$1,FALSE)="",$I75,$I75&amp;"-"&amp;VLOOKUP($P75,CODE!$K:$O,CODE!$O$1,FALSE)))</f>
        <v>POK</v>
      </c>
      <c r="C75" s="72" t="str">
        <f t="shared" si="46"/>
        <v>POK-캡보이2-03</v>
      </c>
      <c r="D75" s="306" t="str">
        <f t="shared" si="47"/>
        <v>POK-캡보이2-03POKFIF3904GR</v>
      </c>
      <c r="E75" s="72">
        <f t="shared" si="48"/>
        <v>4</v>
      </c>
      <c r="F75" s="195" t="str">
        <f t="shared" si="49"/>
        <v>POK-캡보이2-034</v>
      </c>
      <c r="G75" s="72" t="str">
        <f t="shared" si="50"/>
        <v>POK-캡보이2-034-POKFIF3904GREENOSM</v>
      </c>
      <c r="H75" s="72" t="str">
        <f>IF(ISERROR(I75&amp;VLOOKUP(P75,CODE!$K:$N,CODE!$N$1,FALSE)&amp;S75)=TRUE,0,I75&amp;VLOOKUP(P75,CODE!$K:$N,CODE!$N$1,FALSE)&amp;S75)</f>
        <v>POK의류외904</v>
      </c>
      <c r="I75" s="72" t="str">
        <f>IF(ISERROR(SEARCH("TTL",$K75))=TRUE,IF($L75="","",VLOOKUP($L75,CODE!$B:$G,CODE!$D$1,FALSE)),"TTL")</f>
        <v>POK</v>
      </c>
      <c r="J75" s="244" t="str">
        <f t="shared" si="51"/>
        <v>14SS R</v>
      </c>
      <c r="K75" s="998"/>
      <c r="L75" s="40" t="s">
        <v>2084</v>
      </c>
      <c r="M75" s="41" t="str">
        <f>IF(OR($I75="TTL",$L75=""),"",VLOOKUP($L75,CODE!$B:$D,CODE!$C$1,FALSE))</f>
        <v>ROBOCARPOLI KIDS</v>
      </c>
      <c r="N75" s="42" t="str">
        <f>IF(OR($I75="TTL",$L75=""),"",VLOOKUP($K$2,CODE!$S:$T,CODE!$T$1-1,FALSE))</f>
        <v>F</v>
      </c>
      <c r="O75" s="43" t="str">
        <f>IF(OR($I75="TTL",$L75=""),"",VLOOKUP($L$2,CODE!$X:$Y,CODE!$Y$1-1,FALSE))</f>
        <v>3</v>
      </c>
      <c r="P75" s="40" t="s">
        <v>2085</v>
      </c>
      <c r="Q75" s="41" t="str">
        <f>IF(OR($I75="TTL",$P75=""),"",VLOOKUP($P75,CODE!$K:$M,CODE!$L$1,FALSE))</f>
        <v>FITTED CAP</v>
      </c>
      <c r="R75" s="185" t="s">
        <v>1927</v>
      </c>
      <c r="S75" s="1205">
        <v>904</v>
      </c>
      <c r="T75" s="43">
        <f t="shared" si="2"/>
        <v>904</v>
      </c>
      <c r="U75" s="39" t="str">
        <f t="shared" si="3"/>
        <v>POKFIF3904</v>
      </c>
      <c r="V75" s="36">
        <f t="shared" si="62"/>
        <v>0.5</v>
      </c>
      <c r="W75" s="44" t="s">
        <v>2094</v>
      </c>
      <c r="X75" s="39" t="str">
        <f>IF($Y75="","",VLOOKUP($Y75,CODE!$AE:$AF,CODE!$AF$1-1,FALSE))</f>
        <v>GR</v>
      </c>
      <c r="Y75" s="37" t="s">
        <v>2095</v>
      </c>
      <c r="Z75" s="35" t="str">
        <f t="shared" si="5"/>
        <v>POKFIF3904GR</v>
      </c>
      <c r="AA75" s="587" t="str">
        <f t="shared" si="6"/>
        <v>R1</v>
      </c>
      <c r="AB75" s="45">
        <f t="shared" si="7"/>
        <v>0.5</v>
      </c>
      <c r="AC75" s="593">
        <v>0</v>
      </c>
      <c r="AD75" s="186">
        <v>1</v>
      </c>
      <c r="AE75" s="1207" t="s">
        <v>2087</v>
      </c>
      <c r="AF75" s="214">
        <v>150</v>
      </c>
      <c r="AG75" s="215" t="s">
        <v>2088</v>
      </c>
      <c r="AH75" s="216">
        <v>3</v>
      </c>
      <c r="AI75" s="231" t="str">
        <f t="shared" si="8"/>
        <v>03</v>
      </c>
      <c r="AJ75" s="217" t="s">
        <v>2089</v>
      </c>
      <c r="AK75" s="217" t="s">
        <v>2090</v>
      </c>
      <c r="AL75" s="219">
        <f t="shared" si="9"/>
        <v>1</v>
      </c>
      <c r="AM75" s="254">
        <f>IF(ISERROR(VLOOKUP($F75,[1]기획현황취합!$A$1:$E$64926,[1]기획현황취합!$B$1,FALSE))=TRUE,0,VLOOKUP($F75,[1]기획현황취합!$A$1:$E$64926,[1]기획현황취합!$B$1,FALSE))</f>
        <v>49000</v>
      </c>
      <c r="AN75" s="1003">
        <f>IF(ISERROR(VLOOKUP($F75,[1]기획현황취합!$A$1:$E$64926,[1]기획현황취합!$C$1,FALSE))=TRUE,0,VLOOKUP($F75,[1]기획현황취합!$A$1:$E$64926,[1]기획현황취합!$C$1,FALSE))</f>
        <v>41775</v>
      </c>
      <c r="AO75" s="46">
        <f>IF(ISERROR(($AM75/1.1)/VLOOKUP($AG75,'TARGET MU'!$A:$D,'TARGET MU'!$D$1,FALSE))=TRUE,0,($AM75/1.1)/VLOOKUP($AG75,'TARGET MU'!$A:$D,'TARGET MU'!$D$1,FALSE))</f>
        <v>8909.0909090909081</v>
      </c>
      <c r="AP75" s="1034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10888</v>
      </c>
      <c r="AQ75" s="38">
        <f t="shared" si="52"/>
        <v>1978.9090909090919</v>
      </c>
      <c r="AR75" s="725">
        <v>1800</v>
      </c>
      <c r="AS75" s="725">
        <v>48</v>
      </c>
      <c r="AT75" s="251">
        <v>20</v>
      </c>
      <c r="AU75" s="226">
        <f t="shared" si="10"/>
        <v>1868</v>
      </c>
      <c r="AV75" s="252">
        <v>8.1999999999999993</v>
      </c>
      <c r="AW75" s="253">
        <v>0</v>
      </c>
      <c r="AX75" s="257">
        <f>IF(ISERROR(VLOOKUP($F75,[1]기획현황취합!$A$1:$E$64926,[1]기획현황취합!$D$1,FALSE))=TRUE,0,VLOOKUP($F75,[1]기획현황취합!$A$1:$E$64926,[1]기획현황취합!$D$1,FALSE))</f>
        <v>41775</v>
      </c>
      <c r="AY75" s="255">
        <v>0</v>
      </c>
      <c r="AZ75" s="210">
        <f>IF(ISERROR(VLOOKUP($F75,[1]기획현황취합!$A$1:$E$64926,[1]기획현황취합!$E$1,FALSE))=TRUE,0,VLOOKUP($F75,[1]기획현황취합!$A$1:$E$64926,[1]기획현황취합!$E$1,FALSE))</f>
        <v>41830</v>
      </c>
      <c r="BA75" s="250">
        <v>41830</v>
      </c>
      <c r="BB75" s="250">
        <v>41836</v>
      </c>
      <c r="BC75" s="250">
        <v>0</v>
      </c>
      <c r="BD75" s="250">
        <v>0</v>
      </c>
      <c r="BE75" s="250">
        <v>0</v>
      </c>
      <c r="BF75" s="250">
        <v>0</v>
      </c>
      <c r="BG75" s="1197" t="s">
        <v>1671</v>
      </c>
      <c r="BH75" s="1197" t="s">
        <v>1671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150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63"/>
        <v>0</v>
      </c>
      <c r="BO75" s="47">
        <f t="shared" si="64"/>
        <v>150</v>
      </c>
      <c r="BP75" s="95">
        <f t="shared" si="65"/>
        <v>1633200</v>
      </c>
      <c r="BQ75" s="95">
        <f t="shared" si="66"/>
        <v>7350000</v>
      </c>
      <c r="BR75" s="48">
        <f t="shared" si="15"/>
        <v>4.0912430699352074</v>
      </c>
      <c r="BT75" s="26" t="str">
        <f>IF(ISERROR(Z75&amp;VLOOKUP($AG75,'TARGET MU'!$A:$D,'TARGET MU'!$B$1,FALSE))=TRUE,"",Z75&amp;VLOOKUP($AG75,'TARGET MU'!$A:$D,'TARGET MU'!$B$1,FALSE))</f>
        <v>POKFIF3904GR캡보이_베트남</v>
      </c>
      <c r="BU75" s="31">
        <f t="shared" si="53"/>
        <v>10888</v>
      </c>
      <c r="BV75" s="31" t="str">
        <f t="shared" si="54"/>
        <v>POKFIF3904GROSM15049000캡보이203VT</v>
      </c>
      <c r="BX75" s="55" t="str">
        <f t="shared" si="16"/>
        <v>POK</v>
      </c>
      <c r="BY75" s="56" t="str">
        <f t="shared" si="17"/>
        <v>3</v>
      </c>
      <c r="BZ75" s="56" t="str">
        <f t="shared" si="18"/>
        <v>M</v>
      </c>
      <c r="CA75" s="56" t="str">
        <f t="shared" si="19"/>
        <v>FI</v>
      </c>
      <c r="CB75" s="56" t="str">
        <f t="shared" si="20"/>
        <v>K</v>
      </c>
      <c r="CC75" s="56" t="str">
        <f t="shared" si="21"/>
        <v>VT</v>
      </c>
      <c r="CD75" s="57" t="str">
        <f t="shared" si="22"/>
        <v>14SS RP 04_FLAT_GR_KIDS</v>
      </c>
      <c r="CE75" s="56" t="str">
        <f t="shared" si="23"/>
        <v>POKFIF3904</v>
      </c>
      <c r="CF75" s="56">
        <f t="shared" si="24"/>
        <v>904</v>
      </c>
      <c r="CG75" s="57" t="str">
        <f t="shared" si="25"/>
        <v>14SS RP 04_FLAT_GR_KIDS</v>
      </c>
      <c r="CH75" s="56" t="str">
        <f t="shared" si="26"/>
        <v>GR</v>
      </c>
      <c r="CI75" s="56">
        <f t="shared" si="27"/>
        <v>1</v>
      </c>
      <c r="CJ75" s="56" t="str">
        <f t="shared" si="28"/>
        <v>OSM</v>
      </c>
      <c r="CK75" s="58">
        <f t="shared" si="67"/>
        <v>150</v>
      </c>
      <c r="CL75" s="59">
        <f t="shared" si="30"/>
        <v>8.1999999999999993</v>
      </c>
      <c r="CM75" s="58">
        <f t="shared" si="31"/>
        <v>49000</v>
      </c>
      <c r="CN75" s="58">
        <f t="shared" si="32"/>
        <v>9020</v>
      </c>
      <c r="CO75" s="58">
        <f t="shared" si="33"/>
        <v>1868</v>
      </c>
      <c r="CP75" s="60">
        <f t="shared" si="34"/>
        <v>1</v>
      </c>
      <c r="CQ75" s="241">
        <v>699</v>
      </c>
      <c r="CS75" s="49"/>
      <c r="CT75" s="50" t="str">
        <f t="shared" si="35"/>
        <v>POKFIF3904GROSM</v>
      </c>
      <c r="CU75" s="51" t="str">
        <f t="shared" si="36"/>
        <v>ROBOCARPOLI KIDS</v>
      </c>
      <c r="CV75" s="51" t="str">
        <f t="shared" si="55"/>
        <v>FITTED CAP_904</v>
      </c>
      <c r="CW75" s="51" t="str">
        <f t="shared" si="37"/>
        <v>GREEN_OSM</v>
      </c>
      <c r="CX75" s="52" t="str">
        <f t="shared" si="38"/>
        <v>POK</v>
      </c>
      <c r="CY75" s="52">
        <f t="shared" si="39"/>
        <v>904</v>
      </c>
      <c r="CZ75" s="53">
        <f t="shared" si="68"/>
        <v>150</v>
      </c>
      <c r="DA75" s="53">
        <f t="shared" si="41"/>
        <v>49000</v>
      </c>
      <c r="DB75" s="52" t="str">
        <f t="shared" si="42"/>
        <v>GREEN</v>
      </c>
      <c r="DC75" s="52" t="str">
        <f t="shared" si="43"/>
        <v>OSM</v>
      </c>
      <c r="DD75" s="61"/>
      <c r="DE75" s="165"/>
      <c r="DG75" s="1268">
        <v>41778</v>
      </c>
      <c r="DH75" s="283">
        <f t="shared" si="44"/>
        <v>41740</v>
      </c>
      <c r="DI75" s="1306" t="s">
        <v>2393</v>
      </c>
      <c r="DJ75" s="1306" t="s">
        <v>2393</v>
      </c>
      <c r="DK75" s="1268">
        <v>41814</v>
      </c>
      <c r="DL75" s="1267" t="s">
        <v>2393</v>
      </c>
      <c r="DM75" s="1267" t="s">
        <v>2393</v>
      </c>
      <c r="DN75" s="1267" t="s">
        <v>2393</v>
      </c>
      <c r="DO75" s="1268">
        <v>41778</v>
      </c>
      <c r="DP75" s="284">
        <f t="shared" si="45"/>
        <v>41770</v>
      </c>
      <c r="DQ75" s="1267" t="s">
        <v>2393</v>
      </c>
      <c r="DR75" s="1267" t="s">
        <v>2393</v>
      </c>
      <c r="DS75" s="1267" t="s">
        <v>2393</v>
      </c>
      <c r="DT75" s="1269">
        <v>41795</v>
      </c>
      <c r="DU75" s="1269">
        <v>41795</v>
      </c>
      <c r="DV75" s="1269">
        <v>41800</v>
      </c>
      <c r="DW75" s="1267" t="s">
        <v>2393</v>
      </c>
      <c r="DX75" s="1315">
        <v>41845</v>
      </c>
      <c r="DY75" s="1198" t="s">
        <v>6937</v>
      </c>
      <c r="DZ75" s="61" t="s">
        <v>5420</v>
      </c>
      <c r="EA75" s="62"/>
      <c r="EB75" s="62"/>
      <c r="EC75" s="26" t="str">
        <f t="shared" si="56"/>
        <v>POKFIF3904GR41775</v>
      </c>
      <c r="ED75" s="26" t="str">
        <f t="shared" si="57"/>
        <v>POKFIF3904GROSM</v>
      </c>
      <c r="EE75" s="27">
        <f>IF(ED75="",0,IF(COUNTIF(ED$12:ED74,ED75)=0,0,COUNTIF(ED$12:ED74,ED75)))</f>
        <v>0</v>
      </c>
      <c r="EF75" s="26">
        <f t="shared" si="58"/>
        <v>1</v>
      </c>
      <c r="EG75" s="27" t="str">
        <f t="shared" si="59"/>
        <v>R1</v>
      </c>
      <c r="EI75" s="26" t="str">
        <f t="shared" si="60"/>
        <v>POKFIF3904</v>
      </c>
      <c r="EJ75" s="26" t="str">
        <f t="shared" si="61"/>
        <v>POKFIF3904GR</v>
      </c>
      <c r="EL75" s="1265" t="s">
        <v>2417</v>
      </c>
      <c r="EM75" s="1265" t="s">
        <v>2417</v>
      </c>
      <c r="EN75" s="1265" t="s">
        <v>2417</v>
      </c>
      <c r="EO75" s="1265" t="s">
        <v>2417</v>
      </c>
      <c r="EP75" s="1265" t="s">
        <v>2417</v>
      </c>
      <c r="EQ75" s="1265" t="s">
        <v>2417</v>
      </c>
      <c r="ER75" s="1318"/>
      <c r="ES75" s="1318"/>
      <c r="ET75" s="1318"/>
      <c r="EU75" s="1318"/>
      <c r="EV75" s="1211"/>
      <c r="EW75" s="1211"/>
    </row>
    <row r="76" spans="1:153" s="26" customFormat="1" ht="52.5" customHeight="1">
      <c r="A76" s="169" t="str">
        <f>IF(OR($I76="TTL",$I76=""),"",IF(ISERROR(VLOOKUP($B76,CODE!$D:$G,CODE!$F$1-2,FALSE))=TRUE,"전략",VLOOKUP($B76,CODE!$D:$G,CODE!$F$1-2,FALSE)))</f>
        <v>F-CAP</v>
      </c>
      <c r="B76" s="224" t="str">
        <f>IF(OR($I76="TTL",$I76=""),"",IF(VLOOKUP($P76,CODE!$K:$O,CODE!$O$1,FALSE)="",$I76,$I76&amp;"-"&amp;VLOOKUP($P76,CODE!$K:$O,CODE!$O$1,FALSE)))</f>
        <v>POK</v>
      </c>
      <c r="C76" s="72" t="str">
        <f t="shared" si="46"/>
        <v>POK-캡보이2-03</v>
      </c>
      <c r="D76" s="306" t="str">
        <f t="shared" si="47"/>
        <v>POK-캡보이2-03POKFIF3904GR</v>
      </c>
      <c r="E76" s="72">
        <f t="shared" si="48"/>
        <v>4</v>
      </c>
      <c r="F76" s="195" t="str">
        <f t="shared" si="49"/>
        <v>POK-캡보이2-034</v>
      </c>
      <c r="G76" s="72" t="str">
        <f t="shared" si="50"/>
        <v>POK-캡보이2-034-POKFIF3904GREENOML</v>
      </c>
      <c r="H76" s="72" t="str">
        <f>IF(ISERROR(I76&amp;VLOOKUP(P76,CODE!$K:$N,CODE!$N$1,FALSE)&amp;S76)=TRUE,0,I76&amp;VLOOKUP(P76,CODE!$K:$N,CODE!$N$1,FALSE)&amp;S76)</f>
        <v>POK의류외904</v>
      </c>
      <c r="I76" s="72" t="str">
        <f>IF(ISERROR(SEARCH("TTL",$K76))=TRUE,IF($L76="","",VLOOKUP($L76,CODE!$B:$G,CODE!$D$1,FALSE)),"TTL")</f>
        <v>POK</v>
      </c>
      <c r="J76" s="244" t="str">
        <f t="shared" si="51"/>
        <v>14SS R</v>
      </c>
      <c r="K76" s="998"/>
      <c r="L76" s="40" t="s">
        <v>2084</v>
      </c>
      <c r="M76" s="41" t="str">
        <f>IF(OR($I76="TTL",$L76=""),"",VLOOKUP($L76,CODE!$B:$D,CODE!$C$1,FALSE))</f>
        <v>ROBOCARPOLI KIDS</v>
      </c>
      <c r="N76" s="42" t="str">
        <f>IF(OR($I76="TTL",$L76=""),"",VLOOKUP($K$2,CODE!$S:$T,CODE!$T$1-1,FALSE))</f>
        <v>F</v>
      </c>
      <c r="O76" s="43" t="str">
        <f>IF(OR($I76="TTL",$L76=""),"",VLOOKUP($L$2,CODE!$X:$Y,CODE!$Y$1-1,FALSE))</f>
        <v>3</v>
      </c>
      <c r="P76" s="40" t="s">
        <v>2085</v>
      </c>
      <c r="Q76" s="41" t="str">
        <f>IF(OR($I76="TTL",$P76=""),"",VLOOKUP($P76,CODE!$K:$M,CODE!$L$1,FALSE))</f>
        <v>FITTED CAP</v>
      </c>
      <c r="R76" s="185" t="s">
        <v>1927</v>
      </c>
      <c r="S76" s="1205">
        <v>904</v>
      </c>
      <c r="T76" s="43">
        <f t="shared" ref="T76:T117" si="69">IF(OR($I76="TTL",$S76=""),"",IF($S76&lt;10,"00"&amp;$S76,IF($S76&lt;100,"0"&amp;$S76,$S76)))</f>
        <v>904</v>
      </c>
      <c r="U76" s="39" t="str">
        <f t="shared" ref="U76:U117" si="70">IF($I76="TTL","",$L76&amp;$P76&amp;$N76&amp;$O76&amp;$T76)</f>
        <v>POKFIF3904</v>
      </c>
      <c r="V76" s="36">
        <f t="shared" si="62"/>
        <v>0.5</v>
      </c>
      <c r="W76" s="44" t="s">
        <v>2094</v>
      </c>
      <c r="X76" s="39" t="str">
        <f>IF($Y76="","",VLOOKUP($Y76,CODE!$AE:$AF,CODE!$AF$1-1,FALSE))</f>
        <v>GR</v>
      </c>
      <c r="Y76" s="37" t="s">
        <v>2095</v>
      </c>
      <c r="Z76" s="35" t="str">
        <f t="shared" si="5"/>
        <v>POKFIF3904GR</v>
      </c>
      <c r="AA76" s="587" t="str">
        <f t="shared" si="6"/>
        <v>R1</v>
      </c>
      <c r="AB76" s="45">
        <f t="shared" si="7"/>
        <v>0.5</v>
      </c>
      <c r="AC76" s="593">
        <v>0</v>
      </c>
      <c r="AD76" s="186">
        <v>1</v>
      </c>
      <c r="AE76" s="1207" t="s">
        <v>2091</v>
      </c>
      <c r="AF76" s="214">
        <v>70</v>
      </c>
      <c r="AG76" s="215" t="s">
        <v>2088</v>
      </c>
      <c r="AH76" s="216">
        <v>3</v>
      </c>
      <c r="AI76" s="231" t="str">
        <f t="shared" ref="AI76:AI117" si="71">IF($AH76=0,"",IF($AH76&lt;10,"0"&amp;$AH76,$AH76))</f>
        <v>03</v>
      </c>
      <c r="AJ76" s="217" t="s">
        <v>2089</v>
      </c>
      <c r="AK76" s="217" t="s">
        <v>2090</v>
      </c>
      <c r="AL76" s="219">
        <f t="shared" ref="AL76:AL117" si="72">IF($AK76=0,"",IF($AK76="KR",2,1))</f>
        <v>1</v>
      </c>
      <c r="AM76" s="254">
        <f>IF(ISERROR(VLOOKUP($F76,[1]기획현황취합!$A$1:$E$64926,[1]기획현황취합!$B$1,FALSE))=TRUE,0,VLOOKUP($F76,[1]기획현황취합!$A$1:$E$64926,[1]기획현황취합!$B$1,FALSE))</f>
        <v>49000</v>
      </c>
      <c r="AN76" s="1003">
        <f>IF(ISERROR(VLOOKUP($F76,[1]기획현황취합!$A$1:$E$64926,[1]기획현황취합!$C$1,FALSE))=TRUE,0,VLOOKUP($F76,[1]기획현황취합!$A$1:$E$64926,[1]기획현황취합!$C$1,FALSE))</f>
        <v>41775</v>
      </c>
      <c r="AO76" s="46">
        <f>IF(ISERROR(($AM76/1.1)/VLOOKUP($AG76,'TARGET MU'!$A:$D,'TARGET MU'!$D$1,FALSE))=TRUE,0,($AM76/1.1)/VLOOKUP($AG76,'TARGET MU'!$A:$D,'TARGET MU'!$D$1,FALSE))</f>
        <v>8909.0909090909081</v>
      </c>
      <c r="AP76" s="1034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10888</v>
      </c>
      <c r="AQ76" s="38">
        <f t="shared" si="52"/>
        <v>1978.9090909090919</v>
      </c>
      <c r="AR76" s="725">
        <v>1800</v>
      </c>
      <c r="AS76" s="725">
        <v>48</v>
      </c>
      <c r="AT76" s="251">
        <v>20</v>
      </c>
      <c r="AU76" s="226">
        <f t="shared" ref="AU76:AU136" si="73">SUM(AR76:AT76)</f>
        <v>1868</v>
      </c>
      <c r="AV76" s="252">
        <v>8.1999999999999993</v>
      </c>
      <c r="AW76" s="253">
        <v>0</v>
      </c>
      <c r="AX76" s="257">
        <f>IF(ISERROR(VLOOKUP($F76,[1]기획현황취합!$A$1:$E$64926,[1]기획현황취합!$D$1,FALSE))=TRUE,0,VLOOKUP($F76,[1]기획현황취합!$A$1:$E$64926,[1]기획현황취합!$D$1,FALSE))</f>
        <v>41775</v>
      </c>
      <c r="AY76" s="255">
        <v>0</v>
      </c>
      <c r="AZ76" s="210">
        <f>IF(ISERROR(VLOOKUP($F76,[1]기획현황취합!$A$1:$E$64926,[1]기획현황취합!$E$1,FALSE))=TRUE,0,VLOOKUP($F76,[1]기획현황취합!$A$1:$E$64926,[1]기획현황취합!$E$1,FALSE))</f>
        <v>41830</v>
      </c>
      <c r="BA76" s="250">
        <v>41830</v>
      </c>
      <c r="BB76" s="250">
        <v>41836</v>
      </c>
      <c r="BC76" s="250">
        <v>0</v>
      </c>
      <c r="BD76" s="250">
        <v>0</v>
      </c>
      <c r="BE76" s="250">
        <v>0</v>
      </c>
      <c r="BF76" s="250">
        <v>0</v>
      </c>
      <c r="BG76" s="1197" t="s">
        <v>1671</v>
      </c>
      <c r="BH76" s="1197" t="s">
        <v>1671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70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63"/>
        <v>0</v>
      </c>
      <c r="BO76" s="47">
        <f t="shared" si="64"/>
        <v>70</v>
      </c>
      <c r="BP76" s="95">
        <f t="shared" si="65"/>
        <v>762160</v>
      </c>
      <c r="BQ76" s="95">
        <f t="shared" si="66"/>
        <v>3430000</v>
      </c>
      <c r="BR76" s="48">
        <f t="shared" ref="BR76:BR136" si="74">IF(ISERROR($BQ76/($BP76*1.1))=TRUE,0,$BQ76/($BP76*1.1))</f>
        <v>4.0912430699352074</v>
      </c>
      <c r="BT76" s="26" t="str">
        <f>IF(ISERROR(Z76&amp;VLOOKUP($AG76,'TARGET MU'!$A:$D,'TARGET MU'!$B$1,FALSE))=TRUE,"",Z76&amp;VLOOKUP($AG76,'TARGET MU'!$A:$D,'TARGET MU'!$B$1,FALSE))</f>
        <v>POKFIF3904GR캡보이_베트남</v>
      </c>
      <c r="BU76" s="31">
        <f t="shared" si="53"/>
        <v>10888</v>
      </c>
      <c r="BV76" s="31" t="str">
        <f t="shared" si="54"/>
        <v>POKFIF3904GROML7049000캡보이203VT</v>
      </c>
      <c r="BX76" s="55" t="str">
        <f t="shared" ref="BX76:BX136" si="75">IF($I76="TTL","",$L76)</f>
        <v>POK</v>
      </c>
      <c r="BY76" s="56" t="str">
        <f t="shared" ref="BY76:BY136" si="76">$O76</f>
        <v>3</v>
      </c>
      <c r="BZ76" s="56" t="str">
        <f t="shared" ref="BZ76:BZ136" si="77">$AJ76</f>
        <v>M</v>
      </c>
      <c r="CA76" s="56" t="str">
        <f t="shared" ref="CA76:CA136" si="78">$P76</f>
        <v>FI</v>
      </c>
      <c r="CB76" s="56" t="str">
        <f t="shared" ref="CB76:CB136" si="79">$R76</f>
        <v>K</v>
      </c>
      <c r="CC76" s="56" t="str">
        <f t="shared" ref="CC76:CC136" si="80">$AK76</f>
        <v>VT</v>
      </c>
      <c r="CD76" s="57" t="str">
        <f t="shared" ref="CD76:CD136" si="81">$W76</f>
        <v>14SS RP 04_FLAT_GR_KIDS</v>
      </c>
      <c r="CE76" s="56" t="str">
        <f t="shared" ref="CE76:CE136" si="82">$U76</f>
        <v>POKFIF3904</v>
      </c>
      <c r="CF76" s="56">
        <f t="shared" ref="CF76:CF136" si="83">$T76</f>
        <v>904</v>
      </c>
      <c r="CG76" s="57" t="str">
        <f t="shared" ref="CG76:CG136" si="84">$W76</f>
        <v>14SS RP 04_FLAT_GR_KIDS</v>
      </c>
      <c r="CH76" s="56" t="str">
        <f t="shared" ref="CH76:CH136" si="85">$X76</f>
        <v>GR</v>
      </c>
      <c r="CI76" s="56">
        <f t="shared" ref="CI76:CI136" si="86">$AD76</f>
        <v>1</v>
      </c>
      <c r="CJ76" s="56" t="str">
        <f t="shared" ref="CJ76:CJ136" si="87">$AE76</f>
        <v>OML</v>
      </c>
      <c r="CK76" s="58">
        <f t="shared" si="67"/>
        <v>70</v>
      </c>
      <c r="CL76" s="59">
        <f t="shared" ref="CL76:CL136" si="88">$AV76</f>
        <v>8.1999999999999993</v>
      </c>
      <c r="CM76" s="58">
        <f t="shared" ref="CM76:CM136" si="89">$AM76</f>
        <v>49000</v>
      </c>
      <c r="CN76" s="58">
        <f t="shared" ref="CN76:CN136" si="90">$AP76-$AU76</f>
        <v>9020</v>
      </c>
      <c r="CO76" s="58">
        <f t="shared" ref="CO76:CO136" si="91">$AU76</f>
        <v>1868</v>
      </c>
      <c r="CP76" s="60">
        <f t="shared" ref="CP76:CP136" si="92">$AL76</f>
        <v>1</v>
      </c>
      <c r="CQ76" s="241">
        <v>699</v>
      </c>
      <c r="CS76" s="49"/>
      <c r="CT76" s="50" t="str">
        <f t="shared" ref="CT76:CT136" si="93">IF($I76="TTL",$K76,$Z76&amp;$AE76)</f>
        <v>POKFIF3904GROML</v>
      </c>
      <c r="CU76" s="51" t="str">
        <f t="shared" ref="CU76:CU136" si="94">$M76</f>
        <v>ROBOCARPOLI KIDS</v>
      </c>
      <c r="CV76" s="51" t="str">
        <f t="shared" si="55"/>
        <v>FITTED CAP_904</v>
      </c>
      <c r="CW76" s="51" t="str">
        <f t="shared" ref="CW76:CW136" si="95">IF($I76="TTL","",IF($CT76="","",$Y76&amp;"_"&amp;$AE76))</f>
        <v>GREEN_OML</v>
      </c>
      <c r="CX76" s="52" t="str">
        <f t="shared" ref="CX76:CX136" si="96">$L76</f>
        <v>POK</v>
      </c>
      <c r="CY76" s="52">
        <f t="shared" ref="CY76:CY136" si="97">$T76</f>
        <v>904</v>
      </c>
      <c r="CZ76" s="53">
        <f t="shared" si="68"/>
        <v>70</v>
      </c>
      <c r="DA76" s="53">
        <f t="shared" ref="DA76:DA136" si="98">$AM76</f>
        <v>49000</v>
      </c>
      <c r="DB76" s="52" t="str">
        <f t="shared" ref="DB76:DB136" si="99">$Y76</f>
        <v>GREEN</v>
      </c>
      <c r="DC76" s="52" t="str">
        <f t="shared" ref="DC76:DC136" si="100">$AE76</f>
        <v>OML</v>
      </c>
      <c r="DD76" s="61"/>
      <c r="DE76" s="165"/>
      <c r="DG76" s="1268">
        <v>41778</v>
      </c>
      <c r="DH76" s="283">
        <f t="shared" ref="DH76:DH136" si="101">IF(OR($I76="TTL",$I76=""),"",AZ76-$DH$11)</f>
        <v>41740</v>
      </c>
      <c r="DI76" s="1306" t="s">
        <v>2393</v>
      </c>
      <c r="DJ76" s="1306" t="s">
        <v>2393</v>
      </c>
      <c r="DK76" s="1268">
        <v>41814</v>
      </c>
      <c r="DL76" s="1267" t="s">
        <v>2393</v>
      </c>
      <c r="DM76" s="1267" t="s">
        <v>2393</v>
      </c>
      <c r="DN76" s="1267" t="s">
        <v>2393</v>
      </c>
      <c r="DO76" s="1268">
        <v>41778</v>
      </c>
      <c r="DP76" s="284">
        <f t="shared" ref="DP76:DP136" si="102">IF(OR($DN76="없음",$I76="TTL",$I76=""),"",AZ76-$DP$11)</f>
        <v>41770</v>
      </c>
      <c r="DQ76" s="1267" t="s">
        <v>2393</v>
      </c>
      <c r="DR76" s="1267" t="s">
        <v>2393</v>
      </c>
      <c r="DS76" s="1267" t="s">
        <v>2393</v>
      </c>
      <c r="DT76" s="1269">
        <v>41795</v>
      </c>
      <c r="DU76" s="1269">
        <v>41795</v>
      </c>
      <c r="DV76" s="1269">
        <v>41800</v>
      </c>
      <c r="DW76" s="1267" t="s">
        <v>2393</v>
      </c>
      <c r="DX76" s="1315">
        <v>41845</v>
      </c>
      <c r="DY76" s="1198" t="s">
        <v>6937</v>
      </c>
      <c r="DZ76" s="61" t="s">
        <v>5420</v>
      </c>
      <c r="EA76" s="62"/>
      <c r="EB76" s="62"/>
      <c r="EC76" s="26" t="str">
        <f t="shared" si="56"/>
        <v/>
      </c>
      <c r="ED76" s="26" t="str">
        <f t="shared" si="57"/>
        <v>POKFIF3904GROML</v>
      </c>
      <c r="EE76" s="27">
        <f>IF(ED76="",0,IF(COUNTIF(ED$12:ED75,ED76)=0,0,COUNTIF(ED$12:ED75,ED76)))</f>
        <v>0</v>
      </c>
      <c r="EF76" s="26">
        <f t="shared" si="58"/>
        <v>1</v>
      </c>
      <c r="EG76" s="27" t="str">
        <f t="shared" si="59"/>
        <v>R1</v>
      </c>
      <c r="EI76" s="26" t="str">
        <f t="shared" si="60"/>
        <v>POKFIF3904</v>
      </c>
      <c r="EJ76" s="26" t="str">
        <f t="shared" si="61"/>
        <v>POKFIF3904GR</v>
      </c>
      <c r="EL76" s="1265" t="s">
        <v>2417</v>
      </c>
      <c r="EM76" s="1265" t="s">
        <v>2417</v>
      </c>
      <c r="EN76" s="1265" t="s">
        <v>2417</v>
      </c>
      <c r="EO76" s="1265" t="s">
        <v>2417</v>
      </c>
      <c r="EP76" s="1265" t="s">
        <v>2417</v>
      </c>
      <c r="EQ76" s="1265" t="s">
        <v>2417</v>
      </c>
      <c r="ER76" s="1318"/>
      <c r="ES76" s="1318"/>
      <c r="ET76" s="1318"/>
      <c r="EU76" s="1318"/>
      <c r="EV76" s="1211"/>
      <c r="EW76" s="1211"/>
    </row>
    <row r="77" spans="1:153" s="26" customFormat="1" ht="52.5" customHeight="1">
      <c r="A77" s="169" t="str">
        <f>IF(OR($I77="TTL",$I77=""),"",IF(ISERROR(VLOOKUP($B77,CODE!$D:$G,CODE!$F$1-2,FALSE))=TRUE,"전략",VLOOKUP($B77,CODE!$D:$G,CODE!$F$1-2,FALSE)))</f>
        <v/>
      </c>
      <c r="B77" s="224" t="str">
        <f>IF(OR($I77="TTL",$I77=""),"",IF(VLOOKUP($P77,CODE!$K:$O,CODE!$O$1,FALSE)="",$I77,$I77&amp;"-"&amp;VLOOKUP($P77,CODE!$K:$O,CODE!$O$1,FALSE)))</f>
        <v/>
      </c>
      <c r="C77" s="72" t="str">
        <f t="shared" si="46"/>
        <v/>
      </c>
      <c r="D77" s="306" t="str">
        <f t="shared" si="47"/>
        <v/>
      </c>
      <c r="E77" s="72">
        <f t="shared" si="48"/>
        <v>0</v>
      </c>
      <c r="F77" s="195" t="str">
        <f t="shared" si="49"/>
        <v>0</v>
      </c>
      <c r="G77" s="72" t="str">
        <f t="shared" si="50"/>
        <v>0-</v>
      </c>
      <c r="H77" s="72">
        <f>IF(ISERROR(I77&amp;VLOOKUP(P77,CODE!$K:$N,CODE!$N$1,FALSE)&amp;S77)=TRUE,0,I77&amp;VLOOKUP(P77,CODE!$K:$N,CODE!$N$1,FALSE)&amp;S77)</f>
        <v>0</v>
      </c>
      <c r="I77" s="72" t="str">
        <f>IF(ISERROR(SEARCH("TTL",$K77))=TRUE,IF($L77="","",VLOOKUP($L77,CODE!$B:$G,CODE!$D$1,FALSE)),"TTL")</f>
        <v>TTL</v>
      </c>
      <c r="J77" s="244" t="str">
        <f t="shared" si="51"/>
        <v/>
      </c>
      <c r="K77" s="998" t="str">
        <f>C76&amp;" TTL"</f>
        <v>POK-캡보이2-03 TTL</v>
      </c>
      <c r="L77" s="40"/>
      <c r="M77" s="41" t="str">
        <f>IF(OR($I77="TTL",$L77=""),"",VLOOKUP($L77,CODE!$B:$D,CODE!$C$1,FALSE))</f>
        <v/>
      </c>
      <c r="N77" s="42" t="str">
        <f>IF(OR($I77="TTL",$L77=""),"",VLOOKUP($K$2,CODE!$S:$T,CODE!$T$1-1,FALSE))</f>
        <v/>
      </c>
      <c r="O77" s="43" t="str">
        <f>IF(OR($I77="TTL",$L77=""),"",VLOOKUP($L$2,CODE!$X:$Y,CODE!$Y$1-1,FALSE))</f>
        <v/>
      </c>
      <c r="P77" s="40"/>
      <c r="Q77" s="41" t="str">
        <f>IF(OR($I77="TTL",$P77=""),"",VLOOKUP($P77,CODE!$K:$M,CODE!$L$1,FALSE))</f>
        <v/>
      </c>
      <c r="R77" s="185" t="s">
        <v>1927</v>
      </c>
      <c r="S77" s="40"/>
      <c r="T77" s="43" t="str">
        <f t="shared" si="69"/>
        <v/>
      </c>
      <c r="U77" s="39" t="str">
        <f t="shared" si="70"/>
        <v/>
      </c>
      <c r="V77" s="36">
        <f t="shared" ref="V77:V108" si="103">IF($I77="TTL",SUMIF($C:$C,MID($K77,1,SEARCH("TTL",$K77)-2),$V:$V),IF($EI77="",0,1/COUNTIF($EI:$EI,$EI77)))</f>
        <v>4</v>
      </c>
      <c r="W77" s="44"/>
      <c r="X77" s="39" t="str">
        <f>IF($Y77="","",VLOOKUP($Y77,CODE!$AE:$AF,CODE!$AF$1-1,FALSE))</f>
        <v/>
      </c>
      <c r="Y77" s="37"/>
      <c r="Z77" s="35" t="str">
        <f t="shared" ref="Z77:Z140" si="104">$U77&amp;$X77</f>
        <v/>
      </c>
      <c r="AA77" s="587" t="str">
        <f t="shared" ref="AA77:AA140" si="105">VLOOKUP($Z77&amp;$AX77,$EC:$EG,5,FALSE)</f>
        <v/>
      </c>
      <c r="AB77" s="45">
        <f t="shared" ref="AB77:AB140" si="106">IF($I77="TTL",SUMIF($C:$C,MID($K77,1,SEARCH("TTL",$K77)-2),$AB:$AB),IF($EJ77="",0,1/COUNTIF($EJ:$EJ,$EJ77)))</f>
        <v>4</v>
      </c>
      <c r="AC77" s="593">
        <v>0</v>
      </c>
      <c r="AD77" s="186">
        <v>1</v>
      </c>
      <c r="AE77" s="218"/>
      <c r="AF77" s="214"/>
      <c r="AG77" s="215"/>
      <c r="AH77" s="216"/>
      <c r="AI77" s="231" t="str">
        <f t="shared" si="71"/>
        <v/>
      </c>
      <c r="AJ77" s="217"/>
      <c r="AK77" s="217"/>
      <c r="AL77" s="219" t="str">
        <f t="shared" si="72"/>
        <v/>
      </c>
      <c r="AM77" s="254">
        <f>IF(ISERROR(VLOOKUP($F77,[1]기획현황취합!$A$1:$E$64926,[1]기획현황취합!$B$1,FALSE))=TRUE,0,VLOOKUP($F77,[1]기획현황취합!$A$1:$E$64926,[1]기획현황취합!$B$1,FALSE))</f>
        <v>0</v>
      </c>
      <c r="AN77" s="1003">
        <f>IF(ISERROR(VLOOKUP($F77,[1]기획현황취합!$A$1:$E$64926,[1]기획현황취합!$C$1,FALSE))=TRUE,0,VLOOKUP($F77,[1]기획현황취합!$A$1:$E$64926,[1]기획현황취합!$C$1,FALSE))</f>
        <v>0</v>
      </c>
      <c r="AO77" s="46">
        <f>IF(ISERROR(($AM77/1.1)/VLOOKUP($AG77,'TARGET MU'!$A:$D,'TARGET MU'!$D$1,FALSE))=TRUE,0,($AM77/1.1)/VLOOKUP($AG77,'TARGET MU'!$A:$D,'TARGET MU'!$D$1,FALSE))</f>
        <v>0</v>
      </c>
      <c r="AP77" s="1034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0</v>
      </c>
      <c r="AQ77" s="38">
        <f t="shared" ref="AQ77:AQ137" si="107">AP77-AO77</f>
        <v>0</v>
      </c>
      <c r="AR77" s="725">
        <v>0</v>
      </c>
      <c r="AS77" s="725">
        <v>0</v>
      </c>
      <c r="AT77" s="251" t="s">
        <v>1714</v>
      </c>
      <c r="AU77" s="226">
        <f t="shared" si="73"/>
        <v>0</v>
      </c>
      <c r="AV77" s="252">
        <v>0</v>
      </c>
      <c r="AW77" s="253">
        <v>0</v>
      </c>
      <c r="AX77" s="257">
        <f>IF(ISERROR(VLOOKUP($F77,[1]기획현황취합!$A$1:$E$64926,[1]기획현황취합!$D$1,FALSE))=TRUE,0,VLOOKUP($F77,[1]기획현황취합!$A$1:$E$64926,[1]기획현황취합!$D$1,FALSE))</f>
        <v>0</v>
      </c>
      <c r="AY77" s="255">
        <v>0</v>
      </c>
      <c r="AZ77" s="210">
        <f>IF(ISERROR(VLOOKUP($F77,[1]기획현황취합!$A$1:$E$64926,[1]기획현황취합!$E$1,FALSE))=TRUE,0,VLOOKUP($F77,[1]기획현황취합!$A$1:$E$64926,[1]기획현황취합!$E$1,FALSE))</f>
        <v>0</v>
      </c>
      <c r="BA77" s="250">
        <v>0</v>
      </c>
      <c r="BB77" s="250">
        <v>0</v>
      </c>
      <c r="BC77" s="250">
        <v>0</v>
      </c>
      <c r="BD77" s="250">
        <v>0</v>
      </c>
      <c r="BE77" s="250">
        <v>0</v>
      </c>
      <c r="BF77" s="250">
        <v>0</v>
      </c>
      <c r="BG77" s="256">
        <v>0</v>
      </c>
      <c r="BH77" s="256">
        <v>0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1200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08" si="108">IF($I77="TTL",SUMIF($C:$C,MID($K77,1,SEARCH("TTL",$K77)-2),$BN:$BN),IF(($BO77-SUM($BI77,$BJ77,$BK77,BL77,BM77))&lt;$BO77*$BN$6,0,$BO77-SUM($BI77,$BJ77,$BK77,BL77,BM77)))</f>
        <v>0</v>
      </c>
      <c r="BO77" s="47">
        <f t="shared" ref="BO77:BO108" si="109">IF($I77="TTL",SUMIF($C:$C,MID($K77,1,SEARCH("TTL",$K77)-2),$BO:$BO),$AF77)</f>
        <v>1200</v>
      </c>
      <c r="BP77" s="95">
        <f t="shared" ref="BP77:BP108" si="110">IF($I77="TTL",SUMIF($C:$C,MID($K77,1,SEARCH("TTL",$K77)-2),$BP:$BP),IF($AO77=0,0,IF($AP77=0,$AO77*$AF77,$AP77*$AF77)))</f>
        <v>12115600</v>
      </c>
      <c r="BQ77" s="95">
        <f t="shared" ref="BQ77:BQ108" si="111">IF($I77="TTL",SUMIF($C:$C,MID($K77,1,SEARCH("TTL",$K77)-2),$BQ:$BQ),$AM77*$AF77)</f>
        <v>58800000</v>
      </c>
      <c r="BR77" s="48">
        <f t="shared" si="74"/>
        <v>4.4120427758051974</v>
      </c>
      <c r="BT77" s="26" t="str">
        <f>IF(ISERROR(Z77&amp;VLOOKUP($AG77,'TARGET MU'!$A:$D,'TARGET MU'!$B$1,FALSE))=TRUE,"",Z77&amp;VLOOKUP($AG77,'TARGET MU'!$A:$D,'TARGET MU'!$B$1,FALSE))</f>
        <v/>
      </c>
      <c r="BU77" s="31">
        <f t="shared" si="53"/>
        <v>0</v>
      </c>
      <c r="BV77" s="31" t="str">
        <f t="shared" si="54"/>
        <v>0</v>
      </c>
      <c r="BX77" s="55" t="str">
        <f t="shared" si="75"/>
        <v/>
      </c>
      <c r="BY77" s="56" t="str">
        <f t="shared" si="76"/>
        <v/>
      </c>
      <c r="BZ77" s="56">
        <f t="shared" si="77"/>
        <v>0</v>
      </c>
      <c r="CA77" s="56">
        <f t="shared" si="78"/>
        <v>0</v>
      </c>
      <c r="CB77" s="56" t="str">
        <f t="shared" si="79"/>
        <v>K</v>
      </c>
      <c r="CC77" s="56">
        <f t="shared" si="80"/>
        <v>0</v>
      </c>
      <c r="CD77" s="57">
        <f t="shared" si="81"/>
        <v>0</v>
      </c>
      <c r="CE77" s="56" t="str">
        <f t="shared" si="82"/>
        <v/>
      </c>
      <c r="CF77" s="56" t="str">
        <f t="shared" si="83"/>
        <v/>
      </c>
      <c r="CG77" s="57">
        <f t="shared" si="84"/>
        <v>0</v>
      </c>
      <c r="CH77" s="56" t="str">
        <f t="shared" si="85"/>
        <v/>
      </c>
      <c r="CI77" s="56">
        <f t="shared" si="86"/>
        <v>1</v>
      </c>
      <c r="CJ77" s="56">
        <f t="shared" si="87"/>
        <v>0</v>
      </c>
      <c r="CK77" s="58">
        <f t="shared" ref="CK77:CK108" si="112">IF($I77="TTL",SUMIF($C:$C,MID($K77,1,SEARCH("TTL",$K77)-2),$BO:$BO),$AF77)</f>
        <v>1200</v>
      </c>
      <c r="CL77" s="59">
        <f t="shared" si="88"/>
        <v>0</v>
      </c>
      <c r="CM77" s="58">
        <f t="shared" si="89"/>
        <v>0</v>
      </c>
      <c r="CN77" s="58">
        <f t="shared" si="90"/>
        <v>0</v>
      </c>
      <c r="CO77" s="58">
        <f t="shared" si="91"/>
        <v>0</v>
      </c>
      <c r="CP77" s="60" t="str">
        <f t="shared" si="92"/>
        <v/>
      </c>
      <c r="CQ77" s="241"/>
      <c r="CS77" s="49"/>
      <c r="CT77" s="50" t="str">
        <f t="shared" si="93"/>
        <v>POK-캡보이2-03 TTL</v>
      </c>
      <c r="CU77" s="51" t="str">
        <f t="shared" si="94"/>
        <v/>
      </c>
      <c r="CV77" s="51" t="str">
        <f t="shared" ref="CV77:CV137" si="113">IF($I77="TTL","",IF($CX77="","",$Q77&amp;"_"&amp;$T77&amp;IF(N77="K","_KIDS",IF(N77="I","_INFANT",""))))</f>
        <v/>
      </c>
      <c r="CW77" s="51" t="str">
        <f t="shared" si="95"/>
        <v/>
      </c>
      <c r="CX77" s="52">
        <f t="shared" si="96"/>
        <v>0</v>
      </c>
      <c r="CY77" s="52" t="str">
        <f t="shared" si="97"/>
        <v/>
      </c>
      <c r="CZ77" s="53">
        <f t="shared" ref="CZ77:CZ108" si="114">IF($I77="TTL",SUMIF($C:$C,MID($K77,1,SEARCH("TTL",$K77)-2),$CZ:$CZ),$AF77)</f>
        <v>1200</v>
      </c>
      <c r="DA77" s="53">
        <f t="shared" si="98"/>
        <v>0</v>
      </c>
      <c r="DB77" s="52">
        <f t="shared" si="99"/>
        <v>0</v>
      </c>
      <c r="DC77" s="52">
        <f t="shared" si="100"/>
        <v>0</v>
      </c>
      <c r="DD77" s="61"/>
      <c r="DE77" s="165"/>
      <c r="DG77" s="277"/>
      <c r="DH77" s="283" t="str">
        <f t="shared" si="101"/>
        <v/>
      </c>
      <c r="DI77" s="276"/>
      <c r="DJ77" s="276"/>
      <c r="DK77" s="277"/>
      <c r="DL77" s="277"/>
      <c r="DM77" s="1080"/>
      <c r="DN77" s="277"/>
      <c r="DO77" s="277"/>
      <c r="DP77" s="284" t="str">
        <f t="shared" si="102"/>
        <v/>
      </c>
      <c r="DQ77" s="277"/>
      <c r="DR77" s="277"/>
      <c r="DS77" s="278"/>
      <c r="DT77" s="277"/>
      <c r="DU77" s="278"/>
      <c r="DV77" s="277"/>
      <c r="DW77" s="277"/>
      <c r="DX77" s="278"/>
      <c r="DY77" s="278"/>
      <c r="DZ77" s="61"/>
      <c r="EA77" s="62"/>
      <c r="EB77" s="62"/>
      <c r="EC77" s="26" t="str">
        <f t="shared" si="56"/>
        <v>0</v>
      </c>
      <c r="ED77" s="26" t="str">
        <f t="shared" si="57"/>
        <v/>
      </c>
      <c r="EE77" s="27">
        <f>IF(ED77="",0,IF(COUNTIF(ED$12:ED76,ED77)=0,0,COUNTIF(ED$12:ED76,ED77)))</f>
        <v>0</v>
      </c>
      <c r="EF77" s="26">
        <f t="shared" si="58"/>
        <v>0</v>
      </c>
      <c r="EG77" s="27" t="str">
        <f t="shared" si="59"/>
        <v/>
      </c>
      <c r="EI77" s="26" t="str">
        <f t="shared" si="60"/>
        <v/>
      </c>
      <c r="EJ77" s="26" t="str">
        <f t="shared" si="61"/>
        <v/>
      </c>
      <c r="EL77" s="277"/>
      <c r="EM77" s="283"/>
      <c r="EN77" s="276"/>
      <c r="EO77" s="276"/>
      <c r="EP77" s="277"/>
      <c r="EQ77" s="277"/>
      <c r="ER77" s="1080"/>
      <c r="ES77" s="277"/>
      <c r="ET77" s="277"/>
      <c r="EU77" s="284"/>
      <c r="EV77" s="277"/>
      <c r="EW77" s="277"/>
    </row>
    <row r="78" spans="1:153" s="26" customFormat="1" ht="52.5" customHeight="1">
      <c r="A78" s="169" t="str">
        <f>IF(OR($I78="TTL",$I78=""),"",IF(ISERROR(VLOOKUP($B78,CODE!$D:$G,CODE!$F$1-2,FALSE))=TRUE,"전략",VLOOKUP($B78,CODE!$D:$G,CODE!$F$1-2,FALSE)))</f>
        <v>F-HAT</v>
      </c>
      <c r="B78" s="224" t="str">
        <f>IF(OR($I78="TTL",$I78=""),"",IF(VLOOKUP($P78,CODE!$K:$O,CODE!$O$1,FALSE)="",$I78,$I78&amp;"-"&amp;VLOOKUP($P78,CODE!$K:$O,CODE!$O$1,FALSE)))</f>
        <v>JOK</v>
      </c>
      <c r="C78" s="72" t="str">
        <f t="shared" ref="C78:C141" si="115">IF($I78="TTL","",I78&amp;"-"&amp;$AG78&amp;"-"&amp;$AI78)</f>
        <v>JOK-동일모자-22</v>
      </c>
      <c r="D78" s="306" t="str">
        <f t="shared" ref="D78:D141" si="116">$C78&amp;$Z78</f>
        <v>JOK-동일모자-22JOKBAF3509PK</v>
      </c>
      <c r="E78" s="72">
        <f t="shared" ref="E78:E141" si="117">IF($I78="TTL",0,IF(ISERROR(IF($Z77=$Z78,$E77,$E77+1))=TRUE,1,IF($Z77=$Z78,$E77,$E77+1)))</f>
        <v>1</v>
      </c>
      <c r="F78" s="195" t="str">
        <f t="shared" ref="F78:F141" si="118">$C78&amp;$E78</f>
        <v>JOK-동일모자-221</v>
      </c>
      <c r="G78" s="72" t="str">
        <f t="shared" ref="G78:G141" si="119">$F78&amp;"-"&amp;$U78&amp;$Y78&amp;$AE78</f>
        <v>JOK-동일모자-221-JOKBAF3509PINKXSS</v>
      </c>
      <c r="H78" s="72" t="str">
        <f>IF(ISERROR(I78&amp;VLOOKUP(P78,CODE!$K:$N,CODE!$N$1,FALSE)&amp;S78)=TRUE,0,I78&amp;VLOOKUP(P78,CODE!$K:$N,CODE!$N$1,FALSE)&amp;S78)</f>
        <v>JOK의류외509</v>
      </c>
      <c r="I78" s="72" t="str">
        <f>IF(ISERROR(SEARCH("TTL",$K78))=TRUE,IF($L78="","",VLOOKUP($L78,CODE!$B:$G,CODE!$D$1,FALSE)),"TTL")</f>
        <v>JOK</v>
      </c>
      <c r="J78" s="244" t="str">
        <f t="shared" ref="J78:J141" si="120">MID(W78,1,6)</f>
        <v>14FW J</v>
      </c>
      <c r="K78" s="998"/>
      <c r="L78" s="40" t="s">
        <v>2122</v>
      </c>
      <c r="M78" s="41" t="str">
        <f>IF(OR($I78="TTL",$L78=""),"",VLOOKUP($L78,CODE!$B:$D,CODE!$C$1,FALSE))</f>
        <v>JOIE BETE KIDS</v>
      </c>
      <c r="N78" s="42" t="str">
        <f>IF(OR($I78="TTL",$L78=""),"",VLOOKUP($K$2,CODE!$S:$T,CODE!$T$1-1,FALSE))</f>
        <v>F</v>
      </c>
      <c r="O78" s="43" t="str">
        <f>IF(OR($I78="TTL",$L78=""),"",VLOOKUP($L$2,CODE!$X:$Y,CODE!$Y$1-1,FALSE))</f>
        <v>3</v>
      </c>
      <c r="P78" s="40" t="s">
        <v>1939</v>
      </c>
      <c r="Q78" s="41" t="str">
        <f>IF(OR($I78="TTL",$P78=""),"",VLOOKUP($P78,CODE!$K:$M,CODE!$L$1,FALSE))</f>
        <v>BASIC CAP</v>
      </c>
      <c r="R78" s="185" t="s">
        <v>1927</v>
      </c>
      <c r="S78" s="40">
        <v>509</v>
      </c>
      <c r="T78" s="43">
        <f t="shared" si="69"/>
        <v>509</v>
      </c>
      <c r="U78" s="39" t="str">
        <f t="shared" si="70"/>
        <v>JOKBAF3509</v>
      </c>
      <c r="V78" s="36">
        <f t="shared" si="103"/>
        <v>0.33333333333333331</v>
      </c>
      <c r="W78" s="1206" t="s">
        <v>2123</v>
      </c>
      <c r="X78" s="39" t="str">
        <f>IF($Y78="","",VLOOKUP($Y78,CODE!$AE:$AF,CODE!$AF$1-1,FALSE))</f>
        <v>PK</v>
      </c>
      <c r="Y78" s="37" t="s">
        <v>2124</v>
      </c>
      <c r="Z78" s="35" t="str">
        <f t="shared" si="104"/>
        <v>JOKBAF3509PK</v>
      </c>
      <c r="AA78" s="587" t="str">
        <f t="shared" si="105"/>
        <v/>
      </c>
      <c r="AB78" s="45">
        <f t="shared" si="106"/>
        <v>0.33333333333333331</v>
      </c>
      <c r="AC78" s="593">
        <v>0</v>
      </c>
      <c r="AD78" s="186">
        <v>1</v>
      </c>
      <c r="AE78" s="218" t="s">
        <v>2125</v>
      </c>
      <c r="AF78" s="214">
        <v>300</v>
      </c>
      <c r="AG78" s="215" t="s">
        <v>1993</v>
      </c>
      <c r="AH78" s="216">
        <v>22</v>
      </c>
      <c r="AI78" s="231">
        <f t="shared" si="71"/>
        <v>22</v>
      </c>
      <c r="AJ78" s="217" t="s">
        <v>1932</v>
      </c>
      <c r="AK78" s="217" t="s">
        <v>1933</v>
      </c>
      <c r="AL78" s="219">
        <f t="shared" si="72"/>
        <v>1</v>
      </c>
      <c r="AM78" s="254">
        <f>IF(ISERROR(VLOOKUP($F78,[1]기획현황취합!$A$1:$E$64926,[1]기획현황취합!$B$1,FALSE))=TRUE,0,VLOOKUP($F78,[1]기획현황취합!$A$1:$E$64926,[1]기획현황취합!$B$1,FALSE))</f>
        <v>49000</v>
      </c>
      <c r="AN78" s="1003">
        <f>IF(ISERROR(VLOOKUP($F78,[1]기획현황취합!$A$1:$E$64926,[1]기획현황취합!$C$1,FALSE))=TRUE,0,VLOOKUP($F78,[1]기획현황취합!$A$1:$E$64926,[1]기획현황취합!$C$1,FALSE))</f>
        <v>41850</v>
      </c>
      <c r="AO78" s="46">
        <f>IF(ISERROR(($AM78/1.1)/VLOOKUP($AG78,'TARGET MU'!$A:$D,'TARGET MU'!$D$1,FALSE))=TRUE,0,($AM78/1.1)/VLOOKUP($AG78,'TARGET MU'!$A:$D,'TARGET MU'!$D$1,FALSE))</f>
        <v>7424.242424242424</v>
      </c>
      <c r="AP78" s="1034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8012.6200000000008</v>
      </c>
      <c r="AQ78" s="38">
        <f t="shared" si="107"/>
        <v>588.37757575757678</v>
      </c>
      <c r="AR78" s="725">
        <v>134</v>
      </c>
      <c r="AS78" s="725">
        <v>0</v>
      </c>
      <c r="AT78" s="251">
        <v>20</v>
      </c>
      <c r="AU78" s="226">
        <f t="shared" si="73"/>
        <v>154</v>
      </c>
      <c r="AV78" s="252">
        <v>6.3</v>
      </c>
      <c r="AW78" s="253">
        <v>0</v>
      </c>
      <c r="AX78" s="257">
        <f>IF(ISERROR(VLOOKUP($F78,[1]기획현황취합!$A$1:$E$64926,[1]기획현황취합!$D$1,FALSE))=TRUE,0,VLOOKUP($F78,[1]기획현황취합!$A$1:$E$64926,[1]기획현황취합!$D$1,FALSE))</f>
        <v>41782</v>
      </c>
      <c r="AY78" s="255">
        <v>0</v>
      </c>
      <c r="AZ78" s="210">
        <f>IF(ISERROR(VLOOKUP($F78,[1]기획현황취합!$A$1:$E$64926,[1]기획현황취합!$E$1,FALSE))=TRUE,0,VLOOKUP($F78,[1]기획현황취합!$A$1:$E$64926,[1]기획현황취합!$E$1,FALSE))</f>
        <v>41851</v>
      </c>
      <c r="BA78" s="250">
        <v>41881</v>
      </c>
      <c r="BB78" s="1324">
        <v>41884</v>
      </c>
      <c r="BC78" s="250">
        <v>41907</v>
      </c>
      <c r="BD78" s="250">
        <v>0</v>
      </c>
      <c r="BE78" s="250">
        <v>0</v>
      </c>
      <c r="BF78" s="250">
        <v>0</v>
      </c>
      <c r="BG78" s="1197" t="s">
        <v>1671</v>
      </c>
      <c r="BH78" s="1197" t="s">
        <v>1671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64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235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108"/>
        <v>0</v>
      </c>
      <c r="BO78" s="47">
        <f t="shared" si="109"/>
        <v>300</v>
      </c>
      <c r="BP78" s="95">
        <f t="shared" si="110"/>
        <v>2403786.0000000005</v>
      </c>
      <c r="BQ78" s="95">
        <f t="shared" si="111"/>
        <v>14700000</v>
      </c>
      <c r="BR78" s="48">
        <f t="shared" si="74"/>
        <v>5.5594118459947603</v>
      </c>
      <c r="BT78" s="26" t="str">
        <f>IF(ISERROR(Z78&amp;VLOOKUP($AG78,'TARGET MU'!$A:$D,'TARGET MU'!$B$1,FALSE))=TRUE,"",Z78&amp;VLOOKUP($AG78,'TARGET MU'!$A:$D,'TARGET MU'!$B$1,FALSE))</f>
        <v>JOKBAF3509PK동일모자(청도)</v>
      </c>
      <c r="BU78" s="31">
        <f t="shared" ref="BU78:BU141" si="121">AP78</f>
        <v>8012.6200000000008</v>
      </c>
      <c r="BV78" s="31" t="str">
        <f t="shared" ref="BV78:BV141" si="122">Z78&amp;AE78&amp;AF78&amp;AM78&amp;AG78&amp;AI78&amp;AK78</f>
        <v>JOKBAF3509PKXSS30049000동일모자22CN</v>
      </c>
      <c r="BX78" s="55" t="str">
        <f t="shared" si="75"/>
        <v>JOK</v>
      </c>
      <c r="BY78" s="56" t="str">
        <f t="shared" si="76"/>
        <v>3</v>
      </c>
      <c r="BZ78" s="56" t="str">
        <f t="shared" si="77"/>
        <v>M</v>
      </c>
      <c r="CA78" s="56" t="str">
        <f t="shared" si="78"/>
        <v>BA</v>
      </c>
      <c r="CB78" s="56" t="str">
        <f t="shared" si="79"/>
        <v>K</v>
      </c>
      <c r="CC78" s="56" t="str">
        <f t="shared" si="80"/>
        <v>CN</v>
      </c>
      <c r="CD78" s="57" t="str">
        <f t="shared" si="81"/>
        <v>14FW JOIE BETE_33_PK_KIDS</v>
      </c>
      <c r="CE78" s="56" t="str">
        <f t="shared" si="82"/>
        <v>JOKBAF3509</v>
      </c>
      <c r="CF78" s="56">
        <f t="shared" si="83"/>
        <v>509</v>
      </c>
      <c r="CG78" s="57" t="str">
        <f t="shared" si="84"/>
        <v>14FW JOIE BETE_33_PK_KIDS</v>
      </c>
      <c r="CH78" s="56" t="str">
        <f t="shared" si="85"/>
        <v>PK</v>
      </c>
      <c r="CI78" s="56">
        <f t="shared" si="86"/>
        <v>1</v>
      </c>
      <c r="CJ78" s="56" t="str">
        <f t="shared" si="87"/>
        <v>XSS</v>
      </c>
      <c r="CK78" s="58">
        <f t="shared" si="112"/>
        <v>300</v>
      </c>
      <c r="CL78" s="59">
        <f t="shared" si="88"/>
        <v>6.3</v>
      </c>
      <c r="CM78" s="58">
        <f t="shared" si="89"/>
        <v>49000</v>
      </c>
      <c r="CN78" s="58">
        <f t="shared" si="90"/>
        <v>7858.6200000000008</v>
      </c>
      <c r="CO78" s="58">
        <f t="shared" si="91"/>
        <v>154</v>
      </c>
      <c r="CP78" s="60">
        <f t="shared" si="92"/>
        <v>1</v>
      </c>
      <c r="CQ78" s="241" t="s">
        <v>5927</v>
      </c>
      <c r="CS78" s="49"/>
      <c r="CT78" s="50" t="str">
        <f t="shared" si="93"/>
        <v>JOKBAF3509PKXSS</v>
      </c>
      <c r="CU78" s="51" t="str">
        <f t="shared" si="94"/>
        <v>JOIE BETE KIDS</v>
      </c>
      <c r="CV78" s="51" t="str">
        <f t="shared" si="113"/>
        <v>BASIC CAP_509</v>
      </c>
      <c r="CW78" s="51" t="str">
        <f t="shared" si="95"/>
        <v>PINK_XSS</v>
      </c>
      <c r="CX78" s="52" t="str">
        <f t="shared" si="96"/>
        <v>JOK</v>
      </c>
      <c r="CY78" s="52">
        <f t="shared" si="97"/>
        <v>509</v>
      </c>
      <c r="CZ78" s="53">
        <f t="shared" si="114"/>
        <v>300</v>
      </c>
      <c r="DA78" s="53">
        <f t="shared" si="98"/>
        <v>49000</v>
      </c>
      <c r="DB78" s="52" t="str">
        <f t="shared" si="99"/>
        <v>PINK</v>
      </c>
      <c r="DC78" s="52" t="str">
        <f t="shared" si="100"/>
        <v>XSS</v>
      </c>
      <c r="DD78" s="61"/>
      <c r="DE78" s="165"/>
      <c r="DG78" s="1268">
        <v>41782</v>
      </c>
      <c r="DH78" s="283">
        <f t="shared" si="101"/>
        <v>41761</v>
      </c>
      <c r="DI78" s="1265">
        <v>41788</v>
      </c>
      <c r="DJ78" s="1265">
        <v>41789</v>
      </c>
      <c r="DK78" s="1268">
        <v>41849</v>
      </c>
      <c r="DL78" s="1266">
        <v>6</v>
      </c>
      <c r="DM78" s="1266">
        <v>6</v>
      </c>
      <c r="DN78" s="1268">
        <v>41800</v>
      </c>
      <c r="DO78" s="1267" t="s">
        <v>2399</v>
      </c>
      <c r="DP78" s="284">
        <f t="shared" si="102"/>
        <v>41791</v>
      </c>
      <c r="DQ78" s="1268">
        <v>41810</v>
      </c>
      <c r="DR78" s="1267" t="s">
        <v>2400</v>
      </c>
      <c r="DS78" s="1267" t="s">
        <v>2400</v>
      </c>
      <c r="DT78" s="1269">
        <v>41834</v>
      </c>
      <c r="DU78" s="1270">
        <v>41835</v>
      </c>
      <c r="DV78" s="1325" t="s">
        <v>4211</v>
      </c>
      <c r="DW78" s="1267" t="s">
        <v>2393</v>
      </c>
      <c r="DX78" s="1315">
        <v>41884</v>
      </c>
      <c r="DY78" s="1198" t="s">
        <v>6937</v>
      </c>
      <c r="DZ78" s="61" t="s">
        <v>5420</v>
      </c>
      <c r="EA78" s="62"/>
      <c r="EB78" s="62"/>
      <c r="EC78" s="26" t="str">
        <f t="shared" ref="EC78:EC141" si="123">IF(OR(Z77&amp;AX77=Z78&amp;AX77,Z78&amp;AX78=""),"",Z78&amp;AX78)</f>
        <v>JOKBAF3509PK41782</v>
      </c>
      <c r="ED78" s="26" t="str">
        <f t="shared" ref="ED78:ED141" si="124">IF(OR(Z77&amp;AE77=Z78&amp;AE78,Z78=""),"",Z78&amp;AE78)</f>
        <v>JOKBAF3509PKXSS</v>
      </c>
      <c r="EE78" s="27">
        <f>IF(ED78="",0,IF(COUNTIF(ED$12:ED77,ED78)=0,0,COUNTIF(ED$12:ED77,ED78)))</f>
        <v>0</v>
      </c>
      <c r="EF78" s="26">
        <f t="shared" ref="EF78:EF141" si="125">IF(OR($AJ78="B",$ED78="",MID($U78,8,1)=$EF$9,MID($U78,8,1)=$EF$10),0,1)</f>
        <v>0</v>
      </c>
      <c r="EG78" s="27" t="str">
        <f t="shared" ref="EG78:EG141" si="126">IF(EE78+EF78=0,"","R"&amp;(EE78+EF78))</f>
        <v/>
      </c>
      <c r="EI78" s="26" t="str">
        <f t="shared" ref="EI78:EI141" si="127">IF($ED78="","",IF($EE78=0,U78,""))</f>
        <v>JOKBAF3509</v>
      </c>
      <c r="EJ78" s="26" t="str">
        <f t="shared" ref="EJ78:EJ141" si="128">IF($ED78="","",IF($EE78=0,Z78,""))</f>
        <v>JOKBAF3509PK</v>
      </c>
      <c r="EL78" s="1265" t="s">
        <v>2417</v>
      </c>
      <c r="EM78" s="1265" t="s">
        <v>2417</v>
      </c>
      <c r="EN78" s="1265" t="s">
        <v>2417</v>
      </c>
      <c r="EO78" s="1265" t="s">
        <v>2417</v>
      </c>
      <c r="EP78" s="1265" t="s">
        <v>2417</v>
      </c>
      <c r="EQ78" s="1265" t="s">
        <v>2417</v>
      </c>
      <c r="ER78" s="1318"/>
      <c r="ES78" s="1318"/>
      <c r="ET78" s="1318"/>
      <c r="EU78" s="1318"/>
      <c r="EV78" s="1211"/>
      <c r="EW78" s="1211"/>
    </row>
    <row r="79" spans="1:153" s="26" customFormat="1" ht="52.5" customHeight="1">
      <c r="A79" s="169" t="str">
        <f>IF(OR($I79="TTL",$I79=""),"",IF(ISERROR(VLOOKUP($B79,CODE!$D:$G,CODE!$F$1-2,FALSE))=TRUE,"전략",VLOOKUP($B79,CODE!$D:$G,CODE!$F$1-2,FALSE)))</f>
        <v>F-HAT</v>
      </c>
      <c r="B79" s="224" t="str">
        <f>IF(OR($I79="TTL",$I79=""),"",IF(VLOOKUP($P79,CODE!$K:$O,CODE!$O$1,FALSE)="",$I79,$I79&amp;"-"&amp;VLOOKUP($P79,CODE!$K:$O,CODE!$O$1,FALSE)))</f>
        <v>JOK</v>
      </c>
      <c r="C79" s="72" t="str">
        <f t="shared" si="115"/>
        <v>JOK-동일모자-22</v>
      </c>
      <c r="D79" s="306" t="str">
        <f t="shared" si="116"/>
        <v>JOK-동일모자-22JOKBAF3509PK</v>
      </c>
      <c r="E79" s="72">
        <f t="shared" si="117"/>
        <v>1</v>
      </c>
      <c r="F79" s="195" t="str">
        <f t="shared" si="118"/>
        <v>JOK-동일모자-221</v>
      </c>
      <c r="G79" s="72" t="str">
        <f t="shared" si="119"/>
        <v>JOK-동일모자-221-JOKBAF3509PINKOSM</v>
      </c>
      <c r="H79" s="72" t="str">
        <f>IF(ISERROR(I79&amp;VLOOKUP(P79,CODE!$K:$N,CODE!$N$1,FALSE)&amp;S79)=TRUE,0,I79&amp;VLOOKUP(P79,CODE!$K:$N,CODE!$N$1,FALSE)&amp;S79)</f>
        <v>JOK의류외509</v>
      </c>
      <c r="I79" s="72" t="str">
        <f>IF(ISERROR(SEARCH("TTL",$K79))=TRUE,IF($L79="","",VLOOKUP($L79,CODE!$B:$G,CODE!$D$1,FALSE)),"TTL")</f>
        <v>JOK</v>
      </c>
      <c r="J79" s="244" t="str">
        <f t="shared" si="120"/>
        <v>14FW J</v>
      </c>
      <c r="K79" s="998"/>
      <c r="L79" s="40" t="s">
        <v>2122</v>
      </c>
      <c r="M79" s="41" t="str">
        <f>IF(OR($I79="TTL",$L79=""),"",VLOOKUP($L79,CODE!$B:$D,CODE!$C$1,FALSE))</f>
        <v>JOIE BETE KIDS</v>
      </c>
      <c r="N79" s="42" t="str">
        <f>IF(OR($I79="TTL",$L79=""),"",VLOOKUP($K$2,CODE!$S:$T,CODE!$T$1-1,FALSE))</f>
        <v>F</v>
      </c>
      <c r="O79" s="43" t="str">
        <f>IF(OR($I79="TTL",$L79=""),"",VLOOKUP($L$2,CODE!$X:$Y,CODE!$Y$1-1,FALSE))</f>
        <v>3</v>
      </c>
      <c r="P79" s="40" t="s">
        <v>1939</v>
      </c>
      <c r="Q79" s="41" t="str">
        <f>IF(OR($I79="TTL",$P79=""),"",VLOOKUP($P79,CODE!$K:$M,CODE!$L$1,FALSE))</f>
        <v>BASIC CAP</v>
      </c>
      <c r="R79" s="185" t="s">
        <v>1927</v>
      </c>
      <c r="S79" s="40">
        <v>509</v>
      </c>
      <c r="T79" s="43">
        <f t="shared" si="69"/>
        <v>509</v>
      </c>
      <c r="U79" s="39" t="str">
        <f t="shared" si="70"/>
        <v>JOKBAF3509</v>
      </c>
      <c r="V79" s="36">
        <f t="shared" si="103"/>
        <v>0.33333333333333331</v>
      </c>
      <c r="W79" s="1206" t="s">
        <v>2123</v>
      </c>
      <c r="X79" s="39" t="str">
        <f>IF($Y79="","",VLOOKUP($Y79,CODE!$AE:$AF,CODE!$AF$1-1,FALSE))</f>
        <v>PK</v>
      </c>
      <c r="Y79" s="37" t="s">
        <v>2124</v>
      </c>
      <c r="Z79" s="35" t="str">
        <f t="shared" si="104"/>
        <v>JOKBAF3509PK</v>
      </c>
      <c r="AA79" s="587" t="str">
        <f t="shared" si="105"/>
        <v/>
      </c>
      <c r="AB79" s="45">
        <f t="shared" si="106"/>
        <v>0.33333333333333331</v>
      </c>
      <c r="AC79" s="593">
        <v>0</v>
      </c>
      <c r="AD79" s="186">
        <v>1</v>
      </c>
      <c r="AE79" s="218" t="s">
        <v>2126</v>
      </c>
      <c r="AF79" s="214">
        <v>120</v>
      </c>
      <c r="AG79" s="215" t="s">
        <v>1993</v>
      </c>
      <c r="AH79" s="216">
        <v>22</v>
      </c>
      <c r="AI79" s="231">
        <f t="shared" si="71"/>
        <v>22</v>
      </c>
      <c r="AJ79" s="217" t="s">
        <v>1932</v>
      </c>
      <c r="AK79" s="217" t="s">
        <v>1933</v>
      </c>
      <c r="AL79" s="219">
        <f t="shared" si="72"/>
        <v>1</v>
      </c>
      <c r="AM79" s="254">
        <f>IF(ISERROR(VLOOKUP($F79,[1]기획현황취합!$A$1:$E$64926,[1]기획현황취합!$B$1,FALSE))=TRUE,0,VLOOKUP($F79,[1]기획현황취합!$A$1:$E$64926,[1]기획현황취합!$B$1,FALSE))</f>
        <v>49000</v>
      </c>
      <c r="AN79" s="1003">
        <f>IF(ISERROR(VLOOKUP($F79,[1]기획현황취합!$A$1:$E$64926,[1]기획현황취합!$C$1,FALSE))=TRUE,0,VLOOKUP($F79,[1]기획현황취합!$A$1:$E$64926,[1]기획현황취합!$C$1,FALSE))</f>
        <v>41850</v>
      </c>
      <c r="AO79" s="46">
        <f>IF(ISERROR(($AM79/1.1)/VLOOKUP($AG79,'TARGET MU'!$A:$D,'TARGET MU'!$D$1,FALSE))=TRUE,0,($AM79/1.1)/VLOOKUP($AG79,'TARGET MU'!$A:$D,'TARGET MU'!$D$1,FALSE))</f>
        <v>7424.242424242424</v>
      </c>
      <c r="AP79" s="1034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8012.6200000000008</v>
      </c>
      <c r="AQ79" s="38">
        <f t="shared" si="107"/>
        <v>588.37757575757678</v>
      </c>
      <c r="AR79" s="725">
        <v>134</v>
      </c>
      <c r="AS79" s="725">
        <v>0</v>
      </c>
      <c r="AT79" s="251">
        <v>20</v>
      </c>
      <c r="AU79" s="226">
        <f t="shared" si="73"/>
        <v>154</v>
      </c>
      <c r="AV79" s="252">
        <v>6.3</v>
      </c>
      <c r="AW79" s="253">
        <v>0</v>
      </c>
      <c r="AX79" s="257">
        <f>IF(ISERROR(VLOOKUP($F79,[1]기획현황취합!$A$1:$E$64926,[1]기획현황취합!$D$1,FALSE))=TRUE,0,VLOOKUP($F79,[1]기획현황취합!$A$1:$E$64926,[1]기획현황취합!$D$1,FALSE))</f>
        <v>41782</v>
      </c>
      <c r="AY79" s="255">
        <v>0</v>
      </c>
      <c r="AZ79" s="210">
        <f>IF(ISERROR(VLOOKUP($F79,[1]기획현황취합!$A$1:$E$64926,[1]기획현황취합!$E$1,FALSE))=TRUE,0,VLOOKUP($F79,[1]기획현황취합!$A$1:$E$64926,[1]기획현황취합!$E$1,FALSE))</f>
        <v>41851</v>
      </c>
      <c r="BA79" s="250">
        <v>41881</v>
      </c>
      <c r="BB79" s="1324">
        <v>41884</v>
      </c>
      <c r="BC79" s="250">
        <v>41907</v>
      </c>
      <c r="BD79" s="250">
        <v>0</v>
      </c>
      <c r="BE79" s="250">
        <v>0</v>
      </c>
      <c r="BF79" s="250">
        <v>0</v>
      </c>
      <c r="BG79" s="1197" t="s">
        <v>1671</v>
      </c>
      <c r="BH79" s="1197" t="s">
        <v>1671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45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70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08"/>
        <v>0</v>
      </c>
      <c r="BO79" s="47">
        <f t="shared" si="109"/>
        <v>120</v>
      </c>
      <c r="BP79" s="95">
        <f t="shared" si="110"/>
        <v>961514.40000000014</v>
      </c>
      <c r="BQ79" s="95">
        <f t="shared" si="111"/>
        <v>5880000</v>
      </c>
      <c r="BR79" s="48">
        <f t="shared" si="74"/>
        <v>5.5594118459947595</v>
      </c>
      <c r="BT79" s="26" t="str">
        <f>IF(ISERROR(Z79&amp;VLOOKUP($AG79,'TARGET MU'!$A:$D,'TARGET MU'!$B$1,FALSE))=TRUE,"",Z79&amp;VLOOKUP($AG79,'TARGET MU'!$A:$D,'TARGET MU'!$B$1,FALSE))</f>
        <v>JOKBAF3509PK동일모자(청도)</v>
      </c>
      <c r="BU79" s="31">
        <f t="shared" si="121"/>
        <v>8012.6200000000008</v>
      </c>
      <c r="BV79" s="31" t="str">
        <f t="shared" si="122"/>
        <v>JOKBAF3509PKOSM12049000동일모자22CN</v>
      </c>
      <c r="BX79" s="55" t="str">
        <f t="shared" si="75"/>
        <v>JOK</v>
      </c>
      <c r="BY79" s="56" t="str">
        <f t="shared" si="76"/>
        <v>3</v>
      </c>
      <c r="BZ79" s="56" t="str">
        <f t="shared" si="77"/>
        <v>M</v>
      </c>
      <c r="CA79" s="56" t="str">
        <f t="shared" si="78"/>
        <v>BA</v>
      </c>
      <c r="CB79" s="56" t="str">
        <f t="shared" si="79"/>
        <v>K</v>
      </c>
      <c r="CC79" s="56" t="str">
        <f t="shared" si="80"/>
        <v>CN</v>
      </c>
      <c r="CD79" s="57" t="str">
        <f t="shared" si="81"/>
        <v>14FW JOIE BETE_33_PK_KIDS</v>
      </c>
      <c r="CE79" s="56" t="str">
        <f t="shared" si="82"/>
        <v>JOKBAF3509</v>
      </c>
      <c r="CF79" s="56">
        <f t="shared" si="83"/>
        <v>509</v>
      </c>
      <c r="CG79" s="57" t="str">
        <f t="shared" si="84"/>
        <v>14FW JOIE BETE_33_PK_KIDS</v>
      </c>
      <c r="CH79" s="56" t="str">
        <f t="shared" si="85"/>
        <v>PK</v>
      </c>
      <c r="CI79" s="56">
        <f t="shared" si="86"/>
        <v>1</v>
      </c>
      <c r="CJ79" s="56" t="str">
        <f t="shared" si="87"/>
        <v>OSM</v>
      </c>
      <c r="CK79" s="58">
        <f t="shared" si="112"/>
        <v>120</v>
      </c>
      <c r="CL79" s="59">
        <f t="shared" si="88"/>
        <v>6.3</v>
      </c>
      <c r="CM79" s="58">
        <f t="shared" si="89"/>
        <v>49000</v>
      </c>
      <c r="CN79" s="58">
        <f t="shared" si="90"/>
        <v>7858.6200000000008</v>
      </c>
      <c r="CO79" s="58">
        <f t="shared" si="91"/>
        <v>154</v>
      </c>
      <c r="CP79" s="60">
        <f t="shared" si="92"/>
        <v>1</v>
      </c>
      <c r="CQ79" s="241" t="s">
        <v>5927</v>
      </c>
      <c r="CS79" s="49"/>
      <c r="CT79" s="50" t="str">
        <f t="shared" si="93"/>
        <v>JOKBAF3509PKOSM</v>
      </c>
      <c r="CU79" s="51" t="str">
        <f t="shared" si="94"/>
        <v>JOIE BETE KIDS</v>
      </c>
      <c r="CV79" s="51" t="str">
        <f t="shared" si="113"/>
        <v>BASIC CAP_509</v>
      </c>
      <c r="CW79" s="51" t="str">
        <f t="shared" si="95"/>
        <v>PINK_OSM</v>
      </c>
      <c r="CX79" s="52" t="str">
        <f t="shared" si="96"/>
        <v>JOK</v>
      </c>
      <c r="CY79" s="52">
        <f t="shared" si="97"/>
        <v>509</v>
      </c>
      <c r="CZ79" s="53">
        <f t="shared" si="114"/>
        <v>120</v>
      </c>
      <c r="DA79" s="53">
        <f t="shared" si="98"/>
        <v>49000</v>
      </c>
      <c r="DB79" s="52" t="str">
        <f t="shared" si="99"/>
        <v>PINK</v>
      </c>
      <c r="DC79" s="52" t="str">
        <f t="shared" si="100"/>
        <v>OSM</v>
      </c>
      <c r="DD79" s="61"/>
      <c r="DE79" s="165"/>
      <c r="DG79" s="1268">
        <v>41782</v>
      </c>
      <c r="DH79" s="283">
        <f t="shared" si="101"/>
        <v>41761</v>
      </c>
      <c r="DI79" s="1265">
        <v>41788</v>
      </c>
      <c r="DJ79" s="1265">
        <v>41789</v>
      </c>
      <c r="DK79" s="1268">
        <v>41849</v>
      </c>
      <c r="DL79" s="1266">
        <v>6</v>
      </c>
      <c r="DM79" s="1266">
        <v>6</v>
      </c>
      <c r="DN79" s="1268">
        <v>41800</v>
      </c>
      <c r="DO79" s="1267" t="s">
        <v>2399</v>
      </c>
      <c r="DP79" s="284">
        <f t="shared" si="102"/>
        <v>41791</v>
      </c>
      <c r="DQ79" s="1268">
        <v>41810</v>
      </c>
      <c r="DR79" s="1267" t="s">
        <v>2400</v>
      </c>
      <c r="DS79" s="1267" t="s">
        <v>2400</v>
      </c>
      <c r="DT79" s="1269">
        <v>41834</v>
      </c>
      <c r="DU79" s="1270">
        <v>41835</v>
      </c>
      <c r="DV79" s="1325" t="s">
        <v>4211</v>
      </c>
      <c r="DW79" s="1267" t="s">
        <v>2393</v>
      </c>
      <c r="DX79" s="1315">
        <v>41884</v>
      </c>
      <c r="DY79" s="1198" t="s">
        <v>6937</v>
      </c>
      <c r="DZ79" s="61" t="s">
        <v>5420</v>
      </c>
      <c r="EA79" s="62"/>
      <c r="EB79" s="62"/>
      <c r="EC79" s="26" t="str">
        <f t="shared" si="123"/>
        <v/>
      </c>
      <c r="ED79" s="26" t="str">
        <f t="shared" si="124"/>
        <v>JOKBAF3509PKOSM</v>
      </c>
      <c r="EE79" s="27">
        <f>IF(ED79="",0,IF(COUNTIF(ED$12:ED78,ED79)=0,0,COUNTIF(ED$12:ED78,ED79)))</f>
        <v>0</v>
      </c>
      <c r="EF79" s="26">
        <f t="shared" si="125"/>
        <v>0</v>
      </c>
      <c r="EG79" s="27" t="str">
        <f t="shared" si="126"/>
        <v/>
      </c>
      <c r="EI79" s="26" t="str">
        <f t="shared" si="127"/>
        <v>JOKBAF3509</v>
      </c>
      <c r="EJ79" s="26" t="str">
        <f t="shared" si="128"/>
        <v>JOKBAF3509PK</v>
      </c>
      <c r="EL79" s="1265" t="s">
        <v>2417</v>
      </c>
      <c r="EM79" s="1265" t="s">
        <v>2417</v>
      </c>
      <c r="EN79" s="1265" t="s">
        <v>2417</v>
      </c>
      <c r="EO79" s="1265" t="s">
        <v>2417</v>
      </c>
      <c r="EP79" s="1265" t="s">
        <v>2417</v>
      </c>
      <c r="EQ79" s="1265" t="s">
        <v>2417</v>
      </c>
      <c r="ER79" s="1318"/>
      <c r="ES79" s="1318"/>
      <c r="ET79" s="1318"/>
      <c r="EU79" s="1318"/>
      <c r="EV79" s="1211"/>
      <c r="EW79" s="1211"/>
    </row>
    <row r="80" spans="1:153" s="26" customFormat="1" ht="52.5" customHeight="1">
      <c r="A80" s="169" t="str">
        <f>IF(OR($I80="TTL",$I80=""),"",IF(ISERROR(VLOOKUP($B80,CODE!$D:$G,CODE!$F$1-2,FALSE))=TRUE,"전략",VLOOKUP($B80,CODE!$D:$G,CODE!$F$1-2,FALSE)))</f>
        <v>F-HAT</v>
      </c>
      <c r="B80" s="224" t="str">
        <f>IF(OR($I80="TTL",$I80=""),"",IF(VLOOKUP($P80,CODE!$K:$O,CODE!$O$1,FALSE)="",$I80,$I80&amp;"-"&amp;VLOOKUP($P80,CODE!$K:$O,CODE!$O$1,FALSE)))</f>
        <v>JOK</v>
      </c>
      <c r="C80" s="72" t="str">
        <f t="shared" si="115"/>
        <v>JOK-동일모자-22</v>
      </c>
      <c r="D80" s="306" t="str">
        <f t="shared" si="116"/>
        <v>JOK-동일모자-22JOKBAF3509PK</v>
      </c>
      <c r="E80" s="72">
        <f t="shared" si="117"/>
        <v>1</v>
      </c>
      <c r="F80" s="195" t="str">
        <f t="shared" si="118"/>
        <v>JOK-동일모자-221</v>
      </c>
      <c r="G80" s="72" t="str">
        <f t="shared" si="119"/>
        <v>JOK-동일모자-221-JOKBAF3509PINKOML</v>
      </c>
      <c r="H80" s="72" t="str">
        <f>IF(ISERROR(I80&amp;VLOOKUP(P80,CODE!$K:$N,CODE!$N$1,FALSE)&amp;S80)=TRUE,0,I80&amp;VLOOKUP(P80,CODE!$K:$N,CODE!$N$1,FALSE)&amp;S80)</f>
        <v>JOK의류외509</v>
      </c>
      <c r="I80" s="72" t="str">
        <f>IF(ISERROR(SEARCH("TTL",$K80))=TRUE,IF($L80="","",VLOOKUP($L80,CODE!$B:$G,CODE!$D$1,FALSE)),"TTL")</f>
        <v>JOK</v>
      </c>
      <c r="J80" s="244" t="str">
        <f t="shared" si="120"/>
        <v>14FW J</v>
      </c>
      <c r="K80" s="998"/>
      <c r="L80" s="40" t="s">
        <v>2122</v>
      </c>
      <c r="M80" s="41" t="str">
        <f>IF(OR($I80="TTL",$L80=""),"",VLOOKUP($L80,CODE!$B:$D,CODE!$C$1,FALSE))</f>
        <v>JOIE BETE KIDS</v>
      </c>
      <c r="N80" s="42" t="str">
        <f>IF(OR($I80="TTL",$L80=""),"",VLOOKUP($K$2,CODE!$S:$T,CODE!$T$1-1,FALSE))</f>
        <v>F</v>
      </c>
      <c r="O80" s="43" t="str">
        <f>IF(OR($I80="TTL",$L80=""),"",VLOOKUP($L$2,CODE!$X:$Y,CODE!$Y$1-1,FALSE))</f>
        <v>3</v>
      </c>
      <c r="P80" s="40" t="s">
        <v>1939</v>
      </c>
      <c r="Q80" s="41" t="str">
        <f>IF(OR($I80="TTL",$P80=""),"",VLOOKUP($P80,CODE!$K:$M,CODE!$L$1,FALSE))</f>
        <v>BASIC CAP</v>
      </c>
      <c r="R80" s="185" t="s">
        <v>1927</v>
      </c>
      <c r="S80" s="40">
        <v>509</v>
      </c>
      <c r="T80" s="43">
        <f t="shared" si="69"/>
        <v>509</v>
      </c>
      <c r="U80" s="39" t="str">
        <f t="shared" si="70"/>
        <v>JOKBAF3509</v>
      </c>
      <c r="V80" s="36">
        <f t="shared" si="103"/>
        <v>0.33333333333333331</v>
      </c>
      <c r="W80" s="1206" t="s">
        <v>2123</v>
      </c>
      <c r="X80" s="39" t="str">
        <f>IF($Y80="","",VLOOKUP($Y80,CODE!$AE:$AF,CODE!$AF$1-1,FALSE))</f>
        <v>PK</v>
      </c>
      <c r="Y80" s="37" t="s">
        <v>2124</v>
      </c>
      <c r="Z80" s="35" t="str">
        <f t="shared" si="104"/>
        <v>JOKBAF3509PK</v>
      </c>
      <c r="AA80" s="587" t="str">
        <f t="shared" si="105"/>
        <v/>
      </c>
      <c r="AB80" s="45">
        <f t="shared" si="106"/>
        <v>0.33333333333333331</v>
      </c>
      <c r="AC80" s="593">
        <v>0</v>
      </c>
      <c r="AD80" s="186">
        <v>1</v>
      </c>
      <c r="AE80" s="218" t="s">
        <v>2127</v>
      </c>
      <c r="AF80" s="214">
        <v>60</v>
      </c>
      <c r="AG80" s="215" t="s">
        <v>1993</v>
      </c>
      <c r="AH80" s="216">
        <v>22</v>
      </c>
      <c r="AI80" s="231">
        <f t="shared" si="71"/>
        <v>22</v>
      </c>
      <c r="AJ80" s="217" t="s">
        <v>1932</v>
      </c>
      <c r="AK80" s="217" t="s">
        <v>1933</v>
      </c>
      <c r="AL80" s="219">
        <f t="shared" si="72"/>
        <v>1</v>
      </c>
      <c r="AM80" s="254">
        <f>IF(ISERROR(VLOOKUP($F80,[1]기획현황취합!$A$1:$E$64926,[1]기획현황취합!$B$1,FALSE))=TRUE,0,VLOOKUP($F80,[1]기획현황취합!$A$1:$E$64926,[1]기획현황취합!$B$1,FALSE))</f>
        <v>49000</v>
      </c>
      <c r="AN80" s="1003">
        <f>IF(ISERROR(VLOOKUP($F80,[1]기획현황취합!$A$1:$E$64926,[1]기획현황취합!$C$1,FALSE))=TRUE,0,VLOOKUP($F80,[1]기획현황취합!$A$1:$E$64926,[1]기획현황취합!$C$1,FALSE))</f>
        <v>41850</v>
      </c>
      <c r="AO80" s="46">
        <f>IF(ISERROR(($AM80/1.1)/VLOOKUP($AG80,'TARGET MU'!$A:$D,'TARGET MU'!$D$1,FALSE))=TRUE,0,($AM80/1.1)/VLOOKUP($AG80,'TARGET MU'!$A:$D,'TARGET MU'!$D$1,FALSE))</f>
        <v>7424.242424242424</v>
      </c>
      <c r="AP80" s="1034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8012.6200000000008</v>
      </c>
      <c r="AQ80" s="38">
        <f t="shared" si="107"/>
        <v>588.37757575757678</v>
      </c>
      <c r="AR80" s="725">
        <v>134</v>
      </c>
      <c r="AS80" s="725">
        <v>0</v>
      </c>
      <c r="AT80" s="251">
        <v>20</v>
      </c>
      <c r="AU80" s="226">
        <f t="shared" si="73"/>
        <v>154</v>
      </c>
      <c r="AV80" s="252">
        <v>6.3</v>
      </c>
      <c r="AW80" s="253">
        <v>0</v>
      </c>
      <c r="AX80" s="257">
        <f>IF(ISERROR(VLOOKUP($F80,[1]기획현황취합!$A$1:$E$64926,[1]기획현황취합!$D$1,FALSE))=TRUE,0,VLOOKUP($F80,[1]기획현황취합!$A$1:$E$64926,[1]기획현황취합!$D$1,FALSE))</f>
        <v>41782</v>
      </c>
      <c r="AY80" s="255">
        <v>0</v>
      </c>
      <c r="AZ80" s="210">
        <f>IF(ISERROR(VLOOKUP($F80,[1]기획현황취합!$A$1:$E$64926,[1]기획현황취합!$E$1,FALSE))=TRUE,0,VLOOKUP($F80,[1]기획현황취합!$A$1:$E$64926,[1]기획현황취합!$E$1,FALSE))</f>
        <v>41851</v>
      </c>
      <c r="BA80" s="250">
        <v>41881</v>
      </c>
      <c r="BB80" s="1324">
        <v>41884</v>
      </c>
      <c r="BC80" s="250">
        <v>41907</v>
      </c>
      <c r="BD80" s="250">
        <v>0</v>
      </c>
      <c r="BE80" s="250">
        <v>0</v>
      </c>
      <c r="BF80" s="250">
        <v>0</v>
      </c>
      <c r="BG80" s="1197" t="s">
        <v>1671</v>
      </c>
      <c r="BH80" s="1197" t="s">
        <v>1671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49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346"/>
      <c r="BO80" s="47">
        <f t="shared" si="109"/>
        <v>60</v>
      </c>
      <c r="BP80" s="95">
        <f t="shared" si="110"/>
        <v>480757.20000000007</v>
      </c>
      <c r="BQ80" s="95">
        <f t="shared" si="111"/>
        <v>2940000</v>
      </c>
      <c r="BR80" s="48">
        <f t="shared" si="74"/>
        <v>5.5594118459947595</v>
      </c>
      <c r="BT80" s="26" t="str">
        <f>IF(ISERROR(Z80&amp;VLOOKUP($AG80,'TARGET MU'!$A:$D,'TARGET MU'!$B$1,FALSE))=TRUE,"",Z80&amp;VLOOKUP($AG80,'TARGET MU'!$A:$D,'TARGET MU'!$B$1,FALSE))</f>
        <v>JOKBAF3509PK동일모자(청도)</v>
      </c>
      <c r="BU80" s="31">
        <f t="shared" si="121"/>
        <v>8012.6200000000008</v>
      </c>
      <c r="BV80" s="31" t="str">
        <f t="shared" si="122"/>
        <v>JOKBAF3509PKOML6049000동일모자22CN</v>
      </c>
      <c r="BX80" s="55" t="str">
        <f t="shared" si="75"/>
        <v>JOK</v>
      </c>
      <c r="BY80" s="56" t="str">
        <f t="shared" si="76"/>
        <v>3</v>
      </c>
      <c r="BZ80" s="56" t="str">
        <f t="shared" si="77"/>
        <v>M</v>
      </c>
      <c r="CA80" s="56" t="str">
        <f t="shared" si="78"/>
        <v>BA</v>
      </c>
      <c r="CB80" s="56" t="str">
        <f t="shared" si="79"/>
        <v>K</v>
      </c>
      <c r="CC80" s="56" t="str">
        <f t="shared" si="80"/>
        <v>CN</v>
      </c>
      <c r="CD80" s="57" t="str">
        <f t="shared" si="81"/>
        <v>14FW JOIE BETE_33_PK_KIDS</v>
      </c>
      <c r="CE80" s="56" t="str">
        <f t="shared" si="82"/>
        <v>JOKBAF3509</v>
      </c>
      <c r="CF80" s="56">
        <f t="shared" si="83"/>
        <v>509</v>
      </c>
      <c r="CG80" s="57" t="str">
        <f t="shared" si="84"/>
        <v>14FW JOIE BETE_33_PK_KIDS</v>
      </c>
      <c r="CH80" s="56" t="str">
        <f t="shared" si="85"/>
        <v>PK</v>
      </c>
      <c r="CI80" s="56">
        <f t="shared" si="86"/>
        <v>1</v>
      </c>
      <c r="CJ80" s="56" t="str">
        <f t="shared" si="87"/>
        <v>OML</v>
      </c>
      <c r="CK80" s="58">
        <f t="shared" si="112"/>
        <v>60</v>
      </c>
      <c r="CL80" s="59">
        <f t="shared" si="88"/>
        <v>6.3</v>
      </c>
      <c r="CM80" s="58">
        <f t="shared" si="89"/>
        <v>49000</v>
      </c>
      <c r="CN80" s="58">
        <f t="shared" si="90"/>
        <v>7858.6200000000008</v>
      </c>
      <c r="CO80" s="58">
        <f t="shared" si="91"/>
        <v>154</v>
      </c>
      <c r="CP80" s="60">
        <f t="shared" si="92"/>
        <v>1</v>
      </c>
      <c r="CQ80" s="241" t="s">
        <v>5927</v>
      </c>
      <c r="CS80" s="49"/>
      <c r="CT80" s="50" t="str">
        <f t="shared" si="93"/>
        <v>JOKBAF3509PKOML</v>
      </c>
      <c r="CU80" s="51" t="str">
        <f t="shared" si="94"/>
        <v>JOIE BETE KIDS</v>
      </c>
      <c r="CV80" s="51" t="str">
        <f t="shared" si="113"/>
        <v>BASIC CAP_509</v>
      </c>
      <c r="CW80" s="51" t="str">
        <f t="shared" si="95"/>
        <v>PINK_OML</v>
      </c>
      <c r="CX80" s="52" t="str">
        <f t="shared" si="96"/>
        <v>JOK</v>
      </c>
      <c r="CY80" s="52">
        <f t="shared" si="97"/>
        <v>509</v>
      </c>
      <c r="CZ80" s="53">
        <f t="shared" si="114"/>
        <v>60</v>
      </c>
      <c r="DA80" s="53">
        <f t="shared" si="98"/>
        <v>49000</v>
      </c>
      <c r="DB80" s="52" t="str">
        <f t="shared" si="99"/>
        <v>PINK</v>
      </c>
      <c r="DC80" s="52" t="str">
        <f t="shared" si="100"/>
        <v>OML</v>
      </c>
      <c r="DD80" s="61"/>
      <c r="DE80" s="165"/>
      <c r="DG80" s="1268">
        <v>41782</v>
      </c>
      <c r="DH80" s="283">
        <f t="shared" si="101"/>
        <v>41761</v>
      </c>
      <c r="DI80" s="1265">
        <v>41788</v>
      </c>
      <c r="DJ80" s="1265">
        <v>41789</v>
      </c>
      <c r="DK80" s="1268">
        <v>41849</v>
      </c>
      <c r="DL80" s="1266">
        <v>6</v>
      </c>
      <c r="DM80" s="1266">
        <v>6</v>
      </c>
      <c r="DN80" s="1268">
        <v>41800</v>
      </c>
      <c r="DO80" s="1267" t="s">
        <v>2399</v>
      </c>
      <c r="DP80" s="284">
        <f t="shared" si="102"/>
        <v>41791</v>
      </c>
      <c r="DQ80" s="1268">
        <v>41810</v>
      </c>
      <c r="DR80" s="1267" t="s">
        <v>2400</v>
      </c>
      <c r="DS80" s="1267" t="s">
        <v>2400</v>
      </c>
      <c r="DT80" s="1269">
        <v>41834</v>
      </c>
      <c r="DU80" s="1270">
        <v>41835</v>
      </c>
      <c r="DV80" s="1325" t="s">
        <v>4211</v>
      </c>
      <c r="DW80" s="1267" t="s">
        <v>2393</v>
      </c>
      <c r="DX80" s="1315">
        <v>41884</v>
      </c>
      <c r="DY80" s="1198" t="s">
        <v>6937</v>
      </c>
      <c r="DZ80" s="61" t="s">
        <v>5420</v>
      </c>
      <c r="EA80" s="62"/>
      <c r="EB80" s="62"/>
      <c r="EC80" s="26" t="str">
        <f t="shared" si="123"/>
        <v/>
      </c>
      <c r="ED80" s="26" t="str">
        <f t="shared" si="124"/>
        <v>JOKBAF3509PKOML</v>
      </c>
      <c r="EE80" s="27">
        <f>IF(ED80="",0,IF(COUNTIF(ED$12:ED79,ED80)=0,0,COUNTIF(ED$12:ED79,ED80)))</f>
        <v>0</v>
      </c>
      <c r="EF80" s="26">
        <f t="shared" si="125"/>
        <v>0</v>
      </c>
      <c r="EG80" s="27" t="str">
        <f t="shared" si="126"/>
        <v/>
      </c>
      <c r="EI80" s="26" t="str">
        <f t="shared" si="127"/>
        <v>JOKBAF3509</v>
      </c>
      <c r="EJ80" s="26" t="str">
        <f t="shared" si="128"/>
        <v>JOKBAF3509PK</v>
      </c>
      <c r="EL80" s="1265" t="s">
        <v>2417</v>
      </c>
      <c r="EM80" s="1265" t="s">
        <v>2417</v>
      </c>
      <c r="EN80" s="1265" t="s">
        <v>2417</v>
      </c>
      <c r="EO80" s="1265" t="s">
        <v>2417</v>
      </c>
      <c r="EP80" s="1265" t="s">
        <v>2417</v>
      </c>
      <c r="EQ80" s="1265" t="s">
        <v>2417</v>
      </c>
      <c r="ER80" s="1318"/>
      <c r="ES80" s="1318"/>
      <c r="ET80" s="1318"/>
      <c r="EU80" s="1318"/>
      <c r="EV80" s="1211"/>
      <c r="EW80" s="1211"/>
    </row>
    <row r="81" spans="1:153" s="26" customFormat="1" ht="52.5" customHeight="1">
      <c r="A81" s="169" t="str">
        <f>IF(OR($I81="TTL",$I81=""),"",IF(ISERROR(VLOOKUP($B81,CODE!$D:$G,CODE!$F$1-2,FALSE))=TRUE,"전략",VLOOKUP($B81,CODE!$D:$G,CODE!$F$1-2,FALSE)))</f>
        <v>F-HAT</v>
      </c>
      <c r="B81" s="224" t="str">
        <f>IF(OR($I81="TTL",$I81=""),"",IF(VLOOKUP($P81,CODE!$K:$O,CODE!$O$1,FALSE)="",$I81,$I81&amp;"-"&amp;VLOOKUP($P81,CODE!$K:$O,CODE!$O$1,FALSE)))</f>
        <v>JOK</v>
      </c>
      <c r="C81" s="72" t="str">
        <f t="shared" si="115"/>
        <v>JOK-동일모자-22</v>
      </c>
      <c r="D81" s="306" t="str">
        <f t="shared" si="116"/>
        <v>JOK-동일모자-22JOKBAF3510YE</v>
      </c>
      <c r="E81" s="72">
        <f t="shared" si="117"/>
        <v>2</v>
      </c>
      <c r="F81" s="195" t="str">
        <f t="shared" si="118"/>
        <v>JOK-동일모자-222</v>
      </c>
      <c r="G81" s="72" t="str">
        <f t="shared" si="119"/>
        <v>JOK-동일모자-222-JOKBAF3510YELLOWXSS</v>
      </c>
      <c r="H81" s="72" t="str">
        <f>IF(ISERROR(I81&amp;VLOOKUP(P81,CODE!$K:$N,CODE!$N$1,FALSE)&amp;S81)=TRUE,0,I81&amp;VLOOKUP(P81,CODE!$K:$N,CODE!$N$1,FALSE)&amp;S81)</f>
        <v>JOK의류외510</v>
      </c>
      <c r="I81" s="72" t="str">
        <f>IF(ISERROR(SEARCH("TTL",$K81))=TRUE,IF($L81="","",VLOOKUP($L81,CODE!$B:$G,CODE!$D$1,FALSE)),"TTL")</f>
        <v>JOK</v>
      </c>
      <c r="J81" s="244" t="str">
        <f t="shared" si="120"/>
        <v>14FW J</v>
      </c>
      <c r="K81" s="998"/>
      <c r="L81" s="40" t="s">
        <v>2122</v>
      </c>
      <c r="M81" s="41" t="str">
        <f>IF(OR($I81="TTL",$L81=""),"",VLOOKUP($L81,CODE!$B:$D,CODE!$C$1,FALSE))</f>
        <v>JOIE BETE KIDS</v>
      </c>
      <c r="N81" s="42" t="str">
        <f>IF(OR($I81="TTL",$L81=""),"",VLOOKUP($K$2,CODE!$S:$T,CODE!$T$1-1,FALSE))</f>
        <v>F</v>
      </c>
      <c r="O81" s="43" t="str">
        <f>IF(OR($I81="TTL",$L81=""),"",VLOOKUP($L$2,CODE!$X:$Y,CODE!$Y$1-1,FALSE))</f>
        <v>3</v>
      </c>
      <c r="P81" s="40" t="s">
        <v>1939</v>
      </c>
      <c r="Q81" s="41" t="str">
        <f>IF(OR($I81="TTL",$P81=""),"",VLOOKUP($P81,CODE!$K:$M,CODE!$L$1,FALSE))</f>
        <v>BASIC CAP</v>
      </c>
      <c r="R81" s="185" t="s">
        <v>1927</v>
      </c>
      <c r="S81" s="40">
        <v>510</v>
      </c>
      <c r="T81" s="43">
        <f t="shared" si="69"/>
        <v>510</v>
      </c>
      <c r="U81" s="39" t="str">
        <f t="shared" si="70"/>
        <v>JOKBAF3510</v>
      </c>
      <c r="V81" s="36">
        <f t="shared" si="103"/>
        <v>0.33333333333333331</v>
      </c>
      <c r="W81" s="1206" t="s">
        <v>2128</v>
      </c>
      <c r="X81" s="39" t="str">
        <f>IF($Y81="","",VLOOKUP($Y81,CODE!$AE:$AF,CODE!$AF$1-1,FALSE))</f>
        <v>YE</v>
      </c>
      <c r="Y81" s="37" t="s">
        <v>2129</v>
      </c>
      <c r="Z81" s="35" t="str">
        <f t="shared" si="104"/>
        <v>JOKBAF3510YE</v>
      </c>
      <c r="AA81" s="587" t="str">
        <f t="shared" si="105"/>
        <v/>
      </c>
      <c r="AB81" s="45">
        <f t="shared" si="106"/>
        <v>0.33333333333333331</v>
      </c>
      <c r="AC81" s="593">
        <v>0</v>
      </c>
      <c r="AD81" s="186">
        <v>1</v>
      </c>
      <c r="AE81" s="218" t="s">
        <v>2125</v>
      </c>
      <c r="AF81" s="214">
        <v>300</v>
      </c>
      <c r="AG81" s="215" t="s">
        <v>1993</v>
      </c>
      <c r="AH81" s="216">
        <v>22</v>
      </c>
      <c r="AI81" s="231">
        <f t="shared" si="71"/>
        <v>22</v>
      </c>
      <c r="AJ81" s="217" t="s">
        <v>1932</v>
      </c>
      <c r="AK81" s="217" t="s">
        <v>1933</v>
      </c>
      <c r="AL81" s="219">
        <f t="shared" si="72"/>
        <v>1</v>
      </c>
      <c r="AM81" s="254">
        <f>IF(ISERROR(VLOOKUP($F81,[1]기획현황취합!$A$1:$E$64926,[1]기획현황취합!$B$1,FALSE))=TRUE,0,VLOOKUP($F81,[1]기획현황취합!$A$1:$E$64926,[1]기획현황취합!$B$1,FALSE))</f>
        <v>49000</v>
      </c>
      <c r="AN81" s="1003">
        <f>IF(ISERROR(VLOOKUP($F81,[1]기획현황취합!$A$1:$E$64926,[1]기획현황취합!$C$1,FALSE))=TRUE,0,VLOOKUP($F81,[1]기획현황취합!$A$1:$E$64926,[1]기획현황취합!$C$1,FALSE))</f>
        <v>41850</v>
      </c>
      <c r="AO81" s="46">
        <f>IF(ISERROR(($AM81/1.1)/VLOOKUP($AG81,'TARGET MU'!$A:$D,'TARGET MU'!$D$1,FALSE))=TRUE,0,($AM81/1.1)/VLOOKUP($AG81,'TARGET MU'!$A:$D,'TARGET MU'!$D$1,FALSE))</f>
        <v>7424.242424242424</v>
      </c>
      <c r="AP81" s="1034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8407.58</v>
      </c>
      <c r="AQ81" s="38">
        <f t="shared" si="107"/>
        <v>983.33757575757591</v>
      </c>
      <c r="AR81" s="725">
        <v>30</v>
      </c>
      <c r="AS81" s="725">
        <v>0</v>
      </c>
      <c r="AT81" s="251">
        <v>20</v>
      </c>
      <c r="AU81" s="226">
        <f t="shared" si="73"/>
        <v>50</v>
      </c>
      <c r="AV81" s="252">
        <v>6.7</v>
      </c>
      <c r="AW81" s="253">
        <v>0</v>
      </c>
      <c r="AX81" s="257">
        <f>IF(ISERROR(VLOOKUP($F81,[1]기획현황취합!$A$1:$E$64926,[1]기획현황취합!$D$1,FALSE))=TRUE,0,VLOOKUP($F81,[1]기획현황취합!$A$1:$E$64926,[1]기획현황취합!$D$1,FALSE))</f>
        <v>41782</v>
      </c>
      <c r="AY81" s="255">
        <v>0</v>
      </c>
      <c r="AZ81" s="210">
        <f>IF(ISERROR(VLOOKUP($F81,[1]기획현황취합!$A$1:$E$64926,[1]기획현황취합!$E$1,FALSE))=TRUE,0,VLOOKUP($F81,[1]기획현황취합!$A$1:$E$64926,[1]기획현황취합!$E$1,FALSE))</f>
        <v>41851</v>
      </c>
      <c r="BA81" s="250">
        <v>41881</v>
      </c>
      <c r="BB81" s="1324">
        <v>41884</v>
      </c>
      <c r="BC81" s="250">
        <v>41907</v>
      </c>
      <c r="BD81" s="250">
        <v>0</v>
      </c>
      <c r="BE81" s="250">
        <v>0</v>
      </c>
      <c r="BF81" s="250">
        <v>0</v>
      </c>
      <c r="BG81" s="1197" t="s">
        <v>1671</v>
      </c>
      <c r="BH81" s="1197" t="s">
        <v>1671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91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209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08"/>
        <v>0</v>
      </c>
      <c r="BO81" s="47">
        <f t="shared" si="109"/>
        <v>300</v>
      </c>
      <c r="BP81" s="95">
        <f t="shared" si="110"/>
        <v>2522274</v>
      </c>
      <c r="BQ81" s="95">
        <f t="shared" si="111"/>
        <v>14700000</v>
      </c>
      <c r="BR81" s="48">
        <f t="shared" si="74"/>
        <v>5.2982492638136707</v>
      </c>
      <c r="BT81" s="26" t="str">
        <f>IF(ISERROR(Z81&amp;VLOOKUP($AG81,'TARGET MU'!$A:$D,'TARGET MU'!$B$1,FALSE))=TRUE,"",Z81&amp;VLOOKUP($AG81,'TARGET MU'!$A:$D,'TARGET MU'!$B$1,FALSE))</f>
        <v>JOKBAF3510YE동일모자(청도)</v>
      </c>
      <c r="BU81" s="31">
        <f t="shared" si="121"/>
        <v>8407.58</v>
      </c>
      <c r="BV81" s="31" t="str">
        <f t="shared" si="122"/>
        <v>JOKBAF3510YEXSS30049000동일모자22CN</v>
      </c>
      <c r="BX81" s="55" t="str">
        <f t="shared" si="75"/>
        <v>JOK</v>
      </c>
      <c r="BY81" s="56" t="str">
        <f t="shared" si="76"/>
        <v>3</v>
      </c>
      <c r="BZ81" s="56" t="str">
        <f t="shared" si="77"/>
        <v>M</v>
      </c>
      <c r="CA81" s="56" t="str">
        <f t="shared" si="78"/>
        <v>BA</v>
      </c>
      <c r="CB81" s="56" t="str">
        <f t="shared" si="79"/>
        <v>K</v>
      </c>
      <c r="CC81" s="56" t="str">
        <f t="shared" si="80"/>
        <v>CN</v>
      </c>
      <c r="CD81" s="57" t="str">
        <f t="shared" si="81"/>
        <v>14FW JOIE BETE_34_YL_KIDS</v>
      </c>
      <c r="CE81" s="56" t="str">
        <f t="shared" si="82"/>
        <v>JOKBAF3510</v>
      </c>
      <c r="CF81" s="56">
        <f t="shared" si="83"/>
        <v>510</v>
      </c>
      <c r="CG81" s="57" t="str">
        <f t="shared" si="84"/>
        <v>14FW JOIE BETE_34_YL_KIDS</v>
      </c>
      <c r="CH81" s="56" t="str">
        <f t="shared" si="85"/>
        <v>YE</v>
      </c>
      <c r="CI81" s="56">
        <f t="shared" si="86"/>
        <v>1</v>
      </c>
      <c r="CJ81" s="56" t="str">
        <f t="shared" si="87"/>
        <v>XSS</v>
      </c>
      <c r="CK81" s="58">
        <f t="shared" si="112"/>
        <v>300</v>
      </c>
      <c r="CL81" s="59">
        <f t="shared" si="88"/>
        <v>6.7</v>
      </c>
      <c r="CM81" s="58">
        <f t="shared" si="89"/>
        <v>49000</v>
      </c>
      <c r="CN81" s="58">
        <f t="shared" si="90"/>
        <v>8357.58</v>
      </c>
      <c r="CO81" s="58">
        <f t="shared" si="91"/>
        <v>50</v>
      </c>
      <c r="CP81" s="60">
        <f t="shared" si="92"/>
        <v>1</v>
      </c>
      <c r="CQ81" s="241" t="s">
        <v>5927</v>
      </c>
      <c r="CS81" s="49"/>
      <c r="CT81" s="50" t="str">
        <f t="shared" si="93"/>
        <v>JOKBAF3510YEXSS</v>
      </c>
      <c r="CU81" s="51" t="str">
        <f t="shared" si="94"/>
        <v>JOIE BETE KIDS</v>
      </c>
      <c r="CV81" s="51" t="str">
        <f t="shared" si="113"/>
        <v>BASIC CAP_510</v>
      </c>
      <c r="CW81" s="51" t="str">
        <f t="shared" si="95"/>
        <v>YELLOW_XSS</v>
      </c>
      <c r="CX81" s="52" t="str">
        <f t="shared" si="96"/>
        <v>JOK</v>
      </c>
      <c r="CY81" s="52">
        <f t="shared" si="97"/>
        <v>510</v>
      </c>
      <c r="CZ81" s="53">
        <f t="shared" si="114"/>
        <v>300</v>
      </c>
      <c r="DA81" s="53">
        <f t="shared" si="98"/>
        <v>49000</v>
      </c>
      <c r="DB81" s="52" t="str">
        <f t="shared" si="99"/>
        <v>YELLOW</v>
      </c>
      <c r="DC81" s="52" t="str">
        <f t="shared" si="100"/>
        <v>XSS</v>
      </c>
      <c r="DD81" s="61"/>
      <c r="DE81" s="165"/>
      <c r="DG81" s="1268">
        <v>41782</v>
      </c>
      <c r="DH81" s="283">
        <f t="shared" si="101"/>
        <v>41761</v>
      </c>
      <c r="DI81" s="1265">
        <v>41788</v>
      </c>
      <c r="DJ81" s="1265">
        <v>41789</v>
      </c>
      <c r="DK81" s="1268">
        <v>41849</v>
      </c>
      <c r="DL81" s="1266">
        <v>7</v>
      </c>
      <c r="DM81" s="1266">
        <v>6</v>
      </c>
      <c r="DN81" s="1268">
        <v>41800</v>
      </c>
      <c r="DO81" s="1267" t="s">
        <v>2399</v>
      </c>
      <c r="DP81" s="284">
        <f t="shared" si="102"/>
        <v>41791</v>
      </c>
      <c r="DQ81" s="1268">
        <v>41810</v>
      </c>
      <c r="DR81" s="1267" t="s">
        <v>2400</v>
      </c>
      <c r="DS81" s="1267" t="s">
        <v>2400</v>
      </c>
      <c r="DT81" s="1269">
        <v>41834</v>
      </c>
      <c r="DU81" s="1270">
        <v>41835</v>
      </c>
      <c r="DV81" s="1325" t="s">
        <v>4211</v>
      </c>
      <c r="DW81" s="1267" t="s">
        <v>2393</v>
      </c>
      <c r="DX81" s="1315">
        <v>41884</v>
      </c>
      <c r="DY81" s="1198" t="s">
        <v>6937</v>
      </c>
      <c r="DZ81" s="61" t="s">
        <v>5420</v>
      </c>
      <c r="EA81" s="62"/>
      <c r="EB81" s="62"/>
      <c r="EC81" s="26" t="str">
        <f t="shared" si="123"/>
        <v>JOKBAF3510YE41782</v>
      </c>
      <c r="ED81" s="26" t="str">
        <f t="shared" si="124"/>
        <v>JOKBAF3510YEXSS</v>
      </c>
      <c r="EE81" s="27">
        <f>IF(ED81="",0,IF(COUNTIF(ED$12:ED80,ED81)=0,0,COUNTIF(ED$12:ED80,ED81)))</f>
        <v>0</v>
      </c>
      <c r="EF81" s="26">
        <f t="shared" si="125"/>
        <v>0</v>
      </c>
      <c r="EG81" s="27" t="str">
        <f t="shared" si="126"/>
        <v/>
      </c>
      <c r="EI81" s="26" t="str">
        <f t="shared" si="127"/>
        <v>JOKBAF3510</v>
      </c>
      <c r="EJ81" s="26" t="str">
        <f t="shared" si="128"/>
        <v>JOKBAF3510YE</v>
      </c>
      <c r="EL81" s="1265" t="s">
        <v>2417</v>
      </c>
      <c r="EM81" s="1265" t="s">
        <v>2417</v>
      </c>
      <c r="EN81" s="1265" t="s">
        <v>2417</v>
      </c>
      <c r="EO81" s="1265" t="s">
        <v>2417</v>
      </c>
      <c r="EP81" s="1265" t="s">
        <v>2417</v>
      </c>
      <c r="EQ81" s="1265" t="s">
        <v>2417</v>
      </c>
      <c r="ER81" s="1318"/>
      <c r="ES81" s="1318"/>
      <c r="ET81" s="1318"/>
      <c r="EU81" s="1318"/>
      <c r="EV81" s="1211"/>
      <c r="EW81" s="1211"/>
    </row>
    <row r="82" spans="1:153" s="26" customFormat="1" ht="52.5" customHeight="1">
      <c r="A82" s="169" t="str">
        <f>IF(OR($I82="TTL",$I82=""),"",IF(ISERROR(VLOOKUP($B82,CODE!$D:$G,CODE!$F$1-2,FALSE))=TRUE,"전략",VLOOKUP($B82,CODE!$D:$G,CODE!$F$1-2,FALSE)))</f>
        <v>F-HAT</v>
      </c>
      <c r="B82" s="224" t="str">
        <f>IF(OR($I82="TTL",$I82=""),"",IF(VLOOKUP($P82,CODE!$K:$O,CODE!$O$1,FALSE)="",$I82,$I82&amp;"-"&amp;VLOOKUP($P82,CODE!$K:$O,CODE!$O$1,FALSE)))</f>
        <v>JOK</v>
      </c>
      <c r="C82" s="72" t="str">
        <f t="shared" si="115"/>
        <v>JOK-동일모자-22</v>
      </c>
      <c r="D82" s="306" t="str">
        <f t="shared" si="116"/>
        <v>JOK-동일모자-22JOKBAF3510YE</v>
      </c>
      <c r="E82" s="72">
        <f t="shared" si="117"/>
        <v>2</v>
      </c>
      <c r="F82" s="195" t="str">
        <f t="shared" si="118"/>
        <v>JOK-동일모자-222</v>
      </c>
      <c r="G82" s="72" t="str">
        <f t="shared" si="119"/>
        <v>JOK-동일모자-222-JOKBAF3510YELLOWOSM</v>
      </c>
      <c r="H82" s="72" t="str">
        <f>IF(ISERROR(I82&amp;VLOOKUP(P82,CODE!$K:$N,CODE!$N$1,FALSE)&amp;S82)=TRUE,0,I82&amp;VLOOKUP(P82,CODE!$K:$N,CODE!$N$1,FALSE)&amp;S82)</f>
        <v>JOK의류외510</v>
      </c>
      <c r="I82" s="72" t="str">
        <f>IF(ISERROR(SEARCH("TTL",$K82))=TRUE,IF($L82="","",VLOOKUP($L82,CODE!$B:$G,CODE!$D$1,FALSE)),"TTL")</f>
        <v>JOK</v>
      </c>
      <c r="J82" s="244" t="str">
        <f t="shared" si="120"/>
        <v>14FW J</v>
      </c>
      <c r="K82" s="998"/>
      <c r="L82" s="40" t="s">
        <v>2122</v>
      </c>
      <c r="M82" s="41" t="str">
        <f>IF(OR($I82="TTL",$L82=""),"",VLOOKUP($L82,CODE!$B:$D,CODE!$C$1,FALSE))</f>
        <v>JOIE BETE KIDS</v>
      </c>
      <c r="N82" s="42" t="str">
        <f>IF(OR($I82="TTL",$L82=""),"",VLOOKUP($K$2,CODE!$S:$T,CODE!$T$1-1,FALSE))</f>
        <v>F</v>
      </c>
      <c r="O82" s="43" t="str">
        <f>IF(OR($I82="TTL",$L82=""),"",VLOOKUP($L$2,CODE!$X:$Y,CODE!$Y$1-1,FALSE))</f>
        <v>3</v>
      </c>
      <c r="P82" s="40" t="s">
        <v>1939</v>
      </c>
      <c r="Q82" s="41" t="str">
        <f>IF(OR($I82="TTL",$P82=""),"",VLOOKUP($P82,CODE!$K:$M,CODE!$L$1,FALSE))</f>
        <v>BASIC CAP</v>
      </c>
      <c r="R82" s="185" t="s">
        <v>1927</v>
      </c>
      <c r="S82" s="40">
        <v>510</v>
      </c>
      <c r="T82" s="43">
        <f t="shared" si="69"/>
        <v>510</v>
      </c>
      <c r="U82" s="39" t="str">
        <f t="shared" si="70"/>
        <v>JOKBAF3510</v>
      </c>
      <c r="V82" s="36">
        <f t="shared" si="103"/>
        <v>0.33333333333333331</v>
      </c>
      <c r="W82" s="1206" t="s">
        <v>2128</v>
      </c>
      <c r="X82" s="39" t="str">
        <f>IF($Y82="","",VLOOKUP($Y82,CODE!$AE:$AF,CODE!$AF$1-1,FALSE))</f>
        <v>YE</v>
      </c>
      <c r="Y82" s="37" t="s">
        <v>2129</v>
      </c>
      <c r="Z82" s="35" t="str">
        <f t="shared" si="104"/>
        <v>JOKBAF3510YE</v>
      </c>
      <c r="AA82" s="587" t="str">
        <f t="shared" si="105"/>
        <v/>
      </c>
      <c r="AB82" s="45">
        <f t="shared" si="106"/>
        <v>0.33333333333333331</v>
      </c>
      <c r="AC82" s="593">
        <v>0</v>
      </c>
      <c r="AD82" s="186">
        <v>1</v>
      </c>
      <c r="AE82" s="218" t="s">
        <v>2126</v>
      </c>
      <c r="AF82" s="214">
        <v>120</v>
      </c>
      <c r="AG82" s="215" t="s">
        <v>1993</v>
      </c>
      <c r="AH82" s="216">
        <v>22</v>
      </c>
      <c r="AI82" s="231">
        <f t="shared" si="71"/>
        <v>22</v>
      </c>
      <c r="AJ82" s="217" t="s">
        <v>1932</v>
      </c>
      <c r="AK82" s="217" t="s">
        <v>1933</v>
      </c>
      <c r="AL82" s="219">
        <f t="shared" si="72"/>
        <v>1</v>
      </c>
      <c r="AM82" s="254">
        <f>IF(ISERROR(VLOOKUP($F82,[1]기획현황취합!$A$1:$E$64926,[1]기획현황취합!$B$1,FALSE))=TRUE,0,VLOOKUP($F82,[1]기획현황취합!$A$1:$E$64926,[1]기획현황취합!$B$1,FALSE))</f>
        <v>49000</v>
      </c>
      <c r="AN82" s="1003">
        <f>IF(ISERROR(VLOOKUP($F82,[1]기획현황취합!$A$1:$E$64926,[1]기획현황취합!$C$1,FALSE))=TRUE,0,VLOOKUP($F82,[1]기획현황취합!$A$1:$E$64926,[1]기획현황취합!$C$1,FALSE))</f>
        <v>41850</v>
      </c>
      <c r="AO82" s="46">
        <f>IF(ISERROR(($AM82/1.1)/VLOOKUP($AG82,'TARGET MU'!$A:$D,'TARGET MU'!$D$1,FALSE))=TRUE,0,($AM82/1.1)/VLOOKUP($AG82,'TARGET MU'!$A:$D,'TARGET MU'!$D$1,FALSE))</f>
        <v>7424.242424242424</v>
      </c>
      <c r="AP82" s="1034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8407.58</v>
      </c>
      <c r="AQ82" s="38">
        <f t="shared" si="107"/>
        <v>983.33757575757591</v>
      </c>
      <c r="AR82" s="725">
        <v>30</v>
      </c>
      <c r="AS82" s="725">
        <v>0</v>
      </c>
      <c r="AT82" s="251">
        <v>20</v>
      </c>
      <c r="AU82" s="226">
        <f t="shared" si="73"/>
        <v>50</v>
      </c>
      <c r="AV82" s="252">
        <v>6.7</v>
      </c>
      <c r="AW82" s="253">
        <v>0</v>
      </c>
      <c r="AX82" s="257">
        <f>IF(ISERROR(VLOOKUP($F82,[1]기획현황취합!$A$1:$E$64926,[1]기획현황취합!$D$1,FALSE))=TRUE,0,VLOOKUP($F82,[1]기획현황취합!$A$1:$E$64926,[1]기획현황취합!$D$1,FALSE))</f>
        <v>41782</v>
      </c>
      <c r="AY82" s="255">
        <v>0</v>
      </c>
      <c r="AZ82" s="210">
        <f>IF(ISERROR(VLOOKUP($F82,[1]기획현황취합!$A$1:$E$64926,[1]기획현황취합!$E$1,FALSE))=TRUE,0,VLOOKUP($F82,[1]기획현황취합!$A$1:$E$64926,[1]기획현황취합!$E$1,FALSE))</f>
        <v>41851</v>
      </c>
      <c r="BA82" s="250">
        <v>41881</v>
      </c>
      <c r="BB82" s="1324">
        <v>41884</v>
      </c>
      <c r="BC82" s="250">
        <v>41907</v>
      </c>
      <c r="BD82" s="250">
        <v>0</v>
      </c>
      <c r="BE82" s="250">
        <v>0</v>
      </c>
      <c r="BF82" s="250">
        <v>0</v>
      </c>
      <c r="BG82" s="1197" t="s">
        <v>1671</v>
      </c>
      <c r="BH82" s="1197" t="s">
        <v>1671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114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3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08"/>
        <v>0</v>
      </c>
      <c r="BO82" s="47">
        <f t="shared" si="109"/>
        <v>120</v>
      </c>
      <c r="BP82" s="95">
        <f t="shared" si="110"/>
        <v>1008909.6</v>
      </c>
      <c r="BQ82" s="95">
        <f t="shared" si="111"/>
        <v>5880000</v>
      </c>
      <c r="BR82" s="48">
        <f t="shared" si="74"/>
        <v>5.2982492638136707</v>
      </c>
      <c r="BT82" s="26" t="str">
        <f>IF(ISERROR(Z82&amp;VLOOKUP($AG82,'TARGET MU'!$A:$D,'TARGET MU'!$B$1,FALSE))=TRUE,"",Z82&amp;VLOOKUP($AG82,'TARGET MU'!$A:$D,'TARGET MU'!$B$1,FALSE))</f>
        <v>JOKBAF3510YE동일모자(청도)</v>
      </c>
      <c r="BU82" s="31">
        <f t="shared" si="121"/>
        <v>8407.58</v>
      </c>
      <c r="BV82" s="31" t="str">
        <f t="shared" si="122"/>
        <v>JOKBAF3510YEOSM12049000동일모자22CN</v>
      </c>
      <c r="BX82" s="55" t="str">
        <f t="shared" si="75"/>
        <v>JOK</v>
      </c>
      <c r="BY82" s="56" t="str">
        <f t="shared" si="76"/>
        <v>3</v>
      </c>
      <c r="BZ82" s="56" t="str">
        <f t="shared" si="77"/>
        <v>M</v>
      </c>
      <c r="CA82" s="56" t="str">
        <f t="shared" si="78"/>
        <v>BA</v>
      </c>
      <c r="CB82" s="56" t="str">
        <f t="shared" si="79"/>
        <v>K</v>
      </c>
      <c r="CC82" s="56" t="str">
        <f t="shared" si="80"/>
        <v>CN</v>
      </c>
      <c r="CD82" s="57" t="str">
        <f t="shared" si="81"/>
        <v>14FW JOIE BETE_34_YL_KIDS</v>
      </c>
      <c r="CE82" s="56" t="str">
        <f t="shared" si="82"/>
        <v>JOKBAF3510</v>
      </c>
      <c r="CF82" s="56">
        <f t="shared" si="83"/>
        <v>510</v>
      </c>
      <c r="CG82" s="57" t="str">
        <f t="shared" si="84"/>
        <v>14FW JOIE BETE_34_YL_KIDS</v>
      </c>
      <c r="CH82" s="56" t="str">
        <f t="shared" si="85"/>
        <v>YE</v>
      </c>
      <c r="CI82" s="56">
        <f t="shared" si="86"/>
        <v>1</v>
      </c>
      <c r="CJ82" s="56" t="str">
        <f t="shared" si="87"/>
        <v>OSM</v>
      </c>
      <c r="CK82" s="58">
        <f t="shared" si="112"/>
        <v>120</v>
      </c>
      <c r="CL82" s="59">
        <f t="shared" si="88"/>
        <v>6.7</v>
      </c>
      <c r="CM82" s="58">
        <f t="shared" si="89"/>
        <v>49000</v>
      </c>
      <c r="CN82" s="58">
        <f t="shared" si="90"/>
        <v>8357.58</v>
      </c>
      <c r="CO82" s="58">
        <f t="shared" si="91"/>
        <v>50</v>
      </c>
      <c r="CP82" s="60">
        <f t="shared" si="92"/>
        <v>1</v>
      </c>
      <c r="CQ82" s="241" t="s">
        <v>5927</v>
      </c>
      <c r="CS82" s="49"/>
      <c r="CT82" s="50" t="str">
        <f t="shared" si="93"/>
        <v>JOKBAF3510YEOSM</v>
      </c>
      <c r="CU82" s="51" t="str">
        <f t="shared" si="94"/>
        <v>JOIE BETE KIDS</v>
      </c>
      <c r="CV82" s="51" t="str">
        <f t="shared" si="113"/>
        <v>BASIC CAP_510</v>
      </c>
      <c r="CW82" s="51" t="str">
        <f t="shared" si="95"/>
        <v>YELLOW_OSM</v>
      </c>
      <c r="CX82" s="52" t="str">
        <f t="shared" si="96"/>
        <v>JOK</v>
      </c>
      <c r="CY82" s="52">
        <f t="shared" si="97"/>
        <v>510</v>
      </c>
      <c r="CZ82" s="53">
        <f t="shared" si="114"/>
        <v>120</v>
      </c>
      <c r="DA82" s="53">
        <f t="shared" si="98"/>
        <v>49000</v>
      </c>
      <c r="DB82" s="52" t="str">
        <f t="shared" si="99"/>
        <v>YELLOW</v>
      </c>
      <c r="DC82" s="52" t="str">
        <f t="shared" si="100"/>
        <v>OSM</v>
      </c>
      <c r="DD82" s="61"/>
      <c r="DE82" s="165"/>
      <c r="DG82" s="1268">
        <v>41782</v>
      </c>
      <c r="DH82" s="283">
        <f t="shared" si="101"/>
        <v>41761</v>
      </c>
      <c r="DI82" s="1265">
        <v>41788</v>
      </c>
      <c r="DJ82" s="1265">
        <v>41789</v>
      </c>
      <c r="DK82" s="1268">
        <v>41849</v>
      </c>
      <c r="DL82" s="1266">
        <v>7</v>
      </c>
      <c r="DM82" s="1266">
        <v>6</v>
      </c>
      <c r="DN82" s="1268">
        <v>41800</v>
      </c>
      <c r="DO82" s="1267" t="s">
        <v>2399</v>
      </c>
      <c r="DP82" s="284">
        <f t="shared" si="102"/>
        <v>41791</v>
      </c>
      <c r="DQ82" s="1268">
        <v>41810</v>
      </c>
      <c r="DR82" s="1267" t="s">
        <v>2400</v>
      </c>
      <c r="DS82" s="1267" t="s">
        <v>2400</v>
      </c>
      <c r="DT82" s="1269">
        <v>41834</v>
      </c>
      <c r="DU82" s="1270">
        <v>41835</v>
      </c>
      <c r="DV82" s="1325" t="s">
        <v>4211</v>
      </c>
      <c r="DW82" s="1267" t="s">
        <v>2393</v>
      </c>
      <c r="DX82" s="1315">
        <v>41884</v>
      </c>
      <c r="DY82" s="1198" t="s">
        <v>6937</v>
      </c>
      <c r="DZ82" s="61" t="s">
        <v>5420</v>
      </c>
      <c r="EA82" s="62"/>
      <c r="EB82" s="62"/>
      <c r="EC82" s="26" t="str">
        <f t="shared" si="123"/>
        <v/>
      </c>
      <c r="ED82" s="26" t="str">
        <f t="shared" si="124"/>
        <v>JOKBAF3510YEOSM</v>
      </c>
      <c r="EE82" s="27">
        <f>IF(ED82="",0,IF(COUNTIF(ED$12:ED81,ED82)=0,0,COUNTIF(ED$12:ED81,ED82)))</f>
        <v>0</v>
      </c>
      <c r="EF82" s="26">
        <f t="shared" si="125"/>
        <v>0</v>
      </c>
      <c r="EG82" s="27" t="str">
        <f t="shared" si="126"/>
        <v/>
      </c>
      <c r="EI82" s="26" t="str">
        <f t="shared" si="127"/>
        <v>JOKBAF3510</v>
      </c>
      <c r="EJ82" s="26" t="str">
        <f t="shared" si="128"/>
        <v>JOKBAF3510YE</v>
      </c>
      <c r="EL82" s="1265" t="s">
        <v>2417</v>
      </c>
      <c r="EM82" s="1265" t="s">
        <v>2417</v>
      </c>
      <c r="EN82" s="1265" t="s">
        <v>2417</v>
      </c>
      <c r="EO82" s="1265" t="s">
        <v>2417</v>
      </c>
      <c r="EP82" s="1265" t="s">
        <v>2417</v>
      </c>
      <c r="EQ82" s="1265" t="s">
        <v>2417</v>
      </c>
      <c r="ER82" s="1318"/>
      <c r="ES82" s="1318"/>
      <c r="ET82" s="1318"/>
      <c r="EU82" s="1318"/>
      <c r="EV82" s="1211"/>
      <c r="EW82" s="1211"/>
    </row>
    <row r="83" spans="1:153" s="26" customFormat="1" ht="52.5" customHeight="1">
      <c r="A83" s="169" t="str">
        <f>IF(OR($I83="TTL",$I83=""),"",IF(ISERROR(VLOOKUP($B83,CODE!$D:$G,CODE!$F$1-2,FALSE))=TRUE,"전략",VLOOKUP($B83,CODE!$D:$G,CODE!$F$1-2,FALSE)))</f>
        <v>F-HAT</v>
      </c>
      <c r="B83" s="224" t="str">
        <f>IF(OR($I83="TTL",$I83=""),"",IF(VLOOKUP($P83,CODE!$K:$O,CODE!$O$1,FALSE)="",$I83,$I83&amp;"-"&amp;VLOOKUP($P83,CODE!$K:$O,CODE!$O$1,FALSE)))</f>
        <v>JOK</v>
      </c>
      <c r="C83" s="72" t="str">
        <f t="shared" si="115"/>
        <v>JOK-동일모자-22</v>
      </c>
      <c r="D83" s="306" t="str">
        <f t="shared" si="116"/>
        <v>JOK-동일모자-22JOKBAF3510YE</v>
      </c>
      <c r="E83" s="72">
        <f t="shared" si="117"/>
        <v>2</v>
      </c>
      <c r="F83" s="195" t="str">
        <f t="shared" si="118"/>
        <v>JOK-동일모자-222</v>
      </c>
      <c r="G83" s="72" t="str">
        <f t="shared" si="119"/>
        <v>JOK-동일모자-222-JOKBAF3510YELLOWOML</v>
      </c>
      <c r="H83" s="72" t="str">
        <f>IF(ISERROR(I83&amp;VLOOKUP(P83,CODE!$K:$N,CODE!$N$1,FALSE)&amp;S83)=TRUE,0,I83&amp;VLOOKUP(P83,CODE!$K:$N,CODE!$N$1,FALSE)&amp;S83)</f>
        <v>JOK의류외510</v>
      </c>
      <c r="I83" s="72" t="str">
        <f>IF(ISERROR(SEARCH("TTL",$K83))=TRUE,IF($L83="","",VLOOKUP($L83,CODE!$B:$G,CODE!$D$1,FALSE)),"TTL")</f>
        <v>JOK</v>
      </c>
      <c r="J83" s="244" t="str">
        <f t="shared" si="120"/>
        <v>14FW J</v>
      </c>
      <c r="K83" s="998"/>
      <c r="L83" s="40" t="s">
        <v>2122</v>
      </c>
      <c r="M83" s="41" t="str">
        <f>IF(OR($I83="TTL",$L83=""),"",VLOOKUP($L83,CODE!$B:$D,CODE!$C$1,FALSE))</f>
        <v>JOIE BETE KIDS</v>
      </c>
      <c r="N83" s="42" t="str">
        <f>IF(OR($I83="TTL",$L83=""),"",VLOOKUP($K$2,CODE!$S:$T,CODE!$T$1-1,FALSE))</f>
        <v>F</v>
      </c>
      <c r="O83" s="43" t="str">
        <f>IF(OR($I83="TTL",$L83=""),"",VLOOKUP($L$2,CODE!$X:$Y,CODE!$Y$1-1,FALSE))</f>
        <v>3</v>
      </c>
      <c r="P83" s="40" t="s">
        <v>1939</v>
      </c>
      <c r="Q83" s="41" t="str">
        <f>IF(OR($I83="TTL",$P83=""),"",VLOOKUP($P83,CODE!$K:$M,CODE!$L$1,FALSE))</f>
        <v>BASIC CAP</v>
      </c>
      <c r="R83" s="185" t="s">
        <v>1927</v>
      </c>
      <c r="S83" s="40">
        <v>510</v>
      </c>
      <c r="T83" s="43">
        <f t="shared" si="69"/>
        <v>510</v>
      </c>
      <c r="U83" s="39" t="str">
        <f t="shared" si="70"/>
        <v>JOKBAF3510</v>
      </c>
      <c r="V83" s="36">
        <f t="shared" si="103"/>
        <v>0.33333333333333331</v>
      </c>
      <c r="W83" s="1206" t="s">
        <v>2128</v>
      </c>
      <c r="X83" s="39" t="str">
        <f>IF($Y83="","",VLOOKUP($Y83,CODE!$AE:$AF,CODE!$AF$1-1,FALSE))</f>
        <v>YE</v>
      </c>
      <c r="Y83" s="37" t="s">
        <v>2129</v>
      </c>
      <c r="Z83" s="35" t="str">
        <f t="shared" si="104"/>
        <v>JOKBAF3510YE</v>
      </c>
      <c r="AA83" s="587" t="str">
        <f t="shared" si="105"/>
        <v/>
      </c>
      <c r="AB83" s="45">
        <f t="shared" si="106"/>
        <v>0.33333333333333331</v>
      </c>
      <c r="AC83" s="593">
        <v>0</v>
      </c>
      <c r="AD83" s="186">
        <v>1</v>
      </c>
      <c r="AE83" s="218" t="s">
        <v>2127</v>
      </c>
      <c r="AF83" s="214">
        <v>60</v>
      </c>
      <c r="AG83" s="215" t="s">
        <v>1993</v>
      </c>
      <c r="AH83" s="216">
        <v>22</v>
      </c>
      <c r="AI83" s="231">
        <f t="shared" si="71"/>
        <v>22</v>
      </c>
      <c r="AJ83" s="217" t="s">
        <v>1932</v>
      </c>
      <c r="AK83" s="217" t="s">
        <v>1933</v>
      </c>
      <c r="AL83" s="219">
        <f t="shared" si="72"/>
        <v>1</v>
      </c>
      <c r="AM83" s="254">
        <f>IF(ISERROR(VLOOKUP($F83,[1]기획현황취합!$A$1:$E$64926,[1]기획현황취합!$B$1,FALSE))=TRUE,0,VLOOKUP($F83,[1]기획현황취합!$A$1:$E$64926,[1]기획현황취합!$B$1,FALSE))</f>
        <v>49000</v>
      </c>
      <c r="AN83" s="1003">
        <f>IF(ISERROR(VLOOKUP($F83,[1]기획현황취합!$A$1:$E$64926,[1]기획현황취합!$C$1,FALSE))=TRUE,0,VLOOKUP($F83,[1]기획현황취합!$A$1:$E$64926,[1]기획현황취합!$C$1,FALSE))</f>
        <v>41850</v>
      </c>
      <c r="AO83" s="46">
        <f>IF(ISERROR(($AM83/1.1)/VLOOKUP($AG83,'TARGET MU'!$A:$D,'TARGET MU'!$D$1,FALSE))=TRUE,0,($AM83/1.1)/VLOOKUP($AG83,'TARGET MU'!$A:$D,'TARGET MU'!$D$1,FALSE))</f>
        <v>7424.242424242424</v>
      </c>
      <c r="AP83" s="1034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8407.58</v>
      </c>
      <c r="AQ83" s="38">
        <f t="shared" si="107"/>
        <v>983.33757575757591</v>
      </c>
      <c r="AR83" s="725">
        <v>30</v>
      </c>
      <c r="AS83" s="725">
        <v>0</v>
      </c>
      <c r="AT83" s="251">
        <v>20</v>
      </c>
      <c r="AU83" s="226">
        <f t="shared" si="73"/>
        <v>50</v>
      </c>
      <c r="AV83" s="252">
        <v>6.7</v>
      </c>
      <c r="AW83" s="253">
        <v>0</v>
      </c>
      <c r="AX83" s="257">
        <f>IF(ISERROR(VLOOKUP($F83,[1]기획현황취합!$A$1:$E$64926,[1]기획현황취합!$D$1,FALSE))=TRUE,0,VLOOKUP($F83,[1]기획현황취합!$A$1:$E$64926,[1]기획현황취합!$D$1,FALSE))</f>
        <v>41782</v>
      </c>
      <c r="AY83" s="255">
        <v>0</v>
      </c>
      <c r="AZ83" s="210">
        <f>IF(ISERROR(VLOOKUP($F83,[1]기획현황취합!$A$1:$E$64926,[1]기획현황취합!$E$1,FALSE))=TRUE,0,VLOOKUP($F83,[1]기획현황취합!$A$1:$E$64926,[1]기획현황취합!$E$1,FALSE))</f>
        <v>41851</v>
      </c>
      <c r="BA83" s="250">
        <v>41881</v>
      </c>
      <c r="BB83" s="1324">
        <v>41884</v>
      </c>
      <c r="BC83" s="250">
        <v>41907</v>
      </c>
      <c r="BD83" s="250">
        <v>0</v>
      </c>
      <c r="BE83" s="250">
        <v>0</v>
      </c>
      <c r="BF83" s="250">
        <v>0</v>
      </c>
      <c r="BG83" s="1197" t="s">
        <v>1671</v>
      </c>
      <c r="BH83" s="1197" t="s">
        <v>1671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61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08"/>
        <v>0</v>
      </c>
      <c r="BO83" s="47">
        <f t="shared" si="109"/>
        <v>60</v>
      </c>
      <c r="BP83" s="95">
        <f t="shared" si="110"/>
        <v>504454.8</v>
      </c>
      <c r="BQ83" s="95">
        <f t="shared" si="111"/>
        <v>2940000</v>
      </c>
      <c r="BR83" s="48">
        <f t="shared" si="74"/>
        <v>5.2982492638136707</v>
      </c>
      <c r="BT83" s="26" t="str">
        <f>IF(ISERROR(Z83&amp;VLOOKUP($AG83,'TARGET MU'!$A:$D,'TARGET MU'!$B$1,FALSE))=TRUE,"",Z83&amp;VLOOKUP($AG83,'TARGET MU'!$A:$D,'TARGET MU'!$B$1,FALSE))</f>
        <v>JOKBAF3510YE동일모자(청도)</v>
      </c>
      <c r="BU83" s="31">
        <f t="shared" si="121"/>
        <v>8407.58</v>
      </c>
      <c r="BV83" s="31" t="str">
        <f t="shared" si="122"/>
        <v>JOKBAF3510YEOML6049000동일모자22CN</v>
      </c>
      <c r="BX83" s="55" t="str">
        <f t="shared" si="75"/>
        <v>JOK</v>
      </c>
      <c r="BY83" s="56" t="str">
        <f t="shared" si="76"/>
        <v>3</v>
      </c>
      <c r="BZ83" s="56" t="str">
        <f t="shared" si="77"/>
        <v>M</v>
      </c>
      <c r="CA83" s="56" t="str">
        <f t="shared" si="78"/>
        <v>BA</v>
      </c>
      <c r="CB83" s="56" t="str">
        <f t="shared" si="79"/>
        <v>K</v>
      </c>
      <c r="CC83" s="56" t="str">
        <f t="shared" si="80"/>
        <v>CN</v>
      </c>
      <c r="CD83" s="57" t="str">
        <f t="shared" si="81"/>
        <v>14FW JOIE BETE_34_YL_KIDS</v>
      </c>
      <c r="CE83" s="56" t="str">
        <f t="shared" si="82"/>
        <v>JOKBAF3510</v>
      </c>
      <c r="CF83" s="56">
        <f t="shared" si="83"/>
        <v>510</v>
      </c>
      <c r="CG83" s="57" t="str">
        <f t="shared" si="84"/>
        <v>14FW JOIE BETE_34_YL_KIDS</v>
      </c>
      <c r="CH83" s="56" t="str">
        <f t="shared" si="85"/>
        <v>YE</v>
      </c>
      <c r="CI83" s="56">
        <f t="shared" si="86"/>
        <v>1</v>
      </c>
      <c r="CJ83" s="56" t="str">
        <f t="shared" si="87"/>
        <v>OML</v>
      </c>
      <c r="CK83" s="58">
        <f t="shared" si="112"/>
        <v>60</v>
      </c>
      <c r="CL83" s="59">
        <f t="shared" si="88"/>
        <v>6.7</v>
      </c>
      <c r="CM83" s="58">
        <f t="shared" si="89"/>
        <v>49000</v>
      </c>
      <c r="CN83" s="58">
        <f t="shared" si="90"/>
        <v>8357.58</v>
      </c>
      <c r="CO83" s="58">
        <f t="shared" si="91"/>
        <v>50</v>
      </c>
      <c r="CP83" s="60">
        <f t="shared" si="92"/>
        <v>1</v>
      </c>
      <c r="CQ83" s="241" t="s">
        <v>5927</v>
      </c>
      <c r="CS83" s="49"/>
      <c r="CT83" s="50" t="str">
        <f t="shared" si="93"/>
        <v>JOKBAF3510YEOML</v>
      </c>
      <c r="CU83" s="51" t="str">
        <f t="shared" si="94"/>
        <v>JOIE BETE KIDS</v>
      </c>
      <c r="CV83" s="51" t="str">
        <f t="shared" si="113"/>
        <v>BASIC CAP_510</v>
      </c>
      <c r="CW83" s="51" t="str">
        <f t="shared" si="95"/>
        <v>YELLOW_OML</v>
      </c>
      <c r="CX83" s="52" t="str">
        <f t="shared" si="96"/>
        <v>JOK</v>
      </c>
      <c r="CY83" s="52">
        <f t="shared" si="97"/>
        <v>510</v>
      </c>
      <c r="CZ83" s="53">
        <f t="shared" si="114"/>
        <v>60</v>
      </c>
      <c r="DA83" s="53">
        <f t="shared" si="98"/>
        <v>49000</v>
      </c>
      <c r="DB83" s="52" t="str">
        <f t="shared" si="99"/>
        <v>YELLOW</v>
      </c>
      <c r="DC83" s="52" t="str">
        <f t="shared" si="100"/>
        <v>OML</v>
      </c>
      <c r="DD83" s="61"/>
      <c r="DE83" s="165"/>
      <c r="DG83" s="1268">
        <v>41782</v>
      </c>
      <c r="DH83" s="283">
        <f t="shared" si="101"/>
        <v>41761</v>
      </c>
      <c r="DI83" s="1265">
        <v>41788</v>
      </c>
      <c r="DJ83" s="1265">
        <v>41789</v>
      </c>
      <c r="DK83" s="1268">
        <v>41849</v>
      </c>
      <c r="DL83" s="1266">
        <v>7</v>
      </c>
      <c r="DM83" s="1266">
        <v>6</v>
      </c>
      <c r="DN83" s="1268">
        <v>41800</v>
      </c>
      <c r="DO83" s="1267" t="s">
        <v>2399</v>
      </c>
      <c r="DP83" s="284">
        <f t="shared" si="102"/>
        <v>41791</v>
      </c>
      <c r="DQ83" s="1268">
        <v>41810</v>
      </c>
      <c r="DR83" s="1267" t="s">
        <v>2400</v>
      </c>
      <c r="DS83" s="1267" t="s">
        <v>2400</v>
      </c>
      <c r="DT83" s="1269">
        <v>41834</v>
      </c>
      <c r="DU83" s="1270">
        <v>41835</v>
      </c>
      <c r="DV83" s="1325" t="s">
        <v>4211</v>
      </c>
      <c r="DW83" s="1267" t="s">
        <v>2393</v>
      </c>
      <c r="DX83" s="1315">
        <v>41884</v>
      </c>
      <c r="DY83" s="1198" t="s">
        <v>6937</v>
      </c>
      <c r="DZ83" s="61" t="s">
        <v>5420</v>
      </c>
      <c r="EA83" s="62"/>
      <c r="EB83" s="62"/>
      <c r="EC83" s="26" t="str">
        <f t="shared" si="123"/>
        <v/>
      </c>
      <c r="ED83" s="26" t="str">
        <f t="shared" si="124"/>
        <v>JOKBAF3510YEOML</v>
      </c>
      <c r="EE83" s="27">
        <f>IF(ED83="",0,IF(COUNTIF(ED$12:ED82,ED83)=0,0,COUNTIF(ED$12:ED82,ED83)))</f>
        <v>0</v>
      </c>
      <c r="EF83" s="26">
        <f t="shared" si="125"/>
        <v>0</v>
      </c>
      <c r="EG83" s="27" t="str">
        <f t="shared" si="126"/>
        <v/>
      </c>
      <c r="EI83" s="26" t="str">
        <f t="shared" si="127"/>
        <v>JOKBAF3510</v>
      </c>
      <c r="EJ83" s="26" t="str">
        <f t="shared" si="128"/>
        <v>JOKBAF3510YE</v>
      </c>
      <c r="EL83" s="1265" t="s">
        <v>2417</v>
      </c>
      <c r="EM83" s="1265" t="s">
        <v>2417</v>
      </c>
      <c r="EN83" s="1265" t="s">
        <v>2417</v>
      </c>
      <c r="EO83" s="1265" t="s">
        <v>2417</v>
      </c>
      <c r="EP83" s="1265" t="s">
        <v>2417</v>
      </c>
      <c r="EQ83" s="1265" t="s">
        <v>2417</v>
      </c>
      <c r="ER83" s="1318"/>
      <c r="ES83" s="1318"/>
      <c r="ET83" s="1318"/>
      <c r="EU83" s="1318"/>
      <c r="EV83" s="1211"/>
      <c r="EW83" s="1211"/>
    </row>
    <row r="84" spans="1:153" s="26" customFormat="1" ht="52.5" customHeight="1">
      <c r="A84" s="169" t="str">
        <f>IF(OR($I84="TTL",$I84=""),"",IF(ISERROR(VLOOKUP($B84,CODE!$D:$G,CODE!$F$1-2,FALSE))=TRUE,"전략",VLOOKUP($B84,CODE!$D:$G,CODE!$F$1-2,FALSE)))</f>
        <v>F-HAT</v>
      </c>
      <c r="B84" s="224" t="str">
        <f>IF(OR($I84="TTL",$I84=""),"",IF(VLOOKUP($P84,CODE!$K:$O,CODE!$O$1,FALSE)="",$I84,$I84&amp;"-"&amp;VLOOKUP($P84,CODE!$K:$O,CODE!$O$1,FALSE)))</f>
        <v>JOK</v>
      </c>
      <c r="C84" s="72" t="str">
        <f t="shared" si="115"/>
        <v>JOK-동일모자-22</v>
      </c>
      <c r="D84" s="306" t="str">
        <f t="shared" si="116"/>
        <v>JOK-동일모자-22JOKBAF3511GY</v>
      </c>
      <c r="E84" s="72">
        <f t="shared" si="117"/>
        <v>3</v>
      </c>
      <c r="F84" s="195" t="str">
        <f t="shared" si="118"/>
        <v>JOK-동일모자-223</v>
      </c>
      <c r="G84" s="72" t="str">
        <f t="shared" si="119"/>
        <v>JOK-동일모자-223-JOKBAF3511GREYXSS</v>
      </c>
      <c r="H84" s="72" t="str">
        <f>IF(ISERROR(I84&amp;VLOOKUP(P84,CODE!$K:$N,CODE!$N$1,FALSE)&amp;S84)=TRUE,0,I84&amp;VLOOKUP(P84,CODE!$K:$N,CODE!$N$1,FALSE)&amp;S84)</f>
        <v>JOK의류외511</v>
      </c>
      <c r="I84" s="72" t="str">
        <f>IF(ISERROR(SEARCH("TTL",$K84))=TRUE,IF($L84="","",VLOOKUP($L84,CODE!$B:$G,CODE!$D$1,FALSE)),"TTL")</f>
        <v>JOK</v>
      </c>
      <c r="J84" s="244" t="str">
        <f t="shared" si="120"/>
        <v>14FW J</v>
      </c>
      <c r="K84" s="998"/>
      <c r="L84" s="40" t="s">
        <v>2122</v>
      </c>
      <c r="M84" s="41" t="str">
        <f>IF(OR($I84="TTL",$L84=""),"",VLOOKUP($L84,CODE!$B:$D,CODE!$C$1,FALSE))</f>
        <v>JOIE BETE KIDS</v>
      </c>
      <c r="N84" s="42" t="str">
        <f>IF(OR($I84="TTL",$L84=""),"",VLOOKUP($K$2,CODE!$S:$T,CODE!$T$1-1,FALSE))</f>
        <v>F</v>
      </c>
      <c r="O84" s="43" t="str">
        <f>IF(OR($I84="TTL",$L84=""),"",VLOOKUP($L$2,CODE!$X:$Y,CODE!$Y$1-1,FALSE))</f>
        <v>3</v>
      </c>
      <c r="P84" s="40" t="s">
        <v>1939</v>
      </c>
      <c r="Q84" s="41" t="str">
        <f>IF(OR($I84="TTL",$P84=""),"",VLOOKUP($P84,CODE!$K:$M,CODE!$L$1,FALSE))</f>
        <v>BASIC CAP</v>
      </c>
      <c r="R84" s="185" t="s">
        <v>1927</v>
      </c>
      <c r="S84" s="40">
        <v>511</v>
      </c>
      <c r="T84" s="43">
        <f t="shared" si="69"/>
        <v>511</v>
      </c>
      <c r="U84" s="39" t="str">
        <f t="shared" si="70"/>
        <v>JOKBAF3511</v>
      </c>
      <c r="V84" s="36">
        <f t="shared" si="103"/>
        <v>0.33333333333333331</v>
      </c>
      <c r="W84" s="1206" t="s">
        <v>2130</v>
      </c>
      <c r="X84" s="39" t="str">
        <f>IF($Y84="","",VLOOKUP($Y84,CODE!$AE:$AF,CODE!$AF$1-1,FALSE))</f>
        <v>GY</v>
      </c>
      <c r="Y84" s="37" t="s">
        <v>2131</v>
      </c>
      <c r="Z84" s="35" t="str">
        <f t="shared" si="104"/>
        <v>JOKBAF3511GY</v>
      </c>
      <c r="AA84" s="587" t="str">
        <f t="shared" si="105"/>
        <v/>
      </c>
      <c r="AB84" s="45">
        <f t="shared" si="106"/>
        <v>0.33333333333333331</v>
      </c>
      <c r="AC84" s="593">
        <v>0</v>
      </c>
      <c r="AD84" s="186">
        <v>1</v>
      </c>
      <c r="AE84" s="218" t="s">
        <v>2132</v>
      </c>
      <c r="AF84" s="214">
        <v>250</v>
      </c>
      <c r="AG84" s="215" t="s">
        <v>2133</v>
      </c>
      <c r="AH84" s="216">
        <v>22</v>
      </c>
      <c r="AI84" s="231">
        <f t="shared" si="71"/>
        <v>22</v>
      </c>
      <c r="AJ84" s="217" t="s">
        <v>2134</v>
      </c>
      <c r="AK84" s="217" t="s">
        <v>2135</v>
      </c>
      <c r="AL84" s="219">
        <f t="shared" si="72"/>
        <v>1</v>
      </c>
      <c r="AM84" s="254">
        <f>IF(ISERROR(VLOOKUP($F84,[1]기획현황취합!$A$1:$E$64926,[1]기획현황취합!$B$1,FALSE))=TRUE,0,VLOOKUP($F84,[1]기획현황취합!$A$1:$E$64926,[1]기획현황취합!$B$1,FALSE))</f>
        <v>49000</v>
      </c>
      <c r="AN84" s="1003">
        <f>IF(ISERROR(VLOOKUP($F84,[1]기획현황취합!$A$1:$E$64926,[1]기획현황취합!$C$1,FALSE))=TRUE,0,VLOOKUP($F84,[1]기획현황취합!$A$1:$E$64926,[1]기획현황취합!$C$1,FALSE))</f>
        <v>41850</v>
      </c>
      <c r="AO84" s="46">
        <f>IF(ISERROR(($AM84/1.1)/VLOOKUP($AG84,'TARGET MU'!$A:$D,'TARGET MU'!$D$1,FALSE))=TRUE,0,($AM84/1.1)/VLOOKUP($AG84,'TARGET MU'!$A:$D,'TARGET MU'!$D$1,FALSE))</f>
        <v>7424.242424242424</v>
      </c>
      <c r="AP84" s="1034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7585.6600000000008</v>
      </c>
      <c r="AQ84" s="38">
        <f t="shared" si="107"/>
        <v>161.41757575757674</v>
      </c>
      <c r="AR84" s="725">
        <v>206</v>
      </c>
      <c r="AS84" s="725">
        <v>0</v>
      </c>
      <c r="AT84" s="251">
        <v>20</v>
      </c>
      <c r="AU84" s="226">
        <f t="shared" si="73"/>
        <v>226</v>
      </c>
      <c r="AV84" s="252">
        <v>5.9</v>
      </c>
      <c r="AW84" s="253">
        <v>0</v>
      </c>
      <c r="AX84" s="257">
        <f>IF(ISERROR(VLOOKUP($F84,[1]기획현황취합!$A$1:$E$64926,[1]기획현황취합!$D$1,FALSE))=TRUE,0,VLOOKUP($F84,[1]기획현황취합!$A$1:$E$64926,[1]기획현황취합!$D$1,FALSE))</f>
        <v>41782</v>
      </c>
      <c r="AY84" s="255">
        <v>0</v>
      </c>
      <c r="AZ84" s="210">
        <f>IF(ISERROR(VLOOKUP($F84,[1]기획현황취합!$A$1:$E$64926,[1]기획현황취합!$E$1,FALSE))=TRUE,0,VLOOKUP($F84,[1]기획현황취합!$A$1:$E$64926,[1]기획현황취합!$E$1,FALSE))</f>
        <v>41851</v>
      </c>
      <c r="BA84" s="250">
        <v>41881</v>
      </c>
      <c r="BB84" s="1324">
        <v>41884</v>
      </c>
      <c r="BC84" s="250">
        <v>41907</v>
      </c>
      <c r="BD84" s="250">
        <v>0</v>
      </c>
      <c r="BE84" s="250">
        <v>0</v>
      </c>
      <c r="BF84" s="250">
        <v>0</v>
      </c>
      <c r="BG84" s="1197" t="s">
        <v>1671</v>
      </c>
      <c r="BH84" s="1197" t="s">
        <v>1671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162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84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08"/>
        <v>0</v>
      </c>
      <c r="BO84" s="47">
        <f t="shared" si="109"/>
        <v>250</v>
      </c>
      <c r="BP84" s="95">
        <f t="shared" si="110"/>
        <v>1896415.0000000002</v>
      </c>
      <c r="BQ84" s="95">
        <f t="shared" si="111"/>
        <v>12250000</v>
      </c>
      <c r="BR84" s="48">
        <f t="shared" si="74"/>
        <v>5.8723241676340008</v>
      </c>
      <c r="BT84" s="26" t="str">
        <f>IF(ISERROR(Z84&amp;VLOOKUP($AG84,'TARGET MU'!$A:$D,'TARGET MU'!$B$1,FALSE))=TRUE,"",Z84&amp;VLOOKUP($AG84,'TARGET MU'!$A:$D,'TARGET MU'!$B$1,FALSE))</f>
        <v>JOKBAF3511GY동일모자(청도)</v>
      </c>
      <c r="BU84" s="31">
        <f t="shared" si="121"/>
        <v>7585.6600000000008</v>
      </c>
      <c r="BV84" s="31" t="str">
        <f t="shared" si="122"/>
        <v>JOKBAF3511GYXSS25049000동일모자22CN</v>
      </c>
      <c r="BX84" s="55" t="str">
        <f t="shared" si="75"/>
        <v>JOK</v>
      </c>
      <c r="BY84" s="56" t="str">
        <f t="shared" si="76"/>
        <v>3</v>
      </c>
      <c r="BZ84" s="56" t="str">
        <f t="shared" si="77"/>
        <v>M</v>
      </c>
      <c r="CA84" s="56" t="str">
        <f t="shared" si="78"/>
        <v>BA</v>
      </c>
      <c r="CB84" s="56" t="str">
        <f t="shared" si="79"/>
        <v>K</v>
      </c>
      <c r="CC84" s="56" t="str">
        <f t="shared" si="80"/>
        <v>CN</v>
      </c>
      <c r="CD84" s="57" t="str">
        <f t="shared" si="81"/>
        <v>14FW JOIE BETE_35_GY_KIDS</v>
      </c>
      <c r="CE84" s="56" t="str">
        <f t="shared" si="82"/>
        <v>JOKBAF3511</v>
      </c>
      <c r="CF84" s="56">
        <f t="shared" si="83"/>
        <v>511</v>
      </c>
      <c r="CG84" s="57" t="str">
        <f t="shared" si="84"/>
        <v>14FW JOIE BETE_35_GY_KIDS</v>
      </c>
      <c r="CH84" s="56" t="str">
        <f t="shared" si="85"/>
        <v>GY</v>
      </c>
      <c r="CI84" s="56">
        <f t="shared" si="86"/>
        <v>1</v>
      </c>
      <c r="CJ84" s="56" t="str">
        <f t="shared" si="87"/>
        <v>XSS</v>
      </c>
      <c r="CK84" s="58">
        <f t="shared" si="112"/>
        <v>250</v>
      </c>
      <c r="CL84" s="59">
        <f t="shared" si="88"/>
        <v>5.9</v>
      </c>
      <c r="CM84" s="58">
        <f t="shared" si="89"/>
        <v>49000</v>
      </c>
      <c r="CN84" s="58">
        <f t="shared" si="90"/>
        <v>7359.6600000000008</v>
      </c>
      <c r="CO84" s="58">
        <f t="shared" si="91"/>
        <v>226</v>
      </c>
      <c r="CP84" s="60">
        <f t="shared" si="92"/>
        <v>1</v>
      </c>
      <c r="CQ84" s="241" t="s">
        <v>5927</v>
      </c>
      <c r="CS84" s="49"/>
      <c r="CT84" s="50" t="str">
        <f t="shared" si="93"/>
        <v>JOKBAF3511GYXSS</v>
      </c>
      <c r="CU84" s="51" t="str">
        <f t="shared" si="94"/>
        <v>JOIE BETE KIDS</v>
      </c>
      <c r="CV84" s="51" t="str">
        <f t="shared" si="113"/>
        <v>BASIC CAP_511</v>
      </c>
      <c r="CW84" s="51" t="str">
        <f t="shared" si="95"/>
        <v>GREY_XSS</v>
      </c>
      <c r="CX84" s="52" t="str">
        <f t="shared" si="96"/>
        <v>JOK</v>
      </c>
      <c r="CY84" s="52">
        <f t="shared" si="97"/>
        <v>511</v>
      </c>
      <c r="CZ84" s="53">
        <f t="shared" si="114"/>
        <v>250</v>
      </c>
      <c r="DA84" s="53">
        <f t="shared" si="98"/>
        <v>49000</v>
      </c>
      <c r="DB84" s="52" t="str">
        <f t="shared" si="99"/>
        <v>GREY</v>
      </c>
      <c r="DC84" s="52" t="str">
        <f t="shared" si="100"/>
        <v>XSS</v>
      </c>
      <c r="DD84" s="61"/>
      <c r="DE84" s="165"/>
      <c r="DG84" s="1268">
        <v>41782</v>
      </c>
      <c r="DH84" s="283">
        <f t="shared" si="101"/>
        <v>41761</v>
      </c>
      <c r="DI84" s="1265">
        <v>41788</v>
      </c>
      <c r="DJ84" s="1265">
        <v>41789</v>
      </c>
      <c r="DK84" s="1268">
        <v>41849</v>
      </c>
      <c r="DL84" s="1266">
        <v>7</v>
      </c>
      <c r="DM84" s="1266">
        <v>6</v>
      </c>
      <c r="DN84" s="1268">
        <v>41800</v>
      </c>
      <c r="DO84" s="1267" t="s">
        <v>2399</v>
      </c>
      <c r="DP84" s="284">
        <f t="shared" si="102"/>
        <v>41791</v>
      </c>
      <c r="DQ84" s="1268">
        <v>41810</v>
      </c>
      <c r="DR84" s="1267" t="s">
        <v>2400</v>
      </c>
      <c r="DS84" s="1267" t="s">
        <v>2400</v>
      </c>
      <c r="DT84" s="1269">
        <v>41834</v>
      </c>
      <c r="DU84" s="1270">
        <v>41835</v>
      </c>
      <c r="DV84" s="1325" t="s">
        <v>4211</v>
      </c>
      <c r="DW84" s="1267" t="s">
        <v>2393</v>
      </c>
      <c r="DX84" s="1315">
        <v>41884</v>
      </c>
      <c r="DY84" s="1198" t="s">
        <v>6937</v>
      </c>
      <c r="DZ84" s="61" t="s">
        <v>5420</v>
      </c>
      <c r="EA84" s="62"/>
      <c r="EB84" s="62"/>
      <c r="EC84" s="26" t="str">
        <f t="shared" si="123"/>
        <v>JOKBAF3511GY41782</v>
      </c>
      <c r="ED84" s="26" t="str">
        <f t="shared" si="124"/>
        <v>JOKBAF3511GYXSS</v>
      </c>
      <c r="EE84" s="27">
        <f>IF(ED84="",0,IF(COUNTIF(ED$12:ED83,ED84)=0,0,COUNTIF(ED$12:ED83,ED84)))</f>
        <v>0</v>
      </c>
      <c r="EF84" s="26">
        <f t="shared" si="125"/>
        <v>0</v>
      </c>
      <c r="EG84" s="27" t="str">
        <f t="shared" si="126"/>
        <v/>
      </c>
      <c r="EI84" s="26" t="str">
        <f t="shared" si="127"/>
        <v>JOKBAF3511</v>
      </c>
      <c r="EJ84" s="26" t="str">
        <f t="shared" si="128"/>
        <v>JOKBAF3511GY</v>
      </c>
      <c r="EL84" s="1265" t="s">
        <v>2417</v>
      </c>
      <c r="EM84" s="1265" t="s">
        <v>2417</v>
      </c>
      <c r="EN84" s="1265" t="s">
        <v>2417</v>
      </c>
      <c r="EO84" s="1265" t="s">
        <v>2417</v>
      </c>
      <c r="EP84" s="1265" t="s">
        <v>2417</v>
      </c>
      <c r="EQ84" s="1265" t="s">
        <v>2417</v>
      </c>
      <c r="ER84" s="1318"/>
      <c r="ES84" s="1318"/>
      <c r="ET84" s="1318"/>
      <c r="EU84" s="1318"/>
      <c r="EV84" s="1211"/>
      <c r="EW84" s="1211"/>
    </row>
    <row r="85" spans="1:153" s="26" customFormat="1" ht="52.5" customHeight="1">
      <c r="A85" s="169" t="str">
        <f>IF(OR($I85="TTL",$I85=""),"",IF(ISERROR(VLOOKUP($B85,CODE!$D:$G,CODE!$F$1-2,FALSE))=TRUE,"전략",VLOOKUP($B85,CODE!$D:$G,CODE!$F$1-2,FALSE)))</f>
        <v>F-HAT</v>
      </c>
      <c r="B85" s="224" t="str">
        <f>IF(OR($I85="TTL",$I85=""),"",IF(VLOOKUP($P85,CODE!$K:$O,CODE!$O$1,FALSE)="",$I85,$I85&amp;"-"&amp;VLOOKUP($P85,CODE!$K:$O,CODE!$O$1,FALSE)))</f>
        <v>JOK</v>
      </c>
      <c r="C85" s="72" t="str">
        <f t="shared" si="115"/>
        <v>JOK-동일모자-22</v>
      </c>
      <c r="D85" s="306" t="str">
        <f t="shared" si="116"/>
        <v>JOK-동일모자-22JOKBAF3511GY</v>
      </c>
      <c r="E85" s="72">
        <f t="shared" si="117"/>
        <v>3</v>
      </c>
      <c r="F85" s="195" t="str">
        <f t="shared" si="118"/>
        <v>JOK-동일모자-223</v>
      </c>
      <c r="G85" s="72" t="str">
        <f t="shared" si="119"/>
        <v>JOK-동일모자-223-JOKBAF3511GREYOSM</v>
      </c>
      <c r="H85" s="72" t="str">
        <f>IF(ISERROR(I85&amp;VLOOKUP(P85,CODE!$K:$N,CODE!$N$1,FALSE)&amp;S85)=TRUE,0,I85&amp;VLOOKUP(P85,CODE!$K:$N,CODE!$N$1,FALSE)&amp;S85)</f>
        <v>JOK의류외511</v>
      </c>
      <c r="I85" s="72" t="str">
        <f>IF(ISERROR(SEARCH("TTL",$K85))=TRUE,IF($L85="","",VLOOKUP($L85,CODE!$B:$G,CODE!$D$1,FALSE)),"TTL")</f>
        <v>JOK</v>
      </c>
      <c r="J85" s="244" t="str">
        <f t="shared" si="120"/>
        <v>14FW J</v>
      </c>
      <c r="K85" s="998"/>
      <c r="L85" s="40" t="s">
        <v>2136</v>
      </c>
      <c r="M85" s="41" t="str">
        <f>IF(OR($I85="TTL",$L85=""),"",VLOOKUP($L85,CODE!$B:$D,CODE!$C$1,FALSE))</f>
        <v>JOIE BETE KIDS</v>
      </c>
      <c r="N85" s="42" t="str">
        <f>IF(OR($I85="TTL",$L85=""),"",VLOOKUP($K$2,CODE!$S:$T,CODE!$T$1-1,FALSE))</f>
        <v>F</v>
      </c>
      <c r="O85" s="43" t="str">
        <f>IF(OR($I85="TTL",$L85=""),"",VLOOKUP($L$2,CODE!$X:$Y,CODE!$Y$1-1,FALSE))</f>
        <v>3</v>
      </c>
      <c r="P85" s="40" t="s">
        <v>2137</v>
      </c>
      <c r="Q85" s="41" t="str">
        <f>IF(OR($I85="TTL",$P85=""),"",VLOOKUP($P85,CODE!$K:$M,CODE!$L$1,FALSE))</f>
        <v>BASIC CAP</v>
      </c>
      <c r="R85" s="185" t="s">
        <v>2138</v>
      </c>
      <c r="S85" s="40">
        <v>511</v>
      </c>
      <c r="T85" s="43">
        <f t="shared" si="69"/>
        <v>511</v>
      </c>
      <c r="U85" s="39" t="str">
        <f t="shared" si="70"/>
        <v>JOKBAF3511</v>
      </c>
      <c r="V85" s="36">
        <f t="shared" si="103"/>
        <v>0.33333333333333331</v>
      </c>
      <c r="W85" s="1206" t="s">
        <v>2130</v>
      </c>
      <c r="X85" s="39" t="str">
        <f>IF($Y85="","",VLOOKUP($Y85,CODE!$AE:$AF,CODE!$AF$1-1,FALSE))</f>
        <v>GY</v>
      </c>
      <c r="Y85" s="37" t="s">
        <v>2131</v>
      </c>
      <c r="Z85" s="35" t="str">
        <f t="shared" si="104"/>
        <v>JOKBAF3511GY</v>
      </c>
      <c r="AA85" s="587" t="str">
        <f t="shared" si="105"/>
        <v/>
      </c>
      <c r="AB85" s="45">
        <f t="shared" si="106"/>
        <v>0.33333333333333331</v>
      </c>
      <c r="AC85" s="593">
        <v>0</v>
      </c>
      <c r="AD85" s="186">
        <v>1</v>
      </c>
      <c r="AE85" s="218" t="s">
        <v>2139</v>
      </c>
      <c r="AF85" s="214">
        <v>100</v>
      </c>
      <c r="AG85" s="215" t="s">
        <v>2133</v>
      </c>
      <c r="AH85" s="216">
        <v>22</v>
      </c>
      <c r="AI85" s="231">
        <f t="shared" si="71"/>
        <v>22</v>
      </c>
      <c r="AJ85" s="217" t="s">
        <v>2134</v>
      </c>
      <c r="AK85" s="217" t="s">
        <v>2135</v>
      </c>
      <c r="AL85" s="219">
        <f t="shared" si="72"/>
        <v>1</v>
      </c>
      <c r="AM85" s="254">
        <f>IF(ISERROR(VLOOKUP($F85,[1]기획현황취합!$A$1:$E$64926,[1]기획현황취합!$B$1,FALSE))=TRUE,0,VLOOKUP($F85,[1]기획현황취합!$A$1:$E$64926,[1]기획현황취합!$B$1,FALSE))</f>
        <v>49000</v>
      </c>
      <c r="AN85" s="1003">
        <f>IF(ISERROR(VLOOKUP($F85,[1]기획현황취합!$A$1:$E$64926,[1]기획현황취합!$C$1,FALSE))=TRUE,0,VLOOKUP($F85,[1]기획현황취합!$A$1:$E$64926,[1]기획현황취합!$C$1,FALSE))</f>
        <v>41850</v>
      </c>
      <c r="AO85" s="46">
        <f>IF(ISERROR(($AM85/1.1)/VLOOKUP($AG85,'TARGET MU'!$A:$D,'TARGET MU'!$D$1,FALSE))=TRUE,0,($AM85/1.1)/VLOOKUP($AG85,'TARGET MU'!$A:$D,'TARGET MU'!$D$1,FALSE))</f>
        <v>7424.242424242424</v>
      </c>
      <c r="AP85" s="1034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7585.6600000000008</v>
      </c>
      <c r="AQ85" s="38">
        <f t="shared" si="107"/>
        <v>161.41757575757674</v>
      </c>
      <c r="AR85" s="725">
        <v>206</v>
      </c>
      <c r="AS85" s="725">
        <v>0</v>
      </c>
      <c r="AT85" s="251">
        <v>20</v>
      </c>
      <c r="AU85" s="226">
        <f t="shared" si="73"/>
        <v>226</v>
      </c>
      <c r="AV85" s="252">
        <v>5.9</v>
      </c>
      <c r="AW85" s="253">
        <v>0</v>
      </c>
      <c r="AX85" s="257">
        <f>IF(ISERROR(VLOOKUP($F85,[1]기획현황취합!$A$1:$E$64926,[1]기획현황취합!$D$1,FALSE))=TRUE,0,VLOOKUP($F85,[1]기획현황취합!$A$1:$E$64926,[1]기획현황취합!$D$1,FALSE))</f>
        <v>41782</v>
      </c>
      <c r="AY85" s="255">
        <v>0</v>
      </c>
      <c r="AZ85" s="210">
        <f>IF(ISERROR(VLOOKUP($F85,[1]기획현황취합!$A$1:$E$64926,[1]기획현황취합!$E$1,FALSE))=TRUE,0,VLOOKUP($F85,[1]기획현황취합!$A$1:$E$64926,[1]기획현황취합!$E$1,FALSE))</f>
        <v>41851</v>
      </c>
      <c r="BA85" s="250">
        <v>41881</v>
      </c>
      <c r="BB85" s="1324">
        <v>41884</v>
      </c>
      <c r="BC85" s="250">
        <v>41907</v>
      </c>
      <c r="BD85" s="250">
        <v>0</v>
      </c>
      <c r="BE85" s="250">
        <v>0</v>
      </c>
      <c r="BF85" s="250">
        <v>0</v>
      </c>
      <c r="BG85" s="1197" t="s">
        <v>1671</v>
      </c>
      <c r="BH85" s="1197" t="s">
        <v>1671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100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1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08"/>
        <v>0</v>
      </c>
      <c r="BO85" s="47">
        <f t="shared" si="109"/>
        <v>100</v>
      </c>
      <c r="BP85" s="95">
        <f t="shared" si="110"/>
        <v>758566.00000000012</v>
      </c>
      <c r="BQ85" s="95">
        <f t="shared" si="111"/>
        <v>4900000</v>
      </c>
      <c r="BR85" s="48">
        <f t="shared" si="74"/>
        <v>5.8723241676340008</v>
      </c>
      <c r="BT85" s="26" t="str">
        <f>IF(ISERROR(Z85&amp;VLOOKUP($AG85,'TARGET MU'!$A:$D,'TARGET MU'!$B$1,FALSE))=TRUE,"",Z85&amp;VLOOKUP($AG85,'TARGET MU'!$A:$D,'TARGET MU'!$B$1,FALSE))</f>
        <v>JOKBAF3511GY동일모자(청도)</v>
      </c>
      <c r="BU85" s="31">
        <f t="shared" si="121"/>
        <v>7585.6600000000008</v>
      </c>
      <c r="BV85" s="31" t="str">
        <f t="shared" si="122"/>
        <v>JOKBAF3511GYOSM10049000동일모자22CN</v>
      </c>
      <c r="BX85" s="55" t="str">
        <f t="shared" si="75"/>
        <v>JOK</v>
      </c>
      <c r="BY85" s="56" t="str">
        <f t="shared" si="76"/>
        <v>3</v>
      </c>
      <c r="BZ85" s="56" t="str">
        <f t="shared" si="77"/>
        <v>M</v>
      </c>
      <c r="CA85" s="56" t="str">
        <f t="shared" si="78"/>
        <v>BA</v>
      </c>
      <c r="CB85" s="56" t="str">
        <f t="shared" si="79"/>
        <v>K</v>
      </c>
      <c r="CC85" s="56" t="str">
        <f t="shared" si="80"/>
        <v>CN</v>
      </c>
      <c r="CD85" s="57" t="str">
        <f t="shared" si="81"/>
        <v>14FW JOIE BETE_35_GY_KIDS</v>
      </c>
      <c r="CE85" s="56" t="str">
        <f t="shared" si="82"/>
        <v>JOKBAF3511</v>
      </c>
      <c r="CF85" s="56">
        <f t="shared" si="83"/>
        <v>511</v>
      </c>
      <c r="CG85" s="57" t="str">
        <f t="shared" si="84"/>
        <v>14FW JOIE BETE_35_GY_KIDS</v>
      </c>
      <c r="CH85" s="56" t="str">
        <f t="shared" si="85"/>
        <v>GY</v>
      </c>
      <c r="CI85" s="56">
        <f t="shared" si="86"/>
        <v>1</v>
      </c>
      <c r="CJ85" s="56" t="str">
        <f t="shared" si="87"/>
        <v>OSM</v>
      </c>
      <c r="CK85" s="58">
        <f t="shared" si="112"/>
        <v>100</v>
      </c>
      <c r="CL85" s="59">
        <f t="shared" si="88"/>
        <v>5.9</v>
      </c>
      <c r="CM85" s="58">
        <f t="shared" si="89"/>
        <v>49000</v>
      </c>
      <c r="CN85" s="58">
        <f t="shared" si="90"/>
        <v>7359.6600000000008</v>
      </c>
      <c r="CO85" s="58">
        <f t="shared" si="91"/>
        <v>226</v>
      </c>
      <c r="CP85" s="60">
        <f t="shared" si="92"/>
        <v>1</v>
      </c>
      <c r="CQ85" s="241" t="s">
        <v>5927</v>
      </c>
      <c r="CS85" s="49"/>
      <c r="CT85" s="50" t="str">
        <f t="shared" si="93"/>
        <v>JOKBAF3511GYOSM</v>
      </c>
      <c r="CU85" s="51" t="str">
        <f t="shared" si="94"/>
        <v>JOIE BETE KIDS</v>
      </c>
      <c r="CV85" s="51" t="str">
        <f t="shared" si="113"/>
        <v>BASIC CAP_511</v>
      </c>
      <c r="CW85" s="51" t="str">
        <f t="shared" si="95"/>
        <v>GREY_OSM</v>
      </c>
      <c r="CX85" s="52" t="str">
        <f t="shared" si="96"/>
        <v>JOK</v>
      </c>
      <c r="CY85" s="52">
        <f t="shared" si="97"/>
        <v>511</v>
      </c>
      <c r="CZ85" s="53">
        <f t="shared" si="114"/>
        <v>100</v>
      </c>
      <c r="DA85" s="53">
        <f t="shared" si="98"/>
        <v>49000</v>
      </c>
      <c r="DB85" s="52" t="str">
        <f t="shared" si="99"/>
        <v>GREY</v>
      </c>
      <c r="DC85" s="52" t="str">
        <f t="shared" si="100"/>
        <v>OSM</v>
      </c>
      <c r="DD85" s="61"/>
      <c r="DE85" s="165"/>
      <c r="DG85" s="1268">
        <v>41782</v>
      </c>
      <c r="DH85" s="283">
        <f t="shared" si="101"/>
        <v>41761</v>
      </c>
      <c r="DI85" s="1265">
        <v>41788</v>
      </c>
      <c r="DJ85" s="1265">
        <v>41789</v>
      </c>
      <c r="DK85" s="1268">
        <v>41849</v>
      </c>
      <c r="DL85" s="1266">
        <v>7</v>
      </c>
      <c r="DM85" s="1266">
        <v>6</v>
      </c>
      <c r="DN85" s="1268">
        <v>41800</v>
      </c>
      <c r="DO85" s="1267" t="s">
        <v>2399</v>
      </c>
      <c r="DP85" s="284">
        <f t="shared" si="102"/>
        <v>41791</v>
      </c>
      <c r="DQ85" s="1268">
        <v>41810</v>
      </c>
      <c r="DR85" s="1267" t="s">
        <v>2400</v>
      </c>
      <c r="DS85" s="1267" t="s">
        <v>2400</v>
      </c>
      <c r="DT85" s="1269">
        <v>41834</v>
      </c>
      <c r="DU85" s="1270">
        <v>41835</v>
      </c>
      <c r="DV85" s="1325" t="s">
        <v>4211</v>
      </c>
      <c r="DW85" s="1267" t="s">
        <v>2393</v>
      </c>
      <c r="DX85" s="1315">
        <v>41884</v>
      </c>
      <c r="DY85" s="1198" t="s">
        <v>6937</v>
      </c>
      <c r="DZ85" s="61" t="s">
        <v>5420</v>
      </c>
      <c r="EA85" s="62"/>
      <c r="EB85" s="62"/>
      <c r="EC85" s="26" t="str">
        <f t="shared" si="123"/>
        <v/>
      </c>
      <c r="ED85" s="26" t="str">
        <f t="shared" si="124"/>
        <v>JOKBAF3511GYOSM</v>
      </c>
      <c r="EE85" s="27">
        <f>IF(ED85="",0,IF(COUNTIF(ED$12:ED84,ED85)=0,0,COUNTIF(ED$12:ED84,ED85)))</f>
        <v>0</v>
      </c>
      <c r="EF85" s="26">
        <f t="shared" si="125"/>
        <v>0</v>
      </c>
      <c r="EG85" s="27" t="str">
        <f t="shared" si="126"/>
        <v/>
      </c>
      <c r="EI85" s="26" t="str">
        <f t="shared" si="127"/>
        <v>JOKBAF3511</v>
      </c>
      <c r="EJ85" s="26" t="str">
        <f t="shared" si="128"/>
        <v>JOKBAF3511GY</v>
      </c>
      <c r="EL85" s="1265" t="s">
        <v>2417</v>
      </c>
      <c r="EM85" s="1265" t="s">
        <v>2417</v>
      </c>
      <c r="EN85" s="1265" t="s">
        <v>2417</v>
      </c>
      <c r="EO85" s="1265" t="s">
        <v>2417</v>
      </c>
      <c r="EP85" s="1265" t="s">
        <v>2417</v>
      </c>
      <c r="EQ85" s="1265" t="s">
        <v>2417</v>
      </c>
      <c r="ER85" s="1318"/>
      <c r="ES85" s="1318"/>
      <c r="ET85" s="1318"/>
      <c r="EU85" s="1318"/>
      <c r="EV85" s="1211"/>
      <c r="EW85" s="1211"/>
    </row>
    <row r="86" spans="1:153" s="26" customFormat="1" ht="52.5" customHeight="1">
      <c r="A86" s="169" t="str">
        <f>IF(OR($I86="TTL",$I86=""),"",IF(ISERROR(VLOOKUP($B86,CODE!$D:$G,CODE!$F$1-2,FALSE))=TRUE,"전략",VLOOKUP($B86,CODE!$D:$G,CODE!$F$1-2,FALSE)))</f>
        <v>F-HAT</v>
      </c>
      <c r="B86" s="224" t="str">
        <f>IF(OR($I86="TTL",$I86=""),"",IF(VLOOKUP($P86,CODE!$K:$O,CODE!$O$1,FALSE)="",$I86,$I86&amp;"-"&amp;VLOOKUP($P86,CODE!$K:$O,CODE!$O$1,FALSE)))</f>
        <v>JOK</v>
      </c>
      <c r="C86" s="72" t="str">
        <f t="shared" si="115"/>
        <v>JOK-동일모자-22</v>
      </c>
      <c r="D86" s="306" t="str">
        <f t="shared" si="116"/>
        <v>JOK-동일모자-22JOKBAF3511GY</v>
      </c>
      <c r="E86" s="72">
        <f t="shared" si="117"/>
        <v>3</v>
      </c>
      <c r="F86" s="195" t="str">
        <f t="shared" si="118"/>
        <v>JOK-동일모자-223</v>
      </c>
      <c r="G86" s="72" t="str">
        <f t="shared" si="119"/>
        <v>JOK-동일모자-223-JOKBAF3511GREYOML</v>
      </c>
      <c r="H86" s="72" t="str">
        <f>IF(ISERROR(I86&amp;VLOOKUP(P86,CODE!$K:$N,CODE!$N$1,FALSE)&amp;S86)=TRUE,0,I86&amp;VLOOKUP(P86,CODE!$K:$N,CODE!$N$1,FALSE)&amp;S86)</f>
        <v>JOK의류외511</v>
      </c>
      <c r="I86" s="72" t="str">
        <f>IF(ISERROR(SEARCH("TTL",$K86))=TRUE,IF($L86="","",VLOOKUP($L86,CODE!$B:$G,CODE!$D$1,FALSE)),"TTL")</f>
        <v>JOK</v>
      </c>
      <c r="J86" s="244" t="str">
        <f t="shared" si="120"/>
        <v>14FW J</v>
      </c>
      <c r="K86" s="998"/>
      <c r="L86" s="40" t="s">
        <v>2136</v>
      </c>
      <c r="M86" s="41" t="str">
        <f>IF(OR($I86="TTL",$L86=""),"",VLOOKUP($L86,CODE!$B:$D,CODE!$C$1,FALSE))</f>
        <v>JOIE BETE KIDS</v>
      </c>
      <c r="N86" s="42" t="str">
        <f>IF(OR($I86="TTL",$L86=""),"",VLOOKUP($K$2,CODE!$S:$T,CODE!$T$1-1,FALSE))</f>
        <v>F</v>
      </c>
      <c r="O86" s="43" t="str">
        <f>IF(OR($I86="TTL",$L86=""),"",VLOOKUP($L$2,CODE!$X:$Y,CODE!$Y$1-1,FALSE))</f>
        <v>3</v>
      </c>
      <c r="P86" s="40" t="s">
        <v>2137</v>
      </c>
      <c r="Q86" s="41" t="str">
        <f>IF(OR($I86="TTL",$P86=""),"",VLOOKUP($P86,CODE!$K:$M,CODE!$L$1,FALSE))</f>
        <v>BASIC CAP</v>
      </c>
      <c r="R86" s="185" t="s">
        <v>2138</v>
      </c>
      <c r="S86" s="40">
        <v>511</v>
      </c>
      <c r="T86" s="43">
        <f t="shared" si="69"/>
        <v>511</v>
      </c>
      <c r="U86" s="39" t="str">
        <f t="shared" si="70"/>
        <v>JOKBAF3511</v>
      </c>
      <c r="V86" s="36">
        <f t="shared" si="103"/>
        <v>0.33333333333333331</v>
      </c>
      <c r="W86" s="1206" t="s">
        <v>2130</v>
      </c>
      <c r="X86" s="39" t="str">
        <f>IF($Y86="","",VLOOKUP($Y86,CODE!$AE:$AF,CODE!$AF$1-1,FALSE))</f>
        <v>GY</v>
      </c>
      <c r="Y86" s="37" t="s">
        <v>2131</v>
      </c>
      <c r="Z86" s="35" t="str">
        <f t="shared" si="104"/>
        <v>JOKBAF3511GY</v>
      </c>
      <c r="AA86" s="587" t="str">
        <f t="shared" si="105"/>
        <v/>
      </c>
      <c r="AB86" s="45">
        <f t="shared" si="106"/>
        <v>0.33333333333333331</v>
      </c>
      <c r="AC86" s="593">
        <v>0</v>
      </c>
      <c r="AD86" s="186">
        <v>1</v>
      </c>
      <c r="AE86" s="218" t="s">
        <v>2140</v>
      </c>
      <c r="AF86" s="214">
        <v>50</v>
      </c>
      <c r="AG86" s="215" t="s">
        <v>2133</v>
      </c>
      <c r="AH86" s="216">
        <v>22</v>
      </c>
      <c r="AI86" s="231">
        <f t="shared" si="71"/>
        <v>22</v>
      </c>
      <c r="AJ86" s="217" t="s">
        <v>2134</v>
      </c>
      <c r="AK86" s="217" t="s">
        <v>2135</v>
      </c>
      <c r="AL86" s="219">
        <f t="shared" si="72"/>
        <v>1</v>
      </c>
      <c r="AM86" s="254">
        <f>IF(ISERROR(VLOOKUP($F86,[1]기획현황취합!$A$1:$E$64926,[1]기획현황취합!$B$1,FALSE))=TRUE,0,VLOOKUP($F86,[1]기획현황취합!$A$1:$E$64926,[1]기획현황취합!$B$1,FALSE))</f>
        <v>49000</v>
      </c>
      <c r="AN86" s="1003">
        <f>IF(ISERROR(VLOOKUP($F86,[1]기획현황취합!$A$1:$E$64926,[1]기획현황취합!$C$1,FALSE))=TRUE,0,VLOOKUP($F86,[1]기획현황취합!$A$1:$E$64926,[1]기획현황취합!$C$1,FALSE))</f>
        <v>41850</v>
      </c>
      <c r="AO86" s="46">
        <f>IF(ISERROR(($AM86/1.1)/VLOOKUP($AG86,'TARGET MU'!$A:$D,'TARGET MU'!$D$1,FALSE))=TRUE,0,($AM86/1.1)/VLOOKUP($AG86,'TARGET MU'!$A:$D,'TARGET MU'!$D$1,FALSE))</f>
        <v>7424.242424242424</v>
      </c>
      <c r="AP86" s="1034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7585.6600000000008</v>
      </c>
      <c r="AQ86" s="38">
        <f t="shared" si="107"/>
        <v>161.41757575757674</v>
      </c>
      <c r="AR86" s="725">
        <v>206</v>
      </c>
      <c r="AS86" s="725">
        <v>0</v>
      </c>
      <c r="AT86" s="251">
        <v>20</v>
      </c>
      <c r="AU86" s="226">
        <f t="shared" si="73"/>
        <v>226</v>
      </c>
      <c r="AV86" s="252">
        <v>5.9</v>
      </c>
      <c r="AW86" s="253">
        <v>0</v>
      </c>
      <c r="AX86" s="257">
        <f>IF(ISERROR(VLOOKUP($F86,[1]기획현황취합!$A$1:$E$64926,[1]기획현황취합!$D$1,FALSE))=TRUE,0,VLOOKUP($F86,[1]기획현황취합!$A$1:$E$64926,[1]기획현황취합!$D$1,FALSE))</f>
        <v>41782</v>
      </c>
      <c r="AY86" s="255">
        <v>0</v>
      </c>
      <c r="AZ86" s="210">
        <f>IF(ISERROR(VLOOKUP($F86,[1]기획현황취합!$A$1:$E$64926,[1]기획현황취합!$E$1,FALSE))=TRUE,0,VLOOKUP($F86,[1]기획현황취합!$A$1:$E$64926,[1]기획현황취합!$E$1,FALSE))</f>
        <v>41851</v>
      </c>
      <c r="BA86" s="250">
        <v>41881</v>
      </c>
      <c r="BB86" s="1324">
        <v>41884</v>
      </c>
      <c r="BC86" s="250">
        <v>41907</v>
      </c>
      <c r="BD86" s="250">
        <v>0</v>
      </c>
      <c r="BE86" s="250">
        <v>0</v>
      </c>
      <c r="BF86" s="250">
        <v>0</v>
      </c>
      <c r="BG86" s="1197" t="s">
        <v>1671</v>
      </c>
      <c r="BH86" s="1197" t="s">
        <v>1671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51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08"/>
        <v>0</v>
      </c>
      <c r="BO86" s="47">
        <f t="shared" si="109"/>
        <v>50</v>
      </c>
      <c r="BP86" s="95">
        <f t="shared" si="110"/>
        <v>379283.00000000006</v>
      </c>
      <c r="BQ86" s="95">
        <f t="shared" si="111"/>
        <v>2450000</v>
      </c>
      <c r="BR86" s="48">
        <f t="shared" si="74"/>
        <v>5.8723241676340008</v>
      </c>
      <c r="BT86" s="26" t="str">
        <f>IF(ISERROR(Z86&amp;VLOOKUP($AG86,'TARGET MU'!$A:$D,'TARGET MU'!$B$1,FALSE))=TRUE,"",Z86&amp;VLOOKUP($AG86,'TARGET MU'!$A:$D,'TARGET MU'!$B$1,FALSE))</f>
        <v>JOKBAF3511GY동일모자(청도)</v>
      </c>
      <c r="BU86" s="31">
        <f t="shared" si="121"/>
        <v>7585.6600000000008</v>
      </c>
      <c r="BV86" s="31" t="str">
        <f t="shared" si="122"/>
        <v>JOKBAF3511GYOML5049000동일모자22CN</v>
      </c>
      <c r="BX86" s="55" t="str">
        <f t="shared" si="75"/>
        <v>JOK</v>
      </c>
      <c r="BY86" s="56" t="str">
        <f t="shared" si="76"/>
        <v>3</v>
      </c>
      <c r="BZ86" s="56" t="str">
        <f t="shared" si="77"/>
        <v>M</v>
      </c>
      <c r="CA86" s="56" t="str">
        <f t="shared" si="78"/>
        <v>BA</v>
      </c>
      <c r="CB86" s="56" t="str">
        <f t="shared" si="79"/>
        <v>K</v>
      </c>
      <c r="CC86" s="56" t="str">
        <f t="shared" si="80"/>
        <v>CN</v>
      </c>
      <c r="CD86" s="57" t="str">
        <f t="shared" si="81"/>
        <v>14FW JOIE BETE_35_GY_KIDS</v>
      </c>
      <c r="CE86" s="56" t="str">
        <f t="shared" si="82"/>
        <v>JOKBAF3511</v>
      </c>
      <c r="CF86" s="56">
        <f t="shared" si="83"/>
        <v>511</v>
      </c>
      <c r="CG86" s="57" t="str">
        <f t="shared" si="84"/>
        <v>14FW JOIE BETE_35_GY_KIDS</v>
      </c>
      <c r="CH86" s="56" t="str">
        <f t="shared" si="85"/>
        <v>GY</v>
      </c>
      <c r="CI86" s="56">
        <f t="shared" si="86"/>
        <v>1</v>
      </c>
      <c r="CJ86" s="56" t="str">
        <f t="shared" si="87"/>
        <v>OML</v>
      </c>
      <c r="CK86" s="58">
        <f t="shared" si="112"/>
        <v>50</v>
      </c>
      <c r="CL86" s="59">
        <f t="shared" si="88"/>
        <v>5.9</v>
      </c>
      <c r="CM86" s="58">
        <f t="shared" si="89"/>
        <v>49000</v>
      </c>
      <c r="CN86" s="58">
        <f t="shared" si="90"/>
        <v>7359.6600000000008</v>
      </c>
      <c r="CO86" s="58">
        <f t="shared" si="91"/>
        <v>226</v>
      </c>
      <c r="CP86" s="60">
        <f t="shared" si="92"/>
        <v>1</v>
      </c>
      <c r="CQ86" s="241" t="s">
        <v>5927</v>
      </c>
      <c r="CS86" s="49"/>
      <c r="CT86" s="50" t="str">
        <f t="shared" si="93"/>
        <v>JOKBAF3511GYOML</v>
      </c>
      <c r="CU86" s="51" t="str">
        <f t="shared" si="94"/>
        <v>JOIE BETE KIDS</v>
      </c>
      <c r="CV86" s="51" t="str">
        <f t="shared" si="113"/>
        <v>BASIC CAP_511</v>
      </c>
      <c r="CW86" s="51" t="str">
        <f t="shared" si="95"/>
        <v>GREY_OML</v>
      </c>
      <c r="CX86" s="52" t="str">
        <f t="shared" si="96"/>
        <v>JOK</v>
      </c>
      <c r="CY86" s="52">
        <f t="shared" si="97"/>
        <v>511</v>
      </c>
      <c r="CZ86" s="53">
        <f t="shared" si="114"/>
        <v>50</v>
      </c>
      <c r="DA86" s="53">
        <f t="shared" si="98"/>
        <v>49000</v>
      </c>
      <c r="DB86" s="52" t="str">
        <f t="shared" si="99"/>
        <v>GREY</v>
      </c>
      <c r="DC86" s="52" t="str">
        <f t="shared" si="100"/>
        <v>OML</v>
      </c>
      <c r="DD86" s="61"/>
      <c r="DE86" s="165"/>
      <c r="DG86" s="1268">
        <v>41782</v>
      </c>
      <c r="DH86" s="283">
        <f t="shared" si="101"/>
        <v>41761</v>
      </c>
      <c r="DI86" s="1265">
        <v>41788</v>
      </c>
      <c r="DJ86" s="1265">
        <v>41789</v>
      </c>
      <c r="DK86" s="1268">
        <v>41849</v>
      </c>
      <c r="DL86" s="1266">
        <v>7</v>
      </c>
      <c r="DM86" s="1266">
        <v>6</v>
      </c>
      <c r="DN86" s="1268">
        <v>41800</v>
      </c>
      <c r="DO86" s="1267" t="s">
        <v>2399</v>
      </c>
      <c r="DP86" s="284">
        <f t="shared" si="102"/>
        <v>41791</v>
      </c>
      <c r="DQ86" s="1268">
        <v>41810</v>
      </c>
      <c r="DR86" s="1267" t="s">
        <v>2400</v>
      </c>
      <c r="DS86" s="1267" t="s">
        <v>2400</v>
      </c>
      <c r="DT86" s="1269">
        <v>41834</v>
      </c>
      <c r="DU86" s="1270">
        <v>41835</v>
      </c>
      <c r="DV86" s="1325" t="s">
        <v>4211</v>
      </c>
      <c r="DW86" s="1267" t="s">
        <v>2393</v>
      </c>
      <c r="DX86" s="1315">
        <v>41884</v>
      </c>
      <c r="DY86" s="1198" t="s">
        <v>6937</v>
      </c>
      <c r="DZ86" s="61" t="s">
        <v>5420</v>
      </c>
      <c r="EA86" s="62"/>
      <c r="EB86" s="62"/>
      <c r="EC86" s="26" t="str">
        <f t="shared" si="123"/>
        <v/>
      </c>
      <c r="ED86" s="26" t="str">
        <f t="shared" si="124"/>
        <v>JOKBAF3511GYOML</v>
      </c>
      <c r="EE86" s="27">
        <f>IF(ED86="",0,IF(COUNTIF(ED$12:ED85,ED86)=0,0,COUNTIF(ED$12:ED85,ED86)))</f>
        <v>0</v>
      </c>
      <c r="EF86" s="26">
        <f t="shared" si="125"/>
        <v>0</v>
      </c>
      <c r="EG86" s="27" t="str">
        <f t="shared" si="126"/>
        <v/>
      </c>
      <c r="EI86" s="26" t="str">
        <f t="shared" si="127"/>
        <v>JOKBAF3511</v>
      </c>
      <c r="EJ86" s="26" t="str">
        <f t="shared" si="128"/>
        <v>JOKBAF3511GY</v>
      </c>
      <c r="EL86" s="1265" t="s">
        <v>2417</v>
      </c>
      <c r="EM86" s="1265" t="s">
        <v>2417</v>
      </c>
      <c r="EN86" s="1265" t="s">
        <v>2417</v>
      </c>
      <c r="EO86" s="1265" t="s">
        <v>2417</v>
      </c>
      <c r="EP86" s="1265" t="s">
        <v>2417</v>
      </c>
      <c r="EQ86" s="1265" t="s">
        <v>2417</v>
      </c>
      <c r="ER86" s="1318"/>
      <c r="ES86" s="1318"/>
      <c r="ET86" s="1318"/>
      <c r="EU86" s="1318"/>
      <c r="EV86" s="1211"/>
      <c r="EW86" s="1211"/>
    </row>
    <row r="87" spans="1:153" s="26" customFormat="1" ht="52.5" customHeight="1">
      <c r="A87" s="169" t="str">
        <f>IF(OR($I87="TTL",$I87=""),"",IF(ISERROR(VLOOKUP($B87,CODE!$D:$G,CODE!$F$1-2,FALSE))=TRUE,"전략",VLOOKUP($B87,CODE!$D:$G,CODE!$F$1-2,FALSE)))</f>
        <v>F-HAT</v>
      </c>
      <c r="B87" s="224" t="str">
        <f>IF(OR($I87="TTL",$I87=""),"",IF(VLOOKUP($P87,CODE!$K:$O,CODE!$O$1,FALSE)="",$I87,$I87&amp;"-"&amp;VLOOKUP($P87,CODE!$K:$O,CODE!$O$1,FALSE)))</f>
        <v>JOK</v>
      </c>
      <c r="C87" s="72" t="str">
        <f t="shared" si="115"/>
        <v>JOK-동일모자-22</v>
      </c>
      <c r="D87" s="306" t="str">
        <f t="shared" si="116"/>
        <v>JOK-동일모자-22JOKBAF3512PP</v>
      </c>
      <c r="E87" s="72">
        <f t="shared" si="117"/>
        <v>4</v>
      </c>
      <c r="F87" s="195" t="str">
        <f t="shared" si="118"/>
        <v>JOK-동일모자-224</v>
      </c>
      <c r="G87" s="72" t="str">
        <f t="shared" si="119"/>
        <v>JOK-동일모자-224-JOKBAF3512PURPLEXSS</v>
      </c>
      <c r="H87" s="72" t="str">
        <f>IF(ISERROR(I87&amp;VLOOKUP(P87,CODE!$K:$N,CODE!$N$1,FALSE)&amp;S87)=TRUE,0,I87&amp;VLOOKUP(P87,CODE!$K:$N,CODE!$N$1,FALSE)&amp;S87)</f>
        <v>JOK의류외512</v>
      </c>
      <c r="I87" s="72" t="str">
        <f>IF(ISERROR(SEARCH("TTL",$K87))=TRUE,IF($L87="","",VLOOKUP($L87,CODE!$B:$G,CODE!$D$1,FALSE)),"TTL")</f>
        <v>JOK</v>
      </c>
      <c r="J87" s="244" t="str">
        <f t="shared" si="120"/>
        <v>14FW J</v>
      </c>
      <c r="K87" s="998"/>
      <c r="L87" s="40" t="s">
        <v>2136</v>
      </c>
      <c r="M87" s="41" t="str">
        <f>IF(OR($I87="TTL",$L87=""),"",VLOOKUP($L87,CODE!$B:$D,CODE!$C$1,FALSE))</f>
        <v>JOIE BETE KIDS</v>
      </c>
      <c r="N87" s="42" t="str">
        <f>IF(OR($I87="TTL",$L87=""),"",VLOOKUP($K$2,CODE!$S:$T,CODE!$T$1-1,FALSE))</f>
        <v>F</v>
      </c>
      <c r="O87" s="43" t="str">
        <f>IF(OR($I87="TTL",$L87=""),"",VLOOKUP($L$2,CODE!$X:$Y,CODE!$Y$1-1,FALSE))</f>
        <v>3</v>
      </c>
      <c r="P87" s="40" t="s">
        <v>2137</v>
      </c>
      <c r="Q87" s="41" t="str">
        <f>IF(OR($I87="TTL",$P87=""),"",VLOOKUP($P87,CODE!$K:$M,CODE!$L$1,FALSE))</f>
        <v>BASIC CAP</v>
      </c>
      <c r="R87" s="185" t="s">
        <v>2138</v>
      </c>
      <c r="S87" s="40">
        <v>512</v>
      </c>
      <c r="T87" s="43">
        <f t="shared" si="69"/>
        <v>512</v>
      </c>
      <c r="U87" s="39" t="str">
        <f t="shared" si="70"/>
        <v>JOKBAF3512</v>
      </c>
      <c r="V87" s="36">
        <f t="shared" si="103"/>
        <v>0.33333333333333331</v>
      </c>
      <c r="W87" s="1206" t="s">
        <v>2141</v>
      </c>
      <c r="X87" s="39" t="str">
        <f>IF($Y87="","",VLOOKUP($Y87,CODE!$AE:$AF,CODE!$AF$1-1,FALSE))</f>
        <v>PP</v>
      </c>
      <c r="Y87" s="37" t="s">
        <v>2142</v>
      </c>
      <c r="Z87" s="35" t="str">
        <f t="shared" si="104"/>
        <v>JOKBAF3512PP</v>
      </c>
      <c r="AA87" s="587" t="str">
        <f t="shared" si="105"/>
        <v/>
      </c>
      <c r="AB87" s="45">
        <f t="shared" si="106"/>
        <v>0.33333333333333331</v>
      </c>
      <c r="AC87" s="593">
        <v>0</v>
      </c>
      <c r="AD87" s="186">
        <v>1</v>
      </c>
      <c r="AE87" s="218" t="s">
        <v>2132</v>
      </c>
      <c r="AF87" s="214">
        <v>250</v>
      </c>
      <c r="AG87" s="215" t="s">
        <v>2133</v>
      </c>
      <c r="AH87" s="216">
        <v>22</v>
      </c>
      <c r="AI87" s="231">
        <f t="shared" si="71"/>
        <v>22</v>
      </c>
      <c r="AJ87" s="217" t="s">
        <v>2134</v>
      </c>
      <c r="AK87" s="217" t="s">
        <v>2135</v>
      </c>
      <c r="AL87" s="219">
        <f t="shared" si="72"/>
        <v>1</v>
      </c>
      <c r="AM87" s="254">
        <f>IF(ISERROR(VLOOKUP($F87,[1]기획현황취합!$A$1:$E$64926,[1]기획현황취합!$B$1,FALSE))=TRUE,0,VLOOKUP($F87,[1]기획현황취합!$A$1:$E$64926,[1]기획현황취합!$B$1,FALSE))</f>
        <v>49000</v>
      </c>
      <c r="AN87" s="1003">
        <f>IF(ISERROR(VLOOKUP($F87,[1]기획현황취합!$A$1:$E$64926,[1]기획현황취합!$C$1,FALSE))=TRUE,0,VLOOKUP($F87,[1]기획현황취합!$A$1:$E$64926,[1]기획현황취합!$C$1,FALSE))</f>
        <v>41850</v>
      </c>
      <c r="AO87" s="46">
        <f>IF(ISERROR(($AM87/1.1)/VLOOKUP($AG87,'TARGET MU'!$A:$D,'TARGET MU'!$D$1,FALSE))=TRUE,0,($AM87/1.1)/VLOOKUP($AG87,'TARGET MU'!$A:$D,'TARGET MU'!$D$1,FALSE))</f>
        <v>7424.242424242424</v>
      </c>
      <c r="AP87" s="1034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8522.58</v>
      </c>
      <c r="AQ87" s="38">
        <f t="shared" si="107"/>
        <v>1098.3375757575759</v>
      </c>
      <c r="AR87" s="725">
        <v>145</v>
      </c>
      <c r="AS87" s="725">
        <v>0</v>
      </c>
      <c r="AT87" s="251">
        <v>20</v>
      </c>
      <c r="AU87" s="226">
        <f t="shared" si="73"/>
        <v>165</v>
      </c>
      <c r="AV87" s="252">
        <v>6.7</v>
      </c>
      <c r="AW87" s="253">
        <v>0</v>
      </c>
      <c r="AX87" s="257">
        <f>IF(ISERROR(VLOOKUP($F87,[1]기획현황취합!$A$1:$E$64926,[1]기획현황취합!$D$1,FALSE))=TRUE,0,VLOOKUP($F87,[1]기획현황취합!$A$1:$E$64926,[1]기획현황취합!$D$1,FALSE))</f>
        <v>41782</v>
      </c>
      <c r="AY87" s="255">
        <v>0</v>
      </c>
      <c r="AZ87" s="210">
        <f>IF(ISERROR(VLOOKUP($F87,[1]기획현황취합!$A$1:$E$64926,[1]기획현황취합!$E$1,FALSE))=TRUE,0,VLOOKUP($F87,[1]기획현황취합!$A$1:$E$64926,[1]기획현황취합!$E$1,FALSE))</f>
        <v>41851</v>
      </c>
      <c r="BA87" s="250">
        <v>41881</v>
      </c>
      <c r="BB87" s="1324">
        <v>41884</v>
      </c>
      <c r="BC87" s="250">
        <v>41907</v>
      </c>
      <c r="BD87" s="250">
        <v>0</v>
      </c>
      <c r="BE87" s="250">
        <v>0</v>
      </c>
      <c r="BF87" s="250">
        <v>0</v>
      </c>
      <c r="BG87" s="1197" t="s">
        <v>1671</v>
      </c>
      <c r="BH87" s="1197" t="s">
        <v>1671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40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205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08"/>
        <v>0</v>
      </c>
      <c r="BO87" s="47">
        <f t="shared" si="109"/>
        <v>250</v>
      </c>
      <c r="BP87" s="95">
        <f t="shared" si="110"/>
        <v>2130645</v>
      </c>
      <c r="BQ87" s="95">
        <f t="shared" si="111"/>
        <v>12250000</v>
      </c>
      <c r="BR87" s="48">
        <f t="shared" si="74"/>
        <v>5.2267569850273681</v>
      </c>
      <c r="BT87" s="26" t="str">
        <f>IF(ISERROR(Z87&amp;VLOOKUP($AG87,'TARGET MU'!$A:$D,'TARGET MU'!$B$1,FALSE))=TRUE,"",Z87&amp;VLOOKUP($AG87,'TARGET MU'!$A:$D,'TARGET MU'!$B$1,FALSE))</f>
        <v>JOKBAF3512PP동일모자(청도)</v>
      </c>
      <c r="BU87" s="31">
        <f t="shared" si="121"/>
        <v>8522.58</v>
      </c>
      <c r="BV87" s="31" t="str">
        <f t="shared" si="122"/>
        <v>JOKBAF3512PPXSS25049000동일모자22CN</v>
      </c>
      <c r="BX87" s="55" t="str">
        <f t="shared" si="75"/>
        <v>JOK</v>
      </c>
      <c r="BY87" s="56" t="str">
        <f t="shared" si="76"/>
        <v>3</v>
      </c>
      <c r="BZ87" s="56" t="str">
        <f t="shared" si="77"/>
        <v>M</v>
      </c>
      <c r="CA87" s="56" t="str">
        <f t="shared" si="78"/>
        <v>BA</v>
      </c>
      <c r="CB87" s="56" t="str">
        <f t="shared" si="79"/>
        <v>K</v>
      </c>
      <c r="CC87" s="56" t="str">
        <f t="shared" si="80"/>
        <v>CN</v>
      </c>
      <c r="CD87" s="57" t="str">
        <f t="shared" si="81"/>
        <v>14FW JOIE BETE_36_PP_KIDS</v>
      </c>
      <c r="CE87" s="56" t="str">
        <f t="shared" si="82"/>
        <v>JOKBAF3512</v>
      </c>
      <c r="CF87" s="56">
        <f t="shared" si="83"/>
        <v>512</v>
      </c>
      <c r="CG87" s="57" t="str">
        <f t="shared" si="84"/>
        <v>14FW JOIE BETE_36_PP_KIDS</v>
      </c>
      <c r="CH87" s="56" t="str">
        <f t="shared" si="85"/>
        <v>PP</v>
      </c>
      <c r="CI87" s="56">
        <f t="shared" si="86"/>
        <v>1</v>
      </c>
      <c r="CJ87" s="56" t="str">
        <f t="shared" si="87"/>
        <v>XSS</v>
      </c>
      <c r="CK87" s="58">
        <f t="shared" si="112"/>
        <v>250</v>
      </c>
      <c r="CL87" s="59">
        <f t="shared" si="88"/>
        <v>6.7</v>
      </c>
      <c r="CM87" s="58">
        <f t="shared" si="89"/>
        <v>49000</v>
      </c>
      <c r="CN87" s="58">
        <f t="shared" si="90"/>
        <v>8357.58</v>
      </c>
      <c r="CO87" s="58">
        <f t="shared" si="91"/>
        <v>165</v>
      </c>
      <c r="CP87" s="60">
        <f t="shared" si="92"/>
        <v>1</v>
      </c>
      <c r="CQ87" s="241" t="s">
        <v>5927</v>
      </c>
      <c r="CS87" s="49"/>
      <c r="CT87" s="50" t="str">
        <f t="shared" si="93"/>
        <v>JOKBAF3512PPXSS</v>
      </c>
      <c r="CU87" s="51" t="str">
        <f t="shared" si="94"/>
        <v>JOIE BETE KIDS</v>
      </c>
      <c r="CV87" s="51" t="str">
        <f t="shared" si="113"/>
        <v>BASIC CAP_512</v>
      </c>
      <c r="CW87" s="51" t="str">
        <f t="shared" si="95"/>
        <v>PURPLE_XSS</v>
      </c>
      <c r="CX87" s="52" t="str">
        <f t="shared" si="96"/>
        <v>JOK</v>
      </c>
      <c r="CY87" s="52">
        <f t="shared" si="97"/>
        <v>512</v>
      </c>
      <c r="CZ87" s="53">
        <f t="shared" si="114"/>
        <v>250</v>
      </c>
      <c r="DA87" s="53">
        <f t="shared" si="98"/>
        <v>49000</v>
      </c>
      <c r="DB87" s="52" t="str">
        <f t="shared" si="99"/>
        <v>PURPLE</v>
      </c>
      <c r="DC87" s="52" t="str">
        <f t="shared" si="100"/>
        <v>XSS</v>
      </c>
      <c r="DD87" s="61"/>
      <c r="DE87" s="165"/>
      <c r="DG87" s="1268">
        <v>41782</v>
      </c>
      <c r="DH87" s="283">
        <f t="shared" si="101"/>
        <v>41761</v>
      </c>
      <c r="DI87" s="1265">
        <v>41788</v>
      </c>
      <c r="DJ87" s="1265">
        <v>41789</v>
      </c>
      <c r="DK87" s="1268">
        <v>41849</v>
      </c>
      <c r="DL87" s="1266">
        <v>8</v>
      </c>
      <c r="DM87" s="1266">
        <v>7</v>
      </c>
      <c r="DN87" s="1268">
        <v>41800</v>
      </c>
      <c r="DO87" s="1267" t="s">
        <v>2399</v>
      </c>
      <c r="DP87" s="284">
        <f t="shared" si="102"/>
        <v>41791</v>
      </c>
      <c r="DQ87" s="1268">
        <v>41810</v>
      </c>
      <c r="DR87" s="1267" t="s">
        <v>2400</v>
      </c>
      <c r="DS87" s="1267" t="s">
        <v>2400</v>
      </c>
      <c r="DT87" s="1269">
        <v>41834</v>
      </c>
      <c r="DU87" s="1270">
        <v>41835</v>
      </c>
      <c r="DV87" s="1325" t="s">
        <v>4211</v>
      </c>
      <c r="DW87" s="1267" t="s">
        <v>2393</v>
      </c>
      <c r="DX87" s="1315">
        <v>41884</v>
      </c>
      <c r="DY87" s="1198" t="s">
        <v>6937</v>
      </c>
      <c r="DZ87" s="61" t="s">
        <v>5420</v>
      </c>
      <c r="EA87" s="62"/>
      <c r="EB87" s="62"/>
      <c r="EC87" s="26" t="str">
        <f t="shared" si="123"/>
        <v>JOKBAF3512PP41782</v>
      </c>
      <c r="ED87" s="26" t="str">
        <f t="shared" si="124"/>
        <v>JOKBAF3512PPXSS</v>
      </c>
      <c r="EE87" s="27">
        <f>IF(ED87="",0,IF(COUNTIF(ED$12:ED86,ED87)=0,0,COUNTIF(ED$12:ED86,ED87)))</f>
        <v>0</v>
      </c>
      <c r="EF87" s="26">
        <f t="shared" si="125"/>
        <v>0</v>
      </c>
      <c r="EG87" s="27" t="str">
        <f t="shared" si="126"/>
        <v/>
      </c>
      <c r="EI87" s="26" t="str">
        <f t="shared" si="127"/>
        <v>JOKBAF3512</v>
      </c>
      <c r="EJ87" s="26" t="str">
        <f t="shared" si="128"/>
        <v>JOKBAF3512PP</v>
      </c>
      <c r="EL87" s="1265" t="s">
        <v>2417</v>
      </c>
      <c r="EM87" s="1265" t="s">
        <v>2417</v>
      </c>
      <c r="EN87" s="1265" t="s">
        <v>2417</v>
      </c>
      <c r="EO87" s="1265" t="s">
        <v>2417</v>
      </c>
      <c r="EP87" s="1265" t="s">
        <v>2417</v>
      </c>
      <c r="EQ87" s="1265" t="s">
        <v>2417</v>
      </c>
      <c r="ER87" s="1318"/>
      <c r="ES87" s="1318"/>
      <c r="ET87" s="1318"/>
      <c r="EU87" s="1318"/>
      <c r="EV87" s="1211"/>
      <c r="EW87" s="1211"/>
    </row>
    <row r="88" spans="1:153" s="26" customFormat="1" ht="52.5" customHeight="1">
      <c r="A88" s="169" t="str">
        <f>IF(OR($I88="TTL",$I88=""),"",IF(ISERROR(VLOOKUP($B88,CODE!$D:$G,CODE!$F$1-2,FALSE))=TRUE,"전략",VLOOKUP($B88,CODE!$D:$G,CODE!$F$1-2,FALSE)))</f>
        <v>F-HAT</v>
      </c>
      <c r="B88" s="224" t="str">
        <f>IF(OR($I88="TTL",$I88=""),"",IF(VLOOKUP($P88,CODE!$K:$O,CODE!$O$1,FALSE)="",$I88,$I88&amp;"-"&amp;VLOOKUP($P88,CODE!$K:$O,CODE!$O$1,FALSE)))</f>
        <v>JOK</v>
      </c>
      <c r="C88" s="72" t="str">
        <f t="shared" si="115"/>
        <v>JOK-동일모자-22</v>
      </c>
      <c r="D88" s="306" t="str">
        <f t="shared" si="116"/>
        <v>JOK-동일모자-22JOKBAF3512PP</v>
      </c>
      <c r="E88" s="72">
        <f t="shared" si="117"/>
        <v>4</v>
      </c>
      <c r="F88" s="195" t="str">
        <f t="shared" si="118"/>
        <v>JOK-동일모자-224</v>
      </c>
      <c r="G88" s="72" t="str">
        <f t="shared" si="119"/>
        <v>JOK-동일모자-224-JOKBAF3512PURPLEOSM</v>
      </c>
      <c r="H88" s="72" t="str">
        <f>IF(ISERROR(I88&amp;VLOOKUP(P88,CODE!$K:$N,CODE!$N$1,FALSE)&amp;S88)=TRUE,0,I88&amp;VLOOKUP(P88,CODE!$K:$N,CODE!$N$1,FALSE)&amp;S88)</f>
        <v>JOK의류외512</v>
      </c>
      <c r="I88" s="72" t="str">
        <f>IF(ISERROR(SEARCH("TTL",$K88))=TRUE,IF($L88="","",VLOOKUP($L88,CODE!$B:$G,CODE!$D$1,FALSE)),"TTL")</f>
        <v>JOK</v>
      </c>
      <c r="J88" s="244" t="str">
        <f t="shared" si="120"/>
        <v>14FW J</v>
      </c>
      <c r="K88" s="998"/>
      <c r="L88" s="40" t="s">
        <v>2136</v>
      </c>
      <c r="M88" s="41" t="str">
        <f>IF(OR($I88="TTL",$L88=""),"",VLOOKUP($L88,CODE!$B:$D,CODE!$C$1,FALSE))</f>
        <v>JOIE BETE KIDS</v>
      </c>
      <c r="N88" s="42" t="str">
        <f>IF(OR($I88="TTL",$L88=""),"",VLOOKUP($K$2,CODE!$S:$T,CODE!$T$1-1,FALSE))</f>
        <v>F</v>
      </c>
      <c r="O88" s="43" t="str">
        <f>IF(OR($I88="TTL",$L88=""),"",VLOOKUP($L$2,CODE!$X:$Y,CODE!$Y$1-1,FALSE))</f>
        <v>3</v>
      </c>
      <c r="P88" s="40" t="s">
        <v>2137</v>
      </c>
      <c r="Q88" s="41" t="str">
        <f>IF(OR($I88="TTL",$P88=""),"",VLOOKUP($P88,CODE!$K:$M,CODE!$L$1,FALSE))</f>
        <v>BASIC CAP</v>
      </c>
      <c r="R88" s="185" t="s">
        <v>2138</v>
      </c>
      <c r="S88" s="40">
        <v>512</v>
      </c>
      <c r="T88" s="43">
        <f t="shared" si="69"/>
        <v>512</v>
      </c>
      <c r="U88" s="39" t="str">
        <f t="shared" si="70"/>
        <v>JOKBAF3512</v>
      </c>
      <c r="V88" s="36">
        <f t="shared" si="103"/>
        <v>0.33333333333333331</v>
      </c>
      <c r="W88" s="1206" t="s">
        <v>2141</v>
      </c>
      <c r="X88" s="39" t="str">
        <f>IF($Y88="","",VLOOKUP($Y88,CODE!$AE:$AF,CODE!$AF$1-1,FALSE))</f>
        <v>PP</v>
      </c>
      <c r="Y88" s="37" t="s">
        <v>2142</v>
      </c>
      <c r="Z88" s="35" t="str">
        <f t="shared" si="104"/>
        <v>JOKBAF3512PP</v>
      </c>
      <c r="AA88" s="587" t="str">
        <f t="shared" si="105"/>
        <v/>
      </c>
      <c r="AB88" s="45">
        <f t="shared" si="106"/>
        <v>0.33333333333333331</v>
      </c>
      <c r="AC88" s="593">
        <v>0</v>
      </c>
      <c r="AD88" s="186">
        <v>1</v>
      </c>
      <c r="AE88" s="218" t="s">
        <v>2139</v>
      </c>
      <c r="AF88" s="214">
        <v>100</v>
      </c>
      <c r="AG88" s="215" t="s">
        <v>2133</v>
      </c>
      <c r="AH88" s="216">
        <v>22</v>
      </c>
      <c r="AI88" s="231">
        <f t="shared" si="71"/>
        <v>22</v>
      </c>
      <c r="AJ88" s="217" t="s">
        <v>2134</v>
      </c>
      <c r="AK88" s="217" t="s">
        <v>2135</v>
      </c>
      <c r="AL88" s="219">
        <f t="shared" si="72"/>
        <v>1</v>
      </c>
      <c r="AM88" s="254">
        <f>IF(ISERROR(VLOOKUP($F88,[1]기획현황취합!$A$1:$E$64926,[1]기획현황취합!$B$1,FALSE))=TRUE,0,VLOOKUP($F88,[1]기획현황취합!$A$1:$E$64926,[1]기획현황취합!$B$1,FALSE))</f>
        <v>49000</v>
      </c>
      <c r="AN88" s="1003">
        <f>IF(ISERROR(VLOOKUP($F88,[1]기획현황취합!$A$1:$E$64926,[1]기획현황취합!$C$1,FALSE))=TRUE,0,VLOOKUP($F88,[1]기획현황취합!$A$1:$E$64926,[1]기획현황취합!$C$1,FALSE))</f>
        <v>41850</v>
      </c>
      <c r="AO88" s="46">
        <f>IF(ISERROR(($AM88/1.1)/VLOOKUP($AG88,'TARGET MU'!$A:$D,'TARGET MU'!$D$1,FALSE))=TRUE,0,($AM88/1.1)/VLOOKUP($AG88,'TARGET MU'!$A:$D,'TARGET MU'!$D$1,FALSE))</f>
        <v>7424.242424242424</v>
      </c>
      <c r="AP88" s="1034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8522.58</v>
      </c>
      <c r="AQ88" s="38">
        <f t="shared" si="107"/>
        <v>1098.3375757575759</v>
      </c>
      <c r="AR88" s="725">
        <v>145</v>
      </c>
      <c r="AS88" s="725">
        <v>0</v>
      </c>
      <c r="AT88" s="251">
        <v>20</v>
      </c>
      <c r="AU88" s="226">
        <f t="shared" si="73"/>
        <v>165</v>
      </c>
      <c r="AV88" s="252">
        <v>6.7</v>
      </c>
      <c r="AW88" s="253">
        <v>0</v>
      </c>
      <c r="AX88" s="257">
        <f>IF(ISERROR(VLOOKUP($F88,[1]기획현황취합!$A$1:$E$64926,[1]기획현황취합!$D$1,FALSE))=TRUE,0,VLOOKUP($F88,[1]기획현황취합!$A$1:$E$64926,[1]기획현황취합!$D$1,FALSE))</f>
        <v>41782</v>
      </c>
      <c r="AY88" s="255">
        <v>0</v>
      </c>
      <c r="AZ88" s="210">
        <f>IF(ISERROR(VLOOKUP($F88,[1]기획현황취합!$A$1:$E$64926,[1]기획현황취합!$E$1,FALSE))=TRUE,0,VLOOKUP($F88,[1]기획현황취합!$A$1:$E$64926,[1]기획현황취합!$E$1,FALSE))</f>
        <v>41851</v>
      </c>
      <c r="BA88" s="250">
        <v>41881</v>
      </c>
      <c r="BB88" s="1324">
        <v>41884</v>
      </c>
      <c r="BC88" s="250">
        <v>41907</v>
      </c>
      <c r="BD88" s="250">
        <v>0</v>
      </c>
      <c r="BE88" s="250">
        <v>0</v>
      </c>
      <c r="BF88" s="250">
        <v>0</v>
      </c>
      <c r="BG88" s="1197" t="s">
        <v>1671</v>
      </c>
      <c r="BH88" s="1197" t="s">
        <v>1671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57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42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08"/>
        <v>0</v>
      </c>
      <c r="BO88" s="47">
        <f t="shared" si="109"/>
        <v>100</v>
      </c>
      <c r="BP88" s="95">
        <f t="shared" si="110"/>
        <v>852258</v>
      </c>
      <c r="BQ88" s="95">
        <f t="shared" si="111"/>
        <v>4900000</v>
      </c>
      <c r="BR88" s="48">
        <f t="shared" si="74"/>
        <v>5.2267569850273681</v>
      </c>
      <c r="BT88" s="26" t="str">
        <f>IF(ISERROR(Z88&amp;VLOOKUP($AG88,'TARGET MU'!$A:$D,'TARGET MU'!$B$1,FALSE))=TRUE,"",Z88&amp;VLOOKUP($AG88,'TARGET MU'!$A:$D,'TARGET MU'!$B$1,FALSE))</f>
        <v>JOKBAF3512PP동일모자(청도)</v>
      </c>
      <c r="BU88" s="31">
        <f t="shared" si="121"/>
        <v>8522.58</v>
      </c>
      <c r="BV88" s="31" t="str">
        <f t="shared" si="122"/>
        <v>JOKBAF3512PPOSM10049000동일모자22CN</v>
      </c>
      <c r="BX88" s="55" t="str">
        <f t="shared" si="75"/>
        <v>JOK</v>
      </c>
      <c r="BY88" s="56" t="str">
        <f t="shared" si="76"/>
        <v>3</v>
      </c>
      <c r="BZ88" s="56" t="str">
        <f t="shared" si="77"/>
        <v>M</v>
      </c>
      <c r="CA88" s="56" t="str">
        <f t="shared" si="78"/>
        <v>BA</v>
      </c>
      <c r="CB88" s="56" t="str">
        <f t="shared" si="79"/>
        <v>K</v>
      </c>
      <c r="CC88" s="56" t="str">
        <f t="shared" si="80"/>
        <v>CN</v>
      </c>
      <c r="CD88" s="57" t="str">
        <f t="shared" si="81"/>
        <v>14FW JOIE BETE_36_PP_KIDS</v>
      </c>
      <c r="CE88" s="56" t="str">
        <f t="shared" si="82"/>
        <v>JOKBAF3512</v>
      </c>
      <c r="CF88" s="56">
        <f t="shared" si="83"/>
        <v>512</v>
      </c>
      <c r="CG88" s="57" t="str">
        <f t="shared" si="84"/>
        <v>14FW JOIE BETE_36_PP_KIDS</v>
      </c>
      <c r="CH88" s="56" t="str">
        <f t="shared" si="85"/>
        <v>PP</v>
      </c>
      <c r="CI88" s="56">
        <f t="shared" si="86"/>
        <v>1</v>
      </c>
      <c r="CJ88" s="56" t="str">
        <f t="shared" si="87"/>
        <v>OSM</v>
      </c>
      <c r="CK88" s="58">
        <f t="shared" si="112"/>
        <v>100</v>
      </c>
      <c r="CL88" s="59">
        <f t="shared" si="88"/>
        <v>6.7</v>
      </c>
      <c r="CM88" s="58">
        <f t="shared" si="89"/>
        <v>49000</v>
      </c>
      <c r="CN88" s="58">
        <f t="shared" si="90"/>
        <v>8357.58</v>
      </c>
      <c r="CO88" s="58">
        <f t="shared" si="91"/>
        <v>165</v>
      </c>
      <c r="CP88" s="60">
        <f t="shared" si="92"/>
        <v>1</v>
      </c>
      <c r="CQ88" s="241" t="s">
        <v>5927</v>
      </c>
      <c r="CS88" s="49"/>
      <c r="CT88" s="50" t="str">
        <f t="shared" si="93"/>
        <v>JOKBAF3512PPOSM</v>
      </c>
      <c r="CU88" s="51" t="str">
        <f t="shared" si="94"/>
        <v>JOIE BETE KIDS</v>
      </c>
      <c r="CV88" s="51" t="str">
        <f t="shared" si="113"/>
        <v>BASIC CAP_512</v>
      </c>
      <c r="CW88" s="51" t="str">
        <f t="shared" si="95"/>
        <v>PURPLE_OSM</v>
      </c>
      <c r="CX88" s="52" t="str">
        <f t="shared" si="96"/>
        <v>JOK</v>
      </c>
      <c r="CY88" s="52">
        <f t="shared" si="97"/>
        <v>512</v>
      </c>
      <c r="CZ88" s="53">
        <f t="shared" si="114"/>
        <v>100</v>
      </c>
      <c r="DA88" s="53">
        <f t="shared" si="98"/>
        <v>49000</v>
      </c>
      <c r="DB88" s="52" t="str">
        <f t="shared" si="99"/>
        <v>PURPLE</v>
      </c>
      <c r="DC88" s="52" t="str">
        <f t="shared" si="100"/>
        <v>OSM</v>
      </c>
      <c r="DD88" s="61"/>
      <c r="DE88" s="165"/>
      <c r="DG88" s="1268">
        <v>41782</v>
      </c>
      <c r="DH88" s="283">
        <f t="shared" si="101"/>
        <v>41761</v>
      </c>
      <c r="DI88" s="1265">
        <v>41788</v>
      </c>
      <c r="DJ88" s="1265">
        <v>41789</v>
      </c>
      <c r="DK88" s="1268">
        <v>41849</v>
      </c>
      <c r="DL88" s="1266">
        <v>8</v>
      </c>
      <c r="DM88" s="1266">
        <v>7</v>
      </c>
      <c r="DN88" s="1268">
        <v>41800</v>
      </c>
      <c r="DO88" s="1267" t="s">
        <v>2399</v>
      </c>
      <c r="DP88" s="284">
        <f t="shared" si="102"/>
        <v>41791</v>
      </c>
      <c r="DQ88" s="1268">
        <v>41810</v>
      </c>
      <c r="DR88" s="1267" t="s">
        <v>2400</v>
      </c>
      <c r="DS88" s="1267" t="s">
        <v>2400</v>
      </c>
      <c r="DT88" s="1269">
        <v>41834</v>
      </c>
      <c r="DU88" s="1270">
        <v>41835</v>
      </c>
      <c r="DV88" s="1325" t="s">
        <v>4211</v>
      </c>
      <c r="DW88" s="1267" t="s">
        <v>2393</v>
      </c>
      <c r="DX88" s="1315">
        <v>41884</v>
      </c>
      <c r="DY88" s="1198" t="s">
        <v>6937</v>
      </c>
      <c r="DZ88" s="61" t="s">
        <v>5420</v>
      </c>
      <c r="EA88" s="62"/>
      <c r="EB88" s="62"/>
      <c r="EC88" s="26" t="str">
        <f t="shared" si="123"/>
        <v/>
      </c>
      <c r="ED88" s="26" t="str">
        <f t="shared" si="124"/>
        <v>JOKBAF3512PPOSM</v>
      </c>
      <c r="EE88" s="27">
        <f>IF(ED88="",0,IF(COUNTIF(ED$12:ED87,ED88)=0,0,COUNTIF(ED$12:ED87,ED88)))</f>
        <v>0</v>
      </c>
      <c r="EF88" s="26">
        <f t="shared" si="125"/>
        <v>0</v>
      </c>
      <c r="EG88" s="27" t="str">
        <f t="shared" si="126"/>
        <v/>
      </c>
      <c r="EI88" s="26" t="str">
        <f t="shared" si="127"/>
        <v>JOKBAF3512</v>
      </c>
      <c r="EJ88" s="26" t="str">
        <f t="shared" si="128"/>
        <v>JOKBAF3512PP</v>
      </c>
      <c r="EL88" s="1265" t="s">
        <v>2417</v>
      </c>
      <c r="EM88" s="1265" t="s">
        <v>2417</v>
      </c>
      <c r="EN88" s="1265" t="s">
        <v>2417</v>
      </c>
      <c r="EO88" s="1265" t="s">
        <v>2417</v>
      </c>
      <c r="EP88" s="1265" t="s">
        <v>2417</v>
      </c>
      <c r="EQ88" s="1265" t="s">
        <v>2417</v>
      </c>
      <c r="ER88" s="1318"/>
      <c r="ES88" s="1318"/>
      <c r="ET88" s="1318"/>
      <c r="EU88" s="1318"/>
      <c r="EV88" s="1211"/>
      <c r="EW88" s="1211"/>
    </row>
    <row r="89" spans="1:153" s="26" customFormat="1" ht="52.5" customHeight="1">
      <c r="A89" s="169" t="str">
        <f>IF(OR($I89="TTL",$I89=""),"",IF(ISERROR(VLOOKUP($B89,CODE!$D:$G,CODE!$F$1-2,FALSE))=TRUE,"전략",VLOOKUP($B89,CODE!$D:$G,CODE!$F$1-2,FALSE)))</f>
        <v>F-HAT</v>
      </c>
      <c r="B89" s="224" t="str">
        <f>IF(OR($I89="TTL",$I89=""),"",IF(VLOOKUP($P89,CODE!$K:$O,CODE!$O$1,FALSE)="",$I89,$I89&amp;"-"&amp;VLOOKUP($P89,CODE!$K:$O,CODE!$O$1,FALSE)))</f>
        <v>JOK</v>
      </c>
      <c r="C89" s="72" t="str">
        <f t="shared" si="115"/>
        <v>JOK-동일모자-22</v>
      </c>
      <c r="D89" s="306" t="str">
        <f t="shared" si="116"/>
        <v>JOK-동일모자-22JOKBAF3512PP</v>
      </c>
      <c r="E89" s="72">
        <f t="shared" si="117"/>
        <v>4</v>
      </c>
      <c r="F89" s="195" t="str">
        <f t="shared" si="118"/>
        <v>JOK-동일모자-224</v>
      </c>
      <c r="G89" s="72" t="str">
        <f t="shared" si="119"/>
        <v>JOK-동일모자-224-JOKBAF3512PURPLEOML</v>
      </c>
      <c r="H89" s="72" t="str">
        <f>IF(ISERROR(I89&amp;VLOOKUP(P89,CODE!$K:$N,CODE!$N$1,FALSE)&amp;S89)=TRUE,0,I89&amp;VLOOKUP(P89,CODE!$K:$N,CODE!$N$1,FALSE)&amp;S89)</f>
        <v>JOK의류외512</v>
      </c>
      <c r="I89" s="72" t="str">
        <f>IF(ISERROR(SEARCH("TTL",$K89))=TRUE,IF($L89="","",VLOOKUP($L89,CODE!$B:$G,CODE!$D$1,FALSE)),"TTL")</f>
        <v>JOK</v>
      </c>
      <c r="J89" s="244" t="str">
        <f t="shared" si="120"/>
        <v>14FW J</v>
      </c>
      <c r="K89" s="998"/>
      <c r="L89" s="40" t="s">
        <v>2136</v>
      </c>
      <c r="M89" s="41" t="str">
        <f>IF(OR($I89="TTL",$L89=""),"",VLOOKUP($L89,CODE!$B:$D,CODE!$C$1,FALSE))</f>
        <v>JOIE BETE KIDS</v>
      </c>
      <c r="N89" s="42" t="str">
        <f>IF(OR($I89="TTL",$L89=""),"",VLOOKUP($K$2,CODE!$S:$T,CODE!$T$1-1,FALSE))</f>
        <v>F</v>
      </c>
      <c r="O89" s="43" t="str">
        <f>IF(OR($I89="TTL",$L89=""),"",VLOOKUP($L$2,CODE!$X:$Y,CODE!$Y$1-1,FALSE))</f>
        <v>3</v>
      </c>
      <c r="P89" s="40" t="s">
        <v>2137</v>
      </c>
      <c r="Q89" s="41" t="str">
        <f>IF(OR($I89="TTL",$P89=""),"",VLOOKUP($P89,CODE!$K:$M,CODE!$L$1,FALSE))</f>
        <v>BASIC CAP</v>
      </c>
      <c r="R89" s="185" t="s">
        <v>2138</v>
      </c>
      <c r="S89" s="40">
        <v>512</v>
      </c>
      <c r="T89" s="43">
        <f t="shared" si="69"/>
        <v>512</v>
      </c>
      <c r="U89" s="39" t="str">
        <f t="shared" si="70"/>
        <v>JOKBAF3512</v>
      </c>
      <c r="V89" s="36">
        <f t="shared" si="103"/>
        <v>0.33333333333333331</v>
      </c>
      <c r="W89" s="1206" t="s">
        <v>2141</v>
      </c>
      <c r="X89" s="39" t="str">
        <f>IF($Y89="","",VLOOKUP($Y89,CODE!$AE:$AF,CODE!$AF$1-1,FALSE))</f>
        <v>PP</v>
      </c>
      <c r="Y89" s="37" t="s">
        <v>2142</v>
      </c>
      <c r="Z89" s="35" t="str">
        <f t="shared" si="104"/>
        <v>JOKBAF3512PP</v>
      </c>
      <c r="AA89" s="587" t="str">
        <f t="shared" si="105"/>
        <v/>
      </c>
      <c r="AB89" s="45">
        <f t="shared" si="106"/>
        <v>0.33333333333333331</v>
      </c>
      <c r="AC89" s="593">
        <v>0</v>
      </c>
      <c r="AD89" s="186">
        <v>1</v>
      </c>
      <c r="AE89" s="218" t="s">
        <v>2140</v>
      </c>
      <c r="AF89" s="214">
        <v>50</v>
      </c>
      <c r="AG89" s="215" t="s">
        <v>2133</v>
      </c>
      <c r="AH89" s="216">
        <v>22</v>
      </c>
      <c r="AI89" s="231">
        <f t="shared" si="71"/>
        <v>22</v>
      </c>
      <c r="AJ89" s="217" t="s">
        <v>2134</v>
      </c>
      <c r="AK89" s="217" t="s">
        <v>2135</v>
      </c>
      <c r="AL89" s="219">
        <f t="shared" si="72"/>
        <v>1</v>
      </c>
      <c r="AM89" s="254">
        <f>IF(ISERROR(VLOOKUP($F89,[1]기획현황취합!$A$1:$E$64926,[1]기획현황취합!$B$1,FALSE))=TRUE,0,VLOOKUP($F89,[1]기획현황취합!$A$1:$E$64926,[1]기획현황취합!$B$1,FALSE))</f>
        <v>49000</v>
      </c>
      <c r="AN89" s="1003">
        <f>IF(ISERROR(VLOOKUP($F89,[1]기획현황취합!$A$1:$E$64926,[1]기획현황취합!$C$1,FALSE))=TRUE,0,VLOOKUP($F89,[1]기획현황취합!$A$1:$E$64926,[1]기획현황취합!$C$1,FALSE))</f>
        <v>41850</v>
      </c>
      <c r="AO89" s="46">
        <f>IF(ISERROR(($AM89/1.1)/VLOOKUP($AG89,'TARGET MU'!$A:$D,'TARGET MU'!$D$1,FALSE))=TRUE,0,($AM89/1.1)/VLOOKUP($AG89,'TARGET MU'!$A:$D,'TARGET MU'!$D$1,FALSE))</f>
        <v>7424.242424242424</v>
      </c>
      <c r="AP89" s="1034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8522.58</v>
      </c>
      <c r="AQ89" s="38">
        <f t="shared" si="107"/>
        <v>1098.3375757575759</v>
      </c>
      <c r="AR89" s="725">
        <v>145</v>
      </c>
      <c r="AS89" s="725">
        <v>0</v>
      </c>
      <c r="AT89" s="251">
        <v>20</v>
      </c>
      <c r="AU89" s="226">
        <f t="shared" si="73"/>
        <v>165</v>
      </c>
      <c r="AV89" s="252">
        <v>6.7</v>
      </c>
      <c r="AW89" s="253">
        <v>0</v>
      </c>
      <c r="AX89" s="257">
        <f>IF(ISERROR(VLOOKUP($F89,[1]기획현황취합!$A$1:$E$64926,[1]기획현황취합!$D$1,FALSE))=TRUE,0,VLOOKUP($F89,[1]기획현황취합!$A$1:$E$64926,[1]기획현황취합!$D$1,FALSE))</f>
        <v>41782</v>
      </c>
      <c r="AY89" s="255">
        <v>0</v>
      </c>
      <c r="AZ89" s="210">
        <f>IF(ISERROR(VLOOKUP($F89,[1]기획현황취합!$A$1:$E$64926,[1]기획현황취합!$E$1,FALSE))=TRUE,0,VLOOKUP($F89,[1]기획현황취합!$A$1:$E$64926,[1]기획현황취합!$E$1,FALSE))</f>
        <v>41851</v>
      </c>
      <c r="BA89" s="250">
        <v>41881</v>
      </c>
      <c r="BB89" s="1324">
        <v>41884</v>
      </c>
      <c r="BC89" s="250">
        <v>41907</v>
      </c>
      <c r="BD89" s="250">
        <v>0</v>
      </c>
      <c r="BE89" s="250">
        <v>0</v>
      </c>
      <c r="BF89" s="250">
        <v>0</v>
      </c>
      <c r="BG89" s="1197" t="s">
        <v>1671</v>
      </c>
      <c r="BH89" s="1197" t="s">
        <v>1671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47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1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08"/>
        <v>0</v>
      </c>
      <c r="BO89" s="47">
        <f t="shared" si="109"/>
        <v>50</v>
      </c>
      <c r="BP89" s="95">
        <f t="shared" si="110"/>
        <v>426129</v>
      </c>
      <c r="BQ89" s="95">
        <f t="shared" si="111"/>
        <v>2450000</v>
      </c>
      <c r="BR89" s="48">
        <f t="shared" si="74"/>
        <v>5.2267569850273681</v>
      </c>
      <c r="BT89" s="26" t="str">
        <f>IF(ISERROR(Z89&amp;VLOOKUP($AG89,'TARGET MU'!$A:$D,'TARGET MU'!$B$1,FALSE))=TRUE,"",Z89&amp;VLOOKUP($AG89,'TARGET MU'!$A:$D,'TARGET MU'!$B$1,FALSE))</f>
        <v>JOKBAF3512PP동일모자(청도)</v>
      </c>
      <c r="BU89" s="31">
        <f t="shared" si="121"/>
        <v>8522.58</v>
      </c>
      <c r="BV89" s="31" t="str">
        <f t="shared" si="122"/>
        <v>JOKBAF3512PPOML5049000동일모자22CN</v>
      </c>
      <c r="BX89" s="55" t="str">
        <f t="shared" si="75"/>
        <v>JOK</v>
      </c>
      <c r="BY89" s="56" t="str">
        <f t="shared" si="76"/>
        <v>3</v>
      </c>
      <c r="BZ89" s="56" t="str">
        <f t="shared" si="77"/>
        <v>M</v>
      </c>
      <c r="CA89" s="56" t="str">
        <f t="shared" si="78"/>
        <v>BA</v>
      </c>
      <c r="CB89" s="56" t="str">
        <f t="shared" si="79"/>
        <v>K</v>
      </c>
      <c r="CC89" s="56" t="str">
        <f t="shared" si="80"/>
        <v>CN</v>
      </c>
      <c r="CD89" s="57" t="str">
        <f t="shared" si="81"/>
        <v>14FW JOIE BETE_36_PP_KIDS</v>
      </c>
      <c r="CE89" s="56" t="str">
        <f t="shared" si="82"/>
        <v>JOKBAF3512</v>
      </c>
      <c r="CF89" s="56">
        <f t="shared" si="83"/>
        <v>512</v>
      </c>
      <c r="CG89" s="57" t="str">
        <f t="shared" si="84"/>
        <v>14FW JOIE BETE_36_PP_KIDS</v>
      </c>
      <c r="CH89" s="56" t="str">
        <f t="shared" si="85"/>
        <v>PP</v>
      </c>
      <c r="CI89" s="56">
        <f t="shared" si="86"/>
        <v>1</v>
      </c>
      <c r="CJ89" s="56" t="str">
        <f t="shared" si="87"/>
        <v>OML</v>
      </c>
      <c r="CK89" s="58">
        <f t="shared" si="112"/>
        <v>50</v>
      </c>
      <c r="CL89" s="59">
        <f t="shared" si="88"/>
        <v>6.7</v>
      </c>
      <c r="CM89" s="58">
        <f t="shared" si="89"/>
        <v>49000</v>
      </c>
      <c r="CN89" s="58">
        <f t="shared" si="90"/>
        <v>8357.58</v>
      </c>
      <c r="CO89" s="58">
        <f t="shared" si="91"/>
        <v>165</v>
      </c>
      <c r="CP89" s="60">
        <f t="shared" si="92"/>
        <v>1</v>
      </c>
      <c r="CQ89" s="241" t="s">
        <v>5927</v>
      </c>
      <c r="CS89" s="49"/>
      <c r="CT89" s="50" t="str">
        <f t="shared" si="93"/>
        <v>JOKBAF3512PPOML</v>
      </c>
      <c r="CU89" s="51" t="str">
        <f t="shared" si="94"/>
        <v>JOIE BETE KIDS</v>
      </c>
      <c r="CV89" s="51" t="str">
        <f t="shared" si="113"/>
        <v>BASIC CAP_512</v>
      </c>
      <c r="CW89" s="51" t="str">
        <f t="shared" si="95"/>
        <v>PURPLE_OML</v>
      </c>
      <c r="CX89" s="52" t="str">
        <f t="shared" si="96"/>
        <v>JOK</v>
      </c>
      <c r="CY89" s="52">
        <f t="shared" si="97"/>
        <v>512</v>
      </c>
      <c r="CZ89" s="53">
        <f t="shared" si="114"/>
        <v>50</v>
      </c>
      <c r="DA89" s="53">
        <f t="shared" si="98"/>
        <v>49000</v>
      </c>
      <c r="DB89" s="52" t="str">
        <f t="shared" si="99"/>
        <v>PURPLE</v>
      </c>
      <c r="DC89" s="52" t="str">
        <f t="shared" si="100"/>
        <v>OML</v>
      </c>
      <c r="DD89" s="61"/>
      <c r="DE89" s="165"/>
      <c r="DG89" s="1268">
        <v>41782</v>
      </c>
      <c r="DH89" s="283">
        <f t="shared" si="101"/>
        <v>41761</v>
      </c>
      <c r="DI89" s="1265">
        <v>41788</v>
      </c>
      <c r="DJ89" s="1265">
        <v>41789</v>
      </c>
      <c r="DK89" s="1268">
        <v>41849</v>
      </c>
      <c r="DL89" s="1266">
        <v>8</v>
      </c>
      <c r="DM89" s="1266">
        <v>7</v>
      </c>
      <c r="DN89" s="1268">
        <v>41800</v>
      </c>
      <c r="DO89" s="1267" t="s">
        <v>2399</v>
      </c>
      <c r="DP89" s="284">
        <f t="shared" si="102"/>
        <v>41791</v>
      </c>
      <c r="DQ89" s="1268">
        <v>41810</v>
      </c>
      <c r="DR89" s="1267" t="s">
        <v>2400</v>
      </c>
      <c r="DS89" s="1267" t="s">
        <v>2400</v>
      </c>
      <c r="DT89" s="1269">
        <v>41834</v>
      </c>
      <c r="DU89" s="1270">
        <v>41835</v>
      </c>
      <c r="DV89" s="1325" t="s">
        <v>4211</v>
      </c>
      <c r="DW89" s="1267" t="s">
        <v>2393</v>
      </c>
      <c r="DX89" s="1315">
        <v>41884</v>
      </c>
      <c r="DY89" s="1198" t="s">
        <v>6937</v>
      </c>
      <c r="DZ89" s="61" t="s">
        <v>5420</v>
      </c>
      <c r="EA89" s="62"/>
      <c r="EB89" s="62"/>
      <c r="EC89" s="26" t="str">
        <f t="shared" si="123"/>
        <v/>
      </c>
      <c r="ED89" s="26" t="str">
        <f t="shared" si="124"/>
        <v>JOKBAF3512PPOML</v>
      </c>
      <c r="EE89" s="27">
        <f>IF(ED89="",0,IF(COUNTIF(ED$12:ED88,ED89)=0,0,COUNTIF(ED$12:ED88,ED89)))</f>
        <v>0</v>
      </c>
      <c r="EF89" s="26">
        <f t="shared" si="125"/>
        <v>0</v>
      </c>
      <c r="EG89" s="27" t="str">
        <f t="shared" si="126"/>
        <v/>
      </c>
      <c r="EI89" s="26" t="str">
        <f t="shared" si="127"/>
        <v>JOKBAF3512</v>
      </c>
      <c r="EJ89" s="26" t="str">
        <f t="shared" si="128"/>
        <v>JOKBAF3512PP</v>
      </c>
      <c r="EL89" s="1265" t="s">
        <v>2417</v>
      </c>
      <c r="EM89" s="1265" t="s">
        <v>2417</v>
      </c>
      <c r="EN89" s="1265" t="s">
        <v>2417</v>
      </c>
      <c r="EO89" s="1265" t="s">
        <v>2417</v>
      </c>
      <c r="EP89" s="1265" t="s">
        <v>2417</v>
      </c>
      <c r="EQ89" s="1265" t="s">
        <v>2417</v>
      </c>
      <c r="ER89" s="1318"/>
      <c r="ES89" s="1318"/>
      <c r="ET89" s="1318"/>
      <c r="EU89" s="1318"/>
      <c r="EV89" s="1211"/>
      <c r="EW89" s="1211"/>
    </row>
    <row r="90" spans="1:153" s="26" customFormat="1" ht="52.5" customHeight="1">
      <c r="A90" s="169" t="str">
        <f>IF(OR($I90="TTL",$I90=""),"",IF(ISERROR(VLOOKUP($B90,CODE!$D:$G,CODE!$F$1-2,FALSE))=TRUE,"전략",VLOOKUP($B90,CODE!$D:$G,CODE!$F$1-2,FALSE)))</f>
        <v>F-HAT</v>
      </c>
      <c r="B90" s="224" t="str">
        <f>IF(OR($I90="TTL",$I90=""),"",IF(VLOOKUP($P90,CODE!$K:$O,CODE!$O$1,FALSE)="",$I90,$I90&amp;"-"&amp;VLOOKUP($P90,CODE!$K:$O,CODE!$O$1,FALSE)))</f>
        <v>JOK</v>
      </c>
      <c r="C90" s="72" t="str">
        <f t="shared" si="115"/>
        <v>JOK-동일모자-22</v>
      </c>
      <c r="D90" s="306" t="str">
        <f t="shared" si="116"/>
        <v>JOK-동일모자-22JOKBAF5513PK</v>
      </c>
      <c r="E90" s="72">
        <f t="shared" si="117"/>
        <v>5</v>
      </c>
      <c r="F90" s="195" t="str">
        <f t="shared" si="118"/>
        <v>JOK-동일모자-225</v>
      </c>
      <c r="G90" s="72" t="str">
        <f t="shared" si="119"/>
        <v>JOK-동일모자-225-JOKBAF5513PINKOSM</v>
      </c>
      <c r="H90" s="72" t="str">
        <f>IF(ISERROR(I90&amp;VLOOKUP(P90,CODE!$K:$N,CODE!$N$1,FALSE)&amp;S90)=TRUE,0,I90&amp;VLOOKUP(P90,CODE!$K:$N,CODE!$N$1,FALSE)&amp;S90)</f>
        <v>JOK의류외513</v>
      </c>
      <c r="I90" s="72" t="str">
        <f>IF(ISERROR(SEARCH("TTL",$K90))=TRUE,IF($L90="","",VLOOKUP($L90,CODE!$B:$G,CODE!$D$1,FALSE)),"TTL")</f>
        <v>JOK</v>
      </c>
      <c r="J90" s="244" t="str">
        <f t="shared" si="120"/>
        <v>14FW J</v>
      </c>
      <c r="K90" s="998"/>
      <c r="L90" s="40" t="s">
        <v>2136</v>
      </c>
      <c r="M90" s="41" t="str">
        <f>IF(OR($I90="TTL",$L90=""),"",VLOOKUP($L90,CODE!$B:$D,CODE!$C$1,FALSE))</f>
        <v>JOIE BETE KIDS</v>
      </c>
      <c r="N90" s="42" t="str">
        <f>IF(OR($I90="TTL",$L90=""),"",VLOOKUP($K$2,CODE!$S:$T,CODE!$T$1-1,FALSE))</f>
        <v>F</v>
      </c>
      <c r="O90" s="1199">
        <v>5</v>
      </c>
      <c r="P90" s="40" t="s">
        <v>2137</v>
      </c>
      <c r="Q90" s="41" t="str">
        <f>IF(OR($I90="TTL",$P90=""),"",VLOOKUP($P90,CODE!$K:$M,CODE!$L$1,FALSE))</f>
        <v>BASIC CAP</v>
      </c>
      <c r="R90" s="185" t="s">
        <v>2138</v>
      </c>
      <c r="S90" s="40">
        <v>513</v>
      </c>
      <c r="T90" s="43">
        <f t="shared" si="69"/>
        <v>513</v>
      </c>
      <c r="U90" s="39" t="str">
        <f t="shared" si="70"/>
        <v>JOKBAF5513</v>
      </c>
      <c r="V90" s="36">
        <f t="shared" si="103"/>
        <v>0.5</v>
      </c>
      <c r="W90" s="1206" t="s">
        <v>2143</v>
      </c>
      <c r="X90" s="39" t="str">
        <f>IF($Y90="","",VLOOKUP($Y90,CODE!$AE:$AF,CODE!$AF$1-1,FALSE))</f>
        <v>PK</v>
      </c>
      <c r="Y90" s="37" t="s">
        <v>2144</v>
      </c>
      <c r="Z90" s="35" t="str">
        <f t="shared" si="104"/>
        <v>JOKBAF5513PK</v>
      </c>
      <c r="AA90" s="587" t="str">
        <f t="shared" si="105"/>
        <v/>
      </c>
      <c r="AB90" s="45">
        <f t="shared" si="106"/>
        <v>0.5</v>
      </c>
      <c r="AC90" s="593">
        <v>0</v>
      </c>
      <c r="AD90" s="186">
        <v>1</v>
      </c>
      <c r="AE90" s="218" t="s">
        <v>2139</v>
      </c>
      <c r="AF90" s="214">
        <v>100</v>
      </c>
      <c r="AG90" s="215" t="s">
        <v>2133</v>
      </c>
      <c r="AH90" s="216">
        <v>22</v>
      </c>
      <c r="AI90" s="231">
        <f t="shared" si="71"/>
        <v>22</v>
      </c>
      <c r="AJ90" s="217" t="s">
        <v>2134</v>
      </c>
      <c r="AK90" s="217" t="s">
        <v>2135</v>
      </c>
      <c r="AL90" s="219">
        <f t="shared" si="72"/>
        <v>1</v>
      </c>
      <c r="AM90" s="254">
        <f>IF(ISERROR(VLOOKUP($F90,[1]기획현황취합!$A$1:$E$64926,[1]기획현황취합!$B$1,FALSE))=TRUE,0,VLOOKUP($F90,[1]기획현황취합!$A$1:$E$64926,[1]기획현황취합!$B$1,FALSE))</f>
        <v>55000</v>
      </c>
      <c r="AN90" s="1003">
        <f>IF(ISERROR(VLOOKUP($F90,[1]기획현황취합!$A$1:$E$64926,[1]기획현황취합!$C$1,FALSE))=TRUE,0,VLOOKUP($F90,[1]기획현황취합!$A$1:$E$64926,[1]기획현황취합!$C$1,FALSE))</f>
        <v>41850</v>
      </c>
      <c r="AO90" s="46">
        <f>IF(ISERROR(($AM90/1.1)/VLOOKUP($AG90,'TARGET MU'!$A:$D,'TARGET MU'!$D$1,FALSE))=TRUE,0,($AM90/1.1)/VLOOKUP($AG90,'TARGET MU'!$A:$D,'TARGET MU'!$D$1,FALSE))</f>
        <v>8333.3333333333321</v>
      </c>
      <c r="AP90" s="1034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10685.270000000002</v>
      </c>
      <c r="AQ90" s="38">
        <f t="shared" si="107"/>
        <v>2351.9366666666701</v>
      </c>
      <c r="AR90" s="725">
        <v>0</v>
      </c>
      <c r="AS90" s="725">
        <v>0</v>
      </c>
      <c r="AT90" s="251">
        <v>20</v>
      </c>
      <c r="AU90" s="226">
        <f t="shared" si="73"/>
        <v>20</v>
      </c>
      <c r="AV90" s="252">
        <v>8.5500000000000007</v>
      </c>
      <c r="AW90" s="253">
        <v>0</v>
      </c>
      <c r="AX90" s="257">
        <f>IF(ISERROR(VLOOKUP($F90,[1]기획현황취합!$A$1:$E$64926,[1]기획현황취합!$D$1,FALSE))=TRUE,0,VLOOKUP($F90,[1]기획현황취합!$A$1:$E$64926,[1]기획현황취합!$D$1,FALSE))</f>
        <v>41782</v>
      </c>
      <c r="AY90" s="255">
        <v>0</v>
      </c>
      <c r="AZ90" s="210">
        <f>IF(ISERROR(VLOOKUP($F90,[1]기획현황취합!$A$1:$E$64926,[1]기획현황취합!$E$1,FALSE))=TRUE,0,VLOOKUP($F90,[1]기획현황취합!$A$1:$E$64926,[1]기획현황취합!$E$1,FALSE))</f>
        <v>41851</v>
      </c>
      <c r="BA90" s="250">
        <v>41881</v>
      </c>
      <c r="BB90" s="1324">
        <v>41914</v>
      </c>
      <c r="BC90" s="1324">
        <v>41940</v>
      </c>
      <c r="BD90" s="250">
        <v>0</v>
      </c>
      <c r="BE90" s="250">
        <v>0</v>
      </c>
      <c r="BF90" s="250">
        <v>0</v>
      </c>
      <c r="BG90" s="1197" t="s">
        <v>1671</v>
      </c>
      <c r="BH90" s="1197" t="s">
        <v>1671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100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08"/>
        <v>0</v>
      </c>
      <c r="BO90" s="47">
        <f t="shared" si="109"/>
        <v>100</v>
      </c>
      <c r="BP90" s="95">
        <f t="shared" si="110"/>
        <v>1068527.0000000002</v>
      </c>
      <c r="BQ90" s="95">
        <f t="shared" si="111"/>
        <v>5500000</v>
      </c>
      <c r="BR90" s="48">
        <f t="shared" si="74"/>
        <v>4.6793389404292061</v>
      </c>
      <c r="BT90" s="26" t="str">
        <f>IF(ISERROR(Z90&amp;VLOOKUP($AG90,'TARGET MU'!$A:$D,'TARGET MU'!$B$1,FALSE))=TRUE,"",Z90&amp;VLOOKUP($AG90,'TARGET MU'!$A:$D,'TARGET MU'!$B$1,FALSE))</f>
        <v>JOKBAF5513PK동일모자(청도)</v>
      </c>
      <c r="BU90" s="31">
        <f t="shared" si="121"/>
        <v>10685.270000000002</v>
      </c>
      <c r="BV90" s="31" t="str">
        <f t="shared" si="122"/>
        <v>JOKBAF5513PKOSM10055000동일모자22CN</v>
      </c>
      <c r="BX90" s="55" t="str">
        <f t="shared" si="75"/>
        <v>JOK</v>
      </c>
      <c r="BY90" s="56">
        <f t="shared" si="76"/>
        <v>5</v>
      </c>
      <c r="BZ90" s="56" t="str">
        <f t="shared" si="77"/>
        <v>M</v>
      </c>
      <c r="CA90" s="56" t="str">
        <f t="shared" si="78"/>
        <v>BA</v>
      </c>
      <c r="CB90" s="56" t="str">
        <f t="shared" si="79"/>
        <v>K</v>
      </c>
      <c r="CC90" s="56" t="str">
        <f t="shared" si="80"/>
        <v>CN</v>
      </c>
      <c r="CD90" s="57" t="str">
        <f t="shared" si="81"/>
        <v>14FW JOIE BETE_02_PK_KIDS</v>
      </c>
      <c r="CE90" s="56" t="str">
        <f t="shared" si="82"/>
        <v>JOKBAF5513</v>
      </c>
      <c r="CF90" s="56">
        <f t="shared" si="83"/>
        <v>513</v>
      </c>
      <c r="CG90" s="57" t="str">
        <f t="shared" si="84"/>
        <v>14FW JOIE BETE_02_PK_KIDS</v>
      </c>
      <c r="CH90" s="56" t="str">
        <f t="shared" si="85"/>
        <v>PK</v>
      </c>
      <c r="CI90" s="56">
        <f t="shared" si="86"/>
        <v>1</v>
      </c>
      <c r="CJ90" s="56" t="str">
        <f t="shared" si="87"/>
        <v>OSM</v>
      </c>
      <c r="CK90" s="58">
        <f t="shared" si="112"/>
        <v>100</v>
      </c>
      <c r="CL90" s="59">
        <f t="shared" si="88"/>
        <v>8.5500000000000007</v>
      </c>
      <c r="CM90" s="58">
        <f t="shared" si="89"/>
        <v>55000</v>
      </c>
      <c r="CN90" s="58">
        <f t="shared" si="90"/>
        <v>10665.270000000002</v>
      </c>
      <c r="CO90" s="58">
        <f t="shared" si="91"/>
        <v>20</v>
      </c>
      <c r="CP90" s="60">
        <f t="shared" si="92"/>
        <v>1</v>
      </c>
      <c r="CQ90" s="241">
        <v>1047</v>
      </c>
      <c r="CS90" s="49"/>
      <c r="CT90" s="50" t="str">
        <f t="shared" si="93"/>
        <v>JOKBAF5513PKOSM</v>
      </c>
      <c r="CU90" s="51" t="str">
        <f t="shared" si="94"/>
        <v>JOIE BETE KIDS</v>
      </c>
      <c r="CV90" s="51" t="str">
        <f t="shared" si="113"/>
        <v>BASIC CAP_513</v>
      </c>
      <c r="CW90" s="51" t="str">
        <f t="shared" si="95"/>
        <v>PINK_OSM</v>
      </c>
      <c r="CX90" s="52" t="str">
        <f t="shared" si="96"/>
        <v>JOK</v>
      </c>
      <c r="CY90" s="52">
        <f t="shared" si="97"/>
        <v>513</v>
      </c>
      <c r="CZ90" s="53">
        <f t="shared" si="114"/>
        <v>100</v>
      </c>
      <c r="DA90" s="53">
        <f t="shared" si="98"/>
        <v>55000</v>
      </c>
      <c r="DB90" s="52" t="str">
        <f t="shared" si="99"/>
        <v>PINK</v>
      </c>
      <c r="DC90" s="52" t="str">
        <f t="shared" si="100"/>
        <v>OSM</v>
      </c>
      <c r="DD90" s="61"/>
      <c r="DE90" s="165"/>
      <c r="DG90" s="1268">
        <v>41782</v>
      </c>
      <c r="DH90" s="283">
        <f t="shared" si="101"/>
        <v>41761</v>
      </c>
      <c r="DI90" s="1265">
        <v>41788</v>
      </c>
      <c r="DJ90" s="1265">
        <v>41789</v>
      </c>
      <c r="DK90" s="1268">
        <v>41849</v>
      </c>
      <c r="DL90" s="1266">
        <v>5</v>
      </c>
      <c r="DM90" s="1266">
        <v>5</v>
      </c>
      <c r="DN90" s="1267" t="s">
        <v>2399</v>
      </c>
      <c r="DO90" s="1267" t="s">
        <v>2399</v>
      </c>
      <c r="DP90" s="284">
        <f t="shared" si="102"/>
        <v>41791</v>
      </c>
      <c r="DQ90" s="1267" t="s">
        <v>2400</v>
      </c>
      <c r="DR90" s="1267" t="s">
        <v>2400</v>
      </c>
      <c r="DS90" s="1267" t="s">
        <v>2400</v>
      </c>
      <c r="DT90" s="1269">
        <v>41834</v>
      </c>
      <c r="DU90" s="1270">
        <v>41835</v>
      </c>
      <c r="DV90" s="1325" t="s">
        <v>4211</v>
      </c>
      <c r="DW90" s="1267" t="s">
        <v>2393</v>
      </c>
      <c r="DX90" s="1315">
        <v>41884</v>
      </c>
      <c r="DY90" s="1300"/>
      <c r="DZ90" s="1342"/>
      <c r="EA90" s="62"/>
      <c r="EB90" s="62"/>
      <c r="EC90" s="26" t="str">
        <f t="shared" si="123"/>
        <v>JOKBAF5513PK41782</v>
      </c>
      <c r="ED90" s="26" t="str">
        <f t="shared" si="124"/>
        <v>JOKBAF5513PKOSM</v>
      </c>
      <c r="EE90" s="27">
        <f>IF(ED90="",0,IF(COUNTIF(ED$12:ED89,ED90)=0,0,COUNTIF(ED$12:ED89,ED90)))</f>
        <v>0</v>
      </c>
      <c r="EF90" s="26">
        <f t="shared" si="125"/>
        <v>0</v>
      </c>
      <c r="EG90" s="27" t="str">
        <f t="shared" si="126"/>
        <v/>
      </c>
      <c r="EI90" s="26" t="str">
        <f t="shared" si="127"/>
        <v>JOKBAF5513</v>
      </c>
      <c r="EJ90" s="26" t="str">
        <f t="shared" si="128"/>
        <v>JOKBAF5513PK</v>
      </c>
      <c r="EL90" s="1265" t="s">
        <v>2417</v>
      </c>
      <c r="EM90" s="1265" t="s">
        <v>2417</v>
      </c>
      <c r="EN90" s="1265" t="s">
        <v>2417</v>
      </c>
      <c r="EO90" s="1265" t="s">
        <v>2417</v>
      </c>
      <c r="EP90" s="1265" t="s">
        <v>2417</v>
      </c>
      <c r="EQ90" s="1265" t="s">
        <v>2417</v>
      </c>
      <c r="ER90" s="1318"/>
      <c r="ES90" s="1318"/>
      <c r="ET90" s="1318"/>
      <c r="EU90" s="1318"/>
      <c r="EV90" s="1211"/>
      <c r="EW90" s="1211"/>
    </row>
    <row r="91" spans="1:153" s="26" customFormat="1" ht="52.5" customHeight="1">
      <c r="A91" s="169" t="str">
        <f>IF(OR($I91="TTL",$I91=""),"",IF(ISERROR(VLOOKUP($B91,CODE!$D:$G,CODE!$F$1-2,FALSE))=TRUE,"전략",VLOOKUP($B91,CODE!$D:$G,CODE!$F$1-2,FALSE)))</f>
        <v>F-HAT</v>
      </c>
      <c r="B91" s="224" t="str">
        <f>IF(OR($I91="TTL",$I91=""),"",IF(VLOOKUP($P91,CODE!$K:$O,CODE!$O$1,FALSE)="",$I91,$I91&amp;"-"&amp;VLOOKUP($P91,CODE!$K:$O,CODE!$O$1,FALSE)))</f>
        <v>JOK</v>
      </c>
      <c r="C91" s="72" t="str">
        <f t="shared" si="115"/>
        <v>JOK-동일모자-22</v>
      </c>
      <c r="D91" s="306" t="str">
        <f t="shared" si="116"/>
        <v>JOK-동일모자-22JOKBAF5513PK</v>
      </c>
      <c r="E91" s="72">
        <f t="shared" si="117"/>
        <v>5</v>
      </c>
      <c r="F91" s="195" t="str">
        <f t="shared" si="118"/>
        <v>JOK-동일모자-225</v>
      </c>
      <c r="G91" s="72" t="str">
        <f t="shared" si="119"/>
        <v>JOK-동일모자-225-JOKBAF5513PINKOML</v>
      </c>
      <c r="H91" s="72" t="str">
        <f>IF(ISERROR(I91&amp;VLOOKUP(P91,CODE!$K:$N,CODE!$N$1,FALSE)&amp;S91)=TRUE,0,I91&amp;VLOOKUP(P91,CODE!$K:$N,CODE!$N$1,FALSE)&amp;S91)</f>
        <v>JOK의류외513</v>
      </c>
      <c r="I91" s="72" t="str">
        <f>IF(ISERROR(SEARCH("TTL",$K91))=TRUE,IF($L91="","",VLOOKUP($L91,CODE!$B:$G,CODE!$D$1,FALSE)),"TTL")</f>
        <v>JOK</v>
      </c>
      <c r="J91" s="244" t="str">
        <f t="shared" si="120"/>
        <v>14FW J</v>
      </c>
      <c r="K91" s="998"/>
      <c r="L91" s="40" t="s">
        <v>2136</v>
      </c>
      <c r="M91" s="41" t="str">
        <f>IF(OR($I91="TTL",$L91=""),"",VLOOKUP($L91,CODE!$B:$D,CODE!$C$1,FALSE))</f>
        <v>JOIE BETE KIDS</v>
      </c>
      <c r="N91" s="42" t="str">
        <f>IF(OR($I91="TTL",$L91=""),"",VLOOKUP($K$2,CODE!$S:$T,CODE!$T$1-1,FALSE))</f>
        <v>F</v>
      </c>
      <c r="O91" s="1199">
        <v>5</v>
      </c>
      <c r="P91" s="40" t="s">
        <v>2137</v>
      </c>
      <c r="Q91" s="41" t="str">
        <f>IF(OR($I91="TTL",$P91=""),"",VLOOKUP($P91,CODE!$K:$M,CODE!$L$1,FALSE))</f>
        <v>BASIC CAP</v>
      </c>
      <c r="R91" s="185" t="s">
        <v>2138</v>
      </c>
      <c r="S91" s="40">
        <v>513</v>
      </c>
      <c r="T91" s="43">
        <f t="shared" si="69"/>
        <v>513</v>
      </c>
      <c r="U91" s="39" t="str">
        <f t="shared" si="70"/>
        <v>JOKBAF5513</v>
      </c>
      <c r="V91" s="36">
        <f t="shared" si="103"/>
        <v>0.5</v>
      </c>
      <c r="W91" s="44" t="s">
        <v>2143</v>
      </c>
      <c r="X91" s="39" t="str">
        <f>IF($Y91="","",VLOOKUP($Y91,CODE!$AE:$AF,CODE!$AF$1-1,FALSE))</f>
        <v>PK</v>
      </c>
      <c r="Y91" s="37" t="s">
        <v>2144</v>
      </c>
      <c r="Z91" s="35" t="str">
        <f t="shared" si="104"/>
        <v>JOKBAF5513PK</v>
      </c>
      <c r="AA91" s="587" t="str">
        <f t="shared" si="105"/>
        <v/>
      </c>
      <c r="AB91" s="45">
        <f t="shared" si="106"/>
        <v>0.5</v>
      </c>
      <c r="AC91" s="593">
        <v>0</v>
      </c>
      <c r="AD91" s="186">
        <v>1</v>
      </c>
      <c r="AE91" s="218" t="s">
        <v>2140</v>
      </c>
      <c r="AF91" s="214">
        <v>50</v>
      </c>
      <c r="AG91" s="215" t="s">
        <v>2133</v>
      </c>
      <c r="AH91" s="216">
        <v>22</v>
      </c>
      <c r="AI91" s="231">
        <f t="shared" si="71"/>
        <v>22</v>
      </c>
      <c r="AJ91" s="217" t="s">
        <v>2134</v>
      </c>
      <c r="AK91" s="217" t="s">
        <v>2135</v>
      </c>
      <c r="AL91" s="219">
        <f t="shared" si="72"/>
        <v>1</v>
      </c>
      <c r="AM91" s="254">
        <f>IF(ISERROR(VLOOKUP($F91,[1]기획현황취합!$A$1:$E$64926,[1]기획현황취합!$B$1,FALSE))=TRUE,0,VLOOKUP($F91,[1]기획현황취합!$A$1:$E$64926,[1]기획현황취합!$B$1,FALSE))</f>
        <v>55000</v>
      </c>
      <c r="AN91" s="1003">
        <f>IF(ISERROR(VLOOKUP($F91,[1]기획현황취합!$A$1:$E$64926,[1]기획현황취합!$C$1,FALSE))=TRUE,0,VLOOKUP($F91,[1]기획현황취합!$A$1:$E$64926,[1]기획현황취합!$C$1,FALSE))</f>
        <v>41850</v>
      </c>
      <c r="AO91" s="46">
        <f>IF(ISERROR(($AM91/1.1)/VLOOKUP($AG91,'TARGET MU'!$A:$D,'TARGET MU'!$D$1,FALSE))=TRUE,0,($AM91/1.1)/VLOOKUP($AG91,'TARGET MU'!$A:$D,'TARGET MU'!$D$1,FALSE))</f>
        <v>8333.3333333333321</v>
      </c>
      <c r="AP91" s="1034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10685.270000000002</v>
      </c>
      <c r="AQ91" s="38">
        <f t="shared" si="107"/>
        <v>2351.9366666666701</v>
      </c>
      <c r="AR91" s="725">
        <v>0</v>
      </c>
      <c r="AS91" s="725">
        <v>0</v>
      </c>
      <c r="AT91" s="251">
        <v>20</v>
      </c>
      <c r="AU91" s="226">
        <f t="shared" si="73"/>
        <v>20</v>
      </c>
      <c r="AV91" s="252">
        <v>8.5500000000000007</v>
      </c>
      <c r="AW91" s="253">
        <v>0</v>
      </c>
      <c r="AX91" s="257">
        <f>IF(ISERROR(VLOOKUP($F91,[1]기획현황취합!$A$1:$E$64926,[1]기획현황취합!$D$1,FALSE))=TRUE,0,VLOOKUP($F91,[1]기획현황취합!$A$1:$E$64926,[1]기획현황취합!$D$1,FALSE))</f>
        <v>41782</v>
      </c>
      <c r="AY91" s="255">
        <v>0</v>
      </c>
      <c r="AZ91" s="210">
        <f>IF(ISERROR(VLOOKUP($F91,[1]기획현황취합!$A$1:$E$64926,[1]기획현황취합!$E$1,FALSE))=TRUE,0,VLOOKUP($F91,[1]기획현황취합!$A$1:$E$64926,[1]기획현황취합!$E$1,FALSE))</f>
        <v>41851</v>
      </c>
      <c r="BA91" s="250">
        <v>41881</v>
      </c>
      <c r="BB91" s="1324">
        <v>41940</v>
      </c>
      <c r="BC91" s="1324">
        <v>41940</v>
      </c>
      <c r="BD91" s="250">
        <v>0</v>
      </c>
      <c r="BE91" s="250">
        <v>0</v>
      </c>
      <c r="BF91" s="250">
        <v>0</v>
      </c>
      <c r="BG91" s="1197" t="s">
        <v>1671</v>
      </c>
      <c r="BH91" s="1197" t="s">
        <v>1671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45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45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08"/>
        <v>0</v>
      </c>
      <c r="BO91" s="47">
        <f t="shared" si="109"/>
        <v>50</v>
      </c>
      <c r="BP91" s="95">
        <f t="shared" si="110"/>
        <v>534263.50000000012</v>
      </c>
      <c r="BQ91" s="95">
        <f t="shared" si="111"/>
        <v>2750000</v>
      </c>
      <c r="BR91" s="48">
        <f t="shared" si="74"/>
        <v>4.6793389404292061</v>
      </c>
      <c r="BT91" s="26" t="str">
        <f>IF(ISERROR(Z91&amp;VLOOKUP($AG91,'TARGET MU'!$A:$D,'TARGET MU'!$B$1,FALSE))=TRUE,"",Z91&amp;VLOOKUP($AG91,'TARGET MU'!$A:$D,'TARGET MU'!$B$1,FALSE))</f>
        <v>JOKBAF5513PK동일모자(청도)</v>
      </c>
      <c r="BU91" s="31">
        <f t="shared" si="121"/>
        <v>10685.270000000002</v>
      </c>
      <c r="BV91" s="31" t="str">
        <f t="shared" si="122"/>
        <v>JOKBAF5513PKOML5055000동일모자22CN</v>
      </c>
      <c r="BX91" s="55" t="str">
        <f t="shared" si="75"/>
        <v>JOK</v>
      </c>
      <c r="BY91" s="56">
        <f t="shared" si="76"/>
        <v>5</v>
      </c>
      <c r="BZ91" s="56" t="str">
        <f t="shared" si="77"/>
        <v>M</v>
      </c>
      <c r="CA91" s="56" t="str">
        <f t="shared" si="78"/>
        <v>BA</v>
      </c>
      <c r="CB91" s="56" t="str">
        <f t="shared" si="79"/>
        <v>K</v>
      </c>
      <c r="CC91" s="56" t="str">
        <f t="shared" si="80"/>
        <v>CN</v>
      </c>
      <c r="CD91" s="57" t="str">
        <f t="shared" si="81"/>
        <v>14FW JOIE BETE_02_PK_KIDS</v>
      </c>
      <c r="CE91" s="56" t="str">
        <f t="shared" si="82"/>
        <v>JOKBAF5513</v>
      </c>
      <c r="CF91" s="56">
        <f t="shared" si="83"/>
        <v>513</v>
      </c>
      <c r="CG91" s="57" t="str">
        <f t="shared" si="84"/>
        <v>14FW JOIE BETE_02_PK_KIDS</v>
      </c>
      <c r="CH91" s="56" t="str">
        <f t="shared" si="85"/>
        <v>PK</v>
      </c>
      <c r="CI91" s="56">
        <f t="shared" si="86"/>
        <v>1</v>
      </c>
      <c r="CJ91" s="56" t="str">
        <f t="shared" si="87"/>
        <v>OML</v>
      </c>
      <c r="CK91" s="58">
        <f t="shared" si="112"/>
        <v>50</v>
      </c>
      <c r="CL91" s="59">
        <f t="shared" si="88"/>
        <v>8.5500000000000007</v>
      </c>
      <c r="CM91" s="58">
        <f t="shared" si="89"/>
        <v>55000</v>
      </c>
      <c r="CN91" s="58">
        <f t="shared" si="90"/>
        <v>10665.270000000002</v>
      </c>
      <c r="CO91" s="58">
        <f t="shared" si="91"/>
        <v>20</v>
      </c>
      <c r="CP91" s="60">
        <f t="shared" si="92"/>
        <v>1</v>
      </c>
      <c r="CQ91" s="241">
        <v>1165</v>
      </c>
      <c r="CS91" s="49"/>
      <c r="CT91" s="50" t="str">
        <f t="shared" si="93"/>
        <v>JOKBAF5513PKOML</v>
      </c>
      <c r="CU91" s="51" t="str">
        <f t="shared" si="94"/>
        <v>JOIE BETE KIDS</v>
      </c>
      <c r="CV91" s="51" t="str">
        <f t="shared" si="113"/>
        <v>BASIC CAP_513</v>
      </c>
      <c r="CW91" s="51" t="str">
        <f t="shared" si="95"/>
        <v>PINK_OML</v>
      </c>
      <c r="CX91" s="52" t="str">
        <f t="shared" si="96"/>
        <v>JOK</v>
      </c>
      <c r="CY91" s="52">
        <f t="shared" si="97"/>
        <v>513</v>
      </c>
      <c r="CZ91" s="53">
        <f t="shared" si="114"/>
        <v>50</v>
      </c>
      <c r="DA91" s="53">
        <f t="shared" si="98"/>
        <v>55000</v>
      </c>
      <c r="DB91" s="52" t="str">
        <f t="shared" si="99"/>
        <v>PINK</v>
      </c>
      <c r="DC91" s="52" t="str">
        <f t="shared" si="100"/>
        <v>OML</v>
      </c>
      <c r="DD91" s="61"/>
      <c r="DE91" s="165"/>
      <c r="DG91" s="1268">
        <v>41782</v>
      </c>
      <c r="DH91" s="283">
        <f t="shared" si="101"/>
        <v>41761</v>
      </c>
      <c r="DI91" s="1265">
        <v>41788</v>
      </c>
      <c r="DJ91" s="1265">
        <v>41789</v>
      </c>
      <c r="DK91" s="1268">
        <v>41849</v>
      </c>
      <c r="DL91" s="1266">
        <v>5</v>
      </c>
      <c r="DM91" s="1266">
        <v>5</v>
      </c>
      <c r="DN91" s="1267" t="s">
        <v>2399</v>
      </c>
      <c r="DO91" s="1267" t="s">
        <v>2399</v>
      </c>
      <c r="DP91" s="284">
        <f t="shared" si="102"/>
        <v>41791</v>
      </c>
      <c r="DQ91" s="1267" t="s">
        <v>2400</v>
      </c>
      <c r="DR91" s="1267" t="s">
        <v>2400</v>
      </c>
      <c r="DS91" s="1267" t="s">
        <v>2400</v>
      </c>
      <c r="DT91" s="1269">
        <v>41834</v>
      </c>
      <c r="DU91" s="1270">
        <v>41835</v>
      </c>
      <c r="DV91" s="1325" t="s">
        <v>4211</v>
      </c>
      <c r="DW91" s="1267" t="s">
        <v>2393</v>
      </c>
      <c r="DX91" s="1315">
        <v>41884</v>
      </c>
      <c r="DY91" s="1300"/>
      <c r="DZ91" s="1342"/>
      <c r="EA91" s="62"/>
      <c r="EB91" s="62"/>
      <c r="EC91" s="26" t="str">
        <f t="shared" si="123"/>
        <v/>
      </c>
      <c r="ED91" s="26" t="str">
        <f t="shared" si="124"/>
        <v>JOKBAF5513PKOML</v>
      </c>
      <c r="EE91" s="27">
        <f>IF(ED91="",0,IF(COUNTIF(ED$12:ED90,ED91)=0,0,COUNTIF(ED$12:ED90,ED91)))</f>
        <v>0</v>
      </c>
      <c r="EF91" s="26">
        <f t="shared" si="125"/>
        <v>0</v>
      </c>
      <c r="EG91" s="27" t="str">
        <f t="shared" si="126"/>
        <v/>
      </c>
      <c r="EI91" s="26" t="str">
        <f t="shared" si="127"/>
        <v>JOKBAF5513</v>
      </c>
      <c r="EJ91" s="26" t="str">
        <f t="shared" si="128"/>
        <v>JOKBAF5513PK</v>
      </c>
      <c r="EL91" s="1265" t="s">
        <v>2417</v>
      </c>
      <c r="EM91" s="1265" t="s">
        <v>2417</v>
      </c>
      <c r="EN91" s="1265" t="s">
        <v>2417</v>
      </c>
      <c r="EO91" s="1265" t="s">
        <v>2417</v>
      </c>
      <c r="EP91" s="1265" t="s">
        <v>2417</v>
      </c>
      <c r="EQ91" s="1265" t="s">
        <v>2417</v>
      </c>
      <c r="ER91" s="1318"/>
      <c r="ES91" s="1318"/>
      <c r="ET91" s="1318"/>
      <c r="EU91" s="1318"/>
      <c r="EV91" s="1211"/>
      <c r="EW91" s="1211"/>
    </row>
    <row r="92" spans="1:153" s="26" customFormat="1" ht="52.5" customHeight="1">
      <c r="A92" s="169" t="str">
        <f>IF(OR($I92="TTL",$I92=""),"",IF(ISERROR(VLOOKUP($B92,CODE!$D:$G,CODE!$F$1-2,FALSE))=TRUE,"전략",VLOOKUP($B92,CODE!$D:$G,CODE!$F$1-2,FALSE)))</f>
        <v/>
      </c>
      <c r="B92" s="224" t="str">
        <f>IF(OR($I92="TTL",$I92=""),"",IF(VLOOKUP($P92,CODE!$K:$O,CODE!$O$1,FALSE)="",$I92,$I92&amp;"-"&amp;VLOOKUP($P92,CODE!$K:$O,CODE!$O$1,FALSE)))</f>
        <v/>
      </c>
      <c r="C92" s="72" t="str">
        <f t="shared" si="115"/>
        <v/>
      </c>
      <c r="D92" s="306" t="str">
        <f t="shared" si="116"/>
        <v/>
      </c>
      <c r="E92" s="72">
        <f t="shared" si="117"/>
        <v>0</v>
      </c>
      <c r="F92" s="195" t="str">
        <f t="shared" si="118"/>
        <v>0</v>
      </c>
      <c r="G92" s="72" t="str">
        <f t="shared" si="119"/>
        <v>0-</v>
      </c>
      <c r="H92" s="72">
        <f>IF(ISERROR(I92&amp;VLOOKUP(P92,CODE!$K:$N,CODE!$N$1,FALSE)&amp;S92)=TRUE,0,I92&amp;VLOOKUP(P92,CODE!$K:$N,CODE!$N$1,FALSE)&amp;S92)</f>
        <v>0</v>
      </c>
      <c r="I92" s="72" t="str">
        <f>IF(ISERROR(SEARCH("TTL",$K92))=TRUE,IF($L92="","",VLOOKUP($L92,CODE!$B:$G,CODE!$D$1,FALSE)),"TTL")</f>
        <v>TTL</v>
      </c>
      <c r="J92" s="244" t="str">
        <f t="shared" si="120"/>
        <v/>
      </c>
      <c r="K92" s="998" t="str">
        <f>C91&amp;" TTL"</f>
        <v>JOK-동일모자-22 TTL</v>
      </c>
      <c r="L92" s="40"/>
      <c r="M92" s="41" t="str">
        <f>IF(OR($I92="TTL",$L92=""),"",VLOOKUP($L92,CODE!$B:$D,CODE!$C$1,FALSE))</f>
        <v/>
      </c>
      <c r="N92" s="42" t="str">
        <f>IF(OR($I92="TTL",$L92=""),"",VLOOKUP($K$2,CODE!$S:$T,CODE!$T$1-1,FALSE))</f>
        <v/>
      </c>
      <c r="O92" s="43" t="str">
        <f>IF(OR($I92="TTL",$L92=""),"",VLOOKUP($L$2,CODE!$X:$Y,CODE!$Y$1-1,FALSE))</f>
        <v/>
      </c>
      <c r="P92" s="40"/>
      <c r="Q92" s="41" t="str">
        <f>IF(OR($I92="TTL",$P92=""),"",VLOOKUP($P92,CODE!$K:$M,CODE!$L$1,FALSE))</f>
        <v/>
      </c>
      <c r="R92" s="185" t="s">
        <v>2138</v>
      </c>
      <c r="S92" s="40"/>
      <c r="T92" s="43" t="str">
        <f t="shared" si="69"/>
        <v/>
      </c>
      <c r="U92" s="39" t="str">
        <f t="shared" si="70"/>
        <v/>
      </c>
      <c r="V92" s="36">
        <f t="shared" si="103"/>
        <v>5</v>
      </c>
      <c r="W92" s="44"/>
      <c r="X92" s="39" t="str">
        <f>IF($Y92="","",VLOOKUP($Y92,CODE!$AE:$AF,CODE!$AF$1-1,FALSE))</f>
        <v/>
      </c>
      <c r="Y92" s="37"/>
      <c r="Z92" s="35" t="str">
        <f t="shared" si="104"/>
        <v/>
      </c>
      <c r="AA92" s="587" t="str">
        <f t="shared" si="105"/>
        <v/>
      </c>
      <c r="AB92" s="45">
        <f t="shared" si="106"/>
        <v>5</v>
      </c>
      <c r="AC92" s="593">
        <v>0</v>
      </c>
      <c r="AD92" s="186">
        <v>1</v>
      </c>
      <c r="AE92" s="218"/>
      <c r="AF92" s="214"/>
      <c r="AG92" s="215"/>
      <c r="AH92" s="216"/>
      <c r="AI92" s="231" t="str">
        <f t="shared" si="71"/>
        <v/>
      </c>
      <c r="AJ92" s="217"/>
      <c r="AK92" s="217"/>
      <c r="AL92" s="219" t="str">
        <f t="shared" si="72"/>
        <v/>
      </c>
      <c r="AM92" s="254">
        <f>IF(ISERROR(VLOOKUP($F92,[1]기획현황취합!$A$1:$E$64926,[1]기획현황취합!$B$1,FALSE))=TRUE,0,VLOOKUP($F92,[1]기획현황취합!$A$1:$E$64926,[1]기획현황취합!$B$1,FALSE))</f>
        <v>0</v>
      </c>
      <c r="AN92" s="1003">
        <f>IF(ISERROR(VLOOKUP($F92,[1]기획현황취합!$A$1:$E$64926,[1]기획현황취합!$C$1,FALSE))=TRUE,0,VLOOKUP($F92,[1]기획현황취합!$A$1:$E$64926,[1]기획현황취합!$C$1,FALSE))</f>
        <v>0</v>
      </c>
      <c r="AO92" s="46">
        <f>IF(ISERROR(($AM92/1.1)/VLOOKUP($AG92,'TARGET MU'!$A:$D,'TARGET MU'!$D$1,FALSE))=TRUE,0,($AM92/1.1)/VLOOKUP($AG92,'TARGET MU'!$A:$D,'TARGET MU'!$D$1,FALSE))</f>
        <v>0</v>
      </c>
      <c r="AP92" s="1034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0</v>
      </c>
      <c r="AQ92" s="38">
        <f t="shared" si="107"/>
        <v>0</v>
      </c>
      <c r="AR92" s="725">
        <v>0</v>
      </c>
      <c r="AS92" s="725">
        <v>0</v>
      </c>
      <c r="AT92" s="251" t="s">
        <v>1714</v>
      </c>
      <c r="AU92" s="226">
        <f t="shared" si="73"/>
        <v>0</v>
      </c>
      <c r="AV92" s="252">
        <v>0</v>
      </c>
      <c r="AW92" s="253">
        <v>0</v>
      </c>
      <c r="AX92" s="257">
        <f>IF(ISERROR(VLOOKUP($F92,[1]기획현황취합!$A$1:$E$64926,[1]기획현황취합!$D$1,FALSE))=TRUE,0,VLOOKUP($F92,[1]기획현황취합!$A$1:$E$64926,[1]기획현황취합!$D$1,FALSE))</f>
        <v>0</v>
      </c>
      <c r="AY92" s="255">
        <v>0</v>
      </c>
      <c r="AZ92" s="210">
        <f>IF(ISERROR(VLOOKUP($F92,[1]기획현황취합!$A$1:$E$64926,[1]기획현황취합!$E$1,FALSE))=TRUE,0,VLOOKUP($F92,[1]기획현황취합!$A$1:$E$64926,[1]기획현황취합!$E$1,FALSE))</f>
        <v>0</v>
      </c>
      <c r="BA92" s="250">
        <v>0</v>
      </c>
      <c r="BB92" s="250">
        <v>0</v>
      </c>
      <c r="BC92" s="250">
        <v>0</v>
      </c>
      <c r="BD92" s="250">
        <v>0</v>
      </c>
      <c r="BE92" s="250">
        <v>0</v>
      </c>
      <c r="BF92" s="250">
        <v>0</v>
      </c>
      <c r="BG92" s="256">
        <v>0</v>
      </c>
      <c r="BH92" s="256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1026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895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08"/>
        <v>0</v>
      </c>
      <c r="BO92" s="47">
        <f t="shared" si="109"/>
        <v>1910</v>
      </c>
      <c r="BP92" s="95">
        <f t="shared" si="110"/>
        <v>15927782.5</v>
      </c>
      <c r="BQ92" s="95">
        <f t="shared" si="111"/>
        <v>94490000</v>
      </c>
      <c r="BR92" s="48">
        <f t="shared" si="74"/>
        <v>5.3930922273706337</v>
      </c>
      <c r="BT92" s="26" t="str">
        <f>IF(ISERROR(Z92&amp;VLOOKUP($AG92,'TARGET MU'!$A:$D,'TARGET MU'!$B$1,FALSE))=TRUE,"",Z92&amp;VLOOKUP($AG92,'TARGET MU'!$A:$D,'TARGET MU'!$B$1,FALSE))</f>
        <v/>
      </c>
      <c r="BU92" s="31">
        <f t="shared" si="121"/>
        <v>0</v>
      </c>
      <c r="BV92" s="31" t="str">
        <f t="shared" si="122"/>
        <v>0</v>
      </c>
      <c r="BX92" s="55" t="str">
        <f t="shared" si="75"/>
        <v/>
      </c>
      <c r="BY92" s="56" t="str">
        <f t="shared" si="76"/>
        <v/>
      </c>
      <c r="BZ92" s="56">
        <f t="shared" si="77"/>
        <v>0</v>
      </c>
      <c r="CA92" s="56">
        <f t="shared" si="78"/>
        <v>0</v>
      </c>
      <c r="CB92" s="56" t="str">
        <f t="shared" si="79"/>
        <v>K</v>
      </c>
      <c r="CC92" s="56">
        <f t="shared" si="80"/>
        <v>0</v>
      </c>
      <c r="CD92" s="57">
        <f t="shared" si="81"/>
        <v>0</v>
      </c>
      <c r="CE92" s="56" t="str">
        <f t="shared" si="82"/>
        <v/>
      </c>
      <c r="CF92" s="56" t="str">
        <f t="shared" si="83"/>
        <v/>
      </c>
      <c r="CG92" s="57">
        <f t="shared" si="84"/>
        <v>0</v>
      </c>
      <c r="CH92" s="56" t="str">
        <f t="shared" si="85"/>
        <v/>
      </c>
      <c r="CI92" s="56">
        <f t="shared" si="86"/>
        <v>1</v>
      </c>
      <c r="CJ92" s="56">
        <f t="shared" si="87"/>
        <v>0</v>
      </c>
      <c r="CK92" s="58">
        <f t="shared" si="112"/>
        <v>1910</v>
      </c>
      <c r="CL92" s="59">
        <f t="shared" si="88"/>
        <v>0</v>
      </c>
      <c r="CM92" s="58">
        <f t="shared" si="89"/>
        <v>0</v>
      </c>
      <c r="CN92" s="58">
        <f t="shared" si="90"/>
        <v>0</v>
      </c>
      <c r="CO92" s="58">
        <f t="shared" si="91"/>
        <v>0</v>
      </c>
      <c r="CP92" s="60" t="str">
        <f t="shared" si="92"/>
        <v/>
      </c>
      <c r="CQ92" s="241"/>
      <c r="CS92" s="49"/>
      <c r="CT92" s="50" t="str">
        <f t="shared" si="93"/>
        <v>JOK-동일모자-22 TTL</v>
      </c>
      <c r="CU92" s="51" t="str">
        <f t="shared" si="94"/>
        <v/>
      </c>
      <c r="CV92" s="51" t="str">
        <f t="shared" si="113"/>
        <v/>
      </c>
      <c r="CW92" s="51" t="str">
        <f t="shared" si="95"/>
        <v/>
      </c>
      <c r="CX92" s="52">
        <f t="shared" si="96"/>
        <v>0</v>
      </c>
      <c r="CY92" s="52" t="str">
        <f t="shared" si="97"/>
        <v/>
      </c>
      <c r="CZ92" s="53">
        <f t="shared" si="114"/>
        <v>1910</v>
      </c>
      <c r="DA92" s="53">
        <f t="shared" si="98"/>
        <v>0</v>
      </c>
      <c r="DB92" s="52">
        <f t="shared" si="99"/>
        <v>0</v>
      </c>
      <c r="DC92" s="52">
        <f t="shared" si="100"/>
        <v>0</v>
      </c>
      <c r="DD92" s="61"/>
      <c r="DE92" s="165"/>
      <c r="DG92" s="277"/>
      <c r="DH92" s="283" t="str">
        <f t="shared" si="101"/>
        <v/>
      </c>
      <c r="DI92" s="276"/>
      <c r="DJ92" s="276"/>
      <c r="DK92" s="277"/>
      <c r="DL92" s="277"/>
      <c r="DM92" s="1080"/>
      <c r="DN92" s="277"/>
      <c r="DO92" s="277"/>
      <c r="DP92" s="284" t="str">
        <f t="shared" si="102"/>
        <v/>
      </c>
      <c r="DQ92" s="277"/>
      <c r="DR92" s="277"/>
      <c r="DS92" s="278"/>
      <c r="DT92" s="277"/>
      <c r="DU92" s="278"/>
      <c r="DV92" s="277"/>
      <c r="DW92" s="277"/>
      <c r="DX92" s="278"/>
      <c r="DY92" s="278"/>
      <c r="DZ92" s="61"/>
      <c r="EA92" s="62"/>
      <c r="EB92" s="62"/>
      <c r="EC92" s="26" t="str">
        <f t="shared" si="123"/>
        <v>0</v>
      </c>
      <c r="ED92" s="26" t="str">
        <f t="shared" si="124"/>
        <v/>
      </c>
      <c r="EE92" s="27">
        <f>IF(ED92="",0,IF(COUNTIF(ED$12:ED91,ED92)=0,0,COUNTIF(ED$12:ED91,ED92)))</f>
        <v>0</v>
      </c>
      <c r="EF92" s="26">
        <f t="shared" si="125"/>
        <v>0</v>
      </c>
      <c r="EG92" s="27" t="str">
        <f t="shared" si="126"/>
        <v/>
      </c>
      <c r="EI92" s="26" t="str">
        <f t="shared" si="127"/>
        <v/>
      </c>
      <c r="EJ92" s="26" t="str">
        <f t="shared" si="128"/>
        <v/>
      </c>
      <c r="EL92" s="277"/>
      <c r="EM92" s="283"/>
      <c r="EN92" s="276"/>
      <c r="EO92" s="276"/>
      <c r="EP92" s="277"/>
      <c r="EQ92" s="277"/>
      <c r="ER92" s="1080"/>
      <c r="ES92" s="277"/>
      <c r="ET92" s="277"/>
      <c r="EU92" s="284"/>
      <c r="EV92" s="277"/>
      <c r="EW92" s="277"/>
    </row>
    <row r="93" spans="1:153" s="26" customFormat="1" ht="52.5" customHeight="1">
      <c r="A93" s="169" t="str">
        <f>IF(OR($I93="TTL",$I93=""),"",IF(ISERROR(VLOOKUP($B93,CODE!$D:$G,CODE!$F$1-2,FALSE))=TRUE,"전략",VLOOKUP($B93,CODE!$D:$G,CODE!$F$1-2,FALSE)))</f>
        <v>F-CAP</v>
      </c>
      <c r="B93" s="224" t="str">
        <f>IF(OR($I93="TTL",$I93=""),"",IF(VLOOKUP($P93,CODE!$K:$O,CODE!$O$1,FALSE)="",$I93,$I93&amp;"-"&amp;VLOOKUP($P93,CODE!$K:$O,CODE!$O$1,FALSE)))</f>
        <v>POK</v>
      </c>
      <c r="C93" s="72" t="str">
        <f t="shared" si="115"/>
        <v>POK-FOREMOST-18</v>
      </c>
      <c r="D93" s="306" t="str">
        <f t="shared" si="116"/>
        <v>POK-FOREMOST-18POKEBF5503PK</v>
      </c>
      <c r="E93" s="72">
        <f t="shared" si="117"/>
        <v>1</v>
      </c>
      <c r="F93" s="195" t="str">
        <f t="shared" si="118"/>
        <v>POK-FOREMOST-181</v>
      </c>
      <c r="G93" s="72" t="str">
        <f t="shared" si="119"/>
        <v>POK-FOREMOST-181-POKEBF5503PINKFRE</v>
      </c>
      <c r="H93" s="72" t="str">
        <f>IF(ISERROR(I93&amp;VLOOKUP(P93,CODE!$K:$N,CODE!$N$1,FALSE)&amp;S93)=TRUE,0,I93&amp;VLOOKUP(P93,CODE!$K:$N,CODE!$N$1,FALSE)&amp;S93)</f>
        <v>POK의류외503</v>
      </c>
      <c r="I93" s="72" t="str">
        <f>IF(ISERROR(SEARCH("TTL",$K93))=TRUE,IF($L93="","",VLOOKUP($L93,CODE!$B:$G,CODE!$D$1,FALSE)),"TTL")</f>
        <v>POK</v>
      </c>
      <c r="J93" s="244" t="str">
        <f t="shared" si="120"/>
        <v>14FW P</v>
      </c>
      <c r="K93" s="998"/>
      <c r="L93" s="40" t="s">
        <v>2145</v>
      </c>
      <c r="M93" s="41" t="str">
        <f>IF(OR($I93="TTL",$L93=""),"",VLOOKUP($L93,CODE!$B:$D,CODE!$C$1,FALSE))</f>
        <v>ROBOCARPOLI KIDS</v>
      </c>
      <c r="N93" s="42" t="str">
        <f>IF(OR($I93="TTL",$L93=""),"",VLOOKUP($K$2,CODE!$S:$T,CODE!$T$1-1,FALSE))</f>
        <v>F</v>
      </c>
      <c r="O93" s="1199">
        <v>5</v>
      </c>
      <c r="P93" s="40" t="s">
        <v>2146</v>
      </c>
      <c r="Q93" s="41" t="str">
        <f>IF(OR($I93="TTL",$P93=""),"",VLOOKUP($P93,CODE!$K:$M,CODE!$L$1,FALSE))</f>
        <v>EARFLAP BEANIE</v>
      </c>
      <c r="R93" s="185" t="s">
        <v>2138</v>
      </c>
      <c r="S93" s="40">
        <v>503</v>
      </c>
      <c r="T93" s="43">
        <f t="shared" si="69"/>
        <v>503</v>
      </c>
      <c r="U93" s="39" t="str">
        <f t="shared" si="70"/>
        <v>POKEBF5503</v>
      </c>
      <c r="V93" s="36">
        <f t="shared" si="103"/>
        <v>1</v>
      </c>
      <c r="W93" s="1206" t="s">
        <v>2147</v>
      </c>
      <c r="X93" s="39" t="str">
        <f>IF($Y93="","",VLOOKUP($Y93,CODE!$AE:$AF,CODE!$AF$1-1,FALSE))</f>
        <v>PK</v>
      </c>
      <c r="Y93" s="37" t="s">
        <v>2148</v>
      </c>
      <c r="Z93" s="35" t="str">
        <f t="shared" si="104"/>
        <v>POKEBF5503PK</v>
      </c>
      <c r="AA93" s="587" t="str">
        <f t="shared" si="105"/>
        <v/>
      </c>
      <c r="AB93" s="45">
        <f t="shared" si="106"/>
        <v>1</v>
      </c>
      <c r="AC93" s="593">
        <v>0</v>
      </c>
      <c r="AD93" s="186">
        <v>1</v>
      </c>
      <c r="AE93" s="218" t="s">
        <v>2149</v>
      </c>
      <c r="AF93" s="214">
        <v>150</v>
      </c>
      <c r="AG93" s="215" t="s">
        <v>2150</v>
      </c>
      <c r="AH93" s="216">
        <v>18</v>
      </c>
      <c r="AI93" s="231">
        <f t="shared" si="71"/>
        <v>18</v>
      </c>
      <c r="AJ93" s="217" t="s">
        <v>2134</v>
      </c>
      <c r="AK93" s="217" t="s">
        <v>2135</v>
      </c>
      <c r="AL93" s="219">
        <f t="shared" si="72"/>
        <v>1</v>
      </c>
      <c r="AM93" s="254">
        <f>IF(ISERROR(VLOOKUP($F93,[1]기획현황취합!$A$1:$E$64926,[1]기획현황취합!$B$1,FALSE))=TRUE,0,VLOOKUP($F93,[1]기획현황취합!$A$1:$E$64926,[1]기획현황취합!$B$1,FALSE))</f>
        <v>55000</v>
      </c>
      <c r="AN93" s="1003">
        <f>IF(ISERROR(VLOOKUP($F93,[1]기획현황취합!$A$1:$E$64926,[1]기획현황취합!$C$1,FALSE))=TRUE,0,VLOOKUP($F93,[1]기획현황취합!$A$1:$E$64926,[1]기획현황취합!$C$1,FALSE))</f>
        <v>41827</v>
      </c>
      <c r="AO93" s="46">
        <f>IF(ISERROR(($AM93/1.1)/VLOOKUP($AG93,'TARGET MU'!$A:$D,'TARGET MU'!$D$1,FALSE))=TRUE,0,($AM93/1.1)/VLOOKUP($AG93,'TARGET MU'!$A:$D,'TARGET MU'!$D$1,FALSE))</f>
        <v>8333.3333333333321</v>
      </c>
      <c r="AP93" s="1034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12417.260000000004</v>
      </c>
      <c r="AQ93" s="38">
        <f t="shared" si="107"/>
        <v>4083.9266666666717</v>
      </c>
      <c r="AR93" s="725">
        <v>0</v>
      </c>
      <c r="AS93" s="725">
        <v>48</v>
      </c>
      <c r="AT93" s="251">
        <v>20</v>
      </c>
      <c r="AU93" s="226">
        <f t="shared" si="73"/>
        <v>68</v>
      </c>
      <c r="AV93" s="252">
        <v>9.9</v>
      </c>
      <c r="AW93" s="253">
        <v>0</v>
      </c>
      <c r="AX93" s="257">
        <f>IF(ISERROR(VLOOKUP($F93,[1]기획현황취합!$A$1:$E$64926,[1]기획현황취합!$D$1,FALSE))=TRUE,0,VLOOKUP($F93,[1]기획현황취합!$A$1:$E$64926,[1]기획현황취합!$D$1,FALSE))</f>
        <v>41782</v>
      </c>
      <c r="AY93" s="255">
        <v>0</v>
      </c>
      <c r="AZ93" s="210">
        <f>IF(ISERROR(VLOOKUP($F93,[1]기획현황취합!$A$1:$E$64926,[1]기획현황취합!$E$1,FALSE))=TRUE,0,VLOOKUP($F93,[1]기획현황취합!$A$1:$E$64926,[1]기획현황취합!$E$1,FALSE))</f>
        <v>41879</v>
      </c>
      <c r="BA93" s="250">
        <v>41912</v>
      </c>
      <c r="BB93" s="1324">
        <v>41913</v>
      </c>
      <c r="BC93" s="250"/>
      <c r="BD93" s="250">
        <v>0</v>
      </c>
      <c r="BE93" s="250">
        <v>0</v>
      </c>
      <c r="BF93" s="250">
        <v>0</v>
      </c>
      <c r="BG93" s="1197" t="s">
        <v>1671</v>
      </c>
      <c r="BH93" s="1197" t="s">
        <v>1671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150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08"/>
        <v>0</v>
      </c>
      <c r="BO93" s="47">
        <f t="shared" si="109"/>
        <v>150</v>
      </c>
      <c r="BP93" s="95">
        <f t="shared" si="110"/>
        <v>1862589.0000000005</v>
      </c>
      <c r="BQ93" s="95">
        <f t="shared" si="111"/>
        <v>8250000</v>
      </c>
      <c r="BR93" s="48">
        <f t="shared" si="74"/>
        <v>4.0266532230137715</v>
      </c>
      <c r="BT93" s="26" t="str">
        <f>IF(ISERROR(Z93&amp;VLOOKUP($AG93,'TARGET MU'!$A:$D,'TARGET MU'!$B$1,FALSE))=TRUE,"",Z93&amp;VLOOKUP($AG93,'TARGET MU'!$A:$D,'TARGET MU'!$B$1,FALSE))</f>
        <v>POKEBF5503PK포모스트</v>
      </c>
      <c r="BU93" s="31">
        <f t="shared" si="121"/>
        <v>12417.260000000004</v>
      </c>
      <c r="BV93" s="31" t="str">
        <f t="shared" si="122"/>
        <v>POKEBF5503PKFRE15055000FOREMOST18CN</v>
      </c>
      <c r="BX93" s="55" t="str">
        <f t="shared" si="75"/>
        <v>POK</v>
      </c>
      <c r="BY93" s="56">
        <f t="shared" si="76"/>
        <v>5</v>
      </c>
      <c r="BZ93" s="56" t="str">
        <f t="shared" si="77"/>
        <v>M</v>
      </c>
      <c r="CA93" s="56" t="str">
        <f t="shared" si="78"/>
        <v>EB</v>
      </c>
      <c r="CB93" s="56" t="str">
        <f t="shared" si="79"/>
        <v>K</v>
      </c>
      <c r="CC93" s="56" t="str">
        <f>$AK93</f>
        <v>CN</v>
      </c>
      <c r="CD93" s="57" t="str">
        <f t="shared" si="81"/>
        <v>14FW POLI-01_PK_KNIT-KIDS</v>
      </c>
      <c r="CE93" s="56" t="str">
        <f t="shared" si="82"/>
        <v>POKEBF5503</v>
      </c>
      <c r="CF93" s="56">
        <f t="shared" si="83"/>
        <v>503</v>
      </c>
      <c r="CG93" s="57" t="str">
        <f t="shared" si="84"/>
        <v>14FW POLI-01_PK_KNIT-KIDS</v>
      </c>
      <c r="CH93" s="56" t="str">
        <f t="shared" si="85"/>
        <v>PK</v>
      </c>
      <c r="CI93" s="56">
        <f t="shared" si="86"/>
        <v>1</v>
      </c>
      <c r="CJ93" s="56" t="str">
        <f t="shared" si="87"/>
        <v>FRE</v>
      </c>
      <c r="CK93" s="58">
        <f t="shared" si="112"/>
        <v>150</v>
      </c>
      <c r="CL93" s="59">
        <f t="shared" si="88"/>
        <v>9.9</v>
      </c>
      <c r="CM93" s="58">
        <f t="shared" si="89"/>
        <v>55000</v>
      </c>
      <c r="CN93" s="58">
        <f t="shared" si="90"/>
        <v>12349.260000000004</v>
      </c>
      <c r="CO93" s="58">
        <f t="shared" si="91"/>
        <v>68</v>
      </c>
      <c r="CP93" s="60">
        <f t="shared" si="92"/>
        <v>1</v>
      </c>
      <c r="CQ93" s="241"/>
      <c r="CS93" s="49"/>
      <c r="CT93" s="50" t="str">
        <f t="shared" si="93"/>
        <v>POKEBF5503PKFRE</v>
      </c>
      <c r="CU93" s="51" t="str">
        <f t="shared" si="94"/>
        <v>ROBOCARPOLI KIDS</v>
      </c>
      <c r="CV93" s="51" t="str">
        <f t="shared" si="113"/>
        <v>EARFLAP BEANIE_503</v>
      </c>
      <c r="CW93" s="51" t="str">
        <f t="shared" si="95"/>
        <v>PINK_FRE</v>
      </c>
      <c r="CX93" s="52" t="str">
        <f t="shared" si="96"/>
        <v>POK</v>
      </c>
      <c r="CY93" s="52">
        <f t="shared" si="97"/>
        <v>503</v>
      </c>
      <c r="CZ93" s="53">
        <f t="shared" si="114"/>
        <v>150</v>
      </c>
      <c r="DA93" s="53">
        <f t="shared" si="98"/>
        <v>55000</v>
      </c>
      <c r="DB93" s="52" t="str">
        <f t="shared" si="99"/>
        <v>PINK</v>
      </c>
      <c r="DC93" s="52" t="str">
        <f t="shared" si="100"/>
        <v>FRE</v>
      </c>
      <c r="DD93" s="61"/>
      <c r="DE93" s="165"/>
      <c r="DG93" s="1268">
        <v>41784</v>
      </c>
      <c r="DH93" s="283">
        <f t="shared" si="101"/>
        <v>41789</v>
      </c>
      <c r="DI93" s="1265">
        <v>41788</v>
      </c>
      <c r="DJ93" s="1265">
        <v>41793</v>
      </c>
      <c r="DK93" s="1268">
        <v>41824</v>
      </c>
      <c r="DL93" s="1266">
        <v>6</v>
      </c>
      <c r="DM93" s="1266">
        <v>5</v>
      </c>
      <c r="DN93" s="1267" t="s">
        <v>2401</v>
      </c>
      <c r="DO93" s="1267" t="s">
        <v>2401</v>
      </c>
      <c r="DP93" s="284">
        <f t="shared" si="102"/>
        <v>41819</v>
      </c>
      <c r="DQ93" s="1267" t="s">
        <v>2402</v>
      </c>
      <c r="DR93" s="1267" t="s">
        <v>2402</v>
      </c>
      <c r="DS93" s="1315">
        <v>41829</v>
      </c>
      <c r="DT93" s="1269">
        <v>41862</v>
      </c>
      <c r="DU93" s="1270">
        <v>41863</v>
      </c>
      <c r="DV93" s="1269" t="s">
        <v>4625</v>
      </c>
      <c r="DW93" s="1267" t="s">
        <v>2393</v>
      </c>
      <c r="DX93" s="1315">
        <v>41908</v>
      </c>
      <c r="DY93" s="1198" t="s">
        <v>6937</v>
      </c>
      <c r="DZ93" s="61" t="s">
        <v>5420</v>
      </c>
      <c r="EA93" s="62"/>
      <c r="EB93" s="62"/>
      <c r="EC93" s="26" t="str">
        <f t="shared" si="123"/>
        <v>POKEBF5503PK41782</v>
      </c>
      <c r="ED93" s="26" t="str">
        <f t="shared" si="124"/>
        <v>POKEBF5503PKFRE</v>
      </c>
      <c r="EE93" s="27">
        <f>IF(ED93="",0,IF(COUNTIF(ED$12:ED92,ED93)=0,0,COUNTIF(ED$12:ED92,ED93)))</f>
        <v>0</v>
      </c>
      <c r="EF93" s="26">
        <f t="shared" si="125"/>
        <v>0</v>
      </c>
      <c r="EG93" s="27" t="str">
        <f t="shared" si="126"/>
        <v/>
      </c>
      <c r="EI93" s="26" t="str">
        <f t="shared" si="127"/>
        <v>POKEBF5503</v>
      </c>
      <c r="EJ93" s="26" t="str">
        <f t="shared" si="128"/>
        <v>POKEBF5503PK</v>
      </c>
      <c r="EL93" s="1318">
        <v>41831</v>
      </c>
      <c r="EM93" s="1318"/>
      <c r="EN93" s="1318"/>
      <c r="EO93" s="1265" t="s">
        <v>2417</v>
      </c>
      <c r="EP93" s="1265" t="s">
        <v>2417</v>
      </c>
      <c r="EQ93" s="1265" t="s">
        <v>2417</v>
      </c>
      <c r="ER93" s="1318"/>
      <c r="ES93" s="1318"/>
      <c r="ET93" s="1318"/>
      <c r="EU93" s="1318"/>
      <c r="EV93" s="1211"/>
      <c r="EW93" s="1267"/>
    </row>
    <row r="94" spans="1:153" s="26" customFormat="1" ht="52.5" customHeight="1">
      <c r="A94" s="169" t="str">
        <f>IF(OR($I94="TTL",$I94=""),"",IF(ISERROR(VLOOKUP($B94,CODE!$D:$G,CODE!$F$1-2,FALSE))=TRUE,"전략",VLOOKUP($B94,CODE!$D:$G,CODE!$F$1-2,FALSE)))</f>
        <v>F-CAP</v>
      </c>
      <c r="B94" s="224" t="str">
        <f>IF(OR($I94="TTL",$I94=""),"",IF(VLOOKUP($P94,CODE!$K:$O,CODE!$O$1,FALSE)="",$I94,$I94&amp;"-"&amp;VLOOKUP($P94,CODE!$K:$O,CODE!$O$1,FALSE)))</f>
        <v>POK</v>
      </c>
      <c r="C94" s="72" t="str">
        <f t="shared" si="115"/>
        <v>POK-FOREMOST-18</v>
      </c>
      <c r="D94" s="306" t="str">
        <f t="shared" si="116"/>
        <v>POK-FOREMOST-18POKEBF5504BL</v>
      </c>
      <c r="E94" s="72">
        <f t="shared" si="117"/>
        <v>2</v>
      </c>
      <c r="F94" s="195" t="str">
        <f t="shared" si="118"/>
        <v>POK-FOREMOST-182</v>
      </c>
      <c r="G94" s="72" t="str">
        <f t="shared" si="119"/>
        <v>POK-FOREMOST-182-POKEBF5504BLUEFRE</v>
      </c>
      <c r="H94" s="72" t="str">
        <f>IF(ISERROR(I94&amp;VLOOKUP(P94,CODE!$K:$N,CODE!$N$1,FALSE)&amp;S94)=TRUE,0,I94&amp;VLOOKUP(P94,CODE!$K:$N,CODE!$N$1,FALSE)&amp;S94)</f>
        <v>POK의류외504</v>
      </c>
      <c r="I94" s="72" t="str">
        <f>IF(ISERROR(SEARCH("TTL",$K94))=TRUE,IF($L94="","",VLOOKUP($L94,CODE!$B:$G,CODE!$D$1,FALSE)),"TTL")</f>
        <v>POK</v>
      </c>
      <c r="J94" s="244" t="str">
        <f t="shared" si="120"/>
        <v>14FW P</v>
      </c>
      <c r="K94" s="998"/>
      <c r="L94" s="40" t="s">
        <v>2145</v>
      </c>
      <c r="M94" s="41" t="str">
        <f>IF(OR($I94="TTL",$L94=""),"",VLOOKUP($L94,CODE!$B:$D,CODE!$C$1,FALSE))</f>
        <v>ROBOCARPOLI KIDS</v>
      </c>
      <c r="N94" s="42" t="str">
        <f>IF(OR($I94="TTL",$L94=""),"",VLOOKUP($K$2,CODE!$S:$T,CODE!$T$1-1,FALSE))</f>
        <v>F</v>
      </c>
      <c r="O94" s="1199">
        <v>5</v>
      </c>
      <c r="P94" s="40" t="s">
        <v>2146</v>
      </c>
      <c r="Q94" s="41" t="str">
        <f>IF(OR($I94="TTL",$P94=""),"",VLOOKUP($P94,CODE!$K:$M,CODE!$L$1,FALSE))</f>
        <v>EARFLAP BEANIE</v>
      </c>
      <c r="R94" s="185" t="s">
        <v>2138</v>
      </c>
      <c r="S94" s="40">
        <v>504</v>
      </c>
      <c r="T94" s="43">
        <f t="shared" si="69"/>
        <v>504</v>
      </c>
      <c r="U94" s="39" t="str">
        <f t="shared" si="70"/>
        <v>POKEBF5504</v>
      </c>
      <c r="V94" s="36">
        <f t="shared" si="103"/>
        <v>1</v>
      </c>
      <c r="W94" s="1206" t="s">
        <v>2151</v>
      </c>
      <c r="X94" s="39" t="str">
        <f>IF($Y94="","",VLOOKUP($Y94,CODE!$AE:$AF,CODE!$AF$1-1,FALSE))</f>
        <v>BL</v>
      </c>
      <c r="Y94" s="37" t="s">
        <v>2152</v>
      </c>
      <c r="Z94" s="35" t="str">
        <f t="shared" si="104"/>
        <v>POKEBF5504BL</v>
      </c>
      <c r="AA94" s="587" t="str">
        <f t="shared" si="105"/>
        <v/>
      </c>
      <c r="AB94" s="45">
        <f t="shared" si="106"/>
        <v>1</v>
      </c>
      <c r="AC94" s="593">
        <v>0</v>
      </c>
      <c r="AD94" s="186">
        <v>1</v>
      </c>
      <c r="AE94" s="218" t="s">
        <v>2149</v>
      </c>
      <c r="AF94" s="214">
        <v>150</v>
      </c>
      <c r="AG94" s="215" t="s">
        <v>2150</v>
      </c>
      <c r="AH94" s="216">
        <v>18</v>
      </c>
      <c r="AI94" s="231">
        <f t="shared" si="71"/>
        <v>18</v>
      </c>
      <c r="AJ94" s="217" t="s">
        <v>2134</v>
      </c>
      <c r="AK94" s="217" t="s">
        <v>2135</v>
      </c>
      <c r="AL94" s="219">
        <f t="shared" si="72"/>
        <v>1</v>
      </c>
      <c r="AM94" s="254">
        <f>IF(ISERROR(VLOOKUP($F94,[1]기획현황취합!$A$1:$E$64926,[1]기획현황취합!$B$1,FALSE))=TRUE,0,VLOOKUP($F94,[1]기획현황취합!$A$1:$E$64926,[1]기획현황취합!$B$1,FALSE))</f>
        <v>55000</v>
      </c>
      <c r="AN94" s="1003">
        <f>IF(ISERROR(VLOOKUP($F94,[1]기획현황취합!$A$1:$E$64926,[1]기획현황취합!$C$1,FALSE))=TRUE,0,VLOOKUP($F94,[1]기획현황취합!$A$1:$E$64926,[1]기획현황취합!$C$1,FALSE))</f>
        <v>41827</v>
      </c>
      <c r="AO94" s="46">
        <f>IF(ISERROR(($AM94/1.1)/VLOOKUP($AG94,'TARGET MU'!$A:$D,'TARGET MU'!$D$1,FALSE))=TRUE,0,($AM94/1.1)/VLOOKUP($AG94,'TARGET MU'!$A:$D,'TARGET MU'!$D$1,FALSE))</f>
        <v>8333.3333333333321</v>
      </c>
      <c r="AP94" s="1034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12417.260000000004</v>
      </c>
      <c r="AQ94" s="38">
        <f t="shared" si="107"/>
        <v>4083.9266666666717</v>
      </c>
      <c r="AR94" s="725">
        <v>0</v>
      </c>
      <c r="AS94" s="725">
        <v>48</v>
      </c>
      <c r="AT94" s="251">
        <v>20</v>
      </c>
      <c r="AU94" s="226">
        <f t="shared" si="73"/>
        <v>68</v>
      </c>
      <c r="AV94" s="252">
        <v>9.9</v>
      </c>
      <c r="AW94" s="253">
        <v>0</v>
      </c>
      <c r="AX94" s="257">
        <f>IF(ISERROR(VLOOKUP($F94,[1]기획현황취합!$A$1:$E$64926,[1]기획현황취합!$D$1,FALSE))=TRUE,0,VLOOKUP($F94,[1]기획현황취합!$A$1:$E$64926,[1]기획현황취합!$D$1,FALSE))</f>
        <v>41782</v>
      </c>
      <c r="AY94" s="255">
        <v>0</v>
      </c>
      <c r="AZ94" s="210">
        <f>IF(ISERROR(VLOOKUP($F94,[1]기획현황취합!$A$1:$E$64926,[1]기획현황취합!$E$1,FALSE))=TRUE,0,VLOOKUP($F94,[1]기획현황취합!$A$1:$E$64926,[1]기획현황취합!$E$1,FALSE))</f>
        <v>41879</v>
      </c>
      <c r="BA94" s="250">
        <v>41912</v>
      </c>
      <c r="BB94" s="1324">
        <v>41913</v>
      </c>
      <c r="BC94" s="250"/>
      <c r="BD94" s="250">
        <v>0</v>
      </c>
      <c r="BE94" s="250">
        <v>0</v>
      </c>
      <c r="BF94" s="250">
        <v>0</v>
      </c>
      <c r="BG94" s="1197" t="s">
        <v>1671</v>
      </c>
      <c r="BH94" s="1197" t="s">
        <v>1671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150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08"/>
        <v>0</v>
      </c>
      <c r="BO94" s="47">
        <f t="shared" si="109"/>
        <v>150</v>
      </c>
      <c r="BP94" s="95">
        <f t="shared" si="110"/>
        <v>1862589.0000000005</v>
      </c>
      <c r="BQ94" s="95">
        <f t="shared" si="111"/>
        <v>8250000</v>
      </c>
      <c r="BR94" s="48">
        <f t="shared" si="74"/>
        <v>4.0266532230137715</v>
      </c>
      <c r="BT94" s="26" t="str">
        <f>IF(ISERROR(Z94&amp;VLOOKUP($AG94,'TARGET MU'!$A:$D,'TARGET MU'!$B$1,FALSE))=TRUE,"",Z94&amp;VLOOKUP($AG94,'TARGET MU'!$A:$D,'TARGET MU'!$B$1,FALSE))</f>
        <v>POKEBF5504BL포모스트</v>
      </c>
      <c r="BU94" s="31">
        <f t="shared" si="121"/>
        <v>12417.260000000004</v>
      </c>
      <c r="BV94" s="31" t="str">
        <f t="shared" si="122"/>
        <v>POKEBF5504BLFRE15055000FOREMOST18CN</v>
      </c>
      <c r="BX94" s="55" t="str">
        <f t="shared" si="75"/>
        <v>POK</v>
      </c>
      <c r="BY94" s="56">
        <f t="shared" si="76"/>
        <v>5</v>
      </c>
      <c r="BZ94" s="56" t="str">
        <f t="shared" si="77"/>
        <v>M</v>
      </c>
      <c r="CA94" s="56" t="str">
        <f t="shared" si="78"/>
        <v>EB</v>
      </c>
      <c r="CB94" s="56" t="str">
        <f t="shared" si="79"/>
        <v>K</v>
      </c>
      <c r="CC94" s="56" t="str">
        <f t="shared" si="80"/>
        <v>CN</v>
      </c>
      <c r="CD94" s="57" t="str">
        <f t="shared" si="81"/>
        <v>14FW POLI-02_BL_KNIT-KIDS</v>
      </c>
      <c r="CE94" s="56" t="str">
        <f t="shared" si="82"/>
        <v>POKEBF5504</v>
      </c>
      <c r="CF94" s="56">
        <f t="shared" si="83"/>
        <v>504</v>
      </c>
      <c r="CG94" s="57" t="str">
        <f t="shared" si="84"/>
        <v>14FW POLI-02_BL_KNIT-KIDS</v>
      </c>
      <c r="CH94" s="56" t="str">
        <f t="shared" si="85"/>
        <v>BL</v>
      </c>
      <c r="CI94" s="56">
        <f t="shared" si="86"/>
        <v>1</v>
      </c>
      <c r="CJ94" s="56" t="str">
        <f t="shared" si="87"/>
        <v>FRE</v>
      </c>
      <c r="CK94" s="58">
        <f t="shared" si="112"/>
        <v>150</v>
      </c>
      <c r="CL94" s="59">
        <f t="shared" si="88"/>
        <v>9.9</v>
      </c>
      <c r="CM94" s="58">
        <f t="shared" si="89"/>
        <v>55000</v>
      </c>
      <c r="CN94" s="58">
        <f t="shared" si="90"/>
        <v>12349.260000000004</v>
      </c>
      <c r="CO94" s="58">
        <f t="shared" si="91"/>
        <v>68</v>
      </c>
      <c r="CP94" s="60">
        <f t="shared" si="92"/>
        <v>1</v>
      </c>
      <c r="CQ94" s="241"/>
      <c r="CS94" s="49"/>
      <c r="CT94" s="50" t="str">
        <f t="shared" si="93"/>
        <v>POKEBF5504BLFRE</v>
      </c>
      <c r="CU94" s="51" t="str">
        <f t="shared" si="94"/>
        <v>ROBOCARPOLI KIDS</v>
      </c>
      <c r="CV94" s="51" t="str">
        <f t="shared" si="113"/>
        <v>EARFLAP BEANIE_504</v>
      </c>
      <c r="CW94" s="51" t="str">
        <f t="shared" si="95"/>
        <v>BLUE_FRE</v>
      </c>
      <c r="CX94" s="52" t="str">
        <f t="shared" si="96"/>
        <v>POK</v>
      </c>
      <c r="CY94" s="52">
        <f t="shared" si="97"/>
        <v>504</v>
      </c>
      <c r="CZ94" s="53">
        <f t="shared" si="114"/>
        <v>150</v>
      </c>
      <c r="DA94" s="53">
        <f t="shared" si="98"/>
        <v>55000</v>
      </c>
      <c r="DB94" s="52" t="str">
        <f t="shared" si="99"/>
        <v>BLUE</v>
      </c>
      <c r="DC94" s="52" t="str">
        <f t="shared" si="100"/>
        <v>FRE</v>
      </c>
      <c r="DD94" s="61"/>
      <c r="DE94" s="165"/>
      <c r="DG94" s="1268">
        <v>41784</v>
      </c>
      <c r="DH94" s="283">
        <f t="shared" si="101"/>
        <v>41789</v>
      </c>
      <c r="DI94" s="1265">
        <v>41788</v>
      </c>
      <c r="DJ94" s="1265">
        <v>41793</v>
      </c>
      <c r="DK94" s="1268">
        <v>41824</v>
      </c>
      <c r="DL94" s="1266">
        <v>5</v>
      </c>
      <c r="DM94" s="1266">
        <v>5</v>
      </c>
      <c r="DN94" s="1267" t="s">
        <v>2401</v>
      </c>
      <c r="DO94" s="1267" t="s">
        <v>2401</v>
      </c>
      <c r="DP94" s="284">
        <f t="shared" si="102"/>
        <v>41819</v>
      </c>
      <c r="DQ94" s="1267" t="s">
        <v>2402</v>
      </c>
      <c r="DR94" s="1267" t="s">
        <v>2402</v>
      </c>
      <c r="DS94" s="1315">
        <v>41829</v>
      </c>
      <c r="DT94" s="1269">
        <v>41862</v>
      </c>
      <c r="DU94" s="1270">
        <v>41863</v>
      </c>
      <c r="DV94" s="1269" t="s">
        <v>4625</v>
      </c>
      <c r="DW94" s="1267" t="s">
        <v>2393</v>
      </c>
      <c r="DX94" s="1315">
        <v>41908</v>
      </c>
      <c r="DY94" s="1198" t="s">
        <v>6937</v>
      </c>
      <c r="DZ94" s="61" t="s">
        <v>5420</v>
      </c>
      <c r="EA94" s="62"/>
      <c r="EB94" s="62"/>
      <c r="EC94" s="26" t="str">
        <f t="shared" si="123"/>
        <v>POKEBF5504BL41782</v>
      </c>
      <c r="ED94" s="26" t="str">
        <f t="shared" si="124"/>
        <v>POKEBF5504BLFRE</v>
      </c>
      <c r="EE94" s="27">
        <f>IF(ED94="",0,IF(COUNTIF(ED$12:ED93,ED94)=0,0,COUNTIF(ED$12:ED93,ED94)))</f>
        <v>0</v>
      </c>
      <c r="EF94" s="26">
        <f t="shared" si="125"/>
        <v>0</v>
      </c>
      <c r="EG94" s="27" t="str">
        <f t="shared" si="126"/>
        <v/>
      </c>
      <c r="EI94" s="26" t="str">
        <f t="shared" si="127"/>
        <v>POKEBF5504</v>
      </c>
      <c r="EJ94" s="26" t="str">
        <f t="shared" si="128"/>
        <v>POKEBF5504BL</v>
      </c>
      <c r="EL94" s="1318">
        <v>41831</v>
      </c>
      <c r="EM94" s="1318"/>
      <c r="EN94" s="1318"/>
      <c r="EO94" s="1265" t="s">
        <v>2417</v>
      </c>
      <c r="EP94" s="1265" t="s">
        <v>2417</v>
      </c>
      <c r="EQ94" s="1265" t="s">
        <v>2417</v>
      </c>
      <c r="ER94" s="1318"/>
      <c r="ES94" s="1318"/>
      <c r="ET94" s="1318"/>
      <c r="EU94" s="1318"/>
      <c r="EV94" s="1211"/>
      <c r="EW94" s="1267"/>
    </row>
    <row r="95" spans="1:153" s="26" customFormat="1" ht="52.5" customHeight="1">
      <c r="A95" s="169" t="str">
        <f>IF(OR($I95="TTL",$I95=""),"",IF(ISERROR(VLOOKUP($B95,CODE!$D:$G,CODE!$F$1-2,FALSE))=TRUE,"전략",VLOOKUP($B95,CODE!$D:$G,CODE!$F$1-2,FALSE)))</f>
        <v/>
      </c>
      <c r="B95" s="224" t="str">
        <f>IF(OR($I95="TTL",$I95=""),"",IF(VLOOKUP($P95,CODE!$K:$O,CODE!$O$1,FALSE)="",$I95,$I95&amp;"-"&amp;VLOOKUP($P95,CODE!$K:$O,CODE!$O$1,FALSE)))</f>
        <v/>
      </c>
      <c r="C95" s="72" t="str">
        <f t="shared" si="115"/>
        <v/>
      </c>
      <c r="D95" s="306" t="str">
        <f t="shared" si="116"/>
        <v/>
      </c>
      <c r="E95" s="72">
        <f t="shared" si="117"/>
        <v>0</v>
      </c>
      <c r="F95" s="195" t="str">
        <f t="shared" si="118"/>
        <v>0</v>
      </c>
      <c r="G95" s="72" t="str">
        <f t="shared" si="119"/>
        <v>0-</v>
      </c>
      <c r="H95" s="72">
        <f>IF(ISERROR(I95&amp;VLOOKUP(P95,CODE!$K:$N,CODE!$N$1,FALSE)&amp;S95)=TRUE,0,I95&amp;VLOOKUP(P95,CODE!$K:$N,CODE!$N$1,FALSE)&amp;S95)</f>
        <v>0</v>
      </c>
      <c r="I95" s="72" t="str">
        <f>IF(ISERROR(SEARCH("TTL",$K95))=TRUE,IF($L95="","",VLOOKUP($L95,CODE!$B:$G,CODE!$D$1,FALSE)),"TTL")</f>
        <v>TTL</v>
      </c>
      <c r="J95" s="244" t="str">
        <f t="shared" si="120"/>
        <v/>
      </c>
      <c r="K95" s="998" t="str">
        <f>C94&amp;" TTL"</f>
        <v>POK-FOREMOST-18 TTL</v>
      </c>
      <c r="L95" s="40"/>
      <c r="M95" s="41" t="str">
        <f>IF(OR($I95="TTL",$L95=""),"",VLOOKUP($L95,CODE!$B:$D,CODE!$C$1,FALSE))</f>
        <v/>
      </c>
      <c r="N95" s="42" t="str">
        <f>IF(OR($I95="TTL",$L95=""),"",VLOOKUP($K$2,CODE!$S:$T,CODE!$T$1-1,FALSE))</f>
        <v/>
      </c>
      <c r="O95" s="43" t="str">
        <f>IF(OR($I95="TTL",$L95=""),"",VLOOKUP($L$2,CODE!$X:$Y,CODE!$Y$1-1,FALSE))</f>
        <v/>
      </c>
      <c r="P95" s="40"/>
      <c r="Q95" s="41" t="str">
        <f>IF(OR($I95="TTL",$P95=""),"",VLOOKUP($P95,CODE!$K:$M,CODE!$L$1,FALSE))</f>
        <v/>
      </c>
      <c r="R95" s="185" t="s">
        <v>2138</v>
      </c>
      <c r="S95" s="40"/>
      <c r="T95" s="43" t="str">
        <f t="shared" si="69"/>
        <v/>
      </c>
      <c r="U95" s="39" t="str">
        <f t="shared" si="70"/>
        <v/>
      </c>
      <c r="V95" s="36">
        <f t="shared" si="103"/>
        <v>2</v>
      </c>
      <c r="W95" s="44"/>
      <c r="X95" s="39" t="str">
        <f>IF($Y95="","",VLOOKUP($Y95,CODE!$AE:$AF,CODE!$AF$1-1,FALSE))</f>
        <v/>
      </c>
      <c r="Y95" s="37"/>
      <c r="Z95" s="35" t="str">
        <f t="shared" si="104"/>
        <v/>
      </c>
      <c r="AA95" s="587" t="str">
        <f t="shared" si="105"/>
        <v/>
      </c>
      <c r="AB95" s="45">
        <f t="shared" si="106"/>
        <v>2</v>
      </c>
      <c r="AC95" s="593">
        <v>0</v>
      </c>
      <c r="AD95" s="186">
        <v>1</v>
      </c>
      <c r="AE95" s="218"/>
      <c r="AF95" s="214"/>
      <c r="AG95" s="215"/>
      <c r="AH95" s="216"/>
      <c r="AI95" s="231" t="str">
        <f t="shared" si="71"/>
        <v/>
      </c>
      <c r="AJ95" s="217"/>
      <c r="AK95" s="217"/>
      <c r="AL95" s="219" t="str">
        <f t="shared" si="72"/>
        <v/>
      </c>
      <c r="AM95" s="254">
        <f>IF(ISERROR(VLOOKUP($F95,[1]기획현황취합!$A$1:$E$64926,[1]기획현황취합!$B$1,FALSE))=TRUE,0,VLOOKUP($F95,[1]기획현황취합!$A$1:$E$64926,[1]기획현황취합!$B$1,FALSE))</f>
        <v>0</v>
      </c>
      <c r="AN95" s="1003">
        <f>IF(ISERROR(VLOOKUP($F95,[1]기획현황취합!$A$1:$E$64926,[1]기획현황취합!$C$1,FALSE))=TRUE,0,VLOOKUP($F95,[1]기획현황취합!$A$1:$E$64926,[1]기획현황취합!$C$1,FALSE))</f>
        <v>0</v>
      </c>
      <c r="AO95" s="46">
        <f>IF(ISERROR(($AM95/1.1)/VLOOKUP($AG95,'TARGET MU'!$A:$D,'TARGET MU'!$D$1,FALSE))=TRUE,0,($AM95/1.1)/VLOOKUP($AG95,'TARGET MU'!$A:$D,'TARGET MU'!$D$1,FALSE))</f>
        <v>0</v>
      </c>
      <c r="AP95" s="1034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0</v>
      </c>
      <c r="AQ95" s="38">
        <f t="shared" si="107"/>
        <v>0</v>
      </c>
      <c r="AR95" s="725">
        <v>0</v>
      </c>
      <c r="AS95" s="725">
        <v>0</v>
      </c>
      <c r="AT95" s="251" t="s">
        <v>1714</v>
      </c>
      <c r="AU95" s="226">
        <f t="shared" si="73"/>
        <v>0</v>
      </c>
      <c r="AV95" s="252">
        <v>0</v>
      </c>
      <c r="AW95" s="253">
        <v>0</v>
      </c>
      <c r="AX95" s="257">
        <f>IF(ISERROR(VLOOKUP($F95,[1]기획현황취합!$A$1:$E$64926,[1]기획현황취합!$D$1,FALSE))=TRUE,0,VLOOKUP($F95,[1]기획현황취합!$A$1:$E$64926,[1]기획현황취합!$D$1,FALSE))</f>
        <v>0</v>
      </c>
      <c r="AY95" s="255">
        <v>0</v>
      </c>
      <c r="AZ95" s="210">
        <f>IF(ISERROR(VLOOKUP($F95,[1]기획현황취합!$A$1:$E$64926,[1]기획현황취합!$E$1,FALSE))=TRUE,0,VLOOKUP($F95,[1]기획현황취합!$A$1:$E$64926,[1]기획현황취합!$E$1,FALSE))</f>
        <v>0</v>
      </c>
      <c r="BA95" s="250">
        <v>0</v>
      </c>
      <c r="BB95" s="250">
        <v>0</v>
      </c>
      <c r="BC95" s="250">
        <v>0</v>
      </c>
      <c r="BD95" s="250">
        <v>0</v>
      </c>
      <c r="BE95" s="250">
        <v>0</v>
      </c>
      <c r="BF95" s="250">
        <v>0</v>
      </c>
      <c r="BG95" s="256">
        <v>0</v>
      </c>
      <c r="BH95" s="256">
        <v>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300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08"/>
        <v>0</v>
      </c>
      <c r="BO95" s="47">
        <f t="shared" si="109"/>
        <v>300</v>
      </c>
      <c r="BP95" s="95">
        <f t="shared" si="110"/>
        <v>3725178.0000000009</v>
      </c>
      <c r="BQ95" s="95">
        <f t="shared" si="111"/>
        <v>16500000</v>
      </c>
      <c r="BR95" s="48">
        <f t="shared" si="74"/>
        <v>4.0266532230137715</v>
      </c>
      <c r="BT95" s="26" t="str">
        <f>IF(ISERROR(Z95&amp;VLOOKUP($AG95,'TARGET MU'!$A:$D,'TARGET MU'!$B$1,FALSE))=TRUE,"",Z95&amp;VLOOKUP($AG95,'TARGET MU'!$A:$D,'TARGET MU'!$B$1,FALSE))</f>
        <v/>
      </c>
      <c r="BU95" s="31">
        <f t="shared" si="121"/>
        <v>0</v>
      </c>
      <c r="BV95" s="31" t="str">
        <f t="shared" si="122"/>
        <v>0</v>
      </c>
      <c r="BX95" s="55" t="str">
        <f t="shared" si="75"/>
        <v/>
      </c>
      <c r="BY95" s="56" t="str">
        <f t="shared" si="76"/>
        <v/>
      </c>
      <c r="BZ95" s="56">
        <f t="shared" si="77"/>
        <v>0</v>
      </c>
      <c r="CA95" s="56">
        <f t="shared" si="78"/>
        <v>0</v>
      </c>
      <c r="CB95" s="56" t="str">
        <f t="shared" si="79"/>
        <v>K</v>
      </c>
      <c r="CC95" s="56">
        <f t="shared" si="80"/>
        <v>0</v>
      </c>
      <c r="CD95" s="57">
        <f t="shared" si="81"/>
        <v>0</v>
      </c>
      <c r="CE95" s="56" t="str">
        <f t="shared" si="82"/>
        <v/>
      </c>
      <c r="CF95" s="56" t="str">
        <f t="shared" si="83"/>
        <v/>
      </c>
      <c r="CG95" s="57">
        <f t="shared" si="84"/>
        <v>0</v>
      </c>
      <c r="CH95" s="56" t="str">
        <f t="shared" si="85"/>
        <v/>
      </c>
      <c r="CI95" s="56">
        <f t="shared" si="86"/>
        <v>1</v>
      </c>
      <c r="CJ95" s="56">
        <f t="shared" si="87"/>
        <v>0</v>
      </c>
      <c r="CK95" s="58">
        <f t="shared" si="112"/>
        <v>300</v>
      </c>
      <c r="CL95" s="59">
        <f t="shared" si="88"/>
        <v>0</v>
      </c>
      <c r="CM95" s="58">
        <f t="shared" si="89"/>
        <v>0</v>
      </c>
      <c r="CN95" s="58">
        <f t="shared" si="90"/>
        <v>0</v>
      </c>
      <c r="CO95" s="58">
        <f t="shared" si="91"/>
        <v>0</v>
      </c>
      <c r="CP95" s="60" t="str">
        <f t="shared" si="92"/>
        <v/>
      </c>
      <c r="CQ95" s="241"/>
      <c r="CS95" s="49"/>
      <c r="CT95" s="50" t="str">
        <f t="shared" si="93"/>
        <v>POK-FOREMOST-18 TTL</v>
      </c>
      <c r="CU95" s="51" t="str">
        <f t="shared" si="94"/>
        <v/>
      </c>
      <c r="CV95" s="51" t="str">
        <f t="shared" si="113"/>
        <v/>
      </c>
      <c r="CW95" s="51" t="str">
        <f t="shared" si="95"/>
        <v/>
      </c>
      <c r="CX95" s="52">
        <f t="shared" si="96"/>
        <v>0</v>
      </c>
      <c r="CY95" s="52" t="str">
        <f t="shared" si="97"/>
        <v/>
      </c>
      <c r="CZ95" s="53">
        <f t="shared" si="114"/>
        <v>300</v>
      </c>
      <c r="DA95" s="53">
        <f t="shared" si="98"/>
        <v>0</v>
      </c>
      <c r="DB95" s="52">
        <f t="shared" si="99"/>
        <v>0</v>
      </c>
      <c r="DC95" s="52">
        <f t="shared" si="100"/>
        <v>0</v>
      </c>
      <c r="DD95" s="61"/>
      <c r="DE95" s="165"/>
      <c r="DG95" s="277"/>
      <c r="DH95" s="283" t="str">
        <f t="shared" si="101"/>
        <v/>
      </c>
      <c r="DI95" s="276"/>
      <c r="DJ95" s="276"/>
      <c r="DK95" s="277"/>
      <c r="DL95" s="277"/>
      <c r="DM95" s="1080"/>
      <c r="DN95" s="277"/>
      <c r="DO95" s="277"/>
      <c r="DP95" s="284" t="str">
        <f t="shared" si="102"/>
        <v/>
      </c>
      <c r="DQ95" s="277"/>
      <c r="DR95" s="277"/>
      <c r="DS95" s="278"/>
      <c r="DT95" s="277"/>
      <c r="DU95" s="278"/>
      <c r="DV95" s="277"/>
      <c r="DW95" s="277"/>
      <c r="DX95" s="278"/>
      <c r="DY95" s="278"/>
      <c r="DZ95" s="61"/>
      <c r="EA95" s="62"/>
      <c r="EB95" s="62"/>
      <c r="EC95" s="26" t="str">
        <f t="shared" si="123"/>
        <v>0</v>
      </c>
      <c r="ED95" s="26" t="str">
        <f t="shared" si="124"/>
        <v/>
      </c>
      <c r="EE95" s="27">
        <f>IF(ED95="",0,IF(COUNTIF(ED$12:ED94,ED95)=0,0,COUNTIF(ED$12:ED94,ED95)))</f>
        <v>0</v>
      </c>
      <c r="EF95" s="26">
        <f t="shared" si="125"/>
        <v>0</v>
      </c>
      <c r="EG95" s="27" t="str">
        <f t="shared" si="126"/>
        <v/>
      </c>
      <c r="EI95" s="26" t="str">
        <f t="shared" si="127"/>
        <v/>
      </c>
      <c r="EJ95" s="26" t="str">
        <f t="shared" si="128"/>
        <v/>
      </c>
      <c r="EL95" s="277"/>
      <c r="EM95" s="283"/>
      <c r="EN95" s="276"/>
      <c r="EO95" s="276"/>
      <c r="EP95" s="277"/>
      <c r="EQ95" s="277"/>
      <c r="ER95" s="1080"/>
      <c r="ES95" s="277"/>
      <c r="ET95" s="277"/>
      <c r="EU95" s="284"/>
      <c r="EV95" s="277"/>
      <c r="EW95" s="277"/>
    </row>
    <row r="96" spans="1:153" s="26" customFormat="1" ht="52.5" customHeight="1">
      <c r="A96" s="169" t="str">
        <f>IF(OR($I96="TTL",$I96=""),"",IF(ISERROR(VLOOKUP($B96,CODE!$D:$G,CODE!$F$1-2,FALSE))=TRUE,"전략",VLOOKUP($B96,CODE!$D:$G,CODE!$F$1-2,FALSE)))</f>
        <v>F-CAP</v>
      </c>
      <c r="B96" s="224" t="str">
        <f>IF(OR($I96="TTL",$I96=""),"",IF(VLOOKUP($P96,CODE!$K:$O,CODE!$O$1,FALSE)="",$I96,$I96&amp;"-"&amp;VLOOKUP($P96,CODE!$K:$O,CODE!$O$1,FALSE)))</f>
        <v>DPK</v>
      </c>
      <c r="C96" s="72" t="str">
        <f t="shared" si="115"/>
        <v>DPK-FOREMOST-19</v>
      </c>
      <c r="D96" s="306" t="str">
        <f t="shared" si="116"/>
        <v>DPK-FOREMOST-19DPKEBF5508PK</v>
      </c>
      <c r="E96" s="72">
        <f t="shared" si="117"/>
        <v>1</v>
      </c>
      <c r="F96" s="195" t="str">
        <f t="shared" si="118"/>
        <v>DPK-FOREMOST-191</v>
      </c>
      <c r="G96" s="72" t="str">
        <f t="shared" si="119"/>
        <v>DPK-FOREMOST-191-DPKEBF5508PINKFRE</v>
      </c>
      <c r="H96" s="72" t="str">
        <f>IF(ISERROR(I96&amp;VLOOKUP(P96,CODE!$K:$N,CODE!$N$1,FALSE)&amp;S96)=TRUE,0,I96&amp;VLOOKUP(P96,CODE!$K:$N,CODE!$N$1,FALSE)&amp;S96)</f>
        <v>DPK의류외508</v>
      </c>
      <c r="I96" s="72" t="str">
        <f>IF(ISERROR(SEARCH("TTL",$K96))=TRUE,IF($L96="","",VLOOKUP($L96,CODE!$B:$G,CODE!$D$1,FALSE)),"TTL")</f>
        <v>DPK</v>
      </c>
      <c r="J96" s="244" t="str">
        <f t="shared" si="120"/>
        <v>14FW D</v>
      </c>
      <c r="K96" s="998"/>
      <c r="L96" s="40" t="s">
        <v>2154</v>
      </c>
      <c r="M96" s="41" t="str">
        <f>IF(OR($I96="TTL",$L96=""),"",VLOOKUP($L96,CODE!$B:$D,CODE!$C$1,FALSE))</f>
        <v>DISNEY PRINCESS KIDS</v>
      </c>
      <c r="N96" s="42" t="str">
        <f>IF(OR($I96="TTL",$L96=""),"",VLOOKUP($K$2,CODE!$S:$T,CODE!$T$1-1,FALSE))</f>
        <v>F</v>
      </c>
      <c r="O96" s="1199">
        <v>5</v>
      </c>
      <c r="P96" s="40" t="s">
        <v>2155</v>
      </c>
      <c r="Q96" s="41" t="str">
        <f>IF(OR($I96="TTL",$P96=""),"",VLOOKUP($P96,CODE!$K:$M,CODE!$L$1,FALSE))</f>
        <v>EARFLAP BEANIE</v>
      </c>
      <c r="R96" s="185" t="s">
        <v>2156</v>
      </c>
      <c r="S96" s="40">
        <v>508</v>
      </c>
      <c r="T96" s="43">
        <f t="shared" si="69"/>
        <v>508</v>
      </c>
      <c r="U96" s="39" t="str">
        <f t="shared" si="70"/>
        <v>DPKEBF5508</v>
      </c>
      <c r="V96" s="36">
        <f t="shared" si="103"/>
        <v>1</v>
      </c>
      <c r="W96" s="1206" t="s">
        <v>2153</v>
      </c>
      <c r="X96" s="39" t="str">
        <f>IF($Y96="","",VLOOKUP($Y96,CODE!$AE:$AF,CODE!$AF$1-1,FALSE))</f>
        <v>PK</v>
      </c>
      <c r="Y96" s="37" t="s">
        <v>2157</v>
      </c>
      <c r="Z96" s="35" t="str">
        <f t="shared" si="104"/>
        <v>DPKEBF5508PK</v>
      </c>
      <c r="AA96" s="587" t="str">
        <f t="shared" si="105"/>
        <v/>
      </c>
      <c r="AB96" s="45">
        <f t="shared" si="106"/>
        <v>1</v>
      </c>
      <c r="AC96" s="593">
        <v>0</v>
      </c>
      <c r="AD96" s="186">
        <v>1</v>
      </c>
      <c r="AE96" s="218" t="s">
        <v>2158</v>
      </c>
      <c r="AF96" s="214">
        <v>120</v>
      </c>
      <c r="AG96" s="215" t="s">
        <v>2159</v>
      </c>
      <c r="AH96" s="216">
        <v>19</v>
      </c>
      <c r="AI96" s="231">
        <f t="shared" si="71"/>
        <v>19</v>
      </c>
      <c r="AJ96" s="217" t="s">
        <v>2160</v>
      </c>
      <c r="AK96" s="217" t="s">
        <v>2161</v>
      </c>
      <c r="AL96" s="219">
        <f t="shared" si="72"/>
        <v>1</v>
      </c>
      <c r="AM96" s="254">
        <f>IF(ISERROR(VLOOKUP($F96,[1]기획현황취합!$A$1:$E$64926,[1]기획현황취합!$B$1,FALSE))=TRUE,0,VLOOKUP($F96,[1]기획현황취합!$A$1:$E$64926,[1]기획현황취합!$B$1,FALSE))</f>
        <v>49000</v>
      </c>
      <c r="AN96" s="1003">
        <f>IF(ISERROR(VLOOKUP($F96,[1]기획현황취합!$A$1:$E$64926,[1]기획현황취합!$C$1,FALSE))=TRUE,0,VLOOKUP($F96,[1]기획현황취합!$A$1:$E$64926,[1]기획현황취합!$C$1,FALSE))</f>
        <v>41827</v>
      </c>
      <c r="AO96" s="46">
        <f>IF(ISERROR(($AM96/1.1)/VLOOKUP($AG96,'TARGET MU'!$A:$D,'TARGET MU'!$D$1,FALSE))=TRUE,0,($AM96/1.1)/VLOOKUP($AG96,'TARGET MU'!$A:$D,'TARGET MU'!$D$1,FALSE))</f>
        <v>7424.242424242424</v>
      </c>
      <c r="AP96" s="1034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7379.6600000000008</v>
      </c>
      <c r="AQ96" s="38">
        <f t="shared" si="107"/>
        <v>-44.582424242423258</v>
      </c>
      <c r="AR96" s="725">
        <v>0</v>
      </c>
      <c r="AS96" s="725">
        <v>0</v>
      </c>
      <c r="AT96" s="251">
        <v>20</v>
      </c>
      <c r="AU96" s="226">
        <f t="shared" si="73"/>
        <v>20</v>
      </c>
      <c r="AV96" s="252">
        <v>5.9</v>
      </c>
      <c r="AW96" s="253">
        <v>0</v>
      </c>
      <c r="AX96" s="257">
        <f>IF(ISERROR(VLOOKUP($F96,[1]기획현황취합!$A$1:$E$64926,[1]기획현황취합!$D$1,FALSE))=TRUE,0,VLOOKUP($F96,[1]기획현황취합!$A$1:$E$64926,[1]기획현황취합!$D$1,FALSE))</f>
        <v>41782</v>
      </c>
      <c r="AY96" s="255">
        <v>41899</v>
      </c>
      <c r="AZ96" s="210">
        <f>IF(ISERROR(VLOOKUP($F96,[1]기획현황취합!$A$1:$E$64926,[1]기획현황취합!$E$1,FALSE))=TRUE,0,VLOOKUP($F96,[1]기획현황취합!$A$1:$E$64926,[1]기획현황취합!$E$1,FALSE))</f>
        <v>41879</v>
      </c>
      <c r="BA96" s="250">
        <v>41879</v>
      </c>
      <c r="BB96" s="250">
        <v>41906</v>
      </c>
      <c r="BC96" s="250">
        <v>0</v>
      </c>
      <c r="BD96" s="250">
        <v>0</v>
      </c>
      <c r="BE96" s="250">
        <v>0</v>
      </c>
      <c r="BF96" s="250">
        <v>0</v>
      </c>
      <c r="BG96" s="1197" t="s">
        <v>1671</v>
      </c>
      <c r="BH96" s="1197" t="s">
        <v>1671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120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08"/>
        <v>0</v>
      </c>
      <c r="BO96" s="47">
        <f t="shared" si="109"/>
        <v>120</v>
      </c>
      <c r="BP96" s="95">
        <f t="shared" si="110"/>
        <v>885559.20000000007</v>
      </c>
      <c r="BQ96" s="95">
        <f t="shared" si="111"/>
        <v>5880000</v>
      </c>
      <c r="BR96" s="48">
        <f t="shared" si="74"/>
        <v>6.0362475433088436</v>
      </c>
      <c r="BT96" s="26" t="str">
        <f>IF(ISERROR(Z96&amp;VLOOKUP($AG96,'TARGET MU'!$A:$D,'TARGET MU'!$B$1,FALSE))=TRUE,"",Z96&amp;VLOOKUP($AG96,'TARGET MU'!$A:$D,'TARGET MU'!$B$1,FALSE))</f>
        <v>DPKEBF5508PK포모스트</v>
      </c>
      <c r="BU96" s="31">
        <f t="shared" si="121"/>
        <v>7379.6600000000008</v>
      </c>
      <c r="BV96" s="31" t="str">
        <f t="shared" si="122"/>
        <v>DPKEBF5508PKFRE12049000FOREMOST19CN</v>
      </c>
      <c r="BX96" s="55" t="str">
        <f t="shared" si="75"/>
        <v>DPK</v>
      </c>
      <c r="BY96" s="56">
        <f t="shared" si="76"/>
        <v>5</v>
      </c>
      <c r="BZ96" s="56" t="str">
        <f t="shared" si="77"/>
        <v>M</v>
      </c>
      <c r="CA96" s="56" t="str">
        <f t="shared" si="78"/>
        <v>EB</v>
      </c>
      <c r="CB96" s="56" t="str">
        <f t="shared" si="79"/>
        <v>K</v>
      </c>
      <c r="CC96" s="56" t="str">
        <f t="shared" si="80"/>
        <v>CN</v>
      </c>
      <c r="CD96" s="57" t="str">
        <f t="shared" si="81"/>
        <v>14FW DISNEY 04_SNAP_PK_KIDS</v>
      </c>
      <c r="CE96" s="56" t="str">
        <f t="shared" si="82"/>
        <v>DPKEBF5508</v>
      </c>
      <c r="CF96" s="56">
        <f t="shared" si="83"/>
        <v>508</v>
      </c>
      <c r="CG96" s="57" t="str">
        <f t="shared" si="84"/>
        <v>14FW DISNEY 04_SNAP_PK_KIDS</v>
      </c>
      <c r="CH96" s="56" t="str">
        <f t="shared" si="85"/>
        <v>PK</v>
      </c>
      <c r="CI96" s="56">
        <f t="shared" si="86"/>
        <v>1</v>
      </c>
      <c r="CJ96" s="56" t="str">
        <f t="shared" si="87"/>
        <v>FRE</v>
      </c>
      <c r="CK96" s="58">
        <f t="shared" si="112"/>
        <v>120</v>
      </c>
      <c r="CL96" s="59">
        <f t="shared" si="88"/>
        <v>5.9</v>
      </c>
      <c r="CM96" s="58">
        <f t="shared" si="89"/>
        <v>49000</v>
      </c>
      <c r="CN96" s="58">
        <f t="shared" si="90"/>
        <v>7359.6600000000008</v>
      </c>
      <c r="CO96" s="58">
        <f t="shared" si="91"/>
        <v>20</v>
      </c>
      <c r="CP96" s="60">
        <f t="shared" si="92"/>
        <v>1</v>
      </c>
      <c r="CQ96" s="241">
        <v>931</v>
      </c>
      <c r="CS96" s="49"/>
      <c r="CT96" s="50" t="str">
        <f t="shared" si="93"/>
        <v>DPKEBF5508PKFRE</v>
      </c>
      <c r="CU96" s="51" t="str">
        <f t="shared" si="94"/>
        <v>DISNEY PRINCESS KIDS</v>
      </c>
      <c r="CV96" s="51" t="str">
        <f t="shared" si="113"/>
        <v>EARFLAP BEANIE_508</v>
      </c>
      <c r="CW96" s="51" t="str">
        <f t="shared" si="95"/>
        <v>PINK_FRE</v>
      </c>
      <c r="CX96" s="52" t="str">
        <f t="shared" si="96"/>
        <v>DPK</v>
      </c>
      <c r="CY96" s="52">
        <f t="shared" si="97"/>
        <v>508</v>
      </c>
      <c r="CZ96" s="53">
        <f t="shared" si="114"/>
        <v>120</v>
      </c>
      <c r="DA96" s="53">
        <f t="shared" si="98"/>
        <v>49000</v>
      </c>
      <c r="DB96" s="52" t="str">
        <f t="shared" si="99"/>
        <v>PINK</v>
      </c>
      <c r="DC96" s="52" t="str">
        <f t="shared" si="100"/>
        <v>FRE</v>
      </c>
      <c r="DD96" s="61"/>
      <c r="DE96" s="165"/>
      <c r="DG96" s="1268">
        <v>41784</v>
      </c>
      <c r="DH96" s="283">
        <f t="shared" si="101"/>
        <v>41789</v>
      </c>
      <c r="DI96" s="1265">
        <v>41788</v>
      </c>
      <c r="DJ96" s="1265">
        <v>41793</v>
      </c>
      <c r="DK96" s="1268">
        <v>41824</v>
      </c>
      <c r="DL96" s="1266">
        <v>4</v>
      </c>
      <c r="DM96" s="1266">
        <v>4</v>
      </c>
      <c r="DN96" s="1267" t="s">
        <v>2393</v>
      </c>
      <c r="DO96" s="1267" t="s">
        <v>2393</v>
      </c>
      <c r="DP96" s="284">
        <f t="shared" si="102"/>
        <v>41819</v>
      </c>
      <c r="DQ96" s="1267" t="s">
        <v>2403</v>
      </c>
      <c r="DR96" s="1267" t="s">
        <v>2403</v>
      </c>
      <c r="DS96" s="1315">
        <v>41829</v>
      </c>
      <c r="DT96" s="1269">
        <v>41862</v>
      </c>
      <c r="DU96" s="1270">
        <v>41863</v>
      </c>
      <c r="DV96" s="1325" t="s">
        <v>4213</v>
      </c>
      <c r="DW96" s="1267" t="s">
        <v>2393</v>
      </c>
      <c r="DX96" s="1315">
        <v>41904</v>
      </c>
      <c r="DY96" s="1198" t="s">
        <v>6937</v>
      </c>
      <c r="DZ96" s="61" t="s">
        <v>5420</v>
      </c>
      <c r="EA96" s="62"/>
      <c r="EB96" s="62"/>
      <c r="EC96" s="26" t="str">
        <f t="shared" si="123"/>
        <v>DPKEBF5508PK41782</v>
      </c>
      <c r="ED96" s="26" t="str">
        <f t="shared" si="124"/>
        <v>DPKEBF5508PKFRE</v>
      </c>
      <c r="EE96" s="27">
        <f>IF(ED96="",0,IF(COUNTIF(ED$12:ED95,ED96)=0,0,COUNTIF(ED$12:ED95,ED96)))</f>
        <v>0</v>
      </c>
      <c r="EF96" s="26">
        <f t="shared" si="125"/>
        <v>0</v>
      </c>
      <c r="EG96" s="27" t="str">
        <f t="shared" si="126"/>
        <v/>
      </c>
      <c r="EI96" s="26" t="str">
        <f t="shared" si="127"/>
        <v>DPKEBF5508</v>
      </c>
      <c r="EJ96" s="26" t="str">
        <f t="shared" si="128"/>
        <v>DPKEBF5508PK</v>
      </c>
      <c r="EL96" s="1318">
        <v>41831</v>
      </c>
      <c r="EM96" s="1318"/>
      <c r="EN96" s="1318"/>
      <c r="EO96" s="1265" t="s">
        <v>2417</v>
      </c>
      <c r="EP96" s="1265" t="s">
        <v>2417</v>
      </c>
      <c r="EQ96" s="1265" t="s">
        <v>2417</v>
      </c>
      <c r="ER96" s="1318"/>
      <c r="ES96" s="1318"/>
      <c r="ET96" s="1318"/>
      <c r="EU96" s="1318"/>
      <c r="EV96" s="1267"/>
      <c r="EW96" s="1267"/>
    </row>
    <row r="97" spans="1:153" s="26" customFormat="1" ht="52.5" customHeight="1">
      <c r="A97" s="169" t="str">
        <f>IF(OR($I97="TTL",$I97=""),"",IF(ISERROR(VLOOKUP($B97,CODE!$D:$G,CODE!$F$1-2,FALSE))=TRUE,"전략",VLOOKUP($B97,CODE!$D:$G,CODE!$F$1-2,FALSE)))</f>
        <v/>
      </c>
      <c r="B97" s="224" t="str">
        <f>IF(OR($I97="TTL",$I97=""),"",IF(VLOOKUP($P97,CODE!$K:$O,CODE!$O$1,FALSE)="",$I97,$I97&amp;"-"&amp;VLOOKUP($P97,CODE!$K:$O,CODE!$O$1,FALSE)))</f>
        <v/>
      </c>
      <c r="C97" s="72" t="str">
        <f t="shared" si="115"/>
        <v/>
      </c>
      <c r="D97" s="306" t="str">
        <f t="shared" si="116"/>
        <v/>
      </c>
      <c r="E97" s="72">
        <f t="shared" si="117"/>
        <v>0</v>
      </c>
      <c r="F97" s="195" t="str">
        <f t="shared" si="118"/>
        <v>0</v>
      </c>
      <c r="G97" s="72" t="str">
        <f t="shared" si="119"/>
        <v>0-</v>
      </c>
      <c r="H97" s="72">
        <f>IF(ISERROR(I97&amp;VLOOKUP(P97,CODE!$K:$N,CODE!$N$1,FALSE)&amp;S97)=TRUE,0,I97&amp;VLOOKUP(P97,CODE!$K:$N,CODE!$N$1,FALSE)&amp;S97)</f>
        <v>0</v>
      </c>
      <c r="I97" s="72" t="str">
        <f>IF(ISERROR(SEARCH("TTL",$K97))=TRUE,IF($L97="","",VLOOKUP($L97,CODE!$B:$G,CODE!$D$1,FALSE)),"TTL")</f>
        <v>TTL</v>
      </c>
      <c r="J97" s="244" t="str">
        <f t="shared" si="120"/>
        <v/>
      </c>
      <c r="K97" s="998" t="str">
        <f>C96&amp;" TTL"</f>
        <v>DPK-FOREMOST-19 TTL</v>
      </c>
      <c r="L97" s="40"/>
      <c r="M97" s="41" t="str">
        <f>IF(OR($I97="TTL",$L97=""),"",VLOOKUP($L97,CODE!$B:$D,CODE!$C$1,FALSE))</f>
        <v/>
      </c>
      <c r="N97" s="42" t="str">
        <f>IF(OR($I97="TTL",$L97=""),"",VLOOKUP($K$2,CODE!$S:$T,CODE!$T$1-1,FALSE))</f>
        <v/>
      </c>
      <c r="O97" s="43" t="str">
        <f>IF(OR($I97="TTL",$L97=""),"",VLOOKUP($L$2,CODE!$X:$Y,CODE!$Y$1-1,FALSE))</f>
        <v/>
      </c>
      <c r="P97" s="40"/>
      <c r="Q97" s="41" t="str">
        <f>IF(OR($I97="TTL",$P97=""),"",VLOOKUP($P97,CODE!$K:$M,CODE!$L$1,FALSE))</f>
        <v/>
      </c>
      <c r="R97" s="185" t="s">
        <v>2156</v>
      </c>
      <c r="S97" s="40"/>
      <c r="T97" s="43" t="str">
        <f t="shared" si="69"/>
        <v/>
      </c>
      <c r="U97" s="39" t="str">
        <f t="shared" si="70"/>
        <v/>
      </c>
      <c r="V97" s="36">
        <f t="shared" si="103"/>
        <v>1</v>
      </c>
      <c r="W97" s="44"/>
      <c r="X97" s="39" t="str">
        <f>IF($Y97="","",VLOOKUP($Y97,CODE!$AE:$AF,CODE!$AF$1-1,FALSE))</f>
        <v/>
      </c>
      <c r="Y97" s="37"/>
      <c r="Z97" s="35" t="str">
        <f t="shared" si="104"/>
        <v/>
      </c>
      <c r="AA97" s="587" t="str">
        <f t="shared" si="105"/>
        <v/>
      </c>
      <c r="AB97" s="45">
        <f t="shared" si="106"/>
        <v>1</v>
      </c>
      <c r="AC97" s="593">
        <v>0</v>
      </c>
      <c r="AD97" s="186">
        <v>1</v>
      </c>
      <c r="AE97" s="218"/>
      <c r="AF97" s="214"/>
      <c r="AG97" s="215"/>
      <c r="AH97" s="216"/>
      <c r="AI97" s="231" t="str">
        <f t="shared" si="71"/>
        <v/>
      </c>
      <c r="AJ97" s="217"/>
      <c r="AK97" s="217"/>
      <c r="AL97" s="219" t="str">
        <f t="shared" si="72"/>
        <v/>
      </c>
      <c r="AM97" s="254">
        <f>IF(ISERROR(VLOOKUP($F97,[1]기획현황취합!$A$1:$E$64926,[1]기획현황취합!$B$1,FALSE))=TRUE,0,VLOOKUP($F97,[1]기획현황취합!$A$1:$E$64926,[1]기획현황취합!$B$1,FALSE))</f>
        <v>0</v>
      </c>
      <c r="AN97" s="1003">
        <f>IF(ISERROR(VLOOKUP($F97,[1]기획현황취합!$A$1:$E$64926,[1]기획현황취합!$C$1,FALSE))=TRUE,0,VLOOKUP($F97,[1]기획현황취합!$A$1:$E$64926,[1]기획현황취합!$C$1,FALSE))</f>
        <v>0</v>
      </c>
      <c r="AO97" s="46">
        <f>IF(ISERROR(($AM97/1.1)/VLOOKUP($AG97,'TARGET MU'!$A:$D,'TARGET MU'!$D$1,FALSE))=TRUE,0,($AM97/1.1)/VLOOKUP($AG97,'TARGET MU'!$A:$D,'TARGET MU'!$D$1,FALSE))</f>
        <v>0</v>
      </c>
      <c r="AP97" s="1034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0</v>
      </c>
      <c r="AQ97" s="38">
        <f t="shared" si="107"/>
        <v>0</v>
      </c>
      <c r="AR97" s="725">
        <v>0</v>
      </c>
      <c r="AS97" s="725">
        <v>0</v>
      </c>
      <c r="AT97" s="251" t="s">
        <v>1714</v>
      </c>
      <c r="AU97" s="226">
        <f t="shared" si="73"/>
        <v>0</v>
      </c>
      <c r="AV97" s="252">
        <v>0</v>
      </c>
      <c r="AW97" s="253">
        <v>0</v>
      </c>
      <c r="AX97" s="257">
        <f>IF(ISERROR(VLOOKUP($F97,[1]기획현황취합!$A$1:$E$64926,[1]기획현황취합!$D$1,FALSE))=TRUE,0,VLOOKUP($F97,[1]기획현황취합!$A$1:$E$64926,[1]기획현황취합!$D$1,FALSE))</f>
        <v>0</v>
      </c>
      <c r="AY97" s="255">
        <v>0</v>
      </c>
      <c r="AZ97" s="210">
        <f>IF(ISERROR(VLOOKUP($F97,[1]기획현황취합!$A$1:$E$64926,[1]기획현황취합!$E$1,FALSE))=TRUE,0,VLOOKUP($F97,[1]기획현황취합!$A$1:$E$64926,[1]기획현황취합!$E$1,FALSE))</f>
        <v>0</v>
      </c>
      <c r="BA97" s="250">
        <v>0</v>
      </c>
      <c r="BB97" s="250">
        <v>0</v>
      </c>
      <c r="BC97" s="250">
        <v>0</v>
      </c>
      <c r="BD97" s="250">
        <v>0</v>
      </c>
      <c r="BE97" s="250">
        <v>0</v>
      </c>
      <c r="BF97" s="250">
        <v>0</v>
      </c>
      <c r="BG97" s="256">
        <v>0</v>
      </c>
      <c r="BH97" s="256">
        <v>0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120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08"/>
        <v>0</v>
      </c>
      <c r="BO97" s="47">
        <f t="shared" si="109"/>
        <v>120</v>
      </c>
      <c r="BP97" s="95">
        <f t="shared" si="110"/>
        <v>885559.20000000007</v>
      </c>
      <c r="BQ97" s="95">
        <f t="shared" si="111"/>
        <v>5880000</v>
      </c>
      <c r="BR97" s="48">
        <f t="shared" si="74"/>
        <v>6.0362475433088436</v>
      </c>
      <c r="BT97" s="26" t="str">
        <f>IF(ISERROR(Z97&amp;VLOOKUP($AG97,'TARGET MU'!$A:$D,'TARGET MU'!$B$1,FALSE))=TRUE,"",Z97&amp;VLOOKUP($AG97,'TARGET MU'!$A:$D,'TARGET MU'!$B$1,FALSE))</f>
        <v/>
      </c>
      <c r="BU97" s="31">
        <f t="shared" si="121"/>
        <v>0</v>
      </c>
      <c r="BV97" s="31" t="str">
        <f t="shared" si="122"/>
        <v>0</v>
      </c>
      <c r="BX97" s="55" t="str">
        <f t="shared" si="75"/>
        <v/>
      </c>
      <c r="BY97" s="56" t="str">
        <f t="shared" si="76"/>
        <v/>
      </c>
      <c r="BZ97" s="56">
        <f t="shared" si="77"/>
        <v>0</v>
      </c>
      <c r="CA97" s="56">
        <f t="shared" si="78"/>
        <v>0</v>
      </c>
      <c r="CB97" s="56" t="str">
        <f t="shared" si="79"/>
        <v>K</v>
      </c>
      <c r="CC97" s="56">
        <f t="shared" si="80"/>
        <v>0</v>
      </c>
      <c r="CD97" s="57">
        <f t="shared" si="81"/>
        <v>0</v>
      </c>
      <c r="CE97" s="56" t="str">
        <f t="shared" si="82"/>
        <v/>
      </c>
      <c r="CF97" s="56" t="str">
        <f t="shared" si="83"/>
        <v/>
      </c>
      <c r="CG97" s="57">
        <f t="shared" si="84"/>
        <v>0</v>
      </c>
      <c r="CH97" s="56" t="str">
        <f t="shared" si="85"/>
        <v/>
      </c>
      <c r="CI97" s="56">
        <f t="shared" si="86"/>
        <v>1</v>
      </c>
      <c r="CJ97" s="56">
        <f t="shared" si="87"/>
        <v>0</v>
      </c>
      <c r="CK97" s="58">
        <f t="shared" si="112"/>
        <v>120</v>
      </c>
      <c r="CL97" s="59">
        <f t="shared" si="88"/>
        <v>0</v>
      </c>
      <c r="CM97" s="58">
        <f t="shared" si="89"/>
        <v>0</v>
      </c>
      <c r="CN97" s="58">
        <f t="shared" si="90"/>
        <v>0</v>
      </c>
      <c r="CO97" s="58">
        <f t="shared" si="91"/>
        <v>0</v>
      </c>
      <c r="CP97" s="60" t="str">
        <f t="shared" si="92"/>
        <v/>
      </c>
      <c r="CQ97" s="241"/>
      <c r="CS97" s="49"/>
      <c r="CT97" s="50" t="str">
        <f t="shared" si="93"/>
        <v>DPK-FOREMOST-19 TTL</v>
      </c>
      <c r="CU97" s="51" t="str">
        <f t="shared" si="94"/>
        <v/>
      </c>
      <c r="CV97" s="51" t="str">
        <f t="shared" si="113"/>
        <v/>
      </c>
      <c r="CW97" s="51" t="str">
        <f t="shared" si="95"/>
        <v/>
      </c>
      <c r="CX97" s="52">
        <f t="shared" si="96"/>
        <v>0</v>
      </c>
      <c r="CY97" s="52" t="str">
        <f t="shared" si="97"/>
        <v/>
      </c>
      <c r="CZ97" s="53">
        <f t="shared" si="114"/>
        <v>120</v>
      </c>
      <c r="DA97" s="53">
        <f t="shared" si="98"/>
        <v>0</v>
      </c>
      <c r="DB97" s="52">
        <f t="shared" si="99"/>
        <v>0</v>
      </c>
      <c r="DC97" s="52">
        <f t="shared" si="100"/>
        <v>0</v>
      </c>
      <c r="DD97" s="61"/>
      <c r="DE97" s="165"/>
      <c r="DG97" s="277"/>
      <c r="DH97" s="283" t="str">
        <f t="shared" si="101"/>
        <v/>
      </c>
      <c r="DI97" s="276"/>
      <c r="DJ97" s="276"/>
      <c r="DK97" s="277"/>
      <c r="DL97" s="277"/>
      <c r="DM97" s="1080"/>
      <c r="DN97" s="277"/>
      <c r="DO97" s="277"/>
      <c r="DP97" s="284" t="str">
        <f t="shared" si="102"/>
        <v/>
      </c>
      <c r="DQ97" s="277"/>
      <c r="DR97" s="277"/>
      <c r="DS97" s="278"/>
      <c r="DT97" s="277"/>
      <c r="DU97" s="278"/>
      <c r="DV97" s="277"/>
      <c r="DW97" s="277"/>
      <c r="DX97" s="278"/>
      <c r="DY97" s="278"/>
      <c r="DZ97" s="61"/>
      <c r="EA97" s="62"/>
      <c r="EB97" s="62"/>
      <c r="EC97" s="26" t="str">
        <f t="shared" si="123"/>
        <v>0</v>
      </c>
      <c r="ED97" s="26" t="str">
        <f t="shared" si="124"/>
        <v/>
      </c>
      <c r="EE97" s="27">
        <f>IF(ED97="",0,IF(COUNTIF(ED$12:ED96,ED97)=0,0,COUNTIF(ED$12:ED96,ED97)))</f>
        <v>0</v>
      </c>
      <c r="EF97" s="26">
        <f t="shared" si="125"/>
        <v>0</v>
      </c>
      <c r="EG97" s="27" t="str">
        <f t="shared" si="126"/>
        <v/>
      </c>
      <c r="EI97" s="26" t="str">
        <f t="shared" si="127"/>
        <v/>
      </c>
      <c r="EJ97" s="26" t="str">
        <f t="shared" si="128"/>
        <v/>
      </c>
      <c r="EL97" s="277"/>
      <c r="EM97" s="283"/>
      <c r="EN97" s="276"/>
      <c r="EO97" s="276"/>
      <c r="EP97" s="277"/>
      <c r="EQ97" s="277"/>
      <c r="ER97" s="1080"/>
      <c r="ES97" s="277"/>
      <c r="ET97" s="277"/>
      <c r="EU97" s="284"/>
      <c r="EV97" s="277"/>
      <c r="EW97" s="277"/>
    </row>
    <row r="98" spans="1:153" s="26" customFormat="1" ht="52.5" customHeight="1">
      <c r="A98" s="169" t="str">
        <f>IF(OR($I98="TTL",$I98=""),"",IF(ISERROR(VLOOKUP($B98,CODE!$D:$G,CODE!$F$1-2,FALSE))=TRUE,"전략",VLOOKUP($B98,CODE!$D:$G,CODE!$F$1-2,FALSE)))</f>
        <v>전략</v>
      </c>
      <c r="B98" s="224" t="str">
        <f>IF(OR($I98="TTL",$I98=""),"",IF(VLOOKUP($P98,CODE!$K:$O,CODE!$O$1,FALSE)="",$I98,$I98&amp;"-"&amp;VLOOKUP($P98,CODE!$K:$O,CODE!$O$1,FALSE)))</f>
        <v>JOK-가방</v>
      </c>
      <c r="C98" s="72" t="str">
        <f t="shared" si="115"/>
        <v>JOK-KIDS FIRST TOYS-02</v>
      </c>
      <c r="D98" s="306" t="str">
        <f t="shared" si="116"/>
        <v>JOK-KIDS FIRST TOYS-02JOKBPF3514BL</v>
      </c>
      <c r="E98" s="72">
        <f t="shared" si="117"/>
        <v>1</v>
      </c>
      <c r="F98" s="195" t="str">
        <f t="shared" si="118"/>
        <v>JOK-KIDS FIRST TOYS-021</v>
      </c>
      <c r="G98" s="72" t="str">
        <f t="shared" si="119"/>
        <v>JOK-KIDS FIRST TOYS-021-JOKBPF3514BLUEFRE</v>
      </c>
      <c r="H98" s="72" t="str">
        <f>IF(ISERROR(I98&amp;VLOOKUP(P98,CODE!$K:$N,CODE!$N$1,FALSE)&amp;S98)=TRUE,0,I98&amp;VLOOKUP(P98,CODE!$K:$N,CODE!$N$1,FALSE)&amp;S98)</f>
        <v>JOK의류외514</v>
      </c>
      <c r="I98" s="72" t="str">
        <f>IF(ISERROR(SEARCH("TTL",$K98))=TRUE,IF($L98="","",VLOOKUP($L98,CODE!$B:$G,CODE!$D$1,FALSE)),"TTL")</f>
        <v>JOK</v>
      </c>
      <c r="J98" s="244" t="str">
        <f t="shared" si="120"/>
        <v>14FW J</v>
      </c>
      <c r="K98" s="998"/>
      <c r="L98" s="40" t="s">
        <v>2179</v>
      </c>
      <c r="M98" s="41" t="str">
        <f>IF(OR($I98="TTL",$L98=""),"",VLOOKUP($L98,CODE!$B:$D,CODE!$C$1,FALSE))</f>
        <v>JOIE BETE KIDS</v>
      </c>
      <c r="N98" s="42" t="str">
        <f>IF(OR($I98="TTL",$L98=""),"",VLOOKUP($K$2,CODE!$S:$T,CODE!$T$1-1,FALSE))</f>
        <v>F</v>
      </c>
      <c r="O98" s="43" t="str">
        <f>IF(OR($I98="TTL",$L98=""),"",VLOOKUP($L$2,CODE!$X:$Y,CODE!$Y$1-1,FALSE))</f>
        <v>3</v>
      </c>
      <c r="P98" s="40" t="s">
        <v>2180</v>
      </c>
      <c r="Q98" s="41" t="str">
        <f>IF(OR($I98="TTL",$P98=""),"",VLOOKUP($P98,CODE!$K:$M,CODE!$L$1,FALSE))</f>
        <v>BACK PACK</v>
      </c>
      <c r="R98" s="185" t="s">
        <v>1936</v>
      </c>
      <c r="S98" s="40">
        <v>514</v>
      </c>
      <c r="T98" s="43">
        <f t="shared" si="69"/>
        <v>514</v>
      </c>
      <c r="U98" s="39" t="str">
        <f t="shared" si="70"/>
        <v>JOKBPF3514</v>
      </c>
      <c r="V98" s="36">
        <f t="shared" si="103"/>
        <v>1</v>
      </c>
      <c r="W98" s="44" t="s">
        <v>2181</v>
      </c>
      <c r="X98" s="39" t="str">
        <f>IF($Y98="","",VLOOKUP($Y98,CODE!$AE:$AF,CODE!$AF$1-1,FALSE))</f>
        <v>BL</v>
      </c>
      <c r="Y98" s="37" t="s">
        <v>2182</v>
      </c>
      <c r="Z98" s="35" t="str">
        <f t="shared" si="104"/>
        <v>JOKBPF3514BL</v>
      </c>
      <c r="AA98" s="587" t="str">
        <f t="shared" si="105"/>
        <v/>
      </c>
      <c r="AB98" s="45">
        <f t="shared" si="106"/>
        <v>1</v>
      </c>
      <c r="AC98" s="593">
        <v>0</v>
      </c>
      <c r="AD98" s="186">
        <v>1</v>
      </c>
      <c r="AE98" s="218" t="s">
        <v>2183</v>
      </c>
      <c r="AF98" s="214">
        <v>150</v>
      </c>
      <c r="AG98" s="215" t="s">
        <v>2045</v>
      </c>
      <c r="AH98" s="216">
        <v>2</v>
      </c>
      <c r="AI98" s="231" t="str">
        <f t="shared" si="71"/>
        <v>02</v>
      </c>
      <c r="AJ98" s="217" t="s">
        <v>1932</v>
      </c>
      <c r="AK98" s="217" t="s">
        <v>2076</v>
      </c>
      <c r="AL98" s="219">
        <f t="shared" si="72"/>
        <v>1</v>
      </c>
      <c r="AM98" s="254">
        <f>IF(ISERROR(VLOOKUP($F98,[1]기획현황취합!$A$1:$E$64926,[1]기획현황취합!$B$1,FALSE))=TRUE,0,VLOOKUP($F98,[1]기획현황취합!$A$1:$E$64926,[1]기획현황취합!$B$1,FALSE))</f>
        <v>45000</v>
      </c>
      <c r="AN98" s="1003">
        <f>IF(ISERROR(VLOOKUP($F98,[1]기획현황취합!$A$1:$E$64926,[1]기획현황취합!$C$1,FALSE))=TRUE,0,VLOOKUP($F98,[1]기획현황취합!$A$1:$E$64926,[1]기획현황취합!$C$1,FALSE))</f>
        <v>41820</v>
      </c>
      <c r="AO98" s="46">
        <f>IF(ISERROR(($AM98/1.1)/VLOOKUP($AG98,'TARGET MU'!$A:$D,'TARGET MU'!$D$1,FALSE))=TRUE,0,($AM98/1.1)/VLOOKUP($AG98,'TARGET MU'!$A:$D,'TARGET MU'!$D$1,FALSE))</f>
        <v>6818.1818181818171</v>
      </c>
      <c r="AP98" s="1034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9655.4719999999998</v>
      </c>
      <c r="AQ98" s="38">
        <f t="shared" si="107"/>
        <v>2837.2901818181826</v>
      </c>
      <c r="AR98" s="725">
        <v>0</v>
      </c>
      <c r="AS98" s="725">
        <v>0</v>
      </c>
      <c r="AT98" s="251">
        <v>20</v>
      </c>
      <c r="AU98" s="226">
        <f t="shared" si="73"/>
        <v>20</v>
      </c>
      <c r="AV98" s="252">
        <v>7.9</v>
      </c>
      <c r="AW98" s="253">
        <v>0</v>
      </c>
      <c r="AX98" s="257">
        <f>IF(ISERROR(VLOOKUP($F98,[1]기획현황취합!$A$1:$E$64926,[1]기획현황취합!$D$1,FALSE))=TRUE,0,VLOOKUP($F98,[1]기획현황취합!$A$1:$E$64926,[1]기획현황취합!$D$1,FALSE))</f>
        <v>41786</v>
      </c>
      <c r="AY98" s="255">
        <v>0</v>
      </c>
      <c r="AZ98" s="210">
        <f>IF(ISERROR(VLOOKUP($F98,[1]기획현황취합!$A$1:$E$64926,[1]기획현황취합!$E$1,FALSE))=TRUE,0,VLOOKUP($F98,[1]기획현황취합!$A$1:$E$64926,[1]기획현황취합!$E$1,FALSE))</f>
        <v>41879</v>
      </c>
      <c r="BA98" s="250">
        <v>41942</v>
      </c>
      <c r="BB98" s="1324">
        <v>41953</v>
      </c>
      <c r="BC98" s="250">
        <v>0</v>
      </c>
      <c r="BD98" s="250">
        <v>0</v>
      </c>
      <c r="BE98" s="250">
        <v>0</v>
      </c>
      <c r="BF98" s="250">
        <v>0</v>
      </c>
      <c r="BG98" s="1197" t="s">
        <v>2432</v>
      </c>
      <c r="BH98" s="1197" t="s">
        <v>1671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150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08"/>
        <v>0</v>
      </c>
      <c r="BO98" s="47">
        <f t="shared" si="109"/>
        <v>150</v>
      </c>
      <c r="BP98" s="95">
        <f t="shared" si="110"/>
        <v>1448320.8</v>
      </c>
      <c r="BQ98" s="95">
        <f t="shared" si="111"/>
        <v>6750000</v>
      </c>
      <c r="BR98" s="48">
        <f t="shared" si="74"/>
        <v>4.2368815226320269</v>
      </c>
      <c r="BT98" s="26" t="str">
        <f>IF(ISERROR(Z98&amp;VLOOKUP($AG98,'TARGET MU'!$A:$D,'TARGET MU'!$B$1,FALSE))=TRUE,"",Z98&amp;VLOOKUP($AG98,'TARGET MU'!$A:$D,'TARGET MU'!$B$1,FALSE))</f>
        <v>JOKBPF3514BLKIDS FIRST TOYS</v>
      </c>
      <c r="BU98" s="31">
        <f t="shared" si="121"/>
        <v>9655.4719999999998</v>
      </c>
      <c r="BV98" s="31" t="str">
        <f t="shared" si="122"/>
        <v>JOKBPF3514BLFRE15045000KIDS FIRST TOYS02CN</v>
      </c>
      <c r="BX98" s="55" t="str">
        <f t="shared" si="75"/>
        <v>JOK</v>
      </c>
      <c r="BY98" s="56" t="str">
        <f t="shared" si="76"/>
        <v>3</v>
      </c>
      <c r="BZ98" s="56" t="str">
        <f t="shared" si="77"/>
        <v>M</v>
      </c>
      <c r="CA98" s="56" t="str">
        <f t="shared" si="78"/>
        <v>BP</v>
      </c>
      <c r="CB98" s="56" t="str">
        <f t="shared" si="79"/>
        <v>K</v>
      </c>
      <c r="CC98" s="56" t="str">
        <f t="shared" si="80"/>
        <v>CN</v>
      </c>
      <c r="CD98" s="57" t="str">
        <f t="shared" si="81"/>
        <v>14FW JOIE BETE_29_BL_KIDS</v>
      </c>
      <c r="CE98" s="56" t="str">
        <f t="shared" si="82"/>
        <v>JOKBPF3514</v>
      </c>
      <c r="CF98" s="56">
        <f t="shared" si="83"/>
        <v>514</v>
      </c>
      <c r="CG98" s="57" t="str">
        <f t="shared" si="84"/>
        <v>14FW JOIE BETE_29_BL_KIDS</v>
      </c>
      <c r="CH98" s="56" t="str">
        <f t="shared" si="85"/>
        <v>BL</v>
      </c>
      <c r="CI98" s="56">
        <f t="shared" si="86"/>
        <v>1</v>
      </c>
      <c r="CJ98" s="56" t="str">
        <f t="shared" si="87"/>
        <v>FRE</v>
      </c>
      <c r="CK98" s="58">
        <f t="shared" si="112"/>
        <v>150</v>
      </c>
      <c r="CL98" s="59">
        <f t="shared" si="88"/>
        <v>7.9</v>
      </c>
      <c r="CM98" s="58">
        <f t="shared" si="89"/>
        <v>45000</v>
      </c>
      <c r="CN98" s="58">
        <f t="shared" si="90"/>
        <v>9635.4719999999998</v>
      </c>
      <c r="CO98" s="58">
        <f t="shared" si="91"/>
        <v>20</v>
      </c>
      <c r="CP98" s="60">
        <f t="shared" si="92"/>
        <v>1</v>
      </c>
      <c r="CQ98" s="241">
        <v>1186</v>
      </c>
      <c r="CS98" s="49"/>
      <c r="CT98" s="50" t="str">
        <f t="shared" si="93"/>
        <v>JOKBPF3514BLFRE</v>
      </c>
      <c r="CU98" s="51" t="str">
        <f t="shared" si="94"/>
        <v>JOIE BETE KIDS</v>
      </c>
      <c r="CV98" s="51" t="str">
        <f t="shared" si="113"/>
        <v>BACK PACK_514</v>
      </c>
      <c r="CW98" s="51" t="str">
        <f t="shared" si="95"/>
        <v>BLUE_FRE</v>
      </c>
      <c r="CX98" s="52" t="str">
        <f t="shared" si="96"/>
        <v>JOK</v>
      </c>
      <c r="CY98" s="52">
        <f t="shared" si="97"/>
        <v>514</v>
      </c>
      <c r="CZ98" s="53">
        <f t="shared" si="114"/>
        <v>150</v>
      </c>
      <c r="DA98" s="53">
        <f t="shared" si="98"/>
        <v>45000</v>
      </c>
      <c r="DB98" s="52" t="str">
        <f t="shared" si="99"/>
        <v>BLUE</v>
      </c>
      <c r="DC98" s="52" t="str">
        <f t="shared" si="100"/>
        <v>FRE</v>
      </c>
      <c r="DD98" s="61" t="s">
        <v>4623</v>
      </c>
      <c r="DE98" s="165"/>
      <c r="DG98" s="277">
        <v>41795</v>
      </c>
      <c r="DH98" s="283">
        <f t="shared" si="101"/>
        <v>41789</v>
      </c>
      <c r="DI98" s="276">
        <v>41795</v>
      </c>
      <c r="DJ98" s="276">
        <v>41795</v>
      </c>
      <c r="DK98" s="277">
        <v>41815</v>
      </c>
      <c r="DL98" s="1210">
        <v>6</v>
      </c>
      <c r="DM98" s="1210">
        <v>6</v>
      </c>
      <c r="DN98" s="1208" t="s">
        <v>1923</v>
      </c>
      <c r="DO98" s="1208" t="s">
        <v>1923</v>
      </c>
      <c r="DP98" s="284">
        <f t="shared" si="102"/>
        <v>41819</v>
      </c>
      <c r="DQ98" s="1208" t="s">
        <v>1923</v>
      </c>
      <c r="DR98" s="1208" t="s">
        <v>1923</v>
      </c>
      <c r="DS98" s="278">
        <v>41815</v>
      </c>
      <c r="DT98" s="277">
        <v>41814</v>
      </c>
      <c r="DU98" s="278">
        <v>41815</v>
      </c>
      <c r="DV98" s="1330" t="s">
        <v>4626</v>
      </c>
      <c r="DW98" s="1267" t="s">
        <v>2393</v>
      </c>
      <c r="DX98" s="1300"/>
      <c r="DY98" s="278"/>
      <c r="DZ98" s="61"/>
      <c r="EA98" s="62"/>
      <c r="EB98" s="62"/>
      <c r="EC98" s="26" t="str">
        <f t="shared" si="123"/>
        <v>JOKBPF3514BL41786</v>
      </c>
      <c r="ED98" s="26" t="str">
        <f t="shared" si="124"/>
        <v>JOKBPF3514BLFRE</v>
      </c>
      <c r="EE98" s="27">
        <f>IF(ED98="",0,IF(COUNTIF(ED$12:ED97,ED98)=0,0,COUNTIF(ED$12:ED97,ED98)))</f>
        <v>0</v>
      </c>
      <c r="EF98" s="26">
        <f t="shared" si="125"/>
        <v>0</v>
      </c>
      <c r="EG98" s="27" t="str">
        <f t="shared" si="126"/>
        <v/>
      </c>
      <c r="EI98" s="26" t="str">
        <f t="shared" si="127"/>
        <v>JOKBPF3514</v>
      </c>
      <c r="EJ98" s="26" t="str">
        <f t="shared" si="128"/>
        <v>JOKBPF3514BL</v>
      </c>
      <c r="EL98" s="1323">
        <v>41823</v>
      </c>
      <c r="EM98" s="1211">
        <v>41834</v>
      </c>
      <c r="EN98" s="1314">
        <v>3737.4</v>
      </c>
      <c r="EO98" s="1265" t="s">
        <v>2417</v>
      </c>
      <c r="EP98" s="1265" t="s">
        <v>2417</v>
      </c>
      <c r="EQ98" s="1265" t="s">
        <v>2417</v>
      </c>
      <c r="ER98" s="1318"/>
      <c r="ES98" s="1318"/>
      <c r="ET98" s="1318"/>
      <c r="EU98" s="1318"/>
      <c r="EV98" s="1211"/>
      <c r="EW98" s="1211"/>
    </row>
    <row r="99" spans="1:153" s="26" customFormat="1" ht="52.5" customHeight="1">
      <c r="A99" s="169" t="str">
        <f>IF(OR($I99="TTL",$I99=""),"",IF(ISERROR(VLOOKUP($B99,CODE!$D:$G,CODE!$F$1-2,FALSE))=TRUE,"전략",VLOOKUP($B99,CODE!$D:$G,CODE!$F$1-2,FALSE)))</f>
        <v>전략</v>
      </c>
      <c r="B99" s="224" t="str">
        <f>IF(OR($I99="TTL",$I99=""),"",IF(VLOOKUP($P99,CODE!$K:$O,CODE!$O$1,FALSE)="",$I99,$I99&amp;"-"&amp;VLOOKUP($P99,CODE!$K:$O,CODE!$O$1,FALSE)))</f>
        <v>JOK-가방</v>
      </c>
      <c r="C99" s="72" t="str">
        <f t="shared" si="115"/>
        <v>JOK-KIDS FIRST TOYS-02</v>
      </c>
      <c r="D99" s="306" t="str">
        <f t="shared" si="116"/>
        <v>JOK-KIDS FIRST TOYS-02JOKBPF3515GY</v>
      </c>
      <c r="E99" s="72">
        <f t="shared" si="117"/>
        <v>2</v>
      </c>
      <c r="F99" s="195" t="str">
        <f t="shared" si="118"/>
        <v>JOK-KIDS FIRST TOYS-022</v>
      </c>
      <c r="G99" s="72" t="str">
        <f t="shared" si="119"/>
        <v>JOK-KIDS FIRST TOYS-022-JOKBPF3515GREYFRE</v>
      </c>
      <c r="H99" s="72" t="str">
        <f>IF(ISERROR(I99&amp;VLOOKUP(P99,CODE!$K:$N,CODE!$N$1,FALSE)&amp;S99)=TRUE,0,I99&amp;VLOOKUP(P99,CODE!$K:$N,CODE!$N$1,FALSE)&amp;S99)</f>
        <v>JOK의류외515</v>
      </c>
      <c r="I99" s="72" t="str">
        <f>IF(ISERROR(SEARCH("TTL",$K99))=TRUE,IF($L99="","",VLOOKUP($L99,CODE!$B:$G,CODE!$D$1,FALSE)),"TTL")</f>
        <v>JOK</v>
      </c>
      <c r="J99" s="244" t="str">
        <f t="shared" si="120"/>
        <v>14FW J</v>
      </c>
      <c r="K99" s="998"/>
      <c r="L99" s="40" t="s">
        <v>2179</v>
      </c>
      <c r="M99" s="41" t="str">
        <f>IF(OR($I99="TTL",$L99=""),"",VLOOKUP($L99,CODE!$B:$D,CODE!$C$1,FALSE))</f>
        <v>JOIE BETE KIDS</v>
      </c>
      <c r="N99" s="42" t="str">
        <f>IF(OR($I99="TTL",$L99=""),"",VLOOKUP($K$2,CODE!$S:$T,CODE!$T$1-1,FALSE))</f>
        <v>F</v>
      </c>
      <c r="O99" s="43" t="str">
        <f>IF(OR($I99="TTL",$L99=""),"",VLOOKUP($L$2,CODE!$X:$Y,CODE!$Y$1-1,FALSE))</f>
        <v>3</v>
      </c>
      <c r="P99" s="40" t="s">
        <v>2180</v>
      </c>
      <c r="Q99" s="41" t="str">
        <f>IF(OR($I99="TTL",$P99=""),"",VLOOKUP($P99,CODE!$K:$M,CODE!$L$1,FALSE))</f>
        <v>BACK PACK</v>
      </c>
      <c r="R99" s="185" t="s">
        <v>1936</v>
      </c>
      <c r="S99" s="40">
        <v>515</v>
      </c>
      <c r="T99" s="43">
        <f t="shared" si="69"/>
        <v>515</v>
      </c>
      <c r="U99" s="39" t="str">
        <f t="shared" si="70"/>
        <v>JOKBPF3515</v>
      </c>
      <c r="V99" s="36">
        <f t="shared" si="103"/>
        <v>1</v>
      </c>
      <c r="W99" s="44" t="s">
        <v>2184</v>
      </c>
      <c r="X99" s="39" t="str">
        <f>IF($Y99="","",VLOOKUP($Y99,CODE!$AE:$AF,CODE!$AF$1-1,FALSE))</f>
        <v>GY</v>
      </c>
      <c r="Y99" s="37" t="s">
        <v>2185</v>
      </c>
      <c r="Z99" s="35" t="str">
        <f t="shared" si="104"/>
        <v>JOKBPF3515GY</v>
      </c>
      <c r="AA99" s="587" t="str">
        <f t="shared" si="105"/>
        <v/>
      </c>
      <c r="AB99" s="45">
        <f t="shared" si="106"/>
        <v>1</v>
      </c>
      <c r="AC99" s="593">
        <v>0</v>
      </c>
      <c r="AD99" s="186">
        <v>1</v>
      </c>
      <c r="AE99" s="218" t="s">
        <v>2183</v>
      </c>
      <c r="AF99" s="214">
        <v>150</v>
      </c>
      <c r="AG99" s="215" t="s">
        <v>2045</v>
      </c>
      <c r="AH99" s="216">
        <v>2</v>
      </c>
      <c r="AI99" s="231" t="str">
        <f t="shared" si="71"/>
        <v>02</v>
      </c>
      <c r="AJ99" s="217" t="s">
        <v>1932</v>
      </c>
      <c r="AK99" s="217" t="s">
        <v>2076</v>
      </c>
      <c r="AL99" s="219">
        <f t="shared" si="72"/>
        <v>1</v>
      </c>
      <c r="AM99" s="254">
        <f>IF(ISERROR(VLOOKUP($F99,[1]기획현황취합!$A$1:$E$64926,[1]기획현황취합!$B$1,FALSE))=TRUE,0,VLOOKUP($F99,[1]기획현황취합!$A$1:$E$64926,[1]기획현황취합!$B$1,FALSE))</f>
        <v>45000</v>
      </c>
      <c r="AN99" s="1003">
        <f>IF(ISERROR(VLOOKUP($F99,[1]기획현황취합!$A$1:$E$64926,[1]기획현황취합!$C$1,FALSE))=TRUE,0,VLOOKUP($F99,[1]기획현황취합!$A$1:$E$64926,[1]기획현황취합!$C$1,FALSE))</f>
        <v>41820</v>
      </c>
      <c r="AO99" s="46">
        <f>IF(ISERROR(($AM99/1.1)/VLOOKUP($AG99,'TARGET MU'!$A:$D,'TARGET MU'!$D$1,FALSE))=TRUE,0,($AM99/1.1)/VLOOKUP($AG99,'TARGET MU'!$A:$D,'TARGET MU'!$D$1,FALSE))</f>
        <v>6818.1818181818171</v>
      </c>
      <c r="AP99" s="1034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10753.184000000003</v>
      </c>
      <c r="AQ99" s="38">
        <f t="shared" si="107"/>
        <v>3935.0021818181858</v>
      </c>
      <c r="AR99" s="725">
        <v>0</v>
      </c>
      <c r="AS99" s="725">
        <v>0</v>
      </c>
      <c r="AT99" s="251">
        <v>20</v>
      </c>
      <c r="AU99" s="226">
        <f t="shared" si="73"/>
        <v>20</v>
      </c>
      <c r="AV99" s="252">
        <v>8.8000000000000007</v>
      </c>
      <c r="AW99" s="253">
        <v>0</v>
      </c>
      <c r="AX99" s="257">
        <f>IF(ISERROR(VLOOKUP($F99,[1]기획현황취합!$A$1:$E$64926,[1]기획현황취합!$D$1,FALSE))=TRUE,0,VLOOKUP($F99,[1]기획현황취합!$A$1:$E$64926,[1]기획현황취합!$D$1,FALSE))</f>
        <v>41786</v>
      </c>
      <c r="AY99" s="255">
        <v>0</v>
      </c>
      <c r="AZ99" s="210">
        <f>IF(ISERROR(VLOOKUP($F99,[1]기획현황취합!$A$1:$E$64926,[1]기획현황취합!$E$1,FALSE))=TRUE,0,VLOOKUP($F99,[1]기획현황취합!$A$1:$E$64926,[1]기획현황취합!$E$1,FALSE))</f>
        <v>41879</v>
      </c>
      <c r="BA99" s="250">
        <v>41942</v>
      </c>
      <c r="BB99" s="1324">
        <v>41953</v>
      </c>
      <c r="BC99" s="250">
        <v>0</v>
      </c>
      <c r="BD99" s="250">
        <v>0</v>
      </c>
      <c r="BE99" s="250">
        <v>0</v>
      </c>
      <c r="BF99" s="250">
        <v>0</v>
      </c>
      <c r="BG99" s="1197" t="s">
        <v>1671</v>
      </c>
      <c r="BH99" s="1197" t="s">
        <v>1671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150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08"/>
        <v>0</v>
      </c>
      <c r="BO99" s="47">
        <f t="shared" si="109"/>
        <v>150</v>
      </c>
      <c r="BP99" s="95">
        <f t="shared" si="110"/>
        <v>1612977.6000000003</v>
      </c>
      <c r="BQ99" s="95">
        <f t="shared" si="111"/>
        <v>6750000</v>
      </c>
      <c r="BR99" s="48">
        <f t="shared" si="74"/>
        <v>3.8043700274347483</v>
      </c>
      <c r="BT99" s="26" t="str">
        <f>IF(ISERROR(Z99&amp;VLOOKUP($AG99,'TARGET MU'!$A:$D,'TARGET MU'!$B$1,FALSE))=TRUE,"",Z99&amp;VLOOKUP($AG99,'TARGET MU'!$A:$D,'TARGET MU'!$B$1,FALSE))</f>
        <v>JOKBPF3515GYKIDS FIRST TOYS</v>
      </c>
      <c r="BU99" s="31">
        <f t="shared" si="121"/>
        <v>10753.184000000003</v>
      </c>
      <c r="BV99" s="31" t="str">
        <f t="shared" si="122"/>
        <v>JOKBPF3515GYFRE15045000KIDS FIRST TOYS02CN</v>
      </c>
      <c r="BX99" s="55" t="str">
        <f t="shared" si="75"/>
        <v>JOK</v>
      </c>
      <c r="BY99" s="56" t="str">
        <f t="shared" si="76"/>
        <v>3</v>
      </c>
      <c r="BZ99" s="56" t="str">
        <f t="shared" si="77"/>
        <v>M</v>
      </c>
      <c r="CA99" s="56" t="str">
        <f t="shared" si="78"/>
        <v>BP</v>
      </c>
      <c r="CB99" s="56" t="str">
        <f t="shared" si="79"/>
        <v>K</v>
      </c>
      <c r="CC99" s="56" t="str">
        <f t="shared" si="80"/>
        <v>CN</v>
      </c>
      <c r="CD99" s="57" t="str">
        <f t="shared" si="81"/>
        <v>14FW JOIE BETE_30_GY_KIDS</v>
      </c>
      <c r="CE99" s="56" t="str">
        <f t="shared" si="82"/>
        <v>JOKBPF3515</v>
      </c>
      <c r="CF99" s="56">
        <f t="shared" si="83"/>
        <v>515</v>
      </c>
      <c r="CG99" s="57" t="str">
        <f t="shared" si="84"/>
        <v>14FW JOIE BETE_30_GY_KIDS</v>
      </c>
      <c r="CH99" s="56" t="str">
        <f t="shared" si="85"/>
        <v>GY</v>
      </c>
      <c r="CI99" s="56">
        <f t="shared" si="86"/>
        <v>1</v>
      </c>
      <c r="CJ99" s="56" t="str">
        <f t="shared" si="87"/>
        <v>FRE</v>
      </c>
      <c r="CK99" s="58">
        <f t="shared" si="112"/>
        <v>150</v>
      </c>
      <c r="CL99" s="59">
        <f t="shared" si="88"/>
        <v>8.8000000000000007</v>
      </c>
      <c r="CM99" s="58">
        <f t="shared" si="89"/>
        <v>45000</v>
      </c>
      <c r="CN99" s="58">
        <f t="shared" si="90"/>
        <v>10733.184000000003</v>
      </c>
      <c r="CO99" s="58">
        <f t="shared" si="91"/>
        <v>20</v>
      </c>
      <c r="CP99" s="60">
        <f t="shared" si="92"/>
        <v>1</v>
      </c>
      <c r="CQ99" s="241">
        <v>1186</v>
      </c>
      <c r="CS99" s="49"/>
      <c r="CT99" s="50" t="str">
        <f t="shared" si="93"/>
        <v>JOKBPF3515GYFRE</v>
      </c>
      <c r="CU99" s="51" t="str">
        <f t="shared" si="94"/>
        <v>JOIE BETE KIDS</v>
      </c>
      <c r="CV99" s="51" t="str">
        <f t="shared" si="113"/>
        <v>BACK PACK_515</v>
      </c>
      <c r="CW99" s="51" t="str">
        <f t="shared" si="95"/>
        <v>GREY_FRE</v>
      </c>
      <c r="CX99" s="52" t="str">
        <f t="shared" si="96"/>
        <v>JOK</v>
      </c>
      <c r="CY99" s="52">
        <f t="shared" si="97"/>
        <v>515</v>
      </c>
      <c r="CZ99" s="53">
        <f t="shared" si="114"/>
        <v>150</v>
      </c>
      <c r="DA99" s="53">
        <f t="shared" si="98"/>
        <v>45000</v>
      </c>
      <c r="DB99" s="52" t="str">
        <f t="shared" si="99"/>
        <v>GREY</v>
      </c>
      <c r="DC99" s="52" t="str">
        <f t="shared" si="100"/>
        <v>FRE</v>
      </c>
      <c r="DD99" s="61" t="s">
        <v>4402</v>
      </c>
      <c r="DE99" s="165"/>
      <c r="DG99" s="277">
        <v>41795</v>
      </c>
      <c r="DH99" s="283">
        <f t="shared" si="101"/>
        <v>41789</v>
      </c>
      <c r="DI99" s="276">
        <v>41795</v>
      </c>
      <c r="DJ99" s="276">
        <v>41795</v>
      </c>
      <c r="DK99" s="277">
        <v>41815</v>
      </c>
      <c r="DL99" s="1210">
        <v>6</v>
      </c>
      <c r="DM99" s="1210">
        <v>6</v>
      </c>
      <c r="DN99" s="1208" t="s">
        <v>1923</v>
      </c>
      <c r="DO99" s="1208" t="s">
        <v>1923</v>
      </c>
      <c r="DP99" s="284">
        <f t="shared" si="102"/>
        <v>41819</v>
      </c>
      <c r="DQ99" s="1208" t="s">
        <v>1923</v>
      </c>
      <c r="DR99" s="1208" t="s">
        <v>1923</v>
      </c>
      <c r="DS99" s="278">
        <v>41815</v>
      </c>
      <c r="DT99" s="277">
        <v>41814</v>
      </c>
      <c r="DU99" s="278">
        <v>41815</v>
      </c>
      <c r="DV99" s="1269" t="s">
        <v>4627</v>
      </c>
      <c r="DW99" s="1267" t="s">
        <v>2393</v>
      </c>
      <c r="DX99" s="1300"/>
      <c r="DY99" s="278"/>
      <c r="DZ99" s="61"/>
      <c r="EA99" s="62"/>
      <c r="EB99" s="62"/>
      <c r="EC99" s="26" t="str">
        <f t="shared" si="123"/>
        <v>JOKBPF3515GY41786</v>
      </c>
      <c r="ED99" s="26" t="str">
        <f t="shared" si="124"/>
        <v>JOKBPF3515GYFRE</v>
      </c>
      <c r="EE99" s="27">
        <f>IF(ED99="",0,IF(COUNTIF(ED$12:ED98,ED99)=0,0,COUNTIF(ED$12:ED98,ED99)))</f>
        <v>0</v>
      </c>
      <c r="EF99" s="26">
        <f t="shared" si="125"/>
        <v>0</v>
      </c>
      <c r="EG99" s="27" t="str">
        <f t="shared" si="126"/>
        <v/>
      </c>
      <c r="EI99" s="26" t="str">
        <f t="shared" si="127"/>
        <v>JOKBPF3515</v>
      </c>
      <c r="EJ99" s="26" t="str">
        <f t="shared" si="128"/>
        <v>JOKBPF3515GY</v>
      </c>
      <c r="EL99" s="1323">
        <v>41823</v>
      </c>
      <c r="EM99" s="1211">
        <v>41834</v>
      </c>
      <c r="EN99" s="1265" t="s">
        <v>2417</v>
      </c>
      <c r="EO99" s="1265" t="s">
        <v>2417</v>
      </c>
      <c r="EP99" s="1265" t="s">
        <v>2417</v>
      </c>
      <c r="EQ99" s="1265" t="s">
        <v>2417</v>
      </c>
      <c r="ER99" s="1318"/>
      <c r="ES99" s="1318"/>
      <c r="ET99" s="1318"/>
      <c r="EU99" s="1318"/>
      <c r="EV99" s="1211"/>
      <c r="EW99" s="1211"/>
    </row>
    <row r="100" spans="1:153" s="26" customFormat="1" ht="52.5" customHeight="1">
      <c r="A100" s="169" t="str">
        <f>IF(OR($I100="TTL",$I100=""),"",IF(ISERROR(VLOOKUP($B100,CODE!$D:$G,CODE!$F$1-2,FALSE))=TRUE,"전략",VLOOKUP($B100,CODE!$D:$G,CODE!$F$1-2,FALSE)))</f>
        <v>전략</v>
      </c>
      <c r="B100" s="224" t="str">
        <f>IF(OR($I100="TTL",$I100=""),"",IF(VLOOKUP($P100,CODE!$K:$O,CODE!$O$1,FALSE)="",$I100,$I100&amp;"-"&amp;VLOOKUP($P100,CODE!$K:$O,CODE!$O$1,FALSE)))</f>
        <v>JOK-가방</v>
      </c>
      <c r="C100" s="72" t="str">
        <f t="shared" si="115"/>
        <v>JOK-KIDS FIRST TOYS-02</v>
      </c>
      <c r="D100" s="306" t="str">
        <f t="shared" si="116"/>
        <v>JOK-KIDS FIRST TOYS-02JOKBPF3516PK</v>
      </c>
      <c r="E100" s="72">
        <f t="shared" si="117"/>
        <v>3</v>
      </c>
      <c r="F100" s="195" t="str">
        <f t="shared" si="118"/>
        <v>JOK-KIDS FIRST TOYS-023</v>
      </c>
      <c r="G100" s="72" t="str">
        <f t="shared" si="119"/>
        <v>JOK-KIDS FIRST TOYS-023-JOKBPF3516PINKFRE</v>
      </c>
      <c r="H100" s="72" t="str">
        <f>IF(ISERROR(I100&amp;VLOOKUP(P100,CODE!$K:$N,CODE!$N$1,FALSE)&amp;S100)=TRUE,0,I100&amp;VLOOKUP(P100,CODE!$K:$N,CODE!$N$1,FALSE)&amp;S100)</f>
        <v>JOK의류외516</v>
      </c>
      <c r="I100" s="72" t="str">
        <f>IF(ISERROR(SEARCH("TTL",$K100))=TRUE,IF($L100="","",VLOOKUP($L100,CODE!$B:$G,CODE!$D$1,FALSE)),"TTL")</f>
        <v>JOK</v>
      </c>
      <c r="J100" s="244" t="str">
        <f t="shared" si="120"/>
        <v>14FW J</v>
      </c>
      <c r="K100" s="998"/>
      <c r="L100" s="40" t="s">
        <v>2179</v>
      </c>
      <c r="M100" s="41" t="str">
        <f>IF(OR($I100="TTL",$L100=""),"",VLOOKUP($L100,CODE!$B:$D,CODE!$C$1,FALSE))</f>
        <v>JOIE BETE KIDS</v>
      </c>
      <c r="N100" s="42" t="str">
        <f>IF(OR($I100="TTL",$L100=""),"",VLOOKUP($K$2,CODE!$S:$T,CODE!$T$1-1,FALSE))</f>
        <v>F</v>
      </c>
      <c r="O100" s="43" t="str">
        <f>IF(OR($I100="TTL",$L100=""),"",VLOOKUP($L$2,CODE!$X:$Y,CODE!$Y$1-1,FALSE))</f>
        <v>3</v>
      </c>
      <c r="P100" s="40" t="s">
        <v>2180</v>
      </c>
      <c r="Q100" s="41" t="str">
        <f>IF(OR($I100="TTL",$P100=""),"",VLOOKUP($P100,CODE!$K:$M,CODE!$L$1,FALSE))</f>
        <v>BACK PACK</v>
      </c>
      <c r="R100" s="185" t="s">
        <v>1936</v>
      </c>
      <c r="S100" s="40">
        <v>516</v>
      </c>
      <c r="T100" s="43">
        <f t="shared" si="69"/>
        <v>516</v>
      </c>
      <c r="U100" s="39" t="str">
        <f t="shared" si="70"/>
        <v>JOKBPF3516</v>
      </c>
      <c r="V100" s="36">
        <f t="shared" si="103"/>
        <v>1</v>
      </c>
      <c r="W100" s="44" t="s">
        <v>2186</v>
      </c>
      <c r="X100" s="39" t="str">
        <f>IF($Y100="","",VLOOKUP($Y100,CODE!$AE:$AF,CODE!$AF$1-1,FALSE))</f>
        <v>PK</v>
      </c>
      <c r="Y100" s="37" t="s">
        <v>2187</v>
      </c>
      <c r="Z100" s="35" t="str">
        <f t="shared" si="104"/>
        <v>JOKBPF3516PK</v>
      </c>
      <c r="AA100" s="587" t="str">
        <f t="shared" si="105"/>
        <v/>
      </c>
      <c r="AB100" s="45">
        <f t="shared" si="106"/>
        <v>1</v>
      </c>
      <c r="AC100" s="593">
        <v>0</v>
      </c>
      <c r="AD100" s="186">
        <v>1</v>
      </c>
      <c r="AE100" s="218" t="s">
        <v>2183</v>
      </c>
      <c r="AF100" s="214">
        <v>150</v>
      </c>
      <c r="AG100" s="215" t="s">
        <v>2045</v>
      </c>
      <c r="AH100" s="216">
        <v>2</v>
      </c>
      <c r="AI100" s="231" t="str">
        <f t="shared" si="71"/>
        <v>02</v>
      </c>
      <c r="AJ100" s="217" t="s">
        <v>1932</v>
      </c>
      <c r="AK100" s="217" t="s">
        <v>2076</v>
      </c>
      <c r="AL100" s="219">
        <f t="shared" si="72"/>
        <v>1</v>
      </c>
      <c r="AM100" s="254">
        <f>IF(ISERROR(VLOOKUP($F100,[1]기획현황취합!$A$1:$E$64926,[1]기획현황취합!$B$1,FALSE))=TRUE,0,VLOOKUP($F100,[1]기획현황취합!$A$1:$E$64926,[1]기획현황취합!$B$1,FALSE))</f>
        <v>45000</v>
      </c>
      <c r="AN100" s="1003">
        <f>IF(ISERROR(VLOOKUP($F100,[1]기획현황취합!$A$1:$E$64926,[1]기획현황취합!$C$1,FALSE))=TRUE,0,VLOOKUP($F100,[1]기획현황취합!$A$1:$E$64926,[1]기획현황취합!$C$1,FALSE))</f>
        <v>41820</v>
      </c>
      <c r="AO100" s="46">
        <f>IF(ISERROR(($AM100/1.1)/VLOOKUP($AG100,'TARGET MU'!$A:$D,'TARGET MU'!$D$1,FALSE))=TRUE,0,($AM100/1.1)/VLOOKUP($AG100,'TARGET MU'!$A:$D,'TARGET MU'!$D$1,FALSE))</f>
        <v>6818.1818181818171</v>
      </c>
      <c r="AP100" s="1034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10583.472</v>
      </c>
      <c r="AQ100" s="38">
        <f t="shared" si="107"/>
        <v>3765.2901818181826</v>
      </c>
      <c r="AR100" s="725">
        <v>928</v>
      </c>
      <c r="AS100" s="725">
        <v>0</v>
      </c>
      <c r="AT100" s="251">
        <v>20</v>
      </c>
      <c r="AU100" s="226">
        <f t="shared" si="73"/>
        <v>948</v>
      </c>
      <c r="AV100" s="252">
        <v>7.9</v>
      </c>
      <c r="AW100" s="253">
        <v>0</v>
      </c>
      <c r="AX100" s="257">
        <f>IF(ISERROR(VLOOKUP($F100,[1]기획현황취합!$A$1:$E$64926,[1]기획현황취합!$D$1,FALSE))=TRUE,0,VLOOKUP($F100,[1]기획현황취합!$A$1:$E$64926,[1]기획현황취합!$D$1,FALSE))</f>
        <v>41786</v>
      </c>
      <c r="AY100" s="255">
        <v>0</v>
      </c>
      <c r="AZ100" s="210">
        <f>IF(ISERROR(VLOOKUP($F100,[1]기획현황취합!$A$1:$E$64926,[1]기획현황취합!$E$1,FALSE))=TRUE,0,VLOOKUP($F100,[1]기획현황취합!$A$1:$E$64926,[1]기획현황취합!$E$1,FALSE))</f>
        <v>41879</v>
      </c>
      <c r="BA100" s="250">
        <v>41942</v>
      </c>
      <c r="BB100" s="1324">
        <v>41953</v>
      </c>
      <c r="BC100" s="250">
        <v>0</v>
      </c>
      <c r="BD100" s="250">
        <v>0</v>
      </c>
      <c r="BE100" s="250">
        <v>0</v>
      </c>
      <c r="BF100" s="250">
        <v>0</v>
      </c>
      <c r="BG100" s="1197" t="s">
        <v>1671</v>
      </c>
      <c r="BH100" s="1197" t="s">
        <v>1671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150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08"/>
        <v>0</v>
      </c>
      <c r="BO100" s="47">
        <f t="shared" si="109"/>
        <v>150</v>
      </c>
      <c r="BP100" s="95">
        <f t="shared" si="110"/>
        <v>1587520.8</v>
      </c>
      <c r="BQ100" s="95">
        <f t="shared" si="111"/>
        <v>6750000</v>
      </c>
      <c r="BR100" s="48">
        <f t="shared" si="74"/>
        <v>3.8653752671231998</v>
      </c>
      <c r="BT100" s="26" t="str">
        <f>IF(ISERROR(Z100&amp;VLOOKUP($AG100,'TARGET MU'!$A:$D,'TARGET MU'!$B$1,FALSE))=TRUE,"",Z100&amp;VLOOKUP($AG100,'TARGET MU'!$A:$D,'TARGET MU'!$B$1,FALSE))</f>
        <v>JOKBPF3516PKKIDS FIRST TOYS</v>
      </c>
      <c r="BU100" s="31">
        <f t="shared" si="121"/>
        <v>10583.472</v>
      </c>
      <c r="BV100" s="31" t="str">
        <f t="shared" si="122"/>
        <v>JOKBPF3516PKFRE15045000KIDS FIRST TOYS02CN</v>
      </c>
      <c r="BX100" s="55" t="str">
        <f t="shared" si="75"/>
        <v>JOK</v>
      </c>
      <c r="BY100" s="56" t="str">
        <f t="shared" si="76"/>
        <v>3</v>
      </c>
      <c r="BZ100" s="56" t="str">
        <f t="shared" si="77"/>
        <v>M</v>
      </c>
      <c r="CA100" s="56" t="str">
        <f t="shared" si="78"/>
        <v>BP</v>
      </c>
      <c r="CB100" s="56" t="str">
        <f t="shared" si="79"/>
        <v>K</v>
      </c>
      <c r="CC100" s="56" t="str">
        <f t="shared" si="80"/>
        <v>CN</v>
      </c>
      <c r="CD100" s="57" t="str">
        <f t="shared" si="81"/>
        <v>14FW JOIE BETE_31_PK_KIDS</v>
      </c>
      <c r="CE100" s="56" t="str">
        <f t="shared" si="82"/>
        <v>JOKBPF3516</v>
      </c>
      <c r="CF100" s="56">
        <f t="shared" si="83"/>
        <v>516</v>
      </c>
      <c r="CG100" s="57" t="str">
        <f t="shared" si="84"/>
        <v>14FW JOIE BETE_31_PK_KIDS</v>
      </c>
      <c r="CH100" s="56" t="str">
        <f t="shared" si="85"/>
        <v>PK</v>
      </c>
      <c r="CI100" s="56">
        <f t="shared" si="86"/>
        <v>1</v>
      </c>
      <c r="CJ100" s="56" t="str">
        <f t="shared" si="87"/>
        <v>FRE</v>
      </c>
      <c r="CK100" s="58">
        <f t="shared" si="112"/>
        <v>150</v>
      </c>
      <c r="CL100" s="59">
        <f t="shared" si="88"/>
        <v>7.9</v>
      </c>
      <c r="CM100" s="58">
        <f t="shared" si="89"/>
        <v>45000</v>
      </c>
      <c r="CN100" s="58">
        <f t="shared" si="90"/>
        <v>9635.4719999999998</v>
      </c>
      <c r="CO100" s="58">
        <f t="shared" si="91"/>
        <v>948</v>
      </c>
      <c r="CP100" s="60">
        <f t="shared" si="92"/>
        <v>1</v>
      </c>
      <c r="CQ100" s="241">
        <v>1186</v>
      </c>
      <c r="CS100" s="49"/>
      <c r="CT100" s="50" t="str">
        <f t="shared" si="93"/>
        <v>JOKBPF3516PKFRE</v>
      </c>
      <c r="CU100" s="51" t="str">
        <f t="shared" si="94"/>
        <v>JOIE BETE KIDS</v>
      </c>
      <c r="CV100" s="51" t="str">
        <f t="shared" si="113"/>
        <v>BACK PACK_516</v>
      </c>
      <c r="CW100" s="51" t="str">
        <f t="shared" si="95"/>
        <v>PINK_FRE</v>
      </c>
      <c r="CX100" s="52" t="str">
        <f t="shared" si="96"/>
        <v>JOK</v>
      </c>
      <c r="CY100" s="52">
        <f t="shared" si="97"/>
        <v>516</v>
      </c>
      <c r="CZ100" s="53">
        <f t="shared" si="114"/>
        <v>150</v>
      </c>
      <c r="DA100" s="53">
        <f t="shared" si="98"/>
        <v>45000</v>
      </c>
      <c r="DB100" s="52" t="str">
        <f t="shared" si="99"/>
        <v>PINK</v>
      </c>
      <c r="DC100" s="52" t="str">
        <f t="shared" si="100"/>
        <v>FRE</v>
      </c>
      <c r="DD100" s="61" t="s">
        <v>4401</v>
      </c>
      <c r="DE100" s="165"/>
      <c r="DG100" s="277">
        <v>41795</v>
      </c>
      <c r="DH100" s="283">
        <f t="shared" si="101"/>
        <v>41789</v>
      </c>
      <c r="DI100" s="276">
        <v>41795</v>
      </c>
      <c r="DJ100" s="276">
        <v>41795</v>
      </c>
      <c r="DK100" s="277">
        <v>41815</v>
      </c>
      <c r="DL100" s="1210">
        <v>6</v>
      </c>
      <c r="DM100" s="1210">
        <v>5</v>
      </c>
      <c r="DN100" s="277">
        <v>41802</v>
      </c>
      <c r="DO100" s="1208" t="s">
        <v>1923</v>
      </c>
      <c r="DP100" s="284">
        <f t="shared" si="102"/>
        <v>41819</v>
      </c>
      <c r="DQ100" s="277">
        <v>41810</v>
      </c>
      <c r="DR100" s="1208" t="s">
        <v>1923</v>
      </c>
      <c r="DS100" s="278">
        <v>41815</v>
      </c>
      <c r="DT100" s="277">
        <v>41814</v>
      </c>
      <c r="DU100" s="278">
        <v>41815</v>
      </c>
      <c r="DV100" s="1269" t="s">
        <v>4627</v>
      </c>
      <c r="DW100" s="1267" t="s">
        <v>2393</v>
      </c>
      <c r="DX100" s="1300"/>
      <c r="DY100" s="278"/>
      <c r="DZ100" s="61"/>
      <c r="EA100" s="62"/>
      <c r="EB100" s="62"/>
      <c r="EC100" s="26" t="str">
        <f t="shared" si="123"/>
        <v>JOKBPF3516PK41786</v>
      </c>
      <c r="ED100" s="26" t="str">
        <f t="shared" si="124"/>
        <v>JOKBPF3516PKFRE</v>
      </c>
      <c r="EE100" s="27">
        <f>IF(ED100="",0,IF(COUNTIF(ED$12:ED99,ED100)=0,0,COUNTIF(ED$12:ED99,ED100)))</f>
        <v>0</v>
      </c>
      <c r="EF100" s="26">
        <f t="shared" si="125"/>
        <v>0</v>
      </c>
      <c r="EG100" s="27" t="str">
        <f t="shared" si="126"/>
        <v/>
      </c>
      <c r="EI100" s="26" t="str">
        <f t="shared" si="127"/>
        <v>JOKBPF3516</v>
      </c>
      <c r="EJ100" s="26" t="str">
        <f t="shared" si="128"/>
        <v>JOKBPF3516PK</v>
      </c>
      <c r="EL100" s="1323">
        <v>41823</v>
      </c>
      <c r="EM100" s="1211">
        <v>41834</v>
      </c>
      <c r="EN100" s="1265" t="s">
        <v>2417</v>
      </c>
      <c r="EO100" s="1265" t="s">
        <v>2417</v>
      </c>
      <c r="EP100" s="1265" t="s">
        <v>2417</v>
      </c>
      <c r="EQ100" s="1265" t="s">
        <v>2417</v>
      </c>
      <c r="ER100" s="1318"/>
      <c r="ES100" s="1318"/>
      <c r="ET100" s="1318"/>
      <c r="EU100" s="1318"/>
      <c r="EV100" s="1211"/>
      <c r="EW100" s="1211"/>
    </row>
    <row r="101" spans="1:153" s="26" customFormat="1" ht="52.5" customHeight="1">
      <c r="A101" s="169" t="str">
        <f>IF(OR($I101="TTL",$I101=""),"",IF(ISERROR(VLOOKUP($B101,CODE!$D:$G,CODE!$F$1-2,FALSE))=TRUE,"전략",VLOOKUP($B101,CODE!$D:$G,CODE!$F$1-2,FALSE)))</f>
        <v>전략</v>
      </c>
      <c r="B101" s="224" t="str">
        <f>IF(OR($I101="TTL",$I101=""),"",IF(VLOOKUP($P101,CODE!$K:$O,CODE!$O$1,FALSE)="",$I101,$I101&amp;"-"&amp;VLOOKUP($P101,CODE!$K:$O,CODE!$O$1,FALSE)))</f>
        <v>JOK-가방</v>
      </c>
      <c r="C101" s="72" t="str">
        <f t="shared" si="115"/>
        <v>JOK-KIDS FIRST TOYS-02</v>
      </c>
      <c r="D101" s="306" t="str">
        <f t="shared" si="116"/>
        <v>JOK-KIDS FIRST TOYS-02JOKBPF3517IV</v>
      </c>
      <c r="E101" s="72">
        <f t="shared" si="117"/>
        <v>4</v>
      </c>
      <c r="F101" s="195" t="str">
        <f t="shared" si="118"/>
        <v>JOK-KIDS FIRST TOYS-024</v>
      </c>
      <c r="G101" s="72" t="str">
        <f t="shared" si="119"/>
        <v>JOK-KIDS FIRST TOYS-024-JOKBPF3517IVORYFRE</v>
      </c>
      <c r="H101" s="72" t="str">
        <f>IF(ISERROR(I101&amp;VLOOKUP(P101,CODE!$K:$N,CODE!$N$1,FALSE)&amp;S101)=TRUE,0,I101&amp;VLOOKUP(P101,CODE!$K:$N,CODE!$N$1,FALSE)&amp;S101)</f>
        <v>JOK의류외517</v>
      </c>
      <c r="I101" s="72" t="str">
        <f>IF(ISERROR(SEARCH("TTL",$K101))=TRUE,IF($L101="","",VLOOKUP($L101,CODE!$B:$G,CODE!$D$1,FALSE)),"TTL")</f>
        <v>JOK</v>
      </c>
      <c r="J101" s="244" t="str">
        <f t="shared" si="120"/>
        <v>14FW J</v>
      </c>
      <c r="K101" s="998"/>
      <c r="L101" s="40" t="s">
        <v>2179</v>
      </c>
      <c r="M101" s="41" t="str">
        <f>IF(OR($I101="TTL",$L101=""),"",VLOOKUP($L101,CODE!$B:$D,CODE!$C$1,FALSE))</f>
        <v>JOIE BETE KIDS</v>
      </c>
      <c r="N101" s="42" t="str">
        <f>IF(OR($I101="TTL",$L101=""),"",VLOOKUP($K$2,CODE!$S:$T,CODE!$T$1-1,FALSE))</f>
        <v>F</v>
      </c>
      <c r="O101" s="43" t="str">
        <f>IF(OR($I101="TTL",$L101=""),"",VLOOKUP($L$2,CODE!$X:$Y,CODE!$Y$1-1,FALSE))</f>
        <v>3</v>
      </c>
      <c r="P101" s="40" t="s">
        <v>2180</v>
      </c>
      <c r="Q101" s="41" t="str">
        <f>IF(OR($I101="TTL",$P101=""),"",VLOOKUP($P101,CODE!$K:$M,CODE!$L$1,FALSE))</f>
        <v>BACK PACK</v>
      </c>
      <c r="R101" s="185" t="s">
        <v>1936</v>
      </c>
      <c r="S101" s="40">
        <v>517</v>
      </c>
      <c r="T101" s="43">
        <f t="shared" si="69"/>
        <v>517</v>
      </c>
      <c r="U101" s="39" t="str">
        <f t="shared" si="70"/>
        <v>JOKBPF3517</v>
      </c>
      <c r="V101" s="36">
        <f t="shared" si="103"/>
        <v>1</v>
      </c>
      <c r="W101" s="44" t="s">
        <v>2188</v>
      </c>
      <c r="X101" s="39" t="str">
        <f>IF($Y101="","",VLOOKUP($Y101,CODE!$AE:$AF,CODE!$AF$1-1,FALSE))</f>
        <v>IV</v>
      </c>
      <c r="Y101" s="37" t="s">
        <v>2015</v>
      </c>
      <c r="Z101" s="35" t="str">
        <f t="shared" si="104"/>
        <v>JOKBPF3517IV</v>
      </c>
      <c r="AA101" s="587" t="str">
        <f t="shared" si="105"/>
        <v/>
      </c>
      <c r="AB101" s="45">
        <f t="shared" si="106"/>
        <v>1</v>
      </c>
      <c r="AC101" s="593">
        <v>0</v>
      </c>
      <c r="AD101" s="186">
        <v>1</v>
      </c>
      <c r="AE101" s="218" t="s">
        <v>2183</v>
      </c>
      <c r="AF101" s="214">
        <v>150</v>
      </c>
      <c r="AG101" s="215" t="s">
        <v>2045</v>
      </c>
      <c r="AH101" s="216">
        <v>2</v>
      </c>
      <c r="AI101" s="231" t="str">
        <f t="shared" si="71"/>
        <v>02</v>
      </c>
      <c r="AJ101" s="217" t="s">
        <v>1932</v>
      </c>
      <c r="AK101" s="217" t="s">
        <v>2076</v>
      </c>
      <c r="AL101" s="219">
        <f t="shared" si="72"/>
        <v>1</v>
      </c>
      <c r="AM101" s="254">
        <f>IF(ISERROR(VLOOKUP($F101,[1]기획현황취합!$A$1:$E$64926,[1]기획현황취합!$B$1,FALSE))=TRUE,0,VLOOKUP($F101,[1]기획현황취합!$A$1:$E$64926,[1]기획현황취합!$B$1,FALSE))</f>
        <v>49000</v>
      </c>
      <c r="AN101" s="1003">
        <f>IF(ISERROR(VLOOKUP($F101,[1]기획현황취합!$A$1:$E$64926,[1]기획현황취합!$C$1,FALSE))=TRUE,0,VLOOKUP($F101,[1]기획현황취합!$A$1:$E$64926,[1]기획현황취합!$C$1,FALSE))</f>
        <v>41820</v>
      </c>
      <c r="AO101" s="46">
        <f>IF(ISERROR(($AM101/1.1)/VLOOKUP($AG101,'TARGET MU'!$A:$D,'TARGET MU'!$D$1,FALSE))=TRUE,0,($AM101/1.1)/VLOOKUP($AG101,'TARGET MU'!$A:$D,'TARGET MU'!$D$1,FALSE))</f>
        <v>7424.242424242424</v>
      </c>
      <c r="AP101" s="1034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9634.7920000000013</v>
      </c>
      <c r="AQ101" s="38">
        <f t="shared" si="107"/>
        <v>2210.5495757575773</v>
      </c>
      <c r="AR101" s="725">
        <v>1199</v>
      </c>
      <c r="AS101" s="725">
        <v>0</v>
      </c>
      <c r="AT101" s="251">
        <v>20</v>
      </c>
      <c r="AU101" s="226">
        <f t="shared" si="73"/>
        <v>1219</v>
      </c>
      <c r="AV101" s="252">
        <v>6.9</v>
      </c>
      <c r="AW101" s="253">
        <v>0</v>
      </c>
      <c r="AX101" s="257">
        <f>IF(ISERROR(VLOOKUP($F101,[1]기획현황취합!$A$1:$E$64926,[1]기획현황취합!$D$1,FALSE))=TRUE,0,VLOOKUP($F101,[1]기획현황취합!$A$1:$E$64926,[1]기획현황취합!$D$1,FALSE))</f>
        <v>41786</v>
      </c>
      <c r="AY101" s="255">
        <v>0</v>
      </c>
      <c r="AZ101" s="210">
        <f>IF(ISERROR(VLOOKUP($F101,[1]기획현황취합!$A$1:$E$64926,[1]기획현황취합!$E$1,FALSE))=TRUE,0,VLOOKUP($F101,[1]기획현황취합!$A$1:$E$64926,[1]기획현황취합!$E$1,FALSE))</f>
        <v>41879</v>
      </c>
      <c r="BA101" s="250">
        <v>41942</v>
      </c>
      <c r="BB101" s="1324">
        <v>41953</v>
      </c>
      <c r="BC101" s="250">
        <v>0</v>
      </c>
      <c r="BD101" s="250">
        <v>0</v>
      </c>
      <c r="BE101" s="250">
        <v>0</v>
      </c>
      <c r="BF101" s="250">
        <v>0</v>
      </c>
      <c r="BG101" s="1197" t="s">
        <v>1671</v>
      </c>
      <c r="BH101" s="1197" t="s">
        <v>1671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150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08"/>
        <v>0</v>
      </c>
      <c r="BO101" s="47">
        <f t="shared" si="109"/>
        <v>150</v>
      </c>
      <c r="BP101" s="95">
        <f t="shared" si="110"/>
        <v>1445218.8000000003</v>
      </c>
      <c r="BQ101" s="95">
        <f t="shared" si="111"/>
        <v>7350000</v>
      </c>
      <c r="BR101" s="48">
        <f t="shared" si="74"/>
        <v>4.6233955590794835</v>
      </c>
      <c r="BT101" s="26" t="str">
        <f>IF(ISERROR(Z101&amp;VLOOKUP($AG101,'TARGET MU'!$A:$D,'TARGET MU'!$B$1,FALSE))=TRUE,"",Z101&amp;VLOOKUP($AG101,'TARGET MU'!$A:$D,'TARGET MU'!$B$1,FALSE))</f>
        <v>JOKBPF3517IVKIDS FIRST TOYS</v>
      </c>
      <c r="BU101" s="31">
        <f t="shared" si="121"/>
        <v>9634.7920000000013</v>
      </c>
      <c r="BV101" s="31" t="str">
        <f t="shared" si="122"/>
        <v>JOKBPF3517IVFRE15049000KIDS FIRST TOYS02CN</v>
      </c>
      <c r="BX101" s="55" t="str">
        <f t="shared" si="75"/>
        <v>JOK</v>
      </c>
      <c r="BY101" s="56" t="str">
        <f t="shared" si="76"/>
        <v>3</v>
      </c>
      <c r="BZ101" s="56" t="str">
        <f t="shared" si="77"/>
        <v>M</v>
      </c>
      <c r="CA101" s="56" t="str">
        <f t="shared" si="78"/>
        <v>BP</v>
      </c>
      <c r="CB101" s="56" t="str">
        <f t="shared" si="79"/>
        <v>K</v>
      </c>
      <c r="CC101" s="56" t="str">
        <f t="shared" si="80"/>
        <v>CN</v>
      </c>
      <c r="CD101" s="57" t="str">
        <f t="shared" si="81"/>
        <v>14FW JOIE BETE_32_IV_KIDS</v>
      </c>
      <c r="CE101" s="56" t="str">
        <f t="shared" si="82"/>
        <v>JOKBPF3517</v>
      </c>
      <c r="CF101" s="56">
        <f t="shared" si="83"/>
        <v>517</v>
      </c>
      <c r="CG101" s="57" t="str">
        <f t="shared" si="84"/>
        <v>14FW JOIE BETE_32_IV_KIDS</v>
      </c>
      <c r="CH101" s="56" t="str">
        <f t="shared" si="85"/>
        <v>IV</v>
      </c>
      <c r="CI101" s="56">
        <f t="shared" si="86"/>
        <v>1</v>
      </c>
      <c r="CJ101" s="56" t="str">
        <f t="shared" si="87"/>
        <v>FRE</v>
      </c>
      <c r="CK101" s="58">
        <f t="shared" si="112"/>
        <v>150</v>
      </c>
      <c r="CL101" s="59">
        <f t="shared" si="88"/>
        <v>6.9</v>
      </c>
      <c r="CM101" s="58">
        <f t="shared" si="89"/>
        <v>49000</v>
      </c>
      <c r="CN101" s="58">
        <f t="shared" si="90"/>
        <v>8415.7920000000013</v>
      </c>
      <c r="CO101" s="58">
        <f t="shared" si="91"/>
        <v>1219</v>
      </c>
      <c r="CP101" s="60">
        <f t="shared" si="92"/>
        <v>1</v>
      </c>
      <c r="CQ101" s="241">
        <v>1186</v>
      </c>
      <c r="CS101" s="49"/>
      <c r="CT101" s="50" t="str">
        <f t="shared" si="93"/>
        <v>JOKBPF3517IVFRE</v>
      </c>
      <c r="CU101" s="51" t="str">
        <f t="shared" si="94"/>
        <v>JOIE BETE KIDS</v>
      </c>
      <c r="CV101" s="51" t="str">
        <f t="shared" si="113"/>
        <v>BACK PACK_517</v>
      </c>
      <c r="CW101" s="51" t="str">
        <f t="shared" si="95"/>
        <v>IVORY_FRE</v>
      </c>
      <c r="CX101" s="52" t="str">
        <f t="shared" si="96"/>
        <v>JOK</v>
      </c>
      <c r="CY101" s="52">
        <f t="shared" si="97"/>
        <v>517</v>
      </c>
      <c r="CZ101" s="53">
        <f t="shared" si="114"/>
        <v>150</v>
      </c>
      <c r="DA101" s="53">
        <f t="shared" si="98"/>
        <v>49000</v>
      </c>
      <c r="DB101" s="52" t="str">
        <f t="shared" si="99"/>
        <v>IVORY</v>
      </c>
      <c r="DC101" s="52" t="str">
        <f t="shared" si="100"/>
        <v>FRE</v>
      </c>
      <c r="DD101" s="61" t="s">
        <v>4401</v>
      </c>
      <c r="DE101" s="165"/>
      <c r="DG101" s="277">
        <v>41795</v>
      </c>
      <c r="DH101" s="283">
        <f t="shared" si="101"/>
        <v>41789</v>
      </c>
      <c r="DI101" s="276">
        <v>41795</v>
      </c>
      <c r="DJ101" s="276">
        <v>41795</v>
      </c>
      <c r="DK101" s="277">
        <v>41815</v>
      </c>
      <c r="DL101" s="1210">
        <v>4</v>
      </c>
      <c r="DM101" s="1210">
        <v>3</v>
      </c>
      <c r="DN101" s="277">
        <v>41802</v>
      </c>
      <c r="DO101" s="1208" t="s">
        <v>1923</v>
      </c>
      <c r="DP101" s="284">
        <f>IF(OR($DN101="없음",$I101="TTL",$I101=""),"",AZ101-$DP$11)</f>
        <v>41819</v>
      </c>
      <c r="DQ101" s="277">
        <v>41810</v>
      </c>
      <c r="DR101" s="1208" t="s">
        <v>1923</v>
      </c>
      <c r="DS101" s="278">
        <v>41815</v>
      </c>
      <c r="DT101" s="277">
        <v>41786</v>
      </c>
      <c r="DU101" s="278">
        <v>41786</v>
      </c>
      <c r="DV101" s="1269" t="s">
        <v>4627</v>
      </c>
      <c r="DW101" s="1267" t="s">
        <v>2393</v>
      </c>
      <c r="DX101" s="1300"/>
      <c r="DY101" s="278"/>
      <c r="DZ101" s="61"/>
      <c r="EA101" s="62"/>
      <c r="EB101" s="62"/>
      <c r="EC101" s="26" t="str">
        <f t="shared" si="123"/>
        <v>JOKBPF3517IV41786</v>
      </c>
      <c r="ED101" s="26" t="str">
        <f t="shared" si="124"/>
        <v>JOKBPF3517IVFRE</v>
      </c>
      <c r="EE101" s="27">
        <f>IF(ED101="",0,IF(COUNTIF(ED$12:ED100,ED101)=0,0,COUNTIF(ED$12:ED100,ED101)))</f>
        <v>0</v>
      </c>
      <c r="EF101" s="26">
        <f t="shared" si="125"/>
        <v>0</v>
      </c>
      <c r="EG101" s="27" t="str">
        <f t="shared" si="126"/>
        <v/>
      </c>
      <c r="EI101" s="26" t="str">
        <f t="shared" si="127"/>
        <v>JOKBPF3517</v>
      </c>
      <c r="EJ101" s="26" t="str">
        <f t="shared" si="128"/>
        <v>JOKBPF3517IV</v>
      </c>
      <c r="EL101" s="1323">
        <v>41823</v>
      </c>
      <c r="EM101" s="1211">
        <v>41834</v>
      </c>
      <c r="EN101" s="1265" t="s">
        <v>2417</v>
      </c>
      <c r="EO101" s="1265" t="s">
        <v>2417</v>
      </c>
      <c r="EP101" s="1265" t="s">
        <v>2417</v>
      </c>
      <c r="EQ101" s="1265" t="s">
        <v>2417</v>
      </c>
      <c r="ER101" s="1318"/>
      <c r="ES101" s="1318"/>
      <c r="ET101" s="1318"/>
      <c r="EU101" s="1318"/>
      <c r="EV101" s="1211"/>
      <c r="EW101" s="1211"/>
    </row>
    <row r="102" spans="1:153" s="26" customFormat="1" ht="52.5" customHeight="1">
      <c r="A102" s="169" t="str">
        <f>IF(OR($I102="TTL",$I102=""),"",IF(ISERROR(VLOOKUP($B102,CODE!$D:$G,CODE!$F$1-2,FALSE))=TRUE,"전략",VLOOKUP($B102,CODE!$D:$G,CODE!$F$1-2,FALSE)))</f>
        <v>전략</v>
      </c>
      <c r="B102" s="224" t="str">
        <f>IF(OR($I102="TTL",$I102=""),"",IF(VLOOKUP($P102,CODE!$K:$O,CODE!$O$1,FALSE)="",$I102,$I102&amp;"-"&amp;VLOOKUP($P102,CODE!$K:$O,CODE!$O$1,FALSE)))</f>
        <v>JOK-ACC</v>
      </c>
      <c r="C102" s="72" t="str">
        <f t="shared" si="115"/>
        <v>JOK-KIDS FIRST TOYS-02</v>
      </c>
      <c r="D102" s="306" t="str">
        <f t="shared" si="116"/>
        <v>JOK-KIDS FIRST TOYS-02JOKACF3518IV</v>
      </c>
      <c r="E102" s="72">
        <f t="shared" si="117"/>
        <v>5</v>
      </c>
      <c r="F102" s="195" t="str">
        <f t="shared" si="118"/>
        <v>JOK-KIDS FIRST TOYS-025</v>
      </c>
      <c r="G102" s="72" t="str">
        <f t="shared" si="119"/>
        <v>JOK-KIDS FIRST TOYS-025-JOKACF3518IVORYFRE</v>
      </c>
      <c r="H102" s="72" t="str">
        <f>IF(ISERROR(I102&amp;VLOOKUP(P102,CODE!$K:$N,CODE!$N$1,FALSE)&amp;S102)=TRUE,0,I102&amp;VLOOKUP(P102,CODE!$K:$N,CODE!$N$1,FALSE)&amp;S102)</f>
        <v>JOK의류외518</v>
      </c>
      <c r="I102" s="72" t="str">
        <f>IF(ISERROR(SEARCH("TTL",$K102))=TRUE,IF($L102="","",VLOOKUP($L102,CODE!$B:$G,CODE!$D$1,FALSE)),"TTL")</f>
        <v>JOK</v>
      </c>
      <c r="J102" s="244" t="str">
        <f t="shared" si="120"/>
        <v>14FW J</v>
      </c>
      <c r="K102" s="998"/>
      <c r="L102" s="40" t="s">
        <v>2179</v>
      </c>
      <c r="M102" s="41" t="str">
        <f>IF(OR($I102="TTL",$L102=""),"",VLOOKUP($L102,CODE!$B:$D,CODE!$C$1,FALSE))</f>
        <v>JOIE BETE KIDS</v>
      </c>
      <c r="N102" s="42" t="str">
        <f>IF(OR($I102="TTL",$L102=""),"",VLOOKUP($K$2,CODE!$S:$T,CODE!$T$1-1,FALSE))</f>
        <v>F</v>
      </c>
      <c r="O102" s="43" t="str">
        <f>IF(OR($I102="TTL",$L102=""),"",VLOOKUP($L$2,CODE!$X:$Y,CODE!$Y$1-1,FALSE))</f>
        <v>3</v>
      </c>
      <c r="P102" s="40" t="s">
        <v>2190</v>
      </c>
      <c r="Q102" s="41" t="str">
        <f>IF(OR($I102="TTL",$P102=""),"",VLOOKUP($P102,CODE!$K:$M,CODE!$L$1,FALSE))</f>
        <v>ACC</v>
      </c>
      <c r="R102" s="185" t="s">
        <v>1936</v>
      </c>
      <c r="S102" s="40">
        <v>518</v>
      </c>
      <c r="T102" s="43">
        <f t="shared" si="69"/>
        <v>518</v>
      </c>
      <c r="U102" s="39" t="str">
        <f t="shared" si="70"/>
        <v>JOKACF3518</v>
      </c>
      <c r="V102" s="36">
        <f t="shared" si="103"/>
        <v>1</v>
      </c>
      <c r="W102" s="44" t="s">
        <v>2191</v>
      </c>
      <c r="X102" s="39" t="str">
        <f>IF($Y102="","",VLOOKUP($Y102,CODE!$AE:$AF,CODE!$AF$1-1,FALSE))</f>
        <v>IV</v>
      </c>
      <c r="Y102" s="37" t="s">
        <v>2189</v>
      </c>
      <c r="Z102" s="35" t="str">
        <f t="shared" si="104"/>
        <v>JOKACF3518IV</v>
      </c>
      <c r="AA102" s="587" t="str">
        <f t="shared" si="105"/>
        <v/>
      </c>
      <c r="AB102" s="45">
        <f t="shared" si="106"/>
        <v>1</v>
      </c>
      <c r="AC102" s="593">
        <v>0</v>
      </c>
      <c r="AD102" s="186">
        <v>1</v>
      </c>
      <c r="AE102" s="218" t="s">
        <v>2183</v>
      </c>
      <c r="AF102" s="214">
        <v>350</v>
      </c>
      <c r="AG102" s="215" t="s">
        <v>2045</v>
      </c>
      <c r="AH102" s="216">
        <v>2</v>
      </c>
      <c r="AI102" s="231" t="str">
        <f t="shared" si="71"/>
        <v>02</v>
      </c>
      <c r="AJ102" s="217" t="s">
        <v>1932</v>
      </c>
      <c r="AK102" s="217" t="s">
        <v>2076</v>
      </c>
      <c r="AL102" s="219">
        <f t="shared" si="72"/>
        <v>1</v>
      </c>
      <c r="AM102" s="254">
        <f>IF(ISERROR(VLOOKUP($F102,[1]기획현황취합!$A$1:$E$64926,[1]기획현황취합!$B$1,FALSE))=TRUE,0,VLOOKUP($F102,[1]기획현황취합!$A$1:$E$64926,[1]기획현황취합!$B$1,FALSE))</f>
        <v>25000</v>
      </c>
      <c r="AN102" s="1003">
        <f>IF(ISERROR(VLOOKUP($F102,[1]기획현황취합!$A$1:$E$64926,[1]기획현황취합!$C$1,FALSE))=TRUE,0,VLOOKUP($F102,[1]기획현황취합!$A$1:$E$64926,[1]기획현황취합!$C$1,FALSE))</f>
        <v>41820</v>
      </c>
      <c r="AO102" s="46">
        <f>IF(ISERROR(($AM102/1.1)/VLOOKUP($AG102,'TARGET MU'!$A:$D,'TARGET MU'!$D$1,FALSE))=TRUE,0,($AM102/1.1)/VLOOKUP($AG102,'TARGET MU'!$A:$D,'TARGET MU'!$D$1,FALSE))</f>
        <v>3787.8787878787875</v>
      </c>
      <c r="AP102" s="1034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6006.8320000000003</v>
      </c>
      <c r="AQ102" s="38">
        <f t="shared" si="107"/>
        <v>2218.9532121212128</v>
      </c>
      <c r="AR102" s="725">
        <v>149</v>
      </c>
      <c r="AS102" s="725">
        <v>0</v>
      </c>
      <c r="AT102" s="251">
        <v>20</v>
      </c>
      <c r="AU102" s="226">
        <f t="shared" si="73"/>
        <v>169</v>
      </c>
      <c r="AV102" s="252">
        <v>4.68</v>
      </c>
      <c r="AW102" s="253">
        <v>0</v>
      </c>
      <c r="AX102" s="257">
        <f>IF(ISERROR(VLOOKUP($F102,[1]기획현황취합!$A$1:$E$64926,[1]기획현황취합!$D$1,FALSE))=TRUE,0,VLOOKUP($F102,[1]기획현황취합!$A$1:$E$64926,[1]기획현황취합!$D$1,FALSE))</f>
        <v>41786</v>
      </c>
      <c r="AY102" s="255">
        <v>0</v>
      </c>
      <c r="AZ102" s="210">
        <f>IF(ISERROR(VLOOKUP($F102,[1]기획현황취합!$A$1:$E$64926,[1]기획현황취합!$E$1,FALSE))=TRUE,0,VLOOKUP($F102,[1]기획현황취합!$A$1:$E$64926,[1]기획현황취합!$E$1,FALSE))</f>
        <v>41879</v>
      </c>
      <c r="BA102" s="250">
        <v>41942</v>
      </c>
      <c r="BB102" s="1324">
        <v>41953</v>
      </c>
      <c r="BC102" s="250">
        <v>0</v>
      </c>
      <c r="BD102" s="250">
        <v>0</v>
      </c>
      <c r="BE102" s="250">
        <v>0</v>
      </c>
      <c r="BF102" s="250">
        <v>0</v>
      </c>
      <c r="BG102" s="1197" t="s">
        <v>1671</v>
      </c>
      <c r="BH102" s="1197" t="s">
        <v>1671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348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08"/>
        <v>0</v>
      </c>
      <c r="BO102" s="47">
        <f t="shared" si="109"/>
        <v>350</v>
      </c>
      <c r="BP102" s="95">
        <f t="shared" si="110"/>
        <v>2102391.2000000002</v>
      </c>
      <c r="BQ102" s="95">
        <f t="shared" si="111"/>
        <v>8750000</v>
      </c>
      <c r="BR102" s="48">
        <f t="shared" si="74"/>
        <v>3.7835705621986304</v>
      </c>
      <c r="BT102" s="26" t="str">
        <f>IF(ISERROR(Z102&amp;VLOOKUP($AG102,'TARGET MU'!$A:$D,'TARGET MU'!$B$1,FALSE))=TRUE,"",Z102&amp;VLOOKUP($AG102,'TARGET MU'!$A:$D,'TARGET MU'!$B$1,FALSE))</f>
        <v>JOKACF3518IVKIDS FIRST TOYS</v>
      </c>
      <c r="BU102" s="31">
        <f t="shared" si="121"/>
        <v>6006.8320000000003</v>
      </c>
      <c r="BV102" s="31" t="str">
        <f t="shared" si="122"/>
        <v>JOKACF3518IVFRE35025000KIDS FIRST TOYS02CN</v>
      </c>
      <c r="BX102" s="55" t="str">
        <f t="shared" si="75"/>
        <v>JOK</v>
      </c>
      <c r="BY102" s="56" t="str">
        <f t="shared" si="76"/>
        <v>3</v>
      </c>
      <c r="BZ102" s="56" t="str">
        <f t="shared" si="77"/>
        <v>M</v>
      </c>
      <c r="CA102" s="56" t="str">
        <f t="shared" si="78"/>
        <v>AC</v>
      </c>
      <c r="CB102" s="56" t="str">
        <f t="shared" si="79"/>
        <v>K</v>
      </c>
      <c r="CC102" s="56" t="str">
        <f t="shared" si="80"/>
        <v>CN</v>
      </c>
      <c r="CD102" s="57" t="str">
        <f t="shared" si="81"/>
        <v>14FW JOIE BETE_26_IV_KIDS</v>
      </c>
      <c r="CE102" s="56" t="str">
        <f t="shared" si="82"/>
        <v>JOKACF3518</v>
      </c>
      <c r="CF102" s="56">
        <f t="shared" si="83"/>
        <v>518</v>
      </c>
      <c r="CG102" s="57" t="str">
        <f t="shared" si="84"/>
        <v>14FW JOIE BETE_26_IV_KIDS</v>
      </c>
      <c r="CH102" s="56" t="str">
        <f t="shared" si="85"/>
        <v>IV</v>
      </c>
      <c r="CI102" s="56">
        <f t="shared" si="86"/>
        <v>1</v>
      </c>
      <c r="CJ102" s="56" t="str">
        <f t="shared" si="87"/>
        <v>FRE</v>
      </c>
      <c r="CK102" s="58">
        <f t="shared" si="112"/>
        <v>350</v>
      </c>
      <c r="CL102" s="59">
        <f t="shared" si="88"/>
        <v>4.68</v>
      </c>
      <c r="CM102" s="58">
        <f t="shared" si="89"/>
        <v>25000</v>
      </c>
      <c r="CN102" s="58">
        <f t="shared" si="90"/>
        <v>5837.8320000000003</v>
      </c>
      <c r="CO102" s="58">
        <f t="shared" si="91"/>
        <v>169</v>
      </c>
      <c r="CP102" s="60">
        <f t="shared" si="92"/>
        <v>1</v>
      </c>
      <c r="CQ102" s="241">
        <v>1186</v>
      </c>
      <c r="CS102" s="49"/>
      <c r="CT102" s="50" t="str">
        <f t="shared" si="93"/>
        <v>JOKACF3518IVFRE</v>
      </c>
      <c r="CU102" s="51" t="str">
        <f t="shared" si="94"/>
        <v>JOIE BETE KIDS</v>
      </c>
      <c r="CV102" s="51" t="str">
        <f t="shared" si="113"/>
        <v>ACC_518</v>
      </c>
      <c r="CW102" s="51" t="str">
        <f t="shared" si="95"/>
        <v>IVORY_FRE</v>
      </c>
      <c r="CX102" s="52" t="str">
        <f t="shared" si="96"/>
        <v>JOK</v>
      </c>
      <c r="CY102" s="52">
        <f t="shared" si="97"/>
        <v>518</v>
      </c>
      <c r="CZ102" s="53">
        <f t="shared" si="114"/>
        <v>350</v>
      </c>
      <c r="DA102" s="53">
        <f t="shared" si="98"/>
        <v>25000</v>
      </c>
      <c r="DB102" s="52" t="str">
        <f t="shared" si="99"/>
        <v>IVORY</v>
      </c>
      <c r="DC102" s="52" t="str">
        <f t="shared" si="100"/>
        <v>FRE</v>
      </c>
      <c r="DD102" s="61" t="s">
        <v>4399</v>
      </c>
      <c r="DE102" s="165"/>
      <c r="DG102" s="277">
        <v>41795</v>
      </c>
      <c r="DH102" s="283">
        <f t="shared" si="101"/>
        <v>41789</v>
      </c>
      <c r="DI102" s="276">
        <v>41795</v>
      </c>
      <c r="DJ102" s="276">
        <v>41795</v>
      </c>
      <c r="DK102" s="277">
        <v>41815</v>
      </c>
      <c r="DL102" s="1210">
        <v>7</v>
      </c>
      <c r="DM102" s="1210">
        <v>6</v>
      </c>
      <c r="DN102" s="277">
        <v>41802</v>
      </c>
      <c r="DO102" s="1208" t="s">
        <v>1923</v>
      </c>
      <c r="DP102" s="284">
        <f t="shared" si="102"/>
        <v>41819</v>
      </c>
      <c r="DQ102" s="277">
        <v>41810</v>
      </c>
      <c r="DR102" s="1208" t="s">
        <v>1923</v>
      </c>
      <c r="DS102" s="278">
        <v>41815</v>
      </c>
      <c r="DT102" s="277">
        <v>41786</v>
      </c>
      <c r="DU102" s="278">
        <v>41786</v>
      </c>
      <c r="DV102" s="1269" t="s">
        <v>4627</v>
      </c>
      <c r="DW102" s="1267" t="s">
        <v>2393</v>
      </c>
      <c r="DX102" s="1300"/>
      <c r="DY102" s="278"/>
      <c r="DZ102" s="61"/>
      <c r="EA102" s="62"/>
      <c r="EB102" s="62"/>
      <c r="EC102" s="26" t="str">
        <f t="shared" si="123"/>
        <v>JOKACF3518IV41786</v>
      </c>
      <c r="ED102" s="26" t="str">
        <f t="shared" si="124"/>
        <v>JOKACF3518IVFRE</v>
      </c>
      <c r="EE102" s="27">
        <f>IF(ED102="",0,IF(COUNTIF(ED$12:ED101,ED102)=0,0,COUNTIF(ED$12:ED101,ED102)))</f>
        <v>0</v>
      </c>
      <c r="EF102" s="26">
        <f t="shared" si="125"/>
        <v>0</v>
      </c>
      <c r="EG102" s="27" t="str">
        <f t="shared" si="126"/>
        <v/>
      </c>
      <c r="EI102" s="26" t="str">
        <f t="shared" si="127"/>
        <v>JOKACF3518</v>
      </c>
      <c r="EJ102" s="26" t="str">
        <f t="shared" si="128"/>
        <v>JOKACF3518IV</v>
      </c>
      <c r="EL102" s="1323">
        <v>41823</v>
      </c>
      <c r="EM102" s="1211">
        <v>41834</v>
      </c>
      <c r="EN102" s="1265" t="s">
        <v>2417</v>
      </c>
      <c r="EO102" s="1265" t="s">
        <v>2417</v>
      </c>
      <c r="EP102" s="1265" t="s">
        <v>2417</v>
      </c>
      <c r="EQ102" s="1265" t="s">
        <v>2417</v>
      </c>
      <c r="ER102" s="1318"/>
      <c r="ES102" s="1318"/>
      <c r="ET102" s="1318"/>
      <c r="EU102" s="1318"/>
      <c r="EV102" s="1211"/>
      <c r="EW102" s="1211"/>
    </row>
    <row r="103" spans="1:153" s="26" customFormat="1" ht="52.5" customHeight="1">
      <c r="A103" s="169" t="str">
        <f>IF(OR($I103="TTL",$I103=""),"",IF(ISERROR(VLOOKUP($B103,CODE!$D:$G,CODE!$F$1-2,FALSE))=TRUE,"전략",VLOOKUP($B103,CODE!$D:$G,CODE!$F$1-2,FALSE)))</f>
        <v>전략</v>
      </c>
      <c r="B103" s="224" t="str">
        <f>IF(OR($I103="TTL",$I103=""),"",IF(VLOOKUP($P103,CODE!$K:$O,CODE!$O$1,FALSE)="",$I103,$I103&amp;"-"&amp;VLOOKUP($P103,CODE!$K:$O,CODE!$O$1,FALSE)))</f>
        <v>JOK-ACC</v>
      </c>
      <c r="C103" s="72" t="str">
        <f t="shared" si="115"/>
        <v>JOK-KIDS FIRST TOYS-02</v>
      </c>
      <c r="D103" s="306" t="str">
        <f t="shared" si="116"/>
        <v>JOK-KIDS FIRST TOYS-02JOKACF3519YE</v>
      </c>
      <c r="E103" s="72">
        <f t="shared" si="117"/>
        <v>6</v>
      </c>
      <c r="F103" s="195" t="str">
        <f t="shared" si="118"/>
        <v>JOK-KIDS FIRST TOYS-026</v>
      </c>
      <c r="G103" s="72" t="str">
        <f t="shared" si="119"/>
        <v>JOK-KIDS FIRST TOYS-026-JOKACF3519YELLOWFRE</v>
      </c>
      <c r="H103" s="72" t="str">
        <f>IF(ISERROR(I103&amp;VLOOKUP(P103,CODE!$K:$N,CODE!$N$1,FALSE)&amp;S103)=TRUE,0,I103&amp;VLOOKUP(P103,CODE!$K:$N,CODE!$N$1,FALSE)&amp;S103)</f>
        <v>JOK의류외519</v>
      </c>
      <c r="I103" s="72" t="str">
        <f>IF(ISERROR(SEARCH("TTL",$K103))=TRUE,IF($L103="","",VLOOKUP($L103,CODE!$B:$G,CODE!$D$1,FALSE)),"TTL")</f>
        <v>JOK</v>
      </c>
      <c r="J103" s="244" t="str">
        <f t="shared" si="120"/>
        <v>14FW J</v>
      </c>
      <c r="K103" s="998"/>
      <c r="L103" s="40" t="s">
        <v>2179</v>
      </c>
      <c r="M103" s="41" t="str">
        <f>IF(OR($I103="TTL",$L103=""),"",VLOOKUP($L103,CODE!$B:$D,CODE!$C$1,FALSE))</f>
        <v>JOIE BETE KIDS</v>
      </c>
      <c r="N103" s="42" t="str">
        <f>IF(OR($I103="TTL",$L103=""),"",VLOOKUP($K$2,CODE!$S:$T,CODE!$T$1-1,FALSE))</f>
        <v>F</v>
      </c>
      <c r="O103" s="43" t="str">
        <f>IF(OR($I103="TTL",$L103=""),"",VLOOKUP($L$2,CODE!$X:$Y,CODE!$Y$1-1,FALSE))</f>
        <v>3</v>
      </c>
      <c r="P103" s="40" t="s">
        <v>2190</v>
      </c>
      <c r="Q103" s="41" t="str">
        <f>IF(OR($I103="TTL",$P103=""),"",VLOOKUP($P103,CODE!$K:$M,CODE!$L$1,FALSE))</f>
        <v>ACC</v>
      </c>
      <c r="R103" s="185" t="s">
        <v>1936</v>
      </c>
      <c r="S103" s="40">
        <v>519</v>
      </c>
      <c r="T103" s="43">
        <f t="shared" si="69"/>
        <v>519</v>
      </c>
      <c r="U103" s="39" t="str">
        <f t="shared" si="70"/>
        <v>JOKACF3519</v>
      </c>
      <c r="V103" s="36">
        <f t="shared" si="103"/>
        <v>1</v>
      </c>
      <c r="W103" s="44" t="s">
        <v>2192</v>
      </c>
      <c r="X103" s="39" t="str">
        <f>IF($Y103="","",VLOOKUP($Y103,CODE!$AE:$AF,CODE!$AF$1-1,FALSE))</f>
        <v>YE</v>
      </c>
      <c r="Y103" s="37" t="s">
        <v>2193</v>
      </c>
      <c r="Z103" s="35" t="str">
        <f t="shared" si="104"/>
        <v>JOKACF3519YE</v>
      </c>
      <c r="AA103" s="587" t="str">
        <f t="shared" si="105"/>
        <v/>
      </c>
      <c r="AB103" s="45">
        <f t="shared" si="106"/>
        <v>1</v>
      </c>
      <c r="AC103" s="593">
        <v>0</v>
      </c>
      <c r="AD103" s="186">
        <v>1</v>
      </c>
      <c r="AE103" s="218" t="s">
        <v>2194</v>
      </c>
      <c r="AF103" s="214">
        <v>350</v>
      </c>
      <c r="AG103" s="215" t="s">
        <v>2195</v>
      </c>
      <c r="AH103" s="216">
        <v>2</v>
      </c>
      <c r="AI103" s="231" t="str">
        <f t="shared" si="71"/>
        <v>02</v>
      </c>
      <c r="AJ103" s="217" t="s">
        <v>2196</v>
      </c>
      <c r="AK103" s="217" t="s">
        <v>2197</v>
      </c>
      <c r="AL103" s="219">
        <f t="shared" si="72"/>
        <v>1</v>
      </c>
      <c r="AM103" s="254">
        <f>IF(ISERROR(VLOOKUP($F103,[1]기획현황취합!$A$1:$E$64926,[1]기획현황취합!$B$1,FALSE))=TRUE,0,VLOOKUP($F103,[1]기획현황취합!$A$1:$E$64926,[1]기획현황취합!$B$1,FALSE))</f>
        <v>25000</v>
      </c>
      <c r="AN103" s="1003">
        <f>IF(ISERROR(VLOOKUP($F103,[1]기획현황취합!$A$1:$E$64926,[1]기획현황취합!$C$1,FALSE))=TRUE,0,VLOOKUP($F103,[1]기획현황취합!$A$1:$E$64926,[1]기획현황취합!$C$1,FALSE))</f>
        <v>41820</v>
      </c>
      <c r="AO103" s="46">
        <f>IF(ISERROR(($AM103/1.1)/VLOOKUP($AG103,'TARGET MU'!$A:$D,'TARGET MU'!$D$1,FALSE))=TRUE,0,($AM103/1.1)/VLOOKUP($AG103,'TARGET MU'!$A:$D,'TARGET MU'!$D$1,FALSE))</f>
        <v>3787.8787878787875</v>
      </c>
      <c r="AP103" s="1034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5633.3000000000011</v>
      </c>
      <c r="AQ103" s="38">
        <f t="shared" si="107"/>
        <v>1845.4212121212136</v>
      </c>
      <c r="AR103" s="725">
        <v>0</v>
      </c>
      <c r="AS103" s="725">
        <v>0</v>
      </c>
      <c r="AT103" s="251">
        <v>20</v>
      </c>
      <c r="AU103" s="226">
        <f t="shared" si="73"/>
        <v>20</v>
      </c>
      <c r="AV103" s="252">
        <v>4.5</v>
      </c>
      <c r="AW103" s="253">
        <v>0</v>
      </c>
      <c r="AX103" s="257">
        <f>IF(ISERROR(VLOOKUP($F103,[1]기획현황취합!$A$1:$E$64926,[1]기획현황취합!$D$1,FALSE))=TRUE,0,VLOOKUP($F103,[1]기획현황취합!$A$1:$E$64926,[1]기획현황취합!$D$1,FALSE))</f>
        <v>41786</v>
      </c>
      <c r="AY103" s="255">
        <v>0</v>
      </c>
      <c r="AZ103" s="210">
        <f>IF(ISERROR(VLOOKUP($F103,[1]기획현황취합!$A$1:$E$64926,[1]기획현황취합!$E$1,FALSE))=TRUE,0,VLOOKUP($F103,[1]기획현황취합!$A$1:$E$64926,[1]기획현황취합!$E$1,FALSE))</f>
        <v>41879</v>
      </c>
      <c r="BA103" s="250">
        <v>41942</v>
      </c>
      <c r="BB103" s="1324">
        <v>41953</v>
      </c>
      <c r="BC103" s="250">
        <v>0</v>
      </c>
      <c r="BD103" s="250">
        <v>0</v>
      </c>
      <c r="BE103" s="250">
        <v>0</v>
      </c>
      <c r="BF103" s="250">
        <v>0</v>
      </c>
      <c r="BG103" s="1197" t="s">
        <v>1671</v>
      </c>
      <c r="BH103" s="1197" t="s">
        <v>1671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350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08"/>
        <v>0</v>
      </c>
      <c r="BO103" s="47">
        <f t="shared" si="109"/>
        <v>350</v>
      </c>
      <c r="BP103" s="95">
        <f t="shared" si="110"/>
        <v>1971655.0000000005</v>
      </c>
      <c r="BQ103" s="95">
        <f t="shared" si="111"/>
        <v>8750000</v>
      </c>
      <c r="BR103" s="48">
        <f t="shared" si="74"/>
        <v>4.0344509838412161</v>
      </c>
      <c r="BT103" s="26" t="str">
        <f>IF(ISERROR(Z103&amp;VLOOKUP($AG103,'TARGET MU'!$A:$D,'TARGET MU'!$B$1,FALSE))=TRUE,"",Z103&amp;VLOOKUP($AG103,'TARGET MU'!$A:$D,'TARGET MU'!$B$1,FALSE))</f>
        <v>JOKACF3519YEKIDS FIRST TOYS</v>
      </c>
      <c r="BU103" s="31">
        <f t="shared" si="121"/>
        <v>5633.3000000000011</v>
      </c>
      <c r="BV103" s="31" t="str">
        <f t="shared" si="122"/>
        <v>JOKACF3519YEFRE35025000KIDS FIRST TOYS02CN</v>
      </c>
      <c r="BX103" s="55" t="str">
        <f t="shared" si="75"/>
        <v>JOK</v>
      </c>
      <c r="BY103" s="56" t="str">
        <f t="shared" si="76"/>
        <v>3</v>
      </c>
      <c r="BZ103" s="56" t="str">
        <f t="shared" si="77"/>
        <v>M</v>
      </c>
      <c r="CA103" s="56" t="str">
        <f t="shared" si="78"/>
        <v>AC</v>
      </c>
      <c r="CB103" s="56" t="str">
        <f t="shared" si="79"/>
        <v>K</v>
      </c>
      <c r="CC103" s="56" t="str">
        <f t="shared" si="80"/>
        <v>CN</v>
      </c>
      <c r="CD103" s="57" t="str">
        <f t="shared" si="81"/>
        <v>14FW JOIE BETE_24_YL_KIDS</v>
      </c>
      <c r="CE103" s="56" t="str">
        <f t="shared" si="82"/>
        <v>JOKACF3519</v>
      </c>
      <c r="CF103" s="56">
        <f t="shared" si="83"/>
        <v>519</v>
      </c>
      <c r="CG103" s="57" t="str">
        <f t="shared" si="84"/>
        <v>14FW JOIE BETE_24_YL_KIDS</v>
      </c>
      <c r="CH103" s="56" t="str">
        <f t="shared" si="85"/>
        <v>YE</v>
      </c>
      <c r="CI103" s="56">
        <f t="shared" si="86"/>
        <v>1</v>
      </c>
      <c r="CJ103" s="56" t="str">
        <f t="shared" si="87"/>
        <v>FRE</v>
      </c>
      <c r="CK103" s="58">
        <f t="shared" si="112"/>
        <v>350</v>
      </c>
      <c r="CL103" s="59">
        <f t="shared" si="88"/>
        <v>4.5</v>
      </c>
      <c r="CM103" s="58">
        <f t="shared" si="89"/>
        <v>25000</v>
      </c>
      <c r="CN103" s="58">
        <f t="shared" si="90"/>
        <v>5613.3000000000011</v>
      </c>
      <c r="CO103" s="58">
        <f t="shared" si="91"/>
        <v>20</v>
      </c>
      <c r="CP103" s="60">
        <f t="shared" si="92"/>
        <v>1</v>
      </c>
      <c r="CQ103" s="241">
        <v>1186</v>
      </c>
      <c r="CS103" s="49"/>
      <c r="CT103" s="50" t="str">
        <f t="shared" si="93"/>
        <v>JOKACF3519YEFRE</v>
      </c>
      <c r="CU103" s="51" t="str">
        <f t="shared" si="94"/>
        <v>JOIE BETE KIDS</v>
      </c>
      <c r="CV103" s="51" t="str">
        <f t="shared" si="113"/>
        <v>ACC_519</v>
      </c>
      <c r="CW103" s="51" t="str">
        <f t="shared" si="95"/>
        <v>YELLOW_FRE</v>
      </c>
      <c r="CX103" s="52" t="str">
        <f t="shared" si="96"/>
        <v>JOK</v>
      </c>
      <c r="CY103" s="52">
        <f t="shared" si="97"/>
        <v>519</v>
      </c>
      <c r="CZ103" s="53">
        <f t="shared" si="114"/>
        <v>350</v>
      </c>
      <c r="DA103" s="53">
        <f t="shared" si="98"/>
        <v>25000</v>
      </c>
      <c r="DB103" s="52" t="str">
        <f t="shared" si="99"/>
        <v>YELLOW</v>
      </c>
      <c r="DC103" s="52" t="str">
        <f t="shared" si="100"/>
        <v>FRE</v>
      </c>
      <c r="DD103" s="61" t="s">
        <v>4624</v>
      </c>
      <c r="DE103" s="165"/>
      <c r="DG103" s="277">
        <v>41795</v>
      </c>
      <c r="DH103" s="283">
        <f t="shared" si="101"/>
        <v>41789</v>
      </c>
      <c r="DI103" s="276">
        <v>41795</v>
      </c>
      <c r="DJ103" s="276">
        <v>41795</v>
      </c>
      <c r="DK103" s="277">
        <v>41815</v>
      </c>
      <c r="DL103" s="1210">
        <v>5</v>
      </c>
      <c r="DM103" s="1210">
        <v>5</v>
      </c>
      <c r="DN103" s="1208" t="s">
        <v>1923</v>
      </c>
      <c r="DO103" s="1208" t="s">
        <v>1923</v>
      </c>
      <c r="DP103" s="284">
        <f t="shared" si="102"/>
        <v>41819</v>
      </c>
      <c r="DQ103" s="1208" t="s">
        <v>1923</v>
      </c>
      <c r="DR103" s="1208" t="s">
        <v>1923</v>
      </c>
      <c r="DS103" s="278">
        <v>41815</v>
      </c>
      <c r="DT103" s="277">
        <v>41786</v>
      </c>
      <c r="DU103" s="278">
        <v>41786</v>
      </c>
      <c r="DV103" s="1269" t="s">
        <v>4627</v>
      </c>
      <c r="DW103" s="1267" t="s">
        <v>2393</v>
      </c>
      <c r="DX103" s="1300"/>
      <c r="DY103" s="278"/>
      <c r="DZ103" s="61"/>
      <c r="EA103" s="62"/>
      <c r="EB103" s="62"/>
      <c r="EC103" s="26" t="str">
        <f t="shared" si="123"/>
        <v>JOKACF3519YE41786</v>
      </c>
      <c r="ED103" s="26" t="str">
        <f t="shared" si="124"/>
        <v>JOKACF3519YEFRE</v>
      </c>
      <c r="EE103" s="27">
        <f>IF(ED103="",0,IF(COUNTIF(ED$12:ED102,ED103)=0,0,COUNTIF(ED$12:ED102,ED103)))</f>
        <v>0</v>
      </c>
      <c r="EF103" s="26">
        <f t="shared" si="125"/>
        <v>0</v>
      </c>
      <c r="EG103" s="27" t="str">
        <f t="shared" si="126"/>
        <v/>
      </c>
      <c r="EI103" s="26" t="str">
        <f t="shared" si="127"/>
        <v>JOKACF3519</v>
      </c>
      <c r="EJ103" s="26" t="str">
        <f t="shared" si="128"/>
        <v>JOKACF3519YE</v>
      </c>
      <c r="EL103" s="1323">
        <v>41823</v>
      </c>
      <c r="EM103" s="1211">
        <v>41834</v>
      </c>
      <c r="EN103" s="1265" t="s">
        <v>2417</v>
      </c>
      <c r="EO103" s="1265" t="s">
        <v>2417</v>
      </c>
      <c r="EP103" s="1265" t="s">
        <v>2417</v>
      </c>
      <c r="EQ103" s="1265" t="s">
        <v>2417</v>
      </c>
      <c r="ER103" s="1318"/>
      <c r="ES103" s="1318"/>
      <c r="ET103" s="1318"/>
      <c r="EU103" s="1318"/>
      <c r="EV103" s="1211"/>
      <c r="EW103" s="1211"/>
    </row>
    <row r="104" spans="1:153" s="26" customFormat="1" ht="52.5" customHeight="1">
      <c r="A104" s="169" t="str">
        <f>IF(OR($I104="TTL",$I104=""),"",IF(ISERROR(VLOOKUP($B104,CODE!$D:$G,CODE!$F$1-2,FALSE))=TRUE,"전략",VLOOKUP($B104,CODE!$D:$G,CODE!$F$1-2,FALSE)))</f>
        <v>전략</v>
      </c>
      <c r="B104" s="224" t="str">
        <f>IF(OR($I104="TTL",$I104=""),"",IF(VLOOKUP($P104,CODE!$K:$O,CODE!$O$1,FALSE)="",$I104,$I104&amp;"-"&amp;VLOOKUP($P104,CODE!$K:$O,CODE!$O$1,FALSE)))</f>
        <v>JOK-ACC</v>
      </c>
      <c r="C104" s="72" t="str">
        <f t="shared" si="115"/>
        <v>JOK-KIDS FIRST TOYS-02</v>
      </c>
      <c r="D104" s="306" t="str">
        <f t="shared" si="116"/>
        <v>JOK-KIDS FIRST TOYS-02JOKACF3520PK</v>
      </c>
      <c r="E104" s="72">
        <f t="shared" si="117"/>
        <v>7</v>
      </c>
      <c r="F104" s="195" t="str">
        <f t="shared" si="118"/>
        <v>JOK-KIDS FIRST TOYS-027</v>
      </c>
      <c r="G104" s="72" t="str">
        <f t="shared" si="119"/>
        <v>JOK-KIDS FIRST TOYS-027-JOKACF3520PINKFRE</v>
      </c>
      <c r="H104" s="72" t="str">
        <f>IF(ISERROR(I104&amp;VLOOKUP(P104,CODE!$K:$N,CODE!$N$1,FALSE)&amp;S104)=TRUE,0,I104&amp;VLOOKUP(P104,CODE!$K:$N,CODE!$N$1,FALSE)&amp;S104)</f>
        <v>JOK의류외520</v>
      </c>
      <c r="I104" s="72" t="str">
        <f>IF(ISERROR(SEARCH("TTL",$K104))=TRUE,IF($L104="","",VLOOKUP($L104,CODE!$B:$G,CODE!$D$1,FALSE)),"TTL")</f>
        <v>JOK</v>
      </c>
      <c r="J104" s="244" t="str">
        <f t="shared" si="120"/>
        <v>14FW J</v>
      </c>
      <c r="K104" s="998"/>
      <c r="L104" s="40" t="s">
        <v>2198</v>
      </c>
      <c r="M104" s="41" t="str">
        <f>IF(OR($I104="TTL",$L104=""),"",VLOOKUP($L104,CODE!$B:$D,CODE!$C$1,FALSE))</f>
        <v>JOIE BETE KIDS</v>
      </c>
      <c r="N104" s="42" t="str">
        <f>IF(OR($I104="TTL",$L104=""),"",VLOOKUP($K$2,CODE!$S:$T,CODE!$T$1-1,FALSE))</f>
        <v>F</v>
      </c>
      <c r="O104" s="43" t="str">
        <f>IF(OR($I104="TTL",$L104=""),"",VLOOKUP($L$2,CODE!$X:$Y,CODE!$Y$1-1,FALSE))</f>
        <v>3</v>
      </c>
      <c r="P104" s="40" t="s">
        <v>2199</v>
      </c>
      <c r="Q104" s="41" t="str">
        <f>IF(OR($I104="TTL",$P104=""),"",VLOOKUP($P104,CODE!$K:$M,CODE!$L$1,FALSE))</f>
        <v>ACC</v>
      </c>
      <c r="R104" s="185" t="s">
        <v>2200</v>
      </c>
      <c r="S104" s="40">
        <v>520</v>
      </c>
      <c r="T104" s="43">
        <f t="shared" si="69"/>
        <v>520</v>
      </c>
      <c r="U104" s="39" t="str">
        <f t="shared" si="70"/>
        <v>JOKACF3520</v>
      </c>
      <c r="V104" s="36">
        <f t="shared" si="103"/>
        <v>1</v>
      </c>
      <c r="W104" s="44" t="s">
        <v>2201</v>
      </c>
      <c r="X104" s="39" t="str">
        <f>IF($Y104="","",VLOOKUP($Y104,CODE!$AE:$AF,CODE!$AF$1-1,FALSE))</f>
        <v>PK</v>
      </c>
      <c r="Y104" s="37" t="s">
        <v>2202</v>
      </c>
      <c r="Z104" s="35" t="str">
        <f t="shared" si="104"/>
        <v>JOKACF3520PK</v>
      </c>
      <c r="AA104" s="587" t="str">
        <f t="shared" si="105"/>
        <v/>
      </c>
      <c r="AB104" s="45">
        <f t="shared" si="106"/>
        <v>1</v>
      </c>
      <c r="AC104" s="593">
        <v>0</v>
      </c>
      <c r="AD104" s="186">
        <v>1</v>
      </c>
      <c r="AE104" s="218" t="s">
        <v>2194</v>
      </c>
      <c r="AF104" s="214">
        <v>400</v>
      </c>
      <c r="AG104" s="215" t="s">
        <v>2195</v>
      </c>
      <c r="AH104" s="216">
        <v>2</v>
      </c>
      <c r="AI104" s="231" t="str">
        <f t="shared" si="71"/>
        <v>02</v>
      </c>
      <c r="AJ104" s="217" t="s">
        <v>2196</v>
      </c>
      <c r="AK104" s="217" t="s">
        <v>2197</v>
      </c>
      <c r="AL104" s="219">
        <f t="shared" si="72"/>
        <v>1</v>
      </c>
      <c r="AM104" s="254">
        <f>IF(ISERROR(VLOOKUP($F104,[1]기획현황취합!$A$1:$E$64926,[1]기획현황취합!$B$1,FALSE))=TRUE,0,VLOOKUP($F104,[1]기획현황취합!$A$1:$E$64926,[1]기획현황취합!$B$1,FALSE))</f>
        <v>23000</v>
      </c>
      <c r="AN104" s="1003">
        <f>IF(ISERROR(VLOOKUP($F104,[1]기획현황취합!$A$1:$E$64926,[1]기획현황취합!$C$1,FALSE))=TRUE,0,VLOOKUP($F104,[1]기획현황취합!$A$1:$E$64926,[1]기획현황취합!$C$1,FALSE))</f>
        <v>41820</v>
      </c>
      <c r="AO104" s="46">
        <f>IF(ISERROR(($AM104/1.1)/VLOOKUP($AG104,'TARGET MU'!$A:$D,'TARGET MU'!$D$1,FALSE))=TRUE,0,($AM104/1.1)/VLOOKUP($AG104,'TARGET MU'!$A:$D,'TARGET MU'!$D$1,FALSE))</f>
        <v>3484.8484848484845</v>
      </c>
      <c r="AP104" s="1034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4261.16</v>
      </c>
      <c r="AQ104" s="38">
        <f t="shared" si="107"/>
        <v>776.31151515151532</v>
      </c>
      <c r="AR104" s="725">
        <v>0</v>
      </c>
      <c r="AS104" s="725">
        <v>0</v>
      </c>
      <c r="AT104" s="251">
        <v>20</v>
      </c>
      <c r="AU104" s="226">
        <f t="shared" si="73"/>
        <v>20</v>
      </c>
      <c r="AV104" s="252">
        <v>3.4</v>
      </c>
      <c r="AW104" s="253">
        <v>0</v>
      </c>
      <c r="AX104" s="257">
        <f>IF(ISERROR(VLOOKUP($F104,[1]기획현황취합!$A$1:$E$64926,[1]기획현황취합!$D$1,FALSE))=TRUE,0,VLOOKUP($F104,[1]기획현황취합!$A$1:$E$64926,[1]기획현황취합!$D$1,FALSE))</f>
        <v>41786</v>
      </c>
      <c r="AY104" s="255">
        <v>0</v>
      </c>
      <c r="AZ104" s="210">
        <f>IF(ISERROR(VLOOKUP($F104,[1]기획현황취합!$A$1:$E$64926,[1]기획현황취합!$E$1,FALSE))=TRUE,0,VLOOKUP($F104,[1]기획현황취합!$A$1:$E$64926,[1]기획현황취합!$E$1,FALSE))</f>
        <v>41879</v>
      </c>
      <c r="BA104" s="250">
        <v>41942</v>
      </c>
      <c r="BB104" s="1324">
        <v>41953</v>
      </c>
      <c r="BC104" s="250">
        <v>0</v>
      </c>
      <c r="BD104" s="250">
        <v>0</v>
      </c>
      <c r="BE104" s="250">
        <v>0</v>
      </c>
      <c r="BF104" s="250">
        <v>0</v>
      </c>
      <c r="BG104" s="1197" t="s">
        <v>1671</v>
      </c>
      <c r="BH104" s="1197" t="s">
        <v>1671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399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08"/>
        <v>0</v>
      </c>
      <c r="BO104" s="47">
        <f t="shared" si="109"/>
        <v>400</v>
      </c>
      <c r="BP104" s="95">
        <f t="shared" si="110"/>
        <v>1704464</v>
      </c>
      <c r="BQ104" s="95">
        <f t="shared" si="111"/>
        <v>9200000</v>
      </c>
      <c r="BR104" s="48">
        <f t="shared" si="74"/>
        <v>4.9069011511163412</v>
      </c>
      <c r="BT104" s="26" t="str">
        <f>IF(ISERROR(Z104&amp;VLOOKUP($AG104,'TARGET MU'!$A:$D,'TARGET MU'!$B$1,FALSE))=TRUE,"",Z104&amp;VLOOKUP($AG104,'TARGET MU'!$A:$D,'TARGET MU'!$B$1,FALSE))</f>
        <v>JOKACF3520PKKIDS FIRST TOYS</v>
      </c>
      <c r="BU104" s="31">
        <f t="shared" si="121"/>
        <v>4261.16</v>
      </c>
      <c r="BV104" s="31" t="str">
        <f t="shared" si="122"/>
        <v>JOKACF3520PKFRE40023000KIDS FIRST TOYS02CN</v>
      </c>
      <c r="BX104" s="55" t="str">
        <f t="shared" si="75"/>
        <v>JOK</v>
      </c>
      <c r="BY104" s="56" t="str">
        <f t="shared" si="76"/>
        <v>3</v>
      </c>
      <c r="BZ104" s="56" t="str">
        <f t="shared" si="77"/>
        <v>M</v>
      </c>
      <c r="CA104" s="56" t="str">
        <f t="shared" si="78"/>
        <v>AC</v>
      </c>
      <c r="CB104" s="56" t="str">
        <f t="shared" si="79"/>
        <v>K</v>
      </c>
      <c r="CC104" s="56" t="str">
        <f t="shared" si="80"/>
        <v>CN</v>
      </c>
      <c r="CD104" s="57" t="str">
        <f t="shared" si="81"/>
        <v>14FW JOIE BETE_23_PK_KIDS</v>
      </c>
      <c r="CE104" s="56" t="str">
        <f t="shared" si="82"/>
        <v>JOKACF3520</v>
      </c>
      <c r="CF104" s="56">
        <f t="shared" si="83"/>
        <v>520</v>
      </c>
      <c r="CG104" s="57" t="str">
        <f t="shared" si="84"/>
        <v>14FW JOIE BETE_23_PK_KIDS</v>
      </c>
      <c r="CH104" s="56" t="str">
        <f t="shared" si="85"/>
        <v>PK</v>
      </c>
      <c r="CI104" s="56">
        <f t="shared" si="86"/>
        <v>1</v>
      </c>
      <c r="CJ104" s="56" t="str">
        <f t="shared" si="87"/>
        <v>FRE</v>
      </c>
      <c r="CK104" s="58">
        <f t="shared" si="112"/>
        <v>400</v>
      </c>
      <c r="CL104" s="59">
        <f t="shared" si="88"/>
        <v>3.4</v>
      </c>
      <c r="CM104" s="58">
        <f t="shared" si="89"/>
        <v>23000</v>
      </c>
      <c r="CN104" s="58">
        <f t="shared" si="90"/>
        <v>4241.16</v>
      </c>
      <c r="CO104" s="58">
        <f t="shared" si="91"/>
        <v>20</v>
      </c>
      <c r="CP104" s="60">
        <f t="shared" si="92"/>
        <v>1</v>
      </c>
      <c r="CQ104" s="241">
        <v>1186</v>
      </c>
      <c r="CS104" s="49"/>
      <c r="CT104" s="50" t="str">
        <f t="shared" si="93"/>
        <v>JOKACF3520PKFRE</v>
      </c>
      <c r="CU104" s="51" t="str">
        <f t="shared" si="94"/>
        <v>JOIE BETE KIDS</v>
      </c>
      <c r="CV104" s="51" t="str">
        <f t="shared" si="113"/>
        <v>ACC_520</v>
      </c>
      <c r="CW104" s="51" t="str">
        <f t="shared" si="95"/>
        <v>PINK_FRE</v>
      </c>
      <c r="CX104" s="52" t="str">
        <f t="shared" si="96"/>
        <v>JOK</v>
      </c>
      <c r="CY104" s="52">
        <f t="shared" si="97"/>
        <v>520</v>
      </c>
      <c r="CZ104" s="53">
        <f t="shared" si="114"/>
        <v>400</v>
      </c>
      <c r="DA104" s="53">
        <f t="shared" si="98"/>
        <v>23000</v>
      </c>
      <c r="DB104" s="52" t="str">
        <f t="shared" si="99"/>
        <v>PINK</v>
      </c>
      <c r="DC104" s="52" t="str">
        <f t="shared" si="100"/>
        <v>FRE</v>
      </c>
      <c r="DD104" s="61" t="s">
        <v>4400</v>
      </c>
      <c r="DE104" s="165"/>
      <c r="DG104" s="277">
        <v>41795</v>
      </c>
      <c r="DH104" s="283">
        <f t="shared" si="101"/>
        <v>41789</v>
      </c>
      <c r="DI104" s="276">
        <v>41795</v>
      </c>
      <c r="DJ104" s="276">
        <v>41795</v>
      </c>
      <c r="DK104" s="277">
        <v>41815</v>
      </c>
      <c r="DL104" s="1210">
        <v>4</v>
      </c>
      <c r="DM104" s="1210">
        <v>4</v>
      </c>
      <c r="DN104" s="1208" t="s">
        <v>1923</v>
      </c>
      <c r="DO104" s="1208" t="s">
        <v>1923</v>
      </c>
      <c r="DP104" s="284">
        <f t="shared" si="102"/>
        <v>41819</v>
      </c>
      <c r="DQ104" s="1208" t="s">
        <v>1923</v>
      </c>
      <c r="DR104" s="1208" t="s">
        <v>1923</v>
      </c>
      <c r="DS104" s="278">
        <v>41815</v>
      </c>
      <c r="DT104" s="277">
        <v>41814</v>
      </c>
      <c r="DU104" s="278">
        <v>41815</v>
      </c>
      <c r="DV104" s="1269" t="s">
        <v>4627</v>
      </c>
      <c r="DW104" s="1267" t="s">
        <v>2393</v>
      </c>
      <c r="DX104" s="1300"/>
      <c r="DY104" s="278"/>
      <c r="DZ104" s="61"/>
      <c r="EA104" s="62"/>
      <c r="EB104" s="62"/>
      <c r="EC104" s="26" t="str">
        <f t="shared" si="123"/>
        <v>JOKACF3520PK41786</v>
      </c>
      <c r="ED104" s="26" t="str">
        <f t="shared" si="124"/>
        <v>JOKACF3520PKFRE</v>
      </c>
      <c r="EE104" s="27">
        <f>IF(ED104="",0,IF(COUNTIF(ED$12:ED103,ED104)=0,0,COUNTIF(ED$12:ED103,ED104)))</f>
        <v>0</v>
      </c>
      <c r="EF104" s="26">
        <f t="shared" si="125"/>
        <v>0</v>
      </c>
      <c r="EG104" s="27" t="str">
        <f t="shared" si="126"/>
        <v/>
      </c>
      <c r="EI104" s="26" t="str">
        <f t="shared" si="127"/>
        <v>JOKACF3520</v>
      </c>
      <c r="EJ104" s="26" t="str">
        <f t="shared" si="128"/>
        <v>JOKACF3520PK</v>
      </c>
      <c r="EL104" s="1323">
        <v>41823</v>
      </c>
      <c r="EM104" s="1211">
        <v>41834</v>
      </c>
      <c r="EN104" s="1265" t="s">
        <v>2417</v>
      </c>
      <c r="EO104" s="1265" t="s">
        <v>2417</v>
      </c>
      <c r="EP104" s="1265" t="s">
        <v>2417</v>
      </c>
      <c r="EQ104" s="1265" t="s">
        <v>2417</v>
      </c>
      <c r="ER104" s="1318"/>
      <c r="ES104" s="1318"/>
      <c r="ET104" s="1318"/>
      <c r="EU104" s="1318"/>
      <c r="EV104" s="1211"/>
      <c r="EW104" s="1211"/>
    </row>
    <row r="105" spans="1:153" s="26" customFormat="1" ht="52.5" customHeight="1">
      <c r="A105" s="169" t="str">
        <f>IF(OR($I105="TTL",$I105=""),"",IF(ISERROR(VLOOKUP($B105,CODE!$D:$G,CODE!$F$1-2,FALSE))=TRUE,"전략",VLOOKUP($B105,CODE!$D:$G,CODE!$F$1-2,FALSE)))</f>
        <v>전략</v>
      </c>
      <c r="B105" s="224" t="str">
        <f>IF(OR($I105="TTL",$I105=""),"",IF(VLOOKUP($P105,CODE!$K:$O,CODE!$O$1,FALSE)="",$I105,$I105&amp;"-"&amp;VLOOKUP($P105,CODE!$K:$O,CODE!$O$1,FALSE)))</f>
        <v>JOK-ACC</v>
      </c>
      <c r="C105" s="72" t="str">
        <f t="shared" si="115"/>
        <v>JOK-KIDS FIRST TOYS-02</v>
      </c>
      <c r="D105" s="306" t="str">
        <f t="shared" si="116"/>
        <v>JOK-KIDS FIRST TOYS-02JOKACF3521GR</v>
      </c>
      <c r="E105" s="72">
        <f t="shared" si="117"/>
        <v>8</v>
      </c>
      <c r="F105" s="195" t="str">
        <f t="shared" si="118"/>
        <v>JOK-KIDS FIRST TOYS-028</v>
      </c>
      <c r="G105" s="72" t="str">
        <f t="shared" si="119"/>
        <v>JOK-KIDS FIRST TOYS-028-JOKACF3521GREENFRE</v>
      </c>
      <c r="H105" s="72" t="str">
        <f>IF(ISERROR(I105&amp;VLOOKUP(P105,CODE!$K:$N,CODE!$N$1,FALSE)&amp;S105)=TRUE,0,I105&amp;VLOOKUP(P105,CODE!$K:$N,CODE!$N$1,FALSE)&amp;S105)</f>
        <v>JOK의류외521</v>
      </c>
      <c r="I105" s="72" t="str">
        <f>IF(ISERROR(SEARCH("TTL",$K105))=TRUE,IF($L105="","",VLOOKUP($L105,CODE!$B:$G,CODE!$D$1,FALSE)),"TTL")</f>
        <v>JOK</v>
      </c>
      <c r="J105" s="244" t="str">
        <f t="shared" si="120"/>
        <v>14FW J</v>
      </c>
      <c r="K105" s="998"/>
      <c r="L105" s="40" t="s">
        <v>2198</v>
      </c>
      <c r="M105" s="41" t="str">
        <f>IF(OR($I105="TTL",$L105=""),"",VLOOKUP($L105,CODE!$B:$D,CODE!$C$1,FALSE))</f>
        <v>JOIE BETE KIDS</v>
      </c>
      <c r="N105" s="42" t="str">
        <f>IF(OR($I105="TTL",$L105=""),"",VLOOKUP($K$2,CODE!$S:$T,CODE!$T$1-1,FALSE))</f>
        <v>F</v>
      </c>
      <c r="O105" s="43" t="str">
        <f>IF(OR($I105="TTL",$L105=""),"",VLOOKUP($L$2,CODE!$X:$Y,CODE!$Y$1-1,FALSE))</f>
        <v>3</v>
      </c>
      <c r="P105" s="40" t="s">
        <v>2199</v>
      </c>
      <c r="Q105" s="41" t="str">
        <f>IF(OR($I105="TTL",$P105=""),"",VLOOKUP($P105,CODE!$K:$M,CODE!$L$1,FALSE))</f>
        <v>ACC</v>
      </c>
      <c r="R105" s="185" t="s">
        <v>2200</v>
      </c>
      <c r="S105" s="40">
        <v>521</v>
      </c>
      <c r="T105" s="43">
        <f t="shared" si="69"/>
        <v>521</v>
      </c>
      <c r="U105" s="39" t="str">
        <f t="shared" si="70"/>
        <v>JOKACF3521</v>
      </c>
      <c r="V105" s="36">
        <f t="shared" si="103"/>
        <v>1</v>
      </c>
      <c r="W105" s="44" t="s">
        <v>2203</v>
      </c>
      <c r="X105" s="39" t="str">
        <f>IF($Y105="","",VLOOKUP($Y105,CODE!$AE:$AF,CODE!$AF$1-1,FALSE))</f>
        <v>GR</v>
      </c>
      <c r="Y105" s="37" t="s">
        <v>2204</v>
      </c>
      <c r="Z105" s="35" t="str">
        <f t="shared" si="104"/>
        <v>JOKACF3521GR</v>
      </c>
      <c r="AA105" s="587" t="str">
        <f t="shared" si="105"/>
        <v/>
      </c>
      <c r="AB105" s="45">
        <f t="shared" si="106"/>
        <v>1</v>
      </c>
      <c r="AC105" s="593">
        <v>0</v>
      </c>
      <c r="AD105" s="186">
        <v>1</v>
      </c>
      <c r="AE105" s="218" t="s">
        <v>2194</v>
      </c>
      <c r="AF105" s="214">
        <v>400</v>
      </c>
      <c r="AG105" s="215" t="s">
        <v>2195</v>
      </c>
      <c r="AH105" s="216">
        <v>2</v>
      </c>
      <c r="AI105" s="231" t="str">
        <f t="shared" si="71"/>
        <v>02</v>
      </c>
      <c r="AJ105" s="217" t="s">
        <v>2196</v>
      </c>
      <c r="AK105" s="217" t="s">
        <v>2197</v>
      </c>
      <c r="AL105" s="219">
        <f t="shared" si="72"/>
        <v>1</v>
      </c>
      <c r="AM105" s="254">
        <f>IF(ISERROR(VLOOKUP($F105,[1]기획현황취합!$A$1:$E$64926,[1]기획현황취합!$B$1,FALSE))=TRUE,0,VLOOKUP($F105,[1]기획현황취합!$A$1:$E$64926,[1]기획현황취합!$B$1,FALSE))</f>
        <v>23000</v>
      </c>
      <c r="AN105" s="1003">
        <f>IF(ISERROR(VLOOKUP($F105,[1]기획현황취합!$A$1:$E$64926,[1]기획현황취합!$C$1,FALSE))=TRUE,0,VLOOKUP($F105,[1]기획현황취합!$A$1:$E$64926,[1]기획현황취합!$C$1,FALSE))</f>
        <v>41820</v>
      </c>
      <c r="AO105" s="46">
        <f>IF(ISERROR(($AM105/1.1)/VLOOKUP($AG105,'TARGET MU'!$A:$D,'TARGET MU'!$D$1,FALSE))=TRUE,0,($AM105/1.1)/VLOOKUP($AG105,'TARGET MU'!$A:$D,'TARGET MU'!$D$1,FALSE))</f>
        <v>3484.8484848484845</v>
      </c>
      <c r="AP105" s="1034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5009.6000000000004</v>
      </c>
      <c r="AQ105" s="38">
        <f t="shared" si="107"/>
        <v>1524.7515151515158</v>
      </c>
      <c r="AR105" s="725">
        <v>0</v>
      </c>
      <c r="AS105" s="725">
        <v>0</v>
      </c>
      <c r="AT105" s="251">
        <v>20</v>
      </c>
      <c r="AU105" s="226">
        <f t="shared" si="73"/>
        <v>20</v>
      </c>
      <c r="AV105" s="252">
        <v>4</v>
      </c>
      <c r="AW105" s="253">
        <v>0</v>
      </c>
      <c r="AX105" s="257">
        <f>IF(ISERROR(VLOOKUP($F105,[1]기획현황취합!$A$1:$E$64926,[1]기획현황취합!$D$1,FALSE))=TRUE,0,VLOOKUP($F105,[1]기획현황취합!$A$1:$E$64926,[1]기획현황취합!$D$1,FALSE))</f>
        <v>41786</v>
      </c>
      <c r="AY105" s="255">
        <v>0</v>
      </c>
      <c r="AZ105" s="210">
        <f>IF(ISERROR(VLOOKUP($F105,[1]기획현황취합!$A$1:$E$64926,[1]기획현황취합!$E$1,FALSE))=TRUE,0,VLOOKUP($F105,[1]기획현황취합!$A$1:$E$64926,[1]기획현황취합!$E$1,FALSE))</f>
        <v>41879</v>
      </c>
      <c r="BA105" s="250">
        <v>41942</v>
      </c>
      <c r="BB105" s="1324">
        <v>41953</v>
      </c>
      <c r="BC105" s="250">
        <v>0</v>
      </c>
      <c r="BD105" s="250">
        <v>0</v>
      </c>
      <c r="BE105" s="250">
        <v>0</v>
      </c>
      <c r="BF105" s="250">
        <v>0</v>
      </c>
      <c r="BG105" s="1197" t="s">
        <v>1671</v>
      </c>
      <c r="BH105" s="1197" t="s">
        <v>1671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396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08"/>
        <v>0</v>
      </c>
      <c r="BO105" s="47">
        <f t="shared" si="109"/>
        <v>400</v>
      </c>
      <c r="BP105" s="95">
        <f t="shared" si="110"/>
        <v>2003840.0000000002</v>
      </c>
      <c r="BQ105" s="95">
        <f t="shared" si="111"/>
        <v>9200000</v>
      </c>
      <c r="BR105" s="48">
        <f t="shared" si="74"/>
        <v>4.1738044772219149</v>
      </c>
      <c r="BT105" s="26" t="str">
        <f>IF(ISERROR(Z105&amp;VLOOKUP($AG105,'TARGET MU'!$A:$D,'TARGET MU'!$B$1,FALSE))=TRUE,"",Z105&amp;VLOOKUP($AG105,'TARGET MU'!$A:$D,'TARGET MU'!$B$1,FALSE))</f>
        <v>JOKACF3521GRKIDS FIRST TOYS</v>
      </c>
      <c r="BU105" s="31">
        <f t="shared" si="121"/>
        <v>5009.6000000000004</v>
      </c>
      <c r="BV105" s="31" t="str">
        <f t="shared" si="122"/>
        <v>JOKACF3521GRFRE40023000KIDS FIRST TOYS02CN</v>
      </c>
      <c r="BX105" s="55" t="str">
        <f t="shared" si="75"/>
        <v>JOK</v>
      </c>
      <c r="BY105" s="56" t="str">
        <f t="shared" si="76"/>
        <v>3</v>
      </c>
      <c r="BZ105" s="56" t="str">
        <f t="shared" si="77"/>
        <v>M</v>
      </c>
      <c r="CA105" s="56" t="str">
        <f t="shared" si="78"/>
        <v>AC</v>
      </c>
      <c r="CB105" s="56" t="str">
        <f t="shared" si="79"/>
        <v>K</v>
      </c>
      <c r="CC105" s="56" t="str">
        <f t="shared" si="80"/>
        <v>CN</v>
      </c>
      <c r="CD105" s="57" t="str">
        <f t="shared" si="81"/>
        <v>14FW JOIE BETE_25_GR_KIDS</v>
      </c>
      <c r="CE105" s="56" t="str">
        <f t="shared" si="82"/>
        <v>JOKACF3521</v>
      </c>
      <c r="CF105" s="56">
        <f t="shared" si="83"/>
        <v>521</v>
      </c>
      <c r="CG105" s="57" t="str">
        <f t="shared" si="84"/>
        <v>14FW JOIE BETE_25_GR_KIDS</v>
      </c>
      <c r="CH105" s="56" t="str">
        <f t="shared" si="85"/>
        <v>GR</v>
      </c>
      <c r="CI105" s="56">
        <f t="shared" si="86"/>
        <v>1</v>
      </c>
      <c r="CJ105" s="56" t="str">
        <f t="shared" si="87"/>
        <v>FRE</v>
      </c>
      <c r="CK105" s="58">
        <f t="shared" si="112"/>
        <v>400</v>
      </c>
      <c r="CL105" s="59">
        <f t="shared" si="88"/>
        <v>4</v>
      </c>
      <c r="CM105" s="58">
        <f t="shared" si="89"/>
        <v>23000</v>
      </c>
      <c r="CN105" s="58">
        <f t="shared" si="90"/>
        <v>4989.6000000000004</v>
      </c>
      <c r="CO105" s="58">
        <f t="shared" si="91"/>
        <v>20</v>
      </c>
      <c r="CP105" s="60">
        <f t="shared" si="92"/>
        <v>1</v>
      </c>
      <c r="CQ105" s="241">
        <v>1186</v>
      </c>
      <c r="CS105" s="49"/>
      <c r="CT105" s="50" t="str">
        <f t="shared" si="93"/>
        <v>JOKACF3521GRFRE</v>
      </c>
      <c r="CU105" s="51" t="str">
        <f t="shared" si="94"/>
        <v>JOIE BETE KIDS</v>
      </c>
      <c r="CV105" s="51" t="str">
        <f t="shared" si="113"/>
        <v>ACC_521</v>
      </c>
      <c r="CW105" s="51" t="str">
        <f t="shared" si="95"/>
        <v>GREEN_FRE</v>
      </c>
      <c r="CX105" s="52" t="str">
        <f t="shared" si="96"/>
        <v>JOK</v>
      </c>
      <c r="CY105" s="52">
        <f t="shared" si="97"/>
        <v>521</v>
      </c>
      <c r="CZ105" s="53">
        <f t="shared" si="114"/>
        <v>400</v>
      </c>
      <c r="DA105" s="53">
        <f t="shared" si="98"/>
        <v>23000</v>
      </c>
      <c r="DB105" s="52" t="str">
        <f t="shared" si="99"/>
        <v>GREEN</v>
      </c>
      <c r="DC105" s="52" t="str">
        <f t="shared" si="100"/>
        <v>FRE</v>
      </c>
      <c r="DD105" s="61" t="s">
        <v>4399</v>
      </c>
      <c r="DE105" s="165"/>
      <c r="DG105" s="277">
        <v>41795</v>
      </c>
      <c r="DH105" s="283">
        <f t="shared" si="101"/>
        <v>41789</v>
      </c>
      <c r="DI105" s="276">
        <v>41795</v>
      </c>
      <c r="DJ105" s="276">
        <v>41795</v>
      </c>
      <c r="DK105" s="277">
        <v>41815</v>
      </c>
      <c r="DL105" s="1210">
        <v>5</v>
      </c>
      <c r="DM105" s="1210">
        <v>5</v>
      </c>
      <c r="DN105" s="1208" t="s">
        <v>1923</v>
      </c>
      <c r="DO105" s="1208" t="s">
        <v>1923</v>
      </c>
      <c r="DP105" s="284">
        <f t="shared" si="102"/>
        <v>41819</v>
      </c>
      <c r="DQ105" s="1208" t="s">
        <v>1923</v>
      </c>
      <c r="DR105" s="1208" t="s">
        <v>1923</v>
      </c>
      <c r="DS105" s="278">
        <v>41815</v>
      </c>
      <c r="DT105" s="277">
        <v>41814</v>
      </c>
      <c r="DU105" s="278">
        <v>41815</v>
      </c>
      <c r="DV105" s="1269" t="s">
        <v>4627</v>
      </c>
      <c r="DW105" s="1267" t="s">
        <v>2393</v>
      </c>
      <c r="DX105" s="1300"/>
      <c r="DY105" s="278"/>
      <c r="DZ105" s="61"/>
      <c r="EA105" s="62"/>
      <c r="EB105" s="62"/>
      <c r="EC105" s="26" t="str">
        <f t="shared" si="123"/>
        <v>JOKACF3521GR41786</v>
      </c>
      <c r="ED105" s="26" t="str">
        <f t="shared" si="124"/>
        <v>JOKACF3521GRFRE</v>
      </c>
      <c r="EE105" s="27">
        <f>IF(ED105="",0,IF(COUNTIF(ED$12:ED104,ED105)=0,0,COUNTIF(ED$12:ED104,ED105)))</f>
        <v>0</v>
      </c>
      <c r="EF105" s="26">
        <f t="shared" si="125"/>
        <v>0</v>
      </c>
      <c r="EG105" s="27" t="str">
        <f t="shared" si="126"/>
        <v/>
      </c>
      <c r="EI105" s="26" t="str">
        <f t="shared" si="127"/>
        <v>JOKACF3521</v>
      </c>
      <c r="EJ105" s="26" t="str">
        <f t="shared" si="128"/>
        <v>JOKACF3521GR</v>
      </c>
      <c r="EL105" s="1323">
        <v>41823</v>
      </c>
      <c r="EM105" s="1211">
        <v>41834</v>
      </c>
      <c r="EN105" s="1265" t="s">
        <v>2417</v>
      </c>
      <c r="EO105" s="1265" t="s">
        <v>2417</v>
      </c>
      <c r="EP105" s="1265" t="s">
        <v>2417</v>
      </c>
      <c r="EQ105" s="1265" t="s">
        <v>2417</v>
      </c>
      <c r="ER105" s="1318"/>
      <c r="ES105" s="1318"/>
      <c r="ET105" s="1318"/>
      <c r="EU105" s="1318"/>
      <c r="EV105" s="1211"/>
      <c r="EW105" s="1211"/>
    </row>
    <row r="106" spans="1:153" s="26" customFormat="1" ht="52.5" customHeight="1">
      <c r="A106" s="169" t="str">
        <f>IF(OR($I106="TTL",$I106=""),"",IF(ISERROR(VLOOKUP($B106,CODE!$D:$G,CODE!$F$1-2,FALSE))=TRUE,"전략",VLOOKUP($B106,CODE!$D:$G,CODE!$F$1-2,FALSE)))</f>
        <v>전략</v>
      </c>
      <c r="B106" s="224" t="str">
        <f>IF(OR($I106="TTL",$I106=""),"",IF(VLOOKUP($P106,CODE!$K:$O,CODE!$O$1,FALSE)="",$I106,$I106&amp;"-"&amp;VLOOKUP($P106,CODE!$K:$O,CODE!$O$1,FALSE)))</f>
        <v>JOK-ACC</v>
      </c>
      <c r="C106" s="72" t="str">
        <f t="shared" si="115"/>
        <v>JOK-KIDS FIRST TOYS-02</v>
      </c>
      <c r="D106" s="306" t="str">
        <f t="shared" si="116"/>
        <v>JOK-KIDS FIRST TOYS-02JOKACF3522GY</v>
      </c>
      <c r="E106" s="72">
        <f t="shared" si="117"/>
        <v>9</v>
      </c>
      <c r="F106" s="195" t="str">
        <f t="shared" si="118"/>
        <v>JOK-KIDS FIRST TOYS-029</v>
      </c>
      <c r="G106" s="72" t="str">
        <f t="shared" si="119"/>
        <v>JOK-KIDS FIRST TOYS-029-JOKACF3522GREYFRE</v>
      </c>
      <c r="H106" s="72" t="str">
        <f>IF(ISERROR(I106&amp;VLOOKUP(P106,CODE!$K:$N,CODE!$N$1,FALSE)&amp;S106)=TRUE,0,I106&amp;VLOOKUP(P106,CODE!$K:$N,CODE!$N$1,FALSE)&amp;S106)</f>
        <v>JOK의류외522</v>
      </c>
      <c r="I106" s="72" t="str">
        <f>IF(ISERROR(SEARCH("TTL",$K106))=TRUE,IF($L106="","",VLOOKUP($L106,CODE!$B:$G,CODE!$D$1,FALSE)),"TTL")</f>
        <v>JOK</v>
      </c>
      <c r="J106" s="244" t="str">
        <f t="shared" si="120"/>
        <v>14FW J</v>
      </c>
      <c r="K106" s="998"/>
      <c r="L106" s="40" t="s">
        <v>2198</v>
      </c>
      <c r="M106" s="41" t="str">
        <f>IF(OR($I106="TTL",$L106=""),"",VLOOKUP($L106,CODE!$B:$D,CODE!$C$1,FALSE))</f>
        <v>JOIE BETE KIDS</v>
      </c>
      <c r="N106" s="42" t="str">
        <f>IF(OR($I106="TTL",$L106=""),"",VLOOKUP($K$2,CODE!$S:$T,CODE!$T$1-1,FALSE))</f>
        <v>F</v>
      </c>
      <c r="O106" s="43" t="str">
        <f>IF(OR($I106="TTL",$L106=""),"",VLOOKUP($L$2,CODE!$X:$Y,CODE!$Y$1-1,FALSE))</f>
        <v>3</v>
      </c>
      <c r="P106" s="40" t="s">
        <v>2199</v>
      </c>
      <c r="Q106" s="41" t="str">
        <f>IF(OR($I106="TTL",$P106=""),"",VLOOKUP($P106,CODE!$K:$M,CODE!$L$1,FALSE))</f>
        <v>ACC</v>
      </c>
      <c r="R106" s="185" t="s">
        <v>2200</v>
      </c>
      <c r="S106" s="40">
        <v>522</v>
      </c>
      <c r="T106" s="43">
        <f t="shared" si="69"/>
        <v>522</v>
      </c>
      <c r="U106" s="39" t="str">
        <f t="shared" si="70"/>
        <v>JOKACF3522</v>
      </c>
      <c r="V106" s="36">
        <f t="shared" si="103"/>
        <v>1</v>
      </c>
      <c r="W106" s="44" t="s">
        <v>2205</v>
      </c>
      <c r="X106" s="39" t="str">
        <f>IF($Y106="","",VLOOKUP($Y106,CODE!$AE:$AF,CODE!$AF$1-1,FALSE))</f>
        <v>GY</v>
      </c>
      <c r="Y106" s="37" t="s">
        <v>2206</v>
      </c>
      <c r="Z106" s="35" t="str">
        <f t="shared" si="104"/>
        <v>JOKACF3522GY</v>
      </c>
      <c r="AA106" s="587" t="str">
        <f t="shared" si="105"/>
        <v/>
      </c>
      <c r="AB106" s="45">
        <f t="shared" si="106"/>
        <v>1</v>
      </c>
      <c r="AC106" s="593">
        <v>0</v>
      </c>
      <c r="AD106" s="186">
        <v>1</v>
      </c>
      <c r="AE106" s="218" t="s">
        <v>2194</v>
      </c>
      <c r="AF106" s="214">
        <v>400</v>
      </c>
      <c r="AG106" s="215" t="s">
        <v>2195</v>
      </c>
      <c r="AH106" s="216">
        <v>2</v>
      </c>
      <c r="AI106" s="231" t="str">
        <f t="shared" si="71"/>
        <v>02</v>
      </c>
      <c r="AJ106" s="217" t="s">
        <v>2196</v>
      </c>
      <c r="AK106" s="217" t="s">
        <v>2197</v>
      </c>
      <c r="AL106" s="219">
        <f t="shared" si="72"/>
        <v>1</v>
      </c>
      <c r="AM106" s="254">
        <f>IF(ISERROR(VLOOKUP($F106,[1]기획현황취합!$A$1:$E$64926,[1]기획현황취합!$B$1,FALSE))=TRUE,0,VLOOKUP($F106,[1]기획현황취합!$A$1:$E$64926,[1]기획현황취합!$B$1,FALSE))</f>
        <v>23000</v>
      </c>
      <c r="AN106" s="1003">
        <f>IF(ISERROR(VLOOKUP($F106,[1]기획현황취합!$A$1:$E$64926,[1]기획현황취합!$C$1,FALSE))=TRUE,0,VLOOKUP($F106,[1]기획현황취합!$A$1:$E$64926,[1]기획현황취합!$C$1,FALSE))</f>
        <v>41820</v>
      </c>
      <c r="AO106" s="46">
        <f>IF(ISERROR(($AM106/1.1)/VLOOKUP($AG106,'TARGET MU'!$A:$D,'TARGET MU'!$D$1,FALSE))=TRUE,0,($AM106/1.1)/VLOOKUP($AG106,'TARGET MU'!$A:$D,'TARGET MU'!$D$1,FALSE))</f>
        <v>3484.8484848484845</v>
      </c>
      <c r="AP106" s="1034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4884.8599999999997</v>
      </c>
      <c r="AQ106" s="38">
        <f t="shared" si="107"/>
        <v>1400.0115151515151</v>
      </c>
      <c r="AR106" s="725">
        <v>0</v>
      </c>
      <c r="AS106" s="725">
        <v>0</v>
      </c>
      <c r="AT106" s="251">
        <v>20</v>
      </c>
      <c r="AU106" s="226">
        <f t="shared" si="73"/>
        <v>20</v>
      </c>
      <c r="AV106" s="252">
        <v>3.9</v>
      </c>
      <c r="AW106" s="253">
        <v>0</v>
      </c>
      <c r="AX106" s="257">
        <f>IF(ISERROR(VLOOKUP($F106,[1]기획현황취합!$A$1:$E$64926,[1]기획현황취합!$D$1,FALSE))=TRUE,0,VLOOKUP($F106,[1]기획현황취합!$A$1:$E$64926,[1]기획현황취합!$D$1,FALSE))</f>
        <v>41786</v>
      </c>
      <c r="AY106" s="255">
        <v>0</v>
      </c>
      <c r="AZ106" s="210">
        <f>IF(ISERROR(VLOOKUP($F106,[1]기획현황취합!$A$1:$E$64926,[1]기획현황취합!$E$1,FALSE))=TRUE,0,VLOOKUP($F106,[1]기획현황취합!$A$1:$E$64926,[1]기획현황취합!$E$1,FALSE))</f>
        <v>41879</v>
      </c>
      <c r="BA106" s="250">
        <v>41942</v>
      </c>
      <c r="BB106" s="1324">
        <v>41953</v>
      </c>
      <c r="BC106" s="250">
        <v>0</v>
      </c>
      <c r="BD106" s="250">
        <v>0</v>
      </c>
      <c r="BE106" s="250">
        <v>0</v>
      </c>
      <c r="BF106" s="250">
        <v>0</v>
      </c>
      <c r="BG106" s="1197" t="s">
        <v>1671</v>
      </c>
      <c r="BH106" s="1197" t="s">
        <v>1671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400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08"/>
        <v>0</v>
      </c>
      <c r="BO106" s="47">
        <f t="shared" si="109"/>
        <v>400</v>
      </c>
      <c r="BP106" s="95">
        <f t="shared" si="110"/>
        <v>1953943.9999999998</v>
      </c>
      <c r="BQ106" s="95">
        <f t="shared" si="111"/>
        <v>9200000</v>
      </c>
      <c r="BR106" s="48">
        <f t="shared" si="74"/>
        <v>4.2803869320903587</v>
      </c>
      <c r="BT106" s="26" t="str">
        <f>IF(ISERROR(Z106&amp;VLOOKUP($AG106,'TARGET MU'!$A:$D,'TARGET MU'!$B$1,FALSE))=TRUE,"",Z106&amp;VLOOKUP($AG106,'TARGET MU'!$A:$D,'TARGET MU'!$B$1,FALSE))</f>
        <v>JOKACF3522GYKIDS FIRST TOYS</v>
      </c>
      <c r="BU106" s="31">
        <f t="shared" si="121"/>
        <v>4884.8599999999997</v>
      </c>
      <c r="BV106" s="31" t="str">
        <f t="shared" si="122"/>
        <v>JOKACF3522GYFRE40023000KIDS FIRST TOYS02CN</v>
      </c>
      <c r="BX106" s="55" t="str">
        <f t="shared" si="75"/>
        <v>JOK</v>
      </c>
      <c r="BY106" s="56" t="str">
        <f t="shared" si="76"/>
        <v>3</v>
      </c>
      <c r="BZ106" s="56" t="str">
        <f t="shared" si="77"/>
        <v>M</v>
      </c>
      <c r="CA106" s="56" t="str">
        <f t="shared" si="78"/>
        <v>AC</v>
      </c>
      <c r="CB106" s="56" t="str">
        <f t="shared" si="79"/>
        <v>K</v>
      </c>
      <c r="CC106" s="56" t="str">
        <f t="shared" si="80"/>
        <v>CN</v>
      </c>
      <c r="CD106" s="57" t="str">
        <f t="shared" si="81"/>
        <v>14FW JOIE BETE_27_GY_KIDS</v>
      </c>
      <c r="CE106" s="56" t="str">
        <f t="shared" si="82"/>
        <v>JOKACF3522</v>
      </c>
      <c r="CF106" s="56">
        <f t="shared" si="83"/>
        <v>522</v>
      </c>
      <c r="CG106" s="57" t="str">
        <f t="shared" si="84"/>
        <v>14FW JOIE BETE_27_GY_KIDS</v>
      </c>
      <c r="CH106" s="56" t="str">
        <f t="shared" si="85"/>
        <v>GY</v>
      </c>
      <c r="CI106" s="56">
        <f t="shared" si="86"/>
        <v>1</v>
      </c>
      <c r="CJ106" s="56" t="str">
        <f t="shared" si="87"/>
        <v>FRE</v>
      </c>
      <c r="CK106" s="58">
        <f t="shared" si="112"/>
        <v>400</v>
      </c>
      <c r="CL106" s="59">
        <f t="shared" si="88"/>
        <v>3.9</v>
      </c>
      <c r="CM106" s="58">
        <f t="shared" si="89"/>
        <v>23000</v>
      </c>
      <c r="CN106" s="58">
        <f t="shared" si="90"/>
        <v>4864.8599999999997</v>
      </c>
      <c r="CO106" s="58">
        <f t="shared" si="91"/>
        <v>20</v>
      </c>
      <c r="CP106" s="60">
        <f t="shared" si="92"/>
        <v>1</v>
      </c>
      <c r="CQ106" s="241">
        <v>1186</v>
      </c>
      <c r="CS106" s="49"/>
      <c r="CT106" s="50" t="str">
        <f t="shared" si="93"/>
        <v>JOKACF3522GYFRE</v>
      </c>
      <c r="CU106" s="51" t="str">
        <f t="shared" si="94"/>
        <v>JOIE BETE KIDS</v>
      </c>
      <c r="CV106" s="51" t="str">
        <f t="shared" si="113"/>
        <v>ACC_522</v>
      </c>
      <c r="CW106" s="51" t="str">
        <f t="shared" si="95"/>
        <v>GREY_FRE</v>
      </c>
      <c r="CX106" s="52" t="str">
        <f t="shared" si="96"/>
        <v>JOK</v>
      </c>
      <c r="CY106" s="52">
        <f t="shared" si="97"/>
        <v>522</v>
      </c>
      <c r="CZ106" s="53">
        <f t="shared" si="114"/>
        <v>400</v>
      </c>
      <c r="DA106" s="53">
        <f t="shared" si="98"/>
        <v>23000</v>
      </c>
      <c r="DB106" s="52" t="str">
        <f t="shared" si="99"/>
        <v>GREY</v>
      </c>
      <c r="DC106" s="52" t="str">
        <f t="shared" si="100"/>
        <v>FRE</v>
      </c>
      <c r="DD106" s="61" t="s">
        <v>4399</v>
      </c>
      <c r="DE106" s="165"/>
      <c r="DG106" s="277">
        <v>41795</v>
      </c>
      <c r="DH106" s="283">
        <f t="shared" si="101"/>
        <v>41789</v>
      </c>
      <c r="DI106" s="276">
        <v>41795</v>
      </c>
      <c r="DJ106" s="276">
        <v>41795</v>
      </c>
      <c r="DK106" s="277">
        <v>41815</v>
      </c>
      <c r="DL106" s="1210">
        <v>4</v>
      </c>
      <c r="DM106" s="1210">
        <v>4</v>
      </c>
      <c r="DN106" s="1208" t="s">
        <v>1923</v>
      </c>
      <c r="DO106" s="1208" t="s">
        <v>1923</v>
      </c>
      <c r="DP106" s="284">
        <f t="shared" si="102"/>
        <v>41819</v>
      </c>
      <c r="DQ106" s="1208" t="s">
        <v>1923</v>
      </c>
      <c r="DR106" s="1208" t="s">
        <v>1923</v>
      </c>
      <c r="DS106" s="278">
        <v>41815</v>
      </c>
      <c r="DT106" s="277">
        <v>41814</v>
      </c>
      <c r="DU106" s="278">
        <v>41815</v>
      </c>
      <c r="DV106" s="1269" t="s">
        <v>4627</v>
      </c>
      <c r="DW106" s="1267" t="s">
        <v>2393</v>
      </c>
      <c r="DX106" s="1300"/>
      <c r="DY106" s="278"/>
      <c r="DZ106" s="61"/>
      <c r="EA106" s="62"/>
      <c r="EB106" s="62"/>
      <c r="EC106" s="26" t="str">
        <f t="shared" si="123"/>
        <v>JOKACF3522GY41786</v>
      </c>
      <c r="ED106" s="26" t="str">
        <f t="shared" si="124"/>
        <v>JOKACF3522GYFRE</v>
      </c>
      <c r="EE106" s="27">
        <f>IF(ED106="",0,IF(COUNTIF(ED$12:ED105,ED106)=0,0,COUNTIF(ED$12:ED105,ED106)))</f>
        <v>0</v>
      </c>
      <c r="EF106" s="26">
        <f t="shared" si="125"/>
        <v>0</v>
      </c>
      <c r="EG106" s="27" t="str">
        <f t="shared" si="126"/>
        <v/>
      </c>
      <c r="EI106" s="26" t="str">
        <f t="shared" si="127"/>
        <v>JOKACF3522</v>
      </c>
      <c r="EJ106" s="26" t="str">
        <f t="shared" si="128"/>
        <v>JOKACF3522GY</v>
      </c>
      <c r="EL106" s="1323">
        <v>41823</v>
      </c>
      <c r="EM106" s="1211">
        <v>41834</v>
      </c>
      <c r="EN106" s="1265" t="s">
        <v>2417</v>
      </c>
      <c r="EO106" s="1265" t="s">
        <v>2417</v>
      </c>
      <c r="EP106" s="1265" t="s">
        <v>2417</v>
      </c>
      <c r="EQ106" s="1265" t="s">
        <v>2417</v>
      </c>
      <c r="ER106" s="1318"/>
      <c r="ES106" s="1318"/>
      <c r="ET106" s="1318"/>
      <c r="EU106" s="1318"/>
      <c r="EV106" s="1211"/>
      <c r="EW106" s="1211"/>
    </row>
    <row r="107" spans="1:153" s="26" customFormat="1" ht="52.5" customHeight="1">
      <c r="A107" s="169" t="str">
        <f>IF(OR($I107="TTL",$I107=""),"",IF(ISERROR(VLOOKUP($B107,CODE!$D:$G,CODE!$F$1-2,FALSE))=TRUE,"전략",VLOOKUP($B107,CODE!$D:$G,CODE!$F$1-2,FALSE)))</f>
        <v/>
      </c>
      <c r="B107" s="224" t="str">
        <f>IF(OR($I107="TTL",$I107=""),"",IF(VLOOKUP($P107,CODE!$K:$O,CODE!$O$1,FALSE)="",$I107,$I107&amp;"-"&amp;VLOOKUP($P107,CODE!$K:$O,CODE!$O$1,FALSE)))</f>
        <v/>
      </c>
      <c r="C107" s="72" t="str">
        <f t="shared" si="115"/>
        <v/>
      </c>
      <c r="D107" s="306" t="str">
        <f t="shared" si="116"/>
        <v/>
      </c>
      <c r="E107" s="72">
        <f t="shared" si="117"/>
        <v>0</v>
      </c>
      <c r="F107" s="195" t="str">
        <f t="shared" si="118"/>
        <v>0</v>
      </c>
      <c r="G107" s="72" t="str">
        <f t="shared" si="119"/>
        <v>0-</v>
      </c>
      <c r="H107" s="72">
        <f>IF(ISERROR(I107&amp;VLOOKUP(P107,CODE!$K:$N,CODE!$N$1,FALSE)&amp;S107)=TRUE,0,I107&amp;VLOOKUP(P107,CODE!$K:$N,CODE!$N$1,FALSE)&amp;S107)</f>
        <v>0</v>
      </c>
      <c r="I107" s="72" t="str">
        <f>IF(ISERROR(SEARCH("TTL",$K107))=TRUE,IF($L107="","",VLOOKUP($L107,CODE!$B:$G,CODE!$D$1,FALSE)),"TTL")</f>
        <v>TTL</v>
      </c>
      <c r="J107" s="244" t="str">
        <f t="shared" si="120"/>
        <v/>
      </c>
      <c r="K107" s="998" t="str">
        <f>C106&amp;" TTL"</f>
        <v>JOK-KIDS FIRST TOYS-02 TTL</v>
      </c>
      <c r="L107" s="40"/>
      <c r="M107" s="41" t="str">
        <f>IF(OR($I107="TTL",$L107=""),"",VLOOKUP($L107,CODE!$B:$D,CODE!$C$1,FALSE))</f>
        <v/>
      </c>
      <c r="N107" s="42" t="str">
        <f>IF(OR($I107="TTL",$L107=""),"",VLOOKUP($K$2,CODE!$S:$T,CODE!$T$1-1,FALSE))</f>
        <v/>
      </c>
      <c r="O107" s="43" t="str">
        <f>IF(OR($I107="TTL",$L107=""),"",VLOOKUP($L$2,CODE!$X:$Y,CODE!$Y$1-1,FALSE))</f>
        <v/>
      </c>
      <c r="P107" s="40"/>
      <c r="Q107" s="41" t="str">
        <f>IF(OR($I107="TTL",$P107=""),"",VLOOKUP($P107,CODE!$K:$M,CODE!$L$1,FALSE))</f>
        <v/>
      </c>
      <c r="R107" s="185" t="s">
        <v>2200</v>
      </c>
      <c r="S107" s="40"/>
      <c r="T107" s="43" t="str">
        <f t="shared" si="69"/>
        <v/>
      </c>
      <c r="U107" s="39" t="str">
        <f t="shared" si="70"/>
        <v/>
      </c>
      <c r="V107" s="36">
        <f t="shared" si="103"/>
        <v>9</v>
      </c>
      <c r="W107" s="44"/>
      <c r="X107" s="39" t="str">
        <f>IF($Y107="","",VLOOKUP($Y107,CODE!$AE:$AF,CODE!$AF$1-1,FALSE))</f>
        <v/>
      </c>
      <c r="Y107" s="37"/>
      <c r="Z107" s="35" t="str">
        <f t="shared" si="104"/>
        <v/>
      </c>
      <c r="AA107" s="587" t="str">
        <f t="shared" si="105"/>
        <v/>
      </c>
      <c r="AB107" s="45">
        <f t="shared" si="106"/>
        <v>9</v>
      </c>
      <c r="AC107" s="593">
        <v>0</v>
      </c>
      <c r="AD107" s="186">
        <v>1</v>
      </c>
      <c r="AE107" s="218"/>
      <c r="AF107" s="214"/>
      <c r="AG107" s="215"/>
      <c r="AH107" s="216"/>
      <c r="AI107" s="231" t="str">
        <f t="shared" si="71"/>
        <v/>
      </c>
      <c r="AJ107" s="217"/>
      <c r="AK107" s="217"/>
      <c r="AL107" s="219" t="str">
        <f t="shared" si="72"/>
        <v/>
      </c>
      <c r="AM107" s="254">
        <f>IF(ISERROR(VLOOKUP($F107,[1]기획현황취합!$A$1:$E$64926,[1]기획현황취합!$B$1,FALSE))=TRUE,0,VLOOKUP($F107,[1]기획현황취합!$A$1:$E$64926,[1]기획현황취합!$B$1,FALSE))</f>
        <v>0</v>
      </c>
      <c r="AN107" s="1003">
        <f>IF(ISERROR(VLOOKUP($F107,[1]기획현황취합!$A$1:$E$64926,[1]기획현황취합!$C$1,FALSE))=TRUE,0,VLOOKUP($F107,[1]기획현황취합!$A$1:$E$64926,[1]기획현황취합!$C$1,FALSE))</f>
        <v>0</v>
      </c>
      <c r="AO107" s="46">
        <f>IF(ISERROR(($AM107/1.1)/VLOOKUP($AG107,'TARGET MU'!$A:$D,'TARGET MU'!$D$1,FALSE))=TRUE,0,($AM107/1.1)/VLOOKUP($AG107,'TARGET MU'!$A:$D,'TARGET MU'!$D$1,FALSE))</f>
        <v>0</v>
      </c>
      <c r="AP107" s="1034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0</v>
      </c>
      <c r="AQ107" s="38">
        <f t="shared" si="107"/>
        <v>0</v>
      </c>
      <c r="AR107" s="725">
        <v>0</v>
      </c>
      <c r="AS107" s="725">
        <v>0</v>
      </c>
      <c r="AT107" s="251" t="s">
        <v>1714</v>
      </c>
      <c r="AU107" s="226">
        <f t="shared" si="73"/>
        <v>0</v>
      </c>
      <c r="AV107" s="252">
        <v>0</v>
      </c>
      <c r="AW107" s="253">
        <v>0</v>
      </c>
      <c r="AX107" s="257">
        <f>IF(ISERROR(VLOOKUP($F107,[1]기획현황취합!$A$1:$E$64926,[1]기획현황취합!$D$1,FALSE))=TRUE,0,VLOOKUP($F107,[1]기획현황취합!$A$1:$E$64926,[1]기획현황취합!$D$1,FALSE))</f>
        <v>0</v>
      </c>
      <c r="AY107" s="255">
        <v>0</v>
      </c>
      <c r="AZ107" s="210">
        <f>IF(ISERROR(VLOOKUP($F107,[1]기획현황취합!$A$1:$E$64926,[1]기획현황취합!$E$1,FALSE))=TRUE,0,VLOOKUP($F107,[1]기획현황취합!$A$1:$E$64926,[1]기획현황취합!$E$1,FALSE))</f>
        <v>0</v>
      </c>
      <c r="BA107" s="250">
        <v>0</v>
      </c>
      <c r="BB107" s="250">
        <v>0</v>
      </c>
      <c r="BC107" s="250">
        <v>0</v>
      </c>
      <c r="BD107" s="250">
        <v>0</v>
      </c>
      <c r="BE107" s="250">
        <v>0</v>
      </c>
      <c r="BF107" s="250">
        <v>0</v>
      </c>
      <c r="BG107" s="256">
        <v>0</v>
      </c>
      <c r="BH107" s="256">
        <v>0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2493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08"/>
        <v>0</v>
      </c>
      <c r="BO107" s="47">
        <f t="shared" si="109"/>
        <v>2500</v>
      </c>
      <c r="BP107" s="95">
        <f t="shared" si="110"/>
        <v>15830332.200000001</v>
      </c>
      <c r="BQ107" s="95">
        <f t="shared" si="111"/>
        <v>72700000</v>
      </c>
      <c r="BR107" s="48">
        <f t="shared" si="74"/>
        <v>4.174954022184644</v>
      </c>
      <c r="BT107" s="26" t="str">
        <f>IF(ISERROR(Z107&amp;VLOOKUP($AG107,'TARGET MU'!$A:$D,'TARGET MU'!$B$1,FALSE))=TRUE,"",Z107&amp;VLOOKUP($AG107,'TARGET MU'!$A:$D,'TARGET MU'!$B$1,FALSE))</f>
        <v/>
      </c>
      <c r="BU107" s="31">
        <f t="shared" si="121"/>
        <v>0</v>
      </c>
      <c r="BV107" s="31" t="str">
        <f t="shared" si="122"/>
        <v>0</v>
      </c>
      <c r="BX107" s="55" t="str">
        <f t="shared" si="75"/>
        <v/>
      </c>
      <c r="BY107" s="56" t="str">
        <f t="shared" si="76"/>
        <v/>
      </c>
      <c r="BZ107" s="56">
        <f t="shared" si="77"/>
        <v>0</v>
      </c>
      <c r="CA107" s="56">
        <f t="shared" si="78"/>
        <v>0</v>
      </c>
      <c r="CB107" s="56" t="str">
        <f t="shared" si="79"/>
        <v>K</v>
      </c>
      <c r="CC107" s="56">
        <f t="shared" si="80"/>
        <v>0</v>
      </c>
      <c r="CD107" s="57">
        <f t="shared" si="81"/>
        <v>0</v>
      </c>
      <c r="CE107" s="56" t="str">
        <f t="shared" si="82"/>
        <v/>
      </c>
      <c r="CF107" s="56" t="str">
        <f t="shared" si="83"/>
        <v/>
      </c>
      <c r="CG107" s="57">
        <f t="shared" si="84"/>
        <v>0</v>
      </c>
      <c r="CH107" s="56" t="str">
        <f t="shared" si="85"/>
        <v/>
      </c>
      <c r="CI107" s="56">
        <f t="shared" si="86"/>
        <v>1</v>
      </c>
      <c r="CJ107" s="56">
        <f t="shared" si="87"/>
        <v>0</v>
      </c>
      <c r="CK107" s="58">
        <f t="shared" si="112"/>
        <v>2500</v>
      </c>
      <c r="CL107" s="59">
        <f t="shared" si="88"/>
        <v>0</v>
      </c>
      <c r="CM107" s="58">
        <f t="shared" si="89"/>
        <v>0</v>
      </c>
      <c r="CN107" s="58">
        <f t="shared" si="90"/>
        <v>0</v>
      </c>
      <c r="CO107" s="58">
        <f t="shared" si="91"/>
        <v>0</v>
      </c>
      <c r="CP107" s="60" t="str">
        <f t="shared" si="92"/>
        <v/>
      </c>
      <c r="CQ107" s="241"/>
      <c r="CS107" s="49"/>
      <c r="CT107" s="50" t="str">
        <f t="shared" si="93"/>
        <v>JOK-KIDS FIRST TOYS-02 TTL</v>
      </c>
      <c r="CU107" s="51" t="str">
        <f t="shared" si="94"/>
        <v/>
      </c>
      <c r="CV107" s="51" t="str">
        <f t="shared" si="113"/>
        <v/>
      </c>
      <c r="CW107" s="51" t="str">
        <f t="shared" si="95"/>
        <v/>
      </c>
      <c r="CX107" s="52">
        <f t="shared" si="96"/>
        <v>0</v>
      </c>
      <c r="CY107" s="52" t="str">
        <f t="shared" si="97"/>
        <v/>
      </c>
      <c r="CZ107" s="53">
        <f t="shared" si="114"/>
        <v>2500</v>
      </c>
      <c r="DA107" s="53">
        <f t="shared" si="98"/>
        <v>0</v>
      </c>
      <c r="DB107" s="52">
        <f t="shared" si="99"/>
        <v>0</v>
      </c>
      <c r="DC107" s="52">
        <f t="shared" si="100"/>
        <v>0</v>
      </c>
      <c r="DD107" s="61"/>
      <c r="DE107" s="165"/>
      <c r="DG107" s="277"/>
      <c r="DH107" s="283" t="str">
        <f t="shared" si="101"/>
        <v/>
      </c>
      <c r="DI107" s="276"/>
      <c r="DJ107" s="276"/>
      <c r="DK107" s="277"/>
      <c r="DL107" s="277"/>
      <c r="DM107" s="1080"/>
      <c r="DN107" s="277"/>
      <c r="DO107" s="277"/>
      <c r="DP107" s="284" t="str">
        <f t="shared" si="102"/>
        <v/>
      </c>
      <c r="DQ107" s="277"/>
      <c r="DR107" s="277"/>
      <c r="DS107" s="278"/>
      <c r="DT107" s="277"/>
      <c r="DU107" s="278"/>
      <c r="DV107" s="277"/>
      <c r="DW107" s="277"/>
      <c r="DX107" s="278"/>
      <c r="DY107" s="278"/>
      <c r="DZ107" s="61"/>
      <c r="EA107" s="62"/>
      <c r="EB107" s="62"/>
      <c r="EC107" s="26" t="str">
        <f t="shared" si="123"/>
        <v>0</v>
      </c>
      <c r="ED107" s="26" t="str">
        <f t="shared" si="124"/>
        <v/>
      </c>
      <c r="EE107" s="27">
        <f>IF(ED107="",0,IF(COUNTIF(ED$12:ED106,ED107)=0,0,COUNTIF(ED$12:ED106,ED107)))</f>
        <v>0</v>
      </c>
      <c r="EF107" s="26">
        <f t="shared" si="125"/>
        <v>0</v>
      </c>
      <c r="EG107" s="27" t="str">
        <f t="shared" si="126"/>
        <v/>
      </c>
      <c r="EI107" s="26" t="str">
        <f t="shared" si="127"/>
        <v/>
      </c>
      <c r="EJ107" s="26" t="str">
        <f t="shared" si="128"/>
        <v/>
      </c>
      <c r="EL107" s="277"/>
      <c r="EM107" s="283"/>
      <c r="EN107" s="276"/>
      <c r="EO107" s="276"/>
      <c r="EP107" s="277"/>
      <c r="EQ107" s="277"/>
      <c r="ER107" s="1080"/>
      <c r="ES107" s="277"/>
      <c r="ET107" s="277"/>
      <c r="EU107" s="284"/>
      <c r="EV107" s="277"/>
      <c r="EW107" s="277"/>
    </row>
    <row r="108" spans="1:153" s="26" customFormat="1" ht="52.5" customHeight="1">
      <c r="A108" s="169" t="str">
        <f>IF(OR($I108="TTL",$I108=""),"",IF(ISERROR(VLOOKUP($B108,CODE!$D:$G,CODE!$F$1-2,FALSE))=TRUE,"전략",VLOOKUP($B108,CODE!$D:$G,CODE!$F$1-2,FALSE)))</f>
        <v>F-HAT</v>
      </c>
      <c r="B108" s="224" t="str">
        <f>IF(OR($I108="TTL",$I108=""),"",IF(VLOOKUP($P108,CODE!$K:$O,CODE!$O$1,FALSE)="",$I108,$I108&amp;"-"&amp;VLOOKUP($P108,CODE!$K:$O,CODE!$O$1,FALSE)))</f>
        <v>JOK</v>
      </c>
      <c r="C108" s="72" t="str">
        <f t="shared" si="115"/>
        <v>JOK-FOREMOST-20</v>
      </c>
      <c r="D108" s="306" t="str">
        <f t="shared" si="116"/>
        <v>JOK-FOREMOST-20JOKEBF5523IV</v>
      </c>
      <c r="E108" s="72">
        <f t="shared" si="117"/>
        <v>1</v>
      </c>
      <c r="F108" s="195" t="str">
        <f t="shared" si="118"/>
        <v>JOK-FOREMOST-201</v>
      </c>
      <c r="G108" s="72" t="str">
        <f t="shared" si="119"/>
        <v>JOK-FOREMOST-201-JOKEBF5523IVORYFRE</v>
      </c>
      <c r="H108" s="72" t="str">
        <f>IF(ISERROR(I108&amp;VLOOKUP(P108,CODE!$K:$N,CODE!$N$1,FALSE)&amp;S108)=TRUE,0,I108&amp;VLOOKUP(P108,CODE!$K:$N,CODE!$N$1,FALSE)&amp;S108)</f>
        <v>JOK의류외523</v>
      </c>
      <c r="I108" s="72" t="str">
        <f>IF(ISERROR(SEARCH("TTL",$K108))=TRUE,IF($L108="","",VLOOKUP($L108,CODE!$B:$G,CODE!$D$1,FALSE)),"TTL")</f>
        <v>JOK</v>
      </c>
      <c r="J108" s="244" t="str">
        <f t="shared" si="120"/>
        <v>14FW J</v>
      </c>
      <c r="K108" s="998"/>
      <c r="L108" s="40" t="s">
        <v>2207</v>
      </c>
      <c r="M108" s="41" t="str">
        <f>IF(OR($I108="TTL",$L108=""),"",VLOOKUP($L108,CODE!$B:$D,CODE!$C$1,FALSE))</f>
        <v>JOIE BETE KIDS</v>
      </c>
      <c r="N108" s="42" t="str">
        <f>IF(OR($I108="TTL",$L108=""),"",VLOOKUP($K$2,CODE!$S:$T,CODE!$T$1-1,FALSE))</f>
        <v>F</v>
      </c>
      <c r="O108" s="1199">
        <v>5</v>
      </c>
      <c r="P108" s="40" t="s">
        <v>2208</v>
      </c>
      <c r="Q108" s="41" t="str">
        <f>IF(OR($I108="TTL",$P108=""),"",VLOOKUP($P108,CODE!$K:$M,CODE!$L$1,FALSE))</f>
        <v>EARFLAP BEANIE</v>
      </c>
      <c r="R108" s="185" t="s">
        <v>2209</v>
      </c>
      <c r="S108" s="1205">
        <v>523</v>
      </c>
      <c r="T108" s="43">
        <f t="shared" si="69"/>
        <v>523</v>
      </c>
      <c r="U108" s="39" t="str">
        <f t="shared" si="70"/>
        <v>JOKEBF5523</v>
      </c>
      <c r="V108" s="36">
        <f t="shared" si="103"/>
        <v>0.5</v>
      </c>
      <c r="W108" s="1206" t="s">
        <v>2210</v>
      </c>
      <c r="X108" s="39" t="str">
        <f>IF($Y108="","",VLOOKUP($Y108,CODE!$AE:$AF,CODE!$AF$1-1,FALSE))</f>
        <v>IV</v>
      </c>
      <c r="Y108" s="37" t="s">
        <v>2015</v>
      </c>
      <c r="Z108" s="35" t="str">
        <f t="shared" si="104"/>
        <v>JOKEBF5523IV</v>
      </c>
      <c r="AA108" s="587" t="str">
        <f t="shared" si="105"/>
        <v/>
      </c>
      <c r="AB108" s="45">
        <f t="shared" si="106"/>
        <v>1</v>
      </c>
      <c r="AC108" s="593">
        <v>0</v>
      </c>
      <c r="AD108" s="186">
        <v>1</v>
      </c>
      <c r="AE108" s="1207" t="s">
        <v>2149</v>
      </c>
      <c r="AF108" s="214">
        <v>180</v>
      </c>
      <c r="AG108" s="215" t="s">
        <v>2211</v>
      </c>
      <c r="AH108" s="216">
        <v>20</v>
      </c>
      <c r="AI108" s="231">
        <f t="shared" si="71"/>
        <v>20</v>
      </c>
      <c r="AJ108" s="217" t="s">
        <v>2212</v>
      </c>
      <c r="AK108" s="217" t="s">
        <v>2213</v>
      </c>
      <c r="AL108" s="219">
        <f t="shared" si="72"/>
        <v>1</v>
      </c>
      <c r="AM108" s="254">
        <f>IF(ISERROR(VLOOKUP($F108,[1]기획현황취합!$A$1:$E$64926,[1]기획현황취합!$B$1,FALSE))=TRUE,0,VLOOKUP($F108,[1]기획현황취합!$A$1:$E$64926,[1]기획현황취합!$B$1,FALSE))</f>
        <v>49000</v>
      </c>
      <c r="AN108" s="1003">
        <f>IF(ISERROR(VLOOKUP($F108,[1]기획현황취합!$A$1:$E$64926,[1]기획현황취합!$C$1,FALSE))=TRUE,0,VLOOKUP($F108,[1]기획현황취합!$A$1:$E$64926,[1]기획현황취합!$C$1,FALSE))</f>
        <v>41827</v>
      </c>
      <c r="AO108" s="46">
        <f>IF(ISERROR(($AM108/1.1)/VLOOKUP($AG108,'TARGET MU'!$A:$D,'TARGET MU'!$D$1,FALSE))=TRUE,0,($AM108/1.1)/VLOOKUP($AG108,'TARGET MU'!$A:$D,'TARGET MU'!$D$1,FALSE))</f>
        <v>7424.242424242424</v>
      </c>
      <c r="AP108" s="1034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8648.4000000000015</v>
      </c>
      <c r="AQ108" s="38">
        <f t="shared" si="107"/>
        <v>1224.1575757575774</v>
      </c>
      <c r="AR108" s="725">
        <v>1144</v>
      </c>
      <c r="AS108" s="725">
        <v>0</v>
      </c>
      <c r="AT108" s="251">
        <v>20</v>
      </c>
      <c r="AU108" s="226">
        <f t="shared" si="73"/>
        <v>1164</v>
      </c>
      <c r="AV108" s="252">
        <v>6</v>
      </c>
      <c r="AW108" s="253">
        <v>0</v>
      </c>
      <c r="AX108" s="257">
        <f>IF(ISERROR(VLOOKUP($F108,[1]기획현황취합!$A$1:$E$64926,[1]기획현황취합!$D$1,FALSE))=TRUE,0,VLOOKUP($F108,[1]기획현황취합!$A$1:$E$64926,[1]기획현황취합!$D$1,FALSE))</f>
        <v>41786</v>
      </c>
      <c r="AY108" s="255">
        <v>41899</v>
      </c>
      <c r="AZ108" s="210">
        <f>IF(ISERROR(VLOOKUP($F108,[1]기획현황취합!$A$1:$E$64926,[1]기획현황취합!$E$1,FALSE))=TRUE,0,VLOOKUP($F108,[1]기획현황취합!$A$1:$E$64926,[1]기획현황취합!$E$1,FALSE))</f>
        <v>41879</v>
      </c>
      <c r="BA108" s="250">
        <v>41894</v>
      </c>
      <c r="BB108" s="1324">
        <v>41913</v>
      </c>
      <c r="BC108" s="250">
        <v>0</v>
      </c>
      <c r="BD108" s="250">
        <v>0</v>
      </c>
      <c r="BE108" s="250">
        <v>0</v>
      </c>
      <c r="BF108" s="250">
        <v>0</v>
      </c>
      <c r="BG108" s="1197" t="s">
        <v>1671</v>
      </c>
      <c r="BH108" s="1197" t="s">
        <v>1671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179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08"/>
        <v>0</v>
      </c>
      <c r="BO108" s="47">
        <f t="shared" si="109"/>
        <v>180</v>
      </c>
      <c r="BP108" s="95">
        <f t="shared" si="110"/>
        <v>1556712.0000000002</v>
      </c>
      <c r="BQ108" s="95">
        <f t="shared" si="111"/>
        <v>8820000</v>
      </c>
      <c r="BR108" s="48">
        <f t="shared" si="74"/>
        <v>5.1507162649107965</v>
      </c>
      <c r="BT108" s="26" t="str">
        <f>IF(ISERROR(Z108&amp;VLOOKUP($AG108,'TARGET MU'!$A:$D,'TARGET MU'!$B$1,FALSE))=TRUE,"",Z108&amp;VLOOKUP($AG108,'TARGET MU'!$A:$D,'TARGET MU'!$B$1,FALSE))</f>
        <v>JOKEBF5523IV포모스트</v>
      </c>
      <c r="BU108" s="31">
        <f t="shared" si="121"/>
        <v>8648.4000000000015</v>
      </c>
      <c r="BV108" s="31" t="str">
        <f t="shared" si="122"/>
        <v>JOKEBF5523IVFRE18049000FOREMOST20CN</v>
      </c>
      <c r="BX108" s="55" t="str">
        <f t="shared" si="75"/>
        <v>JOK</v>
      </c>
      <c r="BY108" s="56">
        <f t="shared" si="76"/>
        <v>5</v>
      </c>
      <c r="BZ108" s="56" t="str">
        <f t="shared" si="77"/>
        <v>M</v>
      </c>
      <c r="CA108" s="56" t="str">
        <f t="shared" si="78"/>
        <v>EB</v>
      </c>
      <c r="CB108" s="56" t="str">
        <f t="shared" si="79"/>
        <v>K</v>
      </c>
      <c r="CC108" s="56" t="str">
        <f t="shared" si="80"/>
        <v>CN</v>
      </c>
      <c r="CD108" s="57" t="str">
        <f t="shared" si="81"/>
        <v>14FW JOIEBETE_KNIT_04_IV</v>
      </c>
      <c r="CE108" s="56" t="str">
        <f t="shared" si="82"/>
        <v>JOKEBF5523</v>
      </c>
      <c r="CF108" s="56">
        <f t="shared" si="83"/>
        <v>523</v>
      </c>
      <c r="CG108" s="57" t="str">
        <f t="shared" si="84"/>
        <v>14FW JOIEBETE_KNIT_04_IV</v>
      </c>
      <c r="CH108" s="56" t="str">
        <f t="shared" si="85"/>
        <v>IV</v>
      </c>
      <c r="CI108" s="56">
        <f t="shared" si="86"/>
        <v>1</v>
      </c>
      <c r="CJ108" s="56" t="str">
        <f t="shared" si="87"/>
        <v>FRE</v>
      </c>
      <c r="CK108" s="58">
        <f t="shared" si="112"/>
        <v>180</v>
      </c>
      <c r="CL108" s="59">
        <f t="shared" si="88"/>
        <v>6</v>
      </c>
      <c r="CM108" s="58">
        <f t="shared" si="89"/>
        <v>49000</v>
      </c>
      <c r="CN108" s="58">
        <f t="shared" si="90"/>
        <v>7484.4000000000015</v>
      </c>
      <c r="CO108" s="58">
        <f t="shared" si="91"/>
        <v>1164</v>
      </c>
      <c r="CP108" s="60">
        <f t="shared" si="92"/>
        <v>1</v>
      </c>
      <c r="CQ108" s="241"/>
      <c r="CS108" s="49"/>
      <c r="CT108" s="50" t="str">
        <f t="shared" si="93"/>
        <v>JOKEBF5523IVFRE</v>
      </c>
      <c r="CU108" s="51" t="str">
        <f t="shared" si="94"/>
        <v>JOIE BETE KIDS</v>
      </c>
      <c r="CV108" s="51" t="str">
        <f t="shared" si="113"/>
        <v>EARFLAP BEANIE_523</v>
      </c>
      <c r="CW108" s="51" t="str">
        <f t="shared" si="95"/>
        <v>IVORY_FRE</v>
      </c>
      <c r="CX108" s="52" t="str">
        <f t="shared" si="96"/>
        <v>JOK</v>
      </c>
      <c r="CY108" s="52">
        <f t="shared" si="97"/>
        <v>523</v>
      </c>
      <c r="CZ108" s="53">
        <f t="shared" si="114"/>
        <v>180</v>
      </c>
      <c r="DA108" s="53">
        <f t="shared" si="98"/>
        <v>49000</v>
      </c>
      <c r="DB108" s="52" t="str">
        <f t="shared" si="99"/>
        <v>IVORY</v>
      </c>
      <c r="DC108" s="52" t="str">
        <f t="shared" si="100"/>
        <v>FRE</v>
      </c>
      <c r="DD108" s="61"/>
      <c r="DE108" s="165"/>
      <c r="DG108" s="1268">
        <v>41789</v>
      </c>
      <c r="DH108" s="283">
        <f t="shared" si="101"/>
        <v>41789</v>
      </c>
      <c r="DI108" s="1265">
        <v>41792</v>
      </c>
      <c r="DJ108" s="1265">
        <v>41793</v>
      </c>
      <c r="DK108" s="1268">
        <v>41824</v>
      </c>
      <c r="DL108" s="1266">
        <v>8</v>
      </c>
      <c r="DM108" s="1266">
        <v>5</v>
      </c>
      <c r="DN108" s="1268">
        <v>41801</v>
      </c>
      <c r="DO108" s="1267" t="s">
        <v>2404</v>
      </c>
      <c r="DP108" s="284">
        <f t="shared" si="102"/>
        <v>41819</v>
      </c>
      <c r="DQ108" s="1268" t="s">
        <v>2436</v>
      </c>
      <c r="DR108" s="1267" t="s">
        <v>2393</v>
      </c>
      <c r="DS108" s="1315">
        <v>41829</v>
      </c>
      <c r="DT108" s="1269">
        <v>41862</v>
      </c>
      <c r="DU108" s="1270">
        <v>41863</v>
      </c>
      <c r="DV108" s="1325" t="s">
        <v>4214</v>
      </c>
      <c r="DW108" s="1267" t="s">
        <v>2393</v>
      </c>
      <c r="DX108" s="1315">
        <v>41907</v>
      </c>
      <c r="DY108" s="1198" t="s">
        <v>6937</v>
      </c>
      <c r="DZ108" s="61" t="s">
        <v>5420</v>
      </c>
      <c r="EA108" s="62"/>
      <c r="EB108" s="62"/>
      <c r="EC108" s="26" t="str">
        <f t="shared" si="123"/>
        <v>JOKEBF5523IV41786</v>
      </c>
      <c r="ED108" s="26" t="str">
        <f t="shared" si="124"/>
        <v>JOKEBF5523IVFRE</v>
      </c>
      <c r="EE108" s="27">
        <f>IF(ED108="",0,IF(COUNTIF(ED$12:ED107,ED108)=0,0,COUNTIF(ED$12:ED107,ED108)))</f>
        <v>0</v>
      </c>
      <c r="EF108" s="26">
        <f t="shared" si="125"/>
        <v>0</v>
      </c>
      <c r="EG108" s="27" t="str">
        <f t="shared" si="126"/>
        <v/>
      </c>
      <c r="EI108" s="26" t="str">
        <f t="shared" si="127"/>
        <v>JOKEBF5523</v>
      </c>
      <c r="EJ108" s="26" t="str">
        <f t="shared" si="128"/>
        <v>JOKEBF5523IV</v>
      </c>
      <c r="EL108" s="1318">
        <v>41831</v>
      </c>
      <c r="EM108" s="1318"/>
      <c r="EN108" s="1318"/>
      <c r="EO108" s="1265" t="s">
        <v>2417</v>
      </c>
      <c r="EP108" s="1265" t="s">
        <v>2417</v>
      </c>
      <c r="EQ108" s="1265" t="s">
        <v>2417</v>
      </c>
      <c r="ER108" s="1318"/>
      <c r="ES108" s="1318"/>
      <c r="ET108" s="1318"/>
      <c r="EU108" s="1318"/>
      <c r="EV108" s="1211"/>
      <c r="EW108" s="1267"/>
    </row>
    <row r="109" spans="1:153" s="26" customFormat="1" ht="52.5" customHeight="1">
      <c r="A109" s="169" t="str">
        <f>IF(OR($I109="TTL",$I109=""),"",IF(ISERROR(VLOOKUP($B109,CODE!$D:$G,CODE!$F$1-2,FALSE))=TRUE,"전략",VLOOKUP($B109,CODE!$D:$G,CODE!$F$1-2,FALSE)))</f>
        <v>F-HAT</v>
      </c>
      <c r="B109" s="224" t="str">
        <f>IF(OR($I109="TTL",$I109=""),"",IF(VLOOKUP($P109,CODE!$K:$O,CODE!$O$1,FALSE)="",$I109,$I109&amp;"-"&amp;VLOOKUP($P109,CODE!$K:$O,CODE!$O$1,FALSE)))</f>
        <v>JOK</v>
      </c>
      <c r="C109" s="72" t="str">
        <f t="shared" si="115"/>
        <v>JOK-FOREMOST-20</v>
      </c>
      <c r="D109" s="306" t="str">
        <f t="shared" si="116"/>
        <v>JOK-FOREMOST-20JOKEBF5523BL</v>
      </c>
      <c r="E109" s="72">
        <f t="shared" si="117"/>
        <v>2</v>
      </c>
      <c r="F109" s="195" t="str">
        <f t="shared" si="118"/>
        <v>JOK-FOREMOST-202</v>
      </c>
      <c r="G109" s="72" t="str">
        <f t="shared" si="119"/>
        <v>JOK-FOREMOST-202-JOKEBF5523BLUEFRE</v>
      </c>
      <c r="H109" s="72" t="str">
        <f>IF(ISERROR(I109&amp;VLOOKUP(P109,CODE!$K:$N,CODE!$N$1,FALSE)&amp;S109)=TRUE,0,I109&amp;VLOOKUP(P109,CODE!$K:$N,CODE!$N$1,FALSE)&amp;S109)</f>
        <v>JOK의류외523</v>
      </c>
      <c r="I109" s="72" t="str">
        <f>IF(ISERROR(SEARCH("TTL",$K109))=TRUE,IF($L109="","",VLOOKUP($L109,CODE!$B:$G,CODE!$D$1,FALSE)),"TTL")</f>
        <v>JOK</v>
      </c>
      <c r="J109" s="244" t="str">
        <f t="shared" si="120"/>
        <v>14FW J</v>
      </c>
      <c r="K109" s="998"/>
      <c r="L109" s="40" t="s">
        <v>2207</v>
      </c>
      <c r="M109" s="41" t="str">
        <f>IF(OR($I109="TTL",$L109=""),"",VLOOKUP($L109,CODE!$B:$D,CODE!$C$1,FALSE))</f>
        <v>JOIE BETE KIDS</v>
      </c>
      <c r="N109" s="42" t="str">
        <f>IF(OR($I109="TTL",$L109=""),"",VLOOKUP($K$2,CODE!$S:$T,CODE!$T$1-1,FALSE))</f>
        <v>F</v>
      </c>
      <c r="O109" s="1199">
        <v>5</v>
      </c>
      <c r="P109" s="40" t="s">
        <v>2208</v>
      </c>
      <c r="Q109" s="41" t="str">
        <f>IF(OR($I109="TTL",$P109=""),"",VLOOKUP($P109,CODE!$K:$M,CODE!$L$1,FALSE))</f>
        <v>EARFLAP BEANIE</v>
      </c>
      <c r="R109" s="185" t="s">
        <v>2209</v>
      </c>
      <c r="S109" s="1205">
        <v>523</v>
      </c>
      <c r="T109" s="43">
        <f t="shared" si="69"/>
        <v>523</v>
      </c>
      <c r="U109" s="39" t="str">
        <f t="shared" si="70"/>
        <v>JOKEBF5523</v>
      </c>
      <c r="V109" s="36">
        <f t="shared" ref="V109:V140" si="129">IF($I109="TTL",SUMIF($C:$C,MID($K109,1,SEARCH("TTL",$K109)-2),$V:$V),IF($EI109="",0,1/COUNTIF($EI:$EI,$EI109)))</f>
        <v>0.5</v>
      </c>
      <c r="W109" s="1206" t="s">
        <v>2214</v>
      </c>
      <c r="X109" s="39" t="str">
        <f>IF($Y109="","",VLOOKUP($Y109,CODE!$AE:$AF,CODE!$AF$1-1,FALSE))</f>
        <v>BL</v>
      </c>
      <c r="Y109" s="37" t="s">
        <v>2215</v>
      </c>
      <c r="Z109" s="35" t="str">
        <f t="shared" si="104"/>
        <v>JOKEBF5523BL</v>
      </c>
      <c r="AA109" s="587" t="str">
        <f t="shared" si="105"/>
        <v/>
      </c>
      <c r="AB109" s="45">
        <f t="shared" si="106"/>
        <v>1</v>
      </c>
      <c r="AC109" s="593">
        <v>0</v>
      </c>
      <c r="AD109" s="186">
        <v>1</v>
      </c>
      <c r="AE109" s="1207" t="s">
        <v>2149</v>
      </c>
      <c r="AF109" s="214">
        <v>180</v>
      </c>
      <c r="AG109" s="215" t="s">
        <v>2211</v>
      </c>
      <c r="AH109" s="216">
        <v>20</v>
      </c>
      <c r="AI109" s="231">
        <f t="shared" si="71"/>
        <v>20</v>
      </c>
      <c r="AJ109" s="217" t="s">
        <v>2212</v>
      </c>
      <c r="AK109" s="217" t="s">
        <v>2213</v>
      </c>
      <c r="AL109" s="219">
        <f t="shared" si="72"/>
        <v>1</v>
      </c>
      <c r="AM109" s="254">
        <f>IF(ISERROR(VLOOKUP($F109,[1]기획현황취합!$A$1:$E$64926,[1]기획현황취합!$B$1,FALSE))=TRUE,0,VLOOKUP($F109,[1]기획현황취합!$A$1:$E$64926,[1]기획현황취합!$B$1,FALSE))</f>
        <v>49000</v>
      </c>
      <c r="AN109" s="1003">
        <f>IF(ISERROR(VLOOKUP($F109,[1]기획현황취합!$A$1:$E$64926,[1]기획현황취합!$C$1,FALSE))=TRUE,0,VLOOKUP($F109,[1]기획현황취합!$A$1:$E$64926,[1]기획현황취합!$C$1,FALSE))</f>
        <v>41827</v>
      </c>
      <c r="AO109" s="46">
        <f>IF(ISERROR(($AM109/1.1)/VLOOKUP($AG109,'TARGET MU'!$A:$D,'TARGET MU'!$D$1,FALSE))=TRUE,0,($AM109/1.1)/VLOOKUP($AG109,'TARGET MU'!$A:$D,'TARGET MU'!$D$1,FALSE))</f>
        <v>7424.242424242424</v>
      </c>
      <c r="AP109" s="1034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9018.4000000000015</v>
      </c>
      <c r="AQ109" s="38">
        <f t="shared" si="107"/>
        <v>1594.1575757575774</v>
      </c>
      <c r="AR109" s="725">
        <v>1514</v>
      </c>
      <c r="AS109" s="725">
        <v>0</v>
      </c>
      <c r="AT109" s="251">
        <v>20</v>
      </c>
      <c r="AU109" s="226">
        <f t="shared" si="73"/>
        <v>1534</v>
      </c>
      <c r="AV109" s="252">
        <v>6</v>
      </c>
      <c r="AW109" s="253">
        <v>0</v>
      </c>
      <c r="AX109" s="257">
        <f>IF(ISERROR(VLOOKUP($F109,[1]기획현황취합!$A$1:$E$64926,[1]기획현황취합!$D$1,FALSE))=TRUE,0,VLOOKUP($F109,[1]기획현황취합!$A$1:$E$64926,[1]기획현황취합!$D$1,FALSE))</f>
        <v>41786</v>
      </c>
      <c r="AY109" s="255">
        <v>41899</v>
      </c>
      <c r="AZ109" s="210">
        <f>IF(ISERROR(VLOOKUP($F109,[1]기획현황취합!$A$1:$E$64926,[1]기획현황취합!$E$1,FALSE))=TRUE,0,VLOOKUP($F109,[1]기획현황취합!$A$1:$E$64926,[1]기획현황취합!$E$1,FALSE))</f>
        <v>41879</v>
      </c>
      <c r="BA109" s="250">
        <v>41894</v>
      </c>
      <c r="BB109" s="1324">
        <v>41913</v>
      </c>
      <c r="BC109" s="250">
        <v>0</v>
      </c>
      <c r="BD109" s="250">
        <v>0</v>
      </c>
      <c r="BE109" s="250">
        <v>0</v>
      </c>
      <c r="BF109" s="250">
        <v>0</v>
      </c>
      <c r="BG109" s="1197" t="s">
        <v>1671</v>
      </c>
      <c r="BH109" s="1197" t="s">
        <v>1671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180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ref="BN109:BN140" si="130">IF($I109="TTL",SUMIF($C:$C,MID($K109,1,SEARCH("TTL",$K109)-2),$BN:$BN),IF(($BO109-SUM($BI109,$BJ109,$BK109,BL109,BM109))&lt;$BO109*$BN$6,0,$BO109-SUM($BI109,$BJ109,$BK109,BL109,BM109)))</f>
        <v>0</v>
      </c>
      <c r="BO109" s="47">
        <f t="shared" ref="BO109:BO140" si="131">IF($I109="TTL",SUMIF($C:$C,MID($K109,1,SEARCH("TTL",$K109)-2),$BO:$BO),$AF109)</f>
        <v>180</v>
      </c>
      <c r="BP109" s="95">
        <f t="shared" ref="BP109:BP140" si="132">IF($I109="TTL",SUMIF($C:$C,MID($K109,1,SEARCH("TTL",$K109)-2),$BP:$BP),IF($AO109=0,0,IF($AP109=0,$AO109*$AF109,$AP109*$AF109)))</f>
        <v>1623312.0000000002</v>
      </c>
      <c r="BQ109" s="95">
        <f t="shared" ref="BQ109:BQ140" si="133">IF($I109="TTL",SUMIF($C:$C,MID($K109,1,SEARCH("TTL",$K109)-2),$BQ:$BQ),$AM109*$AF109)</f>
        <v>8820000</v>
      </c>
      <c r="BR109" s="48">
        <f t="shared" si="74"/>
        <v>4.9393966275009467</v>
      </c>
      <c r="BT109" s="26" t="str">
        <f>IF(ISERROR(Z109&amp;VLOOKUP($AG109,'TARGET MU'!$A:$D,'TARGET MU'!$B$1,FALSE))=TRUE,"",Z109&amp;VLOOKUP($AG109,'TARGET MU'!$A:$D,'TARGET MU'!$B$1,FALSE))</f>
        <v>JOKEBF5523BL포모스트</v>
      </c>
      <c r="BU109" s="31">
        <f t="shared" si="121"/>
        <v>9018.4000000000015</v>
      </c>
      <c r="BV109" s="31" t="str">
        <f t="shared" si="122"/>
        <v>JOKEBF5523BLFRE18049000FOREMOST20CN</v>
      </c>
      <c r="BX109" s="55" t="str">
        <f t="shared" si="75"/>
        <v>JOK</v>
      </c>
      <c r="BY109" s="56">
        <f t="shared" si="76"/>
        <v>5</v>
      </c>
      <c r="BZ109" s="56" t="str">
        <f t="shared" si="77"/>
        <v>M</v>
      </c>
      <c r="CA109" s="56" t="str">
        <f t="shared" si="78"/>
        <v>EB</v>
      </c>
      <c r="CB109" s="56" t="str">
        <f t="shared" si="79"/>
        <v>K</v>
      </c>
      <c r="CC109" s="56" t="str">
        <f t="shared" si="80"/>
        <v>CN</v>
      </c>
      <c r="CD109" s="57" t="str">
        <f t="shared" si="81"/>
        <v>14FW JOIEBETE_KNIT_04_BL</v>
      </c>
      <c r="CE109" s="56" t="str">
        <f t="shared" si="82"/>
        <v>JOKEBF5523</v>
      </c>
      <c r="CF109" s="56">
        <f t="shared" si="83"/>
        <v>523</v>
      </c>
      <c r="CG109" s="57" t="str">
        <f t="shared" si="84"/>
        <v>14FW JOIEBETE_KNIT_04_BL</v>
      </c>
      <c r="CH109" s="56" t="str">
        <f t="shared" si="85"/>
        <v>BL</v>
      </c>
      <c r="CI109" s="56">
        <f t="shared" si="86"/>
        <v>1</v>
      </c>
      <c r="CJ109" s="56" t="str">
        <f t="shared" si="87"/>
        <v>FRE</v>
      </c>
      <c r="CK109" s="58">
        <f t="shared" ref="CK109:CK140" si="134">IF($I109="TTL",SUMIF($C:$C,MID($K109,1,SEARCH("TTL",$K109)-2),$BO:$BO),$AF109)</f>
        <v>180</v>
      </c>
      <c r="CL109" s="59">
        <f t="shared" si="88"/>
        <v>6</v>
      </c>
      <c r="CM109" s="58">
        <f t="shared" si="89"/>
        <v>49000</v>
      </c>
      <c r="CN109" s="58">
        <f t="shared" si="90"/>
        <v>7484.4000000000015</v>
      </c>
      <c r="CO109" s="58">
        <f t="shared" si="91"/>
        <v>1534</v>
      </c>
      <c r="CP109" s="60">
        <f t="shared" si="92"/>
        <v>1</v>
      </c>
      <c r="CQ109" s="241"/>
      <c r="CS109" s="49"/>
      <c r="CT109" s="50" t="str">
        <f t="shared" si="93"/>
        <v>JOKEBF5523BLFRE</v>
      </c>
      <c r="CU109" s="51" t="str">
        <f t="shared" si="94"/>
        <v>JOIE BETE KIDS</v>
      </c>
      <c r="CV109" s="51" t="str">
        <f t="shared" si="113"/>
        <v>EARFLAP BEANIE_523</v>
      </c>
      <c r="CW109" s="51" t="str">
        <f t="shared" si="95"/>
        <v>BLUE_FRE</v>
      </c>
      <c r="CX109" s="52" t="str">
        <f t="shared" si="96"/>
        <v>JOK</v>
      </c>
      <c r="CY109" s="52">
        <f t="shared" si="97"/>
        <v>523</v>
      </c>
      <c r="CZ109" s="53">
        <f t="shared" ref="CZ109:CZ140" si="135">IF($I109="TTL",SUMIF($C:$C,MID($K109,1,SEARCH("TTL",$K109)-2),$CZ:$CZ),$AF109)</f>
        <v>180</v>
      </c>
      <c r="DA109" s="53">
        <f t="shared" si="98"/>
        <v>49000</v>
      </c>
      <c r="DB109" s="52" t="str">
        <f t="shared" si="99"/>
        <v>BLUE</v>
      </c>
      <c r="DC109" s="52" t="str">
        <f t="shared" si="100"/>
        <v>FRE</v>
      </c>
      <c r="DD109" s="61"/>
      <c r="DE109" s="165"/>
      <c r="DG109" s="1268">
        <v>41789</v>
      </c>
      <c r="DH109" s="283">
        <f t="shared" si="101"/>
        <v>41789</v>
      </c>
      <c r="DI109" s="1265">
        <v>41792</v>
      </c>
      <c r="DJ109" s="1265">
        <v>41793</v>
      </c>
      <c r="DK109" s="1268">
        <v>41824</v>
      </c>
      <c r="DL109" s="1266">
        <v>8</v>
      </c>
      <c r="DM109" s="1266">
        <v>5</v>
      </c>
      <c r="DN109" s="1268">
        <v>41801</v>
      </c>
      <c r="DO109" s="1267" t="s">
        <v>2404</v>
      </c>
      <c r="DP109" s="284">
        <f t="shared" si="102"/>
        <v>41819</v>
      </c>
      <c r="DQ109" s="1268" t="s">
        <v>2436</v>
      </c>
      <c r="DR109" s="1267" t="s">
        <v>2393</v>
      </c>
      <c r="DS109" s="1315">
        <v>41829</v>
      </c>
      <c r="DT109" s="1269">
        <v>41862</v>
      </c>
      <c r="DU109" s="1270">
        <v>41863</v>
      </c>
      <c r="DV109" s="1325" t="s">
        <v>4214</v>
      </c>
      <c r="DW109" s="1267" t="s">
        <v>2393</v>
      </c>
      <c r="DX109" s="1315">
        <v>41907</v>
      </c>
      <c r="DY109" s="1198" t="s">
        <v>6937</v>
      </c>
      <c r="DZ109" s="61" t="s">
        <v>5420</v>
      </c>
      <c r="EA109" s="62"/>
      <c r="EB109" s="62"/>
      <c r="EC109" s="26" t="str">
        <f t="shared" si="123"/>
        <v>JOKEBF5523BL41786</v>
      </c>
      <c r="ED109" s="26" t="str">
        <f t="shared" si="124"/>
        <v>JOKEBF5523BLFRE</v>
      </c>
      <c r="EE109" s="27">
        <f>IF(ED109="",0,IF(COUNTIF(ED$12:ED108,ED109)=0,0,COUNTIF(ED$12:ED108,ED109)))</f>
        <v>0</v>
      </c>
      <c r="EF109" s="26">
        <f t="shared" si="125"/>
        <v>0</v>
      </c>
      <c r="EG109" s="27" t="str">
        <f t="shared" si="126"/>
        <v/>
      </c>
      <c r="EI109" s="26" t="str">
        <f t="shared" si="127"/>
        <v>JOKEBF5523</v>
      </c>
      <c r="EJ109" s="26" t="str">
        <f t="shared" si="128"/>
        <v>JOKEBF5523BL</v>
      </c>
      <c r="EL109" s="1318">
        <v>41831</v>
      </c>
      <c r="EM109" s="1318"/>
      <c r="EN109" s="1318"/>
      <c r="EO109" s="1265" t="s">
        <v>2417</v>
      </c>
      <c r="EP109" s="1265" t="s">
        <v>2417</v>
      </c>
      <c r="EQ109" s="1265" t="s">
        <v>2417</v>
      </c>
      <c r="ER109" s="1318"/>
      <c r="ES109" s="1318"/>
      <c r="ET109" s="1318"/>
      <c r="EU109" s="1318"/>
      <c r="EV109" s="1211"/>
      <c r="EW109" s="1267"/>
    </row>
    <row r="110" spans="1:153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4" t="str">
        <f>IF(OR($I110="TTL",$I110=""),"",IF(VLOOKUP($P110,CODE!$K:$O,CODE!$O$1,FALSE)="",$I110,$I110&amp;"-"&amp;VLOOKUP($P110,CODE!$K:$O,CODE!$O$1,FALSE)))</f>
        <v/>
      </c>
      <c r="C110" s="72" t="str">
        <f t="shared" si="115"/>
        <v/>
      </c>
      <c r="D110" s="306" t="str">
        <f t="shared" si="116"/>
        <v/>
      </c>
      <c r="E110" s="72">
        <f t="shared" si="117"/>
        <v>0</v>
      </c>
      <c r="F110" s="195" t="str">
        <f t="shared" si="118"/>
        <v>0</v>
      </c>
      <c r="G110" s="72" t="str">
        <f t="shared" si="119"/>
        <v>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>TTL</v>
      </c>
      <c r="J110" s="244" t="str">
        <f t="shared" si="120"/>
        <v/>
      </c>
      <c r="K110" s="998" t="str">
        <f>C109&amp;" TTL"</f>
        <v>JOK-FOREMOST-20 TTL</v>
      </c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85" t="s">
        <v>2209</v>
      </c>
      <c r="S110" s="40"/>
      <c r="T110" s="43" t="str">
        <f t="shared" si="69"/>
        <v/>
      </c>
      <c r="U110" s="39" t="str">
        <f t="shared" si="70"/>
        <v/>
      </c>
      <c r="V110" s="36">
        <f t="shared" si="129"/>
        <v>1</v>
      </c>
      <c r="W110" s="44"/>
      <c r="X110" s="39" t="str">
        <f>IF($Y110="","",VLOOKUP($Y110,CODE!$AE:$AF,CODE!$AF$1-1,FALSE))</f>
        <v/>
      </c>
      <c r="Y110" s="37"/>
      <c r="Z110" s="35" t="str">
        <f t="shared" si="104"/>
        <v/>
      </c>
      <c r="AA110" s="587" t="str">
        <f t="shared" si="105"/>
        <v/>
      </c>
      <c r="AB110" s="45">
        <f t="shared" si="106"/>
        <v>2</v>
      </c>
      <c r="AC110" s="593">
        <v>0</v>
      </c>
      <c r="AD110" s="186">
        <v>1</v>
      </c>
      <c r="AE110" s="218"/>
      <c r="AF110" s="214"/>
      <c r="AG110" s="215"/>
      <c r="AH110" s="216"/>
      <c r="AI110" s="231" t="str">
        <f t="shared" si="71"/>
        <v/>
      </c>
      <c r="AJ110" s="217"/>
      <c r="AK110" s="217"/>
      <c r="AL110" s="219" t="str">
        <f t="shared" si="72"/>
        <v/>
      </c>
      <c r="AM110" s="254">
        <f>IF(ISERROR(VLOOKUP($F110,[1]기획현황취합!$A$1:$E$64926,[1]기획현황취합!$B$1,FALSE))=TRUE,0,VLOOKUP($F110,[1]기획현황취합!$A$1:$E$64926,[1]기획현황취합!$B$1,FALSE))</f>
        <v>0</v>
      </c>
      <c r="AN110" s="1003">
        <f>IF(ISERROR(VLOOKUP($F110,[1]기획현황취합!$A$1:$E$64926,[1]기획현황취합!$C$1,FALSE))=TRUE,0,VLOOKUP($F110,[1]기획현황취합!$A$1:$E$64926,[1]기획현황취합!$C$1,FALSE))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034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107"/>
        <v>0</v>
      </c>
      <c r="AR110" s="725">
        <v>0</v>
      </c>
      <c r="AS110" s="725">
        <v>0</v>
      </c>
      <c r="AT110" s="251" t="s">
        <v>1714</v>
      </c>
      <c r="AU110" s="226">
        <f t="shared" si="73"/>
        <v>0</v>
      </c>
      <c r="AV110" s="252">
        <v>0</v>
      </c>
      <c r="AW110" s="253">
        <v>0</v>
      </c>
      <c r="AX110" s="257">
        <f>IF(ISERROR(VLOOKUP($F110,[1]기획현황취합!$A$1:$E$64926,[1]기획현황취합!$D$1,FALSE))=TRUE,0,VLOOKUP($F110,[1]기획현황취합!$A$1:$E$64926,[1]기획현황취합!$D$1,FALSE))</f>
        <v>0</v>
      </c>
      <c r="AY110" s="255">
        <v>0</v>
      </c>
      <c r="AZ110" s="210">
        <f>IF(ISERROR(VLOOKUP($F110,[1]기획현황취합!$A$1:$E$64926,[1]기획현황취합!$E$1,FALSE))=TRUE,0,VLOOKUP($F110,[1]기획현황취합!$A$1:$E$64926,[1]기획현황취합!$E$1,FALSE))</f>
        <v>0</v>
      </c>
      <c r="BA110" s="250">
        <v>0</v>
      </c>
      <c r="BB110" s="250">
        <v>0</v>
      </c>
      <c r="BC110" s="250">
        <v>0</v>
      </c>
      <c r="BD110" s="250">
        <v>0</v>
      </c>
      <c r="BE110" s="250">
        <v>0</v>
      </c>
      <c r="BF110" s="250">
        <v>0</v>
      </c>
      <c r="BG110" s="256">
        <v>0</v>
      </c>
      <c r="BH110" s="256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359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30"/>
        <v>0</v>
      </c>
      <c r="BO110" s="47">
        <f t="shared" si="131"/>
        <v>360</v>
      </c>
      <c r="BP110" s="95">
        <f t="shared" si="132"/>
        <v>3180024.0000000005</v>
      </c>
      <c r="BQ110" s="95">
        <f t="shared" si="133"/>
        <v>17640000</v>
      </c>
      <c r="BR110" s="48">
        <f t="shared" si="74"/>
        <v>5.0428435874583437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121"/>
        <v>0</v>
      </c>
      <c r="BV110" s="31" t="str">
        <f t="shared" si="122"/>
        <v>0</v>
      </c>
      <c r="BX110" s="55" t="str">
        <f t="shared" si="75"/>
        <v/>
      </c>
      <c r="BY110" s="56" t="str">
        <f t="shared" si="76"/>
        <v/>
      </c>
      <c r="BZ110" s="56">
        <f t="shared" si="77"/>
        <v>0</v>
      </c>
      <c r="CA110" s="56">
        <f t="shared" si="78"/>
        <v>0</v>
      </c>
      <c r="CB110" s="56" t="str">
        <f t="shared" si="79"/>
        <v>K</v>
      </c>
      <c r="CC110" s="56">
        <f t="shared" si="80"/>
        <v>0</v>
      </c>
      <c r="CD110" s="57">
        <f t="shared" si="81"/>
        <v>0</v>
      </c>
      <c r="CE110" s="56" t="str">
        <f t="shared" si="82"/>
        <v/>
      </c>
      <c r="CF110" s="56" t="str">
        <f t="shared" si="83"/>
        <v/>
      </c>
      <c r="CG110" s="57">
        <f t="shared" si="84"/>
        <v>0</v>
      </c>
      <c r="CH110" s="56" t="str">
        <f t="shared" si="85"/>
        <v/>
      </c>
      <c r="CI110" s="56">
        <f t="shared" si="86"/>
        <v>1</v>
      </c>
      <c r="CJ110" s="56">
        <f t="shared" si="87"/>
        <v>0</v>
      </c>
      <c r="CK110" s="58">
        <f t="shared" si="134"/>
        <v>360</v>
      </c>
      <c r="CL110" s="59">
        <f t="shared" si="88"/>
        <v>0</v>
      </c>
      <c r="CM110" s="58">
        <f t="shared" si="89"/>
        <v>0</v>
      </c>
      <c r="CN110" s="58">
        <f t="shared" si="90"/>
        <v>0</v>
      </c>
      <c r="CO110" s="58">
        <f t="shared" si="91"/>
        <v>0</v>
      </c>
      <c r="CP110" s="60" t="str">
        <f t="shared" si="92"/>
        <v/>
      </c>
      <c r="CQ110" s="241"/>
      <c r="CS110" s="49"/>
      <c r="CT110" s="50" t="str">
        <f t="shared" si="93"/>
        <v>JOK-FOREMOST-20 TTL</v>
      </c>
      <c r="CU110" s="51" t="str">
        <f t="shared" si="94"/>
        <v/>
      </c>
      <c r="CV110" s="51" t="str">
        <f t="shared" si="113"/>
        <v/>
      </c>
      <c r="CW110" s="51" t="str">
        <f t="shared" si="95"/>
        <v/>
      </c>
      <c r="CX110" s="52">
        <f t="shared" si="96"/>
        <v>0</v>
      </c>
      <c r="CY110" s="52" t="str">
        <f t="shared" si="97"/>
        <v/>
      </c>
      <c r="CZ110" s="53">
        <f t="shared" si="135"/>
        <v>360</v>
      </c>
      <c r="DA110" s="53">
        <f t="shared" si="98"/>
        <v>0</v>
      </c>
      <c r="DB110" s="52">
        <f t="shared" si="99"/>
        <v>0</v>
      </c>
      <c r="DC110" s="52">
        <f t="shared" si="100"/>
        <v>0</v>
      </c>
      <c r="DD110" s="61"/>
      <c r="DE110" s="165"/>
      <c r="DG110" s="277"/>
      <c r="DH110" s="283" t="str">
        <f t="shared" si="101"/>
        <v/>
      </c>
      <c r="DI110" s="276"/>
      <c r="DJ110" s="276"/>
      <c r="DK110" s="277"/>
      <c r="DL110" s="277"/>
      <c r="DM110" s="1080"/>
      <c r="DN110" s="277"/>
      <c r="DO110" s="277"/>
      <c r="DP110" s="284" t="str">
        <f t="shared" si="102"/>
        <v/>
      </c>
      <c r="DQ110" s="277"/>
      <c r="DR110" s="277"/>
      <c r="DS110" s="278"/>
      <c r="DT110" s="277"/>
      <c r="DU110" s="278"/>
      <c r="DV110" s="277"/>
      <c r="DW110" s="277"/>
      <c r="DX110" s="278"/>
      <c r="DY110" s="278"/>
      <c r="DZ110" s="61"/>
      <c r="EA110" s="62"/>
      <c r="EB110" s="62"/>
      <c r="EC110" s="26" t="str">
        <f t="shared" si="123"/>
        <v>0</v>
      </c>
      <c r="ED110" s="26" t="str">
        <f t="shared" si="124"/>
        <v/>
      </c>
      <c r="EE110" s="27">
        <f>IF(ED110="",0,IF(COUNTIF(ED$12:ED109,ED110)=0,0,COUNTIF(ED$12:ED109,ED110)))</f>
        <v>0</v>
      </c>
      <c r="EF110" s="26">
        <f t="shared" si="125"/>
        <v>0</v>
      </c>
      <c r="EG110" s="27" t="str">
        <f t="shared" si="126"/>
        <v/>
      </c>
      <c r="EI110" s="26" t="str">
        <f t="shared" si="127"/>
        <v/>
      </c>
      <c r="EJ110" s="26" t="str">
        <f t="shared" si="128"/>
        <v/>
      </c>
      <c r="EL110" s="277"/>
      <c r="EM110" s="283"/>
      <c r="EN110" s="276"/>
      <c r="EO110" s="276"/>
      <c r="EP110" s="277"/>
      <c r="EQ110" s="277"/>
      <c r="ER110" s="1080"/>
      <c r="ES110" s="277"/>
      <c r="ET110" s="277"/>
      <c r="EU110" s="284"/>
      <c r="EV110" s="277"/>
      <c r="EW110" s="277"/>
    </row>
    <row r="111" spans="1:153" s="26" customFormat="1" ht="52.5" customHeight="1">
      <c r="A111" s="169" t="str">
        <f>IF(OR($I111="TTL",$I111=""),"",IF(ISERROR(VLOOKUP($B111,CODE!$D:$G,CODE!$F$1-2,FALSE))=TRUE,"전략",VLOOKUP($B111,CODE!$D:$G,CODE!$F$1-2,FALSE)))</f>
        <v>전략</v>
      </c>
      <c r="B111" s="224" t="str">
        <f>IF(OR($I111="TTL",$I111=""),"",IF(VLOOKUP($P111,CODE!$K:$O,CODE!$O$1,FALSE)="",$I111,$I111&amp;"-"&amp;VLOOKUP($P111,CODE!$K:$O,CODE!$O$1,FALSE)))</f>
        <v>DPK-가방</v>
      </c>
      <c r="C111" s="72" t="str">
        <f t="shared" si="115"/>
        <v>DPK-바이칼-02</v>
      </c>
      <c r="D111" s="306" t="str">
        <f t="shared" si="116"/>
        <v>DPK-바이칼-02DPKBPF3501PK</v>
      </c>
      <c r="E111" s="72">
        <f t="shared" si="117"/>
        <v>1</v>
      </c>
      <c r="F111" s="195" t="str">
        <f t="shared" si="118"/>
        <v>DPK-바이칼-021</v>
      </c>
      <c r="G111" s="72" t="str">
        <f t="shared" si="119"/>
        <v>DPK-바이칼-021-DPKBPF3501PINKOMM</v>
      </c>
      <c r="H111" s="72" t="str">
        <f>IF(ISERROR(I111&amp;VLOOKUP(P111,CODE!$K:$N,CODE!$N$1,FALSE)&amp;S111)=TRUE,0,I111&amp;VLOOKUP(P111,CODE!$K:$N,CODE!$N$1,FALSE)&amp;S111)</f>
        <v>DPK의류외501</v>
      </c>
      <c r="I111" s="72" t="str">
        <f>IF(ISERROR(SEARCH("TTL",$K111))=TRUE,IF($L111="","",VLOOKUP($L111,CODE!$B:$G,CODE!$D$1,FALSE)),"TTL")</f>
        <v>DPK</v>
      </c>
      <c r="J111" s="244" t="str">
        <f t="shared" si="120"/>
        <v>14FW D</v>
      </c>
      <c r="K111" s="998"/>
      <c r="L111" s="40" t="s">
        <v>2340</v>
      </c>
      <c r="M111" s="41" t="str">
        <f>IF(OR($I111="TTL",$L111=""),"",VLOOKUP($L111,CODE!$B:$D,CODE!$C$1,FALSE))</f>
        <v>DISNEY PRINCESS KIDS</v>
      </c>
      <c r="N111" s="42" t="str">
        <f>IF(OR($I111="TTL",$L111=""),"",VLOOKUP($K$2,CODE!$S:$T,CODE!$T$1-1,FALSE))</f>
        <v>F</v>
      </c>
      <c r="O111" s="43" t="str">
        <f>IF(OR($I111="TTL",$L111=""),"",VLOOKUP($L$2,CODE!$X:$Y,CODE!$Y$1-1,FALSE))</f>
        <v>3</v>
      </c>
      <c r="P111" s="40" t="s">
        <v>2341</v>
      </c>
      <c r="Q111" s="41" t="str">
        <f>IF(OR($I111="TTL",$P111=""),"",VLOOKUP($P111,CODE!$K:$M,CODE!$L$1,FALSE))</f>
        <v>BACK PACK</v>
      </c>
      <c r="R111" s="185" t="s">
        <v>1927</v>
      </c>
      <c r="S111" s="1205">
        <v>501</v>
      </c>
      <c r="T111" s="43">
        <f t="shared" si="69"/>
        <v>501</v>
      </c>
      <c r="U111" s="39" t="str">
        <f t="shared" si="70"/>
        <v>DPKBPF3501</v>
      </c>
      <c r="V111" s="36">
        <f t="shared" si="129"/>
        <v>1</v>
      </c>
      <c r="W111" s="1206" t="s">
        <v>2342</v>
      </c>
      <c r="X111" s="39" t="str">
        <f>IF($Y111="","",VLOOKUP($Y111,CODE!$AE:$AF,CODE!$AF$1-1,FALSE))</f>
        <v>PK</v>
      </c>
      <c r="Y111" s="37" t="s">
        <v>1958</v>
      </c>
      <c r="Z111" s="35" t="str">
        <f t="shared" si="104"/>
        <v>DPKBPF3501PK</v>
      </c>
      <c r="AA111" s="587" t="str">
        <f t="shared" si="105"/>
        <v/>
      </c>
      <c r="AB111" s="45">
        <f t="shared" si="106"/>
        <v>1</v>
      </c>
      <c r="AC111" s="593">
        <v>0</v>
      </c>
      <c r="AD111" s="186">
        <v>1</v>
      </c>
      <c r="AE111" s="1207" t="s">
        <v>2343</v>
      </c>
      <c r="AF111" s="214">
        <v>100</v>
      </c>
      <c r="AG111" s="215" t="s">
        <v>2344</v>
      </c>
      <c r="AH111" s="216">
        <v>2</v>
      </c>
      <c r="AI111" s="231" t="str">
        <f t="shared" si="71"/>
        <v>02</v>
      </c>
      <c r="AJ111" s="217" t="s">
        <v>1932</v>
      </c>
      <c r="AK111" s="217" t="s">
        <v>1933</v>
      </c>
      <c r="AL111" s="219">
        <f t="shared" si="72"/>
        <v>1</v>
      </c>
      <c r="AM111" s="254">
        <f>IF(ISERROR(VLOOKUP($F111,[1]기획현황취합!$A$1:$E$64926,[1]기획현황취합!$B$1,FALSE))=TRUE,0,VLOOKUP($F111,[1]기획현황취합!$A$1:$E$64926,[1]기획현황취합!$B$1,FALSE))</f>
        <v>129000</v>
      </c>
      <c r="AN111" s="1003">
        <f>IF(ISERROR(VLOOKUP($F111,[1]기획현황취합!$A$1:$E$64926,[1]기획현황취합!$C$1,FALSE))=TRUE,0,VLOOKUP($F111,[1]기획현황취합!$A$1:$E$64926,[1]기획현황취합!$C$1,FALSE))</f>
        <v>41827</v>
      </c>
      <c r="AO111" s="46">
        <f>IF(ISERROR(($AM111/1.1)/VLOOKUP($AG111,'TARGET MU'!$A:$D,'TARGET MU'!$D$1,FALSE))=TRUE,0,($AM111/1.1)/VLOOKUP($AG111,'TARGET MU'!$A:$D,'TARGET MU'!$D$1,FALSE))</f>
        <v>29318.181818181816</v>
      </c>
      <c r="AP111" s="1034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34000</v>
      </c>
      <c r="AQ111" s="38">
        <f t="shared" si="107"/>
        <v>4681.8181818181838</v>
      </c>
      <c r="AR111" s="725">
        <v>0</v>
      </c>
      <c r="AS111" s="725">
        <v>0</v>
      </c>
      <c r="AT111" s="251" t="s">
        <v>2553</v>
      </c>
      <c r="AU111" s="226">
        <f t="shared" si="73"/>
        <v>0</v>
      </c>
      <c r="AV111" s="252">
        <v>0</v>
      </c>
      <c r="AW111" s="253">
        <v>34000</v>
      </c>
      <c r="AX111" s="257">
        <f>IF(ISERROR(VLOOKUP($F111,[1]기획현황취합!$A$1:$E$64926,[1]기획현황취합!$D$1,FALSE))=TRUE,0,VLOOKUP($F111,[1]기획현황취합!$A$1:$E$64926,[1]기획현황취합!$D$1,FALSE))</f>
        <v>41806</v>
      </c>
      <c r="AY111" s="255">
        <v>0</v>
      </c>
      <c r="AZ111" s="210">
        <f>IF(ISERROR(VLOOKUP($F111,[1]기획현황취합!$A$1:$E$64926,[1]기획현황취합!$E$1,FALSE))=TRUE,0,VLOOKUP($F111,[1]기획현황취합!$A$1:$E$64926,[1]기획현황취합!$E$1,FALSE))</f>
        <v>41848</v>
      </c>
      <c r="BA111" s="250">
        <v>41881</v>
      </c>
      <c r="BB111" s="1326">
        <v>41879</v>
      </c>
      <c r="BC111" s="250">
        <v>0</v>
      </c>
      <c r="BD111" s="250">
        <v>0</v>
      </c>
      <c r="BE111" s="250">
        <v>0</v>
      </c>
      <c r="BF111" s="250">
        <v>0</v>
      </c>
      <c r="BG111" s="1197" t="s">
        <v>1671</v>
      </c>
      <c r="BH111" s="1197" t="s">
        <v>1671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100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130"/>
        <v>0</v>
      </c>
      <c r="BO111" s="47">
        <f t="shared" si="131"/>
        <v>100</v>
      </c>
      <c r="BP111" s="95">
        <f t="shared" si="132"/>
        <v>3400000</v>
      </c>
      <c r="BQ111" s="95">
        <f t="shared" si="133"/>
        <v>12900000</v>
      </c>
      <c r="BR111" s="48">
        <f t="shared" si="74"/>
        <v>3.4491978609625664</v>
      </c>
      <c r="BT111" s="26" t="str">
        <f>IF(ISERROR(Z111&amp;VLOOKUP($AG111,'TARGET MU'!$A:$D,'TARGET MU'!$B$1,FALSE))=TRUE,"",Z111&amp;VLOOKUP($AG111,'TARGET MU'!$A:$D,'TARGET MU'!$B$1,FALSE))</f>
        <v>DPKBPF3501PK바이칼코퍼레이션</v>
      </c>
      <c r="BU111" s="31">
        <f t="shared" si="121"/>
        <v>34000</v>
      </c>
      <c r="BV111" s="31" t="str">
        <f t="shared" si="122"/>
        <v>DPKBPF3501PKOMM100129000바이칼02CN</v>
      </c>
      <c r="BX111" s="55" t="str">
        <f t="shared" si="75"/>
        <v>DPK</v>
      </c>
      <c r="BY111" s="56" t="str">
        <f t="shared" si="76"/>
        <v>3</v>
      </c>
      <c r="BZ111" s="56" t="str">
        <f t="shared" si="77"/>
        <v>M</v>
      </c>
      <c r="CA111" s="56" t="str">
        <f t="shared" si="78"/>
        <v>BP</v>
      </c>
      <c r="CB111" s="56" t="str">
        <f t="shared" si="79"/>
        <v>K</v>
      </c>
      <c r="CC111" s="56" t="str">
        <f t="shared" si="80"/>
        <v>CN</v>
      </c>
      <c r="CD111" s="57" t="str">
        <f t="shared" si="81"/>
        <v>14FW DISNEY_BP_07_PK_KIDS</v>
      </c>
      <c r="CE111" s="56" t="str">
        <f t="shared" si="82"/>
        <v>DPKBPF3501</v>
      </c>
      <c r="CF111" s="56">
        <f t="shared" si="83"/>
        <v>501</v>
      </c>
      <c r="CG111" s="57" t="str">
        <f t="shared" si="84"/>
        <v>14FW DISNEY_BP_07_PK_KIDS</v>
      </c>
      <c r="CH111" s="56" t="str">
        <f t="shared" si="85"/>
        <v>PK</v>
      </c>
      <c r="CI111" s="56">
        <f t="shared" si="86"/>
        <v>1</v>
      </c>
      <c r="CJ111" s="56" t="str">
        <f t="shared" si="87"/>
        <v>OMM</v>
      </c>
      <c r="CK111" s="58">
        <f t="shared" si="134"/>
        <v>100</v>
      </c>
      <c r="CL111" s="59">
        <f t="shared" si="88"/>
        <v>0</v>
      </c>
      <c r="CM111" s="58">
        <f t="shared" si="89"/>
        <v>129000</v>
      </c>
      <c r="CN111" s="58">
        <f t="shared" si="90"/>
        <v>34000</v>
      </c>
      <c r="CO111" s="58">
        <f t="shared" si="91"/>
        <v>0</v>
      </c>
      <c r="CP111" s="60">
        <f t="shared" si="92"/>
        <v>1</v>
      </c>
      <c r="CQ111" s="241">
        <v>831</v>
      </c>
      <c r="CS111" s="49"/>
      <c r="CT111" s="50" t="str">
        <f t="shared" si="93"/>
        <v>DPKBPF3501PKOMM</v>
      </c>
      <c r="CU111" s="51" t="str">
        <f t="shared" si="94"/>
        <v>DISNEY PRINCESS KIDS</v>
      </c>
      <c r="CV111" s="51" t="str">
        <f t="shared" si="113"/>
        <v>BACK PACK_501</v>
      </c>
      <c r="CW111" s="51" t="str">
        <f t="shared" si="95"/>
        <v>PINK_OMM</v>
      </c>
      <c r="CX111" s="52" t="str">
        <f t="shared" si="96"/>
        <v>DPK</v>
      </c>
      <c r="CY111" s="52">
        <f t="shared" si="97"/>
        <v>501</v>
      </c>
      <c r="CZ111" s="53">
        <f t="shared" si="135"/>
        <v>100</v>
      </c>
      <c r="DA111" s="53">
        <f t="shared" si="98"/>
        <v>129000</v>
      </c>
      <c r="DB111" s="52" t="str">
        <f t="shared" si="99"/>
        <v>PINK</v>
      </c>
      <c r="DC111" s="52" t="str">
        <f t="shared" si="100"/>
        <v>OMM</v>
      </c>
      <c r="DD111" s="61"/>
      <c r="DE111" s="165"/>
      <c r="DG111" s="1268">
        <v>41810</v>
      </c>
      <c r="DH111" s="283">
        <f t="shared" si="101"/>
        <v>41758</v>
      </c>
      <c r="DI111" s="1265">
        <v>41813</v>
      </c>
      <c r="DJ111" s="1265">
        <v>41814</v>
      </c>
      <c r="DK111" s="1268">
        <v>41815</v>
      </c>
      <c r="DL111" s="1266">
        <v>5</v>
      </c>
      <c r="DM111" s="1266">
        <v>5</v>
      </c>
      <c r="DN111" s="1267" t="s">
        <v>2419</v>
      </c>
      <c r="DO111" s="1267" t="s">
        <v>2419</v>
      </c>
      <c r="DP111" s="284">
        <f t="shared" si="102"/>
        <v>41788</v>
      </c>
      <c r="DQ111" s="1267" t="s">
        <v>2420</v>
      </c>
      <c r="DR111" s="1267" t="s">
        <v>2420</v>
      </c>
      <c r="DS111" s="278">
        <v>41816</v>
      </c>
      <c r="DT111" s="1269">
        <v>41850</v>
      </c>
      <c r="DU111" s="1269">
        <v>41850</v>
      </c>
      <c r="DV111" s="1269" t="s">
        <v>2552</v>
      </c>
      <c r="DW111" s="1267" t="s">
        <v>2393</v>
      </c>
      <c r="DX111" s="1315">
        <v>41880</v>
      </c>
      <c r="DY111" s="1198" t="s">
        <v>6937</v>
      </c>
      <c r="DZ111" s="61" t="s">
        <v>7067</v>
      </c>
      <c r="EA111" s="62"/>
      <c r="EB111" s="62"/>
      <c r="EC111" s="26" t="str">
        <f t="shared" si="123"/>
        <v>DPKBPF3501PK41806</v>
      </c>
      <c r="ED111" s="26" t="str">
        <f t="shared" si="124"/>
        <v>DPKBPF3501PKOMM</v>
      </c>
      <c r="EE111" s="27">
        <f>IF(ED111="",0,IF(COUNTIF(ED$12:ED110,ED111)=0,0,COUNTIF(ED$12:ED110,ED111)))</f>
        <v>0</v>
      </c>
      <c r="EF111" s="26">
        <f t="shared" si="125"/>
        <v>0</v>
      </c>
      <c r="EG111" s="27" t="str">
        <f t="shared" si="126"/>
        <v/>
      </c>
      <c r="EI111" s="26" t="str">
        <f t="shared" si="127"/>
        <v>DPKBPF3501</v>
      </c>
      <c r="EJ111" s="26" t="str">
        <f t="shared" si="128"/>
        <v>DPKBPF3501PK</v>
      </c>
      <c r="EL111" s="1268">
        <v>41820</v>
      </c>
      <c r="EM111" s="1211">
        <v>41822</v>
      </c>
      <c r="EN111" s="1319">
        <v>3382500</v>
      </c>
      <c r="EO111" s="1265" t="s">
        <v>2417</v>
      </c>
      <c r="EP111" s="1265" t="s">
        <v>2417</v>
      </c>
      <c r="EQ111" s="1265" t="s">
        <v>2417</v>
      </c>
      <c r="ER111" s="1318"/>
      <c r="ES111" s="1318"/>
      <c r="ET111" s="1318"/>
      <c r="EU111" s="1318"/>
      <c r="EV111" s="1211"/>
      <c r="EW111" s="277"/>
    </row>
    <row r="112" spans="1:153" s="26" customFormat="1" ht="52.5" customHeight="1">
      <c r="A112" s="169" t="str">
        <f>IF(OR($I112="TTL",$I112=""),"",IF(ISERROR(VLOOKUP($B112,CODE!$D:$G,CODE!$F$1-2,FALSE))=TRUE,"전략",VLOOKUP($B112,CODE!$D:$G,CODE!$F$1-2,FALSE)))</f>
        <v>전략</v>
      </c>
      <c r="B112" s="224" t="str">
        <f>IF(OR($I112="TTL",$I112=""),"",IF(VLOOKUP($P112,CODE!$K:$O,CODE!$O$1,FALSE)="",$I112,$I112&amp;"-"&amp;VLOOKUP($P112,CODE!$K:$O,CODE!$O$1,FALSE)))</f>
        <v>DPK-가방</v>
      </c>
      <c r="C112" s="72" t="str">
        <f t="shared" si="115"/>
        <v>DPK-바이칼-02</v>
      </c>
      <c r="D112" s="306" t="str">
        <f t="shared" si="116"/>
        <v>DPK-바이칼-02DPKBPF3502PK</v>
      </c>
      <c r="E112" s="72">
        <f t="shared" si="117"/>
        <v>2</v>
      </c>
      <c r="F112" s="195" t="str">
        <f t="shared" si="118"/>
        <v>DPK-바이칼-022</v>
      </c>
      <c r="G112" s="72" t="str">
        <f t="shared" si="119"/>
        <v>DPK-바이칼-022-DPKBPF3502PINKOMM</v>
      </c>
      <c r="H112" s="72" t="str">
        <f>IF(ISERROR(I112&amp;VLOOKUP(P112,CODE!$K:$N,CODE!$N$1,FALSE)&amp;S112)=TRUE,0,I112&amp;VLOOKUP(P112,CODE!$K:$N,CODE!$N$1,FALSE)&amp;S112)</f>
        <v>DPK의류외502</v>
      </c>
      <c r="I112" s="72" t="str">
        <f>IF(ISERROR(SEARCH("TTL",$K112))=TRUE,IF($L112="","",VLOOKUP($L112,CODE!$B:$G,CODE!$D$1,FALSE)),"TTL")</f>
        <v>DPK</v>
      </c>
      <c r="J112" s="244" t="str">
        <f t="shared" si="120"/>
        <v>14FW D</v>
      </c>
      <c r="K112" s="998"/>
      <c r="L112" s="40" t="s">
        <v>2340</v>
      </c>
      <c r="M112" s="41" t="str">
        <f>IF(OR($I112="TTL",$L112=""),"",VLOOKUP($L112,CODE!$B:$D,CODE!$C$1,FALSE))</f>
        <v>DISNEY PRINCESS KIDS</v>
      </c>
      <c r="N112" s="42" t="str">
        <f>IF(OR($I112="TTL",$L112=""),"",VLOOKUP($K$2,CODE!$S:$T,CODE!$T$1-1,FALSE))</f>
        <v>F</v>
      </c>
      <c r="O112" s="43" t="str">
        <f>IF(OR($I112="TTL",$L112=""),"",VLOOKUP($L$2,CODE!$X:$Y,CODE!$Y$1-1,FALSE))</f>
        <v>3</v>
      </c>
      <c r="P112" s="40" t="s">
        <v>2341</v>
      </c>
      <c r="Q112" s="41" t="str">
        <f>IF(OR($I112="TTL",$P112=""),"",VLOOKUP($P112,CODE!$K:$M,CODE!$L$1,FALSE))</f>
        <v>BACK PACK</v>
      </c>
      <c r="R112" s="185" t="s">
        <v>1927</v>
      </c>
      <c r="S112" s="1205">
        <v>502</v>
      </c>
      <c r="T112" s="43">
        <f t="shared" si="69"/>
        <v>502</v>
      </c>
      <c r="U112" s="39" t="str">
        <f t="shared" si="70"/>
        <v>DPKBPF3502</v>
      </c>
      <c r="V112" s="36">
        <f t="shared" si="129"/>
        <v>1</v>
      </c>
      <c r="W112" s="1206" t="s">
        <v>2345</v>
      </c>
      <c r="X112" s="39" t="str">
        <f>IF($Y112="","",VLOOKUP($Y112,CODE!$AE:$AF,CODE!$AF$1-1,FALSE))</f>
        <v>PK</v>
      </c>
      <c r="Y112" s="37" t="s">
        <v>1958</v>
      </c>
      <c r="Z112" s="35" t="str">
        <f t="shared" si="104"/>
        <v>DPKBPF3502PK</v>
      </c>
      <c r="AA112" s="587" t="str">
        <f t="shared" si="105"/>
        <v/>
      </c>
      <c r="AB112" s="45">
        <f t="shared" si="106"/>
        <v>1</v>
      </c>
      <c r="AC112" s="593">
        <v>0</v>
      </c>
      <c r="AD112" s="186">
        <v>1</v>
      </c>
      <c r="AE112" s="1207" t="s">
        <v>2343</v>
      </c>
      <c r="AF112" s="214">
        <v>100</v>
      </c>
      <c r="AG112" s="215" t="s">
        <v>2344</v>
      </c>
      <c r="AH112" s="216">
        <v>2</v>
      </c>
      <c r="AI112" s="231" t="str">
        <f t="shared" si="71"/>
        <v>02</v>
      </c>
      <c r="AJ112" s="217" t="s">
        <v>1932</v>
      </c>
      <c r="AK112" s="217" t="s">
        <v>1933</v>
      </c>
      <c r="AL112" s="219">
        <f t="shared" si="72"/>
        <v>1</v>
      </c>
      <c r="AM112" s="254">
        <f>IF(ISERROR(VLOOKUP($F112,[1]기획현황취합!$A$1:$E$64926,[1]기획현황취합!$B$1,FALSE))=TRUE,0,VLOOKUP($F112,[1]기획현황취합!$A$1:$E$64926,[1]기획현황취합!$B$1,FALSE))</f>
        <v>129000</v>
      </c>
      <c r="AN112" s="1003">
        <f>IF(ISERROR(VLOOKUP($F112,[1]기획현황취합!$A$1:$E$64926,[1]기획현황취합!$C$1,FALSE))=TRUE,0,VLOOKUP($F112,[1]기획현황취합!$A$1:$E$64926,[1]기획현황취합!$C$1,FALSE))</f>
        <v>41827</v>
      </c>
      <c r="AO112" s="46">
        <f>IF(ISERROR(($AM112/1.1)/VLOOKUP($AG112,'TARGET MU'!$A:$D,'TARGET MU'!$D$1,FALSE))=TRUE,0,($AM112/1.1)/VLOOKUP($AG112,'TARGET MU'!$A:$D,'TARGET MU'!$D$1,FALSE))</f>
        <v>29318.181818181816</v>
      </c>
      <c r="AP112" s="1034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34520</v>
      </c>
      <c r="AQ112" s="38">
        <f t="shared" si="107"/>
        <v>5201.8181818181838</v>
      </c>
      <c r="AR112" s="725">
        <v>0</v>
      </c>
      <c r="AS112" s="725">
        <v>0</v>
      </c>
      <c r="AT112" s="251">
        <v>20</v>
      </c>
      <c r="AU112" s="226">
        <f t="shared" si="73"/>
        <v>20</v>
      </c>
      <c r="AV112" s="252">
        <v>0</v>
      </c>
      <c r="AW112" s="253">
        <v>34500</v>
      </c>
      <c r="AX112" s="257">
        <f>IF(ISERROR(VLOOKUP($F112,[1]기획현황취합!$A$1:$E$64926,[1]기획현황취합!$D$1,FALSE))=TRUE,0,VLOOKUP($F112,[1]기획현황취합!$A$1:$E$64926,[1]기획현황취합!$D$1,FALSE))</f>
        <v>41806</v>
      </c>
      <c r="AY112" s="255">
        <v>0</v>
      </c>
      <c r="AZ112" s="210">
        <f>IF(ISERROR(VLOOKUP($F112,[1]기획현황취합!$A$1:$E$64926,[1]기획현황취합!$E$1,FALSE))=TRUE,0,VLOOKUP($F112,[1]기획현황취합!$A$1:$E$64926,[1]기획현황취합!$E$1,FALSE))</f>
        <v>41848</v>
      </c>
      <c r="BA112" s="250">
        <v>41881</v>
      </c>
      <c r="BB112" s="1326">
        <v>41879</v>
      </c>
      <c r="BC112" s="250">
        <v>0</v>
      </c>
      <c r="BD112" s="250">
        <v>0</v>
      </c>
      <c r="BE112" s="250">
        <v>0</v>
      </c>
      <c r="BF112" s="250">
        <v>0</v>
      </c>
      <c r="BG112" s="1197" t="s">
        <v>1671</v>
      </c>
      <c r="BH112" s="1197" t="s">
        <v>1671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100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130"/>
        <v>0</v>
      </c>
      <c r="BO112" s="47">
        <f t="shared" si="131"/>
        <v>100</v>
      </c>
      <c r="BP112" s="95">
        <f t="shared" si="132"/>
        <v>3452000</v>
      </c>
      <c r="BQ112" s="95">
        <f t="shared" si="133"/>
        <v>12900000</v>
      </c>
      <c r="BR112" s="48">
        <f t="shared" si="74"/>
        <v>3.3972400716317281</v>
      </c>
      <c r="BT112" s="26" t="str">
        <f>IF(ISERROR(Z112&amp;VLOOKUP($AG112,'TARGET MU'!$A:$D,'TARGET MU'!$B$1,FALSE))=TRUE,"",Z112&amp;VLOOKUP($AG112,'TARGET MU'!$A:$D,'TARGET MU'!$B$1,FALSE))</f>
        <v>DPKBPF3502PK바이칼코퍼레이션</v>
      </c>
      <c r="BU112" s="31">
        <f t="shared" si="121"/>
        <v>34520</v>
      </c>
      <c r="BV112" s="31" t="str">
        <f t="shared" si="122"/>
        <v>DPKBPF3502PKOMM100129000바이칼02CN</v>
      </c>
      <c r="BX112" s="55" t="str">
        <f t="shared" si="75"/>
        <v>DPK</v>
      </c>
      <c r="BY112" s="56" t="str">
        <f t="shared" si="76"/>
        <v>3</v>
      </c>
      <c r="BZ112" s="56" t="str">
        <f t="shared" si="77"/>
        <v>M</v>
      </c>
      <c r="CA112" s="56" t="str">
        <f t="shared" si="78"/>
        <v>BP</v>
      </c>
      <c r="CB112" s="56" t="str">
        <f t="shared" si="79"/>
        <v>K</v>
      </c>
      <c r="CC112" s="56" t="str">
        <f t="shared" si="80"/>
        <v>CN</v>
      </c>
      <c r="CD112" s="57" t="str">
        <f t="shared" si="81"/>
        <v>14FW DISNEY_BP_08_PK_KIDS</v>
      </c>
      <c r="CE112" s="56" t="str">
        <f t="shared" si="82"/>
        <v>DPKBPF3502</v>
      </c>
      <c r="CF112" s="56">
        <f t="shared" si="83"/>
        <v>502</v>
      </c>
      <c r="CG112" s="57" t="str">
        <f t="shared" si="84"/>
        <v>14FW DISNEY_BP_08_PK_KIDS</v>
      </c>
      <c r="CH112" s="56" t="str">
        <f t="shared" si="85"/>
        <v>PK</v>
      </c>
      <c r="CI112" s="56">
        <f t="shared" si="86"/>
        <v>1</v>
      </c>
      <c r="CJ112" s="56" t="str">
        <f t="shared" si="87"/>
        <v>OMM</v>
      </c>
      <c r="CK112" s="58">
        <f t="shared" si="134"/>
        <v>100</v>
      </c>
      <c r="CL112" s="59">
        <f t="shared" si="88"/>
        <v>0</v>
      </c>
      <c r="CM112" s="58">
        <f t="shared" si="89"/>
        <v>129000</v>
      </c>
      <c r="CN112" s="58">
        <f t="shared" si="90"/>
        <v>34500</v>
      </c>
      <c r="CO112" s="58">
        <f t="shared" si="91"/>
        <v>20</v>
      </c>
      <c r="CP112" s="60">
        <f t="shared" si="92"/>
        <v>1</v>
      </c>
      <c r="CQ112" s="241">
        <v>831</v>
      </c>
      <c r="CS112" s="49"/>
      <c r="CT112" s="50" t="str">
        <f t="shared" si="93"/>
        <v>DPKBPF3502PKOMM</v>
      </c>
      <c r="CU112" s="51" t="str">
        <f t="shared" si="94"/>
        <v>DISNEY PRINCESS KIDS</v>
      </c>
      <c r="CV112" s="51" t="str">
        <f t="shared" si="113"/>
        <v>BACK PACK_502</v>
      </c>
      <c r="CW112" s="51" t="str">
        <f t="shared" si="95"/>
        <v>PINK_OMM</v>
      </c>
      <c r="CX112" s="52" t="str">
        <f t="shared" si="96"/>
        <v>DPK</v>
      </c>
      <c r="CY112" s="52">
        <f t="shared" si="97"/>
        <v>502</v>
      </c>
      <c r="CZ112" s="53">
        <f t="shared" si="135"/>
        <v>100</v>
      </c>
      <c r="DA112" s="53">
        <f t="shared" si="98"/>
        <v>129000</v>
      </c>
      <c r="DB112" s="52" t="str">
        <f t="shared" si="99"/>
        <v>PINK</v>
      </c>
      <c r="DC112" s="52" t="str">
        <f t="shared" si="100"/>
        <v>OMM</v>
      </c>
      <c r="DD112" s="61"/>
      <c r="DE112" s="165"/>
      <c r="DG112" s="1268">
        <v>41810</v>
      </c>
      <c r="DH112" s="283">
        <f t="shared" si="101"/>
        <v>41758</v>
      </c>
      <c r="DI112" s="1265">
        <v>41813</v>
      </c>
      <c r="DJ112" s="1265">
        <v>41814</v>
      </c>
      <c r="DK112" s="1268">
        <v>41815</v>
      </c>
      <c r="DL112" s="1266">
        <v>5</v>
      </c>
      <c r="DM112" s="1266">
        <v>5</v>
      </c>
      <c r="DN112" s="1267" t="s">
        <v>2419</v>
      </c>
      <c r="DO112" s="1267" t="s">
        <v>2419</v>
      </c>
      <c r="DP112" s="284">
        <f t="shared" si="102"/>
        <v>41788</v>
      </c>
      <c r="DQ112" s="1267" t="s">
        <v>2420</v>
      </c>
      <c r="DR112" s="1267" t="s">
        <v>2420</v>
      </c>
      <c r="DS112" s="278">
        <v>41816</v>
      </c>
      <c r="DT112" s="1269">
        <v>41850</v>
      </c>
      <c r="DU112" s="1269">
        <v>41850</v>
      </c>
      <c r="DV112" s="1269" t="s">
        <v>2552</v>
      </c>
      <c r="DW112" s="1267" t="s">
        <v>2393</v>
      </c>
      <c r="DX112" s="1315">
        <v>41880</v>
      </c>
      <c r="DY112" s="1198" t="s">
        <v>6937</v>
      </c>
      <c r="DZ112" s="61" t="s">
        <v>7067</v>
      </c>
      <c r="EA112" s="62"/>
      <c r="EB112" s="62"/>
      <c r="EC112" s="26" t="str">
        <f t="shared" si="123"/>
        <v>DPKBPF3502PK41806</v>
      </c>
      <c r="ED112" s="26" t="str">
        <f t="shared" si="124"/>
        <v>DPKBPF3502PKOMM</v>
      </c>
      <c r="EE112" s="27">
        <f>IF(ED112="",0,IF(COUNTIF(ED$12:ED111,ED112)=0,0,COUNTIF(ED$12:ED111,ED112)))</f>
        <v>0</v>
      </c>
      <c r="EF112" s="26">
        <f t="shared" si="125"/>
        <v>0</v>
      </c>
      <c r="EG112" s="27" t="str">
        <f t="shared" si="126"/>
        <v/>
      </c>
      <c r="EI112" s="26" t="str">
        <f t="shared" si="127"/>
        <v>DPKBPF3502</v>
      </c>
      <c r="EJ112" s="26" t="str">
        <f t="shared" si="128"/>
        <v>DPKBPF3502PK</v>
      </c>
      <c r="EL112" s="1268">
        <v>41820</v>
      </c>
      <c r="EM112" s="1211">
        <v>41822</v>
      </c>
      <c r="EN112" s="1265" t="s">
        <v>2417</v>
      </c>
      <c r="EO112" s="1265" t="s">
        <v>2417</v>
      </c>
      <c r="EP112" s="1265" t="s">
        <v>2417</v>
      </c>
      <c r="EQ112" s="1265" t="s">
        <v>2417</v>
      </c>
      <c r="ER112" s="1318"/>
      <c r="ES112" s="1318"/>
      <c r="ET112" s="1318"/>
      <c r="EU112" s="1318"/>
      <c r="EV112" s="1211"/>
      <c r="EW112" s="277"/>
    </row>
    <row r="113" spans="1:153" s="26" customFormat="1" ht="52.5" customHeight="1">
      <c r="A113" s="169" t="str">
        <f>IF(OR($I113="TTL",$I113=""),"",IF(ISERROR(VLOOKUP($B113,CODE!$D:$G,CODE!$F$1-2,FALSE))=TRUE,"전략",VLOOKUP($B113,CODE!$D:$G,CODE!$F$1-2,FALSE)))</f>
        <v>전략</v>
      </c>
      <c r="B113" s="224" t="str">
        <f>IF(OR($I113="TTL",$I113=""),"",IF(VLOOKUP($P113,CODE!$K:$O,CODE!$O$1,FALSE)="",$I113,$I113&amp;"-"&amp;VLOOKUP($P113,CODE!$K:$O,CODE!$O$1,FALSE)))</f>
        <v>DPK-가방</v>
      </c>
      <c r="C113" s="72" t="str">
        <f t="shared" si="115"/>
        <v>DPK-바이칼-02</v>
      </c>
      <c r="D113" s="306" t="str">
        <f t="shared" si="116"/>
        <v>DPK-바이칼-02DPKBPF3503NY</v>
      </c>
      <c r="E113" s="72">
        <f t="shared" si="117"/>
        <v>3</v>
      </c>
      <c r="F113" s="195" t="str">
        <f t="shared" si="118"/>
        <v>DPK-바이칼-023</v>
      </c>
      <c r="G113" s="72" t="str">
        <f t="shared" si="119"/>
        <v>DPK-바이칼-023-DPKBPF3503NAVYOMM</v>
      </c>
      <c r="H113" s="72" t="str">
        <f>IF(ISERROR(I113&amp;VLOOKUP(P113,CODE!$K:$N,CODE!$N$1,FALSE)&amp;S113)=TRUE,0,I113&amp;VLOOKUP(P113,CODE!$K:$N,CODE!$N$1,FALSE)&amp;S113)</f>
        <v>DPK의류외503</v>
      </c>
      <c r="I113" s="72" t="str">
        <f>IF(ISERROR(SEARCH("TTL",$K113))=TRUE,IF($L113="","",VLOOKUP($L113,CODE!$B:$G,CODE!$D$1,FALSE)),"TTL")</f>
        <v>DPK</v>
      </c>
      <c r="J113" s="244" t="str">
        <f t="shared" si="120"/>
        <v>14FW D</v>
      </c>
      <c r="K113" s="998"/>
      <c r="L113" s="40" t="s">
        <v>2340</v>
      </c>
      <c r="M113" s="41" t="str">
        <f>IF(OR($I113="TTL",$L113=""),"",VLOOKUP($L113,CODE!$B:$D,CODE!$C$1,FALSE))</f>
        <v>DISNEY PRINCESS KIDS</v>
      </c>
      <c r="N113" s="42" t="str">
        <f>IF(OR($I113="TTL",$L113=""),"",VLOOKUP($K$2,CODE!$S:$T,CODE!$T$1-1,FALSE))</f>
        <v>F</v>
      </c>
      <c r="O113" s="43" t="str">
        <f>IF(OR($I113="TTL",$L113=""),"",VLOOKUP($L$2,CODE!$X:$Y,CODE!$Y$1-1,FALSE))</f>
        <v>3</v>
      </c>
      <c r="P113" s="40" t="s">
        <v>2341</v>
      </c>
      <c r="Q113" s="41" t="str">
        <f>IF(OR($I113="TTL",$P113=""),"",VLOOKUP($P113,CODE!$K:$M,CODE!$L$1,FALSE))</f>
        <v>BACK PACK</v>
      </c>
      <c r="R113" s="185" t="s">
        <v>1927</v>
      </c>
      <c r="S113" s="1205">
        <v>503</v>
      </c>
      <c r="T113" s="43">
        <f t="shared" si="69"/>
        <v>503</v>
      </c>
      <c r="U113" s="39" t="str">
        <f t="shared" si="70"/>
        <v>DPKBPF3503</v>
      </c>
      <c r="V113" s="36">
        <f t="shared" si="129"/>
        <v>1</v>
      </c>
      <c r="W113" s="1206" t="s">
        <v>2346</v>
      </c>
      <c r="X113" s="39" t="str">
        <f>IF($Y113="","",VLOOKUP($Y113,CODE!$AE:$AF,CODE!$AF$1-1,FALSE))</f>
        <v>NY</v>
      </c>
      <c r="Y113" s="37" t="s">
        <v>2347</v>
      </c>
      <c r="Z113" s="35" t="str">
        <f t="shared" si="104"/>
        <v>DPKBPF3503NY</v>
      </c>
      <c r="AA113" s="587" t="str">
        <f t="shared" si="105"/>
        <v/>
      </c>
      <c r="AB113" s="45">
        <f t="shared" si="106"/>
        <v>1</v>
      </c>
      <c r="AC113" s="593">
        <v>0</v>
      </c>
      <c r="AD113" s="186">
        <v>1</v>
      </c>
      <c r="AE113" s="1207" t="s">
        <v>2343</v>
      </c>
      <c r="AF113" s="214">
        <v>100</v>
      </c>
      <c r="AG113" s="215" t="s">
        <v>2344</v>
      </c>
      <c r="AH113" s="216">
        <v>2</v>
      </c>
      <c r="AI113" s="231" t="str">
        <f t="shared" si="71"/>
        <v>02</v>
      </c>
      <c r="AJ113" s="217" t="s">
        <v>1932</v>
      </c>
      <c r="AK113" s="217" t="s">
        <v>1933</v>
      </c>
      <c r="AL113" s="219">
        <f t="shared" si="72"/>
        <v>1</v>
      </c>
      <c r="AM113" s="254">
        <f>IF(ISERROR(VLOOKUP($F113,[1]기획현황취합!$A$1:$E$64926,[1]기획현황취합!$B$1,FALSE))=TRUE,0,VLOOKUP($F113,[1]기획현황취합!$A$1:$E$64926,[1]기획현황취합!$B$1,FALSE))</f>
        <v>129000</v>
      </c>
      <c r="AN113" s="1003">
        <f>IF(ISERROR(VLOOKUP($F113,[1]기획현황취합!$A$1:$E$64926,[1]기획현황취합!$C$1,FALSE))=TRUE,0,VLOOKUP($F113,[1]기획현황취합!$A$1:$E$64926,[1]기획현황취합!$C$1,FALSE))</f>
        <v>41827</v>
      </c>
      <c r="AO113" s="46">
        <f>IF(ISERROR(($AM113/1.1)/VLOOKUP($AG113,'TARGET MU'!$A:$D,'TARGET MU'!$D$1,FALSE))=TRUE,0,($AM113/1.1)/VLOOKUP($AG113,'TARGET MU'!$A:$D,'TARGET MU'!$D$1,FALSE))</f>
        <v>29318.181818181816</v>
      </c>
      <c r="AP113" s="1034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34020</v>
      </c>
      <c r="AQ113" s="38">
        <f t="shared" si="107"/>
        <v>4701.8181818181838</v>
      </c>
      <c r="AR113" s="725">
        <v>0</v>
      </c>
      <c r="AS113" s="725">
        <v>0</v>
      </c>
      <c r="AT113" s="251">
        <v>20</v>
      </c>
      <c r="AU113" s="226">
        <f t="shared" si="73"/>
        <v>20</v>
      </c>
      <c r="AV113" s="252">
        <v>0</v>
      </c>
      <c r="AW113" s="253">
        <v>34000</v>
      </c>
      <c r="AX113" s="257">
        <f>IF(ISERROR(VLOOKUP($F113,[1]기획현황취합!$A$1:$E$64926,[1]기획현황취합!$D$1,FALSE))=TRUE,0,VLOOKUP($F113,[1]기획현황취합!$A$1:$E$64926,[1]기획현황취합!$D$1,FALSE))</f>
        <v>41806</v>
      </c>
      <c r="AY113" s="255">
        <v>0</v>
      </c>
      <c r="AZ113" s="210">
        <f>IF(ISERROR(VLOOKUP($F113,[1]기획현황취합!$A$1:$E$64926,[1]기획현황취합!$E$1,FALSE))=TRUE,0,VLOOKUP($F113,[1]기획현황취합!$A$1:$E$64926,[1]기획현황취합!$E$1,FALSE))</f>
        <v>41848</v>
      </c>
      <c r="BA113" s="250">
        <v>41881</v>
      </c>
      <c r="BB113" s="1326">
        <v>41879</v>
      </c>
      <c r="BC113" s="250">
        <v>0</v>
      </c>
      <c r="BD113" s="250">
        <v>0</v>
      </c>
      <c r="BE113" s="250">
        <v>0</v>
      </c>
      <c r="BF113" s="250">
        <v>0</v>
      </c>
      <c r="BG113" s="1197" t="s">
        <v>1671</v>
      </c>
      <c r="BH113" s="1197" t="s">
        <v>1671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100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130"/>
        <v>0</v>
      </c>
      <c r="BO113" s="47">
        <f t="shared" si="131"/>
        <v>100</v>
      </c>
      <c r="BP113" s="95">
        <f t="shared" si="132"/>
        <v>3402000</v>
      </c>
      <c r="BQ113" s="95">
        <f t="shared" si="133"/>
        <v>12900000</v>
      </c>
      <c r="BR113" s="48">
        <f t="shared" si="74"/>
        <v>3.4471701138367803</v>
      </c>
      <c r="BT113" s="26" t="str">
        <f>IF(ISERROR(Z113&amp;VLOOKUP($AG113,'TARGET MU'!$A:$D,'TARGET MU'!$B$1,FALSE))=TRUE,"",Z113&amp;VLOOKUP($AG113,'TARGET MU'!$A:$D,'TARGET MU'!$B$1,FALSE))</f>
        <v>DPKBPF3503NY바이칼코퍼레이션</v>
      </c>
      <c r="BU113" s="31">
        <f t="shared" si="121"/>
        <v>34020</v>
      </c>
      <c r="BV113" s="31" t="str">
        <f t="shared" si="122"/>
        <v>DPKBPF3503NYOMM100129000바이칼02CN</v>
      </c>
      <c r="BX113" s="55" t="str">
        <f t="shared" si="75"/>
        <v>DPK</v>
      </c>
      <c r="BY113" s="56" t="str">
        <f t="shared" si="76"/>
        <v>3</v>
      </c>
      <c r="BZ113" s="56" t="str">
        <f t="shared" si="77"/>
        <v>M</v>
      </c>
      <c r="CA113" s="56" t="str">
        <f t="shared" si="78"/>
        <v>BP</v>
      </c>
      <c r="CB113" s="56" t="str">
        <f t="shared" si="79"/>
        <v>K</v>
      </c>
      <c r="CC113" s="56" t="str">
        <f t="shared" si="80"/>
        <v>CN</v>
      </c>
      <c r="CD113" s="57" t="str">
        <f t="shared" si="81"/>
        <v>14FW DISNEY_BP_09_NV_KIDS</v>
      </c>
      <c r="CE113" s="56" t="str">
        <f t="shared" si="82"/>
        <v>DPKBPF3503</v>
      </c>
      <c r="CF113" s="56">
        <f t="shared" si="83"/>
        <v>503</v>
      </c>
      <c r="CG113" s="57" t="str">
        <f t="shared" si="84"/>
        <v>14FW DISNEY_BP_09_NV_KIDS</v>
      </c>
      <c r="CH113" s="56" t="str">
        <f t="shared" si="85"/>
        <v>NY</v>
      </c>
      <c r="CI113" s="56">
        <f t="shared" si="86"/>
        <v>1</v>
      </c>
      <c r="CJ113" s="56" t="str">
        <f t="shared" si="87"/>
        <v>OMM</v>
      </c>
      <c r="CK113" s="58">
        <f t="shared" si="134"/>
        <v>100</v>
      </c>
      <c r="CL113" s="59">
        <f t="shared" si="88"/>
        <v>0</v>
      </c>
      <c r="CM113" s="58">
        <f t="shared" si="89"/>
        <v>129000</v>
      </c>
      <c r="CN113" s="58">
        <f t="shared" si="90"/>
        <v>34000</v>
      </c>
      <c r="CO113" s="58">
        <f t="shared" si="91"/>
        <v>20</v>
      </c>
      <c r="CP113" s="60">
        <f t="shared" si="92"/>
        <v>1</v>
      </c>
      <c r="CQ113" s="241">
        <v>831</v>
      </c>
      <c r="CS113" s="49"/>
      <c r="CT113" s="50" t="str">
        <f t="shared" si="93"/>
        <v>DPKBPF3503NYOMM</v>
      </c>
      <c r="CU113" s="51" t="str">
        <f t="shared" si="94"/>
        <v>DISNEY PRINCESS KIDS</v>
      </c>
      <c r="CV113" s="51" t="str">
        <f t="shared" si="113"/>
        <v>BACK PACK_503</v>
      </c>
      <c r="CW113" s="51" t="str">
        <f t="shared" si="95"/>
        <v>NAVY_OMM</v>
      </c>
      <c r="CX113" s="52" t="str">
        <f t="shared" si="96"/>
        <v>DPK</v>
      </c>
      <c r="CY113" s="52">
        <f t="shared" si="97"/>
        <v>503</v>
      </c>
      <c r="CZ113" s="53">
        <f t="shared" si="135"/>
        <v>100</v>
      </c>
      <c r="DA113" s="53">
        <f t="shared" si="98"/>
        <v>129000</v>
      </c>
      <c r="DB113" s="52" t="str">
        <f t="shared" si="99"/>
        <v>NAVY</v>
      </c>
      <c r="DC113" s="52" t="str">
        <f t="shared" si="100"/>
        <v>OMM</v>
      </c>
      <c r="DD113" s="61"/>
      <c r="DE113" s="165"/>
      <c r="DG113" s="1268">
        <v>41810</v>
      </c>
      <c r="DH113" s="283">
        <f t="shared" si="101"/>
        <v>41758</v>
      </c>
      <c r="DI113" s="1265">
        <v>41813</v>
      </c>
      <c r="DJ113" s="1265">
        <v>41814</v>
      </c>
      <c r="DK113" s="1268">
        <v>41815</v>
      </c>
      <c r="DL113" s="1266">
        <v>5</v>
      </c>
      <c r="DM113" s="1266">
        <v>5</v>
      </c>
      <c r="DN113" s="1267" t="s">
        <v>2419</v>
      </c>
      <c r="DO113" s="1267" t="s">
        <v>2419</v>
      </c>
      <c r="DP113" s="284">
        <f t="shared" si="102"/>
        <v>41788</v>
      </c>
      <c r="DQ113" s="1267" t="s">
        <v>2420</v>
      </c>
      <c r="DR113" s="1267" t="s">
        <v>2420</v>
      </c>
      <c r="DS113" s="278">
        <v>41816</v>
      </c>
      <c r="DT113" s="1269">
        <v>41850</v>
      </c>
      <c r="DU113" s="1269">
        <v>41850</v>
      </c>
      <c r="DV113" s="1269" t="s">
        <v>2552</v>
      </c>
      <c r="DW113" s="1267" t="s">
        <v>2393</v>
      </c>
      <c r="DX113" s="1315">
        <v>41880</v>
      </c>
      <c r="DY113" s="1198" t="s">
        <v>6937</v>
      </c>
      <c r="DZ113" s="61" t="s">
        <v>7067</v>
      </c>
      <c r="EA113" s="62"/>
      <c r="EB113" s="62"/>
      <c r="EC113" s="26" t="str">
        <f t="shared" si="123"/>
        <v>DPKBPF3503NY41806</v>
      </c>
      <c r="ED113" s="26" t="str">
        <f t="shared" si="124"/>
        <v>DPKBPF3503NYOMM</v>
      </c>
      <c r="EE113" s="27">
        <f>IF(ED113="",0,IF(COUNTIF(ED$12:ED112,ED113)=0,0,COUNTIF(ED$12:ED112,ED113)))</f>
        <v>0</v>
      </c>
      <c r="EF113" s="26">
        <f t="shared" si="125"/>
        <v>0</v>
      </c>
      <c r="EG113" s="27" t="str">
        <f t="shared" si="126"/>
        <v/>
      </c>
      <c r="EI113" s="26" t="str">
        <f t="shared" si="127"/>
        <v>DPKBPF3503</v>
      </c>
      <c r="EJ113" s="26" t="str">
        <f t="shared" si="128"/>
        <v>DPKBPF3503NY</v>
      </c>
      <c r="EL113" s="1268">
        <v>41820</v>
      </c>
      <c r="EM113" s="1211">
        <v>41822</v>
      </c>
      <c r="EN113" s="1265" t="s">
        <v>2417</v>
      </c>
      <c r="EO113" s="1265" t="s">
        <v>2417</v>
      </c>
      <c r="EP113" s="1265" t="s">
        <v>2417</v>
      </c>
      <c r="EQ113" s="1265" t="s">
        <v>2417</v>
      </c>
      <c r="ER113" s="1318"/>
      <c r="ES113" s="1318"/>
      <c r="ET113" s="1318"/>
      <c r="EU113" s="1318"/>
      <c r="EV113" s="1211"/>
      <c r="EW113" s="277"/>
    </row>
    <row r="114" spans="1:153" s="26" customFormat="1" ht="52.5" customHeight="1">
      <c r="A114" s="169" t="str">
        <f>IF(OR($I114="TTL",$I114=""),"",IF(ISERROR(VLOOKUP($B114,CODE!$D:$G,CODE!$F$1-2,FALSE))=TRUE,"전략",VLOOKUP($B114,CODE!$D:$G,CODE!$F$1-2,FALSE)))</f>
        <v/>
      </c>
      <c r="B114" s="224" t="str">
        <f>IF(OR($I114="TTL",$I114=""),"",IF(VLOOKUP($P114,CODE!$K:$O,CODE!$O$1,FALSE)="",$I114,$I114&amp;"-"&amp;VLOOKUP($P114,CODE!$K:$O,CODE!$O$1,FALSE)))</f>
        <v/>
      </c>
      <c r="C114" s="72" t="str">
        <f t="shared" si="115"/>
        <v/>
      </c>
      <c r="D114" s="306" t="str">
        <f t="shared" si="116"/>
        <v/>
      </c>
      <c r="E114" s="72">
        <f t="shared" si="117"/>
        <v>0</v>
      </c>
      <c r="F114" s="195" t="str">
        <f t="shared" si="118"/>
        <v>0</v>
      </c>
      <c r="G114" s="72" t="str">
        <f t="shared" si="119"/>
        <v>0-</v>
      </c>
      <c r="H114" s="72">
        <f>IF(ISERROR(I114&amp;VLOOKUP(P114,CODE!$K:$N,CODE!$N$1,FALSE)&amp;S114)=TRUE,0,I114&amp;VLOOKUP(P114,CODE!$K:$N,CODE!$N$1,FALSE)&amp;S114)</f>
        <v>0</v>
      </c>
      <c r="I114" s="72" t="str">
        <f>IF(ISERROR(SEARCH("TTL",$K114))=TRUE,IF($L114="","",VLOOKUP($L114,CODE!$B:$G,CODE!$D$1,FALSE)),"TTL")</f>
        <v>TTL</v>
      </c>
      <c r="J114" s="244" t="str">
        <f t="shared" si="120"/>
        <v/>
      </c>
      <c r="K114" s="998" t="str">
        <f>C113&amp;" TTL"</f>
        <v>DPK-바이칼-02 TTL</v>
      </c>
      <c r="L114" s="40"/>
      <c r="M114" s="41" t="str">
        <f>IF(OR($I114="TTL",$L114=""),"",VLOOKUP($L114,CODE!$B:$D,CODE!$C$1,FALSE))</f>
        <v/>
      </c>
      <c r="N114" s="42" t="str">
        <f>IF(OR($I114="TTL",$L114=""),"",VLOOKUP($K$2,CODE!$S:$T,CODE!$T$1-1,FALSE))</f>
        <v/>
      </c>
      <c r="O114" s="43" t="str">
        <f>IF(OR($I114="TTL",$L114=""),"",VLOOKUP($L$2,CODE!$X:$Y,CODE!$Y$1-1,FALSE))</f>
        <v/>
      </c>
      <c r="P114" s="40"/>
      <c r="Q114" s="41" t="str">
        <f>IF(OR($I114="TTL",$P114=""),"",VLOOKUP($P114,CODE!$K:$M,CODE!$L$1,FALSE))</f>
        <v/>
      </c>
      <c r="R114" s="185" t="s">
        <v>1927</v>
      </c>
      <c r="S114" s="40"/>
      <c r="T114" s="43" t="str">
        <f t="shared" si="69"/>
        <v/>
      </c>
      <c r="U114" s="39" t="str">
        <f t="shared" si="70"/>
        <v/>
      </c>
      <c r="V114" s="36">
        <f t="shared" si="129"/>
        <v>3</v>
      </c>
      <c r="W114" s="44"/>
      <c r="X114" s="39" t="str">
        <f>IF($Y114="","",VLOOKUP($Y114,CODE!$AE:$AF,CODE!$AF$1-1,FALSE))</f>
        <v/>
      </c>
      <c r="Y114" s="37"/>
      <c r="Z114" s="35" t="str">
        <f t="shared" si="104"/>
        <v/>
      </c>
      <c r="AA114" s="587" t="str">
        <f t="shared" si="105"/>
        <v/>
      </c>
      <c r="AB114" s="45">
        <f t="shared" si="106"/>
        <v>3</v>
      </c>
      <c r="AC114" s="593">
        <v>0</v>
      </c>
      <c r="AD114" s="186">
        <v>1</v>
      </c>
      <c r="AE114" s="218"/>
      <c r="AF114" s="214"/>
      <c r="AG114" s="215"/>
      <c r="AH114" s="216"/>
      <c r="AI114" s="231" t="str">
        <f t="shared" si="71"/>
        <v/>
      </c>
      <c r="AJ114" s="217"/>
      <c r="AK114" s="217"/>
      <c r="AL114" s="219" t="str">
        <f t="shared" si="72"/>
        <v/>
      </c>
      <c r="AM114" s="254">
        <f>IF(ISERROR(VLOOKUP($F114,[1]기획현황취합!$A$1:$E$64926,[1]기획현황취합!$B$1,FALSE))=TRUE,0,VLOOKUP($F114,[1]기획현황취합!$A$1:$E$64926,[1]기획현황취합!$B$1,FALSE))</f>
        <v>0</v>
      </c>
      <c r="AN114" s="1003">
        <f>IF(ISERROR(VLOOKUP($F114,[1]기획현황취합!$A$1:$E$64926,[1]기획현황취합!$C$1,FALSE))=TRUE,0,VLOOKUP($F114,[1]기획현황취합!$A$1:$E$64926,[1]기획현황취합!$C$1,FALSE))</f>
        <v>0</v>
      </c>
      <c r="AO114" s="46">
        <f>IF(ISERROR(($AM114/1.1)/VLOOKUP($AG114,'TARGET MU'!$A:$D,'TARGET MU'!$D$1,FALSE))=TRUE,0,($AM114/1.1)/VLOOKUP($AG114,'TARGET MU'!$A:$D,'TARGET MU'!$D$1,FALSE))</f>
        <v>0</v>
      </c>
      <c r="AP114" s="1034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0</v>
      </c>
      <c r="AQ114" s="38">
        <f t="shared" si="107"/>
        <v>0</v>
      </c>
      <c r="AR114" s="725">
        <v>0</v>
      </c>
      <c r="AS114" s="725">
        <v>0</v>
      </c>
      <c r="AT114" s="251" t="s">
        <v>1714</v>
      </c>
      <c r="AU114" s="226">
        <f t="shared" si="73"/>
        <v>0</v>
      </c>
      <c r="AV114" s="252">
        <v>0</v>
      </c>
      <c r="AW114" s="253">
        <v>0</v>
      </c>
      <c r="AX114" s="257">
        <f>IF(ISERROR(VLOOKUP($F114,[1]기획현황취합!$A$1:$E$64926,[1]기획현황취합!$D$1,FALSE))=TRUE,0,VLOOKUP($F114,[1]기획현황취합!$A$1:$E$64926,[1]기획현황취합!$D$1,FALSE))</f>
        <v>0</v>
      </c>
      <c r="AY114" s="255">
        <v>0</v>
      </c>
      <c r="AZ114" s="210">
        <f>IF(ISERROR(VLOOKUP($F114,[1]기획현황취합!$A$1:$E$64926,[1]기획현황취합!$E$1,FALSE))=TRUE,0,VLOOKUP($F114,[1]기획현황취합!$A$1:$E$64926,[1]기획현황취합!$E$1,FALSE))</f>
        <v>0</v>
      </c>
      <c r="BA114" s="250">
        <v>0</v>
      </c>
      <c r="BB114" s="250">
        <v>0</v>
      </c>
      <c r="BC114" s="250">
        <v>0</v>
      </c>
      <c r="BD114" s="250">
        <v>0</v>
      </c>
      <c r="BE114" s="250">
        <v>0</v>
      </c>
      <c r="BF114" s="250">
        <v>0</v>
      </c>
      <c r="BG114" s="256">
        <v>0</v>
      </c>
      <c r="BH114" s="256">
        <v>0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300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30"/>
        <v>0</v>
      </c>
      <c r="BO114" s="47">
        <f t="shared" si="131"/>
        <v>300</v>
      </c>
      <c r="BP114" s="95">
        <f t="shared" si="132"/>
        <v>10254000</v>
      </c>
      <c r="BQ114" s="95">
        <f t="shared" si="133"/>
        <v>38700000</v>
      </c>
      <c r="BR114" s="48">
        <f t="shared" si="74"/>
        <v>3.4310335656151922</v>
      </c>
      <c r="BT114" s="26" t="str">
        <f>IF(ISERROR(Z114&amp;VLOOKUP($AG114,'TARGET MU'!$A:$D,'TARGET MU'!$B$1,FALSE))=TRUE,"",Z114&amp;VLOOKUP($AG114,'TARGET MU'!$A:$D,'TARGET MU'!$B$1,FALSE))</f>
        <v/>
      </c>
      <c r="BU114" s="31">
        <f t="shared" si="121"/>
        <v>0</v>
      </c>
      <c r="BV114" s="31" t="str">
        <f t="shared" si="122"/>
        <v>0</v>
      </c>
      <c r="BX114" s="55" t="str">
        <f t="shared" si="75"/>
        <v/>
      </c>
      <c r="BY114" s="56" t="str">
        <f t="shared" si="76"/>
        <v/>
      </c>
      <c r="BZ114" s="56">
        <f t="shared" si="77"/>
        <v>0</v>
      </c>
      <c r="CA114" s="56">
        <f t="shared" si="78"/>
        <v>0</v>
      </c>
      <c r="CB114" s="56" t="str">
        <f t="shared" si="79"/>
        <v>K</v>
      </c>
      <c r="CC114" s="56">
        <f t="shared" si="80"/>
        <v>0</v>
      </c>
      <c r="CD114" s="57">
        <f t="shared" si="81"/>
        <v>0</v>
      </c>
      <c r="CE114" s="56" t="str">
        <f t="shared" si="82"/>
        <v/>
      </c>
      <c r="CF114" s="56" t="str">
        <f t="shared" si="83"/>
        <v/>
      </c>
      <c r="CG114" s="57">
        <f t="shared" si="84"/>
        <v>0</v>
      </c>
      <c r="CH114" s="56" t="str">
        <f t="shared" si="85"/>
        <v/>
      </c>
      <c r="CI114" s="56">
        <f t="shared" si="86"/>
        <v>1</v>
      </c>
      <c r="CJ114" s="56">
        <f t="shared" si="87"/>
        <v>0</v>
      </c>
      <c r="CK114" s="58">
        <f t="shared" si="134"/>
        <v>300</v>
      </c>
      <c r="CL114" s="59">
        <f t="shared" si="88"/>
        <v>0</v>
      </c>
      <c r="CM114" s="58">
        <f t="shared" si="89"/>
        <v>0</v>
      </c>
      <c r="CN114" s="58">
        <f t="shared" si="90"/>
        <v>0</v>
      </c>
      <c r="CO114" s="58">
        <f t="shared" si="91"/>
        <v>0</v>
      </c>
      <c r="CP114" s="60" t="str">
        <f t="shared" si="92"/>
        <v/>
      </c>
      <c r="CQ114" s="241"/>
      <c r="CS114" s="49"/>
      <c r="CT114" s="50" t="str">
        <f t="shared" si="93"/>
        <v>DPK-바이칼-02 TTL</v>
      </c>
      <c r="CU114" s="51" t="str">
        <f t="shared" si="94"/>
        <v/>
      </c>
      <c r="CV114" s="51" t="str">
        <f t="shared" si="113"/>
        <v/>
      </c>
      <c r="CW114" s="51" t="str">
        <f t="shared" si="95"/>
        <v/>
      </c>
      <c r="CX114" s="52">
        <f t="shared" si="96"/>
        <v>0</v>
      </c>
      <c r="CY114" s="52" t="str">
        <f t="shared" si="97"/>
        <v/>
      </c>
      <c r="CZ114" s="53">
        <f t="shared" si="135"/>
        <v>300</v>
      </c>
      <c r="DA114" s="53">
        <f t="shared" si="98"/>
        <v>0</v>
      </c>
      <c r="DB114" s="52">
        <f t="shared" si="99"/>
        <v>0</v>
      </c>
      <c r="DC114" s="52">
        <f t="shared" si="100"/>
        <v>0</v>
      </c>
      <c r="DD114" s="61"/>
      <c r="DE114" s="165"/>
      <c r="DG114" s="277"/>
      <c r="DH114" s="283" t="str">
        <f t="shared" si="101"/>
        <v/>
      </c>
      <c r="DI114" s="276"/>
      <c r="DJ114" s="276"/>
      <c r="DK114" s="277"/>
      <c r="DL114" s="277"/>
      <c r="DM114" s="1080"/>
      <c r="DN114" s="277"/>
      <c r="DO114" s="277"/>
      <c r="DP114" s="284" t="str">
        <f t="shared" si="102"/>
        <v/>
      </c>
      <c r="DQ114" s="277"/>
      <c r="DR114" s="277"/>
      <c r="DS114" s="278"/>
      <c r="DT114" s="277"/>
      <c r="DU114" s="278"/>
      <c r="DV114" s="277"/>
      <c r="DW114" s="277"/>
      <c r="DX114" s="278"/>
      <c r="DY114" s="278"/>
      <c r="DZ114" s="61"/>
      <c r="EA114" s="62"/>
      <c r="EB114" s="62"/>
      <c r="EC114" s="26" t="str">
        <f t="shared" si="123"/>
        <v>0</v>
      </c>
      <c r="ED114" s="26" t="str">
        <f t="shared" si="124"/>
        <v/>
      </c>
      <c r="EE114" s="27">
        <f>IF(ED114="",0,IF(COUNTIF(ED$12:ED113,ED114)=0,0,COUNTIF(ED$12:ED113,ED114)))</f>
        <v>0</v>
      </c>
      <c r="EF114" s="26">
        <f t="shared" si="125"/>
        <v>0</v>
      </c>
      <c r="EG114" s="27" t="str">
        <f t="shared" si="126"/>
        <v/>
      </c>
      <c r="EI114" s="26" t="str">
        <f t="shared" si="127"/>
        <v/>
      </c>
      <c r="EJ114" s="26" t="str">
        <f t="shared" si="128"/>
        <v/>
      </c>
      <c r="EL114" s="277"/>
      <c r="EM114" s="283"/>
      <c r="EN114" s="276"/>
      <c r="EO114" s="276"/>
      <c r="EP114" s="277"/>
      <c r="EQ114" s="277"/>
      <c r="ER114" s="1080"/>
      <c r="ES114" s="277"/>
      <c r="ET114" s="277"/>
      <c r="EU114" s="284"/>
      <c r="EV114" s="277"/>
      <c r="EW114" s="277"/>
    </row>
    <row r="115" spans="1:153" s="26" customFormat="1" ht="52.5" customHeight="1">
      <c r="A115" s="169" t="str">
        <f>IF(OR($I115="TTL",$I115=""),"",IF(ISERROR(VLOOKUP($B115,CODE!$D:$G,CODE!$F$1-2,FALSE))=TRUE,"전략",VLOOKUP($B115,CODE!$D:$G,CODE!$F$1-2,FALSE)))</f>
        <v>F-HAT</v>
      </c>
      <c r="B115" s="224" t="str">
        <f>IF(OR($I115="TTL",$I115=""),"",IF(VLOOKUP($P115,CODE!$K:$O,CODE!$O$1,FALSE)="",$I115,$I115&amp;"-"&amp;VLOOKUP($P115,CODE!$K:$O,CODE!$O$1,FALSE)))</f>
        <v>JOK</v>
      </c>
      <c r="C115" s="72" t="str">
        <f t="shared" si="115"/>
        <v>JOK-PRANCE-01</v>
      </c>
      <c r="D115" s="306" t="str">
        <f t="shared" si="116"/>
        <v>JOK-PRANCE-01JOKBEF5524YE</v>
      </c>
      <c r="E115" s="72">
        <f t="shared" si="117"/>
        <v>1</v>
      </c>
      <c r="F115" s="195" t="str">
        <f t="shared" si="118"/>
        <v>JOK-PRANCE-011</v>
      </c>
      <c r="G115" s="72" t="str">
        <f t="shared" si="119"/>
        <v>JOK-PRANCE-011-JOKBEF5524YELLOWFRE</v>
      </c>
      <c r="H115" s="72" t="str">
        <f>IF(ISERROR(I115&amp;VLOOKUP(P115,CODE!$K:$N,CODE!$N$1,FALSE)&amp;S115)=TRUE,0,I115&amp;VLOOKUP(P115,CODE!$K:$N,CODE!$N$1,FALSE)&amp;S115)</f>
        <v>JOK의류외524</v>
      </c>
      <c r="I115" s="72" t="str">
        <f>IF(ISERROR(SEARCH("TTL",$K115))=TRUE,IF($L115="","",VLOOKUP($L115,CODE!$B:$G,CODE!$D$1,FALSE)),"TTL")</f>
        <v>JOK</v>
      </c>
      <c r="J115" s="244" t="str">
        <f t="shared" si="120"/>
        <v>14FW J</v>
      </c>
      <c r="K115" s="998"/>
      <c r="L115" s="40" t="s">
        <v>2452</v>
      </c>
      <c r="M115" s="41" t="str">
        <f>IF(OR($I115="TTL",$L115=""),"",VLOOKUP($L115,CODE!$B:$D,CODE!$C$1,FALSE))</f>
        <v>JOIE BETE KIDS</v>
      </c>
      <c r="N115" s="42" t="str">
        <f>IF(OR($I115="TTL",$L115=""),"",VLOOKUP($K$2,CODE!$S:$T,CODE!$T$1-1,FALSE))</f>
        <v>F</v>
      </c>
      <c r="O115" s="1199">
        <v>5</v>
      </c>
      <c r="P115" s="40" t="s">
        <v>2453</v>
      </c>
      <c r="Q115" s="41" t="str">
        <f>IF(OR($I115="TTL",$P115=""),"",VLOOKUP($P115,CODE!$K:$M,CODE!$L$1,FALSE))</f>
        <v>BEANIE</v>
      </c>
      <c r="R115" s="185" t="s">
        <v>1927</v>
      </c>
      <c r="S115" s="40">
        <v>524</v>
      </c>
      <c r="T115" s="43">
        <f t="shared" si="69"/>
        <v>524</v>
      </c>
      <c r="U115" s="39" t="str">
        <f t="shared" si="70"/>
        <v>JOKBEF5524</v>
      </c>
      <c r="V115" s="36">
        <f t="shared" si="129"/>
        <v>1</v>
      </c>
      <c r="W115" s="44" t="s">
        <v>2454</v>
      </c>
      <c r="X115" s="39" t="str">
        <f>IF($Y115="","",VLOOKUP($Y115,CODE!$AE:$AF,CODE!$AF$1-1,FALSE))</f>
        <v>YE</v>
      </c>
      <c r="Y115" s="37" t="s">
        <v>2455</v>
      </c>
      <c r="Z115" s="35" t="str">
        <f t="shared" si="104"/>
        <v>JOKBEF5524YE</v>
      </c>
      <c r="AA115" s="587" t="str">
        <f t="shared" si="105"/>
        <v/>
      </c>
      <c r="AB115" s="45">
        <f t="shared" si="106"/>
        <v>1</v>
      </c>
      <c r="AC115" s="593">
        <v>0</v>
      </c>
      <c r="AD115" s="186">
        <v>1</v>
      </c>
      <c r="AE115" s="218" t="s">
        <v>2456</v>
      </c>
      <c r="AF115" s="214">
        <v>180</v>
      </c>
      <c r="AG115" s="1298" t="s">
        <v>6254</v>
      </c>
      <c r="AH115" s="1299">
        <v>1</v>
      </c>
      <c r="AI115" s="231" t="str">
        <f t="shared" si="71"/>
        <v>01</v>
      </c>
      <c r="AJ115" s="217" t="s">
        <v>2457</v>
      </c>
      <c r="AK115" s="217" t="s">
        <v>2458</v>
      </c>
      <c r="AL115" s="219">
        <f t="shared" si="72"/>
        <v>1</v>
      </c>
      <c r="AM115" s="254">
        <f>IF(ISERROR(VLOOKUP($F115,[1]기획현황취합!$A$1:$E$64926,[1]기획현황취합!$B$1,FALSE))=TRUE,0,VLOOKUP($F115,[1]기획현황취합!$A$1:$E$64926,[1]기획현황취합!$B$1,FALSE))</f>
        <v>39000</v>
      </c>
      <c r="AN115" s="1003">
        <f>IF(ISERROR(VLOOKUP($F115,[1]기획현황취합!$A$1:$E$64926,[1]기획현황취합!$C$1,FALSE))=TRUE,0,VLOOKUP($F115,[1]기획현황취합!$A$1:$E$64926,[1]기획현황취합!$C$1,FALSE))</f>
        <v>41906</v>
      </c>
      <c r="AO115" s="46">
        <f>IF(ISERROR(($AM115/1.1)/VLOOKUP($AG115,'TARGET MU'!$A:$D,'TARGET MU'!$D$1,FALSE))=TRUE,0,($AM115/1.1)/VLOOKUP($AG115,'TARGET MU'!$A:$D,'TARGET MU'!$D$1,FALSE))</f>
        <v>5909.0909090909081</v>
      </c>
      <c r="AP115" s="1034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5508.5600000000013</v>
      </c>
      <c r="AQ115" s="38">
        <f t="shared" si="107"/>
        <v>-400.53090909090679</v>
      </c>
      <c r="AR115" s="725">
        <v>0</v>
      </c>
      <c r="AS115" s="725">
        <v>0</v>
      </c>
      <c r="AT115" s="251">
        <v>20</v>
      </c>
      <c r="AU115" s="226">
        <f t="shared" si="73"/>
        <v>20</v>
      </c>
      <c r="AV115" s="252">
        <v>4.4000000000000004</v>
      </c>
      <c r="AW115" s="253">
        <v>0</v>
      </c>
      <c r="AX115" s="257">
        <f>IF(ISERROR(VLOOKUP($F115,[1]기획현황취합!$A$1:$E$64926,[1]기획현황취합!$D$1,FALSE))=TRUE,0,VLOOKUP($F115,[1]기획현황취합!$A$1:$E$64926,[1]기획현황취합!$D$1,FALSE))</f>
        <v>41837</v>
      </c>
      <c r="AY115" s="255">
        <v>0</v>
      </c>
      <c r="AZ115" s="210">
        <f>IF(ISERROR(VLOOKUP($F115,[1]기획현황취합!$A$1:$E$64926,[1]기획현황취합!$E$1,FALSE))=TRUE,0,VLOOKUP($F115,[1]기획현황취합!$A$1:$E$64926,[1]기획현황취합!$E$1,FALSE))</f>
        <v>41942</v>
      </c>
      <c r="BA115" s="250">
        <v>41942</v>
      </c>
      <c r="BB115" s="1324">
        <v>41961</v>
      </c>
      <c r="BC115" s="250">
        <v>0</v>
      </c>
      <c r="BD115" s="250">
        <v>0</v>
      </c>
      <c r="BE115" s="250">
        <v>0</v>
      </c>
      <c r="BF115" s="250">
        <v>0</v>
      </c>
      <c r="BG115" s="1197" t="s">
        <v>1671</v>
      </c>
      <c r="BH115" s="1197" t="s">
        <v>1671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180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30"/>
        <v>0</v>
      </c>
      <c r="BO115" s="47">
        <f t="shared" si="131"/>
        <v>180</v>
      </c>
      <c r="BP115" s="95">
        <f t="shared" si="132"/>
        <v>991540.80000000028</v>
      </c>
      <c r="BQ115" s="95">
        <f t="shared" si="133"/>
        <v>7020000</v>
      </c>
      <c r="BR115" s="48">
        <f t="shared" si="74"/>
        <v>6.4362638247646284</v>
      </c>
      <c r="BT115" s="26" t="str">
        <f>IF(ISERROR(Z115&amp;VLOOKUP($AG115,'TARGET MU'!$A:$D,'TARGET MU'!$B$1,FALSE))=TRUE,"",Z115&amp;VLOOKUP($AG115,'TARGET MU'!$A:$D,'TARGET MU'!$B$1,FALSE))</f>
        <v>JOKBEF5524YENANJING PRANCE</v>
      </c>
      <c r="BU115" s="31">
        <f t="shared" si="121"/>
        <v>5508.5600000000013</v>
      </c>
      <c r="BV115" s="31" t="str">
        <f t="shared" si="122"/>
        <v>JOKBEF5524YEFRE18039000PRANCE01CN</v>
      </c>
      <c r="BX115" s="55" t="str">
        <f t="shared" si="75"/>
        <v>JOK</v>
      </c>
      <c r="BY115" s="56">
        <f t="shared" si="76"/>
        <v>5</v>
      </c>
      <c r="BZ115" s="56" t="str">
        <f t="shared" si="77"/>
        <v>M</v>
      </c>
      <c r="CA115" s="56" t="str">
        <f t="shared" si="78"/>
        <v>BE</v>
      </c>
      <c r="CB115" s="56" t="str">
        <f t="shared" si="79"/>
        <v>K</v>
      </c>
      <c r="CC115" s="56" t="str">
        <f t="shared" si="80"/>
        <v>CN</v>
      </c>
      <c r="CD115" s="57" t="str">
        <f t="shared" si="81"/>
        <v>14FW JOIEBETE_KNIT_01_YL</v>
      </c>
      <c r="CE115" s="56" t="str">
        <f t="shared" si="82"/>
        <v>JOKBEF5524</v>
      </c>
      <c r="CF115" s="56">
        <f t="shared" si="83"/>
        <v>524</v>
      </c>
      <c r="CG115" s="57" t="str">
        <f t="shared" si="84"/>
        <v>14FW JOIEBETE_KNIT_01_YL</v>
      </c>
      <c r="CH115" s="56" t="str">
        <f t="shared" si="85"/>
        <v>YE</v>
      </c>
      <c r="CI115" s="56">
        <f t="shared" si="86"/>
        <v>1</v>
      </c>
      <c r="CJ115" s="56" t="str">
        <f t="shared" si="87"/>
        <v>FRE</v>
      </c>
      <c r="CK115" s="58">
        <f t="shared" si="134"/>
        <v>180</v>
      </c>
      <c r="CL115" s="59">
        <f t="shared" si="88"/>
        <v>4.4000000000000004</v>
      </c>
      <c r="CM115" s="58">
        <f t="shared" si="89"/>
        <v>39000</v>
      </c>
      <c r="CN115" s="58">
        <f t="shared" si="90"/>
        <v>5488.5600000000013</v>
      </c>
      <c r="CO115" s="58">
        <f t="shared" si="91"/>
        <v>20</v>
      </c>
      <c r="CP115" s="60">
        <f t="shared" si="92"/>
        <v>1</v>
      </c>
      <c r="CQ115" s="241"/>
      <c r="CS115" s="49"/>
      <c r="CT115" s="50" t="str">
        <f t="shared" si="93"/>
        <v>JOKBEF5524YEFRE</v>
      </c>
      <c r="CU115" s="51" t="str">
        <f t="shared" si="94"/>
        <v>JOIE BETE KIDS</v>
      </c>
      <c r="CV115" s="51" t="str">
        <f t="shared" si="113"/>
        <v>BEANIE_524</v>
      </c>
      <c r="CW115" s="51" t="str">
        <f t="shared" si="95"/>
        <v>YELLOW_FRE</v>
      </c>
      <c r="CX115" s="52" t="str">
        <f t="shared" si="96"/>
        <v>JOK</v>
      </c>
      <c r="CY115" s="52">
        <f t="shared" si="97"/>
        <v>524</v>
      </c>
      <c r="CZ115" s="53">
        <f t="shared" si="135"/>
        <v>180</v>
      </c>
      <c r="DA115" s="53">
        <f t="shared" si="98"/>
        <v>39000</v>
      </c>
      <c r="DB115" s="52" t="str">
        <f t="shared" si="99"/>
        <v>YELLOW</v>
      </c>
      <c r="DC115" s="52" t="str">
        <f t="shared" si="100"/>
        <v>FRE</v>
      </c>
      <c r="DD115" s="61"/>
      <c r="DE115" s="165"/>
      <c r="DG115" s="277">
        <v>41837</v>
      </c>
      <c r="DH115" s="283">
        <f t="shared" si="101"/>
        <v>41852</v>
      </c>
      <c r="DI115" s="1265">
        <v>41841</v>
      </c>
      <c r="DJ115" s="1265">
        <v>41842</v>
      </c>
      <c r="DK115" s="1268">
        <v>41913</v>
      </c>
      <c r="DL115" s="1266">
        <v>2</v>
      </c>
      <c r="DM115" s="1266">
        <v>2</v>
      </c>
      <c r="DN115" s="1267" t="s">
        <v>2528</v>
      </c>
      <c r="DO115" s="1267" t="s">
        <v>2528</v>
      </c>
      <c r="DP115" s="284">
        <f t="shared" si="102"/>
        <v>41882</v>
      </c>
      <c r="DQ115" s="1267" t="s">
        <v>2529</v>
      </c>
      <c r="DR115" s="1267" t="s">
        <v>2529</v>
      </c>
      <c r="DS115" s="1268" t="s">
        <v>6938</v>
      </c>
      <c r="DT115" s="1269" t="s">
        <v>6939</v>
      </c>
      <c r="DU115" s="1269" t="s">
        <v>6940</v>
      </c>
      <c r="DV115" s="1268">
        <v>41914</v>
      </c>
      <c r="DW115" s="1267" t="s">
        <v>2393</v>
      </c>
      <c r="DX115" s="1300"/>
      <c r="DY115" s="278"/>
      <c r="DZ115" s="61"/>
      <c r="EA115" s="62"/>
      <c r="EB115" s="62"/>
      <c r="EC115" s="26" t="str">
        <f t="shared" si="123"/>
        <v>JOKBEF5524YE41837</v>
      </c>
      <c r="ED115" s="26" t="str">
        <f t="shared" si="124"/>
        <v>JOKBEF5524YEFRE</v>
      </c>
      <c r="EE115" s="27">
        <f>IF(ED115="",0,IF(COUNTIF(ED$12:ED114,ED115)=0,0,COUNTIF(ED$12:ED114,ED115)))</f>
        <v>0</v>
      </c>
      <c r="EF115" s="26">
        <f t="shared" si="125"/>
        <v>0</v>
      </c>
      <c r="EG115" s="27" t="str">
        <f t="shared" si="126"/>
        <v/>
      </c>
      <c r="EI115" s="26" t="str">
        <f t="shared" si="127"/>
        <v>JOKBEF5524</v>
      </c>
      <c r="EJ115" s="26" t="str">
        <f t="shared" si="128"/>
        <v>JOKBEF5524YE</v>
      </c>
      <c r="EL115" s="277"/>
      <c r="EM115" s="276"/>
      <c r="EN115" s="276"/>
      <c r="EO115" s="276"/>
      <c r="EP115" s="277"/>
      <c r="EQ115" s="277"/>
      <c r="ER115" s="1080"/>
      <c r="ES115" s="277"/>
      <c r="ET115" s="277"/>
      <c r="EU115" s="276"/>
      <c r="EV115" s="277"/>
      <c r="EW115" s="277"/>
    </row>
    <row r="116" spans="1:153" s="26" customFormat="1" ht="52.5" customHeight="1">
      <c r="A116" s="169" t="str">
        <f>IF(OR($I116="TTL",$I116=""),"",IF(ISERROR(VLOOKUP($B116,CODE!$D:$G,CODE!$F$1-2,FALSE))=TRUE,"전략",VLOOKUP($B116,CODE!$D:$G,CODE!$F$1-2,FALSE)))</f>
        <v>F-HAT</v>
      </c>
      <c r="B116" s="224" t="str">
        <f>IF(OR($I116="TTL",$I116=""),"",IF(VLOOKUP($P116,CODE!$K:$O,CODE!$O$1,FALSE)="",$I116,$I116&amp;"-"&amp;VLOOKUP($P116,CODE!$K:$O,CODE!$O$1,FALSE)))</f>
        <v>JOK</v>
      </c>
      <c r="C116" s="72" t="str">
        <f t="shared" si="115"/>
        <v>JOK-PRANCE-01</v>
      </c>
      <c r="D116" s="306" t="str">
        <f t="shared" si="116"/>
        <v>JOK-PRANCE-01JOKBEF5525MT</v>
      </c>
      <c r="E116" s="72">
        <f t="shared" si="117"/>
        <v>2</v>
      </c>
      <c r="F116" s="195" t="str">
        <f t="shared" si="118"/>
        <v>JOK-PRANCE-012</v>
      </c>
      <c r="G116" s="72" t="str">
        <f t="shared" si="119"/>
        <v>JOK-PRANCE-012-JOKBEF5525MINTFRE</v>
      </c>
      <c r="H116" s="72" t="str">
        <f>IF(ISERROR(I116&amp;VLOOKUP(P116,CODE!$K:$N,CODE!$N$1,FALSE)&amp;S116)=TRUE,0,I116&amp;VLOOKUP(P116,CODE!$K:$N,CODE!$N$1,FALSE)&amp;S116)</f>
        <v>JOK의류외525</v>
      </c>
      <c r="I116" s="72" t="str">
        <f>IF(ISERROR(SEARCH("TTL",$K116))=TRUE,IF($L116="","",VLOOKUP($L116,CODE!$B:$G,CODE!$D$1,FALSE)),"TTL")</f>
        <v>JOK</v>
      </c>
      <c r="J116" s="244" t="str">
        <f t="shared" si="120"/>
        <v>14FW J</v>
      </c>
      <c r="K116" s="998"/>
      <c r="L116" s="40" t="s">
        <v>2452</v>
      </c>
      <c r="M116" s="41" t="str">
        <f>IF(OR($I116="TTL",$L116=""),"",VLOOKUP($L116,CODE!$B:$D,CODE!$C$1,FALSE))</f>
        <v>JOIE BETE KIDS</v>
      </c>
      <c r="N116" s="42" t="str">
        <f>IF(OR($I116="TTL",$L116=""),"",VLOOKUP($K$2,CODE!$S:$T,CODE!$T$1-1,FALSE))</f>
        <v>F</v>
      </c>
      <c r="O116" s="1199">
        <v>5</v>
      </c>
      <c r="P116" s="40" t="s">
        <v>2453</v>
      </c>
      <c r="Q116" s="41" t="str">
        <f>IF(OR($I116="TTL",$P116=""),"",VLOOKUP($P116,CODE!$K:$M,CODE!$L$1,FALSE))</f>
        <v>BEANIE</v>
      </c>
      <c r="R116" s="185" t="s">
        <v>1927</v>
      </c>
      <c r="S116" s="40">
        <v>525</v>
      </c>
      <c r="T116" s="43">
        <f t="shared" si="69"/>
        <v>525</v>
      </c>
      <c r="U116" s="39" t="str">
        <f t="shared" si="70"/>
        <v>JOKBEF5525</v>
      </c>
      <c r="V116" s="36">
        <f t="shared" si="129"/>
        <v>1</v>
      </c>
      <c r="W116" s="44" t="s">
        <v>2459</v>
      </c>
      <c r="X116" s="39" t="str">
        <f>IF($Y116="","",VLOOKUP($Y116,CODE!$AE:$AF,CODE!$AF$1-1,FALSE))</f>
        <v>MT</v>
      </c>
      <c r="Y116" s="37" t="s">
        <v>2460</v>
      </c>
      <c r="Z116" s="35" t="str">
        <f t="shared" si="104"/>
        <v>JOKBEF5525MT</v>
      </c>
      <c r="AA116" s="587" t="str">
        <f t="shared" si="105"/>
        <v/>
      </c>
      <c r="AB116" s="45">
        <f t="shared" si="106"/>
        <v>1</v>
      </c>
      <c r="AC116" s="593">
        <v>0</v>
      </c>
      <c r="AD116" s="186">
        <v>1</v>
      </c>
      <c r="AE116" s="218" t="s">
        <v>2456</v>
      </c>
      <c r="AF116" s="214">
        <v>180</v>
      </c>
      <c r="AG116" s="1298" t="s">
        <v>6254</v>
      </c>
      <c r="AH116" s="1299">
        <v>1</v>
      </c>
      <c r="AI116" s="231" t="str">
        <f t="shared" si="71"/>
        <v>01</v>
      </c>
      <c r="AJ116" s="217" t="s">
        <v>2457</v>
      </c>
      <c r="AK116" s="217" t="s">
        <v>2458</v>
      </c>
      <c r="AL116" s="219">
        <f t="shared" si="72"/>
        <v>1</v>
      </c>
      <c r="AM116" s="254">
        <f>IF(ISERROR(VLOOKUP($F116,[1]기획현황취합!$A$1:$E$64926,[1]기획현황취합!$B$1,FALSE))=TRUE,0,VLOOKUP($F116,[1]기획현황취합!$A$1:$E$64926,[1]기획현황취합!$B$1,FALSE))</f>
        <v>39000</v>
      </c>
      <c r="AN116" s="1003">
        <f>IF(ISERROR(VLOOKUP($F116,[1]기획현황취합!$A$1:$E$64926,[1]기획현황취합!$C$1,FALSE))=TRUE,0,VLOOKUP($F116,[1]기획현황취합!$A$1:$E$64926,[1]기획현황취합!$C$1,FALSE))</f>
        <v>41906</v>
      </c>
      <c r="AO116" s="46">
        <f>IF(ISERROR(($AM116/1.1)/VLOOKUP($AG116,'TARGET MU'!$A:$D,'TARGET MU'!$D$1,FALSE))=TRUE,0,($AM116/1.1)/VLOOKUP($AG116,'TARGET MU'!$A:$D,'TARGET MU'!$D$1,FALSE))</f>
        <v>5909.0909090909081</v>
      </c>
      <c r="AP116" s="1034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5979.7800000000007</v>
      </c>
      <c r="AQ116" s="38">
        <f t="shared" si="107"/>
        <v>70.689090909092556</v>
      </c>
      <c r="AR116" s="725">
        <v>97</v>
      </c>
      <c r="AS116" s="725">
        <v>0</v>
      </c>
      <c r="AT116" s="251">
        <v>20</v>
      </c>
      <c r="AU116" s="226">
        <f t="shared" si="73"/>
        <v>117</v>
      </c>
      <c r="AV116" s="252">
        <v>4.7</v>
      </c>
      <c r="AW116" s="253">
        <v>0</v>
      </c>
      <c r="AX116" s="257">
        <f>IF(ISERROR(VLOOKUP($F116,[1]기획현황취합!$A$1:$E$64926,[1]기획현황취합!$D$1,FALSE))=TRUE,0,VLOOKUP($F116,[1]기획현황취합!$A$1:$E$64926,[1]기획현황취합!$D$1,FALSE))</f>
        <v>41837</v>
      </c>
      <c r="AY116" s="255">
        <v>0</v>
      </c>
      <c r="AZ116" s="210">
        <f>IF(ISERROR(VLOOKUP($F116,[1]기획현황취합!$A$1:$E$64926,[1]기획현황취합!$E$1,FALSE))=TRUE,0,VLOOKUP($F116,[1]기획현황취합!$A$1:$E$64926,[1]기획현황취합!$E$1,FALSE))</f>
        <v>41942</v>
      </c>
      <c r="BA116" s="250">
        <v>41942</v>
      </c>
      <c r="BB116" s="1324">
        <v>41961</v>
      </c>
      <c r="BC116" s="250">
        <v>0</v>
      </c>
      <c r="BD116" s="250">
        <v>0</v>
      </c>
      <c r="BE116" s="250">
        <v>0</v>
      </c>
      <c r="BF116" s="250">
        <v>0</v>
      </c>
      <c r="BG116" s="1197" t="s">
        <v>1671</v>
      </c>
      <c r="BH116" s="1197" t="s">
        <v>1671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180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30"/>
        <v>0</v>
      </c>
      <c r="BO116" s="47">
        <f t="shared" si="131"/>
        <v>180</v>
      </c>
      <c r="BP116" s="95">
        <f t="shared" si="132"/>
        <v>1076360.4000000001</v>
      </c>
      <c r="BQ116" s="95">
        <f t="shared" si="133"/>
        <v>7020000</v>
      </c>
      <c r="BR116" s="48">
        <f t="shared" si="74"/>
        <v>5.9290718813309935</v>
      </c>
      <c r="BT116" s="26" t="str">
        <f>IF(ISERROR(Z116&amp;VLOOKUP($AG116,'TARGET MU'!$A:$D,'TARGET MU'!$B$1,FALSE))=TRUE,"",Z116&amp;VLOOKUP($AG116,'TARGET MU'!$A:$D,'TARGET MU'!$B$1,FALSE))</f>
        <v>JOKBEF5525MTNANJING PRANCE</v>
      </c>
      <c r="BU116" s="31">
        <f t="shared" si="121"/>
        <v>5979.7800000000007</v>
      </c>
      <c r="BV116" s="31" t="str">
        <f t="shared" si="122"/>
        <v>JOKBEF5525MTFRE18039000PRANCE01CN</v>
      </c>
      <c r="BX116" s="55" t="str">
        <f t="shared" si="75"/>
        <v>JOK</v>
      </c>
      <c r="BY116" s="56">
        <f t="shared" si="76"/>
        <v>5</v>
      </c>
      <c r="BZ116" s="56" t="str">
        <f t="shared" si="77"/>
        <v>M</v>
      </c>
      <c r="CA116" s="56" t="str">
        <f t="shared" si="78"/>
        <v>BE</v>
      </c>
      <c r="CB116" s="56" t="str">
        <f t="shared" si="79"/>
        <v>K</v>
      </c>
      <c r="CC116" s="56" t="str">
        <f t="shared" si="80"/>
        <v>CN</v>
      </c>
      <c r="CD116" s="57" t="str">
        <f t="shared" si="81"/>
        <v>14FW JOIEBETE_KNIT_02_MT</v>
      </c>
      <c r="CE116" s="56" t="str">
        <f t="shared" si="82"/>
        <v>JOKBEF5525</v>
      </c>
      <c r="CF116" s="56">
        <f t="shared" si="83"/>
        <v>525</v>
      </c>
      <c r="CG116" s="57" t="str">
        <f t="shared" si="84"/>
        <v>14FW JOIEBETE_KNIT_02_MT</v>
      </c>
      <c r="CH116" s="56" t="str">
        <f t="shared" si="85"/>
        <v>MT</v>
      </c>
      <c r="CI116" s="56">
        <f t="shared" si="86"/>
        <v>1</v>
      </c>
      <c r="CJ116" s="56" t="str">
        <f t="shared" si="87"/>
        <v>FRE</v>
      </c>
      <c r="CK116" s="58">
        <f t="shared" si="134"/>
        <v>180</v>
      </c>
      <c r="CL116" s="59">
        <f t="shared" si="88"/>
        <v>4.7</v>
      </c>
      <c r="CM116" s="58">
        <f t="shared" si="89"/>
        <v>39000</v>
      </c>
      <c r="CN116" s="58">
        <f t="shared" si="90"/>
        <v>5862.7800000000007</v>
      </c>
      <c r="CO116" s="58">
        <f t="shared" si="91"/>
        <v>117</v>
      </c>
      <c r="CP116" s="60">
        <f t="shared" si="92"/>
        <v>1</v>
      </c>
      <c r="CQ116" s="241"/>
      <c r="CS116" s="49"/>
      <c r="CT116" s="50" t="str">
        <f t="shared" si="93"/>
        <v>JOKBEF5525MTFRE</v>
      </c>
      <c r="CU116" s="51" t="str">
        <f t="shared" si="94"/>
        <v>JOIE BETE KIDS</v>
      </c>
      <c r="CV116" s="51" t="str">
        <f t="shared" si="113"/>
        <v>BEANIE_525</v>
      </c>
      <c r="CW116" s="51" t="str">
        <f t="shared" si="95"/>
        <v>MINT_FRE</v>
      </c>
      <c r="CX116" s="52" t="str">
        <f t="shared" si="96"/>
        <v>JOK</v>
      </c>
      <c r="CY116" s="52">
        <f t="shared" si="97"/>
        <v>525</v>
      </c>
      <c r="CZ116" s="53">
        <f t="shared" si="135"/>
        <v>180</v>
      </c>
      <c r="DA116" s="53">
        <f t="shared" si="98"/>
        <v>39000</v>
      </c>
      <c r="DB116" s="52" t="str">
        <f t="shared" si="99"/>
        <v>MINT</v>
      </c>
      <c r="DC116" s="52" t="str">
        <f t="shared" si="100"/>
        <v>FRE</v>
      </c>
      <c r="DD116" s="61"/>
      <c r="DE116" s="165"/>
      <c r="DG116" s="277">
        <v>41837</v>
      </c>
      <c r="DH116" s="283">
        <f t="shared" si="101"/>
        <v>41852</v>
      </c>
      <c r="DI116" s="1265">
        <v>41841</v>
      </c>
      <c r="DJ116" s="1265">
        <v>41842</v>
      </c>
      <c r="DK116" s="1268">
        <v>41913</v>
      </c>
      <c r="DL116" s="1266">
        <v>2</v>
      </c>
      <c r="DM116" s="1266">
        <v>2</v>
      </c>
      <c r="DN116" s="1267" t="s">
        <v>2528</v>
      </c>
      <c r="DO116" s="1267" t="s">
        <v>2528</v>
      </c>
      <c r="DP116" s="284">
        <f t="shared" si="102"/>
        <v>41882</v>
      </c>
      <c r="DQ116" s="1267" t="s">
        <v>2529</v>
      </c>
      <c r="DR116" s="1267" t="s">
        <v>2529</v>
      </c>
      <c r="DS116" s="1268" t="s">
        <v>6941</v>
      </c>
      <c r="DT116" s="1269" t="s">
        <v>6939</v>
      </c>
      <c r="DU116" s="1269" t="s">
        <v>6939</v>
      </c>
      <c r="DV116" s="1268">
        <v>41914</v>
      </c>
      <c r="DW116" s="1267" t="s">
        <v>2393</v>
      </c>
      <c r="DX116" s="1300"/>
      <c r="DY116" s="278"/>
      <c r="DZ116" s="61"/>
      <c r="EA116" s="62"/>
      <c r="EB116" s="62"/>
      <c r="EC116" s="26" t="str">
        <f t="shared" si="123"/>
        <v>JOKBEF5525MT41837</v>
      </c>
      <c r="ED116" s="26" t="str">
        <f t="shared" si="124"/>
        <v>JOKBEF5525MTFRE</v>
      </c>
      <c r="EE116" s="27">
        <f>IF(ED116="",0,IF(COUNTIF(ED$12:ED115,ED116)=0,0,COUNTIF(ED$12:ED115,ED116)))</f>
        <v>0</v>
      </c>
      <c r="EF116" s="26">
        <f t="shared" si="125"/>
        <v>0</v>
      </c>
      <c r="EG116" s="27" t="str">
        <f t="shared" si="126"/>
        <v/>
      </c>
      <c r="EI116" s="26" t="str">
        <f t="shared" si="127"/>
        <v>JOKBEF5525</v>
      </c>
      <c r="EJ116" s="26" t="str">
        <f t="shared" si="128"/>
        <v>JOKBEF5525MT</v>
      </c>
      <c r="EL116" s="277"/>
      <c r="EM116" s="276"/>
      <c r="EN116" s="276"/>
      <c r="EO116" s="276"/>
      <c r="EP116" s="277"/>
      <c r="EQ116" s="277"/>
      <c r="ER116" s="1080"/>
      <c r="ES116" s="277"/>
      <c r="ET116" s="277"/>
      <c r="EU116" s="276"/>
      <c r="EV116" s="277"/>
      <c r="EW116" s="277"/>
    </row>
    <row r="117" spans="1:153" s="26" customFormat="1" ht="52.5" customHeight="1">
      <c r="A117" s="169" t="str">
        <f>IF(OR($I117="TTL",$I117=""),"",IF(ISERROR(VLOOKUP($B117,CODE!$D:$G,CODE!$F$1-2,FALSE))=TRUE,"전략",VLOOKUP($B117,CODE!$D:$G,CODE!$F$1-2,FALSE)))</f>
        <v/>
      </c>
      <c r="B117" s="224" t="str">
        <f>IF(OR($I117="TTL",$I117=""),"",IF(VLOOKUP($P117,CODE!$K:$O,CODE!$O$1,FALSE)="",$I117,$I117&amp;"-"&amp;VLOOKUP($P117,CODE!$K:$O,CODE!$O$1,FALSE)))</f>
        <v/>
      </c>
      <c r="C117" s="72" t="str">
        <f t="shared" si="115"/>
        <v/>
      </c>
      <c r="D117" s="306" t="str">
        <f t="shared" si="116"/>
        <v/>
      </c>
      <c r="E117" s="72">
        <f t="shared" si="117"/>
        <v>0</v>
      </c>
      <c r="F117" s="195" t="str">
        <f t="shared" si="118"/>
        <v>0</v>
      </c>
      <c r="G117" s="72" t="str">
        <f t="shared" si="119"/>
        <v>0-</v>
      </c>
      <c r="H117" s="72">
        <f>IF(ISERROR(I117&amp;VLOOKUP(P117,CODE!$K:$N,CODE!$N$1,FALSE)&amp;S117)=TRUE,0,I117&amp;VLOOKUP(P117,CODE!$K:$N,CODE!$N$1,FALSE)&amp;S117)</f>
        <v>0</v>
      </c>
      <c r="I117" s="72" t="str">
        <f>IF(ISERROR(SEARCH("TTL",$K117))=TRUE,IF($L117="","",VLOOKUP($L117,CODE!$B:$G,CODE!$D$1,FALSE)),"TTL")</f>
        <v>TTL</v>
      </c>
      <c r="J117" s="244" t="str">
        <f t="shared" si="120"/>
        <v/>
      </c>
      <c r="K117" s="998" t="str">
        <f>C116&amp;" TTL"</f>
        <v>JOK-PRANCE-01 TTL</v>
      </c>
      <c r="L117" s="40"/>
      <c r="M117" s="41" t="str">
        <f>IF(OR($I117="TTL",$L117=""),"",VLOOKUP($L117,CODE!$B:$D,CODE!$C$1,FALSE))</f>
        <v/>
      </c>
      <c r="N117" s="42" t="str">
        <f>IF(OR($I117="TTL",$L117=""),"",VLOOKUP($K$2,CODE!$S:$T,CODE!$T$1-1,FALSE))</f>
        <v/>
      </c>
      <c r="O117" s="43" t="str">
        <f>IF(OR($I117="TTL",$L117=""),"",VLOOKUP($L$2,CODE!$X:$Y,CODE!$Y$1-1,FALSE))</f>
        <v/>
      </c>
      <c r="P117" s="40"/>
      <c r="Q117" s="41" t="str">
        <f>IF(OR($I117="TTL",$P117=""),"",VLOOKUP($P117,CODE!$K:$M,CODE!$L$1,FALSE))</f>
        <v/>
      </c>
      <c r="R117" s="185" t="s">
        <v>1927</v>
      </c>
      <c r="S117" s="40"/>
      <c r="T117" s="43" t="str">
        <f t="shared" si="69"/>
        <v/>
      </c>
      <c r="U117" s="39" t="str">
        <f t="shared" si="70"/>
        <v/>
      </c>
      <c r="V117" s="36">
        <f t="shared" si="129"/>
        <v>2</v>
      </c>
      <c r="W117" s="44"/>
      <c r="X117" s="39" t="str">
        <f>IF($Y117="","",VLOOKUP($Y117,CODE!$AE:$AF,CODE!$AF$1-1,FALSE))</f>
        <v/>
      </c>
      <c r="Y117" s="37"/>
      <c r="Z117" s="35" t="str">
        <f t="shared" si="104"/>
        <v/>
      </c>
      <c r="AA117" s="587" t="str">
        <f t="shared" si="105"/>
        <v/>
      </c>
      <c r="AB117" s="45">
        <f t="shared" si="106"/>
        <v>2</v>
      </c>
      <c r="AC117" s="593">
        <v>0</v>
      </c>
      <c r="AD117" s="186">
        <v>1</v>
      </c>
      <c r="AE117" s="218"/>
      <c r="AF117" s="214"/>
      <c r="AG117" s="215"/>
      <c r="AH117" s="216"/>
      <c r="AI117" s="231" t="str">
        <f t="shared" si="71"/>
        <v/>
      </c>
      <c r="AJ117" s="217"/>
      <c r="AK117" s="217"/>
      <c r="AL117" s="219" t="str">
        <f t="shared" si="72"/>
        <v/>
      </c>
      <c r="AM117" s="254">
        <f>IF(ISERROR(VLOOKUP($F117,[1]기획현황취합!$A$1:$E$64926,[1]기획현황취합!$B$1,FALSE))=TRUE,0,VLOOKUP($F117,[1]기획현황취합!$A$1:$E$64926,[1]기획현황취합!$B$1,FALSE))</f>
        <v>0</v>
      </c>
      <c r="AN117" s="1003">
        <f>IF(ISERROR(VLOOKUP($F117,[1]기획현황취합!$A$1:$E$64926,[1]기획현황취합!$C$1,FALSE))=TRUE,0,VLOOKUP($F117,[1]기획현황취합!$A$1:$E$64926,[1]기획현황취합!$C$1,FALSE))</f>
        <v>0</v>
      </c>
      <c r="AO117" s="46">
        <f>IF(ISERROR(($AM117/1.1)/VLOOKUP($AG117,'TARGET MU'!$A:$D,'TARGET MU'!$D$1,FALSE))=TRUE,0,($AM117/1.1)/VLOOKUP($AG117,'TARGET MU'!$A:$D,'TARGET MU'!$D$1,FALSE))</f>
        <v>0</v>
      </c>
      <c r="AP117" s="1034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38">
        <f t="shared" si="107"/>
        <v>0</v>
      </c>
      <c r="AR117" s="725">
        <v>0</v>
      </c>
      <c r="AS117" s="725">
        <v>0</v>
      </c>
      <c r="AT117" s="251" t="s">
        <v>1714</v>
      </c>
      <c r="AU117" s="226">
        <f t="shared" si="73"/>
        <v>0</v>
      </c>
      <c r="AV117" s="252">
        <v>0</v>
      </c>
      <c r="AW117" s="253">
        <v>0</v>
      </c>
      <c r="AX117" s="257">
        <f>IF(ISERROR(VLOOKUP($F117,[1]기획현황취합!$A$1:$E$64926,[1]기획현황취합!$D$1,FALSE))=TRUE,0,VLOOKUP($F117,[1]기획현황취합!$A$1:$E$64926,[1]기획현황취합!$D$1,FALSE))</f>
        <v>0</v>
      </c>
      <c r="AY117" s="255">
        <v>0</v>
      </c>
      <c r="AZ117" s="210">
        <f>IF(ISERROR(VLOOKUP($F117,[1]기획현황취합!$A$1:$E$64926,[1]기획현황취합!$E$1,FALSE))=TRUE,0,VLOOKUP($F117,[1]기획현황취합!$A$1:$E$64926,[1]기획현황취합!$E$1,FALSE))</f>
        <v>0</v>
      </c>
      <c r="BA117" s="250">
        <v>0</v>
      </c>
      <c r="BB117" s="250">
        <v>0</v>
      </c>
      <c r="BC117" s="250">
        <v>0</v>
      </c>
      <c r="BD117" s="250">
        <v>0</v>
      </c>
      <c r="BE117" s="250">
        <v>0</v>
      </c>
      <c r="BF117" s="250">
        <v>0</v>
      </c>
      <c r="BG117" s="256">
        <v>0</v>
      </c>
      <c r="BH117" s="256">
        <v>0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360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30"/>
        <v>0</v>
      </c>
      <c r="BO117" s="47">
        <f t="shared" si="131"/>
        <v>360</v>
      </c>
      <c r="BP117" s="95">
        <f t="shared" si="132"/>
        <v>2067901.2000000004</v>
      </c>
      <c r="BQ117" s="95">
        <f t="shared" si="133"/>
        <v>14040000</v>
      </c>
      <c r="BR117" s="48">
        <f t="shared" si="74"/>
        <v>6.172266046190388</v>
      </c>
      <c r="BT117" s="26" t="str">
        <f>IF(ISERROR(Z117&amp;VLOOKUP($AG117,'TARGET MU'!$A:$D,'TARGET MU'!$B$1,FALSE))=TRUE,"",Z117&amp;VLOOKUP($AG117,'TARGET MU'!$A:$D,'TARGET MU'!$B$1,FALSE))</f>
        <v/>
      </c>
      <c r="BU117" s="31">
        <f t="shared" si="121"/>
        <v>0</v>
      </c>
      <c r="BV117" s="31" t="str">
        <f t="shared" si="122"/>
        <v>0</v>
      </c>
      <c r="BX117" s="55" t="str">
        <f t="shared" si="75"/>
        <v/>
      </c>
      <c r="BY117" s="56" t="str">
        <f t="shared" si="76"/>
        <v/>
      </c>
      <c r="BZ117" s="56">
        <f t="shared" si="77"/>
        <v>0</v>
      </c>
      <c r="CA117" s="56">
        <f t="shared" si="78"/>
        <v>0</v>
      </c>
      <c r="CB117" s="56" t="str">
        <f t="shared" si="79"/>
        <v>K</v>
      </c>
      <c r="CC117" s="56">
        <f t="shared" si="80"/>
        <v>0</v>
      </c>
      <c r="CD117" s="57">
        <f t="shared" si="81"/>
        <v>0</v>
      </c>
      <c r="CE117" s="56" t="str">
        <f t="shared" si="82"/>
        <v/>
      </c>
      <c r="CF117" s="56" t="str">
        <f t="shared" si="83"/>
        <v/>
      </c>
      <c r="CG117" s="57">
        <f t="shared" si="84"/>
        <v>0</v>
      </c>
      <c r="CH117" s="56" t="str">
        <f t="shared" si="85"/>
        <v/>
      </c>
      <c r="CI117" s="56">
        <f t="shared" si="86"/>
        <v>1</v>
      </c>
      <c r="CJ117" s="56">
        <f t="shared" si="87"/>
        <v>0</v>
      </c>
      <c r="CK117" s="58">
        <f t="shared" si="134"/>
        <v>360</v>
      </c>
      <c r="CL117" s="59">
        <f t="shared" si="88"/>
        <v>0</v>
      </c>
      <c r="CM117" s="58">
        <f t="shared" si="89"/>
        <v>0</v>
      </c>
      <c r="CN117" s="58">
        <f t="shared" si="90"/>
        <v>0</v>
      </c>
      <c r="CO117" s="58">
        <f t="shared" si="91"/>
        <v>0</v>
      </c>
      <c r="CP117" s="60" t="str">
        <f t="shared" si="92"/>
        <v/>
      </c>
      <c r="CQ117" s="241"/>
      <c r="CS117" s="49"/>
      <c r="CT117" s="50" t="str">
        <f t="shared" si="93"/>
        <v>JOK-PRANCE-01 TTL</v>
      </c>
      <c r="CU117" s="51" t="str">
        <f t="shared" si="94"/>
        <v/>
      </c>
      <c r="CV117" s="51" t="str">
        <f t="shared" si="113"/>
        <v/>
      </c>
      <c r="CW117" s="51" t="str">
        <f t="shared" si="95"/>
        <v/>
      </c>
      <c r="CX117" s="52">
        <f t="shared" si="96"/>
        <v>0</v>
      </c>
      <c r="CY117" s="52" t="str">
        <f t="shared" si="97"/>
        <v/>
      </c>
      <c r="CZ117" s="53">
        <f t="shared" si="135"/>
        <v>360</v>
      </c>
      <c r="DA117" s="53">
        <f t="shared" si="98"/>
        <v>0</v>
      </c>
      <c r="DB117" s="52">
        <f t="shared" si="99"/>
        <v>0</v>
      </c>
      <c r="DC117" s="52">
        <f t="shared" si="100"/>
        <v>0</v>
      </c>
      <c r="DD117" s="61"/>
      <c r="DE117" s="165"/>
      <c r="DG117" s="277"/>
      <c r="DH117" s="283" t="str">
        <f t="shared" si="101"/>
        <v/>
      </c>
      <c r="DI117" s="276"/>
      <c r="DJ117" s="276"/>
      <c r="DK117" s="277"/>
      <c r="DL117" s="277"/>
      <c r="DM117" s="1080"/>
      <c r="DN117" s="277"/>
      <c r="DO117" s="277"/>
      <c r="DP117" s="284" t="str">
        <f t="shared" si="102"/>
        <v/>
      </c>
      <c r="DQ117" s="277"/>
      <c r="DR117" s="277"/>
      <c r="DS117" s="278"/>
      <c r="DT117" s="277"/>
      <c r="DU117" s="278"/>
      <c r="DV117" s="277"/>
      <c r="DW117" s="277"/>
      <c r="DX117" s="278"/>
      <c r="DY117" s="278"/>
      <c r="DZ117" s="61"/>
      <c r="EA117" s="62"/>
      <c r="EB117" s="62"/>
      <c r="EC117" s="26" t="str">
        <f t="shared" si="123"/>
        <v>0</v>
      </c>
      <c r="ED117" s="26" t="str">
        <f t="shared" si="124"/>
        <v/>
      </c>
      <c r="EE117" s="27">
        <f>IF(ED117="",0,IF(COUNTIF(ED$12:ED116,ED117)=0,0,COUNTIF(ED$12:ED116,ED117)))</f>
        <v>0</v>
      </c>
      <c r="EF117" s="26">
        <f t="shared" si="125"/>
        <v>0</v>
      </c>
      <c r="EG117" s="27" t="str">
        <f t="shared" si="126"/>
        <v/>
      </c>
      <c r="EI117" s="26" t="str">
        <f t="shared" si="127"/>
        <v/>
      </c>
      <c r="EJ117" s="26" t="str">
        <f t="shared" si="128"/>
        <v/>
      </c>
      <c r="EL117" s="277"/>
      <c r="EM117" s="276"/>
      <c r="EN117" s="276"/>
      <c r="EO117" s="276"/>
      <c r="EP117" s="277"/>
      <c r="EQ117" s="277"/>
      <c r="ER117" s="1080"/>
      <c r="ES117" s="277"/>
      <c r="ET117" s="277"/>
      <c r="EU117" s="276"/>
      <c r="EV117" s="277"/>
      <c r="EW117" s="277"/>
    </row>
    <row r="118" spans="1:153" s="26" customFormat="1" ht="52.5" customHeight="1">
      <c r="A118" s="169" t="str">
        <f>IF(OR($I118="TTL",$I118=""),"",IF(ISERROR(VLOOKUP($B118,CODE!$D:$G,CODE!$F$1-2,FALSE))=TRUE,"전략",VLOOKUP($B118,CODE!$D:$G,CODE!$F$1-2,FALSE)))</f>
        <v>F-CAP</v>
      </c>
      <c r="B118" s="224" t="str">
        <f>IF(OR($I118="TTL",$I118=""),"",IF(VLOOKUP($P118,CODE!$K:$O,CODE!$O$1,FALSE)="",$I118,$I118&amp;"-"&amp;VLOOKUP($P118,CODE!$K:$O,CODE!$O$1,FALSE)))</f>
        <v>DPK</v>
      </c>
      <c r="C118" s="72" t="str">
        <f t="shared" si="115"/>
        <v>DPK-QF-12</v>
      </c>
      <c r="D118" s="306" t="str">
        <f t="shared" si="116"/>
        <v>DPK-QF-12DPKSNF3504MT</v>
      </c>
      <c r="E118" s="72">
        <f t="shared" si="117"/>
        <v>1</v>
      </c>
      <c r="F118" s="195" t="str">
        <f t="shared" si="118"/>
        <v>DPK-QF-121</v>
      </c>
      <c r="G118" s="72" t="str">
        <f t="shared" si="119"/>
        <v>DPK-QF-121-DPKSNF3504MINTOSM</v>
      </c>
      <c r="H118" s="72" t="str">
        <f>IF(ISERROR(I118&amp;VLOOKUP(P118,CODE!$K:$N,CODE!$N$1,FALSE)&amp;S118)=TRUE,0,I118&amp;VLOOKUP(P118,CODE!$K:$N,CODE!$N$1,FALSE)&amp;S118)</f>
        <v>DPK의류외504</v>
      </c>
      <c r="I118" s="72" t="str">
        <f>IF(ISERROR(SEARCH("TTL",$K118))=TRUE,IF($L118="","",VLOOKUP($L118,CODE!$B:$G,CODE!$D$1,FALSE)),"TTL")</f>
        <v>DPK</v>
      </c>
      <c r="J118" s="244" t="str">
        <f t="shared" si="120"/>
        <v>14SS F</v>
      </c>
      <c r="K118" s="591"/>
      <c r="L118" s="40" t="s">
        <v>2822</v>
      </c>
      <c r="M118" s="41" t="str">
        <f>IF(OR($I118="TTL",$L118=""),"",VLOOKUP($L118,CODE!$B:$D,CODE!$C$1,FALSE))</f>
        <v>DISNEY PRINCESS KIDS</v>
      </c>
      <c r="N118" s="42" t="str">
        <f>IF(OR($I118="TTL",$L118=""),"",VLOOKUP($K$2,CODE!$S:$T,CODE!$T$1-1,FALSE))</f>
        <v>F</v>
      </c>
      <c r="O118" s="43" t="str">
        <f>IF(OR($I118="TTL",$L118=""),"",VLOOKUP($L$2,CODE!$X:$Y,CODE!$Y$1-1,FALSE))</f>
        <v>3</v>
      </c>
      <c r="P118" s="40" t="s">
        <v>2823</v>
      </c>
      <c r="Q118" s="41" t="str">
        <f>IF(OR($I118="TTL",$P118=""),"",VLOOKUP($P118,CODE!$K:$M,CODE!$L$1,FALSE))</f>
        <v>SNAPBACK</v>
      </c>
      <c r="R118" s="185" t="s">
        <v>1913</v>
      </c>
      <c r="S118" s="40">
        <v>504</v>
      </c>
      <c r="T118" s="43">
        <f t="shared" ref="T118:T136" si="136">IF(OR($I118="TTL",$S118=""),"",IF($S118&lt;10,"00"&amp;$S118,IF($S118&lt;100,"0"&amp;$S118,$S118)))</f>
        <v>504</v>
      </c>
      <c r="U118" s="39" t="str">
        <f t="shared" ref="U118:U136" si="137">IF($I118="TTL","",$L118&amp;$P118&amp;$N118&amp;$O118&amp;$T118)</f>
        <v>DPKSNF3504</v>
      </c>
      <c r="V118" s="36">
        <f t="shared" si="129"/>
        <v>0.5</v>
      </c>
      <c r="W118" s="1206" t="s">
        <v>2825</v>
      </c>
      <c r="X118" s="39" t="str">
        <f>IF($Y118="","",VLOOKUP($Y118,CODE!$AE:$AF,CODE!$AF$1-1,FALSE))</f>
        <v>MT</v>
      </c>
      <c r="Y118" s="37" t="s">
        <v>2826</v>
      </c>
      <c r="Z118" s="35" t="str">
        <f t="shared" si="104"/>
        <v>DPKSNF3504MT</v>
      </c>
      <c r="AA118" s="587" t="str">
        <f t="shared" si="105"/>
        <v/>
      </c>
      <c r="AB118" s="45">
        <f t="shared" si="106"/>
        <v>0.5</v>
      </c>
      <c r="AC118" s="593">
        <v>0</v>
      </c>
      <c r="AD118" s="186">
        <v>1</v>
      </c>
      <c r="AE118" s="218" t="s">
        <v>2827</v>
      </c>
      <c r="AF118" s="214">
        <v>40</v>
      </c>
      <c r="AG118" s="1298" t="s">
        <v>2988</v>
      </c>
      <c r="AH118" s="1299">
        <v>12</v>
      </c>
      <c r="AI118" s="231">
        <f t="shared" ref="AI118:AI136" si="138">IF($AH118=0,"",IF($AH118&lt;10,"0"&amp;$AH118,$AH118))</f>
        <v>12</v>
      </c>
      <c r="AJ118" s="217" t="s">
        <v>2829</v>
      </c>
      <c r="AK118" s="1328" t="s">
        <v>2987</v>
      </c>
      <c r="AL118" s="219">
        <f t="shared" ref="AL118:AL136" si="139">IF($AK118=0,"",IF($AK118="KR",2,1))</f>
        <v>1</v>
      </c>
      <c r="AM118" s="254">
        <f>IF(ISERROR(VLOOKUP($F118,[1]기획현황취합!$A$1:$E$64926,[1]기획현황취합!$B$1,FALSE))=TRUE,0,VLOOKUP($F118,[1]기획현황취합!$A$1:$E$64926,[1]기획현황취합!$B$1,FALSE))</f>
        <v>43000</v>
      </c>
      <c r="AN118" s="1003">
        <f>IF(ISERROR(VLOOKUP($F118,[1]기획현황취합!$A$1:$E$64926,[1]기획현황취합!$C$1,FALSE))=TRUE,0,VLOOKUP($F118,[1]기획현황취합!$A$1:$E$64926,[1]기획현황취합!$C$1,FALSE))</f>
        <v>41856</v>
      </c>
      <c r="AO118" s="46">
        <f>IF(ISERROR(($AM118/1.1)/VLOOKUP($AG118,'TARGET MU'!$A:$D,'TARGET MU'!$D$1,FALSE))=TRUE,0,($AM118/1.1)/VLOOKUP($AG118,'TARGET MU'!$A:$D,'TARGET MU'!$D$1,FALSE))</f>
        <v>4343.4343434343427</v>
      </c>
      <c r="AP118" s="1034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4736.42</v>
      </c>
      <c r="AQ118" s="38">
        <f t="shared" si="107"/>
        <v>392.98565656565734</v>
      </c>
      <c r="AR118" s="725">
        <v>0</v>
      </c>
      <c r="AS118" s="725">
        <v>600</v>
      </c>
      <c r="AT118" s="251">
        <v>20</v>
      </c>
      <c r="AU118" s="226">
        <f t="shared" si="73"/>
        <v>620</v>
      </c>
      <c r="AV118" s="252">
        <v>3.3</v>
      </c>
      <c r="AW118" s="253">
        <v>0</v>
      </c>
      <c r="AX118" s="257">
        <f>IF(ISERROR(VLOOKUP($F118,[1]기획현황취합!$A$1:$E$64926,[1]기획현황취합!$D$1,FALSE))=TRUE,0,VLOOKUP($F118,[1]기획현황취합!$A$1:$E$64926,[1]기획현황취합!$D$1,FALSE))</f>
        <v>41856</v>
      </c>
      <c r="AY118" s="255">
        <v>0</v>
      </c>
      <c r="AZ118" s="210">
        <f>IF(ISERROR(VLOOKUP($F118,[1]기획현황취합!$A$1:$E$64926,[1]기획현황취합!$E$1,FALSE))=TRUE,0,VLOOKUP($F118,[1]기획현황취합!$A$1:$E$64926,[1]기획현황취합!$E$1,FALSE))</f>
        <v>41897</v>
      </c>
      <c r="BA118" s="250">
        <v>41911</v>
      </c>
      <c r="BB118" s="1324">
        <v>41943</v>
      </c>
      <c r="BC118" s="250">
        <v>0</v>
      </c>
      <c r="BD118" s="250">
        <v>0</v>
      </c>
      <c r="BE118" s="250">
        <v>0</v>
      </c>
      <c r="BF118" s="250">
        <v>0</v>
      </c>
      <c r="BG118" s="1197" t="s">
        <v>1671</v>
      </c>
      <c r="BH118" s="1197" t="s">
        <v>1671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40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30"/>
        <v>0</v>
      </c>
      <c r="BO118" s="47">
        <f t="shared" si="131"/>
        <v>40</v>
      </c>
      <c r="BP118" s="95">
        <f t="shared" si="132"/>
        <v>189456.8</v>
      </c>
      <c r="BQ118" s="95">
        <f t="shared" si="133"/>
        <v>1720000</v>
      </c>
      <c r="BR118" s="48">
        <f t="shared" si="74"/>
        <v>8.253260709757388</v>
      </c>
      <c r="BT118" s="26" t="str">
        <f>IF(ISERROR(Z118&amp;VLOOKUP($AG118,'TARGET MU'!$A:$D,'TARGET MU'!$B$1,FALSE))=TRUE,"",Z118&amp;VLOOKUP($AG118,'TARGET MU'!$A:$D,'TARGET MU'!$B$1,FALSE))</f>
        <v>DPKSNF3504MTQF</v>
      </c>
      <c r="BU118" s="31">
        <f t="shared" si="121"/>
        <v>4736.42</v>
      </c>
      <c r="BV118" s="31" t="str">
        <f t="shared" si="122"/>
        <v>DPKSNF3504MTOSM4043000QF12CN</v>
      </c>
      <c r="BX118" s="55" t="str">
        <f t="shared" si="75"/>
        <v>DPK</v>
      </c>
      <c r="BY118" s="56" t="str">
        <f t="shared" si="76"/>
        <v>3</v>
      </c>
      <c r="BZ118" s="56" t="str">
        <f t="shared" si="77"/>
        <v>M</v>
      </c>
      <c r="CA118" s="56" t="str">
        <f t="shared" si="78"/>
        <v>SN</v>
      </c>
      <c r="CB118" s="56" t="str">
        <f t="shared" si="79"/>
        <v>K</v>
      </c>
      <c r="CC118" s="56" t="str">
        <f t="shared" si="80"/>
        <v>CN</v>
      </c>
      <c r="CD118" s="57" t="str">
        <f t="shared" si="81"/>
        <v>14SS FROZEN SNAP_05_MT_KIDS</v>
      </c>
      <c r="CE118" s="56" t="str">
        <f t="shared" si="82"/>
        <v>DPKSNF3504</v>
      </c>
      <c r="CF118" s="56">
        <f t="shared" si="83"/>
        <v>504</v>
      </c>
      <c r="CG118" s="57" t="str">
        <f t="shared" si="84"/>
        <v>14SS FROZEN SNAP_05_MT_KIDS</v>
      </c>
      <c r="CH118" s="56" t="str">
        <f t="shared" si="85"/>
        <v>MT</v>
      </c>
      <c r="CI118" s="56">
        <f t="shared" si="86"/>
        <v>1</v>
      </c>
      <c r="CJ118" s="56" t="str">
        <f t="shared" si="87"/>
        <v>OSM</v>
      </c>
      <c r="CK118" s="58">
        <f t="shared" si="134"/>
        <v>40</v>
      </c>
      <c r="CL118" s="59">
        <f t="shared" si="88"/>
        <v>3.3</v>
      </c>
      <c r="CM118" s="58">
        <f t="shared" si="89"/>
        <v>43000</v>
      </c>
      <c r="CN118" s="58">
        <f t="shared" si="90"/>
        <v>4116.42</v>
      </c>
      <c r="CO118" s="58">
        <f t="shared" si="91"/>
        <v>620</v>
      </c>
      <c r="CP118" s="60">
        <f t="shared" si="92"/>
        <v>1</v>
      </c>
      <c r="CQ118" s="241">
        <v>1181</v>
      </c>
      <c r="CS118" s="49"/>
      <c r="CT118" s="50" t="str">
        <f t="shared" si="93"/>
        <v>DPKSNF3504MTOSM</v>
      </c>
      <c r="CU118" s="51" t="str">
        <f t="shared" si="94"/>
        <v>DISNEY PRINCESS KIDS</v>
      </c>
      <c r="CV118" s="51" t="str">
        <f t="shared" si="113"/>
        <v>SNAPBACK_504</v>
      </c>
      <c r="CW118" s="51" t="str">
        <f t="shared" si="95"/>
        <v>MINT_OSM</v>
      </c>
      <c r="CX118" s="52" t="str">
        <f t="shared" si="96"/>
        <v>DPK</v>
      </c>
      <c r="CY118" s="52">
        <f t="shared" si="97"/>
        <v>504</v>
      </c>
      <c r="CZ118" s="53">
        <f t="shared" si="135"/>
        <v>40</v>
      </c>
      <c r="DA118" s="53">
        <f t="shared" si="98"/>
        <v>43000</v>
      </c>
      <c r="DB118" s="52" t="str">
        <f t="shared" si="99"/>
        <v>MINT</v>
      </c>
      <c r="DC118" s="52" t="str">
        <f t="shared" si="100"/>
        <v>OSM</v>
      </c>
      <c r="DD118" s="61"/>
      <c r="DE118" s="165"/>
      <c r="DG118" s="1268">
        <v>41859</v>
      </c>
      <c r="DH118" s="283">
        <f t="shared" si="101"/>
        <v>41807</v>
      </c>
      <c r="DI118" s="1265" t="s">
        <v>4215</v>
      </c>
      <c r="DJ118" s="1265" t="s">
        <v>4215</v>
      </c>
      <c r="DK118" s="1268">
        <v>41879</v>
      </c>
      <c r="DL118" s="1266">
        <v>2</v>
      </c>
      <c r="DM118" s="1266">
        <v>2</v>
      </c>
      <c r="DN118" s="1265" t="s">
        <v>4215</v>
      </c>
      <c r="DO118" s="1265">
        <v>41870</v>
      </c>
      <c r="DP118" s="284">
        <f t="shared" si="102"/>
        <v>41837</v>
      </c>
      <c r="DQ118" s="1265" t="s">
        <v>4216</v>
      </c>
      <c r="DR118" s="1265">
        <v>41893</v>
      </c>
      <c r="DS118" s="1265" t="s">
        <v>4216</v>
      </c>
      <c r="DT118" s="1265">
        <v>41907</v>
      </c>
      <c r="DU118" s="1269">
        <v>41907</v>
      </c>
      <c r="DV118" s="1269" t="s">
        <v>6945</v>
      </c>
      <c r="DW118" s="1268" t="s">
        <v>4217</v>
      </c>
      <c r="DX118" s="1300"/>
      <c r="DY118" s="278"/>
      <c r="DZ118" s="61"/>
      <c r="EA118" s="62"/>
      <c r="EB118" s="62"/>
      <c r="EC118" s="26" t="str">
        <f t="shared" si="123"/>
        <v>DPKSNF3504MT41856</v>
      </c>
      <c r="ED118" s="26" t="str">
        <f t="shared" si="124"/>
        <v>DPKSNF3504MTOSM</v>
      </c>
      <c r="EE118" s="27">
        <f>IF(ED118="",0,IF(COUNTIF(ED$12:ED117,ED118)=0,0,COUNTIF(ED$12:ED117,ED118)))</f>
        <v>0</v>
      </c>
      <c r="EF118" s="26">
        <f t="shared" si="125"/>
        <v>0</v>
      </c>
      <c r="EG118" s="27" t="str">
        <f t="shared" si="126"/>
        <v/>
      </c>
      <c r="EI118" s="26" t="str">
        <f t="shared" si="127"/>
        <v>DPKSNF3504</v>
      </c>
      <c r="EJ118" s="26" t="str">
        <f t="shared" si="128"/>
        <v>DPKSNF3504MT</v>
      </c>
      <c r="EL118" s="277"/>
      <c r="EM118" s="276"/>
      <c r="EN118" s="276"/>
      <c r="EO118" s="276"/>
      <c r="EP118" s="277"/>
      <c r="EQ118" s="277"/>
      <c r="ER118" s="1080"/>
      <c r="ES118" s="277"/>
      <c r="ET118" s="277"/>
      <c r="EU118" s="276"/>
      <c r="EV118" s="277"/>
      <c r="EW118" s="277"/>
    </row>
    <row r="119" spans="1:153" s="26" customFormat="1" ht="52.5" customHeight="1">
      <c r="A119" s="169" t="str">
        <f>IF(OR($I119="TTL",$I119=""),"",IF(ISERROR(VLOOKUP($B119,CODE!$D:$G,CODE!$F$1-2,FALSE))=TRUE,"전략",VLOOKUP($B119,CODE!$D:$G,CODE!$F$1-2,FALSE)))</f>
        <v>F-CAP</v>
      </c>
      <c r="B119" s="224" t="str">
        <f>IF(OR($I119="TTL",$I119=""),"",IF(VLOOKUP($P119,CODE!$K:$O,CODE!$O$1,FALSE)="",$I119,$I119&amp;"-"&amp;VLOOKUP($P119,CODE!$K:$O,CODE!$O$1,FALSE)))</f>
        <v>DPK</v>
      </c>
      <c r="C119" s="72" t="str">
        <f t="shared" si="115"/>
        <v>DPK-QF-12</v>
      </c>
      <c r="D119" s="306" t="str">
        <f t="shared" si="116"/>
        <v>DPK-QF-12DPKSNF3504MT</v>
      </c>
      <c r="E119" s="72">
        <f t="shared" si="117"/>
        <v>1</v>
      </c>
      <c r="F119" s="195" t="str">
        <f t="shared" si="118"/>
        <v>DPK-QF-121</v>
      </c>
      <c r="G119" s="72" t="str">
        <f t="shared" si="119"/>
        <v>DPK-QF-121-DPKSNF3504MINTOML</v>
      </c>
      <c r="H119" s="72" t="str">
        <f>IF(ISERROR(I119&amp;VLOOKUP(P119,CODE!$K:$N,CODE!$N$1,FALSE)&amp;S119)=TRUE,0,I119&amp;VLOOKUP(P119,CODE!$K:$N,CODE!$N$1,FALSE)&amp;S119)</f>
        <v>DPK의류외504</v>
      </c>
      <c r="I119" s="72" t="str">
        <f>IF(ISERROR(SEARCH("TTL",$K119))=TRUE,IF($L119="","",VLOOKUP($L119,CODE!$B:$G,CODE!$D$1,FALSE)),"TTL")</f>
        <v>DPK</v>
      </c>
      <c r="J119" s="244" t="str">
        <f t="shared" si="120"/>
        <v>14SS F</v>
      </c>
      <c r="K119" s="591"/>
      <c r="L119" s="40" t="s">
        <v>2822</v>
      </c>
      <c r="M119" s="41" t="str">
        <f>IF(OR($I119="TTL",$L119=""),"",VLOOKUP($L119,CODE!$B:$D,CODE!$C$1,FALSE))</f>
        <v>DISNEY PRINCESS KIDS</v>
      </c>
      <c r="N119" s="42" t="str">
        <f>IF(OR($I119="TTL",$L119=""),"",VLOOKUP($K$2,CODE!$S:$T,CODE!$T$1-1,FALSE))</f>
        <v>F</v>
      </c>
      <c r="O119" s="43" t="str">
        <f>IF(OR($I119="TTL",$L119=""),"",VLOOKUP($L$2,CODE!$X:$Y,CODE!$Y$1-1,FALSE))</f>
        <v>3</v>
      </c>
      <c r="P119" s="40" t="s">
        <v>2824</v>
      </c>
      <c r="Q119" s="41" t="str">
        <f>IF(OR($I119="TTL",$P119=""),"",VLOOKUP($P119,CODE!$K:$M,CODE!$L$1,FALSE))</f>
        <v>SNAPBACK</v>
      </c>
      <c r="R119" s="185" t="s">
        <v>1913</v>
      </c>
      <c r="S119" s="40">
        <v>504</v>
      </c>
      <c r="T119" s="43">
        <f t="shared" si="136"/>
        <v>504</v>
      </c>
      <c r="U119" s="39" t="str">
        <f t="shared" si="137"/>
        <v>DPKSNF3504</v>
      </c>
      <c r="V119" s="36">
        <f t="shared" si="129"/>
        <v>0.5</v>
      </c>
      <c r="W119" s="1206" t="s">
        <v>2825</v>
      </c>
      <c r="X119" s="39" t="str">
        <f>IF($Y119="","",VLOOKUP($Y119,CODE!$AE:$AF,CODE!$AF$1-1,FALSE))</f>
        <v>MT</v>
      </c>
      <c r="Y119" s="37" t="s">
        <v>2826</v>
      </c>
      <c r="Z119" s="35" t="str">
        <f t="shared" si="104"/>
        <v>DPKSNF3504MT</v>
      </c>
      <c r="AA119" s="587" t="str">
        <f t="shared" si="105"/>
        <v/>
      </c>
      <c r="AB119" s="45">
        <f t="shared" si="106"/>
        <v>0.5</v>
      </c>
      <c r="AC119" s="593">
        <v>0</v>
      </c>
      <c r="AD119" s="186">
        <v>1</v>
      </c>
      <c r="AE119" s="218" t="s">
        <v>2828</v>
      </c>
      <c r="AF119" s="214">
        <v>80</v>
      </c>
      <c r="AG119" s="1298" t="s">
        <v>2988</v>
      </c>
      <c r="AH119" s="1299">
        <v>12</v>
      </c>
      <c r="AI119" s="231">
        <f t="shared" si="138"/>
        <v>12</v>
      </c>
      <c r="AJ119" s="217" t="s">
        <v>2829</v>
      </c>
      <c r="AK119" s="1328" t="s">
        <v>2987</v>
      </c>
      <c r="AL119" s="219">
        <f t="shared" si="139"/>
        <v>1</v>
      </c>
      <c r="AM119" s="254">
        <f>IF(ISERROR(VLOOKUP($F119,[1]기획현황취합!$A$1:$E$64926,[1]기획현황취합!$B$1,FALSE))=TRUE,0,VLOOKUP($F119,[1]기획현황취합!$A$1:$E$64926,[1]기획현황취합!$B$1,FALSE))</f>
        <v>43000</v>
      </c>
      <c r="AN119" s="1003">
        <f>IF(ISERROR(VLOOKUP($F119,[1]기획현황취합!$A$1:$E$64926,[1]기획현황취합!$C$1,FALSE))=TRUE,0,VLOOKUP($F119,[1]기획현황취합!$A$1:$E$64926,[1]기획현황취합!$C$1,FALSE))</f>
        <v>41856</v>
      </c>
      <c r="AO119" s="46">
        <f>IF(ISERROR(($AM119/1.1)/VLOOKUP($AG119,'TARGET MU'!$A:$D,'TARGET MU'!$D$1,FALSE))=TRUE,0,($AM119/1.1)/VLOOKUP($AG119,'TARGET MU'!$A:$D,'TARGET MU'!$D$1,FALSE))</f>
        <v>4343.4343434343427</v>
      </c>
      <c r="AP119" s="1034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4736.42</v>
      </c>
      <c r="AQ119" s="38">
        <f t="shared" si="107"/>
        <v>392.98565656565734</v>
      </c>
      <c r="AR119" s="725">
        <v>0</v>
      </c>
      <c r="AS119" s="725">
        <v>600</v>
      </c>
      <c r="AT119" s="251">
        <v>20</v>
      </c>
      <c r="AU119" s="226">
        <f t="shared" si="73"/>
        <v>620</v>
      </c>
      <c r="AV119" s="252">
        <v>3.3</v>
      </c>
      <c r="AW119" s="253">
        <v>0</v>
      </c>
      <c r="AX119" s="257">
        <f>IF(ISERROR(VLOOKUP($F119,[1]기획현황취합!$A$1:$E$64926,[1]기획현황취합!$D$1,FALSE))=TRUE,0,VLOOKUP($F119,[1]기획현황취합!$A$1:$E$64926,[1]기획현황취합!$D$1,FALSE))</f>
        <v>41856</v>
      </c>
      <c r="AY119" s="255">
        <v>0</v>
      </c>
      <c r="AZ119" s="210">
        <f>IF(ISERROR(VLOOKUP($F119,[1]기획현황취합!$A$1:$E$64926,[1]기획현황취합!$E$1,FALSE))=TRUE,0,VLOOKUP($F119,[1]기획현황취합!$A$1:$E$64926,[1]기획현황취합!$E$1,FALSE))</f>
        <v>41897</v>
      </c>
      <c r="BA119" s="250">
        <v>41911</v>
      </c>
      <c r="BB119" s="1324">
        <v>41943</v>
      </c>
      <c r="BC119" s="250">
        <v>0</v>
      </c>
      <c r="BD119" s="250">
        <v>0</v>
      </c>
      <c r="BE119" s="250">
        <v>0</v>
      </c>
      <c r="BF119" s="250">
        <v>0</v>
      </c>
      <c r="BG119" s="1197" t="s">
        <v>1671</v>
      </c>
      <c r="BH119" s="1197" t="s">
        <v>1671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80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30"/>
        <v>0</v>
      </c>
      <c r="BO119" s="47">
        <f t="shared" si="131"/>
        <v>80</v>
      </c>
      <c r="BP119" s="95">
        <f t="shared" si="132"/>
        <v>378913.6</v>
      </c>
      <c r="BQ119" s="95">
        <f t="shared" si="133"/>
        <v>3440000</v>
      </c>
      <c r="BR119" s="48">
        <f t="shared" si="74"/>
        <v>8.253260709757388</v>
      </c>
      <c r="BT119" s="26" t="str">
        <f>IF(ISERROR(Z119&amp;VLOOKUP($AG119,'TARGET MU'!$A:$D,'TARGET MU'!$B$1,FALSE))=TRUE,"",Z119&amp;VLOOKUP($AG119,'TARGET MU'!$A:$D,'TARGET MU'!$B$1,FALSE))</f>
        <v>DPKSNF3504MTQF</v>
      </c>
      <c r="BU119" s="31">
        <f t="shared" si="121"/>
        <v>4736.42</v>
      </c>
      <c r="BV119" s="31" t="str">
        <f t="shared" si="122"/>
        <v>DPKSNF3504MTOML8043000QF12CN</v>
      </c>
      <c r="BX119" s="55" t="str">
        <f t="shared" si="75"/>
        <v>DPK</v>
      </c>
      <c r="BY119" s="56" t="str">
        <f t="shared" si="76"/>
        <v>3</v>
      </c>
      <c r="BZ119" s="56" t="str">
        <f t="shared" si="77"/>
        <v>M</v>
      </c>
      <c r="CA119" s="56" t="str">
        <f t="shared" si="78"/>
        <v>SN</v>
      </c>
      <c r="CB119" s="56" t="str">
        <f t="shared" si="79"/>
        <v>K</v>
      </c>
      <c r="CC119" s="56" t="str">
        <f t="shared" si="80"/>
        <v>CN</v>
      </c>
      <c r="CD119" s="57" t="str">
        <f t="shared" si="81"/>
        <v>14SS FROZEN SNAP_05_MT_KIDS</v>
      </c>
      <c r="CE119" s="56" t="str">
        <f t="shared" si="82"/>
        <v>DPKSNF3504</v>
      </c>
      <c r="CF119" s="56">
        <f t="shared" si="83"/>
        <v>504</v>
      </c>
      <c r="CG119" s="57" t="str">
        <f t="shared" si="84"/>
        <v>14SS FROZEN SNAP_05_MT_KIDS</v>
      </c>
      <c r="CH119" s="56" t="str">
        <f t="shared" si="85"/>
        <v>MT</v>
      </c>
      <c r="CI119" s="56">
        <f t="shared" si="86"/>
        <v>1</v>
      </c>
      <c r="CJ119" s="56" t="str">
        <f t="shared" si="87"/>
        <v>OML</v>
      </c>
      <c r="CK119" s="58">
        <f t="shared" si="134"/>
        <v>80</v>
      </c>
      <c r="CL119" s="59">
        <f t="shared" si="88"/>
        <v>3.3</v>
      </c>
      <c r="CM119" s="58">
        <f t="shared" si="89"/>
        <v>43000</v>
      </c>
      <c r="CN119" s="58">
        <f t="shared" si="90"/>
        <v>4116.42</v>
      </c>
      <c r="CO119" s="58">
        <f t="shared" si="91"/>
        <v>620</v>
      </c>
      <c r="CP119" s="60">
        <f t="shared" si="92"/>
        <v>1</v>
      </c>
      <c r="CQ119" s="241">
        <v>1181</v>
      </c>
      <c r="CS119" s="49"/>
      <c r="CT119" s="50" t="str">
        <f t="shared" si="93"/>
        <v>DPKSNF3504MTOML</v>
      </c>
      <c r="CU119" s="51" t="str">
        <f t="shared" si="94"/>
        <v>DISNEY PRINCESS KIDS</v>
      </c>
      <c r="CV119" s="51" t="str">
        <f t="shared" si="113"/>
        <v>SNAPBACK_504</v>
      </c>
      <c r="CW119" s="51" t="str">
        <f t="shared" si="95"/>
        <v>MINT_OML</v>
      </c>
      <c r="CX119" s="52" t="str">
        <f t="shared" si="96"/>
        <v>DPK</v>
      </c>
      <c r="CY119" s="52">
        <f t="shared" si="97"/>
        <v>504</v>
      </c>
      <c r="CZ119" s="53">
        <f t="shared" si="135"/>
        <v>80</v>
      </c>
      <c r="DA119" s="53">
        <f t="shared" si="98"/>
        <v>43000</v>
      </c>
      <c r="DB119" s="52" t="str">
        <f t="shared" si="99"/>
        <v>MINT</v>
      </c>
      <c r="DC119" s="52" t="str">
        <f t="shared" si="100"/>
        <v>OML</v>
      </c>
      <c r="DD119" s="61"/>
      <c r="DE119" s="165"/>
      <c r="DG119" s="1268">
        <v>41859</v>
      </c>
      <c r="DH119" s="283">
        <f t="shared" si="101"/>
        <v>41807</v>
      </c>
      <c r="DI119" s="1265" t="s">
        <v>4215</v>
      </c>
      <c r="DJ119" s="1265" t="s">
        <v>4215</v>
      </c>
      <c r="DK119" s="1268">
        <v>41879</v>
      </c>
      <c r="DL119" s="1266">
        <v>2</v>
      </c>
      <c r="DM119" s="1266">
        <v>2</v>
      </c>
      <c r="DN119" s="1265" t="s">
        <v>4215</v>
      </c>
      <c r="DO119" s="1265">
        <v>41870</v>
      </c>
      <c r="DP119" s="284">
        <f t="shared" si="102"/>
        <v>41837</v>
      </c>
      <c r="DQ119" s="1265" t="s">
        <v>4216</v>
      </c>
      <c r="DR119" s="1265">
        <v>41893</v>
      </c>
      <c r="DS119" s="1265" t="s">
        <v>4216</v>
      </c>
      <c r="DT119" s="1265">
        <v>41907</v>
      </c>
      <c r="DU119" s="1269">
        <v>41907</v>
      </c>
      <c r="DV119" s="1269" t="s">
        <v>6945</v>
      </c>
      <c r="DW119" s="1268" t="s">
        <v>4217</v>
      </c>
      <c r="DX119" s="1300"/>
      <c r="DY119" s="278"/>
      <c r="DZ119" s="61"/>
      <c r="EA119" s="62"/>
      <c r="EB119" s="62"/>
      <c r="EC119" s="26" t="str">
        <f t="shared" si="123"/>
        <v/>
      </c>
      <c r="ED119" s="26" t="str">
        <f t="shared" si="124"/>
        <v>DPKSNF3504MTOML</v>
      </c>
      <c r="EE119" s="27">
        <f>IF(ED119="",0,IF(COUNTIF(ED$12:ED118,ED119)=0,0,COUNTIF(ED$12:ED118,ED119)))</f>
        <v>0</v>
      </c>
      <c r="EF119" s="26">
        <f t="shared" si="125"/>
        <v>0</v>
      </c>
      <c r="EG119" s="27" t="str">
        <f t="shared" si="126"/>
        <v/>
      </c>
      <c r="EI119" s="26" t="str">
        <f t="shared" si="127"/>
        <v>DPKSNF3504</v>
      </c>
      <c r="EJ119" s="26" t="str">
        <f t="shared" si="128"/>
        <v>DPKSNF3504MT</v>
      </c>
      <c r="EL119" s="277"/>
      <c r="EM119" s="276"/>
      <c r="EN119" s="276"/>
      <c r="EO119" s="276"/>
      <c r="EP119" s="277"/>
      <c r="EQ119" s="277"/>
      <c r="ER119" s="1080"/>
      <c r="ES119" s="277"/>
      <c r="ET119" s="277"/>
      <c r="EU119" s="276"/>
      <c r="EV119" s="277"/>
      <c r="EW119" s="277"/>
    </row>
    <row r="120" spans="1:153" s="26" customFormat="1" ht="52.5" customHeight="1">
      <c r="A120" s="169" t="str">
        <f>IF(OR($I120="TTL",$I120=""),"",IF(ISERROR(VLOOKUP($B120,CODE!$D:$G,CODE!$F$1-2,FALSE))=TRUE,"전략",VLOOKUP($B120,CODE!$D:$G,CODE!$F$1-2,FALSE)))</f>
        <v/>
      </c>
      <c r="B120" s="224" t="str">
        <f>IF(OR($I120="TTL",$I120=""),"",IF(VLOOKUP($P120,CODE!$K:$O,CODE!$O$1,FALSE)="",$I120,$I120&amp;"-"&amp;VLOOKUP($P120,CODE!$K:$O,CODE!$O$1,FALSE)))</f>
        <v/>
      </c>
      <c r="C120" s="72" t="str">
        <f t="shared" si="115"/>
        <v/>
      </c>
      <c r="D120" s="306" t="str">
        <f t="shared" si="116"/>
        <v/>
      </c>
      <c r="E120" s="72">
        <f t="shared" si="117"/>
        <v>0</v>
      </c>
      <c r="F120" s="195" t="str">
        <f t="shared" si="118"/>
        <v>0</v>
      </c>
      <c r="G120" s="72" t="str">
        <f t="shared" si="119"/>
        <v>0-</v>
      </c>
      <c r="H120" s="72">
        <f>IF(ISERROR(I120&amp;VLOOKUP(P120,CODE!$K:$N,CODE!$N$1,FALSE)&amp;S120)=TRUE,0,I120&amp;VLOOKUP(P120,CODE!$K:$N,CODE!$N$1,FALSE)&amp;S120)</f>
        <v>0</v>
      </c>
      <c r="I120" s="72" t="str">
        <f>IF(ISERROR(SEARCH("TTL",$K120))=TRUE,IF($L120="","",VLOOKUP($L120,CODE!$B:$G,CODE!$D$1,FALSE)),"TTL")</f>
        <v>TTL</v>
      </c>
      <c r="J120" s="244" t="str">
        <f t="shared" si="120"/>
        <v/>
      </c>
      <c r="K120" s="591" t="str">
        <f>C119&amp;" TTL"</f>
        <v>DPK-QF-12 TTL</v>
      </c>
      <c r="L120" s="40"/>
      <c r="M120" s="41" t="str">
        <f>IF(OR($I120="TTL",$L120=""),"",VLOOKUP($L120,CODE!$B:$D,CODE!$C$1,FALSE))</f>
        <v/>
      </c>
      <c r="N120" s="42" t="str">
        <f>IF(OR($I120="TTL",$L120=""),"",VLOOKUP($K$2,CODE!$S:$T,CODE!$T$1-1,FALSE))</f>
        <v/>
      </c>
      <c r="O120" s="43" t="str">
        <f>IF(OR($I120="TTL",$L120=""),"",VLOOKUP($L$2,CODE!$X:$Y,CODE!$Y$1-1,FALSE))</f>
        <v/>
      </c>
      <c r="P120" s="40"/>
      <c r="Q120" s="41" t="str">
        <f>IF(OR($I120="TTL",$P120=""),"",VLOOKUP($P120,CODE!$K:$M,CODE!$L$1,FALSE))</f>
        <v/>
      </c>
      <c r="R120" s="185" t="s">
        <v>1913</v>
      </c>
      <c r="S120" s="40"/>
      <c r="T120" s="43" t="str">
        <f t="shared" si="136"/>
        <v/>
      </c>
      <c r="U120" s="39" t="str">
        <f t="shared" si="137"/>
        <v/>
      </c>
      <c r="V120" s="36">
        <f t="shared" si="129"/>
        <v>1</v>
      </c>
      <c r="W120" s="44"/>
      <c r="X120" s="39" t="str">
        <f>IF($Y120="","",VLOOKUP($Y120,CODE!$AE:$AF,CODE!$AF$1-1,FALSE))</f>
        <v/>
      </c>
      <c r="Y120" s="37"/>
      <c r="Z120" s="35" t="str">
        <f t="shared" si="104"/>
        <v/>
      </c>
      <c r="AA120" s="587" t="str">
        <f t="shared" si="105"/>
        <v/>
      </c>
      <c r="AB120" s="45">
        <f t="shared" si="106"/>
        <v>1</v>
      </c>
      <c r="AC120" s="593">
        <v>0</v>
      </c>
      <c r="AD120" s="186">
        <v>1</v>
      </c>
      <c r="AE120" s="218"/>
      <c r="AF120" s="214"/>
      <c r="AG120" s="215"/>
      <c r="AH120" s="216"/>
      <c r="AI120" s="231" t="str">
        <f t="shared" si="138"/>
        <v/>
      </c>
      <c r="AJ120" s="217"/>
      <c r="AK120" s="217"/>
      <c r="AL120" s="219" t="str">
        <f t="shared" si="139"/>
        <v/>
      </c>
      <c r="AM120" s="254">
        <f>IF(ISERROR(VLOOKUP($F120,[1]기획현황취합!$A$1:$E$64926,[1]기획현황취합!$B$1,FALSE))=TRUE,0,VLOOKUP($F120,[1]기획현황취합!$A$1:$E$64926,[1]기획현황취합!$B$1,FALSE))</f>
        <v>0</v>
      </c>
      <c r="AN120" s="1003">
        <f>IF(ISERROR(VLOOKUP($F120,[1]기획현황취합!$A$1:$E$64926,[1]기획현황취합!$C$1,FALSE))=TRUE,0,VLOOKUP($F120,[1]기획현황취합!$A$1:$E$64926,[1]기획현황취합!$C$1,FALSE))</f>
        <v>0</v>
      </c>
      <c r="AO120" s="46">
        <f>IF(ISERROR(($AM120/1.1)/VLOOKUP($AG120,'TARGET MU'!$A:$D,'TARGET MU'!$D$1,FALSE))=TRUE,0,($AM120/1.1)/VLOOKUP($AG120,'TARGET MU'!$A:$D,'TARGET MU'!$D$1,FALSE))</f>
        <v>0</v>
      </c>
      <c r="AP120" s="1034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38">
        <f t="shared" si="107"/>
        <v>0</v>
      </c>
      <c r="AR120" s="725">
        <v>0</v>
      </c>
      <c r="AS120" s="725">
        <v>0</v>
      </c>
      <c r="AT120" s="251" t="s">
        <v>1714</v>
      </c>
      <c r="AU120" s="226">
        <f t="shared" si="73"/>
        <v>0</v>
      </c>
      <c r="AV120" s="252">
        <v>0</v>
      </c>
      <c r="AW120" s="253">
        <v>0</v>
      </c>
      <c r="AX120" s="257">
        <f>IF(ISERROR(VLOOKUP($F120,[1]기획현황취합!$A$1:$E$64926,[1]기획현황취합!$D$1,FALSE))=TRUE,0,VLOOKUP($F120,[1]기획현황취합!$A$1:$E$64926,[1]기획현황취합!$D$1,FALSE))</f>
        <v>0</v>
      </c>
      <c r="AY120" s="255">
        <v>0</v>
      </c>
      <c r="AZ120" s="210">
        <f>IF(ISERROR(VLOOKUP($F120,[1]기획현황취합!$A$1:$E$64926,[1]기획현황취합!$E$1,FALSE))=TRUE,0,VLOOKUP($F120,[1]기획현황취합!$A$1:$E$64926,[1]기획현황취합!$E$1,FALSE))</f>
        <v>0</v>
      </c>
      <c r="BA120" s="250">
        <v>0</v>
      </c>
      <c r="BB120" s="250">
        <v>0</v>
      </c>
      <c r="BC120" s="250">
        <v>0</v>
      </c>
      <c r="BD120" s="250">
        <v>0</v>
      </c>
      <c r="BE120" s="250">
        <v>0</v>
      </c>
      <c r="BF120" s="250">
        <v>0</v>
      </c>
      <c r="BG120" s="256">
        <v>0</v>
      </c>
      <c r="BH120" s="256">
        <v>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120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30"/>
        <v>0</v>
      </c>
      <c r="BO120" s="47">
        <f t="shared" si="131"/>
        <v>120</v>
      </c>
      <c r="BP120" s="95">
        <f t="shared" si="132"/>
        <v>568370.39999999991</v>
      </c>
      <c r="BQ120" s="95">
        <f t="shared" si="133"/>
        <v>5160000</v>
      </c>
      <c r="BR120" s="48">
        <f t="shared" si="74"/>
        <v>8.2532607097573898</v>
      </c>
      <c r="BT120" s="26" t="str">
        <f>IF(ISERROR(Z120&amp;VLOOKUP($AG120,'TARGET MU'!$A:$D,'TARGET MU'!$B$1,FALSE))=TRUE,"",Z120&amp;VLOOKUP($AG120,'TARGET MU'!$A:$D,'TARGET MU'!$B$1,FALSE))</f>
        <v/>
      </c>
      <c r="BU120" s="31">
        <f t="shared" si="121"/>
        <v>0</v>
      </c>
      <c r="BV120" s="31" t="str">
        <f t="shared" si="122"/>
        <v>0</v>
      </c>
      <c r="BX120" s="55" t="str">
        <f t="shared" si="75"/>
        <v/>
      </c>
      <c r="BY120" s="56" t="str">
        <f t="shared" si="76"/>
        <v/>
      </c>
      <c r="BZ120" s="56">
        <f t="shared" si="77"/>
        <v>0</v>
      </c>
      <c r="CA120" s="56">
        <f t="shared" si="78"/>
        <v>0</v>
      </c>
      <c r="CB120" s="56" t="str">
        <f t="shared" si="79"/>
        <v>K</v>
      </c>
      <c r="CC120" s="56">
        <f t="shared" si="80"/>
        <v>0</v>
      </c>
      <c r="CD120" s="57">
        <f t="shared" si="81"/>
        <v>0</v>
      </c>
      <c r="CE120" s="56" t="str">
        <f t="shared" si="82"/>
        <v/>
      </c>
      <c r="CF120" s="56" t="str">
        <f t="shared" si="83"/>
        <v/>
      </c>
      <c r="CG120" s="57">
        <f t="shared" si="84"/>
        <v>0</v>
      </c>
      <c r="CH120" s="56" t="str">
        <f t="shared" si="85"/>
        <v/>
      </c>
      <c r="CI120" s="56">
        <f t="shared" si="86"/>
        <v>1</v>
      </c>
      <c r="CJ120" s="56">
        <f t="shared" si="87"/>
        <v>0</v>
      </c>
      <c r="CK120" s="58">
        <f t="shared" si="134"/>
        <v>120</v>
      </c>
      <c r="CL120" s="59">
        <f t="shared" si="88"/>
        <v>0</v>
      </c>
      <c r="CM120" s="58">
        <f t="shared" si="89"/>
        <v>0</v>
      </c>
      <c r="CN120" s="58">
        <f t="shared" si="90"/>
        <v>0</v>
      </c>
      <c r="CO120" s="58">
        <f t="shared" si="91"/>
        <v>0</v>
      </c>
      <c r="CP120" s="60" t="str">
        <f t="shared" si="92"/>
        <v/>
      </c>
      <c r="CQ120" s="241"/>
      <c r="CS120" s="49"/>
      <c r="CT120" s="50" t="str">
        <f t="shared" si="93"/>
        <v>DPK-QF-12 TTL</v>
      </c>
      <c r="CU120" s="51" t="str">
        <f t="shared" si="94"/>
        <v/>
      </c>
      <c r="CV120" s="51" t="str">
        <f t="shared" si="113"/>
        <v/>
      </c>
      <c r="CW120" s="51" t="str">
        <f t="shared" si="95"/>
        <v/>
      </c>
      <c r="CX120" s="52">
        <f t="shared" si="96"/>
        <v>0</v>
      </c>
      <c r="CY120" s="52" t="str">
        <f t="shared" si="97"/>
        <v/>
      </c>
      <c r="CZ120" s="53">
        <f t="shared" si="135"/>
        <v>120</v>
      </c>
      <c r="DA120" s="53">
        <f t="shared" si="98"/>
        <v>0</v>
      </c>
      <c r="DB120" s="52">
        <f t="shared" si="99"/>
        <v>0</v>
      </c>
      <c r="DC120" s="52">
        <f t="shared" si="100"/>
        <v>0</v>
      </c>
      <c r="DD120" s="61"/>
      <c r="DE120" s="165"/>
      <c r="DG120" s="277"/>
      <c r="DH120" s="283" t="str">
        <f t="shared" si="101"/>
        <v/>
      </c>
      <c r="DI120" s="276"/>
      <c r="DJ120" s="276"/>
      <c r="DK120" s="277"/>
      <c r="DL120" s="277"/>
      <c r="DM120" s="1080"/>
      <c r="DN120" s="277"/>
      <c r="DO120" s="277"/>
      <c r="DP120" s="284" t="str">
        <f t="shared" si="102"/>
        <v/>
      </c>
      <c r="DQ120" s="277"/>
      <c r="DR120" s="277"/>
      <c r="DS120" s="278"/>
      <c r="DT120" s="277"/>
      <c r="DU120" s="278"/>
      <c r="DV120" s="277"/>
      <c r="DW120" s="277"/>
      <c r="DX120" s="278"/>
      <c r="DY120" s="278"/>
      <c r="DZ120" s="61"/>
      <c r="EA120" s="62"/>
      <c r="EB120" s="62"/>
      <c r="EC120" s="26" t="str">
        <f t="shared" si="123"/>
        <v>0</v>
      </c>
      <c r="ED120" s="26" t="str">
        <f t="shared" si="124"/>
        <v/>
      </c>
      <c r="EE120" s="27">
        <f>IF(ED120="",0,IF(COUNTIF(ED$12:ED119,ED120)=0,0,COUNTIF(ED$12:ED119,ED120)))</f>
        <v>0</v>
      </c>
      <c r="EF120" s="26">
        <f t="shared" si="125"/>
        <v>0</v>
      </c>
      <c r="EG120" s="27" t="str">
        <f t="shared" si="126"/>
        <v/>
      </c>
      <c r="EI120" s="26" t="str">
        <f t="shared" si="127"/>
        <v/>
      </c>
      <c r="EJ120" s="26" t="str">
        <f t="shared" si="128"/>
        <v/>
      </c>
      <c r="EL120" s="277"/>
      <c r="EM120" s="276"/>
      <c r="EN120" s="276"/>
      <c r="EO120" s="276"/>
      <c r="EP120" s="277"/>
      <c r="EQ120" s="277"/>
      <c r="ER120" s="1080"/>
      <c r="ES120" s="277"/>
      <c r="ET120" s="277"/>
      <c r="EU120" s="276"/>
      <c r="EV120" s="277"/>
      <c r="EW120" s="277"/>
    </row>
    <row r="121" spans="1:153" s="26" customFormat="1" ht="52.5" customHeight="1">
      <c r="A121" s="169" t="str">
        <f>IF(OR($I121="TTL",$I121=""),"",IF(ISERROR(VLOOKUP($B121,CODE!$D:$G,CODE!$F$1-2,FALSE))=TRUE,"전략",VLOOKUP($B121,CODE!$D:$G,CODE!$F$1-2,FALSE)))</f>
        <v>F-CAP</v>
      </c>
      <c r="B121" s="224" t="str">
        <f>IF(OR($I121="TTL",$I121=""),"",IF(VLOOKUP($P121,CODE!$K:$O,CODE!$O$1,FALSE)="",$I121,$I121&amp;"-"&amp;VLOOKUP($P121,CODE!$K:$O,CODE!$O$1,FALSE)))</f>
        <v>DPK</v>
      </c>
      <c r="C121" s="72" t="str">
        <f t="shared" si="115"/>
        <v>DPK-QF-11</v>
      </c>
      <c r="D121" s="306" t="str">
        <f t="shared" si="116"/>
        <v>DPK-QF-11DPKERF5509PK</v>
      </c>
      <c r="E121" s="72">
        <f t="shared" si="117"/>
        <v>1</v>
      </c>
      <c r="F121" s="195" t="str">
        <f t="shared" si="118"/>
        <v>DPK-QF-111</v>
      </c>
      <c r="G121" s="72" t="str">
        <f t="shared" si="119"/>
        <v>DPK-QF-111-DPKERF5509PINKOSM</v>
      </c>
      <c r="H121" s="72" t="str">
        <f>IF(ISERROR(I121&amp;VLOOKUP(P121,CODE!$K:$N,CODE!$N$1,FALSE)&amp;S121)=TRUE,0,I121&amp;VLOOKUP(P121,CODE!$K:$N,CODE!$N$1,FALSE)&amp;S121)</f>
        <v>DPK의류외509</v>
      </c>
      <c r="I121" s="72" t="str">
        <f>IF(ISERROR(SEARCH("TTL",$K121))=TRUE,IF($L121="","",VLOOKUP($L121,CODE!$B:$G,CODE!$D$1,FALSE)),"TTL")</f>
        <v>DPK</v>
      </c>
      <c r="J121" s="244" t="str">
        <f t="shared" si="120"/>
        <v>14FW F</v>
      </c>
      <c r="K121" s="998"/>
      <c r="L121" s="40" t="s">
        <v>2830</v>
      </c>
      <c r="M121" s="41" t="str">
        <f>IF(OR($I121="TTL",$L121=""),"",VLOOKUP($L121,CODE!$B:$D,CODE!$C$1,FALSE))</f>
        <v>DISNEY PRINCESS KIDS</v>
      </c>
      <c r="N121" s="42" t="str">
        <f>IF(OR($I121="TTL",$L121=""),"",VLOOKUP($K$2,CODE!$S:$T,CODE!$T$1-1,FALSE))</f>
        <v>F</v>
      </c>
      <c r="O121" s="1199">
        <v>5</v>
      </c>
      <c r="P121" s="40" t="s">
        <v>2831</v>
      </c>
      <c r="Q121" s="41" t="str">
        <f>IF(OR($I121="TTL",$P121=""),"",VLOOKUP($P121,CODE!$K:$M,CODE!$L$1,FALSE))</f>
        <v>EARCAP</v>
      </c>
      <c r="R121" s="185" t="s">
        <v>1927</v>
      </c>
      <c r="S121" s="40">
        <v>509</v>
      </c>
      <c r="T121" s="43">
        <f t="shared" si="136"/>
        <v>509</v>
      </c>
      <c r="U121" s="39" t="str">
        <f t="shared" si="137"/>
        <v>DPKERF5509</v>
      </c>
      <c r="V121" s="36">
        <f t="shared" si="129"/>
        <v>0.5</v>
      </c>
      <c r="W121" s="44" t="s">
        <v>2832</v>
      </c>
      <c r="X121" s="39" t="str">
        <f>IF($Y121="","",VLOOKUP($Y121,CODE!$AE:$AF,CODE!$AF$1-1,FALSE))</f>
        <v>PK</v>
      </c>
      <c r="Y121" s="37" t="s">
        <v>2833</v>
      </c>
      <c r="Z121" s="35" t="str">
        <f t="shared" si="104"/>
        <v>DPKERF5509PK</v>
      </c>
      <c r="AA121" s="587" t="str">
        <f t="shared" si="105"/>
        <v/>
      </c>
      <c r="AB121" s="45">
        <f t="shared" si="106"/>
        <v>0.5</v>
      </c>
      <c r="AC121" s="593">
        <v>0</v>
      </c>
      <c r="AD121" s="186">
        <v>1</v>
      </c>
      <c r="AE121" s="218" t="s">
        <v>2834</v>
      </c>
      <c r="AF121" s="214">
        <v>100</v>
      </c>
      <c r="AG121" s="215" t="s">
        <v>2986</v>
      </c>
      <c r="AH121" s="216">
        <v>11</v>
      </c>
      <c r="AI121" s="231">
        <f t="shared" si="138"/>
        <v>11</v>
      </c>
      <c r="AJ121" s="217" t="s">
        <v>2835</v>
      </c>
      <c r="AK121" s="217" t="s">
        <v>2987</v>
      </c>
      <c r="AL121" s="219">
        <f t="shared" si="139"/>
        <v>1</v>
      </c>
      <c r="AM121" s="254">
        <f>IF(ISERROR(VLOOKUP($F121,[1]기획현황취합!$A$1:$E$64926,[1]기획현황취합!$B$1,FALSE))=TRUE,0,VLOOKUP($F121,[1]기획현황취합!$A$1:$E$64926,[1]기획현황취합!$B$1,FALSE))</f>
        <v>49000</v>
      </c>
      <c r="AN121" s="1003">
        <f>IF(ISERROR(VLOOKUP($F121,[1]기획현황취합!$A$1:$E$64926,[1]기획현황취합!$C$1,FALSE))=TRUE,0,VLOOKUP($F121,[1]기획현황취합!$A$1:$E$64926,[1]기획현황취합!$C$1,FALSE))</f>
        <v>41918</v>
      </c>
      <c r="AO121" s="46">
        <f>IF(ISERROR(($AM121/1.1)/VLOOKUP($AG121,'TARGET MU'!$A:$D,'TARGET MU'!$D$1,FALSE))=TRUE,0,($AM121/1.1)/VLOOKUP($AG121,'TARGET MU'!$A:$D,'TARGET MU'!$D$1,FALSE))</f>
        <v>4949.4949494949497</v>
      </c>
      <c r="AP121" s="1034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5694.86</v>
      </c>
      <c r="AQ121" s="38">
        <f t="shared" si="107"/>
        <v>745.36505050505002</v>
      </c>
      <c r="AR121" s="725">
        <v>810</v>
      </c>
      <c r="AS121" s="725">
        <v>0</v>
      </c>
      <c r="AT121" s="251">
        <v>20</v>
      </c>
      <c r="AU121" s="226">
        <f t="shared" si="73"/>
        <v>830</v>
      </c>
      <c r="AV121" s="252">
        <v>3.9</v>
      </c>
      <c r="AW121" s="253">
        <v>0</v>
      </c>
      <c r="AX121" s="257">
        <f>IF(ISERROR(VLOOKUP($F121,[1]기획현황취합!$A$1:$E$64926,[1]기획현황취합!$D$1,FALSE))=TRUE,0,VLOOKUP($F121,[1]기획현황취합!$A$1:$E$64926,[1]기획현황취합!$D$1,FALSE))</f>
        <v>41858</v>
      </c>
      <c r="AY121" s="255">
        <v>0</v>
      </c>
      <c r="AZ121" s="210">
        <f>IF(ISERROR(VLOOKUP($F121,[1]기획현황취합!$A$1:$E$64926,[1]기획현황취합!$E$1,FALSE))=TRUE,0,VLOOKUP($F121,[1]기획현황취합!$A$1:$E$64926,[1]기획현황취합!$E$1,FALSE))</f>
        <v>41928</v>
      </c>
      <c r="BA121" s="1326">
        <v>0</v>
      </c>
      <c r="BB121" s="1324">
        <v>41956</v>
      </c>
      <c r="BC121" s="250">
        <v>0</v>
      </c>
      <c r="BD121" s="250">
        <v>0</v>
      </c>
      <c r="BE121" s="250">
        <v>0</v>
      </c>
      <c r="BF121" s="250">
        <v>0</v>
      </c>
      <c r="BG121" s="1197" t="s">
        <v>1671</v>
      </c>
      <c r="BH121" s="1197" t="s">
        <v>1671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100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30"/>
        <v>0</v>
      </c>
      <c r="BO121" s="47">
        <f t="shared" si="131"/>
        <v>100</v>
      </c>
      <c r="BP121" s="95">
        <f t="shared" si="132"/>
        <v>569486</v>
      </c>
      <c r="BQ121" s="95">
        <f t="shared" si="133"/>
        <v>4900000</v>
      </c>
      <c r="BR121" s="48">
        <f t="shared" si="74"/>
        <v>7.8220455894358318</v>
      </c>
      <c r="BT121" s="26" t="str">
        <f>IF(ISERROR(Z121&amp;VLOOKUP($AG121,'TARGET MU'!$A:$D,'TARGET MU'!$B$1,FALSE))=TRUE,"",Z121&amp;VLOOKUP($AG121,'TARGET MU'!$A:$D,'TARGET MU'!$B$1,FALSE))</f>
        <v>DPKERF5509PKQF</v>
      </c>
      <c r="BU121" s="31">
        <f t="shared" si="121"/>
        <v>5694.86</v>
      </c>
      <c r="BV121" s="31" t="str">
        <f t="shared" si="122"/>
        <v>DPKERF5509PKOSM10049000QF11CN</v>
      </c>
      <c r="BX121" s="55" t="str">
        <f t="shared" si="75"/>
        <v>DPK</v>
      </c>
      <c r="BY121" s="56">
        <f t="shared" si="76"/>
        <v>5</v>
      </c>
      <c r="BZ121" s="56" t="str">
        <f t="shared" si="77"/>
        <v>M</v>
      </c>
      <c r="CA121" s="56" t="str">
        <f t="shared" si="78"/>
        <v>ER</v>
      </c>
      <c r="CB121" s="56" t="str">
        <f t="shared" si="79"/>
        <v>K</v>
      </c>
      <c r="CC121" s="56" t="str">
        <f t="shared" si="80"/>
        <v>CN</v>
      </c>
      <c r="CD121" s="57" t="str">
        <f t="shared" si="81"/>
        <v>14FW FROZEN SNAP_03_PK_KIDS</v>
      </c>
      <c r="CE121" s="56" t="str">
        <f t="shared" si="82"/>
        <v>DPKERF5509</v>
      </c>
      <c r="CF121" s="56">
        <f t="shared" si="83"/>
        <v>509</v>
      </c>
      <c r="CG121" s="57" t="str">
        <f t="shared" si="84"/>
        <v>14FW FROZEN SNAP_03_PK_KIDS</v>
      </c>
      <c r="CH121" s="56" t="str">
        <f t="shared" si="85"/>
        <v>PK</v>
      </c>
      <c r="CI121" s="56">
        <f t="shared" si="86"/>
        <v>1</v>
      </c>
      <c r="CJ121" s="56" t="str">
        <f t="shared" si="87"/>
        <v>OSM</v>
      </c>
      <c r="CK121" s="58">
        <f t="shared" si="134"/>
        <v>100</v>
      </c>
      <c r="CL121" s="59">
        <f t="shared" si="88"/>
        <v>3.9</v>
      </c>
      <c r="CM121" s="58">
        <f t="shared" si="89"/>
        <v>49000</v>
      </c>
      <c r="CN121" s="58">
        <f t="shared" si="90"/>
        <v>4864.8599999999997</v>
      </c>
      <c r="CO121" s="58">
        <f t="shared" si="91"/>
        <v>830</v>
      </c>
      <c r="CP121" s="60">
        <f t="shared" si="92"/>
        <v>1</v>
      </c>
      <c r="CQ121" s="1343">
        <v>1222</v>
      </c>
      <c r="CS121" s="49"/>
      <c r="CT121" s="50" t="str">
        <f t="shared" si="93"/>
        <v>DPKERF5509PKOSM</v>
      </c>
      <c r="CU121" s="51" t="str">
        <f t="shared" si="94"/>
        <v>DISNEY PRINCESS KIDS</v>
      </c>
      <c r="CV121" s="51" t="str">
        <f t="shared" si="113"/>
        <v>EARCAP_509</v>
      </c>
      <c r="CW121" s="51" t="str">
        <f t="shared" si="95"/>
        <v>PINK_OSM</v>
      </c>
      <c r="CX121" s="52" t="str">
        <f t="shared" si="96"/>
        <v>DPK</v>
      </c>
      <c r="CY121" s="52">
        <f t="shared" si="97"/>
        <v>509</v>
      </c>
      <c r="CZ121" s="53">
        <f t="shared" si="135"/>
        <v>100</v>
      </c>
      <c r="DA121" s="53">
        <f t="shared" si="98"/>
        <v>49000</v>
      </c>
      <c r="DB121" s="52" t="str">
        <f t="shared" si="99"/>
        <v>PINK</v>
      </c>
      <c r="DC121" s="52" t="str">
        <f t="shared" si="100"/>
        <v>OSM</v>
      </c>
      <c r="DD121" s="61"/>
      <c r="DE121" s="165"/>
      <c r="DG121" s="1268">
        <v>41863</v>
      </c>
      <c r="DH121" s="283">
        <f t="shared" si="101"/>
        <v>41838</v>
      </c>
      <c r="DI121" s="1265">
        <v>41859</v>
      </c>
      <c r="DJ121" s="1265">
        <v>41863</v>
      </c>
      <c r="DK121" s="1268">
        <v>41918</v>
      </c>
      <c r="DL121" s="1266">
        <v>2</v>
      </c>
      <c r="DM121" s="1266">
        <v>1</v>
      </c>
      <c r="DN121" s="1341">
        <v>41907</v>
      </c>
      <c r="DO121" s="1265" t="s">
        <v>4218</v>
      </c>
      <c r="DP121" s="284">
        <f t="shared" si="102"/>
        <v>41868</v>
      </c>
      <c r="DQ121" s="1268">
        <v>41923</v>
      </c>
      <c r="DR121" s="1265" t="s">
        <v>4215</v>
      </c>
      <c r="DS121" s="1265" t="s">
        <v>2448</v>
      </c>
      <c r="DT121" s="1265" t="s">
        <v>6942</v>
      </c>
      <c r="DU121" s="1269" t="s">
        <v>6943</v>
      </c>
      <c r="DV121" s="1268">
        <v>41918</v>
      </c>
      <c r="DW121" s="1268" t="s">
        <v>4219</v>
      </c>
      <c r="DX121" s="1305"/>
      <c r="DY121" s="278"/>
      <c r="DZ121" s="61"/>
      <c r="EA121" s="62"/>
      <c r="EB121" s="62"/>
      <c r="EC121" s="26" t="str">
        <f t="shared" si="123"/>
        <v>DPKERF5509PK41858</v>
      </c>
      <c r="ED121" s="26" t="str">
        <f t="shared" si="124"/>
        <v>DPKERF5509PKOSM</v>
      </c>
      <c r="EE121" s="27">
        <f>IF(ED121="",0,IF(COUNTIF(ED$12:ED120,ED121)=0,0,COUNTIF(ED$12:ED120,ED121)))</f>
        <v>0</v>
      </c>
      <c r="EF121" s="26">
        <f t="shared" si="125"/>
        <v>0</v>
      </c>
      <c r="EG121" s="27" t="str">
        <f t="shared" si="126"/>
        <v/>
      </c>
      <c r="EI121" s="26" t="str">
        <f t="shared" si="127"/>
        <v>DPKERF5509</v>
      </c>
      <c r="EJ121" s="26" t="str">
        <f t="shared" si="128"/>
        <v>DPKERF5509PK</v>
      </c>
      <c r="EL121" s="277"/>
      <c r="EM121" s="276"/>
      <c r="EN121" s="276"/>
      <c r="EO121" s="276"/>
      <c r="EP121" s="277"/>
      <c r="EQ121" s="277"/>
      <c r="ER121" s="1080"/>
      <c r="ES121" s="277"/>
      <c r="ET121" s="277"/>
      <c r="EU121" s="276"/>
      <c r="EV121" s="277"/>
      <c r="EW121" s="277"/>
    </row>
    <row r="122" spans="1:153" s="26" customFormat="1" ht="52.5" customHeight="1">
      <c r="A122" s="169" t="str">
        <f>IF(OR($I122="TTL",$I122=""),"",IF(ISERROR(VLOOKUP($B122,CODE!$D:$G,CODE!$F$1-2,FALSE))=TRUE,"전략",VLOOKUP($B122,CODE!$D:$G,CODE!$F$1-2,FALSE)))</f>
        <v>F-CAP</v>
      </c>
      <c r="B122" s="224" t="str">
        <f>IF(OR($I122="TTL",$I122=""),"",IF(VLOOKUP($P122,CODE!$K:$O,CODE!$O$1,FALSE)="",$I122,$I122&amp;"-"&amp;VLOOKUP($P122,CODE!$K:$O,CODE!$O$1,FALSE)))</f>
        <v>DPK</v>
      </c>
      <c r="C122" s="72" t="str">
        <f t="shared" si="115"/>
        <v>DPK-QF-11</v>
      </c>
      <c r="D122" s="306" t="str">
        <f t="shared" si="116"/>
        <v>DPK-QF-11DPKERF5509PK</v>
      </c>
      <c r="E122" s="72">
        <f t="shared" si="117"/>
        <v>1</v>
      </c>
      <c r="F122" s="195" t="str">
        <f t="shared" si="118"/>
        <v>DPK-QF-111</v>
      </c>
      <c r="G122" s="72" t="str">
        <f t="shared" si="119"/>
        <v>DPK-QF-111-DPKERF5509PINKOML</v>
      </c>
      <c r="H122" s="72" t="str">
        <f>IF(ISERROR(I122&amp;VLOOKUP(P122,CODE!$K:$N,CODE!$N$1,FALSE)&amp;S122)=TRUE,0,I122&amp;VLOOKUP(P122,CODE!$K:$N,CODE!$N$1,FALSE)&amp;S122)</f>
        <v>DPK의류외509</v>
      </c>
      <c r="I122" s="72" t="str">
        <f>IF(ISERROR(SEARCH("TTL",$K122))=TRUE,IF($L122="","",VLOOKUP($L122,CODE!$B:$G,CODE!$D$1,FALSE)),"TTL")</f>
        <v>DPK</v>
      </c>
      <c r="J122" s="244" t="str">
        <f t="shared" si="120"/>
        <v>14FW F</v>
      </c>
      <c r="K122" s="998"/>
      <c r="L122" s="40" t="s">
        <v>2836</v>
      </c>
      <c r="M122" s="41" t="str">
        <f>IF(OR($I122="TTL",$L122=""),"",VLOOKUP($L122,CODE!$B:$D,CODE!$C$1,FALSE))</f>
        <v>DISNEY PRINCESS KIDS</v>
      </c>
      <c r="N122" s="42" t="str">
        <f>IF(OR($I122="TTL",$L122=""),"",VLOOKUP($K$2,CODE!$S:$T,CODE!$T$1-1,FALSE))</f>
        <v>F</v>
      </c>
      <c r="O122" s="1199">
        <v>5</v>
      </c>
      <c r="P122" s="40" t="s">
        <v>2837</v>
      </c>
      <c r="Q122" s="41" t="str">
        <f>IF(OR($I122="TTL",$P122=""),"",VLOOKUP($P122,CODE!$K:$M,CODE!$L$1,FALSE))</f>
        <v>EARCAP</v>
      </c>
      <c r="R122" s="185" t="s">
        <v>2838</v>
      </c>
      <c r="S122" s="40">
        <v>509</v>
      </c>
      <c r="T122" s="43">
        <f t="shared" si="136"/>
        <v>509</v>
      </c>
      <c r="U122" s="39" t="str">
        <f t="shared" si="137"/>
        <v>DPKERF5509</v>
      </c>
      <c r="V122" s="36">
        <f t="shared" si="129"/>
        <v>0.5</v>
      </c>
      <c r="W122" s="44" t="s">
        <v>2839</v>
      </c>
      <c r="X122" s="39" t="str">
        <f>IF($Y122="","",VLOOKUP($Y122,CODE!$AE:$AF,CODE!$AF$1-1,FALSE))</f>
        <v>PK</v>
      </c>
      <c r="Y122" s="37" t="s">
        <v>2840</v>
      </c>
      <c r="Z122" s="35" t="str">
        <f t="shared" si="104"/>
        <v>DPKERF5509PK</v>
      </c>
      <c r="AA122" s="587" t="str">
        <f t="shared" si="105"/>
        <v/>
      </c>
      <c r="AB122" s="45">
        <f t="shared" si="106"/>
        <v>0.5</v>
      </c>
      <c r="AC122" s="593">
        <v>0</v>
      </c>
      <c r="AD122" s="186">
        <v>1</v>
      </c>
      <c r="AE122" s="218" t="s">
        <v>2841</v>
      </c>
      <c r="AF122" s="214">
        <v>100</v>
      </c>
      <c r="AG122" s="215" t="s">
        <v>2986</v>
      </c>
      <c r="AH122" s="216">
        <v>11</v>
      </c>
      <c r="AI122" s="231">
        <f t="shared" si="138"/>
        <v>11</v>
      </c>
      <c r="AJ122" s="217" t="s">
        <v>2842</v>
      </c>
      <c r="AK122" s="217" t="s">
        <v>2987</v>
      </c>
      <c r="AL122" s="219">
        <f t="shared" si="139"/>
        <v>1</v>
      </c>
      <c r="AM122" s="254">
        <f>IF(ISERROR(VLOOKUP($F122,[1]기획현황취합!$A$1:$E$64926,[1]기획현황취합!$B$1,FALSE))=TRUE,0,VLOOKUP($F122,[1]기획현황취합!$A$1:$E$64926,[1]기획현황취합!$B$1,FALSE))</f>
        <v>49000</v>
      </c>
      <c r="AN122" s="1003">
        <f>IF(ISERROR(VLOOKUP($F122,[1]기획현황취합!$A$1:$E$64926,[1]기획현황취합!$C$1,FALSE))=TRUE,0,VLOOKUP($F122,[1]기획현황취합!$A$1:$E$64926,[1]기획현황취합!$C$1,FALSE))</f>
        <v>41918</v>
      </c>
      <c r="AO122" s="46">
        <f>IF(ISERROR(($AM122/1.1)/VLOOKUP($AG122,'TARGET MU'!$A:$D,'TARGET MU'!$D$1,FALSE))=TRUE,0,($AM122/1.1)/VLOOKUP($AG122,'TARGET MU'!$A:$D,'TARGET MU'!$D$1,FALSE))</f>
        <v>4949.4949494949497</v>
      </c>
      <c r="AP122" s="1034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4884.8599999999997</v>
      </c>
      <c r="AQ122" s="38">
        <f t="shared" si="107"/>
        <v>-64.634949494949979</v>
      </c>
      <c r="AR122" s="725">
        <v>0</v>
      </c>
      <c r="AS122" s="725">
        <v>0</v>
      </c>
      <c r="AT122" s="251">
        <v>20</v>
      </c>
      <c r="AU122" s="226">
        <f t="shared" si="73"/>
        <v>20</v>
      </c>
      <c r="AV122" s="252">
        <v>3.9</v>
      </c>
      <c r="AW122" s="253">
        <v>0</v>
      </c>
      <c r="AX122" s="257">
        <f>IF(ISERROR(VLOOKUP($F122,[1]기획현황취합!$A$1:$E$64926,[1]기획현황취합!$D$1,FALSE))=TRUE,0,VLOOKUP($F122,[1]기획현황취합!$A$1:$E$64926,[1]기획현황취합!$D$1,FALSE))</f>
        <v>41858</v>
      </c>
      <c r="AY122" s="255">
        <v>0</v>
      </c>
      <c r="AZ122" s="210">
        <f>IF(ISERROR(VLOOKUP($F122,[1]기획현황취합!$A$1:$E$64926,[1]기획현황취합!$E$1,FALSE))=TRUE,0,VLOOKUP($F122,[1]기획현황취합!$A$1:$E$64926,[1]기획현황취합!$E$1,FALSE))</f>
        <v>41928</v>
      </c>
      <c r="BA122" s="1326">
        <v>0</v>
      </c>
      <c r="BB122" s="1324">
        <v>41956</v>
      </c>
      <c r="BC122" s="250">
        <v>0</v>
      </c>
      <c r="BD122" s="250">
        <v>0</v>
      </c>
      <c r="BE122" s="250">
        <v>0</v>
      </c>
      <c r="BF122" s="250">
        <v>0</v>
      </c>
      <c r="BG122" s="1197" t="s">
        <v>1671</v>
      </c>
      <c r="BH122" s="1197" t="s">
        <v>1671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100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30"/>
        <v>0</v>
      </c>
      <c r="BO122" s="47">
        <f t="shared" si="131"/>
        <v>100</v>
      </c>
      <c r="BP122" s="95">
        <f t="shared" si="132"/>
        <v>488485.99999999994</v>
      </c>
      <c r="BQ122" s="95">
        <f t="shared" si="133"/>
        <v>4900000</v>
      </c>
      <c r="BR122" s="48">
        <f t="shared" si="74"/>
        <v>9.1190852031490248</v>
      </c>
      <c r="BT122" s="26" t="str">
        <f>IF(ISERROR(Z122&amp;VLOOKUP($AG122,'TARGET MU'!$A:$D,'TARGET MU'!$B$1,FALSE))=TRUE,"",Z122&amp;VLOOKUP($AG122,'TARGET MU'!$A:$D,'TARGET MU'!$B$1,FALSE))</f>
        <v>DPKERF5509PKQF</v>
      </c>
      <c r="BU122" s="31">
        <f t="shared" si="121"/>
        <v>4884.8599999999997</v>
      </c>
      <c r="BV122" s="31" t="str">
        <f t="shared" si="122"/>
        <v>DPKERF5509PKOML10049000QF11CN</v>
      </c>
      <c r="BX122" s="55" t="str">
        <f t="shared" si="75"/>
        <v>DPK</v>
      </c>
      <c r="BY122" s="56">
        <f t="shared" si="76"/>
        <v>5</v>
      </c>
      <c r="BZ122" s="56" t="str">
        <f t="shared" si="77"/>
        <v>M</v>
      </c>
      <c r="CA122" s="56" t="str">
        <f t="shared" si="78"/>
        <v>ER</v>
      </c>
      <c r="CB122" s="56" t="str">
        <f t="shared" si="79"/>
        <v>K</v>
      </c>
      <c r="CC122" s="56" t="str">
        <f t="shared" si="80"/>
        <v>CN</v>
      </c>
      <c r="CD122" s="57" t="str">
        <f t="shared" si="81"/>
        <v>14FW FROZEN SNAP_03_PK_KIDS</v>
      </c>
      <c r="CE122" s="56" t="str">
        <f t="shared" si="82"/>
        <v>DPKERF5509</v>
      </c>
      <c r="CF122" s="56">
        <f t="shared" si="83"/>
        <v>509</v>
      </c>
      <c r="CG122" s="57" t="str">
        <f t="shared" si="84"/>
        <v>14FW FROZEN SNAP_03_PK_KIDS</v>
      </c>
      <c r="CH122" s="56" t="str">
        <f t="shared" si="85"/>
        <v>PK</v>
      </c>
      <c r="CI122" s="56">
        <f t="shared" si="86"/>
        <v>1</v>
      </c>
      <c r="CJ122" s="56" t="str">
        <f t="shared" si="87"/>
        <v>OML</v>
      </c>
      <c r="CK122" s="58">
        <f t="shared" si="134"/>
        <v>100</v>
      </c>
      <c r="CL122" s="59">
        <f t="shared" si="88"/>
        <v>3.9</v>
      </c>
      <c r="CM122" s="58">
        <f t="shared" si="89"/>
        <v>49000</v>
      </c>
      <c r="CN122" s="58">
        <f t="shared" si="90"/>
        <v>4864.8599999999997</v>
      </c>
      <c r="CO122" s="58">
        <f t="shared" si="91"/>
        <v>20</v>
      </c>
      <c r="CP122" s="60">
        <f t="shared" si="92"/>
        <v>1</v>
      </c>
      <c r="CQ122" s="1343">
        <v>1222</v>
      </c>
      <c r="CS122" s="49"/>
      <c r="CT122" s="50" t="str">
        <f t="shared" si="93"/>
        <v>DPKERF5509PKOML</v>
      </c>
      <c r="CU122" s="51" t="str">
        <f t="shared" si="94"/>
        <v>DISNEY PRINCESS KIDS</v>
      </c>
      <c r="CV122" s="51" t="str">
        <f t="shared" si="113"/>
        <v>EARCAP_509</v>
      </c>
      <c r="CW122" s="51" t="str">
        <f t="shared" si="95"/>
        <v>PINK_OML</v>
      </c>
      <c r="CX122" s="52" t="str">
        <f t="shared" si="96"/>
        <v>DPK</v>
      </c>
      <c r="CY122" s="52">
        <f t="shared" si="97"/>
        <v>509</v>
      </c>
      <c r="CZ122" s="53">
        <f t="shared" si="135"/>
        <v>100</v>
      </c>
      <c r="DA122" s="53">
        <f t="shared" si="98"/>
        <v>49000</v>
      </c>
      <c r="DB122" s="52" t="str">
        <f t="shared" si="99"/>
        <v>PINK</v>
      </c>
      <c r="DC122" s="52" t="str">
        <f t="shared" si="100"/>
        <v>OML</v>
      </c>
      <c r="DD122" s="61"/>
      <c r="DE122" s="165"/>
      <c r="DG122" s="1268">
        <v>41863</v>
      </c>
      <c r="DH122" s="283">
        <f t="shared" si="101"/>
        <v>41838</v>
      </c>
      <c r="DI122" s="1265">
        <v>41859</v>
      </c>
      <c r="DJ122" s="1265">
        <v>41863</v>
      </c>
      <c r="DK122" s="1268">
        <v>41918</v>
      </c>
      <c r="DL122" s="1266">
        <v>2</v>
      </c>
      <c r="DM122" s="1266">
        <v>1</v>
      </c>
      <c r="DN122" s="1341">
        <v>41907</v>
      </c>
      <c r="DO122" s="1265" t="s">
        <v>4218</v>
      </c>
      <c r="DP122" s="284">
        <f t="shared" si="102"/>
        <v>41868</v>
      </c>
      <c r="DQ122" s="1268">
        <v>41923</v>
      </c>
      <c r="DR122" s="1265" t="s">
        <v>4215</v>
      </c>
      <c r="DS122" s="1265" t="s">
        <v>2448</v>
      </c>
      <c r="DT122" s="1269" t="s">
        <v>6944</v>
      </c>
      <c r="DU122" s="1269" t="s">
        <v>6943</v>
      </c>
      <c r="DV122" s="1268">
        <v>41918</v>
      </c>
      <c r="DW122" s="1268" t="s">
        <v>4219</v>
      </c>
      <c r="DX122" s="1305"/>
      <c r="DY122" s="278"/>
      <c r="DZ122" s="61"/>
      <c r="EA122" s="62"/>
      <c r="EB122" s="62"/>
      <c r="EC122" s="26" t="str">
        <f t="shared" si="123"/>
        <v/>
      </c>
      <c r="ED122" s="26" t="str">
        <f t="shared" si="124"/>
        <v>DPKERF5509PKOML</v>
      </c>
      <c r="EE122" s="27">
        <f>IF(ED122="",0,IF(COUNTIF(ED$12:ED121,ED122)=0,0,COUNTIF(ED$12:ED121,ED122)))</f>
        <v>0</v>
      </c>
      <c r="EF122" s="26">
        <f t="shared" si="125"/>
        <v>0</v>
      </c>
      <c r="EG122" s="27" t="str">
        <f t="shared" si="126"/>
        <v/>
      </c>
      <c r="EI122" s="26" t="str">
        <f t="shared" si="127"/>
        <v>DPKERF5509</v>
      </c>
      <c r="EJ122" s="26" t="str">
        <f t="shared" si="128"/>
        <v>DPKERF5509PK</v>
      </c>
      <c r="EL122" s="277"/>
      <c r="EM122" s="276"/>
      <c r="EN122" s="276"/>
      <c r="EO122" s="276"/>
      <c r="EP122" s="277"/>
      <c r="EQ122" s="277"/>
      <c r="ER122" s="1080"/>
      <c r="ES122" s="277"/>
      <c r="ET122" s="277"/>
      <c r="EU122" s="276"/>
      <c r="EV122" s="277"/>
      <c r="EW122" s="277"/>
    </row>
    <row r="123" spans="1:153" s="26" customFormat="1" ht="52.5" customHeight="1">
      <c r="A123" s="169" t="str">
        <f>IF(OR($I123="TTL",$I123=""),"",IF(ISERROR(VLOOKUP($B123,CODE!$D:$G,CODE!$F$1-2,FALSE))=TRUE,"전략",VLOOKUP($B123,CODE!$D:$G,CODE!$F$1-2,FALSE)))</f>
        <v/>
      </c>
      <c r="B123" s="224" t="str">
        <f>IF(OR($I123="TTL",$I123=""),"",IF(VLOOKUP($P123,CODE!$K:$O,CODE!$O$1,FALSE)="",$I123,$I123&amp;"-"&amp;VLOOKUP($P123,CODE!$K:$O,CODE!$O$1,FALSE)))</f>
        <v/>
      </c>
      <c r="C123" s="72" t="str">
        <f t="shared" si="115"/>
        <v/>
      </c>
      <c r="D123" s="306" t="str">
        <f t="shared" si="116"/>
        <v/>
      </c>
      <c r="E123" s="72">
        <f t="shared" si="117"/>
        <v>0</v>
      </c>
      <c r="F123" s="195" t="str">
        <f t="shared" si="118"/>
        <v>0</v>
      </c>
      <c r="G123" s="72" t="str">
        <f t="shared" si="119"/>
        <v>0-</v>
      </c>
      <c r="H123" s="72">
        <f>IF(ISERROR(I123&amp;VLOOKUP(P123,CODE!$K:$N,CODE!$N$1,FALSE)&amp;S123)=TRUE,0,I123&amp;VLOOKUP(P123,CODE!$K:$N,CODE!$N$1,FALSE)&amp;S123)</f>
        <v>0</v>
      </c>
      <c r="I123" s="72" t="str">
        <f>IF(ISERROR(SEARCH("TTL",$K123))=TRUE,IF($L123="","",VLOOKUP($L123,CODE!$B:$G,CODE!$D$1,FALSE)),"TTL")</f>
        <v>TTL</v>
      </c>
      <c r="J123" s="244" t="str">
        <f t="shared" si="120"/>
        <v/>
      </c>
      <c r="K123" s="998" t="str">
        <f>C122&amp;" TTL"</f>
        <v>DPK-QF-11 TTL</v>
      </c>
      <c r="L123" s="40"/>
      <c r="M123" s="41" t="str">
        <f>IF(OR($I123="TTL",$L123=""),"",VLOOKUP($L123,CODE!$B:$D,CODE!$C$1,FALSE))</f>
        <v/>
      </c>
      <c r="N123" s="42" t="str">
        <f>IF(OR($I123="TTL",$L123=""),"",VLOOKUP($K$2,CODE!$S:$T,CODE!$T$1-1,FALSE))</f>
        <v/>
      </c>
      <c r="O123" s="43" t="str">
        <f>IF(OR($I123="TTL",$L123=""),"",VLOOKUP($L$2,CODE!$X:$Y,CODE!$Y$1-1,FALSE))</f>
        <v/>
      </c>
      <c r="P123" s="40"/>
      <c r="Q123" s="41" t="str">
        <f>IF(OR($I123="TTL",$P123=""),"",VLOOKUP($P123,CODE!$K:$M,CODE!$L$1,FALSE))</f>
        <v/>
      </c>
      <c r="R123" s="185" t="s">
        <v>2838</v>
      </c>
      <c r="S123" s="40"/>
      <c r="T123" s="43" t="str">
        <f t="shared" si="136"/>
        <v/>
      </c>
      <c r="U123" s="39" t="str">
        <f t="shared" si="137"/>
        <v/>
      </c>
      <c r="V123" s="36">
        <f t="shared" si="129"/>
        <v>1</v>
      </c>
      <c r="W123" s="44"/>
      <c r="X123" s="39" t="str">
        <f>IF($Y123="","",VLOOKUP($Y123,CODE!$AE:$AF,CODE!$AF$1-1,FALSE))</f>
        <v/>
      </c>
      <c r="Y123" s="37"/>
      <c r="Z123" s="35" t="str">
        <f t="shared" si="104"/>
        <v/>
      </c>
      <c r="AA123" s="587" t="str">
        <f t="shared" si="105"/>
        <v/>
      </c>
      <c r="AB123" s="45">
        <f t="shared" si="106"/>
        <v>1</v>
      </c>
      <c r="AC123" s="593">
        <v>0</v>
      </c>
      <c r="AD123" s="186">
        <v>1</v>
      </c>
      <c r="AE123" s="218"/>
      <c r="AF123" s="214"/>
      <c r="AG123" s="215"/>
      <c r="AH123" s="216"/>
      <c r="AI123" s="231" t="str">
        <f t="shared" si="138"/>
        <v/>
      </c>
      <c r="AJ123" s="217"/>
      <c r="AK123" s="217"/>
      <c r="AL123" s="219" t="str">
        <f t="shared" si="139"/>
        <v/>
      </c>
      <c r="AM123" s="254">
        <f>IF(ISERROR(VLOOKUP($F123,[1]기획현황취합!$A$1:$E$64926,[1]기획현황취합!$B$1,FALSE))=TRUE,0,VLOOKUP($F123,[1]기획현황취합!$A$1:$E$64926,[1]기획현황취합!$B$1,FALSE))</f>
        <v>0</v>
      </c>
      <c r="AN123" s="1003">
        <f>IF(ISERROR(VLOOKUP($F123,[1]기획현황취합!$A$1:$E$64926,[1]기획현황취합!$C$1,FALSE))=TRUE,0,VLOOKUP($F123,[1]기획현황취합!$A$1:$E$64926,[1]기획현황취합!$C$1,FALSE))</f>
        <v>0</v>
      </c>
      <c r="AO123" s="46">
        <f>IF(ISERROR(($AM123/1.1)/VLOOKUP($AG123,'TARGET MU'!$A:$D,'TARGET MU'!$D$1,FALSE))=TRUE,0,($AM123/1.1)/VLOOKUP($AG123,'TARGET MU'!$A:$D,'TARGET MU'!$D$1,FALSE))</f>
        <v>0</v>
      </c>
      <c r="AP123" s="1034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0</v>
      </c>
      <c r="AQ123" s="38">
        <f t="shared" si="107"/>
        <v>0</v>
      </c>
      <c r="AR123" s="725">
        <v>0</v>
      </c>
      <c r="AS123" s="725">
        <v>0</v>
      </c>
      <c r="AT123" s="251" t="s">
        <v>1714</v>
      </c>
      <c r="AU123" s="226">
        <f t="shared" si="73"/>
        <v>0</v>
      </c>
      <c r="AV123" s="252">
        <v>0</v>
      </c>
      <c r="AW123" s="253">
        <v>0</v>
      </c>
      <c r="AX123" s="257">
        <f>IF(ISERROR(VLOOKUP($F123,[1]기획현황취합!$A$1:$E$64926,[1]기획현황취합!$D$1,FALSE))=TRUE,0,VLOOKUP($F123,[1]기획현황취합!$A$1:$E$64926,[1]기획현황취합!$D$1,FALSE))</f>
        <v>0</v>
      </c>
      <c r="AY123" s="255">
        <v>0</v>
      </c>
      <c r="AZ123" s="210">
        <f>IF(ISERROR(VLOOKUP($F123,[1]기획현황취합!$A$1:$E$64926,[1]기획현황취합!$E$1,FALSE))=TRUE,0,VLOOKUP($F123,[1]기획현황취합!$A$1:$E$64926,[1]기획현황취합!$E$1,FALSE))</f>
        <v>0</v>
      </c>
      <c r="BA123" s="250">
        <v>0</v>
      </c>
      <c r="BB123" s="250">
        <v>0</v>
      </c>
      <c r="BC123" s="250">
        <v>0</v>
      </c>
      <c r="BD123" s="250">
        <v>0</v>
      </c>
      <c r="BE123" s="250">
        <v>0</v>
      </c>
      <c r="BF123" s="250">
        <v>0</v>
      </c>
      <c r="BG123" s="256">
        <v>0</v>
      </c>
      <c r="BH123" s="256">
        <v>0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200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30"/>
        <v>0</v>
      </c>
      <c r="BO123" s="47">
        <f t="shared" si="131"/>
        <v>200</v>
      </c>
      <c r="BP123" s="95">
        <f t="shared" si="132"/>
        <v>1057972</v>
      </c>
      <c r="BQ123" s="95">
        <f t="shared" si="133"/>
        <v>9800000</v>
      </c>
      <c r="BR123" s="48">
        <f t="shared" si="74"/>
        <v>8.4209137000704253</v>
      </c>
      <c r="BT123" s="26" t="str">
        <f>IF(ISERROR(Z123&amp;VLOOKUP($AG123,'TARGET MU'!$A:$D,'TARGET MU'!$B$1,FALSE))=TRUE,"",Z123&amp;VLOOKUP($AG123,'TARGET MU'!$A:$D,'TARGET MU'!$B$1,FALSE))</f>
        <v/>
      </c>
      <c r="BU123" s="31">
        <f t="shared" si="121"/>
        <v>0</v>
      </c>
      <c r="BV123" s="31" t="str">
        <f t="shared" si="122"/>
        <v>0</v>
      </c>
      <c r="BX123" s="55" t="str">
        <f t="shared" si="75"/>
        <v/>
      </c>
      <c r="BY123" s="56" t="str">
        <f t="shared" si="76"/>
        <v/>
      </c>
      <c r="BZ123" s="56">
        <f t="shared" si="77"/>
        <v>0</v>
      </c>
      <c r="CA123" s="56">
        <f t="shared" si="78"/>
        <v>0</v>
      </c>
      <c r="CB123" s="56" t="str">
        <f t="shared" si="79"/>
        <v>K</v>
      </c>
      <c r="CC123" s="56">
        <f t="shared" si="80"/>
        <v>0</v>
      </c>
      <c r="CD123" s="57">
        <f t="shared" si="81"/>
        <v>0</v>
      </c>
      <c r="CE123" s="56" t="str">
        <f t="shared" si="82"/>
        <v/>
      </c>
      <c r="CF123" s="56" t="str">
        <f t="shared" si="83"/>
        <v/>
      </c>
      <c r="CG123" s="57">
        <f t="shared" si="84"/>
        <v>0</v>
      </c>
      <c r="CH123" s="56" t="str">
        <f t="shared" si="85"/>
        <v/>
      </c>
      <c r="CI123" s="56">
        <f t="shared" si="86"/>
        <v>1</v>
      </c>
      <c r="CJ123" s="56">
        <f t="shared" si="87"/>
        <v>0</v>
      </c>
      <c r="CK123" s="58">
        <f t="shared" si="134"/>
        <v>200</v>
      </c>
      <c r="CL123" s="59">
        <f t="shared" si="88"/>
        <v>0</v>
      </c>
      <c r="CM123" s="58">
        <f t="shared" si="89"/>
        <v>0</v>
      </c>
      <c r="CN123" s="58">
        <f t="shared" si="90"/>
        <v>0</v>
      </c>
      <c r="CO123" s="58">
        <f t="shared" si="91"/>
        <v>0</v>
      </c>
      <c r="CP123" s="60" t="str">
        <f t="shared" si="92"/>
        <v/>
      </c>
      <c r="CQ123" s="241"/>
      <c r="CS123" s="49"/>
      <c r="CT123" s="50" t="str">
        <f t="shared" si="93"/>
        <v>DPK-QF-11 TTL</v>
      </c>
      <c r="CU123" s="51" t="str">
        <f t="shared" si="94"/>
        <v/>
      </c>
      <c r="CV123" s="51" t="str">
        <f t="shared" si="113"/>
        <v/>
      </c>
      <c r="CW123" s="51" t="str">
        <f t="shared" si="95"/>
        <v/>
      </c>
      <c r="CX123" s="52">
        <f t="shared" si="96"/>
        <v>0</v>
      </c>
      <c r="CY123" s="52" t="str">
        <f t="shared" si="97"/>
        <v/>
      </c>
      <c r="CZ123" s="53">
        <f t="shared" si="135"/>
        <v>200</v>
      </c>
      <c r="DA123" s="53">
        <f t="shared" si="98"/>
        <v>0</v>
      </c>
      <c r="DB123" s="52">
        <f t="shared" si="99"/>
        <v>0</v>
      </c>
      <c r="DC123" s="52">
        <f t="shared" si="100"/>
        <v>0</v>
      </c>
      <c r="DD123" s="61"/>
      <c r="DE123" s="165"/>
      <c r="DG123" s="277"/>
      <c r="DH123" s="283" t="str">
        <f t="shared" si="101"/>
        <v/>
      </c>
      <c r="DI123" s="276"/>
      <c r="DJ123" s="276"/>
      <c r="DK123" s="277"/>
      <c r="DL123" s="277"/>
      <c r="DM123" s="1080"/>
      <c r="DN123" s="277"/>
      <c r="DO123" s="277"/>
      <c r="DP123" s="284" t="str">
        <f t="shared" si="102"/>
        <v/>
      </c>
      <c r="DQ123" s="277"/>
      <c r="DR123" s="277"/>
      <c r="DS123" s="278"/>
      <c r="DT123" s="277"/>
      <c r="DU123" s="278"/>
      <c r="DV123" s="277"/>
      <c r="DW123" s="277"/>
      <c r="DX123" s="278"/>
      <c r="DY123" s="278"/>
      <c r="DZ123" s="61"/>
      <c r="EA123" s="62"/>
      <c r="EB123" s="62"/>
      <c r="EC123" s="26" t="str">
        <f t="shared" si="123"/>
        <v>0</v>
      </c>
      <c r="ED123" s="26" t="str">
        <f t="shared" si="124"/>
        <v/>
      </c>
      <c r="EE123" s="27">
        <f>IF(ED123="",0,IF(COUNTIF(ED$12:ED122,ED123)=0,0,COUNTIF(ED$12:ED122,ED123)))</f>
        <v>0</v>
      </c>
      <c r="EF123" s="26">
        <f t="shared" si="125"/>
        <v>0</v>
      </c>
      <c r="EG123" s="27" t="str">
        <f t="shared" si="126"/>
        <v/>
      </c>
      <c r="EI123" s="26" t="str">
        <f t="shared" si="127"/>
        <v/>
      </c>
      <c r="EJ123" s="26" t="str">
        <f t="shared" si="128"/>
        <v/>
      </c>
      <c r="EL123" s="277"/>
      <c r="EM123" s="276"/>
      <c r="EN123" s="276"/>
      <c r="EO123" s="276"/>
      <c r="EP123" s="277"/>
      <c r="EQ123" s="277"/>
      <c r="ER123" s="1080"/>
      <c r="ES123" s="277"/>
      <c r="ET123" s="277"/>
      <c r="EU123" s="276"/>
      <c r="EV123" s="277"/>
      <c r="EW123" s="277"/>
    </row>
    <row r="124" spans="1:153" s="26" customFormat="1" ht="52.5" customHeight="1">
      <c r="A124" s="169" t="str">
        <f>IF(OR($I124="TTL",$I124=""),"",IF(ISERROR(VLOOKUP($B124,CODE!$D:$G,CODE!$F$1-2,FALSE))=TRUE,"전략",VLOOKUP($B124,CODE!$D:$G,CODE!$F$1-2,FALSE)))</f>
        <v>F-CAP</v>
      </c>
      <c r="B124" s="224" t="str">
        <f>IF(OR($I124="TTL",$I124=""),"",IF(VLOOKUP($P124,CODE!$K:$O,CODE!$O$1,FALSE)="",$I124,$I124&amp;"-"&amp;VLOOKUP($P124,CODE!$K:$O,CODE!$O$1,FALSE)))</f>
        <v>POK</v>
      </c>
      <c r="C124" s="72" t="str">
        <f t="shared" si="115"/>
        <v>POK-FOREMOST-40</v>
      </c>
      <c r="D124" s="306" t="str">
        <f t="shared" si="116"/>
        <v>POK-FOREMOST-40POKEBF5503PK</v>
      </c>
      <c r="E124" s="72">
        <f t="shared" si="117"/>
        <v>1</v>
      </c>
      <c r="F124" s="195" t="str">
        <f t="shared" si="118"/>
        <v>POK-FOREMOST-401</v>
      </c>
      <c r="G124" s="72" t="str">
        <f t="shared" si="119"/>
        <v>POK-FOREMOST-401-POKEBF5503PINKFRE</v>
      </c>
      <c r="H124" s="72" t="str">
        <f>IF(ISERROR(I124&amp;VLOOKUP(P124,CODE!$K:$N,CODE!$N$1,FALSE)&amp;S124)=TRUE,0,I124&amp;VLOOKUP(P124,CODE!$K:$N,CODE!$N$1,FALSE)&amp;S124)</f>
        <v>POK의류외503</v>
      </c>
      <c r="I124" s="72" t="str">
        <f>IF(ISERROR(SEARCH("TTL",$K124))=TRUE,IF($L124="","",VLOOKUP($L124,CODE!$B:$G,CODE!$D$1,FALSE)),"TTL")</f>
        <v>POK</v>
      </c>
      <c r="J124" s="244" t="str">
        <f t="shared" si="120"/>
        <v>14FW P</v>
      </c>
      <c r="K124" s="998"/>
      <c r="L124" s="40" t="s">
        <v>2070</v>
      </c>
      <c r="M124" s="41" t="str">
        <f>IF(OR($I124="TTL",$L124=""),"",VLOOKUP($L124,CODE!$B:$D,CODE!$C$1,FALSE))</f>
        <v>ROBOCARPOLI KIDS</v>
      </c>
      <c r="N124" s="42" t="str">
        <f>IF(OR($I124="TTL",$L124=""),"",VLOOKUP($K$2,CODE!$S:$T,CODE!$T$1-1,FALSE))</f>
        <v>F</v>
      </c>
      <c r="O124" s="1199">
        <v>5</v>
      </c>
      <c r="P124" s="40" t="s">
        <v>2057</v>
      </c>
      <c r="Q124" s="41" t="str">
        <f>IF(OR($I124="TTL",$P124=""),"",VLOOKUP($P124,CODE!$K:$M,CODE!$L$1,FALSE))</f>
        <v>EARFLAP BEANIE</v>
      </c>
      <c r="R124" s="185" t="s">
        <v>1927</v>
      </c>
      <c r="S124" s="40">
        <v>503</v>
      </c>
      <c r="T124" s="43">
        <f t="shared" si="136"/>
        <v>503</v>
      </c>
      <c r="U124" s="39" t="str">
        <f t="shared" si="137"/>
        <v>POKEBF5503</v>
      </c>
      <c r="V124" s="36">
        <f t="shared" ref="V124:V126" si="140">IF($I124="TTL",SUMIF($C:$C,MID($K124,1,SEARCH("TTL",$K124)-2),$V:$V),IF($EJ124="",0,1/COUNTIF($EJ:$EJ,$EJ124)))</f>
        <v>0</v>
      </c>
      <c r="W124" s="1206" t="s">
        <v>2147</v>
      </c>
      <c r="X124" s="39" t="str">
        <f>IF($Y124="","",VLOOKUP($Y124,CODE!$AE:$AF,CODE!$AF$1-1,FALSE))</f>
        <v>PK</v>
      </c>
      <c r="Y124" s="37" t="s">
        <v>1958</v>
      </c>
      <c r="Z124" s="35" t="str">
        <f t="shared" si="104"/>
        <v>POKEBF5503PK</v>
      </c>
      <c r="AA124" s="587" t="str">
        <f t="shared" si="105"/>
        <v>R1</v>
      </c>
      <c r="AB124" s="45">
        <f t="shared" si="106"/>
        <v>0</v>
      </c>
      <c r="AC124" s="593">
        <v>0</v>
      </c>
      <c r="AD124" s="186">
        <v>1</v>
      </c>
      <c r="AE124" s="218" t="s">
        <v>1962</v>
      </c>
      <c r="AF124" s="214">
        <v>300</v>
      </c>
      <c r="AG124" s="215" t="s">
        <v>2150</v>
      </c>
      <c r="AH124" s="216">
        <v>40</v>
      </c>
      <c r="AI124" s="231">
        <f t="shared" si="138"/>
        <v>40</v>
      </c>
      <c r="AJ124" s="217" t="s">
        <v>1932</v>
      </c>
      <c r="AK124" s="217" t="s">
        <v>1933</v>
      </c>
      <c r="AL124" s="219">
        <f t="shared" si="139"/>
        <v>1</v>
      </c>
      <c r="AM124" s="254">
        <f>IF(ISERROR(VLOOKUP($F124,[1]기획현황취합!$A$1:$E$64926,[1]기획현황취합!$B$1,FALSE))=TRUE,0,VLOOKUP($F124,[1]기획현황취합!$A$1:$E$64926,[1]기획현황취합!$B$1,FALSE))</f>
        <v>55000</v>
      </c>
      <c r="AN124" s="1003">
        <f>IF(ISERROR(VLOOKUP($F124,[1]기획현황취합!$A$1:$E$64926,[1]기획현황취합!$C$1,FALSE))=TRUE,0,VLOOKUP($F124,[1]기획현황취합!$A$1:$E$64926,[1]기획현황취합!$C$1,FALSE))</f>
        <v>41827</v>
      </c>
      <c r="AO124" s="46">
        <f>IF(ISERROR(($AM124/1.1)/VLOOKUP($AG124,'TARGET MU'!$A:$D,'TARGET MU'!$D$1,FALSE))=TRUE,0,($AM124/1.1)/VLOOKUP($AG124,'TARGET MU'!$A:$D,'TARGET MU'!$D$1,FALSE))</f>
        <v>8333.3333333333321</v>
      </c>
      <c r="AP124" s="1034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12369.260000000004</v>
      </c>
      <c r="AQ124" s="38">
        <f t="shared" si="107"/>
        <v>4035.9266666666717</v>
      </c>
      <c r="AR124" s="725">
        <v>0</v>
      </c>
      <c r="AS124" s="725">
        <v>0</v>
      </c>
      <c r="AT124" s="251">
        <v>20</v>
      </c>
      <c r="AU124" s="226">
        <f t="shared" si="73"/>
        <v>20</v>
      </c>
      <c r="AV124" s="252">
        <v>9.9</v>
      </c>
      <c r="AW124" s="253">
        <v>0</v>
      </c>
      <c r="AX124" s="257">
        <f>IF(ISERROR(VLOOKUP($F124,[1]기획현황취합!$A$1:$E$64926,[1]기획현황취합!$D$1,FALSE))=TRUE,0,VLOOKUP($F124,[1]기획현황취합!$A$1:$E$64926,[1]기획현황취합!$D$1,FALSE))</f>
        <v>41953</v>
      </c>
      <c r="AY124" s="255">
        <v>0</v>
      </c>
      <c r="AZ124" s="210">
        <f>IF(ISERROR(VLOOKUP($F124,[1]기획현황취합!$A$1:$E$64926,[1]기획현황취합!$E$1,FALSE))=TRUE,0,VLOOKUP($F124,[1]기획현황취합!$A$1:$E$64926,[1]기획현황취합!$E$1,FALSE))</f>
        <v>41983</v>
      </c>
      <c r="BA124" s="250">
        <v>0</v>
      </c>
      <c r="BB124" s="250">
        <v>41990</v>
      </c>
      <c r="BC124" s="250">
        <v>41999</v>
      </c>
      <c r="BD124" s="250">
        <v>0</v>
      </c>
      <c r="BE124" s="250">
        <v>0</v>
      </c>
      <c r="BF124" s="250">
        <v>0</v>
      </c>
      <c r="BG124" s="256">
        <v>0</v>
      </c>
      <c r="BH124" s="256">
        <v>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100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200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30"/>
        <v>0</v>
      </c>
      <c r="BO124" s="47">
        <f t="shared" si="131"/>
        <v>300</v>
      </c>
      <c r="BP124" s="95">
        <f t="shared" si="132"/>
        <v>3710778.0000000009</v>
      </c>
      <c r="BQ124" s="95">
        <f t="shared" si="133"/>
        <v>16500000</v>
      </c>
      <c r="BR124" s="48">
        <f t="shared" si="74"/>
        <v>4.0422790045645405</v>
      </c>
      <c r="BT124" s="26" t="str">
        <f>IF(ISERROR(Z124&amp;VLOOKUP($AG124,'TARGET MU'!$A:$D,'TARGET MU'!$B$1,FALSE))=TRUE,"",Z124&amp;VLOOKUP($AG124,'TARGET MU'!$A:$D,'TARGET MU'!$B$1,FALSE))</f>
        <v>POKEBF5503PK포모스트</v>
      </c>
      <c r="BU124" s="31">
        <f t="shared" si="121"/>
        <v>12369.260000000004</v>
      </c>
      <c r="BV124" s="31" t="str">
        <f t="shared" si="122"/>
        <v>POKEBF5503PKFRE30055000FOREMOST40CN</v>
      </c>
      <c r="BX124" s="55" t="str">
        <f t="shared" si="75"/>
        <v>POK</v>
      </c>
      <c r="BY124" s="56">
        <f t="shared" si="76"/>
        <v>5</v>
      </c>
      <c r="BZ124" s="56" t="str">
        <f t="shared" si="77"/>
        <v>M</v>
      </c>
      <c r="CA124" s="56" t="str">
        <f t="shared" si="78"/>
        <v>EB</v>
      </c>
      <c r="CB124" s="56" t="str">
        <f t="shared" si="79"/>
        <v>K</v>
      </c>
      <c r="CC124" s="56" t="str">
        <f t="shared" si="80"/>
        <v>CN</v>
      </c>
      <c r="CD124" s="57" t="str">
        <f t="shared" si="81"/>
        <v>14FW POLI-01_PK_KNIT-KIDS</v>
      </c>
      <c r="CE124" s="56" t="str">
        <f t="shared" si="82"/>
        <v>POKEBF5503</v>
      </c>
      <c r="CF124" s="56">
        <f t="shared" si="83"/>
        <v>503</v>
      </c>
      <c r="CG124" s="57" t="str">
        <f t="shared" si="84"/>
        <v>14FW POLI-01_PK_KNIT-KIDS</v>
      </c>
      <c r="CH124" s="56" t="str">
        <f t="shared" si="85"/>
        <v>PK</v>
      </c>
      <c r="CI124" s="56">
        <f t="shared" si="86"/>
        <v>1</v>
      </c>
      <c r="CJ124" s="56" t="str">
        <f t="shared" si="87"/>
        <v>FRE</v>
      </c>
      <c r="CK124" s="58">
        <f t="shared" si="134"/>
        <v>300</v>
      </c>
      <c r="CL124" s="59">
        <f t="shared" si="88"/>
        <v>9.9</v>
      </c>
      <c r="CM124" s="58">
        <f t="shared" si="89"/>
        <v>55000</v>
      </c>
      <c r="CN124" s="58">
        <f t="shared" si="90"/>
        <v>12349.260000000004</v>
      </c>
      <c r="CO124" s="58">
        <f t="shared" si="91"/>
        <v>20</v>
      </c>
      <c r="CP124" s="60">
        <f t="shared" si="92"/>
        <v>1</v>
      </c>
      <c r="CQ124" s="1343" t="s">
        <v>11239</v>
      </c>
      <c r="CS124" s="49"/>
      <c r="CT124" s="50" t="str">
        <f t="shared" si="93"/>
        <v>POKEBF5503PKFRE</v>
      </c>
      <c r="CU124" s="51" t="str">
        <f t="shared" si="94"/>
        <v>ROBOCARPOLI KIDS</v>
      </c>
      <c r="CV124" s="51" t="str">
        <f t="shared" si="113"/>
        <v>EARFLAP BEANIE_503</v>
      </c>
      <c r="CW124" s="51" t="str">
        <f t="shared" si="95"/>
        <v>PINK_FRE</v>
      </c>
      <c r="CX124" s="52" t="str">
        <f t="shared" si="96"/>
        <v>POK</v>
      </c>
      <c r="CY124" s="52">
        <f t="shared" si="97"/>
        <v>503</v>
      </c>
      <c r="CZ124" s="53">
        <f t="shared" si="135"/>
        <v>300</v>
      </c>
      <c r="DA124" s="53">
        <f t="shared" si="98"/>
        <v>55000</v>
      </c>
      <c r="DB124" s="52" t="str">
        <f t="shared" si="99"/>
        <v>PINK</v>
      </c>
      <c r="DC124" s="52" t="str">
        <f t="shared" si="100"/>
        <v>FRE</v>
      </c>
      <c r="DD124" s="61"/>
      <c r="DE124" s="165"/>
      <c r="DG124" s="277"/>
      <c r="DH124" s="283">
        <f t="shared" si="101"/>
        <v>41893</v>
      </c>
      <c r="DI124" s="276"/>
      <c r="DJ124" s="276"/>
      <c r="DK124" s="277"/>
      <c r="DL124" s="277"/>
      <c r="DM124" s="1080"/>
      <c r="DN124" s="277"/>
      <c r="DO124" s="277"/>
      <c r="DP124" s="284">
        <f t="shared" si="102"/>
        <v>41923</v>
      </c>
      <c r="DQ124" s="277"/>
      <c r="DR124" s="277"/>
      <c r="DS124" s="278"/>
      <c r="DT124" s="277"/>
      <c r="DU124" s="278"/>
      <c r="DV124" s="277"/>
      <c r="DW124" s="277"/>
      <c r="DX124" s="278"/>
      <c r="DY124" s="278"/>
      <c r="DZ124" s="61"/>
      <c r="EA124" s="62"/>
      <c r="EB124" s="62"/>
      <c r="EC124" s="26" t="str">
        <f t="shared" si="123"/>
        <v>POKEBF5503PK41953</v>
      </c>
      <c r="ED124" s="26" t="str">
        <f t="shared" si="124"/>
        <v>POKEBF5503PKFRE</v>
      </c>
      <c r="EE124" s="27">
        <f>IF(ED124="",0,IF(COUNTIF(ED$12:ED123,ED124)=0,0,COUNTIF(ED$12:ED123,ED124)))</f>
        <v>1</v>
      </c>
      <c r="EF124" s="26">
        <f t="shared" si="125"/>
        <v>0</v>
      </c>
      <c r="EG124" s="27" t="str">
        <f t="shared" si="126"/>
        <v>R1</v>
      </c>
      <c r="EI124" s="26" t="str">
        <f t="shared" si="127"/>
        <v/>
      </c>
      <c r="EJ124" s="26" t="str">
        <f t="shared" si="128"/>
        <v/>
      </c>
      <c r="EL124" s="277"/>
      <c r="EM124" s="276"/>
      <c r="EN124" s="276"/>
      <c r="EO124" s="276"/>
      <c r="EP124" s="277"/>
      <c r="EQ124" s="277"/>
      <c r="ER124" s="1080"/>
      <c r="ES124" s="277"/>
      <c r="ET124" s="277"/>
      <c r="EU124" s="276"/>
      <c r="EV124" s="277"/>
      <c r="EW124" s="277"/>
    </row>
    <row r="125" spans="1:153" s="26" customFormat="1" ht="52.5" customHeight="1">
      <c r="A125" s="169" t="str">
        <f>IF(OR($I125="TTL",$I125=""),"",IF(ISERROR(VLOOKUP($B125,CODE!$D:$G,CODE!$F$1-2,FALSE))=TRUE,"전략",VLOOKUP($B125,CODE!$D:$G,CODE!$F$1-2,FALSE)))</f>
        <v>F-CAP</v>
      </c>
      <c r="B125" s="224" t="str">
        <f>IF(OR($I125="TTL",$I125=""),"",IF(VLOOKUP($P125,CODE!$K:$O,CODE!$O$1,FALSE)="",$I125,$I125&amp;"-"&amp;VLOOKUP($P125,CODE!$K:$O,CODE!$O$1,FALSE)))</f>
        <v>POK</v>
      </c>
      <c r="C125" s="72" t="str">
        <f t="shared" si="115"/>
        <v>POK-FOREMOST-40</v>
      </c>
      <c r="D125" s="306" t="str">
        <f t="shared" si="116"/>
        <v>POK-FOREMOST-40POKEBF5504BL</v>
      </c>
      <c r="E125" s="72">
        <f t="shared" si="117"/>
        <v>2</v>
      </c>
      <c r="F125" s="195" t="str">
        <f t="shared" si="118"/>
        <v>POK-FOREMOST-402</v>
      </c>
      <c r="G125" s="72" t="str">
        <f t="shared" si="119"/>
        <v>POK-FOREMOST-402-POKEBF5504BLUEFRE</v>
      </c>
      <c r="H125" s="72" t="str">
        <f>IF(ISERROR(I125&amp;VLOOKUP(P125,CODE!$K:$N,CODE!$N$1,FALSE)&amp;S125)=TRUE,0,I125&amp;VLOOKUP(P125,CODE!$K:$N,CODE!$N$1,FALSE)&amp;S125)</f>
        <v>POK의류외504</v>
      </c>
      <c r="I125" s="72" t="str">
        <f>IF(ISERROR(SEARCH("TTL",$K125))=TRUE,IF($L125="","",VLOOKUP($L125,CODE!$B:$G,CODE!$D$1,FALSE)),"TTL")</f>
        <v>POK</v>
      </c>
      <c r="J125" s="244" t="str">
        <f t="shared" si="120"/>
        <v>14FW P</v>
      </c>
      <c r="K125" s="998"/>
      <c r="L125" s="40" t="s">
        <v>2070</v>
      </c>
      <c r="M125" s="41" t="str">
        <f>IF(OR($I125="TTL",$L125=""),"",VLOOKUP($L125,CODE!$B:$D,CODE!$C$1,FALSE))</f>
        <v>ROBOCARPOLI KIDS</v>
      </c>
      <c r="N125" s="42" t="str">
        <f>IF(OR($I125="TTL",$L125=""),"",VLOOKUP($K$2,CODE!$S:$T,CODE!$T$1-1,FALSE))</f>
        <v>F</v>
      </c>
      <c r="O125" s="1199">
        <v>5</v>
      </c>
      <c r="P125" s="40" t="s">
        <v>2057</v>
      </c>
      <c r="Q125" s="41" t="str">
        <f>IF(OR($I125="TTL",$P125=""),"",VLOOKUP($P125,CODE!$K:$M,CODE!$L$1,FALSE))</f>
        <v>EARFLAP BEANIE</v>
      </c>
      <c r="R125" s="185" t="s">
        <v>1927</v>
      </c>
      <c r="S125" s="40">
        <v>504</v>
      </c>
      <c r="T125" s="43">
        <f t="shared" si="136"/>
        <v>504</v>
      </c>
      <c r="U125" s="39" t="str">
        <f t="shared" si="137"/>
        <v>POKEBF5504</v>
      </c>
      <c r="V125" s="36">
        <f t="shared" si="140"/>
        <v>0</v>
      </c>
      <c r="W125" s="1206" t="s">
        <v>2151</v>
      </c>
      <c r="X125" s="39" t="str">
        <f>IF($Y125="","",VLOOKUP($Y125,CODE!$AE:$AF,CODE!$AF$1-1,FALSE))</f>
        <v>BL</v>
      </c>
      <c r="Y125" s="37" t="s">
        <v>2036</v>
      </c>
      <c r="Z125" s="35" t="str">
        <f t="shared" si="104"/>
        <v>POKEBF5504BL</v>
      </c>
      <c r="AA125" s="587" t="str">
        <f t="shared" si="105"/>
        <v>R1</v>
      </c>
      <c r="AB125" s="45">
        <f t="shared" si="106"/>
        <v>0</v>
      </c>
      <c r="AC125" s="593">
        <v>0</v>
      </c>
      <c r="AD125" s="186">
        <v>1</v>
      </c>
      <c r="AE125" s="218" t="s">
        <v>1962</v>
      </c>
      <c r="AF125" s="214">
        <v>300</v>
      </c>
      <c r="AG125" s="215" t="s">
        <v>2150</v>
      </c>
      <c r="AH125" s="216">
        <v>40</v>
      </c>
      <c r="AI125" s="231">
        <f t="shared" si="138"/>
        <v>40</v>
      </c>
      <c r="AJ125" s="217" t="s">
        <v>1932</v>
      </c>
      <c r="AK125" s="217" t="s">
        <v>1933</v>
      </c>
      <c r="AL125" s="219">
        <f t="shared" si="139"/>
        <v>1</v>
      </c>
      <c r="AM125" s="254">
        <f>IF(ISERROR(VLOOKUP($F125,[1]기획현황취합!$A$1:$E$64926,[1]기획현황취합!$B$1,FALSE))=TRUE,0,VLOOKUP($F125,[1]기획현황취합!$A$1:$E$64926,[1]기획현황취합!$B$1,FALSE))</f>
        <v>55000</v>
      </c>
      <c r="AN125" s="1003">
        <f>IF(ISERROR(VLOOKUP($F125,[1]기획현황취합!$A$1:$E$64926,[1]기획현황취합!$C$1,FALSE))=TRUE,0,VLOOKUP($F125,[1]기획현황취합!$A$1:$E$64926,[1]기획현황취합!$C$1,FALSE))</f>
        <v>41827</v>
      </c>
      <c r="AO125" s="46">
        <f>IF(ISERROR(($AM125/1.1)/VLOOKUP($AG125,'TARGET MU'!$A:$D,'TARGET MU'!$D$1,FALSE))=TRUE,0,($AM125/1.1)/VLOOKUP($AG125,'TARGET MU'!$A:$D,'TARGET MU'!$D$1,FALSE))</f>
        <v>8333.3333333333321</v>
      </c>
      <c r="AP125" s="1034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12369.260000000004</v>
      </c>
      <c r="AQ125" s="38">
        <f t="shared" si="107"/>
        <v>4035.9266666666717</v>
      </c>
      <c r="AR125" s="725">
        <v>0</v>
      </c>
      <c r="AS125" s="725">
        <v>0</v>
      </c>
      <c r="AT125" s="251">
        <v>20</v>
      </c>
      <c r="AU125" s="226">
        <f t="shared" si="73"/>
        <v>20</v>
      </c>
      <c r="AV125" s="252">
        <v>9.9</v>
      </c>
      <c r="AW125" s="253">
        <v>0</v>
      </c>
      <c r="AX125" s="257">
        <f>IF(ISERROR(VLOOKUP($F125,[1]기획현황취합!$A$1:$E$64926,[1]기획현황취합!$D$1,FALSE))=TRUE,0,VLOOKUP($F125,[1]기획현황취합!$A$1:$E$64926,[1]기획현황취합!$D$1,FALSE))</f>
        <v>41953</v>
      </c>
      <c r="AY125" s="255">
        <v>0</v>
      </c>
      <c r="AZ125" s="210">
        <f>IF(ISERROR(VLOOKUP($F125,[1]기획현황취합!$A$1:$E$64926,[1]기획현황취합!$E$1,FALSE))=TRUE,0,VLOOKUP($F125,[1]기획현황취합!$A$1:$E$64926,[1]기획현황취합!$E$1,FALSE))</f>
        <v>41983</v>
      </c>
      <c r="BA125" s="250">
        <v>0</v>
      </c>
      <c r="BB125" s="250">
        <v>41990</v>
      </c>
      <c r="BC125" s="250">
        <v>41999</v>
      </c>
      <c r="BD125" s="250">
        <v>0</v>
      </c>
      <c r="BE125" s="250">
        <v>0</v>
      </c>
      <c r="BF125" s="250">
        <v>0</v>
      </c>
      <c r="BG125" s="256">
        <v>0</v>
      </c>
      <c r="BH125" s="256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100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200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30"/>
        <v>0</v>
      </c>
      <c r="BO125" s="47">
        <f t="shared" si="131"/>
        <v>300</v>
      </c>
      <c r="BP125" s="95">
        <f t="shared" si="132"/>
        <v>3710778.0000000009</v>
      </c>
      <c r="BQ125" s="95">
        <f t="shared" si="133"/>
        <v>16500000</v>
      </c>
      <c r="BR125" s="48">
        <f t="shared" si="74"/>
        <v>4.0422790045645405</v>
      </c>
      <c r="BT125" s="26" t="str">
        <f>IF(ISERROR(Z125&amp;VLOOKUP($AG125,'TARGET MU'!$A:$D,'TARGET MU'!$B$1,FALSE))=TRUE,"",Z125&amp;VLOOKUP($AG125,'TARGET MU'!$A:$D,'TARGET MU'!$B$1,FALSE))</f>
        <v>POKEBF5504BL포모스트</v>
      </c>
      <c r="BU125" s="31">
        <f t="shared" si="121"/>
        <v>12369.260000000004</v>
      </c>
      <c r="BV125" s="31" t="str">
        <f t="shared" si="122"/>
        <v>POKEBF5504BLFRE30055000FOREMOST40CN</v>
      </c>
      <c r="BX125" s="55" t="str">
        <f t="shared" si="75"/>
        <v>POK</v>
      </c>
      <c r="BY125" s="56">
        <f t="shared" si="76"/>
        <v>5</v>
      </c>
      <c r="BZ125" s="56" t="str">
        <f t="shared" si="77"/>
        <v>M</v>
      </c>
      <c r="CA125" s="56" t="str">
        <f t="shared" si="78"/>
        <v>EB</v>
      </c>
      <c r="CB125" s="56" t="str">
        <f t="shared" si="79"/>
        <v>K</v>
      </c>
      <c r="CC125" s="56" t="str">
        <f t="shared" si="80"/>
        <v>CN</v>
      </c>
      <c r="CD125" s="57" t="str">
        <f t="shared" si="81"/>
        <v>14FW POLI-02_BL_KNIT-KIDS</v>
      </c>
      <c r="CE125" s="56" t="str">
        <f t="shared" si="82"/>
        <v>POKEBF5504</v>
      </c>
      <c r="CF125" s="56">
        <f t="shared" si="83"/>
        <v>504</v>
      </c>
      <c r="CG125" s="57" t="str">
        <f t="shared" si="84"/>
        <v>14FW POLI-02_BL_KNIT-KIDS</v>
      </c>
      <c r="CH125" s="56" t="str">
        <f t="shared" si="85"/>
        <v>BL</v>
      </c>
      <c r="CI125" s="56">
        <f t="shared" si="86"/>
        <v>1</v>
      </c>
      <c r="CJ125" s="56" t="str">
        <f t="shared" si="87"/>
        <v>FRE</v>
      </c>
      <c r="CK125" s="58">
        <f t="shared" si="134"/>
        <v>300</v>
      </c>
      <c r="CL125" s="59">
        <f t="shared" si="88"/>
        <v>9.9</v>
      </c>
      <c r="CM125" s="58">
        <f t="shared" si="89"/>
        <v>55000</v>
      </c>
      <c r="CN125" s="58">
        <f t="shared" si="90"/>
        <v>12349.260000000004</v>
      </c>
      <c r="CO125" s="58">
        <f t="shared" si="91"/>
        <v>20</v>
      </c>
      <c r="CP125" s="60">
        <f t="shared" si="92"/>
        <v>1</v>
      </c>
      <c r="CQ125" s="1343" t="s">
        <v>11239</v>
      </c>
      <c r="CS125" s="49"/>
      <c r="CT125" s="50" t="str">
        <f t="shared" si="93"/>
        <v>POKEBF5504BLFRE</v>
      </c>
      <c r="CU125" s="51" t="str">
        <f t="shared" si="94"/>
        <v>ROBOCARPOLI KIDS</v>
      </c>
      <c r="CV125" s="51" t="str">
        <f t="shared" si="113"/>
        <v>EARFLAP BEANIE_504</v>
      </c>
      <c r="CW125" s="51" t="str">
        <f t="shared" si="95"/>
        <v>BLUE_FRE</v>
      </c>
      <c r="CX125" s="52" t="str">
        <f t="shared" si="96"/>
        <v>POK</v>
      </c>
      <c r="CY125" s="52">
        <f t="shared" si="97"/>
        <v>504</v>
      </c>
      <c r="CZ125" s="53">
        <f t="shared" si="135"/>
        <v>300</v>
      </c>
      <c r="DA125" s="53">
        <f t="shared" si="98"/>
        <v>55000</v>
      </c>
      <c r="DB125" s="52" t="str">
        <f t="shared" si="99"/>
        <v>BLUE</v>
      </c>
      <c r="DC125" s="52" t="str">
        <f t="shared" si="100"/>
        <v>FRE</v>
      </c>
      <c r="DD125" s="61"/>
      <c r="DE125" s="165"/>
      <c r="DG125" s="277"/>
      <c r="DH125" s="283">
        <f t="shared" si="101"/>
        <v>41893</v>
      </c>
      <c r="DI125" s="276"/>
      <c r="DJ125" s="276"/>
      <c r="DK125" s="277"/>
      <c r="DL125" s="277"/>
      <c r="DM125" s="1080"/>
      <c r="DN125" s="277"/>
      <c r="DO125" s="277"/>
      <c r="DP125" s="284">
        <f t="shared" si="102"/>
        <v>41923</v>
      </c>
      <c r="DQ125" s="277"/>
      <c r="DR125" s="277"/>
      <c r="DS125" s="278"/>
      <c r="DT125" s="277"/>
      <c r="DU125" s="278"/>
      <c r="DV125" s="277"/>
      <c r="DW125" s="277"/>
      <c r="DX125" s="278"/>
      <c r="DY125" s="278"/>
      <c r="DZ125" s="61"/>
      <c r="EA125" s="62"/>
      <c r="EB125" s="62"/>
      <c r="EC125" s="26" t="str">
        <f t="shared" si="123"/>
        <v>POKEBF5504BL41953</v>
      </c>
      <c r="ED125" s="26" t="str">
        <f t="shared" si="124"/>
        <v>POKEBF5504BLFRE</v>
      </c>
      <c r="EE125" s="27">
        <f>IF(ED125="",0,IF(COUNTIF(ED$12:ED124,ED125)=0,0,COUNTIF(ED$12:ED124,ED125)))</f>
        <v>1</v>
      </c>
      <c r="EF125" s="26">
        <f t="shared" si="125"/>
        <v>0</v>
      </c>
      <c r="EG125" s="27" t="str">
        <f t="shared" si="126"/>
        <v>R1</v>
      </c>
      <c r="EI125" s="26" t="str">
        <f t="shared" si="127"/>
        <v/>
      </c>
      <c r="EJ125" s="26" t="str">
        <f t="shared" si="128"/>
        <v/>
      </c>
      <c r="EL125" s="277"/>
      <c r="EM125" s="276"/>
      <c r="EN125" s="276"/>
      <c r="EO125" s="276"/>
      <c r="EP125" s="277"/>
      <c r="EQ125" s="277"/>
      <c r="ER125" s="1080"/>
      <c r="ES125" s="277"/>
      <c r="ET125" s="277"/>
      <c r="EU125" s="276"/>
      <c r="EV125" s="277"/>
      <c r="EW125" s="277"/>
    </row>
    <row r="126" spans="1:153" s="26" customFormat="1" ht="52.5" customHeight="1">
      <c r="A126" s="169" t="str">
        <f>IF(OR($I126="TTL",$I126=""),"",IF(ISERROR(VLOOKUP($B126,CODE!$D:$G,CODE!$F$1-2,FALSE))=TRUE,"전략",VLOOKUP($B126,CODE!$D:$G,CODE!$F$1-2,FALSE)))</f>
        <v/>
      </c>
      <c r="B126" s="224" t="str">
        <f>IF(OR($I126="TTL",$I126=""),"",IF(VLOOKUP($P126,CODE!$K:$O,CODE!$O$1,FALSE)="",$I126,$I126&amp;"-"&amp;VLOOKUP($P126,CODE!$K:$O,CODE!$O$1,FALSE)))</f>
        <v/>
      </c>
      <c r="C126" s="72" t="str">
        <f t="shared" si="115"/>
        <v/>
      </c>
      <c r="D126" s="306" t="str">
        <f t="shared" si="116"/>
        <v/>
      </c>
      <c r="E126" s="72">
        <f t="shared" si="117"/>
        <v>0</v>
      </c>
      <c r="F126" s="195" t="str">
        <f t="shared" si="118"/>
        <v>0</v>
      </c>
      <c r="G126" s="72" t="str">
        <f t="shared" si="119"/>
        <v>0-</v>
      </c>
      <c r="H126" s="72">
        <f>IF(ISERROR(I126&amp;VLOOKUP(P126,CODE!$K:$N,CODE!$N$1,FALSE)&amp;S126)=TRUE,0,I126&amp;VLOOKUP(P126,CODE!$K:$N,CODE!$N$1,FALSE)&amp;S126)</f>
        <v>0</v>
      </c>
      <c r="I126" s="72" t="str">
        <f>IF(ISERROR(SEARCH("TTL",$K126))=TRUE,IF($L126="","",VLOOKUP($L126,CODE!$B:$G,CODE!$D$1,FALSE)),"TTL")</f>
        <v>TTL</v>
      </c>
      <c r="J126" s="244" t="str">
        <f t="shared" si="120"/>
        <v/>
      </c>
      <c r="K126" s="998" t="str">
        <f>C125&amp;" TTL"</f>
        <v>POK-FOREMOST-40 TTL</v>
      </c>
      <c r="L126" s="40"/>
      <c r="M126" s="41" t="str">
        <f>IF(OR($I126="TTL",$L126=""),"",VLOOKUP($L126,CODE!$B:$D,CODE!$C$1,FALSE))</f>
        <v/>
      </c>
      <c r="N126" s="42" t="str">
        <f>IF(OR($I126="TTL",$L126=""),"",VLOOKUP($K$2,CODE!$S:$T,CODE!$T$1-1,FALSE))</f>
        <v/>
      </c>
      <c r="O126" s="43" t="str">
        <f>IF(OR($I126="TTL",$L126=""),"",VLOOKUP($L$2,CODE!$X:$Y,CODE!$Y$1-1,FALSE))</f>
        <v/>
      </c>
      <c r="P126" s="40"/>
      <c r="Q126" s="41" t="str">
        <f>IF(OR($I126="TTL",$P126=""),"",VLOOKUP($P126,CODE!$K:$M,CODE!$L$1,FALSE))</f>
        <v/>
      </c>
      <c r="R126" s="185" t="s">
        <v>1927</v>
      </c>
      <c r="S126" s="40"/>
      <c r="T126" s="43" t="str">
        <f t="shared" si="136"/>
        <v/>
      </c>
      <c r="U126" s="39" t="str">
        <f t="shared" si="137"/>
        <v/>
      </c>
      <c r="V126" s="36">
        <f t="shared" si="140"/>
        <v>0</v>
      </c>
      <c r="W126" s="44"/>
      <c r="X126" s="39" t="str">
        <f>IF($Y126="","",VLOOKUP($Y126,CODE!$AE:$AF,CODE!$AF$1-1,FALSE))</f>
        <v/>
      </c>
      <c r="Y126" s="37"/>
      <c r="Z126" s="35" t="str">
        <f t="shared" si="104"/>
        <v/>
      </c>
      <c r="AA126" s="587" t="str">
        <f t="shared" si="105"/>
        <v/>
      </c>
      <c r="AB126" s="45">
        <f t="shared" si="106"/>
        <v>0</v>
      </c>
      <c r="AC126" s="593">
        <v>0</v>
      </c>
      <c r="AD126" s="186">
        <v>1</v>
      </c>
      <c r="AE126" s="218"/>
      <c r="AF126" s="214"/>
      <c r="AG126" s="215"/>
      <c r="AH126" s="216"/>
      <c r="AI126" s="231" t="str">
        <f t="shared" si="138"/>
        <v/>
      </c>
      <c r="AJ126" s="217"/>
      <c r="AK126" s="217"/>
      <c r="AL126" s="219" t="str">
        <f t="shared" si="139"/>
        <v/>
      </c>
      <c r="AM126" s="254">
        <f>IF(ISERROR(VLOOKUP($F126,[1]기획현황취합!$A$1:$E$64926,[1]기획현황취합!$B$1,FALSE))=TRUE,0,VLOOKUP($F126,[1]기획현황취합!$A$1:$E$64926,[1]기획현황취합!$B$1,FALSE))</f>
        <v>0</v>
      </c>
      <c r="AN126" s="1003">
        <f>IF(ISERROR(VLOOKUP($F126,[1]기획현황취합!$A$1:$E$64926,[1]기획현황취합!$C$1,FALSE))=TRUE,0,VLOOKUP($F126,[1]기획현황취합!$A$1:$E$64926,[1]기획현황취합!$C$1,FALSE))</f>
        <v>0</v>
      </c>
      <c r="AO126" s="46">
        <f>IF(ISERROR(($AM126/1.1)/VLOOKUP($AG126,'TARGET MU'!$A:$D,'TARGET MU'!$D$1,FALSE))=TRUE,0,($AM126/1.1)/VLOOKUP($AG126,'TARGET MU'!$A:$D,'TARGET MU'!$D$1,FALSE))</f>
        <v>0</v>
      </c>
      <c r="AP126" s="1034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0</v>
      </c>
      <c r="AQ126" s="38">
        <f t="shared" si="107"/>
        <v>0</v>
      </c>
      <c r="AR126" s="725">
        <v>0</v>
      </c>
      <c r="AS126" s="725">
        <v>0</v>
      </c>
      <c r="AT126" s="251" t="s">
        <v>1714</v>
      </c>
      <c r="AU126" s="226">
        <f t="shared" si="73"/>
        <v>0</v>
      </c>
      <c r="AV126" s="252">
        <v>0</v>
      </c>
      <c r="AW126" s="253">
        <v>0</v>
      </c>
      <c r="AX126" s="257">
        <f>IF(ISERROR(VLOOKUP($F126,[1]기획현황취합!$A$1:$E$64926,[1]기획현황취합!$D$1,FALSE))=TRUE,0,VLOOKUP($F126,[1]기획현황취합!$A$1:$E$64926,[1]기획현황취합!$D$1,FALSE))</f>
        <v>0</v>
      </c>
      <c r="AY126" s="255">
        <v>0</v>
      </c>
      <c r="AZ126" s="210">
        <f>IF(ISERROR(VLOOKUP($F126,[1]기획현황취합!$A$1:$E$64926,[1]기획현황취합!$E$1,FALSE))=TRUE,0,VLOOKUP($F126,[1]기획현황취합!$A$1:$E$64926,[1]기획현황취합!$E$1,FALSE))</f>
        <v>0</v>
      </c>
      <c r="BA126" s="250">
        <v>0</v>
      </c>
      <c r="BB126" s="250">
        <v>0</v>
      </c>
      <c r="BC126" s="250">
        <v>0</v>
      </c>
      <c r="BD126" s="250">
        <v>0</v>
      </c>
      <c r="BE126" s="250">
        <v>0</v>
      </c>
      <c r="BF126" s="250">
        <v>0</v>
      </c>
      <c r="BG126" s="256">
        <v>0</v>
      </c>
      <c r="BH126" s="256">
        <v>0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200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400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30"/>
        <v>0</v>
      </c>
      <c r="BO126" s="47">
        <f t="shared" si="131"/>
        <v>600</v>
      </c>
      <c r="BP126" s="95">
        <f t="shared" si="132"/>
        <v>7421556.0000000019</v>
      </c>
      <c r="BQ126" s="95">
        <f t="shared" si="133"/>
        <v>33000000</v>
      </c>
      <c r="BR126" s="48">
        <f t="shared" si="74"/>
        <v>4.0422790045645405</v>
      </c>
      <c r="BT126" s="26" t="str">
        <f>IF(ISERROR(Z126&amp;VLOOKUP($AG126,'TARGET MU'!$A:$D,'TARGET MU'!$B$1,FALSE))=TRUE,"",Z126&amp;VLOOKUP($AG126,'TARGET MU'!$A:$D,'TARGET MU'!$B$1,FALSE))</f>
        <v/>
      </c>
      <c r="BU126" s="31">
        <f t="shared" si="121"/>
        <v>0</v>
      </c>
      <c r="BV126" s="31" t="str">
        <f t="shared" si="122"/>
        <v>0</v>
      </c>
      <c r="BX126" s="55" t="str">
        <f t="shared" si="75"/>
        <v/>
      </c>
      <c r="BY126" s="56" t="str">
        <f t="shared" si="76"/>
        <v/>
      </c>
      <c r="BZ126" s="56">
        <f t="shared" si="77"/>
        <v>0</v>
      </c>
      <c r="CA126" s="56">
        <f t="shared" si="78"/>
        <v>0</v>
      </c>
      <c r="CB126" s="56" t="str">
        <f t="shared" si="79"/>
        <v>K</v>
      </c>
      <c r="CC126" s="56">
        <f t="shared" si="80"/>
        <v>0</v>
      </c>
      <c r="CD126" s="57">
        <f t="shared" si="81"/>
        <v>0</v>
      </c>
      <c r="CE126" s="56" t="str">
        <f t="shared" si="82"/>
        <v/>
      </c>
      <c r="CF126" s="56" t="str">
        <f t="shared" si="83"/>
        <v/>
      </c>
      <c r="CG126" s="57">
        <f t="shared" si="84"/>
        <v>0</v>
      </c>
      <c r="CH126" s="56" t="str">
        <f t="shared" si="85"/>
        <v/>
      </c>
      <c r="CI126" s="56">
        <f t="shared" si="86"/>
        <v>1</v>
      </c>
      <c r="CJ126" s="56">
        <f t="shared" si="87"/>
        <v>0</v>
      </c>
      <c r="CK126" s="58">
        <f t="shared" si="134"/>
        <v>600</v>
      </c>
      <c r="CL126" s="59">
        <f t="shared" si="88"/>
        <v>0</v>
      </c>
      <c r="CM126" s="58">
        <f t="shared" si="89"/>
        <v>0</v>
      </c>
      <c r="CN126" s="58">
        <f t="shared" si="90"/>
        <v>0</v>
      </c>
      <c r="CO126" s="58">
        <f t="shared" si="91"/>
        <v>0</v>
      </c>
      <c r="CP126" s="60" t="str">
        <f t="shared" si="92"/>
        <v/>
      </c>
      <c r="CQ126" s="241"/>
      <c r="CS126" s="49"/>
      <c r="CT126" s="50" t="str">
        <f t="shared" si="93"/>
        <v>POK-FOREMOST-40 TTL</v>
      </c>
      <c r="CU126" s="51" t="str">
        <f t="shared" si="94"/>
        <v/>
      </c>
      <c r="CV126" s="51" t="str">
        <f t="shared" si="113"/>
        <v/>
      </c>
      <c r="CW126" s="51" t="str">
        <f t="shared" si="95"/>
        <v/>
      </c>
      <c r="CX126" s="52">
        <f t="shared" si="96"/>
        <v>0</v>
      </c>
      <c r="CY126" s="52" t="str">
        <f t="shared" si="97"/>
        <v/>
      </c>
      <c r="CZ126" s="53">
        <f t="shared" si="135"/>
        <v>600</v>
      </c>
      <c r="DA126" s="53">
        <f t="shared" si="98"/>
        <v>0</v>
      </c>
      <c r="DB126" s="52">
        <f t="shared" si="99"/>
        <v>0</v>
      </c>
      <c r="DC126" s="52">
        <f t="shared" si="100"/>
        <v>0</v>
      </c>
      <c r="DD126" s="61"/>
      <c r="DE126" s="165"/>
      <c r="DG126" s="277"/>
      <c r="DH126" s="283" t="str">
        <f t="shared" si="101"/>
        <v/>
      </c>
      <c r="DI126" s="276"/>
      <c r="DJ126" s="276"/>
      <c r="DK126" s="277"/>
      <c r="DL126" s="277"/>
      <c r="DM126" s="1080"/>
      <c r="DN126" s="277"/>
      <c r="DO126" s="277"/>
      <c r="DP126" s="284" t="str">
        <f t="shared" si="102"/>
        <v/>
      </c>
      <c r="DQ126" s="277"/>
      <c r="DR126" s="277"/>
      <c r="DS126" s="278"/>
      <c r="DT126" s="277"/>
      <c r="DU126" s="278"/>
      <c r="DV126" s="277"/>
      <c r="DW126" s="277"/>
      <c r="DX126" s="278"/>
      <c r="DY126" s="278"/>
      <c r="DZ126" s="61"/>
      <c r="EA126" s="62"/>
      <c r="EB126" s="62"/>
      <c r="EC126" s="26" t="str">
        <f t="shared" si="123"/>
        <v>0</v>
      </c>
      <c r="ED126" s="26" t="str">
        <f t="shared" si="124"/>
        <v/>
      </c>
      <c r="EE126" s="27">
        <f>IF(ED126="",0,IF(COUNTIF(ED$12:ED125,ED126)=0,0,COUNTIF(ED$12:ED125,ED126)))</f>
        <v>0</v>
      </c>
      <c r="EF126" s="26">
        <f t="shared" si="125"/>
        <v>0</v>
      </c>
      <c r="EG126" s="27" t="str">
        <f t="shared" si="126"/>
        <v/>
      </c>
      <c r="EI126" s="26" t="str">
        <f t="shared" si="127"/>
        <v/>
      </c>
      <c r="EJ126" s="26" t="str">
        <f t="shared" si="128"/>
        <v/>
      </c>
      <c r="EL126" s="277"/>
      <c r="EM126" s="276"/>
      <c r="EN126" s="276"/>
      <c r="EO126" s="276"/>
      <c r="EP126" s="277"/>
      <c r="EQ126" s="277"/>
      <c r="ER126" s="1080"/>
      <c r="ES126" s="277"/>
      <c r="ET126" s="277"/>
      <c r="EU126" s="276"/>
      <c r="EV126" s="277"/>
      <c r="EW126" s="277"/>
    </row>
    <row r="127" spans="1:153" s="26" customFormat="1" ht="52.5" customHeight="1">
      <c r="A127" s="169" t="str">
        <f>IF(OR($I127="TTL",$I127=""),"",IF(ISERROR(VLOOKUP($B127,CODE!$D:$G,CODE!$F$1-2,FALSE))=TRUE,"전략",VLOOKUP($B127,CODE!$D:$G,CODE!$F$1-2,FALSE)))</f>
        <v/>
      </c>
      <c r="B127" s="224" t="str">
        <f>IF(OR($I127="TTL",$I127=""),"",IF(VLOOKUP($P127,CODE!$K:$O,CODE!$O$1,FALSE)="",$I127,$I127&amp;"-"&amp;VLOOKUP($P127,CODE!$K:$O,CODE!$O$1,FALSE)))</f>
        <v/>
      </c>
      <c r="C127" s="72" t="str">
        <f t="shared" si="115"/>
        <v>--</v>
      </c>
      <c r="D127" s="306" t="str">
        <f t="shared" si="116"/>
        <v>--</v>
      </c>
      <c r="E127" s="72">
        <f t="shared" si="117"/>
        <v>0</v>
      </c>
      <c r="F127" s="195" t="str">
        <f t="shared" si="118"/>
        <v>--0</v>
      </c>
      <c r="G127" s="72" t="str">
        <f t="shared" si="119"/>
        <v>--0-</v>
      </c>
      <c r="H127" s="72">
        <f>IF(ISERROR(I127&amp;VLOOKUP(P127,CODE!$K:$N,CODE!$N$1,FALSE)&amp;S127)=TRUE,0,I127&amp;VLOOKUP(P127,CODE!$K:$N,CODE!$N$1,FALSE)&amp;S127)</f>
        <v>0</v>
      </c>
      <c r="I127" s="72" t="str">
        <f>IF(ISERROR(SEARCH("TTL",$K127))=TRUE,IF($L127="","",VLOOKUP($L127,CODE!$B:$G,CODE!$D$1,FALSE)),"TTL")</f>
        <v/>
      </c>
      <c r="J127" s="244" t="str">
        <f t="shared" si="120"/>
        <v/>
      </c>
      <c r="K127" s="591"/>
      <c r="L127" s="40"/>
      <c r="M127" s="41" t="str">
        <f>IF(OR($I127="TTL",$L127=""),"",VLOOKUP($L127,CODE!$B:$D,CODE!$C$1,FALSE))</f>
        <v/>
      </c>
      <c r="N127" s="42" t="str">
        <f>IF(OR($I127="TTL",$L127=""),"",VLOOKUP($K$2,CODE!$S:$T,CODE!$T$1-1,FALSE))</f>
        <v/>
      </c>
      <c r="O127" s="43" t="str">
        <f>IF(OR($I127="TTL",$L127=""),"",VLOOKUP($L$2,CODE!$X:$Y,CODE!$Y$1-1,FALSE))</f>
        <v/>
      </c>
      <c r="P127" s="40"/>
      <c r="Q127" s="41" t="str">
        <f>IF(OR($I127="TTL",$P127=""),"",VLOOKUP($P127,CODE!$K:$M,CODE!$L$1,FALSE))</f>
        <v/>
      </c>
      <c r="R127" s="185" t="s">
        <v>1913</v>
      </c>
      <c r="S127" s="40"/>
      <c r="T127" s="43" t="str">
        <f t="shared" si="136"/>
        <v/>
      </c>
      <c r="U127" s="39" t="str">
        <f t="shared" si="137"/>
        <v/>
      </c>
      <c r="V127" s="36">
        <f t="shared" si="129"/>
        <v>0</v>
      </c>
      <c r="W127" s="44"/>
      <c r="X127" s="39" t="str">
        <f>IF($Y127="","",VLOOKUP($Y127,CODE!$AE:$AF,CODE!$AF$1-1,FALSE))</f>
        <v/>
      </c>
      <c r="Y127" s="37"/>
      <c r="Z127" s="35" t="str">
        <f t="shared" si="104"/>
        <v/>
      </c>
      <c r="AA127" s="587" t="str">
        <f t="shared" si="105"/>
        <v/>
      </c>
      <c r="AB127" s="45">
        <f t="shared" si="106"/>
        <v>0</v>
      </c>
      <c r="AC127" s="593">
        <v>0</v>
      </c>
      <c r="AD127" s="186">
        <v>1</v>
      </c>
      <c r="AE127" s="218"/>
      <c r="AF127" s="214"/>
      <c r="AG127" s="215"/>
      <c r="AH127" s="216"/>
      <c r="AI127" s="231" t="str">
        <f t="shared" si="138"/>
        <v/>
      </c>
      <c r="AJ127" s="217"/>
      <c r="AK127" s="217"/>
      <c r="AL127" s="219" t="str">
        <f t="shared" si="139"/>
        <v/>
      </c>
      <c r="AM127" s="254">
        <f>IF(ISERROR(VLOOKUP($F127,[1]기획현황취합!$A$1:$E$64926,[1]기획현황취합!$B$1,FALSE))=TRUE,0,VLOOKUP($F127,[1]기획현황취합!$A$1:$E$64926,[1]기획현황취합!$B$1,FALSE))</f>
        <v>0</v>
      </c>
      <c r="AN127" s="1003">
        <f>IF(ISERROR(VLOOKUP($F127,[1]기획현황취합!$A$1:$E$64926,[1]기획현황취합!$C$1,FALSE))=TRUE,0,VLOOKUP($F127,[1]기획현황취합!$A$1:$E$64926,[1]기획현황취합!$C$1,FALSE))</f>
        <v>0</v>
      </c>
      <c r="AO127" s="46">
        <f>IF(ISERROR(($AM127/1.1)/VLOOKUP($AG127,'TARGET MU'!$A:$D,'TARGET MU'!$D$1,FALSE))=TRUE,0,($AM127/1.1)/VLOOKUP($AG127,'TARGET MU'!$A:$D,'TARGET MU'!$D$1,FALSE))</f>
        <v>0</v>
      </c>
      <c r="AP127" s="1034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0</v>
      </c>
      <c r="AQ127" s="38">
        <f t="shared" si="107"/>
        <v>0</v>
      </c>
      <c r="AR127" s="725">
        <v>0</v>
      </c>
      <c r="AS127" s="725">
        <v>0</v>
      </c>
      <c r="AT127" s="251" t="s">
        <v>1714</v>
      </c>
      <c r="AU127" s="226">
        <f t="shared" si="73"/>
        <v>0</v>
      </c>
      <c r="AV127" s="252">
        <v>0</v>
      </c>
      <c r="AW127" s="253">
        <v>0</v>
      </c>
      <c r="AX127" s="257">
        <f>IF(ISERROR(VLOOKUP($F127,[1]기획현황취합!$A$1:$E$64926,[1]기획현황취합!$D$1,FALSE))=TRUE,0,VLOOKUP($F127,[1]기획현황취합!$A$1:$E$64926,[1]기획현황취합!$D$1,FALSE))</f>
        <v>0</v>
      </c>
      <c r="AY127" s="255">
        <v>0</v>
      </c>
      <c r="AZ127" s="210">
        <f>IF(ISERROR(VLOOKUP($F127,[1]기획현황취합!$A$1:$E$64926,[1]기획현황취합!$E$1,FALSE))=TRUE,0,VLOOKUP($F127,[1]기획현황취합!$A$1:$E$64926,[1]기획현황취합!$E$1,FALSE))</f>
        <v>0</v>
      </c>
      <c r="BA127" s="250">
        <v>0</v>
      </c>
      <c r="BB127" s="250">
        <v>0</v>
      </c>
      <c r="BC127" s="250">
        <v>0</v>
      </c>
      <c r="BD127" s="250">
        <v>0</v>
      </c>
      <c r="BE127" s="250">
        <v>0</v>
      </c>
      <c r="BF127" s="250">
        <v>0</v>
      </c>
      <c r="BG127" s="256">
        <v>0</v>
      </c>
      <c r="BH127" s="256">
        <v>0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30"/>
        <v>0</v>
      </c>
      <c r="BO127" s="47">
        <f t="shared" si="131"/>
        <v>0</v>
      </c>
      <c r="BP127" s="95">
        <f t="shared" si="132"/>
        <v>0</v>
      </c>
      <c r="BQ127" s="95">
        <f t="shared" si="133"/>
        <v>0</v>
      </c>
      <c r="BR127" s="48">
        <f t="shared" si="74"/>
        <v>0</v>
      </c>
      <c r="BT127" s="26" t="str">
        <f>IF(ISERROR(Z127&amp;VLOOKUP($AG127,'TARGET MU'!$A:$D,'TARGET MU'!$B$1,FALSE))=TRUE,"",Z127&amp;VLOOKUP($AG127,'TARGET MU'!$A:$D,'TARGET MU'!$B$1,FALSE))</f>
        <v/>
      </c>
      <c r="BU127" s="31">
        <f t="shared" si="121"/>
        <v>0</v>
      </c>
      <c r="BV127" s="31" t="str">
        <f t="shared" si="122"/>
        <v>0</v>
      </c>
      <c r="BX127" s="55">
        <f t="shared" si="75"/>
        <v>0</v>
      </c>
      <c r="BY127" s="56" t="str">
        <f t="shared" si="76"/>
        <v/>
      </c>
      <c r="BZ127" s="56">
        <f t="shared" si="77"/>
        <v>0</v>
      </c>
      <c r="CA127" s="56">
        <f t="shared" si="78"/>
        <v>0</v>
      </c>
      <c r="CB127" s="56" t="str">
        <f t="shared" si="79"/>
        <v>K</v>
      </c>
      <c r="CC127" s="56">
        <f t="shared" si="80"/>
        <v>0</v>
      </c>
      <c r="CD127" s="57">
        <f t="shared" si="81"/>
        <v>0</v>
      </c>
      <c r="CE127" s="56" t="str">
        <f t="shared" si="82"/>
        <v/>
      </c>
      <c r="CF127" s="56" t="str">
        <f t="shared" si="83"/>
        <v/>
      </c>
      <c r="CG127" s="57">
        <f t="shared" si="84"/>
        <v>0</v>
      </c>
      <c r="CH127" s="56" t="str">
        <f t="shared" si="85"/>
        <v/>
      </c>
      <c r="CI127" s="56">
        <f t="shared" si="86"/>
        <v>1</v>
      </c>
      <c r="CJ127" s="56">
        <f t="shared" si="87"/>
        <v>0</v>
      </c>
      <c r="CK127" s="58">
        <f t="shared" si="134"/>
        <v>0</v>
      </c>
      <c r="CL127" s="59">
        <f t="shared" si="88"/>
        <v>0</v>
      </c>
      <c r="CM127" s="58">
        <f t="shared" si="89"/>
        <v>0</v>
      </c>
      <c r="CN127" s="58">
        <f t="shared" si="90"/>
        <v>0</v>
      </c>
      <c r="CO127" s="58">
        <f t="shared" si="91"/>
        <v>0</v>
      </c>
      <c r="CP127" s="60" t="str">
        <f t="shared" si="92"/>
        <v/>
      </c>
      <c r="CQ127" s="241"/>
      <c r="CS127" s="49"/>
      <c r="CT127" s="50" t="str">
        <f t="shared" si="93"/>
        <v/>
      </c>
      <c r="CU127" s="51" t="str">
        <f t="shared" si="94"/>
        <v/>
      </c>
      <c r="CV127" s="51" t="str">
        <f t="shared" si="113"/>
        <v>_</v>
      </c>
      <c r="CW127" s="51" t="str">
        <f t="shared" si="95"/>
        <v/>
      </c>
      <c r="CX127" s="52">
        <f t="shared" si="96"/>
        <v>0</v>
      </c>
      <c r="CY127" s="52" t="str">
        <f t="shared" si="97"/>
        <v/>
      </c>
      <c r="CZ127" s="53">
        <f t="shared" si="135"/>
        <v>0</v>
      </c>
      <c r="DA127" s="53">
        <f t="shared" si="98"/>
        <v>0</v>
      </c>
      <c r="DB127" s="52">
        <f t="shared" si="99"/>
        <v>0</v>
      </c>
      <c r="DC127" s="52">
        <f t="shared" si="100"/>
        <v>0</v>
      </c>
      <c r="DD127" s="61"/>
      <c r="DE127" s="165"/>
      <c r="DG127" s="277"/>
      <c r="DH127" s="283" t="str">
        <f t="shared" si="101"/>
        <v/>
      </c>
      <c r="DI127" s="276"/>
      <c r="DJ127" s="276"/>
      <c r="DK127" s="277"/>
      <c r="DL127" s="277"/>
      <c r="DM127" s="1080"/>
      <c r="DN127" s="277"/>
      <c r="DO127" s="277"/>
      <c r="DP127" s="284" t="str">
        <f t="shared" si="102"/>
        <v/>
      </c>
      <c r="DQ127" s="277"/>
      <c r="DR127" s="277"/>
      <c r="DS127" s="278"/>
      <c r="DT127" s="277"/>
      <c r="DU127" s="278"/>
      <c r="DV127" s="277"/>
      <c r="DW127" s="277"/>
      <c r="DX127" s="278"/>
      <c r="DY127" s="278"/>
      <c r="DZ127" s="61"/>
      <c r="EA127" s="62"/>
      <c r="EB127" s="62"/>
      <c r="EC127" s="26" t="str">
        <f t="shared" si="123"/>
        <v/>
      </c>
      <c r="ED127" s="26" t="str">
        <f t="shared" si="124"/>
        <v/>
      </c>
      <c r="EE127" s="27">
        <f>IF(ED127="",0,IF(COUNTIF(ED$12:ED126,ED127)=0,0,COUNTIF(ED$12:ED126,ED127)))</f>
        <v>0</v>
      </c>
      <c r="EF127" s="26">
        <f t="shared" si="125"/>
        <v>0</v>
      </c>
      <c r="EG127" s="27" t="str">
        <f t="shared" si="126"/>
        <v/>
      </c>
      <c r="EI127" s="26" t="str">
        <f t="shared" si="127"/>
        <v/>
      </c>
      <c r="EJ127" s="26" t="str">
        <f t="shared" si="128"/>
        <v/>
      </c>
      <c r="EL127" s="277"/>
      <c r="EM127" s="276"/>
      <c r="EN127" s="276"/>
      <c r="EO127" s="276"/>
      <c r="EP127" s="277"/>
      <c r="EQ127" s="277"/>
      <c r="ER127" s="1080"/>
      <c r="ES127" s="277"/>
      <c r="ET127" s="277"/>
      <c r="EU127" s="276"/>
      <c r="EV127" s="277"/>
      <c r="EW127" s="277"/>
    </row>
    <row r="128" spans="1:153" s="26" customFormat="1" ht="52.5" customHeight="1">
      <c r="A128" s="169" t="str">
        <f>IF(OR($I128="TTL",$I128=""),"",IF(ISERROR(VLOOKUP($B128,CODE!$D:$G,CODE!$F$1-2,FALSE))=TRUE,"전략",VLOOKUP($B128,CODE!$D:$G,CODE!$F$1-2,FALSE)))</f>
        <v/>
      </c>
      <c r="B128" s="224" t="str">
        <f>IF(OR($I128="TTL",$I128=""),"",IF(VLOOKUP($P128,CODE!$K:$O,CODE!$O$1,FALSE)="",$I128,$I128&amp;"-"&amp;VLOOKUP($P128,CODE!$K:$O,CODE!$O$1,FALSE)))</f>
        <v/>
      </c>
      <c r="C128" s="72" t="str">
        <f t="shared" si="115"/>
        <v>--</v>
      </c>
      <c r="D128" s="306" t="str">
        <f t="shared" si="116"/>
        <v>--</v>
      </c>
      <c r="E128" s="72">
        <f t="shared" si="117"/>
        <v>0</v>
      </c>
      <c r="F128" s="195" t="str">
        <f t="shared" si="118"/>
        <v>--0</v>
      </c>
      <c r="G128" s="72" t="str">
        <f t="shared" si="119"/>
        <v>--0-</v>
      </c>
      <c r="H128" s="72">
        <f>IF(ISERROR(I128&amp;VLOOKUP(P128,CODE!$K:$N,CODE!$N$1,FALSE)&amp;S128)=TRUE,0,I128&amp;VLOOKUP(P128,CODE!$K:$N,CODE!$N$1,FALSE)&amp;S128)</f>
        <v>0</v>
      </c>
      <c r="I128" s="72" t="str">
        <f>IF(ISERROR(SEARCH("TTL",$K128))=TRUE,IF($L128="","",VLOOKUP($L128,CODE!$B:$G,CODE!$D$1,FALSE)),"TTL")</f>
        <v/>
      </c>
      <c r="J128" s="244" t="str">
        <f t="shared" si="120"/>
        <v/>
      </c>
      <c r="K128" s="591"/>
      <c r="L128" s="40"/>
      <c r="M128" s="41" t="str">
        <f>IF(OR($I128="TTL",$L128=""),"",VLOOKUP($L128,CODE!$B:$D,CODE!$C$1,FALSE))</f>
        <v/>
      </c>
      <c r="N128" s="42" t="str">
        <f>IF(OR($I128="TTL",$L128=""),"",VLOOKUP($K$2,CODE!$S:$T,CODE!$T$1-1,FALSE))</f>
        <v/>
      </c>
      <c r="O128" s="43" t="str">
        <f>IF(OR($I128="TTL",$L128=""),"",VLOOKUP($L$2,CODE!$X:$Y,CODE!$Y$1-1,FALSE))</f>
        <v/>
      </c>
      <c r="P128" s="40"/>
      <c r="Q128" s="41" t="str">
        <f>IF(OR($I128="TTL",$P128=""),"",VLOOKUP($P128,CODE!$K:$M,CODE!$L$1,FALSE))</f>
        <v/>
      </c>
      <c r="R128" s="185" t="s">
        <v>1913</v>
      </c>
      <c r="S128" s="40"/>
      <c r="T128" s="43" t="str">
        <f t="shared" si="136"/>
        <v/>
      </c>
      <c r="U128" s="39" t="str">
        <f t="shared" si="137"/>
        <v/>
      </c>
      <c r="V128" s="36">
        <f t="shared" si="129"/>
        <v>0</v>
      </c>
      <c r="W128" s="44"/>
      <c r="X128" s="39" t="str">
        <f>IF($Y128="","",VLOOKUP($Y128,CODE!$AE:$AF,CODE!$AF$1-1,FALSE))</f>
        <v/>
      </c>
      <c r="Y128" s="37"/>
      <c r="Z128" s="35" t="str">
        <f t="shared" si="104"/>
        <v/>
      </c>
      <c r="AA128" s="587" t="str">
        <f t="shared" si="105"/>
        <v/>
      </c>
      <c r="AB128" s="45">
        <f t="shared" si="106"/>
        <v>0</v>
      </c>
      <c r="AC128" s="593">
        <v>0</v>
      </c>
      <c r="AD128" s="186">
        <v>1</v>
      </c>
      <c r="AE128" s="218"/>
      <c r="AF128" s="214"/>
      <c r="AG128" s="215"/>
      <c r="AH128" s="216"/>
      <c r="AI128" s="231" t="str">
        <f t="shared" si="138"/>
        <v/>
      </c>
      <c r="AJ128" s="217"/>
      <c r="AK128" s="217"/>
      <c r="AL128" s="219" t="str">
        <f t="shared" si="139"/>
        <v/>
      </c>
      <c r="AM128" s="254">
        <f>IF(ISERROR(VLOOKUP($F128,[1]기획현황취합!$A$1:$E$64926,[1]기획현황취합!$B$1,FALSE))=TRUE,0,VLOOKUP($F128,[1]기획현황취합!$A$1:$E$64926,[1]기획현황취합!$B$1,FALSE))</f>
        <v>0</v>
      </c>
      <c r="AN128" s="1003">
        <f>IF(ISERROR(VLOOKUP($F128,[1]기획현황취합!$A$1:$E$64926,[1]기획현황취합!$C$1,FALSE))=TRUE,0,VLOOKUP($F128,[1]기획현황취합!$A$1:$E$64926,[1]기획현황취합!$C$1,FALSE))</f>
        <v>0</v>
      </c>
      <c r="AO128" s="46">
        <f>IF(ISERROR(($AM128/1.1)/VLOOKUP($AG128,'TARGET MU'!$A:$D,'TARGET MU'!$D$1,FALSE))=TRUE,0,($AM128/1.1)/VLOOKUP($AG128,'TARGET MU'!$A:$D,'TARGET MU'!$D$1,FALSE))</f>
        <v>0</v>
      </c>
      <c r="AP128" s="1034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38">
        <f t="shared" si="107"/>
        <v>0</v>
      </c>
      <c r="AR128" s="725">
        <v>0</v>
      </c>
      <c r="AS128" s="725">
        <v>0</v>
      </c>
      <c r="AT128" s="251" t="s">
        <v>1714</v>
      </c>
      <c r="AU128" s="226">
        <f t="shared" si="73"/>
        <v>0</v>
      </c>
      <c r="AV128" s="252">
        <v>0</v>
      </c>
      <c r="AW128" s="253">
        <v>0</v>
      </c>
      <c r="AX128" s="257">
        <f>IF(ISERROR(VLOOKUP($F128,[1]기획현황취합!$A$1:$E$64926,[1]기획현황취합!$D$1,FALSE))=TRUE,0,VLOOKUP($F128,[1]기획현황취합!$A$1:$E$64926,[1]기획현황취합!$D$1,FALSE))</f>
        <v>0</v>
      </c>
      <c r="AY128" s="255">
        <v>0</v>
      </c>
      <c r="AZ128" s="210">
        <f>IF(ISERROR(VLOOKUP($F128,[1]기획현황취합!$A$1:$E$64926,[1]기획현황취합!$E$1,FALSE))=TRUE,0,VLOOKUP($F128,[1]기획현황취합!$A$1:$E$64926,[1]기획현황취합!$E$1,FALSE))</f>
        <v>0</v>
      </c>
      <c r="BA128" s="250">
        <v>0</v>
      </c>
      <c r="BB128" s="250">
        <v>0</v>
      </c>
      <c r="BC128" s="250">
        <v>0</v>
      </c>
      <c r="BD128" s="250">
        <v>0</v>
      </c>
      <c r="BE128" s="250">
        <v>0</v>
      </c>
      <c r="BF128" s="250">
        <v>0</v>
      </c>
      <c r="BG128" s="256">
        <v>0</v>
      </c>
      <c r="BH128" s="256">
        <v>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30"/>
        <v>0</v>
      </c>
      <c r="BO128" s="47">
        <f t="shared" si="131"/>
        <v>0</v>
      </c>
      <c r="BP128" s="95">
        <f t="shared" si="132"/>
        <v>0</v>
      </c>
      <c r="BQ128" s="95">
        <f t="shared" si="133"/>
        <v>0</v>
      </c>
      <c r="BR128" s="48">
        <f t="shared" si="74"/>
        <v>0</v>
      </c>
      <c r="BT128" s="26" t="str">
        <f>IF(ISERROR(Z128&amp;VLOOKUP($AG128,'TARGET MU'!$A:$D,'TARGET MU'!$B$1,FALSE))=TRUE,"",Z128&amp;VLOOKUP($AG128,'TARGET MU'!$A:$D,'TARGET MU'!$B$1,FALSE))</f>
        <v/>
      </c>
      <c r="BU128" s="31">
        <f t="shared" si="121"/>
        <v>0</v>
      </c>
      <c r="BV128" s="31" t="str">
        <f t="shared" si="122"/>
        <v>0</v>
      </c>
      <c r="BX128" s="55">
        <f t="shared" si="75"/>
        <v>0</v>
      </c>
      <c r="BY128" s="56" t="str">
        <f t="shared" si="76"/>
        <v/>
      </c>
      <c r="BZ128" s="56">
        <f t="shared" si="77"/>
        <v>0</v>
      </c>
      <c r="CA128" s="56">
        <f t="shared" si="78"/>
        <v>0</v>
      </c>
      <c r="CB128" s="56" t="str">
        <f t="shared" si="79"/>
        <v>K</v>
      </c>
      <c r="CC128" s="56">
        <f t="shared" si="80"/>
        <v>0</v>
      </c>
      <c r="CD128" s="57">
        <f t="shared" si="81"/>
        <v>0</v>
      </c>
      <c r="CE128" s="56" t="str">
        <f t="shared" si="82"/>
        <v/>
      </c>
      <c r="CF128" s="56" t="str">
        <f t="shared" si="83"/>
        <v/>
      </c>
      <c r="CG128" s="57">
        <f t="shared" si="84"/>
        <v>0</v>
      </c>
      <c r="CH128" s="56" t="str">
        <f t="shared" si="85"/>
        <v/>
      </c>
      <c r="CI128" s="56">
        <f t="shared" si="86"/>
        <v>1</v>
      </c>
      <c r="CJ128" s="56">
        <f t="shared" si="87"/>
        <v>0</v>
      </c>
      <c r="CK128" s="58">
        <f t="shared" si="134"/>
        <v>0</v>
      </c>
      <c r="CL128" s="59">
        <f t="shared" si="88"/>
        <v>0</v>
      </c>
      <c r="CM128" s="58">
        <f t="shared" si="89"/>
        <v>0</v>
      </c>
      <c r="CN128" s="58">
        <f t="shared" si="90"/>
        <v>0</v>
      </c>
      <c r="CO128" s="58">
        <f t="shared" si="91"/>
        <v>0</v>
      </c>
      <c r="CP128" s="60" t="str">
        <f t="shared" si="92"/>
        <v/>
      </c>
      <c r="CQ128" s="241"/>
      <c r="CS128" s="49"/>
      <c r="CT128" s="50" t="str">
        <f t="shared" si="93"/>
        <v/>
      </c>
      <c r="CU128" s="51" t="str">
        <f t="shared" si="94"/>
        <v/>
      </c>
      <c r="CV128" s="51" t="str">
        <f t="shared" si="113"/>
        <v>_</v>
      </c>
      <c r="CW128" s="51" t="str">
        <f t="shared" si="95"/>
        <v/>
      </c>
      <c r="CX128" s="52">
        <f t="shared" si="96"/>
        <v>0</v>
      </c>
      <c r="CY128" s="52" t="str">
        <f t="shared" si="97"/>
        <v/>
      </c>
      <c r="CZ128" s="53">
        <f t="shared" si="135"/>
        <v>0</v>
      </c>
      <c r="DA128" s="53">
        <f t="shared" si="98"/>
        <v>0</v>
      </c>
      <c r="DB128" s="52">
        <f t="shared" si="99"/>
        <v>0</v>
      </c>
      <c r="DC128" s="52">
        <f t="shared" si="100"/>
        <v>0</v>
      </c>
      <c r="DD128" s="61"/>
      <c r="DE128" s="165"/>
      <c r="DG128" s="277"/>
      <c r="DH128" s="283" t="str">
        <f t="shared" si="101"/>
        <v/>
      </c>
      <c r="DI128" s="276"/>
      <c r="DJ128" s="276"/>
      <c r="DK128" s="277"/>
      <c r="DL128" s="277"/>
      <c r="DM128" s="1080"/>
      <c r="DN128" s="277"/>
      <c r="DO128" s="277"/>
      <c r="DP128" s="284" t="str">
        <f t="shared" si="102"/>
        <v/>
      </c>
      <c r="DQ128" s="277"/>
      <c r="DR128" s="277"/>
      <c r="DS128" s="278"/>
      <c r="DT128" s="277"/>
      <c r="DU128" s="278"/>
      <c r="DV128" s="277"/>
      <c r="DW128" s="277"/>
      <c r="DX128" s="278"/>
      <c r="DY128" s="278"/>
      <c r="DZ128" s="61"/>
      <c r="EA128" s="62"/>
      <c r="EB128" s="62"/>
      <c r="EC128" s="26" t="str">
        <f t="shared" si="123"/>
        <v/>
      </c>
      <c r="ED128" s="26" t="str">
        <f t="shared" si="124"/>
        <v/>
      </c>
      <c r="EE128" s="27">
        <f>IF(ED128="",0,IF(COUNTIF(ED$12:ED127,ED128)=0,0,COUNTIF(ED$12:ED127,ED128)))</f>
        <v>0</v>
      </c>
      <c r="EF128" s="26">
        <f t="shared" si="125"/>
        <v>0</v>
      </c>
      <c r="EG128" s="27" t="str">
        <f t="shared" si="126"/>
        <v/>
      </c>
      <c r="EI128" s="26" t="str">
        <f t="shared" si="127"/>
        <v/>
      </c>
      <c r="EJ128" s="26" t="str">
        <f t="shared" si="128"/>
        <v/>
      </c>
      <c r="EL128" s="277"/>
      <c r="EM128" s="276"/>
      <c r="EN128" s="276"/>
      <c r="EO128" s="276"/>
      <c r="EP128" s="277"/>
      <c r="EQ128" s="277"/>
      <c r="ER128" s="1080"/>
      <c r="ES128" s="277"/>
      <c r="ET128" s="277"/>
      <c r="EU128" s="276"/>
      <c r="EV128" s="277"/>
      <c r="EW128" s="277"/>
    </row>
    <row r="129" spans="1:153" s="26" customFormat="1" ht="52.5" customHeight="1">
      <c r="A129" s="169" t="str">
        <f>IF(OR($I129="TTL",$I129=""),"",IF(ISERROR(VLOOKUP($B129,CODE!$D:$G,CODE!$F$1-2,FALSE))=TRUE,"전략",VLOOKUP($B129,CODE!$D:$G,CODE!$F$1-2,FALSE)))</f>
        <v/>
      </c>
      <c r="B129" s="224" t="str">
        <f>IF(OR($I129="TTL",$I129=""),"",IF(VLOOKUP($P129,CODE!$K:$O,CODE!$O$1,FALSE)="",$I129,$I129&amp;"-"&amp;VLOOKUP($P129,CODE!$K:$O,CODE!$O$1,FALSE)))</f>
        <v/>
      </c>
      <c r="C129" s="72" t="str">
        <f t="shared" si="115"/>
        <v>--</v>
      </c>
      <c r="D129" s="306" t="str">
        <f t="shared" si="116"/>
        <v>--</v>
      </c>
      <c r="E129" s="72">
        <f t="shared" si="117"/>
        <v>0</v>
      </c>
      <c r="F129" s="195" t="str">
        <f t="shared" si="118"/>
        <v>--0</v>
      </c>
      <c r="G129" s="72" t="str">
        <f t="shared" si="119"/>
        <v>--0-</v>
      </c>
      <c r="H129" s="72">
        <f>IF(ISERROR(I129&amp;VLOOKUP(P129,CODE!$K:$N,CODE!$N$1,FALSE)&amp;S129)=TRUE,0,I129&amp;VLOOKUP(P129,CODE!$K:$N,CODE!$N$1,FALSE)&amp;S129)</f>
        <v>0</v>
      </c>
      <c r="I129" s="72" t="str">
        <f>IF(ISERROR(SEARCH("TTL",$K129))=TRUE,IF($L129="","",VLOOKUP($L129,CODE!$B:$G,CODE!$D$1,FALSE)),"TTL")</f>
        <v/>
      </c>
      <c r="J129" s="244" t="str">
        <f t="shared" si="120"/>
        <v/>
      </c>
      <c r="K129" s="591"/>
      <c r="L129" s="40"/>
      <c r="M129" s="41" t="str">
        <f>IF(OR($I129="TTL",$L129=""),"",VLOOKUP($L129,CODE!$B:$D,CODE!$C$1,FALSE))</f>
        <v/>
      </c>
      <c r="N129" s="42" t="str">
        <f>IF(OR($I129="TTL",$L129=""),"",VLOOKUP($K$2,CODE!$S:$T,CODE!$T$1-1,FALSE))</f>
        <v/>
      </c>
      <c r="O129" s="43" t="str">
        <f>IF(OR($I129="TTL",$L129=""),"",VLOOKUP($L$2,CODE!$X:$Y,CODE!$Y$1-1,FALSE))</f>
        <v/>
      </c>
      <c r="P129" s="40"/>
      <c r="Q129" s="41" t="str">
        <f>IF(OR($I129="TTL",$P129=""),"",VLOOKUP($P129,CODE!$K:$M,CODE!$L$1,FALSE))</f>
        <v/>
      </c>
      <c r="R129" s="185" t="s">
        <v>1913</v>
      </c>
      <c r="S129" s="40"/>
      <c r="T129" s="43" t="str">
        <f t="shared" si="136"/>
        <v/>
      </c>
      <c r="U129" s="39" t="str">
        <f t="shared" si="137"/>
        <v/>
      </c>
      <c r="V129" s="36">
        <f t="shared" si="129"/>
        <v>0</v>
      </c>
      <c r="W129" s="44"/>
      <c r="X129" s="39" t="str">
        <f>IF($Y129="","",VLOOKUP($Y129,CODE!$AE:$AF,CODE!$AF$1-1,FALSE))</f>
        <v/>
      </c>
      <c r="Y129" s="37"/>
      <c r="Z129" s="35" t="str">
        <f t="shared" si="104"/>
        <v/>
      </c>
      <c r="AA129" s="587" t="str">
        <f t="shared" si="105"/>
        <v/>
      </c>
      <c r="AB129" s="45">
        <f t="shared" si="106"/>
        <v>0</v>
      </c>
      <c r="AC129" s="593">
        <v>0</v>
      </c>
      <c r="AD129" s="186">
        <v>1</v>
      </c>
      <c r="AE129" s="218"/>
      <c r="AF129" s="214"/>
      <c r="AG129" s="215"/>
      <c r="AH129" s="216"/>
      <c r="AI129" s="231" t="str">
        <f t="shared" si="138"/>
        <v/>
      </c>
      <c r="AJ129" s="217"/>
      <c r="AK129" s="217"/>
      <c r="AL129" s="219" t="str">
        <f t="shared" si="139"/>
        <v/>
      </c>
      <c r="AM129" s="254">
        <f>IF(ISERROR(VLOOKUP($F129,[1]기획현황취합!$A$1:$E$64926,[1]기획현황취합!$B$1,FALSE))=TRUE,0,VLOOKUP($F129,[1]기획현황취합!$A$1:$E$64926,[1]기획현황취합!$B$1,FALSE))</f>
        <v>0</v>
      </c>
      <c r="AN129" s="1003">
        <f>IF(ISERROR(VLOOKUP($F129,[1]기획현황취합!$A$1:$E$64926,[1]기획현황취합!$C$1,FALSE))=TRUE,0,VLOOKUP($F129,[1]기획현황취합!$A$1:$E$64926,[1]기획현황취합!$C$1,FALSE))</f>
        <v>0</v>
      </c>
      <c r="AO129" s="46">
        <f>IF(ISERROR(($AM129/1.1)/VLOOKUP($AG129,'TARGET MU'!$A:$D,'TARGET MU'!$D$1,FALSE))=TRUE,0,($AM129/1.1)/VLOOKUP($AG129,'TARGET MU'!$A:$D,'TARGET MU'!$D$1,FALSE))</f>
        <v>0</v>
      </c>
      <c r="AP129" s="1034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0</v>
      </c>
      <c r="AQ129" s="38">
        <f t="shared" si="107"/>
        <v>0</v>
      </c>
      <c r="AR129" s="725">
        <v>0</v>
      </c>
      <c r="AS129" s="725">
        <v>0</v>
      </c>
      <c r="AT129" s="251" t="s">
        <v>1714</v>
      </c>
      <c r="AU129" s="226">
        <f t="shared" si="73"/>
        <v>0</v>
      </c>
      <c r="AV129" s="252">
        <v>0</v>
      </c>
      <c r="AW129" s="253">
        <v>0</v>
      </c>
      <c r="AX129" s="257">
        <f>IF(ISERROR(VLOOKUP($F129,[1]기획현황취합!$A$1:$E$64926,[1]기획현황취합!$D$1,FALSE))=TRUE,0,VLOOKUP($F129,[1]기획현황취합!$A$1:$E$64926,[1]기획현황취합!$D$1,FALSE))</f>
        <v>0</v>
      </c>
      <c r="AY129" s="255">
        <v>0</v>
      </c>
      <c r="AZ129" s="210">
        <f>IF(ISERROR(VLOOKUP($F129,[1]기획현황취합!$A$1:$E$64926,[1]기획현황취합!$E$1,FALSE))=TRUE,0,VLOOKUP($F129,[1]기획현황취합!$A$1:$E$64926,[1]기획현황취합!$E$1,FALSE))</f>
        <v>0</v>
      </c>
      <c r="BA129" s="250">
        <v>0</v>
      </c>
      <c r="BB129" s="250">
        <v>0</v>
      </c>
      <c r="BC129" s="250">
        <v>0</v>
      </c>
      <c r="BD129" s="250">
        <v>0</v>
      </c>
      <c r="BE129" s="250">
        <v>0</v>
      </c>
      <c r="BF129" s="250">
        <v>0</v>
      </c>
      <c r="BG129" s="256">
        <v>0</v>
      </c>
      <c r="BH129" s="256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130"/>
        <v>0</v>
      </c>
      <c r="BO129" s="47">
        <f t="shared" si="131"/>
        <v>0</v>
      </c>
      <c r="BP129" s="95">
        <f t="shared" si="132"/>
        <v>0</v>
      </c>
      <c r="BQ129" s="95">
        <f t="shared" si="133"/>
        <v>0</v>
      </c>
      <c r="BR129" s="48">
        <f t="shared" si="74"/>
        <v>0</v>
      </c>
      <c r="BT129" s="26" t="str">
        <f>IF(ISERROR(Z129&amp;VLOOKUP($AG129,'TARGET MU'!$A:$D,'TARGET MU'!$B$1,FALSE))=TRUE,"",Z129&amp;VLOOKUP($AG129,'TARGET MU'!$A:$D,'TARGET MU'!$B$1,FALSE))</f>
        <v/>
      </c>
      <c r="BU129" s="31">
        <f t="shared" si="121"/>
        <v>0</v>
      </c>
      <c r="BV129" s="31" t="str">
        <f t="shared" si="122"/>
        <v>0</v>
      </c>
      <c r="BX129" s="55">
        <f t="shared" si="75"/>
        <v>0</v>
      </c>
      <c r="BY129" s="56" t="str">
        <f t="shared" si="76"/>
        <v/>
      </c>
      <c r="BZ129" s="56">
        <f t="shared" si="77"/>
        <v>0</v>
      </c>
      <c r="CA129" s="56">
        <f t="shared" si="78"/>
        <v>0</v>
      </c>
      <c r="CB129" s="56" t="str">
        <f t="shared" si="79"/>
        <v>K</v>
      </c>
      <c r="CC129" s="56">
        <f t="shared" si="80"/>
        <v>0</v>
      </c>
      <c r="CD129" s="57">
        <f t="shared" si="81"/>
        <v>0</v>
      </c>
      <c r="CE129" s="56" t="str">
        <f t="shared" si="82"/>
        <v/>
      </c>
      <c r="CF129" s="56" t="str">
        <f t="shared" si="83"/>
        <v/>
      </c>
      <c r="CG129" s="57">
        <f t="shared" si="84"/>
        <v>0</v>
      </c>
      <c r="CH129" s="56" t="str">
        <f t="shared" si="85"/>
        <v/>
      </c>
      <c r="CI129" s="56">
        <f t="shared" si="86"/>
        <v>1</v>
      </c>
      <c r="CJ129" s="56">
        <f t="shared" si="87"/>
        <v>0</v>
      </c>
      <c r="CK129" s="58">
        <f t="shared" si="134"/>
        <v>0</v>
      </c>
      <c r="CL129" s="59">
        <f t="shared" si="88"/>
        <v>0</v>
      </c>
      <c r="CM129" s="58">
        <f t="shared" si="89"/>
        <v>0</v>
      </c>
      <c r="CN129" s="58">
        <f t="shared" si="90"/>
        <v>0</v>
      </c>
      <c r="CO129" s="58">
        <f t="shared" si="91"/>
        <v>0</v>
      </c>
      <c r="CP129" s="60" t="str">
        <f t="shared" si="92"/>
        <v/>
      </c>
      <c r="CQ129" s="241"/>
      <c r="CS129" s="49"/>
      <c r="CT129" s="50" t="str">
        <f t="shared" si="93"/>
        <v/>
      </c>
      <c r="CU129" s="51" t="str">
        <f t="shared" si="94"/>
        <v/>
      </c>
      <c r="CV129" s="51" t="str">
        <f t="shared" si="113"/>
        <v>_</v>
      </c>
      <c r="CW129" s="51" t="str">
        <f t="shared" si="95"/>
        <v/>
      </c>
      <c r="CX129" s="52">
        <f t="shared" si="96"/>
        <v>0</v>
      </c>
      <c r="CY129" s="52" t="str">
        <f t="shared" si="97"/>
        <v/>
      </c>
      <c r="CZ129" s="53">
        <f t="shared" si="135"/>
        <v>0</v>
      </c>
      <c r="DA129" s="53">
        <f t="shared" si="98"/>
        <v>0</v>
      </c>
      <c r="DB129" s="52">
        <f t="shared" si="99"/>
        <v>0</v>
      </c>
      <c r="DC129" s="52">
        <f t="shared" si="100"/>
        <v>0</v>
      </c>
      <c r="DD129" s="61"/>
      <c r="DE129" s="165"/>
      <c r="DG129" s="277"/>
      <c r="DH129" s="283" t="str">
        <f t="shared" si="101"/>
        <v/>
      </c>
      <c r="DI129" s="276"/>
      <c r="DJ129" s="276"/>
      <c r="DK129" s="277"/>
      <c r="DL129" s="277"/>
      <c r="DM129" s="1080"/>
      <c r="DN129" s="277"/>
      <c r="DO129" s="277"/>
      <c r="DP129" s="284" t="str">
        <f t="shared" si="102"/>
        <v/>
      </c>
      <c r="DQ129" s="277"/>
      <c r="DR129" s="277"/>
      <c r="DS129" s="278"/>
      <c r="DT129" s="277"/>
      <c r="DU129" s="278"/>
      <c r="DV129" s="277"/>
      <c r="DW129" s="277"/>
      <c r="DX129" s="278"/>
      <c r="DY129" s="278"/>
      <c r="DZ129" s="61"/>
      <c r="EA129" s="62"/>
      <c r="EB129" s="62"/>
      <c r="EC129" s="26" t="str">
        <f t="shared" si="123"/>
        <v/>
      </c>
      <c r="ED129" s="26" t="str">
        <f t="shared" si="124"/>
        <v/>
      </c>
      <c r="EE129" s="27">
        <f>IF(ED129="",0,IF(COUNTIF(ED$12:ED128,ED129)=0,0,COUNTIF(ED$12:ED128,ED129)))</f>
        <v>0</v>
      </c>
      <c r="EF129" s="26">
        <f t="shared" si="125"/>
        <v>0</v>
      </c>
      <c r="EG129" s="27" t="str">
        <f t="shared" si="126"/>
        <v/>
      </c>
      <c r="EI129" s="26" t="str">
        <f t="shared" si="127"/>
        <v/>
      </c>
      <c r="EJ129" s="26" t="str">
        <f t="shared" si="128"/>
        <v/>
      </c>
      <c r="EL129" s="277"/>
      <c r="EM129" s="276"/>
      <c r="EN129" s="276"/>
      <c r="EO129" s="276"/>
      <c r="EP129" s="277"/>
      <c r="EQ129" s="277"/>
      <c r="ER129" s="1080"/>
      <c r="ES129" s="277"/>
      <c r="ET129" s="277"/>
      <c r="EU129" s="276"/>
      <c r="EV129" s="277"/>
      <c r="EW129" s="277"/>
    </row>
    <row r="130" spans="1:153" s="26" customFormat="1" ht="52.5" customHeight="1">
      <c r="A130" s="169" t="str">
        <f>IF(OR($I130="TTL",$I130=""),"",IF(ISERROR(VLOOKUP($B130,CODE!$D:$G,CODE!$F$1-2,FALSE))=TRUE,"전략",VLOOKUP($B130,CODE!$D:$G,CODE!$F$1-2,FALSE)))</f>
        <v/>
      </c>
      <c r="B130" s="224" t="str">
        <f>IF(OR($I130="TTL",$I130=""),"",IF(VLOOKUP($P130,CODE!$K:$O,CODE!$O$1,FALSE)="",$I130,$I130&amp;"-"&amp;VLOOKUP($P130,CODE!$K:$O,CODE!$O$1,FALSE)))</f>
        <v/>
      </c>
      <c r="C130" s="72" t="str">
        <f t="shared" si="115"/>
        <v>--</v>
      </c>
      <c r="D130" s="306" t="str">
        <f t="shared" si="116"/>
        <v>--</v>
      </c>
      <c r="E130" s="72">
        <f t="shared" si="117"/>
        <v>0</v>
      </c>
      <c r="F130" s="195" t="str">
        <f t="shared" si="118"/>
        <v>--0</v>
      </c>
      <c r="G130" s="72" t="str">
        <f t="shared" si="119"/>
        <v>--0-</v>
      </c>
      <c r="H130" s="72">
        <f>IF(ISERROR(I130&amp;VLOOKUP(P130,CODE!$K:$N,CODE!$N$1,FALSE)&amp;S130)=TRUE,0,I130&amp;VLOOKUP(P130,CODE!$K:$N,CODE!$N$1,FALSE)&amp;S130)</f>
        <v>0</v>
      </c>
      <c r="I130" s="72" t="str">
        <f>IF(ISERROR(SEARCH("TTL",$K130))=TRUE,IF($L130="","",VLOOKUP($L130,CODE!$B:$G,CODE!$D$1,FALSE)),"TTL")</f>
        <v/>
      </c>
      <c r="J130" s="244" t="str">
        <f t="shared" si="120"/>
        <v/>
      </c>
      <c r="K130" s="591"/>
      <c r="L130" s="40"/>
      <c r="M130" s="41" t="str">
        <f>IF(OR($I130="TTL",$L130=""),"",VLOOKUP($L130,CODE!$B:$D,CODE!$C$1,FALSE))</f>
        <v/>
      </c>
      <c r="N130" s="42" t="str">
        <f>IF(OR($I130="TTL",$L130=""),"",VLOOKUP($K$2,CODE!$S:$T,CODE!$T$1-1,FALSE))</f>
        <v/>
      </c>
      <c r="O130" s="43" t="str">
        <f>IF(OR($I130="TTL",$L130=""),"",VLOOKUP($L$2,CODE!$X:$Y,CODE!$Y$1-1,FALSE))</f>
        <v/>
      </c>
      <c r="P130" s="40"/>
      <c r="Q130" s="41" t="str">
        <f>IF(OR($I130="TTL",$P130=""),"",VLOOKUP($P130,CODE!$K:$M,CODE!$L$1,FALSE))</f>
        <v/>
      </c>
      <c r="R130" s="185" t="s">
        <v>1913</v>
      </c>
      <c r="S130" s="40"/>
      <c r="T130" s="43" t="str">
        <f t="shared" si="136"/>
        <v/>
      </c>
      <c r="U130" s="39" t="str">
        <f t="shared" si="137"/>
        <v/>
      </c>
      <c r="V130" s="36">
        <f t="shared" si="129"/>
        <v>0</v>
      </c>
      <c r="W130" s="44"/>
      <c r="X130" s="39" t="str">
        <f>IF($Y130="","",VLOOKUP($Y130,CODE!$AE:$AF,CODE!$AF$1-1,FALSE))</f>
        <v/>
      </c>
      <c r="Y130" s="37"/>
      <c r="Z130" s="35" t="str">
        <f t="shared" si="104"/>
        <v/>
      </c>
      <c r="AA130" s="587" t="str">
        <f t="shared" si="105"/>
        <v/>
      </c>
      <c r="AB130" s="45">
        <f t="shared" si="106"/>
        <v>0</v>
      </c>
      <c r="AC130" s="593">
        <v>0</v>
      </c>
      <c r="AD130" s="186">
        <v>1</v>
      </c>
      <c r="AE130" s="218"/>
      <c r="AF130" s="214"/>
      <c r="AG130" s="215"/>
      <c r="AH130" s="216"/>
      <c r="AI130" s="231" t="str">
        <f t="shared" si="138"/>
        <v/>
      </c>
      <c r="AJ130" s="217"/>
      <c r="AK130" s="217"/>
      <c r="AL130" s="219" t="str">
        <f t="shared" si="139"/>
        <v/>
      </c>
      <c r="AM130" s="254">
        <f>IF(ISERROR(VLOOKUP($F130,[1]기획현황취합!$A$1:$E$64926,[1]기획현황취합!$B$1,FALSE))=TRUE,0,VLOOKUP($F130,[1]기획현황취합!$A$1:$E$64926,[1]기획현황취합!$B$1,FALSE))</f>
        <v>0</v>
      </c>
      <c r="AN130" s="1003">
        <f>IF(ISERROR(VLOOKUP($F130,[1]기획현황취합!$A$1:$E$64926,[1]기획현황취합!$C$1,FALSE))=TRUE,0,VLOOKUP($F130,[1]기획현황취합!$A$1:$E$64926,[1]기획현황취합!$C$1,FALSE))</f>
        <v>0</v>
      </c>
      <c r="AO130" s="46">
        <f>IF(ISERROR(($AM130/1.1)/VLOOKUP($AG130,'TARGET MU'!$A:$D,'TARGET MU'!$D$1,FALSE))=TRUE,0,($AM130/1.1)/VLOOKUP($AG130,'TARGET MU'!$A:$D,'TARGET MU'!$D$1,FALSE))</f>
        <v>0</v>
      </c>
      <c r="AP130" s="1034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0</v>
      </c>
      <c r="AQ130" s="38">
        <f t="shared" si="107"/>
        <v>0</v>
      </c>
      <c r="AR130" s="725">
        <v>0</v>
      </c>
      <c r="AS130" s="725">
        <v>0</v>
      </c>
      <c r="AT130" s="251" t="s">
        <v>1714</v>
      </c>
      <c r="AU130" s="226">
        <f t="shared" si="73"/>
        <v>0</v>
      </c>
      <c r="AV130" s="252">
        <v>0</v>
      </c>
      <c r="AW130" s="253">
        <v>0</v>
      </c>
      <c r="AX130" s="257">
        <f>IF(ISERROR(VLOOKUP($F130,[1]기획현황취합!$A$1:$E$64926,[1]기획현황취합!$D$1,FALSE))=TRUE,0,VLOOKUP($F130,[1]기획현황취합!$A$1:$E$64926,[1]기획현황취합!$D$1,FALSE))</f>
        <v>0</v>
      </c>
      <c r="AY130" s="255">
        <v>0</v>
      </c>
      <c r="AZ130" s="210">
        <f>IF(ISERROR(VLOOKUP($F130,[1]기획현황취합!$A$1:$E$64926,[1]기획현황취합!$E$1,FALSE))=TRUE,0,VLOOKUP($F130,[1]기획현황취합!$A$1:$E$64926,[1]기획현황취합!$E$1,FALSE))</f>
        <v>0</v>
      </c>
      <c r="BA130" s="250">
        <v>0</v>
      </c>
      <c r="BB130" s="250">
        <v>0</v>
      </c>
      <c r="BC130" s="250">
        <v>0</v>
      </c>
      <c r="BD130" s="250">
        <v>0</v>
      </c>
      <c r="BE130" s="250">
        <v>0</v>
      </c>
      <c r="BF130" s="250">
        <v>0</v>
      </c>
      <c r="BG130" s="256">
        <v>0</v>
      </c>
      <c r="BH130" s="256">
        <v>0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130"/>
        <v>0</v>
      </c>
      <c r="BO130" s="47">
        <f t="shared" si="131"/>
        <v>0</v>
      </c>
      <c r="BP130" s="95">
        <f t="shared" si="132"/>
        <v>0</v>
      </c>
      <c r="BQ130" s="95">
        <f t="shared" si="133"/>
        <v>0</v>
      </c>
      <c r="BR130" s="48">
        <f t="shared" si="74"/>
        <v>0</v>
      </c>
      <c r="BT130" s="26" t="str">
        <f>IF(ISERROR(Z130&amp;VLOOKUP($AG130,'TARGET MU'!$A:$D,'TARGET MU'!$B$1,FALSE))=TRUE,"",Z130&amp;VLOOKUP($AG130,'TARGET MU'!$A:$D,'TARGET MU'!$B$1,FALSE))</f>
        <v/>
      </c>
      <c r="BU130" s="31">
        <f t="shared" si="121"/>
        <v>0</v>
      </c>
      <c r="BV130" s="31" t="str">
        <f t="shared" si="122"/>
        <v>0</v>
      </c>
      <c r="BX130" s="55">
        <f t="shared" si="75"/>
        <v>0</v>
      </c>
      <c r="BY130" s="56" t="str">
        <f t="shared" si="76"/>
        <v/>
      </c>
      <c r="BZ130" s="56">
        <f t="shared" si="77"/>
        <v>0</v>
      </c>
      <c r="CA130" s="56">
        <f t="shared" si="78"/>
        <v>0</v>
      </c>
      <c r="CB130" s="56" t="str">
        <f t="shared" si="79"/>
        <v>K</v>
      </c>
      <c r="CC130" s="56">
        <f t="shared" si="80"/>
        <v>0</v>
      </c>
      <c r="CD130" s="57">
        <f t="shared" si="81"/>
        <v>0</v>
      </c>
      <c r="CE130" s="56" t="str">
        <f t="shared" si="82"/>
        <v/>
      </c>
      <c r="CF130" s="56" t="str">
        <f t="shared" si="83"/>
        <v/>
      </c>
      <c r="CG130" s="57">
        <f t="shared" si="84"/>
        <v>0</v>
      </c>
      <c r="CH130" s="56" t="str">
        <f t="shared" si="85"/>
        <v/>
      </c>
      <c r="CI130" s="56">
        <f t="shared" si="86"/>
        <v>1</v>
      </c>
      <c r="CJ130" s="56">
        <f t="shared" si="87"/>
        <v>0</v>
      </c>
      <c r="CK130" s="58">
        <f t="shared" si="134"/>
        <v>0</v>
      </c>
      <c r="CL130" s="59">
        <f t="shared" si="88"/>
        <v>0</v>
      </c>
      <c r="CM130" s="58">
        <f t="shared" si="89"/>
        <v>0</v>
      </c>
      <c r="CN130" s="58">
        <f t="shared" si="90"/>
        <v>0</v>
      </c>
      <c r="CO130" s="58">
        <f t="shared" si="91"/>
        <v>0</v>
      </c>
      <c r="CP130" s="60" t="str">
        <f t="shared" si="92"/>
        <v/>
      </c>
      <c r="CQ130" s="241"/>
      <c r="CS130" s="49"/>
      <c r="CT130" s="50" t="str">
        <f t="shared" si="93"/>
        <v/>
      </c>
      <c r="CU130" s="51" t="str">
        <f t="shared" si="94"/>
        <v/>
      </c>
      <c r="CV130" s="51" t="str">
        <f t="shared" si="113"/>
        <v>_</v>
      </c>
      <c r="CW130" s="51" t="str">
        <f t="shared" si="95"/>
        <v/>
      </c>
      <c r="CX130" s="52">
        <f t="shared" si="96"/>
        <v>0</v>
      </c>
      <c r="CY130" s="52" t="str">
        <f t="shared" si="97"/>
        <v/>
      </c>
      <c r="CZ130" s="53">
        <f t="shared" si="135"/>
        <v>0</v>
      </c>
      <c r="DA130" s="53">
        <f t="shared" si="98"/>
        <v>0</v>
      </c>
      <c r="DB130" s="52">
        <f t="shared" si="99"/>
        <v>0</v>
      </c>
      <c r="DC130" s="52">
        <f t="shared" si="100"/>
        <v>0</v>
      </c>
      <c r="DD130" s="61"/>
      <c r="DE130" s="165"/>
      <c r="DG130" s="277"/>
      <c r="DH130" s="283" t="str">
        <f t="shared" si="101"/>
        <v/>
      </c>
      <c r="DI130" s="276"/>
      <c r="DJ130" s="276"/>
      <c r="DK130" s="277"/>
      <c r="DL130" s="277"/>
      <c r="DM130" s="1080"/>
      <c r="DN130" s="277"/>
      <c r="DO130" s="277"/>
      <c r="DP130" s="284" t="str">
        <f t="shared" si="102"/>
        <v/>
      </c>
      <c r="DQ130" s="277"/>
      <c r="DR130" s="277"/>
      <c r="DS130" s="278"/>
      <c r="DT130" s="277"/>
      <c r="DU130" s="278"/>
      <c r="DV130" s="277"/>
      <c r="DW130" s="277"/>
      <c r="DX130" s="278"/>
      <c r="DY130" s="278"/>
      <c r="DZ130" s="61"/>
      <c r="EA130" s="62"/>
      <c r="EB130" s="62"/>
      <c r="EC130" s="26" t="str">
        <f t="shared" si="123"/>
        <v/>
      </c>
      <c r="ED130" s="26" t="str">
        <f t="shared" si="124"/>
        <v/>
      </c>
      <c r="EE130" s="27">
        <f>IF(ED130="",0,IF(COUNTIF(ED$12:ED129,ED130)=0,0,COUNTIF(ED$12:ED129,ED130)))</f>
        <v>0</v>
      </c>
      <c r="EF130" s="26">
        <f t="shared" si="125"/>
        <v>0</v>
      </c>
      <c r="EG130" s="27" t="str">
        <f t="shared" si="126"/>
        <v/>
      </c>
      <c r="EI130" s="26" t="str">
        <f t="shared" si="127"/>
        <v/>
      </c>
      <c r="EJ130" s="26" t="str">
        <f t="shared" si="128"/>
        <v/>
      </c>
      <c r="EL130" s="277"/>
      <c r="EM130" s="276"/>
      <c r="EN130" s="276"/>
      <c r="EO130" s="276"/>
      <c r="EP130" s="277"/>
      <c r="EQ130" s="277"/>
      <c r="ER130" s="1080"/>
      <c r="ES130" s="277"/>
      <c r="ET130" s="277"/>
      <c r="EU130" s="276"/>
      <c r="EV130" s="277"/>
      <c r="EW130" s="277"/>
    </row>
    <row r="131" spans="1:153" s="26" customFormat="1" ht="52.5" customHeight="1">
      <c r="A131" s="169" t="str">
        <f>IF(OR($I131="TTL",$I131=""),"",IF(ISERROR(VLOOKUP($B131,CODE!$D:$G,CODE!$F$1-2,FALSE))=TRUE,"전략",VLOOKUP($B131,CODE!$D:$G,CODE!$F$1-2,FALSE)))</f>
        <v/>
      </c>
      <c r="B131" s="224" t="str">
        <f>IF(OR($I131="TTL",$I131=""),"",IF(VLOOKUP($P131,CODE!$K:$O,CODE!$O$1,FALSE)="",$I131,$I131&amp;"-"&amp;VLOOKUP($P131,CODE!$K:$O,CODE!$O$1,FALSE)))</f>
        <v/>
      </c>
      <c r="C131" s="72" t="str">
        <f t="shared" si="115"/>
        <v>--</v>
      </c>
      <c r="D131" s="306" t="str">
        <f t="shared" si="116"/>
        <v>--</v>
      </c>
      <c r="E131" s="72">
        <f t="shared" si="117"/>
        <v>0</v>
      </c>
      <c r="F131" s="195" t="str">
        <f t="shared" si="118"/>
        <v>--0</v>
      </c>
      <c r="G131" s="72" t="str">
        <f t="shared" si="119"/>
        <v>--0-</v>
      </c>
      <c r="H131" s="72">
        <f>IF(ISERROR(I131&amp;VLOOKUP(P131,CODE!$K:$N,CODE!$N$1,FALSE)&amp;S131)=TRUE,0,I131&amp;VLOOKUP(P131,CODE!$K:$N,CODE!$N$1,FALSE)&amp;S131)</f>
        <v>0</v>
      </c>
      <c r="I131" s="72" t="str">
        <f>IF(ISERROR(SEARCH("TTL",$K131))=TRUE,IF($L131="","",VLOOKUP($L131,CODE!$B:$G,CODE!$D$1,FALSE)),"TTL")</f>
        <v/>
      </c>
      <c r="J131" s="244" t="str">
        <f t="shared" si="120"/>
        <v/>
      </c>
      <c r="K131" s="591"/>
      <c r="L131" s="40"/>
      <c r="M131" s="41" t="str">
        <f>IF(OR($I131="TTL",$L131=""),"",VLOOKUP($L131,CODE!$B:$D,CODE!$C$1,FALSE))</f>
        <v/>
      </c>
      <c r="N131" s="42" t="str">
        <f>IF(OR($I131="TTL",$L131=""),"",VLOOKUP($K$2,CODE!$S:$T,CODE!$T$1-1,FALSE))</f>
        <v/>
      </c>
      <c r="O131" s="43" t="str">
        <f>IF(OR($I131="TTL",$L131=""),"",VLOOKUP($L$2,CODE!$X:$Y,CODE!$Y$1-1,FALSE))</f>
        <v/>
      </c>
      <c r="P131" s="40"/>
      <c r="Q131" s="41" t="str">
        <f>IF(OR($I131="TTL",$P131=""),"",VLOOKUP($P131,CODE!$K:$M,CODE!$L$1,FALSE))</f>
        <v/>
      </c>
      <c r="R131" s="185" t="s">
        <v>1913</v>
      </c>
      <c r="S131" s="40"/>
      <c r="T131" s="43" t="str">
        <f t="shared" si="136"/>
        <v/>
      </c>
      <c r="U131" s="39" t="str">
        <f t="shared" si="137"/>
        <v/>
      </c>
      <c r="V131" s="36">
        <f t="shared" si="129"/>
        <v>0</v>
      </c>
      <c r="W131" s="44"/>
      <c r="X131" s="39" t="str">
        <f>IF($Y131="","",VLOOKUP($Y131,CODE!$AE:$AF,CODE!$AF$1-1,FALSE))</f>
        <v/>
      </c>
      <c r="Y131" s="37"/>
      <c r="Z131" s="35" t="str">
        <f t="shared" si="104"/>
        <v/>
      </c>
      <c r="AA131" s="587" t="str">
        <f t="shared" si="105"/>
        <v/>
      </c>
      <c r="AB131" s="45">
        <f t="shared" si="106"/>
        <v>0</v>
      </c>
      <c r="AC131" s="593">
        <v>0</v>
      </c>
      <c r="AD131" s="186">
        <v>1</v>
      </c>
      <c r="AE131" s="218"/>
      <c r="AF131" s="214"/>
      <c r="AG131" s="215"/>
      <c r="AH131" s="216"/>
      <c r="AI131" s="231" t="str">
        <f t="shared" si="138"/>
        <v/>
      </c>
      <c r="AJ131" s="217"/>
      <c r="AK131" s="217"/>
      <c r="AL131" s="219" t="str">
        <f t="shared" si="139"/>
        <v/>
      </c>
      <c r="AM131" s="254">
        <f>IF(ISERROR(VLOOKUP($F131,[1]기획현황취합!$A$1:$E$64926,[1]기획현황취합!$B$1,FALSE))=TRUE,0,VLOOKUP($F131,[1]기획현황취합!$A$1:$E$64926,[1]기획현황취합!$B$1,FALSE))</f>
        <v>0</v>
      </c>
      <c r="AN131" s="1003">
        <f>IF(ISERROR(VLOOKUP($F131,[1]기획현황취합!$A$1:$E$64926,[1]기획현황취합!$C$1,FALSE))=TRUE,0,VLOOKUP($F131,[1]기획현황취합!$A$1:$E$64926,[1]기획현황취합!$C$1,FALSE))</f>
        <v>0</v>
      </c>
      <c r="AO131" s="46">
        <f>IF(ISERROR(($AM131/1.1)/VLOOKUP($AG131,'TARGET MU'!$A:$D,'TARGET MU'!$D$1,FALSE))=TRUE,0,($AM131/1.1)/VLOOKUP($AG131,'TARGET MU'!$A:$D,'TARGET MU'!$D$1,FALSE))</f>
        <v>0</v>
      </c>
      <c r="AP131" s="1034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0</v>
      </c>
      <c r="AQ131" s="38">
        <f t="shared" si="107"/>
        <v>0</v>
      </c>
      <c r="AR131" s="725">
        <v>0</v>
      </c>
      <c r="AS131" s="725">
        <v>0</v>
      </c>
      <c r="AT131" s="251" t="s">
        <v>1714</v>
      </c>
      <c r="AU131" s="226">
        <f t="shared" si="73"/>
        <v>0</v>
      </c>
      <c r="AV131" s="252">
        <v>0</v>
      </c>
      <c r="AW131" s="253">
        <v>0</v>
      </c>
      <c r="AX131" s="257">
        <f>IF(ISERROR(VLOOKUP($F131,[1]기획현황취합!$A$1:$E$64926,[1]기획현황취합!$D$1,FALSE))=TRUE,0,VLOOKUP($F131,[1]기획현황취합!$A$1:$E$64926,[1]기획현황취합!$D$1,FALSE))</f>
        <v>0</v>
      </c>
      <c r="AY131" s="255">
        <v>0</v>
      </c>
      <c r="AZ131" s="210">
        <f>IF(ISERROR(VLOOKUP($F131,[1]기획현황취합!$A$1:$E$64926,[1]기획현황취합!$E$1,FALSE))=TRUE,0,VLOOKUP($F131,[1]기획현황취합!$A$1:$E$64926,[1]기획현황취합!$E$1,FALSE))</f>
        <v>0</v>
      </c>
      <c r="BA131" s="250">
        <v>0</v>
      </c>
      <c r="BB131" s="250">
        <v>0</v>
      </c>
      <c r="BC131" s="250">
        <v>0</v>
      </c>
      <c r="BD131" s="250">
        <v>0</v>
      </c>
      <c r="BE131" s="250">
        <v>0</v>
      </c>
      <c r="BF131" s="250">
        <v>0</v>
      </c>
      <c r="BG131" s="256">
        <v>0</v>
      </c>
      <c r="BH131" s="256">
        <v>0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30"/>
        <v>0</v>
      </c>
      <c r="BO131" s="47">
        <f t="shared" si="131"/>
        <v>0</v>
      </c>
      <c r="BP131" s="95">
        <f t="shared" si="132"/>
        <v>0</v>
      </c>
      <c r="BQ131" s="95">
        <f t="shared" si="133"/>
        <v>0</v>
      </c>
      <c r="BR131" s="48">
        <f t="shared" si="74"/>
        <v>0</v>
      </c>
      <c r="BT131" s="26" t="str">
        <f>IF(ISERROR(Z131&amp;VLOOKUP($AG131,'TARGET MU'!$A:$D,'TARGET MU'!$B$1,FALSE))=TRUE,"",Z131&amp;VLOOKUP($AG131,'TARGET MU'!$A:$D,'TARGET MU'!$B$1,FALSE))</f>
        <v/>
      </c>
      <c r="BU131" s="31">
        <f t="shared" si="121"/>
        <v>0</v>
      </c>
      <c r="BV131" s="31" t="str">
        <f t="shared" si="122"/>
        <v>0</v>
      </c>
      <c r="BX131" s="55">
        <f t="shared" si="75"/>
        <v>0</v>
      </c>
      <c r="BY131" s="56" t="str">
        <f t="shared" si="76"/>
        <v/>
      </c>
      <c r="BZ131" s="56">
        <f t="shared" si="77"/>
        <v>0</v>
      </c>
      <c r="CA131" s="56">
        <f t="shared" si="78"/>
        <v>0</v>
      </c>
      <c r="CB131" s="56" t="str">
        <f t="shared" si="79"/>
        <v>K</v>
      </c>
      <c r="CC131" s="56">
        <f t="shared" si="80"/>
        <v>0</v>
      </c>
      <c r="CD131" s="57">
        <f t="shared" si="81"/>
        <v>0</v>
      </c>
      <c r="CE131" s="56" t="str">
        <f t="shared" si="82"/>
        <v/>
      </c>
      <c r="CF131" s="56" t="str">
        <f t="shared" si="83"/>
        <v/>
      </c>
      <c r="CG131" s="57">
        <f t="shared" si="84"/>
        <v>0</v>
      </c>
      <c r="CH131" s="56" t="str">
        <f t="shared" si="85"/>
        <v/>
      </c>
      <c r="CI131" s="56">
        <f t="shared" si="86"/>
        <v>1</v>
      </c>
      <c r="CJ131" s="56">
        <f t="shared" si="87"/>
        <v>0</v>
      </c>
      <c r="CK131" s="58">
        <f t="shared" si="134"/>
        <v>0</v>
      </c>
      <c r="CL131" s="59">
        <f t="shared" si="88"/>
        <v>0</v>
      </c>
      <c r="CM131" s="58">
        <f t="shared" si="89"/>
        <v>0</v>
      </c>
      <c r="CN131" s="58">
        <f t="shared" si="90"/>
        <v>0</v>
      </c>
      <c r="CO131" s="58">
        <f t="shared" si="91"/>
        <v>0</v>
      </c>
      <c r="CP131" s="60" t="str">
        <f t="shared" si="92"/>
        <v/>
      </c>
      <c r="CQ131" s="241"/>
      <c r="CS131" s="49"/>
      <c r="CT131" s="50" t="str">
        <f t="shared" si="93"/>
        <v/>
      </c>
      <c r="CU131" s="51" t="str">
        <f t="shared" si="94"/>
        <v/>
      </c>
      <c r="CV131" s="51" t="str">
        <f t="shared" si="113"/>
        <v>_</v>
      </c>
      <c r="CW131" s="51" t="str">
        <f t="shared" si="95"/>
        <v/>
      </c>
      <c r="CX131" s="52">
        <f t="shared" si="96"/>
        <v>0</v>
      </c>
      <c r="CY131" s="52" t="str">
        <f t="shared" si="97"/>
        <v/>
      </c>
      <c r="CZ131" s="53">
        <f t="shared" si="135"/>
        <v>0</v>
      </c>
      <c r="DA131" s="53">
        <f t="shared" si="98"/>
        <v>0</v>
      </c>
      <c r="DB131" s="52">
        <f t="shared" si="99"/>
        <v>0</v>
      </c>
      <c r="DC131" s="52">
        <f t="shared" si="100"/>
        <v>0</v>
      </c>
      <c r="DD131" s="61"/>
      <c r="DE131" s="165"/>
      <c r="DG131" s="277"/>
      <c r="DH131" s="283" t="str">
        <f t="shared" si="101"/>
        <v/>
      </c>
      <c r="DI131" s="276"/>
      <c r="DJ131" s="276"/>
      <c r="DK131" s="277"/>
      <c r="DL131" s="277"/>
      <c r="DM131" s="1080"/>
      <c r="DN131" s="277"/>
      <c r="DO131" s="277"/>
      <c r="DP131" s="284" t="str">
        <f t="shared" si="102"/>
        <v/>
      </c>
      <c r="DQ131" s="277"/>
      <c r="DR131" s="277"/>
      <c r="DS131" s="278"/>
      <c r="DT131" s="277"/>
      <c r="DU131" s="278"/>
      <c r="DV131" s="277"/>
      <c r="DW131" s="277"/>
      <c r="DX131" s="278"/>
      <c r="DY131" s="278"/>
      <c r="DZ131" s="61"/>
      <c r="EA131" s="62"/>
      <c r="EB131" s="62"/>
      <c r="EC131" s="26" t="str">
        <f t="shared" si="123"/>
        <v/>
      </c>
      <c r="ED131" s="26" t="str">
        <f t="shared" si="124"/>
        <v/>
      </c>
      <c r="EE131" s="27">
        <f>IF(ED131="",0,IF(COUNTIF(ED$12:ED130,ED131)=0,0,COUNTIF(ED$12:ED130,ED131)))</f>
        <v>0</v>
      </c>
      <c r="EF131" s="26">
        <f t="shared" si="125"/>
        <v>0</v>
      </c>
      <c r="EG131" s="27" t="str">
        <f t="shared" si="126"/>
        <v/>
      </c>
      <c r="EI131" s="26" t="str">
        <f t="shared" si="127"/>
        <v/>
      </c>
      <c r="EJ131" s="26" t="str">
        <f t="shared" si="128"/>
        <v/>
      </c>
      <c r="EL131" s="277"/>
      <c r="EM131" s="276"/>
      <c r="EN131" s="276"/>
      <c r="EO131" s="276"/>
      <c r="EP131" s="277"/>
      <c r="EQ131" s="277"/>
      <c r="ER131" s="1080"/>
      <c r="ES131" s="277"/>
      <c r="ET131" s="277"/>
      <c r="EU131" s="276"/>
      <c r="EV131" s="277"/>
      <c r="EW131" s="277"/>
    </row>
    <row r="132" spans="1:153" s="26" customFormat="1" ht="52.5" customHeight="1">
      <c r="A132" s="169" t="str">
        <f>IF(OR($I132="TTL",$I132=""),"",IF(ISERROR(VLOOKUP($B132,CODE!$D:$G,CODE!$F$1-2,FALSE))=TRUE,"전략",VLOOKUP($B132,CODE!$D:$G,CODE!$F$1-2,FALSE)))</f>
        <v/>
      </c>
      <c r="B132" s="224" t="str">
        <f>IF(OR($I132="TTL",$I132=""),"",IF(VLOOKUP($P132,CODE!$K:$O,CODE!$O$1,FALSE)="",$I132,$I132&amp;"-"&amp;VLOOKUP($P132,CODE!$K:$O,CODE!$O$1,FALSE)))</f>
        <v/>
      </c>
      <c r="C132" s="72" t="str">
        <f t="shared" si="115"/>
        <v>--</v>
      </c>
      <c r="D132" s="306" t="str">
        <f t="shared" si="116"/>
        <v>--</v>
      </c>
      <c r="E132" s="72">
        <f t="shared" si="117"/>
        <v>0</v>
      </c>
      <c r="F132" s="195" t="str">
        <f t="shared" si="118"/>
        <v>--0</v>
      </c>
      <c r="G132" s="72" t="str">
        <f t="shared" si="119"/>
        <v>--0-</v>
      </c>
      <c r="H132" s="72">
        <f>IF(ISERROR(I132&amp;VLOOKUP(P132,CODE!$K:$N,CODE!$N$1,FALSE)&amp;S132)=TRUE,0,I132&amp;VLOOKUP(P132,CODE!$K:$N,CODE!$N$1,FALSE)&amp;S132)</f>
        <v>0</v>
      </c>
      <c r="I132" s="72" t="str">
        <f>IF(ISERROR(SEARCH("TTL",$K132))=TRUE,IF($L132="","",VLOOKUP($L132,CODE!$B:$G,CODE!$D$1,FALSE)),"TTL")</f>
        <v/>
      </c>
      <c r="J132" s="244" t="str">
        <f t="shared" si="120"/>
        <v/>
      </c>
      <c r="K132" s="591"/>
      <c r="L132" s="40"/>
      <c r="M132" s="41" t="str">
        <f>IF(OR($I132="TTL",$L132=""),"",VLOOKUP($L132,CODE!$B:$D,CODE!$C$1,FALSE))</f>
        <v/>
      </c>
      <c r="N132" s="42" t="str">
        <f>IF(OR($I132="TTL",$L132=""),"",VLOOKUP($K$2,CODE!$S:$T,CODE!$T$1-1,FALSE))</f>
        <v/>
      </c>
      <c r="O132" s="43" t="str">
        <f>IF(OR($I132="TTL",$L132=""),"",VLOOKUP($L$2,CODE!$X:$Y,CODE!$Y$1-1,FALSE))</f>
        <v/>
      </c>
      <c r="P132" s="40"/>
      <c r="Q132" s="41" t="str">
        <f>IF(OR($I132="TTL",$P132=""),"",VLOOKUP($P132,CODE!$K:$M,CODE!$L$1,FALSE))</f>
        <v/>
      </c>
      <c r="R132" s="185" t="s">
        <v>1913</v>
      </c>
      <c r="S132" s="40"/>
      <c r="T132" s="43" t="str">
        <f t="shared" si="136"/>
        <v/>
      </c>
      <c r="U132" s="39" t="str">
        <f t="shared" si="137"/>
        <v/>
      </c>
      <c r="V132" s="36">
        <f t="shared" si="129"/>
        <v>0</v>
      </c>
      <c r="W132" s="44"/>
      <c r="X132" s="39" t="str">
        <f>IF($Y132="","",VLOOKUP($Y132,CODE!$AE:$AF,CODE!$AF$1-1,FALSE))</f>
        <v/>
      </c>
      <c r="Y132" s="37"/>
      <c r="Z132" s="35" t="str">
        <f t="shared" si="104"/>
        <v/>
      </c>
      <c r="AA132" s="587" t="str">
        <f t="shared" si="105"/>
        <v/>
      </c>
      <c r="AB132" s="45">
        <f t="shared" si="106"/>
        <v>0</v>
      </c>
      <c r="AC132" s="593">
        <v>0</v>
      </c>
      <c r="AD132" s="186">
        <v>1</v>
      </c>
      <c r="AE132" s="218"/>
      <c r="AF132" s="214"/>
      <c r="AG132" s="215"/>
      <c r="AH132" s="216"/>
      <c r="AI132" s="231" t="str">
        <f t="shared" si="138"/>
        <v/>
      </c>
      <c r="AJ132" s="217"/>
      <c r="AK132" s="217"/>
      <c r="AL132" s="219" t="str">
        <f t="shared" si="139"/>
        <v/>
      </c>
      <c r="AM132" s="254">
        <f>IF(ISERROR(VLOOKUP($F132,[1]기획현황취합!$A$1:$E$64926,[1]기획현황취합!$B$1,FALSE))=TRUE,0,VLOOKUP($F132,[1]기획현황취합!$A$1:$E$64926,[1]기획현황취합!$B$1,FALSE))</f>
        <v>0</v>
      </c>
      <c r="AN132" s="1003">
        <f>IF(ISERROR(VLOOKUP($F132,[1]기획현황취합!$A$1:$E$64926,[1]기획현황취합!$C$1,FALSE))=TRUE,0,VLOOKUP($F132,[1]기획현황취합!$A$1:$E$64926,[1]기획현황취합!$C$1,FALSE))</f>
        <v>0</v>
      </c>
      <c r="AO132" s="46">
        <f>IF(ISERROR(($AM132/1.1)/VLOOKUP($AG132,'TARGET MU'!$A:$D,'TARGET MU'!$D$1,FALSE))=TRUE,0,($AM132/1.1)/VLOOKUP($AG132,'TARGET MU'!$A:$D,'TARGET MU'!$D$1,FALSE))</f>
        <v>0</v>
      </c>
      <c r="AP132" s="1034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38">
        <f t="shared" si="107"/>
        <v>0</v>
      </c>
      <c r="AR132" s="725">
        <v>0</v>
      </c>
      <c r="AS132" s="725">
        <v>0</v>
      </c>
      <c r="AT132" s="251" t="s">
        <v>1714</v>
      </c>
      <c r="AU132" s="226">
        <f t="shared" si="73"/>
        <v>0</v>
      </c>
      <c r="AV132" s="252">
        <v>0</v>
      </c>
      <c r="AW132" s="253">
        <v>0</v>
      </c>
      <c r="AX132" s="257">
        <f>IF(ISERROR(VLOOKUP($F132,[1]기획현황취합!$A$1:$E$64926,[1]기획현황취합!$D$1,FALSE))=TRUE,0,VLOOKUP($F132,[1]기획현황취합!$A$1:$E$64926,[1]기획현황취합!$D$1,FALSE))</f>
        <v>0</v>
      </c>
      <c r="AY132" s="255">
        <v>0</v>
      </c>
      <c r="AZ132" s="210">
        <f>IF(ISERROR(VLOOKUP($F132,[1]기획현황취합!$A$1:$E$64926,[1]기획현황취합!$E$1,FALSE))=TRUE,0,VLOOKUP($F132,[1]기획현황취합!$A$1:$E$64926,[1]기획현황취합!$E$1,FALSE))</f>
        <v>0</v>
      </c>
      <c r="BA132" s="250">
        <v>0</v>
      </c>
      <c r="BB132" s="250">
        <v>0</v>
      </c>
      <c r="BC132" s="250">
        <v>0</v>
      </c>
      <c r="BD132" s="250">
        <v>0</v>
      </c>
      <c r="BE132" s="250">
        <v>0</v>
      </c>
      <c r="BF132" s="250">
        <v>0</v>
      </c>
      <c r="BG132" s="256">
        <v>0</v>
      </c>
      <c r="BH132" s="256">
        <v>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30"/>
        <v>0</v>
      </c>
      <c r="BO132" s="47">
        <f t="shared" si="131"/>
        <v>0</v>
      </c>
      <c r="BP132" s="95">
        <f t="shared" si="132"/>
        <v>0</v>
      </c>
      <c r="BQ132" s="95">
        <f t="shared" si="133"/>
        <v>0</v>
      </c>
      <c r="BR132" s="48">
        <f t="shared" si="74"/>
        <v>0</v>
      </c>
      <c r="BT132" s="26" t="str">
        <f>IF(ISERROR(Z132&amp;VLOOKUP($AG132,'TARGET MU'!$A:$D,'TARGET MU'!$B$1,FALSE))=TRUE,"",Z132&amp;VLOOKUP($AG132,'TARGET MU'!$A:$D,'TARGET MU'!$B$1,FALSE))</f>
        <v/>
      </c>
      <c r="BU132" s="31">
        <f t="shared" si="121"/>
        <v>0</v>
      </c>
      <c r="BV132" s="31" t="str">
        <f t="shared" si="122"/>
        <v>0</v>
      </c>
      <c r="BX132" s="55">
        <f t="shared" si="75"/>
        <v>0</v>
      </c>
      <c r="BY132" s="56" t="str">
        <f t="shared" si="76"/>
        <v/>
      </c>
      <c r="BZ132" s="56">
        <f t="shared" si="77"/>
        <v>0</v>
      </c>
      <c r="CA132" s="56">
        <f t="shared" si="78"/>
        <v>0</v>
      </c>
      <c r="CB132" s="56" t="str">
        <f t="shared" si="79"/>
        <v>K</v>
      </c>
      <c r="CC132" s="56">
        <f t="shared" si="80"/>
        <v>0</v>
      </c>
      <c r="CD132" s="57">
        <f t="shared" si="81"/>
        <v>0</v>
      </c>
      <c r="CE132" s="56" t="str">
        <f t="shared" si="82"/>
        <v/>
      </c>
      <c r="CF132" s="56" t="str">
        <f t="shared" si="83"/>
        <v/>
      </c>
      <c r="CG132" s="57">
        <f t="shared" si="84"/>
        <v>0</v>
      </c>
      <c r="CH132" s="56" t="str">
        <f t="shared" si="85"/>
        <v/>
      </c>
      <c r="CI132" s="56">
        <f t="shared" si="86"/>
        <v>1</v>
      </c>
      <c r="CJ132" s="56">
        <f t="shared" si="87"/>
        <v>0</v>
      </c>
      <c r="CK132" s="58">
        <f t="shared" si="134"/>
        <v>0</v>
      </c>
      <c r="CL132" s="59">
        <f t="shared" si="88"/>
        <v>0</v>
      </c>
      <c r="CM132" s="58">
        <f t="shared" si="89"/>
        <v>0</v>
      </c>
      <c r="CN132" s="58">
        <f t="shared" si="90"/>
        <v>0</v>
      </c>
      <c r="CO132" s="58">
        <f t="shared" si="91"/>
        <v>0</v>
      </c>
      <c r="CP132" s="60" t="str">
        <f t="shared" si="92"/>
        <v/>
      </c>
      <c r="CQ132" s="241"/>
      <c r="CS132" s="49"/>
      <c r="CT132" s="50" t="str">
        <f t="shared" si="93"/>
        <v/>
      </c>
      <c r="CU132" s="51" t="str">
        <f t="shared" si="94"/>
        <v/>
      </c>
      <c r="CV132" s="51" t="str">
        <f t="shared" si="113"/>
        <v>_</v>
      </c>
      <c r="CW132" s="51" t="str">
        <f t="shared" si="95"/>
        <v/>
      </c>
      <c r="CX132" s="52">
        <f t="shared" si="96"/>
        <v>0</v>
      </c>
      <c r="CY132" s="52" t="str">
        <f t="shared" si="97"/>
        <v/>
      </c>
      <c r="CZ132" s="53">
        <f t="shared" si="135"/>
        <v>0</v>
      </c>
      <c r="DA132" s="53">
        <f t="shared" si="98"/>
        <v>0</v>
      </c>
      <c r="DB132" s="52">
        <f t="shared" si="99"/>
        <v>0</v>
      </c>
      <c r="DC132" s="52">
        <f t="shared" si="100"/>
        <v>0</v>
      </c>
      <c r="DD132" s="61"/>
      <c r="DE132" s="165"/>
      <c r="DG132" s="277"/>
      <c r="DH132" s="283" t="str">
        <f t="shared" si="101"/>
        <v/>
      </c>
      <c r="DI132" s="276"/>
      <c r="DJ132" s="276"/>
      <c r="DK132" s="277"/>
      <c r="DL132" s="277"/>
      <c r="DM132" s="1080"/>
      <c r="DN132" s="277"/>
      <c r="DO132" s="277"/>
      <c r="DP132" s="284" t="str">
        <f t="shared" si="102"/>
        <v/>
      </c>
      <c r="DQ132" s="277"/>
      <c r="DR132" s="277"/>
      <c r="DS132" s="278"/>
      <c r="DT132" s="277"/>
      <c r="DU132" s="278"/>
      <c r="DV132" s="277"/>
      <c r="DW132" s="277"/>
      <c r="DX132" s="278"/>
      <c r="DY132" s="278"/>
      <c r="DZ132" s="61"/>
      <c r="EA132" s="62"/>
      <c r="EB132" s="62"/>
      <c r="EC132" s="26" t="str">
        <f t="shared" si="123"/>
        <v/>
      </c>
      <c r="ED132" s="26" t="str">
        <f t="shared" si="124"/>
        <v/>
      </c>
      <c r="EE132" s="27">
        <f>IF(ED132="",0,IF(COUNTIF(ED$12:ED131,ED132)=0,0,COUNTIF(ED$12:ED131,ED132)))</f>
        <v>0</v>
      </c>
      <c r="EF132" s="26">
        <f t="shared" si="125"/>
        <v>0</v>
      </c>
      <c r="EG132" s="27" t="str">
        <f t="shared" si="126"/>
        <v/>
      </c>
      <c r="EI132" s="26" t="str">
        <f t="shared" si="127"/>
        <v/>
      </c>
      <c r="EJ132" s="26" t="str">
        <f t="shared" si="128"/>
        <v/>
      </c>
      <c r="EL132" s="277"/>
      <c r="EM132" s="276"/>
      <c r="EN132" s="276"/>
      <c r="EO132" s="276"/>
      <c r="EP132" s="277"/>
      <c r="EQ132" s="277"/>
      <c r="ER132" s="1080"/>
      <c r="ES132" s="277"/>
      <c r="ET132" s="277"/>
      <c r="EU132" s="276"/>
      <c r="EV132" s="277"/>
      <c r="EW132" s="277"/>
    </row>
    <row r="133" spans="1:153" s="26" customFormat="1" ht="52.5" customHeight="1">
      <c r="A133" s="169" t="str">
        <f>IF(OR($I133="TTL",$I133=""),"",IF(ISERROR(VLOOKUP($B133,CODE!$D:$G,CODE!$F$1-2,FALSE))=TRUE,"전략",VLOOKUP($B133,CODE!$D:$G,CODE!$F$1-2,FALSE)))</f>
        <v/>
      </c>
      <c r="B133" s="224" t="str">
        <f>IF(OR($I133="TTL",$I133=""),"",IF(VLOOKUP($P133,CODE!$K:$O,CODE!$O$1,FALSE)="",$I133,$I133&amp;"-"&amp;VLOOKUP($P133,CODE!$K:$O,CODE!$O$1,FALSE)))</f>
        <v/>
      </c>
      <c r="C133" s="72" t="str">
        <f t="shared" si="115"/>
        <v>--</v>
      </c>
      <c r="D133" s="306" t="str">
        <f t="shared" si="116"/>
        <v>--</v>
      </c>
      <c r="E133" s="72">
        <f t="shared" si="117"/>
        <v>0</v>
      </c>
      <c r="F133" s="195" t="str">
        <f t="shared" si="118"/>
        <v>--0</v>
      </c>
      <c r="G133" s="72" t="str">
        <f t="shared" si="119"/>
        <v>--0-</v>
      </c>
      <c r="H133" s="72">
        <f>IF(ISERROR(I133&amp;VLOOKUP(P133,CODE!$K:$N,CODE!$N$1,FALSE)&amp;S133)=TRUE,0,I133&amp;VLOOKUP(P133,CODE!$K:$N,CODE!$N$1,FALSE)&amp;S133)</f>
        <v>0</v>
      </c>
      <c r="I133" s="72" t="str">
        <f>IF(ISERROR(SEARCH("TTL",$K133))=TRUE,IF($L133="","",VLOOKUP($L133,CODE!$B:$G,CODE!$D$1,FALSE)),"TTL")</f>
        <v/>
      </c>
      <c r="J133" s="244" t="str">
        <f t="shared" si="120"/>
        <v/>
      </c>
      <c r="K133" s="591"/>
      <c r="L133" s="40"/>
      <c r="M133" s="41" t="str">
        <f>IF(OR($I133="TTL",$L133=""),"",VLOOKUP($L133,CODE!$B:$D,CODE!$C$1,FALSE))</f>
        <v/>
      </c>
      <c r="N133" s="42" t="str">
        <f>IF(OR($I133="TTL",$L133=""),"",VLOOKUP($K$2,CODE!$S:$T,CODE!$T$1-1,FALSE))</f>
        <v/>
      </c>
      <c r="O133" s="43" t="str">
        <f>IF(OR($I133="TTL",$L133=""),"",VLOOKUP($L$2,CODE!$X:$Y,CODE!$Y$1-1,FALSE))</f>
        <v/>
      </c>
      <c r="P133" s="40"/>
      <c r="Q133" s="41" t="str">
        <f>IF(OR($I133="TTL",$P133=""),"",VLOOKUP($P133,CODE!$K:$M,CODE!$L$1,FALSE))</f>
        <v/>
      </c>
      <c r="R133" s="185" t="s">
        <v>1913</v>
      </c>
      <c r="S133" s="40"/>
      <c r="T133" s="43" t="str">
        <f t="shared" si="136"/>
        <v/>
      </c>
      <c r="U133" s="39" t="str">
        <f t="shared" si="137"/>
        <v/>
      </c>
      <c r="V133" s="36">
        <f t="shared" si="129"/>
        <v>0</v>
      </c>
      <c r="W133" s="44"/>
      <c r="X133" s="39" t="str">
        <f>IF($Y133="","",VLOOKUP($Y133,CODE!$AE:$AF,CODE!$AF$1-1,FALSE))</f>
        <v/>
      </c>
      <c r="Y133" s="37"/>
      <c r="Z133" s="35" t="str">
        <f t="shared" si="104"/>
        <v/>
      </c>
      <c r="AA133" s="587" t="str">
        <f t="shared" si="105"/>
        <v/>
      </c>
      <c r="AB133" s="45">
        <f t="shared" si="106"/>
        <v>0</v>
      </c>
      <c r="AC133" s="593">
        <v>0</v>
      </c>
      <c r="AD133" s="186">
        <v>1</v>
      </c>
      <c r="AE133" s="218"/>
      <c r="AF133" s="214"/>
      <c r="AG133" s="215"/>
      <c r="AH133" s="216"/>
      <c r="AI133" s="231" t="str">
        <f t="shared" si="138"/>
        <v/>
      </c>
      <c r="AJ133" s="217"/>
      <c r="AK133" s="217"/>
      <c r="AL133" s="219" t="str">
        <f t="shared" si="139"/>
        <v/>
      </c>
      <c r="AM133" s="254">
        <f>IF(ISERROR(VLOOKUP($F133,[1]기획현황취합!$A$1:$E$64926,[1]기획현황취합!$B$1,FALSE))=TRUE,0,VLOOKUP($F133,[1]기획현황취합!$A$1:$E$64926,[1]기획현황취합!$B$1,FALSE))</f>
        <v>0</v>
      </c>
      <c r="AN133" s="1003">
        <f>IF(ISERROR(VLOOKUP($F133,[1]기획현황취합!$A$1:$E$64926,[1]기획현황취합!$C$1,FALSE))=TRUE,0,VLOOKUP($F133,[1]기획현황취합!$A$1:$E$64926,[1]기획현황취합!$C$1,FALSE))</f>
        <v>0</v>
      </c>
      <c r="AO133" s="46">
        <f>IF(ISERROR(($AM133/1.1)/VLOOKUP($AG133,'TARGET MU'!$A:$D,'TARGET MU'!$D$1,FALSE))=TRUE,0,($AM133/1.1)/VLOOKUP($AG133,'TARGET MU'!$A:$D,'TARGET MU'!$D$1,FALSE))</f>
        <v>0</v>
      </c>
      <c r="AP133" s="1034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0</v>
      </c>
      <c r="AQ133" s="38">
        <f t="shared" si="107"/>
        <v>0</v>
      </c>
      <c r="AR133" s="725">
        <v>0</v>
      </c>
      <c r="AS133" s="725">
        <v>0</v>
      </c>
      <c r="AT133" s="251" t="s">
        <v>1714</v>
      </c>
      <c r="AU133" s="226">
        <f t="shared" si="73"/>
        <v>0</v>
      </c>
      <c r="AV133" s="252">
        <v>0</v>
      </c>
      <c r="AW133" s="253">
        <v>0</v>
      </c>
      <c r="AX133" s="257">
        <f>IF(ISERROR(VLOOKUP($F133,[1]기획현황취합!$A$1:$E$64926,[1]기획현황취합!$D$1,FALSE))=TRUE,0,VLOOKUP($F133,[1]기획현황취합!$A$1:$E$64926,[1]기획현황취합!$D$1,FALSE))</f>
        <v>0</v>
      </c>
      <c r="AY133" s="255">
        <v>0</v>
      </c>
      <c r="AZ133" s="210">
        <f>IF(ISERROR(VLOOKUP($F133,[1]기획현황취합!$A$1:$E$64926,[1]기획현황취합!$E$1,FALSE))=TRUE,0,VLOOKUP($F133,[1]기획현황취합!$A$1:$E$64926,[1]기획현황취합!$E$1,FALSE))</f>
        <v>0</v>
      </c>
      <c r="BA133" s="250">
        <v>0</v>
      </c>
      <c r="BB133" s="250">
        <v>0</v>
      </c>
      <c r="BC133" s="250">
        <v>0</v>
      </c>
      <c r="BD133" s="250">
        <v>0</v>
      </c>
      <c r="BE133" s="250">
        <v>0</v>
      </c>
      <c r="BF133" s="250">
        <v>0</v>
      </c>
      <c r="BG133" s="256">
        <v>0</v>
      </c>
      <c r="BH133" s="256">
        <v>0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30"/>
        <v>0</v>
      </c>
      <c r="BO133" s="47">
        <f t="shared" si="131"/>
        <v>0</v>
      </c>
      <c r="BP133" s="95">
        <f t="shared" si="132"/>
        <v>0</v>
      </c>
      <c r="BQ133" s="95">
        <f t="shared" si="133"/>
        <v>0</v>
      </c>
      <c r="BR133" s="48">
        <f t="shared" si="74"/>
        <v>0</v>
      </c>
      <c r="BT133" s="26" t="str">
        <f>IF(ISERROR(Z133&amp;VLOOKUP($AG133,'TARGET MU'!$A:$D,'TARGET MU'!$B$1,FALSE))=TRUE,"",Z133&amp;VLOOKUP($AG133,'TARGET MU'!$A:$D,'TARGET MU'!$B$1,FALSE))</f>
        <v/>
      </c>
      <c r="BU133" s="31">
        <f t="shared" si="121"/>
        <v>0</v>
      </c>
      <c r="BV133" s="31" t="str">
        <f t="shared" si="122"/>
        <v>0</v>
      </c>
      <c r="BX133" s="55">
        <f t="shared" si="75"/>
        <v>0</v>
      </c>
      <c r="BY133" s="56" t="str">
        <f t="shared" si="76"/>
        <v/>
      </c>
      <c r="BZ133" s="56">
        <f t="shared" si="77"/>
        <v>0</v>
      </c>
      <c r="CA133" s="56">
        <f t="shared" si="78"/>
        <v>0</v>
      </c>
      <c r="CB133" s="56" t="str">
        <f t="shared" si="79"/>
        <v>K</v>
      </c>
      <c r="CC133" s="56">
        <f t="shared" si="80"/>
        <v>0</v>
      </c>
      <c r="CD133" s="57">
        <f t="shared" si="81"/>
        <v>0</v>
      </c>
      <c r="CE133" s="56" t="str">
        <f t="shared" si="82"/>
        <v/>
      </c>
      <c r="CF133" s="56" t="str">
        <f t="shared" si="83"/>
        <v/>
      </c>
      <c r="CG133" s="57">
        <f t="shared" si="84"/>
        <v>0</v>
      </c>
      <c r="CH133" s="56" t="str">
        <f t="shared" si="85"/>
        <v/>
      </c>
      <c r="CI133" s="56">
        <f t="shared" si="86"/>
        <v>1</v>
      </c>
      <c r="CJ133" s="56">
        <f t="shared" si="87"/>
        <v>0</v>
      </c>
      <c r="CK133" s="58">
        <f t="shared" si="134"/>
        <v>0</v>
      </c>
      <c r="CL133" s="59">
        <f t="shared" si="88"/>
        <v>0</v>
      </c>
      <c r="CM133" s="58">
        <f t="shared" si="89"/>
        <v>0</v>
      </c>
      <c r="CN133" s="58">
        <f t="shared" si="90"/>
        <v>0</v>
      </c>
      <c r="CO133" s="58">
        <f t="shared" si="91"/>
        <v>0</v>
      </c>
      <c r="CP133" s="60" t="str">
        <f t="shared" si="92"/>
        <v/>
      </c>
      <c r="CQ133" s="241"/>
      <c r="CS133" s="49"/>
      <c r="CT133" s="50" t="str">
        <f t="shared" si="93"/>
        <v/>
      </c>
      <c r="CU133" s="51" t="str">
        <f t="shared" si="94"/>
        <v/>
      </c>
      <c r="CV133" s="51" t="str">
        <f t="shared" si="113"/>
        <v>_</v>
      </c>
      <c r="CW133" s="51" t="str">
        <f t="shared" si="95"/>
        <v/>
      </c>
      <c r="CX133" s="52">
        <f t="shared" si="96"/>
        <v>0</v>
      </c>
      <c r="CY133" s="52" t="str">
        <f t="shared" si="97"/>
        <v/>
      </c>
      <c r="CZ133" s="53">
        <f t="shared" si="135"/>
        <v>0</v>
      </c>
      <c r="DA133" s="53">
        <f t="shared" si="98"/>
        <v>0</v>
      </c>
      <c r="DB133" s="52">
        <f t="shared" si="99"/>
        <v>0</v>
      </c>
      <c r="DC133" s="52">
        <f t="shared" si="100"/>
        <v>0</v>
      </c>
      <c r="DD133" s="61"/>
      <c r="DE133" s="165"/>
      <c r="DG133" s="277"/>
      <c r="DH133" s="283" t="str">
        <f t="shared" si="101"/>
        <v/>
      </c>
      <c r="DI133" s="276"/>
      <c r="DJ133" s="276"/>
      <c r="DK133" s="277"/>
      <c r="DL133" s="277"/>
      <c r="DM133" s="1080"/>
      <c r="DN133" s="277"/>
      <c r="DO133" s="277"/>
      <c r="DP133" s="284" t="str">
        <f t="shared" si="102"/>
        <v/>
      </c>
      <c r="DQ133" s="277"/>
      <c r="DR133" s="277"/>
      <c r="DS133" s="278"/>
      <c r="DT133" s="277"/>
      <c r="DU133" s="278"/>
      <c r="DV133" s="277"/>
      <c r="DW133" s="277"/>
      <c r="DX133" s="278"/>
      <c r="DY133" s="278"/>
      <c r="DZ133" s="61"/>
      <c r="EA133" s="62"/>
      <c r="EB133" s="62"/>
      <c r="EC133" s="26" t="str">
        <f t="shared" si="123"/>
        <v/>
      </c>
      <c r="ED133" s="26" t="str">
        <f t="shared" si="124"/>
        <v/>
      </c>
      <c r="EE133" s="27">
        <f>IF(ED133="",0,IF(COUNTIF(ED$12:ED132,ED133)=0,0,COUNTIF(ED$12:ED132,ED133)))</f>
        <v>0</v>
      </c>
      <c r="EF133" s="26">
        <f t="shared" si="125"/>
        <v>0</v>
      </c>
      <c r="EG133" s="27" t="str">
        <f t="shared" si="126"/>
        <v/>
      </c>
      <c r="EI133" s="26" t="str">
        <f t="shared" si="127"/>
        <v/>
      </c>
      <c r="EJ133" s="26" t="str">
        <f t="shared" si="128"/>
        <v/>
      </c>
      <c r="EL133" s="277"/>
      <c r="EM133" s="276"/>
      <c r="EN133" s="276"/>
      <c r="EO133" s="276"/>
      <c r="EP133" s="277"/>
      <c r="EQ133" s="277"/>
      <c r="ER133" s="1080"/>
      <c r="ES133" s="277"/>
      <c r="ET133" s="277"/>
      <c r="EU133" s="276"/>
      <c r="EV133" s="277"/>
      <c r="EW133" s="277"/>
    </row>
    <row r="134" spans="1:153" s="26" customFormat="1" ht="52.5" customHeight="1">
      <c r="A134" s="169" t="str">
        <f>IF(OR($I134="TTL",$I134=""),"",IF(ISERROR(VLOOKUP($B134,CODE!$D:$G,CODE!$F$1-2,FALSE))=TRUE,"전략",VLOOKUP($B134,CODE!$D:$G,CODE!$F$1-2,FALSE)))</f>
        <v/>
      </c>
      <c r="B134" s="224" t="str">
        <f>IF(OR($I134="TTL",$I134=""),"",IF(VLOOKUP($P134,CODE!$K:$O,CODE!$O$1,FALSE)="",$I134,$I134&amp;"-"&amp;VLOOKUP($P134,CODE!$K:$O,CODE!$O$1,FALSE)))</f>
        <v/>
      </c>
      <c r="C134" s="72" t="str">
        <f t="shared" si="115"/>
        <v>--</v>
      </c>
      <c r="D134" s="306" t="str">
        <f t="shared" si="116"/>
        <v>--</v>
      </c>
      <c r="E134" s="72">
        <f t="shared" si="117"/>
        <v>0</v>
      </c>
      <c r="F134" s="195" t="str">
        <f t="shared" si="118"/>
        <v>--0</v>
      </c>
      <c r="G134" s="72" t="str">
        <f t="shared" si="119"/>
        <v>--0-</v>
      </c>
      <c r="H134" s="72">
        <f>IF(ISERROR(I134&amp;VLOOKUP(P134,CODE!$K:$N,CODE!$N$1,FALSE)&amp;S134)=TRUE,0,I134&amp;VLOOKUP(P134,CODE!$K:$N,CODE!$N$1,FALSE)&amp;S134)</f>
        <v>0</v>
      </c>
      <c r="I134" s="72" t="str">
        <f>IF(ISERROR(SEARCH("TTL",$K134))=TRUE,IF($L134="","",VLOOKUP($L134,CODE!$B:$G,CODE!$D$1,FALSE)),"TTL")</f>
        <v/>
      </c>
      <c r="J134" s="244" t="str">
        <f t="shared" si="120"/>
        <v/>
      </c>
      <c r="K134" s="591"/>
      <c r="L134" s="40"/>
      <c r="M134" s="41" t="str">
        <f>IF(OR($I134="TTL",$L134=""),"",VLOOKUP($L134,CODE!$B:$D,CODE!$C$1,FALSE))</f>
        <v/>
      </c>
      <c r="N134" s="42" t="str">
        <f>IF(OR($I134="TTL",$L134=""),"",VLOOKUP($K$2,CODE!$S:$T,CODE!$T$1-1,FALSE))</f>
        <v/>
      </c>
      <c r="O134" s="43" t="str">
        <f>IF(OR($I134="TTL",$L134=""),"",VLOOKUP($L$2,CODE!$X:$Y,CODE!$Y$1-1,FALSE))</f>
        <v/>
      </c>
      <c r="P134" s="40"/>
      <c r="Q134" s="41" t="str">
        <f>IF(OR($I134="TTL",$P134=""),"",VLOOKUP($P134,CODE!$K:$M,CODE!$L$1,FALSE))</f>
        <v/>
      </c>
      <c r="R134" s="185" t="s">
        <v>1913</v>
      </c>
      <c r="S134" s="40"/>
      <c r="T134" s="43" t="str">
        <f t="shared" si="136"/>
        <v/>
      </c>
      <c r="U134" s="39" t="str">
        <f t="shared" si="137"/>
        <v/>
      </c>
      <c r="V134" s="36">
        <f t="shared" si="129"/>
        <v>0</v>
      </c>
      <c r="W134" s="44"/>
      <c r="X134" s="39" t="str">
        <f>IF($Y134="","",VLOOKUP($Y134,CODE!$AE:$AF,CODE!$AF$1-1,FALSE))</f>
        <v/>
      </c>
      <c r="Y134" s="37"/>
      <c r="Z134" s="35" t="str">
        <f t="shared" si="104"/>
        <v/>
      </c>
      <c r="AA134" s="587" t="str">
        <f t="shared" si="105"/>
        <v/>
      </c>
      <c r="AB134" s="45">
        <f t="shared" si="106"/>
        <v>0</v>
      </c>
      <c r="AC134" s="593">
        <v>0</v>
      </c>
      <c r="AD134" s="186">
        <v>1</v>
      </c>
      <c r="AE134" s="218"/>
      <c r="AF134" s="214"/>
      <c r="AG134" s="215"/>
      <c r="AH134" s="216"/>
      <c r="AI134" s="231" t="str">
        <f t="shared" si="138"/>
        <v/>
      </c>
      <c r="AJ134" s="217"/>
      <c r="AK134" s="217"/>
      <c r="AL134" s="219" t="str">
        <f t="shared" si="139"/>
        <v/>
      </c>
      <c r="AM134" s="254">
        <f>IF(ISERROR(VLOOKUP($F134,[1]기획현황취합!$A$1:$E$64926,[1]기획현황취합!$B$1,FALSE))=TRUE,0,VLOOKUP($F134,[1]기획현황취합!$A$1:$E$64926,[1]기획현황취합!$B$1,FALSE))</f>
        <v>0</v>
      </c>
      <c r="AN134" s="1003">
        <f>IF(ISERROR(VLOOKUP($F134,[1]기획현황취합!$A$1:$E$64926,[1]기획현황취합!$C$1,FALSE))=TRUE,0,VLOOKUP($F134,[1]기획현황취합!$A$1:$E$64926,[1]기획현황취합!$C$1,FALSE))</f>
        <v>0</v>
      </c>
      <c r="AO134" s="46">
        <f>IF(ISERROR(($AM134/1.1)/VLOOKUP($AG134,'TARGET MU'!$A:$D,'TARGET MU'!$D$1,FALSE))=TRUE,0,($AM134/1.1)/VLOOKUP($AG134,'TARGET MU'!$A:$D,'TARGET MU'!$D$1,FALSE))</f>
        <v>0</v>
      </c>
      <c r="AP134" s="1034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0</v>
      </c>
      <c r="AQ134" s="38">
        <f t="shared" si="107"/>
        <v>0</v>
      </c>
      <c r="AR134" s="725">
        <v>0</v>
      </c>
      <c r="AS134" s="725">
        <v>0</v>
      </c>
      <c r="AT134" s="251" t="s">
        <v>1714</v>
      </c>
      <c r="AU134" s="226">
        <f t="shared" si="73"/>
        <v>0</v>
      </c>
      <c r="AV134" s="252">
        <v>0</v>
      </c>
      <c r="AW134" s="253">
        <v>0</v>
      </c>
      <c r="AX134" s="257">
        <f>IF(ISERROR(VLOOKUP($F134,[1]기획현황취합!$A$1:$E$64926,[1]기획현황취합!$D$1,FALSE))=TRUE,0,VLOOKUP($F134,[1]기획현황취합!$A$1:$E$64926,[1]기획현황취합!$D$1,FALSE))</f>
        <v>0</v>
      </c>
      <c r="AY134" s="255">
        <v>0</v>
      </c>
      <c r="AZ134" s="210">
        <f>IF(ISERROR(VLOOKUP($F134,[1]기획현황취합!$A$1:$E$64926,[1]기획현황취합!$E$1,FALSE))=TRUE,0,VLOOKUP($F134,[1]기획현황취합!$A$1:$E$64926,[1]기획현황취합!$E$1,FALSE))</f>
        <v>0</v>
      </c>
      <c r="BA134" s="250">
        <v>0</v>
      </c>
      <c r="BB134" s="250">
        <v>0</v>
      </c>
      <c r="BC134" s="250">
        <v>0</v>
      </c>
      <c r="BD134" s="250">
        <v>0</v>
      </c>
      <c r="BE134" s="250">
        <v>0</v>
      </c>
      <c r="BF134" s="250">
        <v>0</v>
      </c>
      <c r="BG134" s="256">
        <v>0</v>
      </c>
      <c r="BH134" s="256">
        <v>0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30"/>
        <v>0</v>
      </c>
      <c r="BO134" s="47">
        <f t="shared" si="131"/>
        <v>0</v>
      </c>
      <c r="BP134" s="95">
        <f t="shared" si="132"/>
        <v>0</v>
      </c>
      <c r="BQ134" s="95">
        <f t="shared" si="133"/>
        <v>0</v>
      </c>
      <c r="BR134" s="48">
        <f t="shared" si="74"/>
        <v>0</v>
      </c>
      <c r="BT134" s="26" t="str">
        <f>IF(ISERROR(Z134&amp;VLOOKUP($AG134,'TARGET MU'!$A:$D,'TARGET MU'!$B$1,FALSE))=TRUE,"",Z134&amp;VLOOKUP($AG134,'TARGET MU'!$A:$D,'TARGET MU'!$B$1,FALSE))</f>
        <v/>
      </c>
      <c r="BU134" s="31">
        <f t="shared" si="121"/>
        <v>0</v>
      </c>
      <c r="BV134" s="31" t="str">
        <f t="shared" si="122"/>
        <v>0</v>
      </c>
      <c r="BX134" s="55">
        <f t="shared" si="75"/>
        <v>0</v>
      </c>
      <c r="BY134" s="56" t="str">
        <f t="shared" si="76"/>
        <v/>
      </c>
      <c r="BZ134" s="56">
        <f t="shared" si="77"/>
        <v>0</v>
      </c>
      <c r="CA134" s="56">
        <f t="shared" si="78"/>
        <v>0</v>
      </c>
      <c r="CB134" s="56" t="str">
        <f t="shared" si="79"/>
        <v>K</v>
      </c>
      <c r="CC134" s="56">
        <f t="shared" si="80"/>
        <v>0</v>
      </c>
      <c r="CD134" s="57">
        <f t="shared" si="81"/>
        <v>0</v>
      </c>
      <c r="CE134" s="56" t="str">
        <f t="shared" si="82"/>
        <v/>
      </c>
      <c r="CF134" s="56" t="str">
        <f t="shared" si="83"/>
        <v/>
      </c>
      <c r="CG134" s="57">
        <f t="shared" si="84"/>
        <v>0</v>
      </c>
      <c r="CH134" s="56" t="str">
        <f t="shared" si="85"/>
        <v/>
      </c>
      <c r="CI134" s="56">
        <f t="shared" si="86"/>
        <v>1</v>
      </c>
      <c r="CJ134" s="56">
        <f t="shared" si="87"/>
        <v>0</v>
      </c>
      <c r="CK134" s="58">
        <f t="shared" si="134"/>
        <v>0</v>
      </c>
      <c r="CL134" s="59">
        <f t="shared" si="88"/>
        <v>0</v>
      </c>
      <c r="CM134" s="58">
        <f t="shared" si="89"/>
        <v>0</v>
      </c>
      <c r="CN134" s="58">
        <f t="shared" si="90"/>
        <v>0</v>
      </c>
      <c r="CO134" s="58">
        <f t="shared" si="91"/>
        <v>0</v>
      </c>
      <c r="CP134" s="60" t="str">
        <f t="shared" si="92"/>
        <v/>
      </c>
      <c r="CQ134" s="241"/>
      <c r="CS134" s="49"/>
      <c r="CT134" s="50" t="str">
        <f t="shared" si="93"/>
        <v/>
      </c>
      <c r="CU134" s="51" t="str">
        <f t="shared" si="94"/>
        <v/>
      </c>
      <c r="CV134" s="51" t="str">
        <f t="shared" si="113"/>
        <v>_</v>
      </c>
      <c r="CW134" s="51" t="str">
        <f t="shared" si="95"/>
        <v/>
      </c>
      <c r="CX134" s="52">
        <f t="shared" si="96"/>
        <v>0</v>
      </c>
      <c r="CY134" s="52" t="str">
        <f t="shared" si="97"/>
        <v/>
      </c>
      <c r="CZ134" s="53">
        <f t="shared" si="135"/>
        <v>0</v>
      </c>
      <c r="DA134" s="53">
        <f t="shared" si="98"/>
        <v>0</v>
      </c>
      <c r="DB134" s="52">
        <f t="shared" si="99"/>
        <v>0</v>
      </c>
      <c r="DC134" s="52">
        <f t="shared" si="100"/>
        <v>0</v>
      </c>
      <c r="DD134" s="61"/>
      <c r="DE134" s="165"/>
      <c r="DG134" s="277"/>
      <c r="DH134" s="283" t="str">
        <f t="shared" si="101"/>
        <v/>
      </c>
      <c r="DI134" s="276"/>
      <c r="DJ134" s="276"/>
      <c r="DK134" s="277"/>
      <c r="DL134" s="277"/>
      <c r="DM134" s="1080"/>
      <c r="DN134" s="277"/>
      <c r="DO134" s="277"/>
      <c r="DP134" s="284" t="str">
        <f t="shared" si="102"/>
        <v/>
      </c>
      <c r="DQ134" s="277"/>
      <c r="DR134" s="277"/>
      <c r="DS134" s="278"/>
      <c r="DT134" s="277"/>
      <c r="DU134" s="278"/>
      <c r="DV134" s="277"/>
      <c r="DW134" s="277"/>
      <c r="DX134" s="278"/>
      <c r="DY134" s="278"/>
      <c r="DZ134" s="61"/>
      <c r="EA134" s="62"/>
      <c r="EB134" s="62"/>
      <c r="EC134" s="26" t="str">
        <f t="shared" si="123"/>
        <v/>
      </c>
      <c r="ED134" s="26" t="str">
        <f t="shared" si="124"/>
        <v/>
      </c>
      <c r="EE134" s="27">
        <f>IF(ED134="",0,IF(COUNTIF(ED$12:ED133,ED134)=0,0,COUNTIF(ED$12:ED133,ED134)))</f>
        <v>0</v>
      </c>
      <c r="EF134" s="26">
        <f t="shared" si="125"/>
        <v>0</v>
      </c>
      <c r="EG134" s="27" t="str">
        <f t="shared" si="126"/>
        <v/>
      </c>
      <c r="EI134" s="26" t="str">
        <f t="shared" si="127"/>
        <v/>
      </c>
      <c r="EJ134" s="26" t="str">
        <f t="shared" si="128"/>
        <v/>
      </c>
      <c r="EL134" s="277"/>
      <c r="EM134" s="276"/>
      <c r="EN134" s="276"/>
      <c r="EO134" s="276"/>
      <c r="EP134" s="277"/>
      <c r="EQ134" s="277"/>
      <c r="ER134" s="1080"/>
      <c r="ES134" s="277"/>
      <c r="ET134" s="277"/>
      <c r="EU134" s="276"/>
      <c r="EV134" s="277"/>
      <c r="EW134" s="277"/>
    </row>
    <row r="135" spans="1:153" s="26" customFormat="1" ht="52.5" customHeight="1">
      <c r="A135" s="169" t="str">
        <f>IF(OR($I135="TTL",$I135=""),"",IF(ISERROR(VLOOKUP($B135,CODE!$D:$G,CODE!$F$1-2,FALSE))=TRUE,"전략",VLOOKUP($B135,CODE!$D:$G,CODE!$F$1-2,FALSE)))</f>
        <v/>
      </c>
      <c r="B135" s="224" t="str">
        <f>IF(OR($I135="TTL",$I135=""),"",IF(VLOOKUP($P135,CODE!$K:$O,CODE!$O$1,FALSE)="",$I135,$I135&amp;"-"&amp;VLOOKUP($P135,CODE!$K:$O,CODE!$O$1,FALSE)))</f>
        <v/>
      </c>
      <c r="C135" s="72" t="str">
        <f t="shared" si="115"/>
        <v>--</v>
      </c>
      <c r="D135" s="306" t="str">
        <f t="shared" si="116"/>
        <v>--</v>
      </c>
      <c r="E135" s="72">
        <f t="shared" si="117"/>
        <v>0</v>
      </c>
      <c r="F135" s="195" t="str">
        <f t="shared" si="118"/>
        <v>--0</v>
      </c>
      <c r="G135" s="72" t="str">
        <f t="shared" si="119"/>
        <v>--0-</v>
      </c>
      <c r="H135" s="72">
        <f>IF(ISERROR(I135&amp;VLOOKUP(P135,CODE!$K:$N,CODE!$N$1,FALSE)&amp;S135)=TRUE,0,I135&amp;VLOOKUP(P135,CODE!$K:$N,CODE!$N$1,FALSE)&amp;S135)</f>
        <v>0</v>
      </c>
      <c r="I135" s="72" t="str">
        <f>IF(ISERROR(SEARCH("TTL",$K135))=TRUE,IF($L135="","",VLOOKUP($L135,CODE!$B:$G,CODE!$D$1,FALSE)),"TTL")</f>
        <v/>
      </c>
      <c r="J135" s="244" t="str">
        <f t="shared" si="120"/>
        <v/>
      </c>
      <c r="K135" s="591"/>
      <c r="L135" s="40"/>
      <c r="M135" s="41" t="str">
        <f>IF(OR($I135="TTL",$L135=""),"",VLOOKUP($L135,CODE!$B:$D,CODE!$C$1,FALSE))</f>
        <v/>
      </c>
      <c r="N135" s="42" t="str">
        <f>IF(OR($I135="TTL",$L135=""),"",VLOOKUP($K$2,CODE!$S:$T,CODE!$T$1-1,FALSE))</f>
        <v/>
      </c>
      <c r="O135" s="43" t="str">
        <f>IF(OR($I135="TTL",$L135=""),"",VLOOKUP($L$2,CODE!$X:$Y,CODE!$Y$1-1,FALSE))</f>
        <v/>
      </c>
      <c r="P135" s="40"/>
      <c r="Q135" s="41" t="str">
        <f>IF(OR($I135="TTL",$P135=""),"",VLOOKUP($P135,CODE!$K:$M,CODE!$L$1,FALSE))</f>
        <v/>
      </c>
      <c r="R135" s="185" t="s">
        <v>1913</v>
      </c>
      <c r="S135" s="40"/>
      <c r="T135" s="43" t="str">
        <f t="shared" si="136"/>
        <v/>
      </c>
      <c r="U135" s="39" t="str">
        <f t="shared" si="137"/>
        <v/>
      </c>
      <c r="V135" s="36">
        <f t="shared" si="129"/>
        <v>0</v>
      </c>
      <c r="W135" s="44"/>
      <c r="X135" s="39" t="str">
        <f>IF($Y135="","",VLOOKUP($Y135,CODE!$AE:$AF,CODE!$AF$1-1,FALSE))</f>
        <v/>
      </c>
      <c r="Y135" s="37"/>
      <c r="Z135" s="35" t="str">
        <f t="shared" si="104"/>
        <v/>
      </c>
      <c r="AA135" s="587" t="str">
        <f t="shared" si="105"/>
        <v/>
      </c>
      <c r="AB135" s="45">
        <f t="shared" si="106"/>
        <v>0</v>
      </c>
      <c r="AC135" s="593">
        <v>0</v>
      </c>
      <c r="AD135" s="186">
        <v>1</v>
      </c>
      <c r="AE135" s="218"/>
      <c r="AF135" s="214"/>
      <c r="AG135" s="215"/>
      <c r="AH135" s="216"/>
      <c r="AI135" s="231" t="str">
        <f t="shared" si="138"/>
        <v/>
      </c>
      <c r="AJ135" s="217"/>
      <c r="AK135" s="217"/>
      <c r="AL135" s="219" t="str">
        <f t="shared" si="139"/>
        <v/>
      </c>
      <c r="AM135" s="254">
        <f>IF(ISERROR(VLOOKUP($F135,[1]기획현황취합!$A$1:$E$64926,[1]기획현황취합!$B$1,FALSE))=TRUE,0,VLOOKUP($F135,[1]기획현황취합!$A$1:$E$64926,[1]기획현황취합!$B$1,FALSE))</f>
        <v>0</v>
      </c>
      <c r="AN135" s="1003">
        <f>IF(ISERROR(VLOOKUP($F135,[1]기획현황취합!$A$1:$E$64926,[1]기획현황취합!$C$1,FALSE))=TRUE,0,VLOOKUP($F135,[1]기획현황취합!$A$1:$E$64926,[1]기획현황취합!$C$1,FALSE))</f>
        <v>0</v>
      </c>
      <c r="AO135" s="46">
        <f>IF(ISERROR(($AM135/1.1)/VLOOKUP($AG135,'TARGET MU'!$A:$D,'TARGET MU'!$D$1,FALSE))=TRUE,0,($AM135/1.1)/VLOOKUP($AG135,'TARGET MU'!$A:$D,'TARGET MU'!$D$1,FALSE))</f>
        <v>0</v>
      </c>
      <c r="AP135" s="1034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0</v>
      </c>
      <c r="AQ135" s="38">
        <f t="shared" si="107"/>
        <v>0</v>
      </c>
      <c r="AR135" s="725">
        <v>0</v>
      </c>
      <c r="AS135" s="725">
        <v>0</v>
      </c>
      <c r="AT135" s="251" t="s">
        <v>1714</v>
      </c>
      <c r="AU135" s="226">
        <f t="shared" si="73"/>
        <v>0</v>
      </c>
      <c r="AV135" s="252">
        <v>0</v>
      </c>
      <c r="AW135" s="253">
        <v>0</v>
      </c>
      <c r="AX135" s="257">
        <f>IF(ISERROR(VLOOKUP($F135,[1]기획현황취합!$A$1:$E$64926,[1]기획현황취합!$D$1,FALSE))=TRUE,0,VLOOKUP($F135,[1]기획현황취합!$A$1:$E$64926,[1]기획현황취합!$D$1,FALSE))</f>
        <v>0</v>
      </c>
      <c r="AY135" s="255">
        <v>0</v>
      </c>
      <c r="AZ135" s="210">
        <f>IF(ISERROR(VLOOKUP($F135,[1]기획현황취합!$A$1:$E$64926,[1]기획현황취합!$E$1,FALSE))=TRUE,0,VLOOKUP($F135,[1]기획현황취합!$A$1:$E$64926,[1]기획현황취합!$E$1,FALSE))</f>
        <v>0</v>
      </c>
      <c r="BA135" s="250">
        <v>0</v>
      </c>
      <c r="BB135" s="250">
        <v>0</v>
      </c>
      <c r="BC135" s="250">
        <v>0</v>
      </c>
      <c r="BD135" s="250">
        <v>0</v>
      </c>
      <c r="BE135" s="250">
        <v>0</v>
      </c>
      <c r="BF135" s="250">
        <v>0</v>
      </c>
      <c r="BG135" s="256">
        <v>0</v>
      </c>
      <c r="BH135" s="256">
        <v>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30"/>
        <v>0</v>
      </c>
      <c r="BO135" s="47">
        <f t="shared" si="131"/>
        <v>0</v>
      </c>
      <c r="BP135" s="95">
        <f t="shared" si="132"/>
        <v>0</v>
      </c>
      <c r="BQ135" s="95">
        <f t="shared" si="133"/>
        <v>0</v>
      </c>
      <c r="BR135" s="48">
        <f t="shared" si="74"/>
        <v>0</v>
      </c>
      <c r="BT135" s="26" t="str">
        <f>IF(ISERROR(Z135&amp;VLOOKUP($AG135,'TARGET MU'!$A:$D,'TARGET MU'!$B$1,FALSE))=TRUE,"",Z135&amp;VLOOKUP($AG135,'TARGET MU'!$A:$D,'TARGET MU'!$B$1,FALSE))</f>
        <v/>
      </c>
      <c r="BU135" s="31">
        <f t="shared" si="121"/>
        <v>0</v>
      </c>
      <c r="BV135" s="31" t="str">
        <f t="shared" si="122"/>
        <v>0</v>
      </c>
      <c r="BX135" s="55">
        <f t="shared" si="75"/>
        <v>0</v>
      </c>
      <c r="BY135" s="56" t="str">
        <f t="shared" si="76"/>
        <v/>
      </c>
      <c r="BZ135" s="56">
        <f t="shared" si="77"/>
        <v>0</v>
      </c>
      <c r="CA135" s="56">
        <f t="shared" si="78"/>
        <v>0</v>
      </c>
      <c r="CB135" s="56" t="str">
        <f t="shared" si="79"/>
        <v>K</v>
      </c>
      <c r="CC135" s="56">
        <f t="shared" si="80"/>
        <v>0</v>
      </c>
      <c r="CD135" s="57">
        <f t="shared" si="81"/>
        <v>0</v>
      </c>
      <c r="CE135" s="56" t="str">
        <f t="shared" si="82"/>
        <v/>
      </c>
      <c r="CF135" s="56" t="str">
        <f t="shared" si="83"/>
        <v/>
      </c>
      <c r="CG135" s="57">
        <f t="shared" si="84"/>
        <v>0</v>
      </c>
      <c r="CH135" s="56" t="str">
        <f t="shared" si="85"/>
        <v/>
      </c>
      <c r="CI135" s="56">
        <f t="shared" si="86"/>
        <v>1</v>
      </c>
      <c r="CJ135" s="56">
        <f t="shared" si="87"/>
        <v>0</v>
      </c>
      <c r="CK135" s="58">
        <f t="shared" si="134"/>
        <v>0</v>
      </c>
      <c r="CL135" s="59">
        <f t="shared" si="88"/>
        <v>0</v>
      </c>
      <c r="CM135" s="58">
        <f t="shared" si="89"/>
        <v>0</v>
      </c>
      <c r="CN135" s="58">
        <f t="shared" si="90"/>
        <v>0</v>
      </c>
      <c r="CO135" s="58">
        <f t="shared" si="91"/>
        <v>0</v>
      </c>
      <c r="CP135" s="60" t="str">
        <f t="shared" si="92"/>
        <v/>
      </c>
      <c r="CQ135" s="241"/>
      <c r="CS135" s="49"/>
      <c r="CT135" s="50" t="str">
        <f t="shared" si="93"/>
        <v/>
      </c>
      <c r="CU135" s="51" t="str">
        <f t="shared" si="94"/>
        <v/>
      </c>
      <c r="CV135" s="51" t="str">
        <f t="shared" si="113"/>
        <v>_</v>
      </c>
      <c r="CW135" s="51" t="str">
        <f t="shared" si="95"/>
        <v/>
      </c>
      <c r="CX135" s="52">
        <f t="shared" si="96"/>
        <v>0</v>
      </c>
      <c r="CY135" s="52" t="str">
        <f t="shared" si="97"/>
        <v/>
      </c>
      <c r="CZ135" s="53">
        <f t="shared" si="135"/>
        <v>0</v>
      </c>
      <c r="DA135" s="53">
        <f t="shared" si="98"/>
        <v>0</v>
      </c>
      <c r="DB135" s="52">
        <f t="shared" si="99"/>
        <v>0</v>
      </c>
      <c r="DC135" s="52">
        <f t="shared" si="100"/>
        <v>0</v>
      </c>
      <c r="DD135" s="61"/>
      <c r="DE135" s="165"/>
      <c r="DG135" s="277"/>
      <c r="DH135" s="283" t="str">
        <f t="shared" si="101"/>
        <v/>
      </c>
      <c r="DI135" s="276"/>
      <c r="DJ135" s="276"/>
      <c r="DK135" s="277"/>
      <c r="DL135" s="277"/>
      <c r="DM135" s="1080"/>
      <c r="DN135" s="277"/>
      <c r="DO135" s="277"/>
      <c r="DP135" s="284" t="str">
        <f t="shared" si="102"/>
        <v/>
      </c>
      <c r="DQ135" s="277"/>
      <c r="DR135" s="277"/>
      <c r="DS135" s="278"/>
      <c r="DT135" s="277"/>
      <c r="DU135" s="278"/>
      <c r="DV135" s="277"/>
      <c r="DW135" s="277"/>
      <c r="DX135" s="278"/>
      <c r="DY135" s="278"/>
      <c r="DZ135" s="61"/>
      <c r="EA135" s="62"/>
      <c r="EB135" s="62"/>
      <c r="EC135" s="26" t="str">
        <f t="shared" si="123"/>
        <v/>
      </c>
      <c r="ED135" s="26" t="str">
        <f t="shared" si="124"/>
        <v/>
      </c>
      <c r="EE135" s="27">
        <f>IF(ED135="",0,IF(COUNTIF(ED$12:ED134,ED135)=0,0,COUNTIF(ED$12:ED134,ED135)))</f>
        <v>0</v>
      </c>
      <c r="EF135" s="26">
        <f t="shared" si="125"/>
        <v>0</v>
      </c>
      <c r="EG135" s="27" t="str">
        <f t="shared" si="126"/>
        <v/>
      </c>
      <c r="EI135" s="26" t="str">
        <f t="shared" si="127"/>
        <v/>
      </c>
      <c r="EJ135" s="26" t="str">
        <f t="shared" si="128"/>
        <v/>
      </c>
      <c r="EL135" s="277"/>
      <c r="EM135" s="276"/>
      <c r="EN135" s="276"/>
      <c r="EO135" s="276"/>
      <c r="EP135" s="277"/>
      <c r="EQ135" s="277"/>
      <c r="ER135" s="1080"/>
      <c r="ES135" s="277"/>
      <c r="ET135" s="277"/>
      <c r="EU135" s="276"/>
      <c r="EV135" s="277"/>
      <c r="EW135" s="277"/>
    </row>
    <row r="136" spans="1:153" s="26" customFormat="1" ht="52.5" customHeight="1">
      <c r="A136" s="169" t="str">
        <f>IF(OR($I136="TTL",$I136=""),"",IF(ISERROR(VLOOKUP($B136,CODE!$D:$G,CODE!$F$1-2,FALSE))=TRUE,"전략",VLOOKUP($B136,CODE!$D:$G,CODE!$F$1-2,FALSE)))</f>
        <v/>
      </c>
      <c r="B136" s="224" t="str">
        <f>IF(OR($I136="TTL",$I136=""),"",IF(VLOOKUP($P136,CODE!$K:$O,CODE!$O$1,FALSE)="",$I136,$I136&amp;"-"&amp;VLOOKUP($P136,CODE!$K:$O,CODE!$O$1,FALSE)))</f>
        <v/>
      </c>
      <c r="C136" s="72" t="str">
        <f t="shared" si="115"/>
        <v>--</v>
      </c>
      <c r="D136" s="306" t="str">
        <f t="shared" si="116"/>
        <v>--</v>
      </c>
      <c r="E136" s="72">
        <f t="shared" si="117"/>
        <v>0</v>
      </c>
      <c r="F136" s="195" t="str">
        <f t="shared" si="118"/>
        <v>--0</v>
      </c>
      <c r="G136" s="72" t="str">
        <f t="shared" si="119"/>
        <v>--0-</v>
      </c>
      <c r="H136" s="72">
        <f>IF(ISERROR(I136&amp;VLOOKUP(P136,CODE!$K:$N,CODE!$N$1,FALSE)&amp;S136)=TRUE,0,I136&amp;VLOOKUP(P136,CODE!$K:$N,CODE!$N$1,FALSE)&amp;S136)</f>
        <v>0</v>
      </c>
      <c r="I136" s="72" t="str">
        <f>IF(ISERROR(SEARCH("TTL",$K136))=TRUE,IF($L136="","",VLOOKUP($L136,CODE!$B:$G,CODE!$D$1,FALSE)),"TTL")</f>
        <v/>
      </c>
      <c r="J136" s="244" t="str">
        <f t="shared" si="120"/>
        <v/>
      </c>
      <c r="K136" s="591"/>
      <c r="L136" s="40"/>
      <c r="M136" s="41" t="str">
        <f>IF(OR($I136="TTL",$L136=""),"",VLOOKUP($L136,CODE!$B:$D,CODE!$C$1,FALSE))</f>
        <v/>
      </c>
      <c r="N136" s="42" t="str">
        <f>IF(OR($I136="TTL",$L136=""),"",VLOOKUP($K$2,CODE!$S:$T,CODE!$T$1-1,FALSE))</f>
        <v/>
      </c>
      <c r="O136" s="43" t="str">
        <f>IF(OR($I136="TTL",$L136=""),"",VLOOKUP($L$2,CODE!$X:$Y,CODE!$Y$1-1,FALSE))</f>
        <v/>
      </c>
      <c r="P136" s="40"/>
      <c r="Q136" s="41" t="str">
        <f>IF(OR($I136="TTL",$P136=""),"",VLOOKUP($P136,CODE!$K:$M,CODE!$L$1,FALSE))</f>
        <v/>
      </c>
      <c r="R136" s="185" t="s">
        <v>1913</v>
      </c>
      <c r="S136" s="40"/>
      <c r="T136" s="43" t="str">
        <f t="shared" si="136"/>
        <v/>
      </c>
      <c r="U136" s="39" t="str">
        <f t="shared" si="137"/>
        <v/>
      </c>
      <c r="V136" s="36">
        <f t="shared" si="129"/>
        <v>0</v>
      </c>
      <c r="W136" s="44"/>
      <c r="X136" s="39" t="str">
        <f>IF($Y136="","",VLOOKUP($Y136,CODE!$AE:$AF,CODE!$AF$1-1,FALSE))</f>
        <v/>
      </c>
      <c r="Y136" s="37"/>
      <c r="Z136" s="35" t="str">
        <f t="shared" si="104"/>
        <v/>
      </c>
      <c r="AA136" s="587" t="str">
        <f t="shared" si="105"/>
        <v/>
      </c>
      <c r="AB136" s="45">
        <f t="shared" si="106"/>
        <v>0</v>
      </c>
      <c r="AC136" s="593">
        <v>0</v>
      </c>
      <c r="AD136" s="186">
        <v>1</v>
      </c>
      <c r="AE136" s="218"/>
      <c r="AF136" s="214"/>
      <c r="AG136" s="215"/>
      <c r="AH136" s="216"/>
      <c r="AI136" s="231" t="str">
        <f t="shared" si="138"/>
        <v/>
      </c>
      <c r="AJ136" s="217"/>
      <c r="AK136" s="217"/>
      <c r="AL136" s="219" t="str">
        <f t="shared" si="139"/>
        <v/>
      </c>
      <c r="AM136" s="254">
        <f>IF(ISERROR(VLOOKUP($F136,[1]기획현황취합!$A$1:$E$64926,[1]기획현황취합!$B$1,FALSE))=TRUE,0,VLOOKUP($F136,[1]기획현황취합!$A$1:$E$64926,[1]기획현황취합!$B$1,FALSE))</f>
        <v>0</v>
      </c>
      <c r="AN136" s="1003">
        <f>IF(ISERROR(VLOOKUP($F136,[1]기획현황취합!$A$1:$E$64926,[1]기획현황취합!$C$1,FALSE))=TRUE,0,VLOOKUP($F136,[1]기획현황취합!$A$1:$E$64926,[1]기획현황취합!$C$1,FALSE))</f>
        <v>0</v>
      </c>
      <c r="AO136" s="46">
        <f>IF(ISERROR(($AM136/1.1)/VLOOKUP($AG136,'TARGET MU'!$A:$D,'TARGET MU'!$D$1,FALSE))=TRUE,0,($AM136/1.1)/VLOOKUP($AG136,'TARGET MU'!$A:$D,'TARGET MU'!$D$1,FALSE))</f>
        <v>0</v>
      </c>
      <c r="AP136" s="1034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38">
        <f t="shared" si="107"/>
        <v>0</v>
      </c>
      <c r="AR136" s="725">
        <v>0</v>
      </c>
      <c r="AS136" s="725">
        <v>0</v>
      </c>
      <c r="AT136" s="251" t="s">
        <v>1714</v>
      </c>
      <c r="AU136" s="226">
        <f t="shared" si="73"/>
        <v>0</v>
      </c>
      <c r="AV136" s="252">
        <v>0</v>
      </c>
      <c r="AW136" s="253">
        <v>0</v>
      </c>
      <c r="AX136" s="257">
        <f>IF(ISERROR(VLOOKUP($F136,[1]기획현황취합!$A$1:$E$64926,[1]기획현황취합!$D$1,FALSE))=TRUE,0,VLOOKUP($F136,[1]기획현황취합!$A$1:$E$64926,[1]기획현황취합!$D$1,FALSE))</f>
        <v>0</v>
      </c>
      <c r="AY136" s="255">
        <v>0</v>
      </c>
      <c r="AZ136" s="210">
        <f>IF(ISERROR(VLOOKUP($F136,[1]기획현황취합!$A$1:$E$64926,[1]기획현황취합!$E$1,FALSE))=TRUE,0,VLOOKUP($F136,[1]기획현황취합!$A$1:$E$64926,[1]기획현황취합!$E$1,FALSE))</f>
        <v>0</v>
      </c>
      <c r="BA136" s="250">
        <v>0</v>
      </c>
      <c r="BB136" s="250">
        <v>0</v>
      </c>
      <c r="BC136" s="250">
        <v>0</v>
      </c>
      <c r="BD136" s="250">
        <v>0</v>
      </c>
      <c r="BE136" s="250">
        <v>0</v>
      </c>
      <c r="BF136" s="250">
        <v>0</v>
      </c>
      <c r="BG136" s="256">
        <v>0</v>
      </c>
      <c r="BH136" s="256">
        <v>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30"/>
        <v>0</v>
      </c>
      <c r="BO136" s="47">
        <f t="shared" si="131"/>
        <v>0</v>
      </c>
      <c r="BP136" s="95">
        <f t="shared" si="132"/>
        <v>0</v>
      </c>
      <c r="BQ136" s="95">
        <f t="shared" si="133"/>
        <v>0</v>
      </c>
      <c r="BR136" s="48">
        <f t="shared" si="74"/>
        <v>0</v>
      </c>
      <c r="BT136" s="26" t="str">
        <f>IF(ISERROR(Z136&amp;VLOOKUP($AG136,'TARGET MU'!$A:$D,'TARGET MU'!$B$1,FALSE))=TRUE,"",Z136&amp;VLOOKUP($AG136,'TARGET MU'!$A:$D,'TARGET MU'!$B$1,FALSE))</f>
        <v/>
      </c>
      <c r="BU136" s="31">
        <f t="shared" si="121"/>
        <v>0</v>
      </c>
      <c r="BV136" s="31" t="str">
        <f t="shared" si="122"/>
        <v>0</v>
      </c>
      <c r="BX136" s="55">
        <f t="shared" si="75"/>
        <v>0</v>
      </c>
      <c r="BY136" s="56" t="str">
        <f t="shared" si="76"/>
        <v/>
      </c>
      <c r="BZ136" s="56">
        <f t="shared" si="77"/>
        <v>0</v>
      </c>
      <c r="CA136" s="56">
        <f t="shared" si="78"/>
        <v>0</v>
      </c>
      <c r="CB136" s="56" t="str">
        <f t="shared" si="79"/>
        <v>K</v>
      </c>
      <c r="CC136" s="56">
        <f t="shared" si="80"/>
        <v>0</v>
      </c>
      <c r="CD136" s="57">
        <f t="shared" si="81"/>
        <v>0</v>
      </c>
      <c r="CE136" s="56" t="str">
        <f t="shared" si="82"/>
        <v/>
      </c>
      <c r="CF136" s="56" t="str">
        <f t="shared" si="83"/>
        <v/>
      </c>
      <c r="CG136" s="57">
        <f t="shared" si="84"/>
        <v>0</v>
      </c>
      <c r="CH136" s="56" t="str">
        <f t="shared" si="85"/>
        <v/>
      </c>
      <c r="CI136" s="56">
        <f t="shared" si="86"/>
        <v>1</v>
      </c>
      <c r="CJ136" s="56">
        <f t="shared" si="87"/>
        <v>0</v>
      </c>
      <c r="CK136" s="58">
        <f t="shared" si="134"/>
        <v>0</v>
      </c>
      <c r="CL136" s="59">
        <f t="shared" si="88"/>
        <v>0</v>
      </c>
      <c r="CM136" s="58">
        <f t="shared" si="89"/>
        <v>0</v>
      </c>
      <c r="CN136" s="58">
        <f t="shared" si="90"/>
        <v>0</v>
      </c>
      <c r="CO136" s="58">
        <f t="shared" si="91"/>
        <v>0</v>
      </c>
      <c r="CP136" s="60" t="str">
        <f t="shared" si="92"/>
        <v/>
      </c>
      <c r="CQ136" s="241"/>
      <c r="CS136" s="49"/>
      <c r="CT136" s="50" t="str">
        <f t="shared" si="93"/>
        <v/>
      </c>
      <c r="CU136" s="51" t="str">
        <f t="shared" si="94"/>
        <v/>
      </c>
      <c r="CV136" s="51" t="str">
        <f t="shared" si="113"/>
        <v>_</v>
      </c>
      <c r="CW136" s="51" t="str">
        <f t="shared" si="95"/>
        <v/>
      </c>
      <c r="CX136" s="52">
        <f t="shared" si="96"/>
        <v>0</v>
      </c>
      <c r="CY136" s="52" t="str">
        <f t="shared" si="97"/>
        <v/>
      </c>
      <c r="CZ136" s="53">
        <f t="shared" si="135"/>
        <v>0</v>
      </c>
      <c r="DA136" s="53">
        <f t="shared" si="98"/>
        <v>0</v>
      </c>
      <c r="DB136" s="52">
        <f t="shared" si="99"/>
        <v>0</v>
      </c>
      <c r="DC136" s="52">
        <f t="shared" si="100"/>
        <v>0</v>
      </c>
      <c r="DD136" s="61"/>
      <c r="DE136" s="165"/>
      <c r="DG136" s="277"/>
      <c r="DH136" s="283" t="str">
        <f t="shared" si="101"/>
        <v/>
      </c>
      <c r="DI136" s="276"/>
      <c r="DJ136" s="276"/>
      <c r="DK136" s="277"/>
      <c r="DL136" s="277"/>
      <c r="DM136" s="1080"/>
      <c r="DN136" s="277"/>
      <c r="DO136" s="277"/>
      <c r="DP136" s="284" t="str">
        <f t="shared" si="102"/>
        <v/>
      </c>
      <c r="DQ136" s="277"/>
      <c r="DR136" s="277"/>
      <c r="DS136" s="278"/>
      <c r="DT136" s="277"/>
      <c r="DU136" s="278"/>
      <c r="DV136" s="277"/>
      <c r="DW136" s="277"/>
      <c r="DX136" s="278"/>
      <c r="DY136" s="278"/>
      <c r="DZ136" s="61"/>
      <c r="EA136" s="62"/>
      <c r="EB136" s="62"/>
      <c r="EC136" s="26" t="str">
        <f t="shared" si="123"/>
        <v/>
      </c>
      <c r="ED136" s="26" t="str">
        <f t="shared" si="124"/>
        <v/>
      </c>
      <c r="EE136" s="27">
        <f>IF(ED136="",0,IF(COUNTIF(ED$12:ED135,ED136)=0,0,COUNTIF(ED$12:ED135,ED136)))</f>
        <v>0</v>
      </c>
      <c r="EF136" s="26">
        <f t="shared" si="125"/>
        <v>0</v>
      </c>
      <c r="EG136" s="27" t="str">
        <f t="shared" si="126"/>
        <v/>
      </c>
      <c r="EI136" s="26" t="str">
        <f t="shared" si="127"/>
        <v/>
      </c>
      <c r="EJ136" s="26" t="str">
        <f t="shared" si="128"/>
        <v/>
      </c>
      <c r="EL136" s="277"/>
      <c r="EM136" s="276"/>
      <c r="EN136" s="276"/>
      <c r="EO136" s="276"/>
      <c r="EP136" s="277"/>
      <c r="EQ136" s="277"/>
      <c r="ER136" s="1080"/>
      <c r="ES136" s="277"/>
      <c r="ET136" s="277"/>
      <c r="EU136" s="276"/>
      <c r="EV136" s="277"/>
      <c r="EW136" s="277"/>
    </row>
    <row r="137" spans="1:153" s="26" customFormat="1" ht="52.5" customHeight="1">
      <c r="A137" s="169" t="str">
        <f>IF(OR($I137="TTL",$I137=""),"",IF(ISERROR(VLOOKUP($B137,CODE!$D:$G,CODE!$F$1-2,FALSE))=TRUE,"전략",VLOOKUP($B137,CODE!$D:$G,CODE!$F$1-2,FALSE)))</f>
        <v/>
      </c>
      <c r="B137" s="224" t="str">
        <f>IF(OR($I137="TTL",$I137=""),"",IF(VLOOKUP($P137,CODE!$K:$O,CODE!$O$1,FALSE)="",$I137,$I137&amp;"-"&amp;VLOOKUP($P137,CODE!$K:$O,CODE!$O$1,FALSE)))</f>
        <v/>
      </c>
      <c r="C137" s="72" t="str">
        <f t="shared" si="115"/>
        <v>--</v>
      </c>
      <c r="D137" s="306" t="str">
        <f t="shared" si="116"/>
        <v>--</v>
      </c>
      <c r="E137" s="72">
        <f t="shared" si="117"/>
        <v>0</v>
      </c>
      <c r="F137" s="195" t="str">
        <f t="shared" si="118"/>
        <v>--0</v>
      </c>
      <c r="G137" s="72" t="str">
        <f t="shared" si="119"/>
        <v>--0-</v>
      </c>
      <c r="H137" s="72">
        <f>IF(ISERROR(I137&amp;VLOOKUP(P137,CODE!$K:$N,CODE!$N$1,FALSE)&amp;S137)=TRUE,0,I137&amp;VLOOKUP(P137,CODE!$K:$N,CODE!$N$1,FALSE)&amp;S137)</f>
        <v>0</v>
      </c>
      <c r="I137" s="72" t="str">
        <f>IF(ISERROR(SEARCH("TTL",$K137))=TRUE,IF($L137="","",VLOOKUP($L137,CODE!$B:$G,CODE!$D$1,FALSE)),"TTL")</f>
        <v/>
      </c>
      <c r="J137" s="244" t="str">
        <f t="shared" si="120"/>
        <v/>
      </c>
      <c r="K137" s="591"/>
      <c r="L137" s="40"/>
      <c r="M137" s="41" t="str">
        <f>IF(OR($I137="TTL",$L137=""),"",VLOOKUP($L137,CODE!$B:$D,CODE!$C$1,FALSE))</f>
        <v/>
      </c>
      <c r="N137" s="42" t="str">
        <f>IF(OR($I137="TTL",$L137=""),"",VLOOKUP($K$2,CODE!$S:$T,CODE!$T$1-1,FALSE))</f>
        <v/>
      </c>
      <c r="O137" s="43" t="str">
        <f>IF(OR($I137="TTL",$L137=""),"",VLOOKUP($L$2,CODE!$X:$Y,CODE!$Y$1-1,FALSE))</f>
        <v/>
      </c>
      <c r="P137" s="40"/>
      <c r="Q137" s="41" t="str">
        <f>IF(OR($I137="TTL",$P137=""),"",VLOOKUP($P137,CODE!$K:$M,CODE!$L$1,FALSE))</f>
        <v/>
      </c>
      <c r="R137" s="185" t="s">
        <v>1913</v>
      </c>
      <c r="S137" s="40"/>
      <c r="T137" s="43" t="str">
        <f t="shared" ref="T137:T146" si="141">IF(OR($I137="TTL",$S137=""),"",IF($S137&lt;10,"00"&amp;$S137,IF($S137&lt;100,"0"&amp;$S137,$S137)))</f>
        <v/>
      </c>
      <c r="U137" s="39" t="str">
        <f t="shared" ref="U137:U146" si="142">IF($I137="TTL","",$L137&amp;$P137&amp;$N137&amp;$O137&amp;$T137)</f>
        <v/>
      </c>
      <c r="V137" s="36">
        <f t="shared" si="129"/>
        <v>0</v>
      </c>
      <c r="W137" s="44"/>
      <c r="X137" s="39" t="str">
        <f>IF($Y137="","",VLOOKUP($Y137,CODE!$AE:$AF,CODE!$AF$1-1,FALSE))</f>
        <v/>
      </c>
      <c r="Y137" s="37"/>
      <c r="Z137" s="35" t="str">
        <f t="shared" si="104"/>
        <v/>
      </c>
      <c r="AA137" s="587" t="str">
        <f t="shared" si="105"/>
        <v/>
      </c>
      <c r="AB137" s="45">
        <f t="shared" si="106"/>
        <v>0</v>
      </c>
      <c r="AC137" s="593">
        <v>0</v>
      </c>
      <c r="AD137" s="186">
        <v>1</v>
      </c>
      <c r="AE137" s="218"/>
      <c r="AF137" s="214"/>
      <c r="AG137" s="215"/>
      <c r="AH137" s="216"/>
      <c r="AI137" s="231" t="str">
        <f t="shared" ref="AI137:AI146" si="143">IF($AH137=0,"",IF($AH137&lt;10,"0"&amp;$AH137,$AH137))</f>
        <v/>
      </c>
      <c r="AJ137" s="217"/>
      <c r="AK137" s="217"/>
      <c r="AL137" s="219" t="str">
        <f t="shared" ref="AL137:AL146" si="144">IF($AK137=0,"",IF($AK137="KR",2,1))</f>
        <v/>
      </c>
      <c r="AM137" s="254">
        <f>IF(ISERROR(VLOOKUP($F137,[1]기획현황취합!$A$1:$E$64926,[1]기획현황취합!$B$1,FALSE))=TRUE,0,VLOOKUP($F137,[1]기획현황취합!$A$1:$E$64926,[1]기획현황취합!$B$1,FALSE))</f>
        <v>0</v>
      </c>
      <c r="AN137" s="1003">
        <f>IF(ISERROR(VLOOKUP($F137,[1]기획현황취합!$A$1:$E$64926,[1]기획현황취합!$C$1,FALSE))=TRUE,0,VLOOKUP($F137,[1]기획현황취합!$A$1:$E$64926,[1]기획현황취합!$C$1,FALSE))</f>
        <v>0</v>
      </c>
      <c r="AO137" s="46">
        <f>IF(ISERROR(($AM137/1.1)/VLOOKUP($AG137,'TARGET MU'!$A:$D,'TARGET MU'!$D$1,FALSE))=TRUE,0,($AM137/1.1)/VLOOKUP($AG137,'TARGET MU'!$A:$D,'TARGET MU'!$D$1,FALSE))</f>
        <v>0</v>
      </c>
      <c r="AP137" s="1034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0</v>
      </c>
      <c r="AQ137" s="38">
        <f t="shared" si="107"/>
        <v>0</v>
      </c>
      <c r="AR137" s="725">
        <v>0</v>
      </c>
      <c r="AS137" s="725">
        <v>0</v>
      </c>
      <c r="AT137" s="251" t="s">
        <v>1714</v>
      </c>
      <c r="AU137" s="226">
        <f t="shared" ref="AU137:AU146" si="145">SUM(AR137:AT137)</f>
        <v>0</v>
      </c>
      <c r="AV137" s="252">
        <v>0</v>
      </c>
      <c r="AW137" s="253">
        <v>0</v>
      </c>
      <c r="AX137" s="257">
        <f>IF(ISERROR(VLOOKUP($F137,[1]기획현황취합!$A$1:$E$64926,[1]기획현황취합!$D$1,FALSE))=TRUE,0,VLOOKUP($F137,[1]기획현황취합!$A$1:$E$64926,[1]기획현황취합!$D$1,FALSE))</f>
        <v>0</v>
      </c>
      <c r="AY137" s="255">
        <v>0</v>
      </c>
      <c r="AZ137" s="210">
        <f>IF(ISERROR(VLOOKUP($F137,[1]기획현황취합!$A$1:$E$64926,[1]기획현황취합!$E$1,FALSE))=TRUE,0,VLOOKUP($F137,[1]기획현황취합!$A$1:$E$64926,[1]기획현황취합!$E$1,FALSE))</f>
        <v>0</v>
      </c>
      <c r="BA137" s="250">
        <v>0</v>
      </c>
      <c r="BB137" s="250">
        <v>0</v>
      </c>
      <c r="BC137" s="250">
        <v>0</v>
      </c>
      <c r="BD137" s="250">
        <v>0</v>
      </c>
      <c r="BE137" s="250">
        <v>0</v>
      </c>
      <c r="BF137" s="250">
        <v>0</v>
      </c>
      <c r="BG137" s="256">
        <v>0</v>
      </c>
      <c r="BH137" s="256">
        <v>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30"/>
        <v>0</v>
      </c>
      <c r="BO137" s="47">
        <f t="shared" si="131"/>
        <v>0</v>
      </c>
      <c r="BP137" s="95">
        <f t="shared" si="132"/>
        <v>0</v>
      </c>
      <c r="BQ137" s="95">
        <f t="shared" si="133"/>
        <v>0</v>
      </c>
      <c r="BR137" s="48">
        <f t="shared" ref="BR137:BR146" si="146">IF(ISERROR($BQ137/($BP137*1.1))=TRUE,0,$BQ137/($BP137*1.1))</f>
        <v>0</v>
      </c>
      <c r="BT137" s="26" t="str">
        <f>IF(ISERROR(Z137&amp;VLOOKUP($AG137,'TARGET MU'!$A:$D,'TARGET MU'!$B$1,FALSE))=TRUE,"",Z137&amp;VLOOKUP($AG137,'TARGET MU'!$A:$D,'TARGET MU'!$B$1,FALSE))</f>
        <v/>
      </c>
      <c r="BU137" s="31">
        <f t="shared" si="121"/>
        <v>0</v>
      </c>
      <c r="BV137" s="31" t="str">
        <f t="shared" si="122"/>
        <v>0</v>
      </c>
      <c r="BX137" s="55">
        <f t="shared" ref="BX137:BX146" si="147">IF($I137="TTL","",$L137)</f>
        <v>0</v>
      </c>
      <c r="BY137" s="56" t="str">
        <f t="shared" ref="BY137:BY146" si="148">$O137</f>
        <v/>
      </c>
      <c r="BZ137" s="56">
        <f t="shared" ref="BZ137:BZ146" si="149">$AJ137</f>
        <v>0</v>
      </c>
      <c r="CA137" s="56">
        <f t="shared" ref="CA137:CA146" si="150">$P137</f>
        <v>0</v>
      </c>
      <c r="CB137" s="56" t="str">
        <f t="shared" ref="CB137:CB146" si="151">$R137</f>
        <v>K</v>
      </c>
      <c r="CC137" s="56">
        <f t="shared" ref="CC137:CC146" si="152">$AK137</f>
        <v>0</v>
      </c>
      <c r="CD137" s="57">
        <f t="shared" ref="CD137:CD146" si="153">$W137</f>
        <v>0</v>
      </c>
      <c r="CE137" s="56" t="str">
        <f t="shared" ref="CE137:CE146" si="154">$U137</f>
        <v/>
      </c>
      <c r="CF137" s="56" t="str">
        <f t="shared" ref="CF137:CF146" si="155">$T137</f>
        <v/>
      </c>
      <c r="CG137" s="57">
        <f t="shared" ref="CG137:CG146" si="156">$W137</f>
        <v>0</v>
      </c>
      <c r="CH137" s="56" t="str">
        <f t="shared" ref="CH137:CH146" si="157">$X137</f>
        <v/>
      </c>
      <c r="CI137" s="56">
        <f t="shared" ref="CI137:CI146" si="158">$AD137</f>
        <v>1</v>
      </c>
      <c r="CJ137" s="56">
        <f t="shared" ref="CJ137:CJ146" si="159">$AE137</f>
        <v>0</v>
      </c>
      <c r="CK137" s="58">
        <f t="shared" si="134"/>
        <v>0</v>
      </c>
      <c r="CL137" s="59">
        <f t="shared" ref="CL137:CL146" si="160">$AV137</f>
        <v>0</v>
      </c>
      <c r="CM137" s="58">
        <f t="shared" ref="CM137:CM146" si="161">$AM137</f>
        <v>0</v>
      </c>
      <c r="CN137" s="58">
        <f t="shared" ref="CN137:CN146" si="162">$AP137-$AU137</f>
        <v>0</v>
      </c>
      <c r="CO137" s="58">
        <f t="shared" ref="CO137:CO146" si="163">$AU137</f>
        <v>0</v>
      </c>
      <c r="CP137" s="60" t="str">
        <f t="shared" ref="CP137:CP146" si="164">$AL137</f>
        <v/>
      </c>
      <c r="CQ137" s="241"/>
      <c r="CS137" s="49"/>
      <c r="CT137" s="50" t="str">
        <f t="shared" ref="CT137:CT146" si="165">IF($I137="TTL",$K137,$Z137&amp;$AE137)</f>
        <v/>
      </c>
      <c r="CU137" s="51" t="str">
        <f t="shared" ref="CU137:CU146" si="166">$M137</f>
        <v/>
      </c>
      <c r="CV137" s="51" t="str">
        <f t="shared" si="113"/>
        <v>_</v>
      </c>
      <c r="CW137" s="51" t="str">
        <f t="shared" ref="CW137:CW146" si="167">IF($I137="TTL","",IF($CT137="","",$Y137&amp;"_"&amp;$AE137))</f>
        <v/>
      </c>
      <c r="CX137" s="52">
        <f t="shared" ref="CX137:CX146" si="168">$L137</f>
        <v>0</v>
      </c>
      <c r="CY137" s="52" t="str">
        <f t="shared" ref="CY137:CY146" si="169">$T137</f>
        <v/>
      </c>
      <c r="CZ137" s="53">
        <f t="shared" si="135"/>
        <v>0</v>
      </c>
      <c r="DA137" s="53">
        <f t="shared" ref="DA137:DA146" si="170">$AM137</f>
        <v>0</v>
      </c>
      <c r="DB137" s="52">
        <f t="shared" ref="DB137:DB146" si="171">$Y137</f>
        <v>0</v>
      </c>
      <c r="DC137" s="52">
        <f t="shared" ref="DC137:DC146" si="172">$AE137</f>
        <v>0</v>
      </c>
      <c r="DD137" s="61"/>
      <c r="DE137" s="165"/>
      <c r="DG137" s="277"/>
      <c r="DH137" s="283" t="str">
        <f t="shared" ref="DH137:DH146" si="173">IF(OR($I137="TTL",$I137=""),"",AZ137-$DH$11)</f>
        <v/>
      </c>
      <c r="DI137" s="276"/>
      <c r="DJ137" s="276"/>
      <c r="DK137" s="277"/>
      <c r="DL137" s="277"/>
      <c r="DM137" s="1080"/>
      <c r="DN137" s="277"/>
      <c r="DO137" s="277"/>
      <c r="DP137" s="284" t="str">
        <f t="shared" ref="DP137:DP146" si="174">IF(OR($DN137="없음",$I137="TTL",$I137=""),"",AZ137-$DP$11)</f>
        <v/>
      </c>
      <c r="DQ137" s="277"/>
      <c r="DR137" s="277"/>
      <c r="DS137" s="278"/>
      <c r="DT137" s="277"/>
      <c r="DU137" s="278"/>
      <c r="DV137" s="277"/>
      <c r="DW137" s="277"/>
      <c r="DX137" s="278"/>
      <c r="DY137" s="278"/>
      <c r="DZ137" s="61"/>
      <c r="EA137" s="62"/>
      <c r="EB137" s="62"/>
      <c r="EC137" s="26" t="str">
        <f t="shared" si="123"/>
        <v/>
      </c>
      <c r="ED137" s="26" t="str">
        <f t="shared" si="124"/>
        <v/>
      </c>
      <c r="EE137" s="27">
        <f>IF(ED137="",0,IF(COUNTIF(ED$12:ED136,ED137)=0,0,COUNTIF(ED$12:ED136,ED137)))</f>
        <v>0</v>
      </c>
      <c r="EF137" s="26">
        <f t="shared" si="125"/>
        <v>0</v>
      </c>
      <c r="EG137" s="27" t="str">
        <f t="shared" si="126"/>
        <v/>
      </c>
      <c r="EI137" s="26" t="str">
        <f t="shared" si="127"/>
        <v/>
      </c>
      <c r="EJ137" s="26" t="str">
        <f t="shared" si="128"/>
        <v/>
      </c>
      <c r="EL137" s="277"/>
      <c r="EM137" s="276"/>
      <c r="EN137" s="276"/>
      <c r="EO137" s="276"/>
      <c r="EP137" s="277"/>
      <c r="EQ137" s="277"/>
      <c r="ER137" s="1080"/>
      <c r="ES137" s="277"/>
      <c r="ET137" s="277"/>
      <c r="EU137" s="276"/>
      <c r="EV137" s="277"/>
      <c r="EW137" s="277"/>
    </row>
    <row r="138" spans="1:153" s="26" customFormat="1" ht="52.5" customHeight="1">
      <c r="A138" s="169" t="str">
        <f>IF(OR($I138="TTL",$I138=""),"",IF(ISERROR(VLOOKUP($B138,CODE!$D:$G,CODE!$F$1-2,FALSE))=TRUE,"전략",VLOOKUP($B138,CODE!$D:$G,CODE!$F$1-2,FALSE)))</f>
        <v/>
      </c>
      <c r="B138" s="224" t="str">
        <f>IF(OR($I138="TTL",$I138=""),"",IF(VLOOKUP($P138,CODE!$K:$O,CODE!$O$1,FALSE)="",$I138,$I138&amp;"-"&amp;VLOOKUP($P138,CODE!$K:$O,CODE!$O$1,FALSE)))</f>
        <v/>
      </c>
      <c r="C138" s="72" t="str">
        <f t="shared" si="115"/>
        <v>--</v>
      </c>
      <c r="D138" s="306" t="str">
        <f t="shared" si="116"/>
        <v>--</v>
      </c>
      <c r="E138" s="72">
        <f t="shared" si="117"/>
        <v>0</v>
      </c>
      <c r="F138" s="195" t="str">
        <f t="shared" si="118"/>
        <v>--0</v>
      </c>
      <c r="G138" s="72" t="str">
        <f t="shared" si="119"/>
        <v>--0-</v>
      </c>
      <c r="H138" s="72">
        <f>IF(ISERROR(I138&amp;VLOOKUP(P138,CODE!$K:$N,CODE!$N$1,FALSE)&amp;S138)=TRUE,0,I138&amp;VLOOKUP(P138,CODE!$K:$N,CODE!$N$1,FALSE)&amp;S138)</f>
        <v>0</v>
      </c>
      <c r="I138" s="72" t="str">
        <f>IF(ISERROR(SEARCH("TTL",$K138))=TRUE,IF($L138="","",VLOOKUP($L138,CODE!$B:$G,CODE!$D$1,FALSE)),"TTL")</f>
        <v/>
      </c>
      <c r="J138" s="244" t="str">
        <f t="shared" si="120"/>
        <v/>
      </c>
      <c r="K138" s="591"/>
      <c r="L138" s="40"/>
      <c r="M138" s="41" t="str">
        <f>IF(OR($I138="TTL",$L138=""),"",VLOOKUP($L138,CODE!$B:$D,CODE!$C$1,FALSE))</f>
        <v/>
      </c>
      <c r="N138" s="42" t="str">
        <f>IF(OR($I138="TTL",$L138=""),"",VLOOKUP($K$2,CODE!$S:$T,CODE!$T$1-1,FALSE))</f>
        <v/>
      </c>
      <c r="O138" s="43" t="str">
        <f>IF(OR($I138="TTL",$L138=""),"",VLOOKUP($L$2,CODE!$X:$Y,CODE!$Y$1-1,FALSE))</f>
        <v/>
      </c>
      <c r="P138" s="40"/>
      <c r="Q138" s="41" t="str">
        <f>IF(OR($I138="TTL",$P138=""),"",VLOOKUP($P138,CODE!$K:$M,CODE!$L$1,FALSE))</f>
        <v/>
      </c>
      <c r="R138" s="185" t="s">
        <v>1913</v>
      </c>
      <c r="S138" s="40"/>
      <c r="T138" s="43" t="str">
        <f t="shared" si="141"/>
        <v/>
      </c>
      <c r="U138" s="39" t="str">
        <f t="shared" si="142"/>
        <v/>
      </c>
      <c r="V138" s="36">
        <f t="shared" si="129"/>
        <v>0</v>
      </c>
      <c r="W138" s="44"/>
      <c r="X138" s="39" t="str">
        <f>IF($Y138="","",VLOOKUP($Y138,CODE!$AE:$AF,CODE!$AF$1-1,FALSE))</f>
        <v/>
      </c>
      <c r="Y138" s="37"/>
      <c r="Z138" s="35" t="str">
        <f t="shared" si="104"/>
        <v/>
      </c>
      <c r="AA138" s="587" t="str">
        <f t="shared" si="105"/>
        <v/>
      </c>
      <c r="AB138" s="45">
        <f t="shared" si="106"/>
        <v>0</v>
      </c>
      <c r="AC138" s="593">
        <v>0</v>
      </c>
      <c r="AD138" s="186">
        <v>1</v>
      </c>
      <c r="AE138" s="218"/>
      <c r="AF138" s="214"/>
      <c r="AG138" s="215"/>
      <c r="AH138" s="216"/>
      <c r="AI138" s="231" t="str">
        <f t="shared" si="143"/>
        <v/>
      </c>
      <c r="AJ138" s="217"/>
      <c r="AK138" s="217"/>
      <c r="AL138" s="219" t="str">
        <f t="shared" si="144"/>
        <v/>
      </c>
      <c r="AM138" s="254">
        <f>IF(ISERROR(VLOOKUP($F138,[1]기획현황취합!$A$1:$E$64926,[1]기획현황취합!$B$1,FALSE))=TRUE,0,VLOOKUP($F138,[1]기획현황취합!$A$1:$E$64926,[1]기획현황취합!$B$1,FALSE))</f>
        <v>0</v>
      </c>
      <c r="AN138" s="1003">
        <f>IF(ISERROR(VLOOKUP($F138,[1]기획현황취합!$A$1:$E$64926,[1]기획현황취합!$C$1,FALSE))=TRUE,0,VLOOKUP($F138,[1]기획현황취합!$A$1:$E$64926,[1]기획현황취합!$C$1,FALSE))</f>
        <v>0</v>
      </c>
      <c r="AO138" s="46">
        <f>IF(ISERROR(($AM138/1.1)/VLOOKUP($AG138,'TARGET MU'!$A:$D,'TARGET MU'!$D$1,FALSE))=TRUE,0,($AM138/1.1)/VLOOKUP($AG138,'TARGET MU'!$A:$D,'TARGET MU'!$D$1,FALSE))</f>
        <v>0</v>
      </c>
      <c r="AP138" s="1034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0</v>
      </c>
      <c r="AQ138" s="38">
        <f t="shared" ref="AQ138:AQ146" si="175">AP138-AO138</f>
        <v>0</v>
      </c>
      <c r="AR138" s="725">
        <v>0</v>
      </c>
      <c r="AS138" s="725">
        <v>0</v>
      </c>
      <c r="AT138" s="251" t="s">
        <v>1714</v>
      </c>
      <c r="AU138" s="226">
        <f t="shared" si="145"/>
        <v>0</v>
      </c>
      <c r="AV138" s="252">
        <v>0</v>
      </c>
      <c r="AW138" s="253">
        <v>0</v>
      </c>
      <c r="AX138" s="257">
        <f>IF(ISERROR(VLOOKUP($F138,[1]기획현황취합!$A$1:$E$64926,[1]기획현황취합!$D$1,FALSE))=TRUE,0,VLOOKUP($F138,[1]기획현황취합!$A$1:$E$64926,[1]기획현황취합!$D$1,FALSE))</f>
        <v>0</v>
      </c>
      <c r="AY138" s="255">
        <v>0</v>
      </c>
      <c r="AZ138" s="210">
        <f>IF(ISERROR(VLOOKUP($F138,[1]기획현황취합!$A$1:$E$64926,[1]기획현황취합!$E$1,FALSE))=TRUE,0,VLOOKUP($F138,[1]기획현황취합!$A$1:$E$64926,[1]기획현황취합!$E$1,FALSE))</f>
        <v>0</v>
      </c>
      <c r="BA138" s="250">
        <v>0</v>
      </c>
      <c r="BB138" s="250">
        <v>0</v>
      </c>
      <c r="BC138" s="250">
        <v>0</v>
      </c>
      <c r="BD138" s="250">
        <v>0</v>
      </c>
      <c r="BE138" s="250">
        <v>0</v>
      </c>
      <c r="BF138" s="250">
        <v>0</v>
      </c>
      <c r="BG138" s="256">
        <v>0</v>
      </c>
      <c r="BH138" s="256">
        <v>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30"/>
        <v>0</v>
      </c>
      <c r="BO138" s="47">
        <f t="shared" si="131"/>
        <v>0</v>
      </c>
      <c r="BP138" s="95">
        <f t="shared" si="132"/>
        <v>0</v>
      </c>
      <c r="BQ138" s="95">
        <f t="shared" si="133"/>
        <v>0</v>
      </c>
      <c r="BR138" s="48">
        <f t="shared" si="146"/>
        <v>0</v>
      </c>
      <c r="BT138" s="26" t="str">
        <f>IF(ISERROR(Z138&amp;VLOOKUP($AG138,'TARGET MU'!$A:$D,'TARGET MU'!$B$1,FALSE))=TRUE,"",Z138&amp;VLOOKUP($AG138,'TARGET MU'!$A:$D,'TARGET MU'!$B$1,FALSE))</f>
        <v/>
      </c>
      <c r="BU138" s="31">
        <f t="shared" si="121"/>
        <v>0</v>
      </c>
      <c r="BV138" s="31" t="str">
        <f t="shared" si="122"/>
        <v>0</v>
      </c>
      <c r="BX138" s="55">
        <f t="shared" si="147"/>
        <v>0</v>
      </c>
      <c r="BY138" s="56" t="str">
        <f t="shared" si="148"/>
        <v/>
      </c>
      <c r="BZ138" s="56">
        <f t="shared" si="149"/>
        <v>0</v>
      </c>
      <c r="CA138" s="56">
        <f t="shared" si="150"/>
        <v>0</v>
      </c>
      <c r="CB138" s="56" t="str">
        <f t="shared" si="151"/>
        <v>K</v>
      </c>
      <c r="CC138" s="56">
        <f t="shared" si="152"/>
        <v>0</v>
      </c>
      <c r="CD138" s="57">
        <f t="shared" si="153"/>
        <v>0</v>
      </c>
      <c r="CE138" s="56" t="str">
        <f t="shared" si="154"/>
        <v/>
      </c>
      <c r="CF138" s="56" t="str">
        <f t="shared" si="155"/>
        <v/>
      </c>
      <c r="CG138" s="57">
        <f t="shared" si="156"/>
        <v>0</v>
      </c>
      <c r="CH138" s="56" t="str">
        <f t="shared" si="157"/>
        <v/>
      </c>
      <c r="CI138" s="56">
        <f t="shared" si="158"/>
        <v>1</v>
      </c>
      <c r="CJ138" s="56">
        <f t="shared" si="159"/>
        <v>0</v>
      </c>
      <c r="CK138" s="58">
        <f t="shared" si="134"/>
        <v>0</v>
      </c>
      <c r="CL138" s="59">
        <f t="shared" si="160"/>
        <v>0</v>
      </c>
      <c r="CM138" s="58">
        <f t="shared" si="161"/>
        <v>0</v>
      </c>
      <c r="CN138" s="58">
        <f t="shared" si="162"/>
        <v>0</v>
      </c>
      <c r="CO138" s="58">
        <f t="shared" si="163"/>
        <v>0</v>
      </c>
      <c r="CP138" s="60" t="str">
        <f t="shared" si="164"/>
        <v/>
      </c>
      <c r="CQ138" s="241"/>
      <c r="CS138" s="49"/>
      <c r="CT138" s="50" t="str">
        <f t="shared" si="165"/>
        <v/>
      </c>
      <c r="CU138" s="51" t="str">
        <f t="shared" si="166"/>
        <v/>
      </c>
      <c r="CV138" s="51" t="str">
        <f t="shared" ref="CV138:CV146" si="176">IF($I138="TTL","",IF($CX138="","",$Q138&amp;"_"&amp;$T138&amp;IF(N138="K","_KIDS",IF(N138="I","_INFANT",""))))</f>
        <v>_</v>
      </c>
      <c r="CW138" s="51" t="str">
        <f t="shared" si="167"/>
        <v/>
      </c>
      <c r="CX138" s="52">
        <f t="shared" si="168"/>
        <v>0</v>
      </c>
      <c r="CY138" s="52" t="str">
        <f t="shared" si="169"/>
        <v/>
      </c>
      <c r="CZ138" s="53">
        <f t="shared" si="135"/>
        <v>0</v>
      </c>
      <c r="DA138" s="53">
        <f t="shared" si="170"/>
        <v>0</v>
      </c>
      <c r="DB138" s="52">
        <f t="shared" si="171"/>
        <v>0</v>
      </c>
      <c r="DC138" s="52">
        <f t="shared" si="172"/>
        <v>0</v>
      </c>
      <c r="DD138" s="61"/>
      <c r="DE138" s="165"/>
      <c r="DG138" s="277"/>
      <c r="DH138" s="283" t="str">
        <f t="shared" si="173"/>
        <v/>
      </c>
      <c r="DI138" s="276"/>
      <c r="DJ138" s="276"/>
      <c r="DK138" s="277"/>
      <c r="DL138" s="277"/>
      <c r="DM138" s="1080"/>
      <c r="DN138" s="277"/>
      <c r="DO138" s="277"/>
      <c r="DP138" s="284" t="str">
        <f t="shared" si="174"/>
        <v/>
      </c>
      <c r="DQ138" s="277"/>
      <c r="DR138" s="277"/>
      <c r="DS138" s="278"/>
      <c r="DT138" s="277"/>
      <c r="DU138" s="278"/>
      <c r="DV138" s="277"/>
      <c r="DW138" s="277"/>
      <c r="DX138" s="278"/>
      <c r="DY138" s="278"/>
      <c r="DZ138" s="61"/>
      <c r="EA138" s="62"/>
      <c r="EB138" s="62"/>
      <c r="EC138" s="26" t="str">
        <f t="shared" si="123"/>
        <v/>
      </c>
      <c r="ED138" s="26" t="str">
        <f t="shared" si="124"/>
        <v/>
      </c>
      <c r="EE138" s="27">
        <f>IF(ED138="",0,IF(COUNTIF(ED$12:ED137,ED138)=0,0,COUNTIF(ED$12:ED137,ED138)))</f>
        <v>0</v>
      </c>
      <c r="EF138" s="26">
        <f t="shared" si="125"/>
        <v>0</v>
      </c>
      <c r="EG138" s="27" t="str">
        <f t="shared" si="126"/>
        <v/>
      </c>
      <c r="EI138" s="26" t="str">
        <f t="shared" si="127"/>
        <v/>
      </c>
      <c r="EJ138" s="26" t="str">
        <f t="shared" si="128"/>
        <v/>
      </c>
      <c r="EL138" s="277"/>
      <c r="EM138" s="276"/>
      <c r="EN138" s="276"/>
      <c r="EO138" s="276"/>
      <c r="EP138" s="277"/>
      <c r="EQ138" s="277"/>
      <c r="ER138" s="1080"/>
      <c r="ES138" s="277"/>
      <c r="ET138" s="277"/>
      <c r="EU138" s="276"/>
      <c r="EV138" s="277"/>
      <c r="EW138" s="277"/>
    </row>
    <row r="139" spans="1:153" s="26" customFormat="1" ht="52.5" customHeight="1">
      <c r="A139" s="169" t="str">
        <f>IF(OR($I139="TTL",$I139=""),"",IF(ISERROR(VLOOKUP($B139,CODE!$D:$G,CODE!$F$1-2,FALSE))=TRUE,"전략",VLOOKUP($B139,CODE!$D:$G,CODE!$F$1-2,FALSE)))</f>
        <v/>
      </c>
      <c r="B139" s="224" t="str">
        <f>IF(OR($I139="TTL",$I139=""),"",IF(VLOOKUP($P139,CODE!$K:$O,CODE!$O$1,FALSE)="",$I139,$I139&amp;"-"&amp;VLOOKUP($P139,CODE!$K:$O,CODE!$O$1,FALSE)))</f>
        <v/>
      </c>
      <c r="C139" s="72" t="str">
        <f t="shared" si="115"/>
        <v>--</v>
      </c>
      <c r="D139" s="306" t="str">
        <f t="shared" si="116"/>
        <v>--</v>
      </c>
      <c r="E139" s="72">
        <f t="shared" si="117"/>
        <v>0</v>
      </c>
      <c r="F139" s="195" t="str">
        <f t="shared" si="118"/>
        <v>--0</v>
      </c>
      <c r="G139" s="72" t="str">
        <f t="shared" si="119"/>
        <v>--0-</v>
      </c>
      <c r="H139" s="72">
        <f>IF(ISERROR(I139&amp;VLOOKUP(P139,CODE!$K:$N,CODE!$N$1,FALSE)&amp;S139)=TRUE,0,I139&amp;VLOOKUP(P139,CODE!$K:$N,CODE!$N$1,FALSE)&amp;S139)</f>
        <v>0</v>
      </c>
      <c r="I139" s="72" t="str">
        <f>IF(ISERROR(SEARCH("TTL",$K139))=TRUE,IF($L139="","",VLOOKUP($L139,CODE!$B:$G,CODE!$D$1,FALSE)),"TTL")</f>
        <v/>
      </c>
      <c r="J139" s="244" t="str">
        <f t="shared" si="120"/>
        <v/>
      </c>
      <c r="K139" s="591"/>
      <c r="L139" s="40"/>
      <c r="M139" s="41" t="str">
        <f>IF(OR($I139="TTL",$L139=""),"",VLOOKUP($L139,CODE!$B:$D,CODE!$C$1,FALSE))</f>
        <v/>
      </c>
      <c r="N139" s="42" t="str">
        <f>IF(OR($I139="TTL",$L139=""),"",VLOOKUP($K$2,CODE!$S:$T,CODE!$T$1-1,FALSE))</f>
        <v/>
      </c>
      <c r="O139" s="43" t="str">
        <f>IF(OR($I139="TTL",$L139=""),"",VLOOKUP($L$2,CODE!$X:$Y,CODE!$Y$1-1,FALSE))</f>
        <v/>
      </c>
      <c r="P139" s="40"/>
      <c r="Q139" s="41" t="str">
        <f>IF(OR($I139="TTL",$P139=""),"",VLOOKUP($P139,CODE!$K:$M,CODE!$L$1,FALSE))</f>
        <v/>
      </c>
      <c r="R139" s="185" t="s">
        <v>1913</v>
      </c>
      <c r="S139" s="40"/>
      <c r="T139" s="43" t="str">
        <f t="shared" si="141"/>
        <v/>
      </c>
      <c r="U139" s="39" t="str">
        <f t="shared" si="142"/>
        <v/>
      </c>
      <c r="V139" s="36">
        <f t="shared" si="129"/>
        <v>0</v>
      </c>
      <c r="W139" s="44"/>
      <c r="X139" s="39" t="str">
        <f>IF($Y139="","",VLOOKUP($Y139,CODE!$AE:$AF,CODE!$AF$1-1,FALSE))</f>
        <v/>
      </c>
      <c r="Y139" s="37"/>
      <c r="Z139" s="35" t="str">
        <f t="shared" si="104"/>
        <v/>
      </c>
      <c r="AA139" s="587" t="str">
        <f t="shared" si="105"/>
        <v/>
      </c>
      <c r="AB139" s="45">
        <f t="shared" si="106"/>
        <v>0</v>
      </c>
      <c r="AC139" s="593">
        <v>0</v>
      </c>
      <c r="AD139" s="186">
        <v>1</v>
      </c>
      <c r="AE139" s="218"/>
      <c r="AF139" s="214"/>
      <c r="AG139" s="215"/>
      <c r="AH139" s="216"/>
      <c r="AI139" s="231" t="str">
        <f t="shared" si="143"/>
        <v/>
      </c>
      <c r="AJ139" s="217"/>
      <c r="AK139" s="217"/>
      <c r="AL139" s="219" t="str">
        <f t="shared" si="144"/>
        <v/>
      </c>
      <c r="AM139" s="254">
        <f>IF(ISERROR(VLOOKUP($F139,[1]기획현황취합!$A$1:$E$64926,[1]기획현황취합!$B$1,FALSE))=TRUE,0,VLOOKUP($F139,[1]기획현황취합!$A$1:$E$64926,[1]기획현황취합!$B$1,FALSE))</f>
        <v>0</v>
      </c>
      <c r="AN139" s="1003">
        <f>IF(ISERROR(VLOOKUP($F139,[1]기획현황취합!$A$1:$E$64926,[1]기획현황취합!$C$1,FALSE))=TRUE,0,VLOOKUP($F139,[1]기획현황취합!$A$1:$E$64926,[1]기획현황취합!$C$1,FALSE))</f>
        <v>0</v>
      </c>
      <c r="AO139" s="46">
        <f>IF(ISERROR(($AM139/1.1)/VLOOKUP($AG139,'TARGET MU'!$A:$D,'TARGET MU'!$D$1,FALSE))=TRUE,0,($AM139/1.1)/VLOOKUP($AG139,'TARGET MU'!$A:$D,'TARGET MU'!$D$1,FALSE))</f>
        <v>0</v>
      </c>
      <c r="AP139" s="1034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0</v>
      </c>
      <c r="AQ139" s="38">
        <f t="shared" si="175"/>
        <v>0</v>
      </c>
      <c r="AR139" s="725">
        <v>0</v>
      </c>
      <c r="AS139" s="725">
        <v>0</v>
      </c>
      <c r="AT139" s="251" t="s">
        <v>1714</v>
      </c>
      <c r="AU139" s="226">
        <f t="shared" si="145"/>
        <v>0</v>
      </c>
      <c r="AV139" s="252">
        <v>0</v>
      </c>
      <c r="AW139" s="253">
        <v>0</v>
      </c>
      <c r="AX139" s="257">
        <f>IF(ISERROR(VLOOKUP($F139,[1]기획현황취합!$A$1:$E$64926,[1]기획현황취합!$D$1,FALSE))=TRUE,0,VLOOKUP($F139,[1]기획현황취합!$A$1:$E$64926,[1]기획현황취합!$D$1,FALSE))</f>
        <v>0</v>
      </c>
      <c r="AY139" s="255">
        <v>0</v>
      </c>
      <c r="AZ139" s="210">
        <f>IF(ISERROR(VLOOKUP($F139,[1]기획현황취합!$A$1:$E$64926,[1]기획현황취합!$E$1,FALSE))=TRUE,0,VLOOKUP($F139,[1]기획현황취합!$A$1:$E$64926,[1]기획현황취합!$E$1,FALSE))</f>
        <v>0</v>
      </c>
      <c r="BA139" s="250">
        <v>0</v>
      </c>
      <c r="BB139" s="250">
        <v>0</v>
      </c>
      <c r="BC139" s="250">
        <v>0</v>
      </c>
      <c r="BD139" s="250">
        <v>0</v>
      </c>
      <c r="BE139" s="250">
        <v>0</v>
      </c>
      <c r="BF139" s="250">
        <v>0</v>
      </c>
      <c r="BG139" s="256">
        <v>0</v>
      </c>
      <c r="BH139" s="256">
        <v>0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130"/>
        <v>0</v>
      </c>
      <c r="BO139" s="47">
        <f t="shared" si="131"/>
        <v>0</v>
      </c>
      <c r="BP139" s="95">
        <f t="shared" si="132"/>
        <v>0</v>
      </c>
      <c r="BQ139" s="95">
        <f t="shared" si="133"/>
        <v>0</v>
      </c>
      <c r="BR139" s="48">
        <f t="shared" si="146"/>
        <v>0</v>
      </c>
      <c r="BT139" s="26" t="str">
        <f>IF(ISERROR(Z139&amp;VLOOKUP($AG139,'TARGET MU'!$A:$D,'TARGET MU'!$B$1,FALSE))=TRUE,"",Z139&amp;VLOOKUP($AG139,'TARGET MU'!$A:$D,'TARGET MU'!$B$1,FALSE))</f>
        <v/>
      </c>
      <c r="BU139" s="31">
        <f t="shared" si="121"/>
        <v>0</v>
      </c>
      <c r="BV139" s="31" t="str">
        <f t="shared" si="122"/>
        <v>0</v>
      </c>
      <c r="BX139" s="55">
        <f t="shared" si="147"/>
        <v>0</v>
      </c>
      <c r="BY139" s="56" t="str">
        <f t="shared" si="148"/>
        <v/>
      </c>
      <c r="BZ139" s="56">
        <f t="shared" si="149"/>
        <v>0</v>
      </c>
      <c r="CA139" s="56">
        <f t="shared" si="150"/>
        <v>0</v>
      </c>
      <c r="CB139" s="56" t="str">
        <f t="shared" si="151"/>
        <v>K</v>
      </c>
      <c r="CC139" s="56">
        <f t="shared" si="152"/>
        <v>0</v>
      </c>
      <c r="CD139" s="57">
        <f t="shared" si="153"/>
        <v>0</v>
      </c>
      <c r="CE139" s="56" t="str">
        <f t="shared" si="154"/>
        <v/>
      </c>
      <c r="CF139" s="56" t="str">
        <f t="shared" si="155"/>
        <v/>
      </c>
      <c r="CG139" s="57">
        <f t="shared" si="156"/>
        <v>0</v>
      </c>
      <c r="CH139" s="56" t="str">
        <f t="shared" si="157"/>
        <v/>
      </c>
      <c r="CI139" s="56">
        <f t="shared" si="158"/>
        <v>1</v>
      </c>
      <c r="CJ139" s="56">
        <f t="shared" si="159"/>
        <v>0</v>
      </c>
      <c r="CK139" s="58">
        <f t="shared" si="134"/>
        <v>0</v>
      </c>
      <c r="CL139" s="59">
        <f t="shared" si="160"/>
        <v>0</v>
      </c>
      <c r="CM139" s="58">
        <f t="shared" si="161"/>
        <v>0</v>
      </c>
      <c r="CN139" s="58">
        <f t="shared" si="162"/>
        <v>0</v>
      </c>
      <c r="CO139" s="58">
        <f t="shared" si="163"/>
        <v>0</v>
      </c>
      <c r="CP139" s="60" t="str">
        <f t="shared" si="164"/>
        <v/>
      </c>
      <c r="CQ139" s="241"/>
      <c r="CS139" s="49"/>
      <c r="CT139" s="50" t="str">
        <f t="shared" si="165"/>
        <v/>
      </c>
      <c r="CU139" s="51" t="str">
        <f t="shared" si="166"/>
        <v/>
      </c>
      <c r="CV139" s="51" t="str">
        <f t="shared" si="176"/>
        <v>_</v>
      </c>
      <c r="CW139" s="51" t="str">
        <f t="shared" si="167"/>
        <v/>
      </c>
      <c r="CX139" s="52">
        <f t="shared" si="168"/>
        <v>0</v>
      </c>
      <c r="CY139" s="52" t="str">
        <f t="shared" si="169"/>
        <v/>
      </c>
      <c r="CZ139" s="53">
        <f t="shared" si="135"/>
        <v>0</v>
      </c>
      <c r="DA139" s="53">
        <f t="shared" si="170"/>
        <v>0</v>
      </c>
      <c r="DB139" s="52">
        <f t="shared" si="171"/>
        <v>0</v>
      </c>
      <c r="DC139" s="52">
        <f t="shared" si="172"/>
        <v>0</v>
      </c>
      <c r="DD139" s="61"/>
      <c r="DE139" s="165"/>
      <c r="DG139" s="277"/>
      <c r="DH139" s="283" t="str">
        <f t="shared" si="173"/>
        <v/>
      </c>
      <c r="DI139" s="276"/>
      <c r="DJ139" s="276"/>
      <c r="DK139" s="277"/>
      <c r="DL139" s="277"/>
      <c r="DM139" s="1080"/>
      <c r="DN139" s="277"/>
      <c r="DO139" s="277"/>
      <c r="DP139" s="284" t="str">
        <f t="shared" si="174"/>
        <v/>
      </c>
      <c r="DQ139" s="277"/>
      <c r="DR139" s="277"/>
      <c r="DS139" s="278"/>
      <c r="DT139" s="277"/>
      <c r="DU139" s="278"/>
      <c r="DV139" s="277"/>
      <c r="DW139" s="277"/>
      <c r="DX139" s="278"/>
      <c r="DY139" s="278"/>
      <c r="DZ139" s="61"/>
      <c r="EA139" s="62"/>
      <c r="EB139" s="62"/>
      <c r="EC139" s="26" t="str">
        <f t="shared" si="123"/>
        <v/>
      </c>
      <c r="ED139" s="26" t="str">
        <f t="shared" si="124"/>
        <v/>
      </c>
      <c r="EE139" s="27">
        <f>IF(ED139="",0,IF(COUNTIF(ED$12:ED138,ED139)=0,0,COUNTIF(ED$12:ED138,ED139)))</f>
        <v>0</v>
      </c>
      <c r="EF139" s="26">
        <f t="shared" si="125"/>
        <v>0</v>
      </c>
      <c r="EG139" s="27" t="str">
        <f t="shared" si="126"/>
        <v/>
      </c>
      <c r="EI139" s="26" t="str">
        <f t="shared" si="127"/>
        <v/>
      </c>
      <c r="EJ139" s="26" t="str">
        <f t="shared" si="128"/>
        <v/>
      </c>
      <c r="EL139" s="277"/>
      <c r="EM139" s="276"/>
      <c r="EN139" s="276"/>
      <c r="EO139" s="276"/>
      <c r="EP139" s="277"/>
      <c r="EQ139" s="277"/>
      <c r="ER139" s="1080"/>
      <c r="ES139" s="277"/>
      <c r="ET139" s="277"/>
      <c r="EU139" s="276"/>
      <c r="EV139" s="277"/>
      <c r="EW139" s="277"/>
    </row>
    <row r="140" spans="1:153" s="26" customFormat="1" ht="52.5" customHeight="1">
      <c r="A140" s="169" t="str">
        <f>IF(OR($I140="TTL",$I140=""),"",IF(ISERROR(VLOOKUP($B140,CODE!$D:$G,CODE!$F$1-2,FALSE))=TRUE,"전략",VLOOKUP($B140,CODE!$D:$G,CODE!$F$1-2,FALSE)))</f>
        <v/>
      </c>
      <c r="B140" s="224" t="str">
        <f>IF(OR($I140="TTL",$I140=""),"",IF(VLOOKUP($P140,CODE!$K:$O,CODE!$O$1,FALSE)="",$I140,$I140&amp;"-"&amp;VLOOKUP($P140,CODE!$K:$O,CODE!$O$1,FALSE)))</f>
        <v/>
      </c>
      <c r="C140" s="72" t="str">
        <f t="shared" si="115"/>
        <v>--</v>
      </c>
      <c r="D140" s="306" t="str">
        <f t="shared" si="116"/>
        <v>--</v>
      </c>
      <c r="E140" s="72">
        <f t="shared" si="117"/>
        <v>0</v>
      </c>
      <c r="F140" s="195" t="str">
        <f t="shared" si="118"/>
        <v>--0</v>
      </c>
      <c r="G140" s="72" t="str">
        <f t="shared" si="119"/>
        <v>--0-</v>
      </c>
      <c r="H140" s="72">
        <f>IF(ISERROR(I140&amp;VLOOKUP(P140,CODE!$K:$N,CODE!$N$1,FALSE)&amp;S140)=TRUE,0,I140&amp;VLOOKUP(P140,CODE!$K:$N,CODE!$N$1,FALSE)&amp;S140)</f>
        <v>0</v>
      </c>
      <c r="I140" s="72" t="str">
        <f>IF(ISERROR(SEARCH("TTL",$K140))=TRUE,IF($L140="","",VLOOKUP($L140,CODE!$B:$G,CODE!$D$1,FALSE)),"TTL")</f>
        <v/>
      </c>
      <c r="J140" s="244" t="str">
        <f t="shared" si="120"/>
        <v/>
      </c>
      <c r="K140" s="591"/>
      <c r="L140" s="40"/>
      <c r="M140" s="41" t="str">
        <f>IF(OR($I140="TTL",$L140=""),"",VLOOKUP($L140,CODE!$B:$D,CODE!$C$1,FALSE))</f>
        <v/>
      </c>
      <c r="N140" s="42" t="str">
        <f>IF(OR($I140="TTL",$L140=""),"",VLOOKUP($K$2,CODE!$S:$T,CODE!$T$1-1,FALSE))</f>
        <v/>
      </c>
      <c r="O140" s="43" t="str">
        <f>IF(OR($I140="TTL",$L140=""),"",VLOOKUP($L$2,CODE!$X:$Y,CODE!$Y$1-1,FALSE))</f>
        <v/>
      </c>
      <c r="P140" s="40"/>
      <c r="Q140" s="41" t="str">
        <f>IF(OR($I140="TTL",$P140=""),"",VLOOKUP($P140,CODE!$K:$M,CODE!$L$1,FALSE))</f>
        <v/>
      </c>
      <c r="R140" s="185" t="s">
        <v>1913</v>
      </c>
      <c r="S140" s="40"/>
      <c r="T140" s="43" t="str">
        <f t="shared" si="141"/>
        <v/>
      </c>
      <c r="U140" s="39" t="str">
        <f t="shared" si="142"/>
        <v/>
      </c>
      <c r="V140" s="36">
        <f t="shared" si="129"/>
        <v>0</v>
      </c>
      <c r="W140" s="44"/>
      <c r="X140" s="39" t="str">
        <f>IF($Y140="","",VLOOKUP($Y140,CODE!$AE:$AF,CODE!$AF$1-1,FALSE))</f>
        <v/>
      </c>
      <c r="Y140" s="37"/>
      <c r="Z140" s="35" t="str">
        <f t="shared" si="104"/>
        <v/>
      </c>
      <c r="AA140" s="587" t="str">
        <f t="shared" si="105"/>
        <v/>
      </c>
      <c r="AB140" s="45">
        <f t="shared" si="106"/>
        <v>0</v>
      </c>
      <c r="AC140" s="593">
        <v>0</v>
      </c>
      <c r="AD140" s="186">
        <v>1</v>
      </c>
      <c r="AE140" s="218"/>
      <c r="AF140" s="214"/>
      <c r="AG140" s="215"/>
      <c r="AH140" s="216"/>
      <c r="AI140" s="231" t="str">
        <f t="shared" si="143"/>
        <v/>
      </c>
      <c r="AJ140" s="217"/>
      <c r="AK140" s="217"/>
      <c r="AL140" s="219" t="str">
        <f t="shared" si="144"/>
        <v/>
      </c>
      <c r="AM140" s="254">
        <f>IF(ISERROR(VLOOKUP($F140,[1]기획현황취합!$A$1:$E$64926,[1]기획현황취합!$B$1,FALSE))=TRUE,0,VLOOKUP($F140,[1]기획현황취합!$A$1:$E$64926,[1]기획현황취합!$B$1,FALSE))</f>
        <v>0</v>
      </c>
      <c r="AN140" s="1003">
        <f>IF(ISERROR(VLOOKUP($F140,[1]기획현황취합!$A$1:$E$64926,[1]기획현황취합!$C$1,FALSE))=TRUE,0,VLOOKUP($F140,[1]기획현황취합!$A$1:$E$64926,[1]기획현황취합!$C$1,FALSE))</f>
        <v>0</v>
      </c>
      <c r="AO140" s="46">
        <f>IF(ISERROR(($AM140/1.1)/VLOOKUP($AG140,'TARGET MU'!$A:$D,'TARGET MU'!$D$1,FALSE))=TRUE,0,($AM140/1.1)/VLOOKUP($AG140,'TARGET MU'!$A:$D,'TARGET MU'!$D$1,FALSE))</f>
        <v>0</v>
      </c>
      <c r="AP140" s="1034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0</v>
      </c>
      <c r="AQ140" s="38">
        <f t="shared" si="175"/>
        <v>0</v>
      </c>
      <c r="AR140" s="725">
        <v>0</v>
      </c>
      <c r="AS140" s="725">
        <v>0</v>
      </c>
      <c r="AT140" s="251" t="s">
        <v>1714</v>
      </c>
      <c r="AU140" s="226">
        <f t="shared" si="145"/>
        <v>0</v>
      </c>
      <c r="AV140" s="252">
        <v>0</v>
      </c>
      <c r="AW140" s="253">
        <v>0</v>
      </c>
      <c r="AX140" s="257">
        <f>IF(ISERROR(VLOOKUP($F140,[1]기획현황취합!$A$1:$E$64926,[1]기획현황취합!$D$1,FALSE))=TRUE,0,VLOOKUP($F140,[1]기획현황취합!$A$1:$E$64926,[1]기획현황취합!$D$1,FALSE))</f>
        <v>0</v>
      </c>
      <c r="AY140" s="255">
        <v>0</v>
      </c>
      <c r="AZ140" s="210">
        <f>IF(ISERROR(VLOOKUP($F140,[1]기획현황취합!$A$1:$E$64926,[1]기획현황취합!$E$1,FALSE))=TRUE,0,VLOOKUP($F140,[1]기획현황취합!$A$1:$E$64926,[1]기획현황취합!$E$1,FALSE))</f>
        <v>0</v>
      </c>
      <c r="BA140" s="250">
        <v>0</v>
      </c>
      <c r="BB140" s="250">
        <v>0</v>
      </c>
      <c r="BC140" s="250">
        <v>0</v>
      </c>
      <c r="BD140" s="250">
        <v>0</v>
      </c>
      <c r="BE140" s="250">
        <v>0</v>
      </c>
      <c r="BF140" s="250">
        <v>0</v>
      </c>
      <c r="BG140" s="256">
        <v>0</v>
      </c>
      <c r="BH140" s="256">
        <v>0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130"/>
        <v>0</v>
      </c>
      <c r="BO140" s="47">
        <f t="shared" si="131"/>
        <v>0</v>
      </c>
      <c r="BP140" s="95">
        <f t="shared" si="132"/>
        <v>0</v>
      </c>
      <c r="BQ140" s="95">
        <f t="shared" si="133"/>
        <v>0</v>
      </c>
      <c r="BR140" s="48">
        <f t="shared" si="146"/>
        <v>0</v>
      </c>
      <c r="BT140" s="26" t="str">
        <f>IF(ISERROR(Z140&amp;VLOOKUP($AG140,'TARGET MU'!$A:$D,'TARGET MU'!$B$1,FALSE))=TRUE,"",Z140&amp;VLOOKUP($AG140,'TARGET MU'!$A:$D,'TARGET MU'!$B$1,FALSE))</f>
        <v/>
      </c>
      <c r="BU140" s="31">
        <f t="shared" si="121"/>
        <v>0</v>
      </c>
      <c r="BV140" s="31" t="str">
        <f t="shared" si="122"/>
        <v>0</v>
      </c>
      <c r="BX140" s="55">
        <f t="shared" si="147"/>
        <v>0</v>
      </c>
      <c r="BY140" s="56" t="str">
        <f t="shared" si="148"/>
        <v/>
      </c>
      <c r="BZ140" s="56">
        <f t="shared" si="149"/>
        <v>0</v>
      </c>
      <c r="CA140" s="56">
        <f t="shared" si="150"/>
        <v>0</v>
      </c>
      <c r="CB140" s="56" t="str">
        <f t="shared" si="151"/>
        <v>K</v>
      </c>
      <c r="CC140" s="56">
        <f t="shared" si="152"/>
        <v>0</v>
      </c>
      <c r="CD140" s="57">
        <f t="shared" si="153"/>
        <v>0</v>
      </c>
      <c r="CE140" s="56" t="str">
        <f t="shared" si="154"/>
        <v/>
      </c>
      <c r="CF140" s="56" t="str">
        <f t="shared" si="155"/>
        <v/>
      </c>
      <c r="CG140" s="57">
        <f t="shared" si="156"/>
        <v>0</v>
      </c>
      <c r="CH140" s="56" t="str">
        <f t="shared" si="157"/>
        <v/>
      </c>
      <c r="CI140" s="56">
        <f t="shared" si="158"/>
        <v>1</v>
      </c>
      <c r="CJ140" s="56">
        <f t="shared" si="159"/>
        <v>0</v>
      </c>
      <c r="CK140" s="58">
        <f t="shared" si="134"/>
        <v>0</v>
      </c>
      <c r="CL140" s="59">
        <f t="shared" si="160"/>
        <v>0</v>
      </c>
      <c r="CM140" s="58">
        <f t="shared" si="161"/>
        <v>0</v>
      </c>
      <c r="CN140" s="58">
        <f t="shared" si="162"/>
        <v>0</v>
      </c>
      <c r="CO140" s="58">
        <f t="shared" si="163"/>
        <v>0</v>
      </c>
      <c r="CP140" s="60" t="str">
        <f t="shared" si="164"/>
        <v/>
      </c>
      <c r="CQ140" s="241"/>
      <c r="CS140" s="49"/>
      <c r="CT140" s="50" t="str">
        <f t="shared" si="165"/>
        <v/>
      </c>
      <c r="CU140" s="51" t="str">
        <f t="shared" si="166"/>
        <v/>
      </c>
      <c r="CV140" s="51" t="str">
        <f t="shared" si="176"/>
        <v>_</v>
      </c>
      <c r="CW140" s="51" t="str">
        <f t="shared" si="167"/>
        <v/>
      </c>
      <c r="CX140" s="52">
        <f t="shared" si="168"/>
        <v>0</v>
      </c>
      <c r="CY140" s="52" t="str">
        <f t="shared" si="169"/>
        <v/>
      </c>
      <c r="CZ140" s="53">
        <f t="shared" si="135"/>
        <v>0</v>
      </c>
      <c r="DA140" s="53">
        <f t="shared" si="170"/>
        <v>0</v>
      </c>
      <c r="DB140" s="52">
        <f t="shared" si="171"/>
        <v>0</v>
      </c>
      <c r="DC140" s="52">
        <f t="shared" si="172"/>
        <v>0</v>
      </c>
      <c r="DD140" s="61"/>
      <c r="DE140" s="165"/>
      <c r="DG140" s="277"/>
      <c r="DH140" s="283" t="str">
        <f t="shared" si="173"/>
        <v/>
      </c>
      <c r="DI140" s="276"/>
      <c r="DJ140" s="276"/>
      <c r="DK140" s="277"/>
      <c r="DL140" s="277"/>
      <c r="DM140" s="1080"/>
      <c r="DN140" s="277"/>
      <c r="DO140" s="277"/>
      <c r="DP140" s="284" t="str">
        <f t="shared" si="174"/>
        <v/>
      </c>
      <c r="DQ140" s="277"/>
      <c r="DR140" s="277"/>
      <c r="DS140" s="278"/>
      <c r="DT140" s="277"/>
      <c r="DU140" s="278"/>
      <c r="DV140" s="277"/>
      <c r="DW140" s="277"/>
      <c r="DX140" s="278"/>
      <c r="DY140" s="278"/>
      <c r="DZ140" s="61"/>
      <c r="EA140" s="62"/>
      <c r="EB140" s="62"/>
      <c r="EC140" s="26" t="str">
        <f t="shared" si="123"/>
        <v/>
      </c>
      <c r="ED140" s="26" t="str">
        <f t="shared" si="124"/>
        <v/>
      </c>
      <c r="EE140" s="27">
        <f>IF(ED140="",0,IF(COUNTIF(ED$12:ED139,ED140)=0,0,COUNTIF(ED$12:ED139,ED140)))</f>
        <v>0</v>
      </c>
      <c r="EF140" s="26">
        <f t="shared" si="125"/>
        <v>0</v>
      </c>
      <c r="EG140" s="27" t="str">
        <f t="shared" si="126"/>
        <v/>
      </c>
      <c r="EI140" s="26" t="str">
        <f t="shared" si="127"/>
        <v/>
      </c>
      <c r="EJ140" s="26" t="str">
        <f t="shared" si="128"/>
        <v/>
      </c>
      <c r="EL140" s="277"/>
      <c r="EM140" s="276"/>
      <c r="EN140" s="276"/>
      <c r="EO140" s="276"/>
      <c r="EP140" s="277"/>
      <c r="EQ140" s="277"/>
      <c r="ER140" s="1080"/>
      <c r="ES140" s="277"/>
      <c r="ET140" s="277"/>
      <c r="EU140" s="276"/>
      <c r="EV140" s="277"/>
      <c r="EW140" s="277"/>
    </row>
    <row r="141" spans="1:153" s="26" customFormat="1" ht="52.5" customHeight="1">
      <c r="A141" s="169" t="str">
        <f>IF(OR($I141="TTL",$I141=""),"",IF(ISERROR(VLOOKUP($B141,CODE!$D:$G,CODE!$F$1-2,FALSE))=TRUE,"전략",VLOOKUP($B141,CODE!$D:$G,CODE!$F$1-2,FALSE)))</f>
        <v/>
      </c>
      <c r="B141" s="224" t="str">
        <f>IF(OR($I141="TTL",$I141=""),"",IF(VLOOKUP($P141,CODE!$K:$O,CODE!$O$1,FALSE)="",$I141,$I141&amp;"-"&amp;VLOOKUP($P141,CODE!$K:$O,CODE!$O$1,FALSE)))</f>
        <v/>
      </c>
      <c r="C141" s="72" t="str">
        <f t="shared" si="115"/>
        <v>--</v>
      </c>
      <c r="D141" s="306" t="str">
        <f t="shared" si="116"/>
        <v>--</v>
      </c>
      <c r="E141" s="72">
        <f t="shared" si="117"/>
        <v>0</v>
      </c>
      <c r="F141" s="195" t="str">
        <f t="shared" si="118"/>
        <v>--0</v>
      </c>
      <c r="G141" s="72" t="str">
        <f t="shared" si="119"/>
        <v>--0-</v>
      </c>
      <c r="H141" s="72">
        <f>IF(ISERROR(I141&amp;VLOOKUP(P141,CODE!$K:$N,CODE!$N$1,FALSE)&amp;S141)=TRUE,0,I141&amp;VLOOKUP(P141,CODE!$K:$N,CODE!$N$1,FALSE)&amp;S141)</f>
        <v>0</v>
      </c>
      <c r="I141" s="72" t="str">
        <f>IF(ISERROR(SEARCH("TTL",$K141))=TRUE,IF($L141="","",VLOOKUP($L141,CODE!$B:$G,CODE!$D$1,FALSE)),"TTL")</f>
        <v/>
      </c>
      <c r="J141" s="244" t="str">
        <f t="shared" si="120"/>
        <v/>
      </c>
      <c r="K141" s="591"/>
      <c r="L141" s="40"/>
      <c r="M141" s="41" t="str">
        <f>IF(OR($I141="TTL",$L141=""),"",VLOOKUP($L141,CODE!$B:$D,CODE!$C$1,FALSE))</f>
        <v/>
      </c>
      <c r="N141" s="42" t="str">
        <f>IF(OR($I141="TTL",$L141=""),"",VLOOKUP($K$2,CODE!$S:$T,CODE!$T$1-1,FALSE))</f>
        <v/>
      </c>
      <c r="O141" s="43" t="str">
        <f>IF(OR($I141="TTL",$L141=""),"",VLOOKUP($L$2,CODE!$X:$Y,CODE!$Y$1-1,FALSE))</f>
        <v/>
      </c>
      <c r="P141" s="40"/>
      <c r="Q141" s="41" t="str">
        <f>IF(OR($I141="TTL",$P141=""),"",VLOOKUP($P141,CODE!$K:$M,CODE!$L$1,FALSE))</f>
        <v/>
      </c>
      <c r="R141" s="185" t="s">
        <v>1913</v>
      </c>
      <c r="S141" s="40"/>
      <c r="T141" s="43" t="str">
        <f t="shared" si="141"/>
        <v/>
      </c>
      <c r="U141" s="39" t="str">
        <f t="shared" si="142"/>
        <v/>
      </c>
      <c r="V141" s="36">
        <f t="shared" ref="V141:V146" si="177">IF($I141="TTL",SUMIF($C:$C,MID($K141,1,SEARCH("TTL",$K141)-2),$V:$V),IF($EI141="",0,1/COUNTIF($EI:$EI,$EI141)))</f>
        <v>0</v>
      </c>
      <c r="W141" s="44"/>
      <c r="X141" s="39" t="str">
        <f>IF($Y141="","",VLOOKUP($Y141,CODE!$AE:$AF,CODE!$AF$1-1,FALSE))</f>
        <v/>
      </c>
      <c r="Y141" s="37"/>
      <c r="Z141" s="35" t="str">
        <f t="shared" ref="Z141:Z146" si="178">$U141&amp;$X141</f>
        <v/>
      </c>
      <c r="AA141" s="587" t="str">
        <f t="shared" ref="AA141:AA146" si="179">VLOOKUP($Z141&amp;$AX141,$EC:$EG,5,FALSE)</f>
        <v/>
      </c>
      <c r="AB141" s="45">
        <f t="shared" ref="AB141:AB146" si="180">IF($I141="TTL",SUMIF($C:$C,MID($K141,1,SEARCH("TTL",$K141)-2),$AB:$AB),IF($EJ141="",0,1/COUNTIF($EJ:$EJ,$EJ141)))</f>
        <v>0</v>
      </c>
      <c r="AC141" s="593">
        <v>0</v>
      </c>
      <c r="AD141" s="186">
        <v>1</v>
      </c>
      <c r="AE141" s="218"/>
      <c r="AF141" s="214"/>
      <c r="AG141" s="215"/>
      <c r="AH141" s="216"/>
      <c r="AI141" s="231" t="str">
        <f t="shared" si="143"/>
        <v/>
      </c>
      <c r="AJ141" s="217"/>
      <c r="AK141" s="217"/>
      <c r="AL141" s="219" t="str">
        <f t="shared" si="144"/>
        <v/>
      </c>
      <c r="AM141" s="254">
        <f>IF(ISERROR(VLOOKUP($F141,[1]기획현황취합!$A$1:$E$64926,[1]기획현황취합!$B$1,FALSE))=TRUE,0,VLOOKUP($F141,[1]기획현황취합!$A$1:$E$64926,[1]기획현황취합!$B$1,FALSE))</f>
        <v>0</v>
      </c>
      <c r="AN141" s="1003">
        <f>IF(ISERROR(VLOOKUP($F141,[1]기획현황취합!$A$1:$E$64926,[1]기획현황취합!$C$1,FALSE))=TRUE,0,VLOOKUP($F141,[1]기획현황취합!$A$1:$E$64926,[1]기획현황취합!$C$1,FALSE))</f>
        <v>0</v>
      </c>
      <c r="AO141" s="46">
        <f>IF(ISERROR(($AM141/1.1)/VLOOKUP($AG141,'TARGET MU'!$A:$D,'TARGET MU'!$D$1,FALSE))=TRUE,0,($AM141/1.1)/VLOOKUP($AG141,'TARGET MU'!$A:$D,'TARGET MU'!$D$1,FALSE))</f>
        <v>0</v>
      </c>
      <c r="AP141" s="1034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0</v>
      </c>
      <c r="AQ141" s="38">
        <f t="shared" si="175"/>
        <v>0</v>
      </c>
      <c r="AR141" s="725">
        <v>0</v>
      </c>
      <c r="AS141" s="725">
        <v>0</v>
      </c>
      <c r="AT141" s="251" t="s">
        <v>1714</v>
      </c>
      <c r="AU141" s="226">
        <f t="shared" si="145"/>
        <v>0</v>
      </c>
      <c r="AV141" s="252">
        <v>0</v>
      </c>
      <c r="AW141" s="253">
        <v>0</v>
      </c>
      <c r="AX141" s="257">
        <f>IF(ISERROR(VLOOKUP($F141,[1]기획현황취합!$A$1:$E$64926,[1]기획현황취합!$D$1,FALSE))=TRUE,0,VLOOKUP($F141,[1]기획현황취합!$A$1:$E$64926,[1]기획현황취합!$D$1,FALSE))</f>
        <v>0</v>
      </c>
      <c r="AY141" s="255">
        <v>0</v>
      </c>
      <c r="AZ141" s="210">
        <f>IF(ISERROR(VLOOKUP($F141,[1]기획현황취합!$A$1:$E$64926,[1]기획현황취합!$E$1,FALSE))=TRUE,0,VLOOKUP($F141,[1]기획현황취합!$A$1:$E$64926,[1]기획현황취합!$E$1,FALSE))</f>
        <v>0</v>
      </c>
      <c r="BA141" s="250">
        <v>0</v>
      </c>
      <c r="BB141" s="250">
        <v>0</v>
      </c>
      <c r="BC141" s="250">
        <v>0</v>
      </c>
      <c r="BD141" s="250">
        <v>0</v>
      </c>
      <c r="BE141" s="250">
        <v>0</v>
      </c>
      <c r="BF141" s="250">
        <v>0</v>
      </c>
      <c r="BG141" s="256">
        <v>0</v>
      </c>
      <c r="BH141" s="256">
        <v>0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0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ref="BN141:BN146" si="181">IF($I141="TTL",SUMIF($C:$C,MID($K141,1,SEARCH("TTL",$K141)-2),$BN:$BN),IF(($BO141-SUM($BI141,$BJ141,$BK141,BL141,BM141))&lt;$BO141*$BN$6,0,$BO141-SUM($BI141,$BJ141,$BK141,BL141,BM141)))</f>
        <v>0</v>
      </c>
      <c r="BO141" s="47">
        <f t="shared" ref="BO141:BO146" si="182">IF($I141="TTL",SUMIF($C:$C,MID($K141,1,SEARCH("TTL",$K141)-2),$BO:$BO),$AF141)</f>
        <v>0</v>
      </c>
      <c r="BP141" s="95">
        <f t="shared" ref="BP141:BP146" si="183">IF($I141="TTL",SUMIF($C:$C,MID($K141,1,SEARCH("TTL",$K141)-2),$BP:$BP),IF($AO141=0,0,IF($AP141=0,$AO141*$AF141,$AP141*$AF141)))</f>
        <v>0</v>
      </c>
      <c r="BQ141" s="95">
        <f t="shared" ref="BQ141:BQ146" si="184">IF($I141="TTL",SUMIF($C:$C,MID($K141,1,SEARCH("TTL",$K141)-2),$BQ:$BQ),$AM141*$AF141)</f>
        <v>0</v>
      </c>
      <c r="BR141" s="48">
        <f t="shared" si="146"/>
        <v>0</v>
      </c>
      <c r="BT141" s="26" t="str">
        <f>IF(ISERROR(Z141&amp;VLOOKUP($AG141,'TARGET MU'!$A:$D,'TARGET MU'!$B$1,FALSE))=TRUE,"",Z141&amp;VLOOKUP($AG141,'TARGET MU'!$A:$D,'TARGET MU'!$B$1,FALSE))</f>
        <v/>
      </c>
      <c r="BU141" s="31">
        <f t="shared" si="121"/>
        <v>0</v>
      </c>
      <c r="BV141" s="31" t="str">
        <f t="shared" si="122"/>
        <v>0</v>
      </c>
      <c r="BX141" s="55">
        <f t="shared" si="147"/>
        <v>0</v>
      </c>
      <c r="BY141" s="56" t="str">
        <f t="shared" si="148"/>
        <v/>
      </c>
      <c r="BZ141" s="56">
        <f t="shared" si="149"/>
        <v>0</v>
      </c>
      <c r="CA141" s="56">
        <f t="shared" si="150"/>
        <v>0</v>
      </c>
      <c r="CB141" s="56" t="str">
        <f t="shared" si="151"/>
        <v>K</v>
      </c>
      <c r="CC141" s="56">
        <f t="shared" si="152"/>
        <v>0</v>
      </c>
      <c r="CD141" s="57">
        <f t="shared" si="153"/>
        <v>0</v>
      </c>
      <c r="CE141" s="56" t="str">
        <f t="shared" si="154"/>
        <v/>
      </c>
      <c r="CF141" s="56" t="str">
        <f t="shared" si="155"/>
        <v/>
      </c>
      <c r="CG141" s="57">
        <f t="shared" si="156"/>
        <v>0</v>
      </c>
      <c r="CH141" s="56" t="str">
        <f t="shared" si="157"/>
        <v/>
      </c>
      <c r="CI141" s="56">
        <f t="shared" si="158"/>
        <v>1</v>
      </c>
      <c r="CJ141" s="56">
        <f t="shared" si="159"/>
        <v>0</v>
      </c>
      <c r="CK141" s="58">
        <f t="shared" ref="CK141:CK146" si="185">IF($I141="TTL",SUMIF($C:$C,MID($K141,1,SEARCH("TTL",$K141)-2),$BO:$BO),$AF141)</f>
        <v>0</v>
      </c>
      <c r="CL141" s="59">
        <f t="shared" si="160"/>
        <v>0</v>
      </c>
      <c r="CM141" s="58">
        <f t="shared" si="161"/>
        <v>0</v>
      </c>
      <c r="CN141" s="58">
        <f t="shared" si="162"/>
        <v>0</v>
      </c>
      <c r="CO141" s="58">
        <f t="shared" si="163"/>
        <v>0</v>
      </c>
      <c r="CP141" s="60" t="str">
        <f t="shared" si="164"/>
        <v/>
      </c>
      <c r="CQ141" s="241"/>
      <c r="CS141" s="49"/>
      <c r="CT141" s="50" t="str">
        <f t="shared" si="165"/>
        <v/>
      </c>
      <c r="CU141" s="51" t="str">
        <f t="shared" si="166"/>
        <v/>
      </c>
      <c r="CV141" s="51" t="str">
        <f t="shared" si="176"/>
        <v>_</v>
      </c>
      <c r="CW141" s="51" t="str">
        <f t="shared" si="167"/>
        <v/>
      </c>
      <c r="CX141" s="52">
        <f t="shared" si="168"/>
        <v>0</v>
      </c>
      <c r="CY141" s="52" t="str">
        <f t="shared" si="169"/>
        <v/>
      </c>
      <c r="CZ141" s="53">
        <f t="shared" ref="CZ141:CZ146" si="186">IF($I141="TTL",SUMIF($C:$C,MID($K141,1,SEARCH("TTL",$K141)-2),$CZ:$CZ),$AF141)</f>
        <v>0</v>
      </c>
      <c r="DA141" s="53">
        <f t="shared" si="170"/>
        <v>0</v>
      </c>
      <c r="DB141" s="52">
        <f t="shared" si="171"/>
        <v>0</v>
      </c>
      <c r="DC141" s="52">
        <f t="shared" si="172"/>
        <v>0</v>
      </c>
      <c r="DD141" s="61"/>
      <c r="DE141" s="165"/>
      <c r="DG141" s="277"/>
      <c r="DH141" s="283" t="str">
        <f t="shared" si="173"/>
        <v/>
      </c>
      <c r="DI141" s="276"/>
      <c r="DJ141" s="276"/>
      <c r="DK141" s="277"/>
      <c r="DL141" s="277"/>
      <c r="DM141" s="1080"/>
      <c r="DN141" s="277"/>
      <c r="DO141" s="277"/>
      <c r="DP141" s="284" t="str">
        <f t="shared" si="174"/>
        <v/>
      </c>
      <c r="DQ141" s="277"/>
      <c r="DR141" s="277"/>
      <c r="DS141" s="278"/>
      <c r="DT141" s="277"/>
      <c r="DU141" s="278"/>
      <c r="DV141" s="277"/>
      <c r="DW141" s="277"/>
      <c r="DX141" s="278"/>
      <c r="DY141" s="278"/>
      <c r="DZ141" s="61"/>
      <c r="EA141" s="62"/>
      <c r="EB141" s="62"/>
      <c r="EC141" s="26" t="str">
        <f t="shared" si="123"/>
        <v/>
      </c>
      <c r="ED141" s="26" t="str">
        <f t="shared" si="124"/>
        <v/>
      </c>
      <c r="EE141" s="27">
        <f>IF(ED141="",0,IF(COUNTIF(ED$12:ED140,ED141)=0,0,COUNTIF(ED$12:ED140,ED141)))</f>
        <v>0</v>
      </c>
      <c r="EF141" s="26">
        <f t="shared" si="125"/>
        <v>0</v>
      </c>
      <c r="EG141" s="27" t="str">
        <f t="shared" si="126"/>
        <v/>
      </c>
      <c r="EI141" s="26" t="str">
        <f t="shared" si="127"/>
        <v/>
      </c>
      <c r="EJ141" s="26" t="str">
        <f t="shared" si="128"/>
        <v/>
      </c>
      <c r="EL141" s="277"/>
      <c r="EM141" s="276"/>
      <c r="EN141" s="276"/>
      <c r="EO141" s="276"/>
      <c r="EP141" s="277"/>
      <c r="EQ141" s="277"/>
      <c r="ER141" s="1080"/>
      <c r="ES141" s="277"/>
      <c r="ET141" s="277"/>
      <c r="EU141" s="276"/>
      <c r="EV141" s="277"/>
      <c r="EW141" s="277"/>
    </row>
    <row r="142" spans="1:153" s="26" customFormat="1" ht="52.5" customHeight="1">
      <c r="A142" s="169" t="str">
        <f>IF(OR($I142="TTL",$I142=""),"",IF(ISERROR(VLOOKUP($B142,CODE!$D:$G,CODE!$F$1-2,FALSE))=TRUE,"전략",VLOOKUP($B142,CODE!$D:$G,CODE!$F$1-2,FALSE)))</f>
        <v/>
      </c>
      <c r="B142" s="224" t="str">
        <f>IF(OR($I142="TTL",$I142=""),"",IF(VLOOKUP($P142,CODE!$K:$O,CODE!$O$1,FALSE)="",$I142,$I142&amp;"-"&amp;VLOOKUP($P142,CODE!$K:$O,CODE!$O$1,FALSE)))</f>
        <v/>
      </c>
      <c r="C142" s="72" t="str">
        <f>IF($I142="TTL","",I142&amp;"-"&amp;$AG142&amp;"-"&amp;$AI142)</f>
        <v>--</v>
      </c>
      <c r="D142" s="306" t="str">
        <f>$C142&amp;$Z142</f>
        <v>--</v>
      </c>
      <c r="E142" s="72">
        <f>IF($I142="TTL",0,IF(ISERROR(IF($Z141=$Z142,$E141,$E141+1))=TRUE,1,IF($Z141=$Z142,$E141,$E141+1)))</f>
        <v>0</v>
      </c>
      <c r="F142" s="195" t="str">
        <f>$C142&amp;$E142</f>
        <v>--0</v>
      </c>
      <c r="G142" s="72" t="str">
        <f>$F142&amp;"-"&amp;$U142&amp;$Y142&amp;$AE142</f>
        <v>--0-</v>
      </c>
      <c r="H142" s="72">
        <f>IF(ISERROR(I142&amp;VLOOKUP(P142,CODE!$K:$N,CODE!$N$1,FALSE)&amp;S142)=TRUE,0,I142&amp;VLOOKUP(P142,CODE!$K:$N,CODE!$N$1,FALSE)&amp;S142)</f>
        <v>0</v>
      </c>
      <c r="I142" s="72" t="str">
        <f>IF(ISERROR(SEARCH("TTL",$K142))=TRUE,IF($L142="","",VLOOKUP($L142,CODE!$B:$G,CODE!$D$1,FALSE)),"TTL")</f>
        <v/>
      </c>
      <c r="J142" s="244" t="str">
        <f>MID(W142,1,6)</f>
        <v/>
      </c>
      <c r="K142" s="591"/>
      <c r="L142" s="40"/>
      <c r="M142" s="41" t="str">
        <f>IF(OR($I142="TTL",$L142=""),"",VLOOKUP($L142,CODE!$B:$D,CODE!$C$1,FALSE))</f>
        <v/>
      </c>
      <c r="N142" s="42" t="str">
        <f>IF(OR($I142="TTL",$L142=""),"",VLOOKUP($K$2,CODE!$S:$T,CODE!$T$1-1,FALSE))</f>
        <v/>
      </c>
      <c r="O142" s="43" t="str">
        <f>IF(OR($I142="TTL",$L142=""),"",VLOOKUP($L$2,CODE!$X:$Y,CODE!$Y$1-1,FALSE))</f>
        <v/>
      </c>
      <c r="P142" s="40"/>
      <c r="Q142" s="41" t="str">
        <f>IF(OR($I142="TTL",$P142=""),"",VLOOKUP($P142,CODE!$K:$M,CODE!$L$1,FALSE))</f>
        <v/>
      </c>
      <c r="R142" s="185" t="s">
        <v>1913</v>
      </c>
      <c r="S142" s="40"/>
      <c r="T142" s="43" t="str">
        <f t="shared" si="141"/>
        <v/>
      </c>
      <c r="U142" s="39" t="str">
        <f t="shared" si="142"/>
        <v/>
      </c>
      <c r="V142" s="36">
        <f t="shared" si="177"/>
        <v>0</v>
      </c>
      <c r="W142" s="44"/>
      <c r="X142" s="39" t="str">
        <f>IF($Y142="","",VLOOKUP($Y142,CODE!$AE:$AF,CODE!$AF$1-1,FALSE))</f>
        <v/>
      </c>
      <c r="Y142" s="37"/>
      <c r="Z142" s="35" t="str">
        <f t="shared" si="178"/>
        <v/>
      </c>
      <c r="AA142" s="587" t="str">
        <f t="shared" si="179"/>
        <v/>
      </c>
      <c r="AB142" s="45">
        <f t="shared" si="180"/>
        <v>0</v>
      </c>
      <c r="AC142" s="593">
        <v>0</v>
      </c>
      <c r="AD142" s="186">
        <v>1</v>
      </c>
      <c r="AE142" s="218"/>
      <c r="AF142" s="214"/>
      <c r="AG142" s="215"/>
      <c r="AH142" s="216"/>
      <c r="AI142" s="231" t="str">
        <f t="shared" si="143"/>
        <v/>
      </c>
      <c r="AJ142" s="217"/>
      <c r="AK142" s="217"/>
      <c r="AL142" s="219" t="str">
        <f t="shared" si="144"/>
        <v/>
      </c>
      <c r="AM142" s="254">
        <f>IF(ISERROR(VLOOKUP($F142,[1]기획현황취합!$A$1:$E$64926,[1]기획현황취합!$B$1,FALSE))=TRUE,0,VLOOKUP($F142,[1]기획현황취합!$A$1:$E$64926,[1]기획현황취합!$B$1,FALSE))</f>
        <v>0</v>
      </c>
      <c r="AN142" s="1003">
        <f>IF(ISERROR(VLOOKUP($F142,[1]기획현황취합!$A$1:$E$64926,[1]기획현황취합!$C$1,FALSE))=TRUE,0,VLOOKUP($F142,[1]기획현황취합!$A$1:$E$64926,[1]기획현황취합!$C$1,FALSE))</f>
        <v>0</v>
      </c>
      <c r="AO142" s="46">
        <f>IF(ISERROR(($AM142/1.1)/VLOOKUP($AG142,'TARGET MU'!$A:$D,'TARGET MU'!$D$1,FALSE))=TRUE,0,($AM142/1.1)/VLOOKUP($AG142,'TARGET MU'!$A:$D,'TARGET MU'!$D$1,FALSE))</f>
        <v>0</v>
      </c>
      <c r="AP142" s="1034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0</v>
      </c>
      <c r="AQ142" s="38">
        <f t="shared" si="175"/>
        <v>0</v>
      </c>
      <c r="AR142" s="725">
        <v>0</v>
      </c>
      <c r="AS142" s="725">
        <v>0</v>
      </c>
      <c r="AT142" s="251" t="s">
        <v>1714</v>
      </c>
      <c r="AU142" s="226">
        <f t="shared" si="145"/>
        <v>0</v>
      </c>
      <c r="AV142" s="252">
        <v>0</v>
      </c>
      <c r="AW142" s="253">
        <v>0</v>
      </c>
      <c r="AX142" s="257">
        <f>IF(ISERROR(VLOOKUP($F142,[1]기획현황취합!$A$1:$E$64926,[1]기획현황취합!$D$1,FALSE))=TRUE,0,VLOOKUP($F142,[1]기획현황취합!$A$1:$E$64926,[1]기획현황취합!$D$1,FALSE))</f>
        <v>0</v>
      </c>
      <c r="AY142" s="255">
        <v>0</v>
      </c>
      <c r="AZ142" s="210">
        <f>IF(ISERROR(VLOOKUP($F142,[1]기획현황취합!$A$1:$E$64926,[1]기획현황취합!$E$1,FALSE))=TRUE,0,VLOOKUP($F142,[1]기획현황취합!$A$1:$E$64926,[1]기획현황취합!$E$1,FALSE))</f>
        <v>0</v>
      </c>
      <c r="BA142" s="250">
        <v>0</v>
      </c>
      <c r="BB142" s="250">
        <v>0</v>
      </c>
      <c r="BC142" s="250">
        <v>0</v>
      </c>
      <c r="BD142" s="250">
        <v>0</v>
      </c>
      <c r="BE142" s="250">
        <v>0</v>
      </c>
      <c r="BF142" s="250">
        <v>0</v>
      </c>
      <c r="BG142" s="256">
        <v>0</v>
      </c>
      <c r="BH142" s="256">
        <v>0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0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181"/>
        <v>0</v>
      </c>
      <c r="BO142" s="47">
        <f t="shared" si="182"/>
        <v>0</v>
      </c>
      <c r="BP142" s="95">
        <f t="shared" si="183"/>
        <v>0</v>
      </c>
      <c r="BQ142" s="95">
        <f t="shared" si="184"/>
        <v>0</v>
      </c>
      <c r="BR142" s="48">
        <f t="shared" si="146"/>
        <v>0</v>
      </c>
      <c r="BT142" s="26" t="str">
        <f>IF(ISERROR(Z142&amp;VLOOKUP($AG142,'TARGET MU'!$A:$D,'TARGET MU'!$B$1,FALSE))=TRUE,"",Z142&amp;VLOOKUP($AG142,'TARGET MU'!$A:$D,'TARGET MU'!$B$1,FALSE))</f>
        <v/>
      </c>
      <c r="BU142" s="31">
        <f>AP142</f>
        <v>0</v>
      </c>
      <c r="BV142" s="31" t="str">
        <f>Z142&amp;AE142&amp;AF142&amp;AM142&amp;AG142&amp;AI142&amp;AK142</f>
        <v>0</v>
      </c>
      <c r="BX142" s="55">
        <f t="shared" si="147"/>
        <v>0</v>
      </c>
      <c r="BY142" s="56" t="str">
        <f t="shared" si="148"/>
        <v/>
      </c>
      <c r="BZ142" s="56">
        <f t="shared" si="149"/>
        <v>0</v>
      </c>
      <c r="CA142" s="56">
        <f t="shared" si="150"/>
        <v>0</v>
      </c>
      <c r="CB142" s="56" t="str">
        <f t="shared" si="151"/>
        <v>K</v>
      </c>
      <c r="CC142" s="56">
        <f t="shared" si="152"/>
        <v>0</v>
      </c>
      <c r="CD142" s="57">
        <f t="shared" si="153"/>
        <v>0</v>
      </c>
      <c r="CE142" s="56" t="str">
        <f t="shared" si="154"/>
        <v/>
      </c>
      <c r="CF142" s="56" t="str">
        <f t="shared" si="155"/>
        <v/>
      </c>
      <c r="CG142" s="57">
        <f t="shared" si="156"/>
        <v>0</v>
      </c>
      <c r="CH142" s="56" t="str">
        <f t="shared" si="157"/>
        <v/>
      </c>
      <c r="CI142" s="56">
        <f t="shared" si="158"/>
        <v>1</v>
      </c>
      <c r="CJ142" s="56">
        <f t="shared" si="159"/>
        <v>0</v>
      </c>
      <c r="CK142" s="58">
        <f t="shared" si="185"/>
        <v>0</v>
      </c>
      <c r="CL142" s="59">
        <f t="shared" si="160"/>
        <v>0</v>
      </c>
      <c r="CM142" s="58">
        <f t="shared" si="161"/>
        <v>0</v>
      </c>
      <c r="CN142" s="58">
        <f t="shared" si="162"/>
        <v>0</v>
      </c>
      <c r="CO142" s="58">
        <f t="shared" si="163"/>
        <v>0</v>
      </c>
      <c r="CP142" s="60" t="str">
        <f t="shared" si="164"/>
        <v/>
      </c>
      <c r="CQ142" s="241"/>
      <c r="CS142" s="49"/>
      <c r="CT142" s="50" t="str">
        <f t="shared" si="165"/>
        <v/>
      </c>
      <c r="CU142" s="51" t="str">
        <f t="shared" si="166"/>
        <v/>
      </c>
      <c r="CV142" s="51" t="str">
        <f t="shared" si="176"/>
        <v>_</v>
      </c>
      <c r="CW142" s="51" t="str">
        <f t="shared" si="167"/>
        <v/>
      </c>
      <c r="CX142" s="52">
        <f t="shared" si="168"/>
        <v>0</v>
      </c>
      <c r="CY142" s="52" t="str">
        <f t="shared" si="169"/>
        <v/>
      </c>
      <c r="CZ142" s="53">
        <f t="shared" si="186"/>
        <v>0</v>
      </c>
      <c r="DA142" s="53">
        <f t="shared" si="170"/>
        <v>0</v>
      </c>
      <c r="DB142" s="52">
        <f t="shared" si="171"/>
        <v>0</v>
      </c>
      <c r="DC142" s="52">
        <f t="shared" si="172"/>
        <v>0</v>
      </c>
      <c r="DD142" s="61"/>
      <c r="DE142" s="165"/>
      <c r="DG142" s="277"/>
      <c r="DH142" s="283" t="str">
        <f t="shared" si="173"/>
        <v/>
      </c>
      <c r="DI142" s="276"/>
      <c r="DJ142" s="276"/>
      <c r="DK142" s="277"/>
      <c r="DL142" s="277"/>
      <c r="DM142" s="1080"/>
      <c r="DN142" s="277"/>
      <c r="DO142" s="277"/>
      <c r="DP142" s="284" t="str">
        <f t="shared" si="174"/>
        <v/>
      </c>
      <c r="DQ142" s="277"/>
      <c r="DR142" s="277"/>
      <c r="DS142" s="278"/>
      <c r="DT142" s="277"/>
      <c r="DU142" s="278"/>
      <c r="DV142" s="277"/>
      <c r="DW142" s="277"/>
      <c r="DX142" s="278"/>
      <c r="DY142" s="278"/>
      <c r="DZ142" s="61"/>
      <c r="EA142" s="62"/>
      <c r="EB142" s="62"/>
      <c r="EC142" s="26" t="str">
        <f>IF(OR(Z141&amp;AX141=Z142&amp;AX141,Z142&amp;AX142=""),"",Z142&amp;AX142)</f>
        <v/>
      </c>
      <c r="ED142" s="26" t="str">
        <f>IF(OR(Z141&amp;AE141=Z142&amp;AE142,Z142=""),"",Z142&amp;AE142)</f>
        <v/>
      </c>
      <c r="EE142" s="27">
        <f>IF(ED142="",0,IF(COUNTIF(ED$12:ED141,ED142)=0,0,COUNTIF(ED$12:ED141,ED142)))</f>
        <v>0</v>
      </c>
      <c r="EF142" s="26">
        <f>IF(OR($AJ142="B",$ED142="",MID($U142,8,1)=$EF$9,MID($U142,8,1)=$EF$10),0,1)</f>
        <v>0</v>
      </c>
      <c r="EG142" s="27" t="str">
        <f>IF(EE142+EF142=0,"","R"&amp;(EE142+EF142))</f>
        <v/>
      </c>
      <c r="EI142" s="26" t="str">
        <f>IF($ED142="","",IF($EE142=0,U142,""))</f>
        <v/>
      </c>
      <c r="EJ142" s="26" t="str">
        <f>IF($ED142="","",IF($EE142=0,Z142,""))</f>
        <v/>
      </c>
      <c r="EL142" s="277"/>
      <c r="EM142" s="276"/>
      <c r="EN142" s="276"/>
      <c r="EO142" s="276"/>
      <c r="EP142" s="277"/>
      <c r="EQ142" s="277"/>
      <c r="ER142" s="1080"/>
      <c r="ES142" s="277"/>
      <c r="ET142" s="277"/>
      <c r="EU142" s="276"/>
      <c r="EV142" s="277"/>
      <c r="EW142" s="277"/>
    </row>
    <row r="143" spans="1:153" s="26" customFormat="1" ht="52.5" customHeight="1">
      <c r="A143" s="169" t="str">
        <f>IF(OR($I143="TTL",$I143=""),"",IF(ISERROR(VLOOKUP($B143,CODE!$D:$G,CODE!$F$1-2,FALSE))=TRUE,"전략",VLOOKUP($B143,CODE!$D:$G,CODE!$F$1-2,FALSE)))</f>
        <v/>
      </c>
      <c r="B143" s="224" t="str">
        <f>IF(OR($I143="TTL",$I143=""),"",IF(VLOOKUP($P143,CODE!$K:$O,CODE!$O$1,FALSE)="",$I143,$I143&amp;"-"&amp;VLOOKUP($P143,CODE!$K:$O,CODE!$O$1,FALSE)))</f>
        <v/>
      </c>
      <c r="C143" s="72" t="str">
        <f>IF($I143="TTL","",I143&amp;"-"&amp;$AG143&amp;"-"&amp;$AI143)</f>
        <v>--</v>
      </c>
      <c r="D143" s="306" t="str">
        <f>$C143&amp;$Z143</f>
        <v>--</v>
      </c>
      <c r="E143" s="72">
        <f>IF($I143="TTL",0,IF(ISERROR(IF($Z142=$Z143,$E142,$E142+1))=TRUE,1,IF($Z142=$Z143,$E142,$E142+1)))</f>
        <v>0</v>
      </c>
      <c r="F143" s="195" t="str">
        <f>$C143&amp;$E143</f>
        <v>--0</v>
      </c>
      <c r="G143" s="72" t="str">
        <f>$F143&amp;"-"&amp;$U143&amp;$Y143&amp;$AE143</f>
        <v>--0-</v>
      </c>
      <c r="H143" s="72">
        <f>IF(ISERROR(I143&amp;VLOOKUP(P143,CODE!$K:$N,CODE!$N$1,FALSE)&amp;S143)=TRUE,0,I143&amp;VLOOKUP(P143,CODE!$K:$N,CODE!$N$1,FALSE)&amp;S143)</f>
        <v>0</v>
      </c>
      <c r="I143" s="72" t="str">
        <f>IF(ISERROR(SEARCH("TTL",$K143))=TRUE,IF($L143="","",VLOOKUP($L143,CODE!$B:$G,CODE!$D$1,FALSE)),"TTL")</f>
        <v/>
      </c>
      <c r="J143" s="244" t="str">
        <f>MID(W143,1,6)</f>
        <v/>
      </c>
      <c r="K143" s="591"/>
      <c r="L143" s="40"/>
      <c r="M143" s="41" t="str">
        <f>IF(OR($I143="TTL",$L143=""),"",VLOOKUP($L143,CODE!$B:$D,CODE!$C$1,FALSE))</f>
        <v/>
      </c>
      <c r="N143" s="42" t="str">
        <f>IF(OR($I143="TTL",$L143=""),"",VLOOKUP($K$2,CODE!$S:$T,CODE!$T$1-1,FALSE))</f>
        <v/>
      </c>
      <c r="O143" s="43" t="str">
        <f>IF(OR($I143="TTL",$L143=""),"",VLOOKUP($L$2,CODE!$X:$Y,CODE!$Y$1-1,FALSE))</f>
        <v/>
      </c>
      <c r="P143" s="40"/>
      <c r="Q143" s="41" t="str">
        <f>IF(OR($I143="TTL",$P143=""),"",VLOOKUP($P143,CODE!$K:$M,CODE!$L$1,FALSE))</f>
        <v/>
      </c>
      <c r="R143" s="185" t="s">
        <v>1913</v>
      </c>
      <c r="S143" s="40"/>
      <c r="T143" s="43" t="str">
        <f t="shared" si="141"/>
        <v/>
      </c>
      <c r="U143" s="39" t="str">
        <f t="shared" si="142"/>
        <v/>
      </c>
      <c r="V143" s="36">
        <f t="shared" si="177"/>
        <v>0</v>
      </c>
      <c r="W143" s="44"/>
      <c r="X143" s="39" t="str">
        <f>IF($Y143="","",VLOOKUP($Y143,CODE!$AE:$AF,CODE!$AF$1-1,FALSE))</f>
        <v/>
      </c>
      <c r="Y143" s="37"/>
      <c r="Z143" s="35" t="str">
        <f t="shared" si="178"/>
        <v/>
      </c>
      <c r="AA143" s="587" t="str">
        <f t="shared" si="179"/>
        <v/>
      </c>
      <c r="AB143" s="45">
        <f t="shared" si="180"/>
        <v>0</v>
      </c>
      <c r="AC143" s="593">
        <v>0</v>
      </c>
      <c r="AD143" s="186">
        <v>1</v>
      </c>
      <c r="AE143" s="218"/>
      <c r="AF143" s="214"/>
      <c r="AG143" s="215"/>
      <c r="AH143" s="216"/>
      <c r="AI143" s="231" t="str">
        <f t="shared" si="143"/>
        <v/>
      </c>
      <c r="AJ143" s="217"/>
      <c r="AK143" s="217"/>
      <c r="AL143" s="219" t="str">
        <f t="shared" si="144"/>
        <v/>
      </c>
      <c r="AM143" s="254">
        <f>IF(ISERROR(VLOOKUP($F143,[1]기획현황취합!$A$1:$E$64926,[1]기획현황취합!$B$1,FALSE))=TRUE,0,VLOOKUP($F143,[1]기획현황취합!$A$1:$E$64926,[1]기획현황취합!$B$1,FALSE))</f>
        <v>0</v>
      </c>
      <c r="AN143" s="1003">
        <f>IF(ISERROR(VLOOKUP($F143,[1]기획현황취합!$A$1:$E$64926,[1]기획현황취합!$C$1,FALSE))=TRUE,0,VLOOKUP($F143,[1]기획현황취합!$A$1:$E$64926,[1]기획현황취합!$C$1,FALSE))</f>
        <v>0</v>
      </c>
      <c r="AO143" s="46">
        <f>IF(ISERROR(($AM143/1.1)/VLOOKUP($AG143,'TARGET MU'!$A:$D,'TARGET MU'!$D$1,FALSE))=TRUE,0,($AM143/1.1)/VLOOKUP($AG143,'TARGET MU'!$A:$D,'TARGET MU'!$D$1,FALSE))</f>
        <v>0</v>
      </c>
      <c r="AP143" s="1034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0</v>
      </c>
      <c r="AQ143" s="38">
        <f t="shared" si="175"/>
        <v>0</v>
      </c>
      <c r="AR143" s="725">
        <v>0</v>
      </c>
      <c r="AS143" s="725">
        <v>0</v>
      </c>
      <c r="AT143" s="251" t="s">
        <v>1714</v>
      </c>
      <c r="AU143" s="226">
        <f t="shared" si="145"/>
        <v>0</v>
      </c>
      <c r="AV143" s="252">
        <v>0</v>
      </c>
      <c r="AW143" s="253">
        <v>0</v>
      </c>
      <c r="AX143" s="257">
        <f>IF(ISERROR(VLOOKUP($F143,[1]기획현황취합!$A$1:$E$64926,[1]기획현황취합!$D$1,FALSE))=TRUE,0,VLOOKUP($F143,[1]기획현황취합!$A$1:$E$64926,[1]기획현황취합!$D$1,FALSE))</f>
        <v>0</v>
      </c>
      <c r="AY143" s="255">
        <v>0</v>
      </c>
      <c r="AZ143" s="210">
        <f>IF(ISERROR(VLOOKUP($F143,[1]기획현황취합!$A$1:$E$64926,[1]기획현황취합!$E$1,FALSE))=TRUE,0,VLOOKUP($F143,[1]기획현황취합!$A$1:$E$64926,[1]기획현황취합!$E$1,FALSE))</f>
        <v>0</v>
      </c>
      <c r="BA143" s="250">
        <v>0</v>
      </c>
      <c r="BB143" s="250">
        <v>0</v>
      </c>
      <c r="BC143" s="250">
        <v>0</v>
      </c>
      <c r="BD143" s="250">
        <v>0</v>
      </c>
      <c r="BE143" s="250">
        <v>0</v>
      </c>
      <c r="BF143" s="250">
        <v>0</v>
      </c>
      <c r="BG143" s="256">
        <v>0</v>
      </c>
      <c r="BH143" s="256">
        <v>0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0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181"/>
        <v>0</v>
      </c>
      <c r="BO143" s="47">
        <f t="shared" si="182"/>
        <v>0</v>
      </c>
      <c r="BP143" s="95">
        <f t="shared" si="183"/>
        <v>0</v>
      </c>
      <c r="BQ143" s="95">
        <f t="shared" si="184"/>
        <v>0</v>
      </c>
      <c r="BR143" s="48">
        <f t="shared" si="146"/>
        <v>0</v>
      </c>
      <c r="BT143" s="26" t="str">
        <f>IF(ISERROR(Z143&amp;VLOOKUP($AG143,'TARGET MU'!$A:$D,'TARGET MU'!$B$1,FALSE))=TRUE,"",Z143&amp;VLOOKUP($AG143,'TARGET MU'!$A:$D,'TARGET MU'!$B$1,FALSE))</f>
        <v/>
      </c>
      <c r="BU143" s="31">
        <f>AP143</f>
        <v>0</v>
      </c>
      <c r="BV143" s="31" t="str">
        <f>Z143&amp;AE143&amp;AF143&amp;AM143&amp;AG143&amp;AI143&amp;AK143</f>
        <v>0</v>
      </c>
      <c r="BX143" s="55">
        <f t="shared" si="147"/>
        <v>0</v>
      </c>
      <c r="BY143" s="56" t="str">
        <f t="shared" si="148"/>
        <v/>
      </c>
      <c r="BZ143" s="56">
        <f t="shared" si="149"/>
        <v>0</v>
      </c>
      <c r="CA143" s="56">
        <f t="shared" si="150"/>
        <v>0</v>
      </c>
      <c r="CB143" s="56" t="str">
        <f t="shared" si="151"/>
        <v>K</v>
      </c>
      <c r="CC143" s="56">
        <f t="shared" si="152"/>
        <v>0</v>
      </c>
      <c r="CD143" s="57">
        <f t="shared" si="153"/>
        <v>0</v>
      </c>
      <c r="CE143" s="56" t="str">
        <f t="shared" si="154"/>
        <v/>
      </c>
      <c r="CF143" s="56" t="str">
        <f t="shared" si="155"/>
        <v/>
      </c>
      <c r="CG143" s="57">
        <f t="shared" si="156"/>
        <v>0</v>
      </c>
      <c r="CH143" s="56" t="str">
        <f t="shared" si="157"/>
        <v/>
      </c>
      <c r="CI143" s="56">
        <f t="shared" si="158"/>
        <v>1</v>
      </c>
      <c r="CJ143" s="56">
        <f t="shared" si="159"/>
        <v>0</v>
      </c>
      <c r="CK143" s="58">
        <f t="shared" si="185"/>
        <v>0</v>
      </c>
      <c r="CL143" s="59">
        <f t="shared" si="160"/>
        <v>0</v>
      </c>
      <c r="CM143" s="58">
        <f t="shared" si="161"/>
        <v>0</v>
      </c>
      <c r="CN143" s="58">
        <f t="shared" si="162"/>
        <v>0</v>
      </c>
      <c r="CO143" s="58">
        <f t="shared" si="163"/>
        <v>0</v>
      </c>
      <c r="CP143" s="60" t="str">
        <f t="shared" si="164"/>
        <v/>
      </c>
      <c r="CQ143" s="241"/>
      <c r="CS143" s="49"/>
      <c r="CT143" s="50" t="str">
        <f t="shared" si="165"/>
        <v/>
      </c>
      <c r="CU143" s="51" t="str">
        <f t="shared" si="166"/>
        <v/>
      </c>
      <c r="CV143" s="51" t="str">
        <f t="shared" si="176"/>
        <v>_</v>
      </c>
      <c r="CW143" s="51" t="str">
        <f t="shared" si="167"/>
        <v/>
      </c>
      <c r="CX143" s="52">
        <f t="shared" si="168"/>
        <v>0</v>
      </c>
      <c r="CY143" s="52" t="str">
        <f t="shared" si="169"/>
        <v/>
      </c>
      <c r="CZ143" s="53">
        <f t="shared" si="186"/>
        <v>0</v>
      </c>
      <c r="DA143" s="53">
        <f t="shared" si="170"/>
        <v>0</v>
      </c>
      <c r="DB143" s="52">
        <f t="shared" si="171"/>
        <v>0</v>
      </c>
      <c r="DC143" s="52">
        <f t="shared" si="172"/>
        <v>0</v>
      </c>
      <c r="DD143" s="61"/>
      <c r="DE143" s="165"/>
      <c r="DG143" s="277"/>
      <c r="DH143" s="283" t="str">
        <f t="shared" si="173"/>
        <v/>
      </c>
      <c r="DI143" s="276"/>
      <c r="DJ143" s="276"/>
      <c r="DK143" s="277"/>
      <c r="DL143" s="277"/>
      <c r="DM143" s="1080"/>
      <c r="DN143" s="277"/>
      <c r="DO143" s="277"/>
      <c r="DP143" s="284" t="str">
        <f t="shared" si="174"/>
        <v/>
      </c>
      <c r="DQ143" s="277"/>
      <c r="DR143" s="277"/>
      <c r="DS143" s="278"/>
      <c r="DT143" s="277"/>
      <c r="DU143" s="278"/>
      <c r="DV143" s="277"/>
      <c r="DW143" s="277"/>
      <c r="DX143" s="278"/>
      <c r="DY143" s="278"/>
      <c r="DZ143" s="61"/>
      <c r="EA143" s="62"/>
      <c r="EB143" s="62"/>
      <c r="EC143" s="26" t="str">
        <f>IF(OR(Z142&amp;AX142=Z143&amp;AX142,Z143&amp;AX143=""),"",Z143&amp;AX143)</f>
        <v/>
      </c>
      <c r="ED143" s="26" t="str">
        <f>IF(OR(Z142&amp;AE142=Z143&amp;AE143,Z143=""),"",Z143&amp;AE143)</f>
        <v/>
      </c>
      <c r="EE143" s="27">
        <f>IF(ED143="",0,IF(COUNTIF(ED$12:ED142,ED143)=0,0,COUNTIF(ED$12:ED142,ED143)))</f>
        <v>0</v>
      </c>
      <c r="EF143" s="26">
        <f>IF(OR($AJ143="B",$ED143="",MID($U143,8,1)=$EF$9,MID($U143,8,1)=$EF$10),0,1)</f>
        <v>0</v>
      </c>
      <c r="EG143" s="27" t="str">
        <f>IF(EE143+EF143=0,"","R"&amp;(EE143+EF143))</f>
        <v/>
      </c>
      <c r="EI143" s="26" t="str">
        <f>IF($ED143="","",IF($EE143=0,U143,""))</f>
        <v/>
      </c>
      <c r="EJ143" s="26" t="str">
        <f>IF($ED143="","",IF($EE143=0,Z143,""))</f>
        <v/>
      </c>
      <c r="EL143" s="277"/>
      <c r="EM143" s="276"/>
      <c r="EN143" s="276"/>
      <c r="EO143" s="276"/>
      <c r="EP143" s="277"/>
      <c r="EQ143" s="277"/>
      <c r="ER143" s="1080"/>
      <c r="ES143" s="277"/>
      <c r="ET143" s="277"/>
      <c r="EU143" s="276"/>
      <c r="EV143" s="277"/>
      <c r="EW143" s="277"/>
    </row>
    <row r="144" spans="1:153" s="26" customFormat="1" ht="52.5" customHeight="1">
      <c r="A144" s="169" t="str">
        <f>IF(OR($I144="TTL",$I144=""),"",IF(ISERROR(VLOOKUP($B144,CODE!$D:$G,CODE!$F$1-2,FALSE))=TRUE,"전략",VLOOKUP($B144,CODE!$D:$G,CODE!$F$1-2,FALSE)))</f>
        <v/>
      </c>
      <c r="B144" s="224" t="str">
        <f>IF(OR($I144="TTL",$I144=""),"",IF(VLOOKUP($P144,CODE!$K:$O,CODE!$O$1,FALSE)="",$I144,$I144&amp;"-"&amp;VLOOKUP($P144,CODE!$K:$O,CODE!$O$1,FALSE)))</f>
        <v/>
      </c>
      <c r="C144" s="72" t="str">
        <f>IF($I144="TTL","",I144&amp;"-"&amp;$AG144&amp;"-"&amp;$AI144)</f>
        <v>--</v>
      </c>
      <c r="D144" s="306" t="str">
        <f>$C144&amp;$Z144</f>
        <v>--</v>
      </c>
      <c r="E144" s="72">
        <f>IF($I144="TTL",0,IF(ISERROR(IF($Z143=$Z144,$E143,$E143+1))=TRUE,1,IF($Z143=$Z144,$E143,$E143+1)))</f>
        <v>0</v>
      </c>
      <c r="F144" s="195" t="str">
        <f>$C144&amp;$E144</f>
        <v>--0</v>
      </c>
      <c r="G144" s="72" t="str">
        <f>$F144&amp;"-"&amp;$U144&amp;$Y144&amp;$AE144</f>
        <v>--0-</v>
      </c>
      <c r="H144" s="72">
        <f>IF(ISERROR(I144&amp;VLOOKUP(P144,CODE!$K:$N,CODE!$N$1,FALSE)&amp;S144)=TRUE,0,I144&amp;VLOOKUP(P144,CODE!$K:$N,CODE!$N$1,FALSE)&amp;S144)</f>
        <v>0</v>
      </c>
      <c r="I144" s="72" t="str">
        <f>IF(ISERROR(SEARCH("TTL",$K144))=TRUE,IF($L144="","",VLOOKUP($L144,CODE!$B:$G,CODE!$D$1,FALSE)),"TTL")</f>
        <v/>
      </c>
      <c r="J144" s="244" t="str">
        <f>MID(W144,1,6)</f>
        <v/>
      </c>
      <c r="K144" s="591"/>
      <c r="L144" s="40"/>
      <c r="M144" s="41" t="str">
        <f>IF(OR($I144="TTL",$L144=""),"",VLOOKUP($L144,CODE!$B:$D,CODE!$C$1,FALSE))</f>
        <v/>
      </c>
      <c r="N144" s="42" t="str">
        <f>IF(OR($I144="TTL",$L144=""),"",VLOOKUP($K$2,CODE!$S:$T,CODE!$T$1-1,FALSE))</f>
        <v/>
      </c>
      <c r="O144" s="43" t="str">
        <f>IF(OR($I144="TTL",$L144=""),"",VLOOKUP($L$2,CODE!$X:$Y,CODE!$Y$1-1,FALSE))</f>
        <v/>
      </c>
      <c r="P144" s="40"/>
      <c r="Q144" s="41" t="str">
        <f>IF(OR($I144="TTL",$P144=""),"",VLOOKUP($P144,CODE!$K:$M,CODE!$L$1,FALSE))</f>
        <v/>
      </c>
      <c r="R144" s="185" t="s">
        <v>1913</v>
      </c>
      <c r="S144" s="40"/>
      <c r="T144" s="43" t="str">
        <f t="shared" si="141"/>
        <v/>
      </c>
      <c r="U144" s="39" t="str">
        <f t="shared" si="142"/>
        <v/>
      </c>
      <c r="V144" s="36">
        <f t="shared" si="177"/>
        <v>0</v>
      </c>
      <c r="W144" s="44"/>
      <c r="X144" s="39" t="str">
        <f>IF($Y144="","",VLOOKUP($Y144,CODE!$AE:$AF,CODE!$AF$1-1,FALSE))</f>
        <v/>
      </c>
      <c r="Y144" s="37"/>
      <c r="Z144" s="35" t="str">
        <f t="shared" si="178"/>
        <v/>
      </c>
      <c r="AA144" s="587" t="str">
        <f t="shared" si="179"/>
        <v/>
      </c>
      <c r="AB144" s="45">
        <f t="shared" si="180"/>
        <v>0</v>
      </c>
      <c r="AC144" s="593">
        <v>0</v>
      </c>
      <c r="AD144" s="186">
        <v>1</v>
      </c>
      <c r="AE144" s="218"/>
      <c r="AF144" s="214"/>
      <c r="AG144" s="215"/>
      <c r="AH144" s="216"/>
      <c r="AI144" s="231" t="str">
        <f t="shared" si="143"/>
        <v/>
      </c>
      <c r="AJ144" s="217"/>
      <c r="AK144" s="217"/>
      <c r="AL144" s="219" t="str">
        <f t="shared" si="144"/>
        <v/>
      </c>
      <c r="AM144" s="254">
        <f>IF(ISERROR(VLOOKUP($F144,[1]기획현황취합!$A$1:$E$64926,[1]기획현황취합!$B$1,FALSE))=TRUE,0,VLOOKUP($F144,[1]기획현황취합!$A$1:$E$64926,[1]기획현황취합!$B$1,FALSE))</f>
        <v>0</v>
      </c>
      <c r="AN144" s="1003">
        <f>IF(ISERROR(VLOOKUP($F144,[1]기획현황취합!$A$1:$E$64926,[1]기획현황취합!$C$1,FALSE))=TRUE,0,VLOOKUP($F144,[1]기획현황취합!$A$1:$E$64926,[1]기획현황취합!$C$1,FALSE))</f>
        <v>0</v>
      </c>
      <c r="AO144" s="46">
        <f>IF(ISERROR(($AM144/1.1)/VLOOKUP($AG144,'TARGET MU'!$A:$D,'TARGET MU'!$D$1,FALSE))=TRUE,0,($AM144/1.1)/VLOOKUP($AG144,'TARGET MU'!$A:$D,'TARGET MU'!$D$1,FALSE))</f>
        <v>0</v>
      </c>
      <c r="AP144" s="1034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0</v>
      </c>
      <c r="AQ144" s="38">
        <f t="shared" si="175"/>
        <v>0</v>
      </c>
      <c r="AR144" s="725">
        <v>0</v>
      </c>
      <c r="AS144" s="725">
        <v>0</v>
      </c>
      <c r="AT144" s="251" t="s">
        <v>1714</v>
      </c>
      <c r="AU144" s="226">
        <f t="shared" si="145"/>
        <v>0</v>
      </c>
      <c r="AV144" s="252">
        <v>0</v>
      </c>
      <c r="AW144" s="253">
        <v>0</v>
      </c>
      <c r="AX144" s="257">
        <f>IF(ISERROR(VLOOKUP($F144,[1]기획현황취합!$A$1:$E$64926,[1]기획현황취합!$D$1,FALSE))=TRUE,0,VLOOKUP($F144,[1]기획현황취합!$A$1:$E$64926,[1]기획현황취합!$D$1,FALSE))</f>
        <v>0</v>
      </c>
      <c r="AY144" s="255">
        <v>0</v>
      </c>
      <c r="AZ144" s="210">
        <f>IF(ISERROR(VLOOKUP($F144,[1]기획현황취합!$A$1:$E$64926,[1]기획현황취합!$E$1,FALSE))=TRUE,0,VLOOKUP($F144,[1]기획현황취합!$A$1:$E$64926,[1]기획현황취합!$E$1,FALSE))</f>
        <v>0</v>
      </c>
      <c r="BA144" s="250">
        <v>0</v>
      </c>
      <c r="BB144" s="250">
        <v>0</v>
      </c>
      <c r="BC144" s="250">
        <v>0</v>
      </c>
      <c r="BD144" s="250">
        <v>0</v>
      </c>
      <c r="BE144" s="250">
        <v>0</v>
      </c>
      <c r="BF144" s="250">
        <v>0</v>
      </c>
      <c r="BG144" s="256">
        <v>0</v>
      </c>
      <c r="BH144" s="256">
        <v>0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0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181"/>
        <v>0</v>
      </c>
      <c r="BO144" s="47">
        <f t="shared" si="182"/>
        <v>0</v>
      </c>
      <c r="BP144" s="95">
        <f t="shared" si="183"/>
        <v>0</v>
      </c>
      <c r="BQ144" s="95">
        <f t="shared" si="184"/>
        <v>0</v>
      </c>
      <c r="BR144" s="48">
        <f t="shared" si="146"/>
        <v>0</v>
      </c>
      <c r="BT144" s="26" t="str">
        <f>IF(ISERROR(Z144&amp;VLOOKUP($AG144,'TARGET MU'!$A:$D,'TARGET MU'!$B$1,FALSE))=TRUE,"",Z144&amp;VLOOKUP($AG144,'TARGET MU'!$A:$D,'TARGET MU'!$B$1,FALSE))</f>
        <v/>
      </c>
      <c r="BU144" s="31">
        <f>AP144</f>
        <v>0</v>
      </c>
      <c r="BV144" s="31" t="str">
        <f>Z144&amp;AE144&amp;AF144&amp;AM144&amp;AG144&amp;AI144&amp;AK144</f>
        <v>0</v>
      </c>
      <c r="BX144" s="55">
        <f t="shared" si="147"/>
        <v>0</v>
      </c>
      <c r="BY144" s="56" t="str">
        <f t="shared" si="148"/>
        <v/>
      </c>
      <c r="BZ144" s="56">
        <f t="shared" si="149"/>
        <v>0</v>
      </c>
      <c r="CA144" s="56">
        <f t="shared" si="150"/>
        <v>0</v>
      </c>
      <c r="CB144" s="56" t="str">
        <f t="shared" si="151"/>
        <v>K</v>
      </c>
      <c r="CC144" s="56">
        <f t="shared" si="152"/>
        <v>0</v>
      </c>
      <c r="CD144" s="57">
        <f t="shared" si="153"/>
        <v>0</v>
      </c>
      <c r="CE144" s="56" t="str">
        <f t="shared" si="154"/>
        <v/>
      </c>
      <c r="CF144" s="56" t="str">
        <f t="shared" si="155"/>
        <v/>
      </c>
      <c r="CG144" s="57">
        <f t="shared" si="156"/>
        <v>0</v>
      </c>
      <c r="CH144" s="56" t="str">
        <f t="shared" si="157"/>
        <v/>
      </c>
      <c r="CI144" s="56">
        <f t="shared" si="158"/>
        <v>1</v>
      </c>
      <c r="CJ144" s="56">
        <f t="shared" si="159"/>
        <v>0</v>
      </c>
      <c r="CK144" s="58">
        <f t="shared" si="185"/>
        <v>0</v>
      </c>
      <c r="CL144" s="59">
        <f t="shared" si="160"/>
        <v>0</v>
      </c>
      <c r="CM144" s="58">
        <f t="shared" si="161"/>
        <v>0</v>
      </c>
      <c r="CN144" s="58">
        <f t="shared" si="162"/>
        <v>0</v>
      </c>
      <c r="CO144" s="58">
        <f t="shared" si="163"/>
        <v>0</v>
      </c>
      <c r="CP144" s="60" t="str">
        <f t="shared" si="164"/>
        <v/>
      </c>
      <c r="CQ144" s="241"/>
      <c r="CS144" s="49"/>
      <c r="CT144" s="50" t="str">
        <f t="shared" si="165"/>
        <v/>
      </c>
      <c r="CU144" s="51" t="str">
        <f t="shared" si="166"/>
        <v/>
      </c>
      <c r="CV144" s="51" t="str">
        <f t="shared" si="176"/>
        <v>_</v>
      </c>
      <c r="CW144" s="51" t="str">
        <f t="shared" si="167"/>
        <v/>
      </c>
      <c r="CX144" s="52">
        <f t="shared" si="168"/>
        <v>0</v>
      </c>
      <c r="CY144" s="52" t="str">
        <f t="shared" si="169"/>
        <v/>
      </c>
      <c r="CZ144" s="53">
        <f t="shared" si="186"/>
        <v>0</v>
      </c>
      <c r="DA144" s="53">
        <f t="shared" si="170"/>
        <v>0</v>
      </c>
      <c r="DB144" s="52">
        <f t="shared" si="171"/>
        <v>0</v>
      </c>
      <c r="DC144" s="52">
        <f t="shared" si="172"/>
        <v>0</v>
      </c>
      <c r="DD144" s="61"/>
      <c r="DE144" s="165"/>
      <c r="DG144" s="277"/>
      <c r="DH144" s="283" t="str">
        <f t="shared" si="173"/>
        <v/>
      </c>
      <c r="DI144" s="276"/>
      <c r="DJ144" s="276"/>
      <c r="DK144" s="277"/>
      <c r="DL144" s="277"/>
      <c r="DM144" s="1080"/>
      <c r="DN144" s="277"/>
      <c r="DO144" s="277"/>
      <c r="DP144" s="284" t="str">
        <f t="shared" si="174"/>
        <v/>
      </c>
      <c r="DQ144" s="277"/>
      <c r="DR144" s="277"/>
      <c r="DS144" s="278"/>
      <c r="DT144" s="277"/>
      <c r="DU144" s="278"/>
      <c r="DV144" s="277"/>
      <c r="DW144" s="277"/>
      <c r="DX144" s="278"/>
      <c r="DY144" s="278"/>
      <c r="DZ144" s="61"/>
      <c r="EA144" s="62"/>
      <c r="EB144" s="62"/>
      <c r="EC144" s="26" t="str">
        <f>IF(OR(Z143&amp;AX143=Z144&amp;AX143,Z144&amp;AX144=""),"",Z144&amp;AX144)</f>
        <v/>
      </c>
      <c r="ED144" s="26" t="str">
        <f>IF(OR(Z143&amp;AE143=Z144&amp;AE144,Z144=""),"",Z144&amp;AE144)</f>
        <v/>
      </c>
      <c r="EE144" s="27">
        <f>IF(ED144="",0,IF(COUNTIF(ED$12:ED143,ED144)=0,0,COUNTIF(ED$12:ED143,ED144)))</f>
        <v>0</v>
      </c>
      <c r="EF144" s="26">
        <f>IF(OR($AJ144="B",$ED144="",MID($U144,8,1)=$EF$9,MID($U144,8,1)=$EF$10),0,1)</f>
        <v>0</v>
      </c>
      <c r="EG144" s="27" t="str">
        <f>IF(EE144+EF144=0,"","R"&amp;(EE144+EF144))</f>
        <v/>
      </c>
      <c r="EI144" s="26" t="str">
        <f>IF($ED144="","",IF($EE144=0,U144,""))</f>
        <v/>
      </c>
      <c r="EJ144" s="26" t="str">
        <f>IF($ED144="","",IF($EE144=0,Z144,""))</f>
        <v/>
      </c>
      <c r="EL144" s="277"/>
      <c r="EM144" s="276"/>
      <c r="EN144" s="276"/>
      <c r="EO144" s="276"/>
      <c r="EP144" s="277"/>
      <c r="EQ144" s="277"/>
      <c r="ER144" s="1080"/>
      <c r="ES144" s="277"/>
      <c r="ET144" s="277"/>
      <c r="EU144" s="276"/>
      <c r="EV144" s="277"/>
      <c r="EW144" s="277"/>
    </row>
    <row r="145" spans="1:153" s="26" customFormat="1" ht="52.5" customHeight="1">
      <c r="A145" s="169" t="str">
        <f>IF(OR($I145="TTL",$I145=""),"",IF(ISERROR(VLOOKUP($B145,CODE!$D:$G,CODE!$F$1-2,FALSE))=TRUE,"전략",VLOOKUP($B145,CODE!$D:$G,CODE!$F$1-2,FALSE)))</f>
        <v/>
      </c>
      <c r="B145" s="224" t="str">
        <f>IF(OR($I145="TTL",$I145=""),"",IF(VLOOKUP($P145,CODE!$K:$O,CODE!$O$1,FALSE)="",$I145,$I145&amp;"-"&amp;VLOOKUP($P145,CODE!$K:$O,CODE!$O$1,FALSE)))</f>
        <v/>
      </c>
      <c r="C145" s="72" t="str">
        <f>IF($I145="TTL","",I145&amp;"-"&amp;$AG145&amp;"-"&amp;$AI145)</f>
        <v>--</v>
      </c>
      <c r="D145" s="306" t="str">
        <f>$C145&amp;$Z145</f>
        <v>--</v>
      </c>
      <c r="E145" s="72">
        <f>IF($I145="TTL",0,IF(ISERROR(IF($Z144=$Z145,$E144,$E144+1))=TRUE,1,IF($Z144=$Z145,$E144,$E144+1)))</f>
        <v>0</v>
      </c>
      <c r="F145" s="195" t="str">
        <f>$C145&amp;$E145</f>
        <v>--0</v>
      </c>
      <c r="G145" s="72" t="str">
        <f>$F145&amp;"-"&amp;$U145&amp;$Y145&amp;$AE145</f>
        <v>--0-</v>
      </c>
      <c r="H145" s="72">
        <f>IF(ISERROR(I145&amp;VLOOKUP(P145,CODE!$K:$N,CODE!$N$1,FALSE)&amp;S145)=TRUE,0,I145&amp;VLOOKUP(P145,CODE!$K:$N,CODE!$N$1,FALSE)&amp;S145)</f>
        <v>0</v>
      </c>
      <c r="I145" s="72" t="str">
        <f>IF(ISERROR(SEARCH("TTL",$K145))=TRUE,IF($L145="","",VLOOKUP($L145,CODE!$B:$G,CODE!$D$1,FALSE)),"TTL")</f>
        <v/>
      </c>
      <c r="J145" s="244" t="str">
        <f>MID(W145,1,6)</f>
        <v/>
      </c>
      <c r="K145" s="591"/>
      <c r="L145" s="40"/>
      <c r="M145" s="41" t="str">
        <f>IF(OR($I145="TTL",$L145=""),"",VLOOKUP($L145,CODE!$B:$D,CODE!$C$1,FALSE))</f>
        <v/>
      </c>
      <c r="N145" s="42" t="str">
        <f>IF(OR($I145="TTL",$L145=""),"",VLOOKUP($K$2,CODE!$S:$T,CODE!$T$1-1,FALSE))</f>
        <v/>
      </c>
      <c r="O145" s="43" t="str">
        <f>IF(OR($I145="TTL",$L145=""),"",VLOOKUP($L$2,CODE!$X:$Y,CODE!$Y$1-1,FALSE))</f>
        <v/>
      </c>
      <c r="P145" s="40"/>
      <c r="Q145" s="41" t="str">
        <f>IF(OR($I145="TTL",$P145=""),"",VLOOKUP($P145,CODE!$K:$M,CODE!$L$1,FALSE))</f>
        <v/>
      </c>
      <c r="R145" s="185" t="s">
        <v>1913</v>
      </c>
      <c r="S145" s="40"/>
      <c r="T145" s="43" t="str">
        <f t="shared" si="141"/>
        <v/>
      </c>
      <c r="U145" s="39" t="str">
        <f t="shared" si="142"/>
        <v/>
      </c>
      <c r="V145" s="36">
        <f t="shared" si="177"/>
        <v>0</v>
      </c>
      <c r="W145" s="44"/>
      <c r="X145" s="39" t="str">
        <f>IF($Y145="","",VLOOKUP($Y145,CODE!$AE:$AF,CODE!$AF$1-1,FALSE))</f>
        <v/>
      </c>
      <c r="Y145" s="37"/>
      <c r="Z145" s="35" t="str">
        <f t="shared" si="178"/>
        <v/>
      </c>
      <c r="AA145" s="587" t="str">
        <f t="shared" si="179"/>
        <v/>
      </c>
      <c r="AB145" s="45">
        <f t="shared" si="180"/>
        <v>0</v>
      </c>
      <c r="AC145" s="593">
        <v>0</v>
      </c>
      <c r="AD145" s="186">
        <v>1</v>
      </c>
      <c r="AE145" s="218"/>
      <c r="AF145" s="214"/>
      <c r="AG145" s="215"/>
      <c r="AH145" s="216"/>
      <c r="AI145" s="231" t="str">
        <f t="shared" si="143"/>
        <v/>
      </c>
      <c r="AJ145" s="217"/>
      <c r="AK145" s="217"/>
      <c r="AL145" s="219" t="str">
        <f t="shared" si="144"/>
        <v/>
      </c>
      <c r="AM145" s="254">
        <f>IF(ISERROR(VLOOKUP($F145,[1]기획현황취합!$A$1:$E$64926,[1]기획현황취합!$B$1,FALSE))=TRUE,0,VLOOKUP($F145,[1]기획현황취합!$A$1:$E$64926,[1]기획현황취합!$B$1,FALSE))</f>
        <v>0</v>
      </c>
      <c r="AN145" s="1003">
        <f>IF(ISERROR(VLOOKUP($F145,[1]기획현황취합!$A$1:$E$64926,[1]기획현황취합!$C$1,FALSE))=TRUE,0,VLOOKUP($F145,[1]기획현황취합!$A$1:$E$64926,[1]기획현황취합!$C$1,FALSE))</f>
        <v>0</v>
      </c>
      <c r="AO145" s="46">
        <f>IF(ISERROR(($AM145/1.1)/VLOOKUP($AG145,'TARGET MU'!$A:$D,'TARGET MU'!$D$1,FALSE))=TRUE,0,($AM145/1.1)/VLOOKUP($AG145,'TARGET MU'!$A:$D,'TARGET MU'!$D$1,FALSE))</f>
        <v>0</v>
      </c>
      <c r="AP145" s="1034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0</v>
      </c>
      <c r="AQ145" s="38">
        <f t="shared" si="175"/>
        <v>0</v>
      </c>
      <c r="AR145" s="725">
        <v>0</v>
      </c>
      <c r="AS145" s="725">
        <v>0</v>
      </c>
      <c r="AT145" s="251" t="s">
        <v>1714</v>
      </c>
      <c r="AU145" s="226">
        <f t="shared" si="145"/>
        <v>0</v>
      </c>
      <c r="AV145" s="252">
        <v>0</v>
      </c>
      <c r="AW145" s="253">
        <v>0</v>
      </c>
      <c r="AX145" s="257">
        <f>IF(ISERROR(VLOOKUP($F145,[1]기획현황취합!$A$1:$E$64926,[1]기획현황취합!$D$1,FALSE))=TRUE,0,VLOOKUP($F145,[1]기획현황취합!$A$1:$E$64926,[1]기획현황취합!$D$1,FALSE))</f>
        <v>0</v>
      </c>
      <c r="AY145" s="255">
        <v>0</v>
      </c>
      <c r="AZ145" s="210">
        <f>IF(ISERROR(VLOOKUP($F145,[1]기획현황취합!$A$1:$E$64926,[1]기획현황취합!$E$1,FALSE))=TRUE,0,VLOOKUP($F145,[1]기획현황취합!$A$1:$E$64926,[1]기획현황취합!$E$1,FALSE))</f>
        <v>0</v>
      </c>
      <c r="BA145" s="250">
        <v>0</v>
      </c>
      <c r="BB145" s="250">
        <v>0</v>
      </c>
      <c r="BC145" s="250">
        <v>0</v>
      </c>
      <c r="BD145" s="250">
        <v>0</v>
      </c>
      <c r="BE145" s="250">
        <v>0</v>
      </c>
      <c r="BF145" s="250">
        <v>0</v>
      </c>
      <c r="BG145" s="256">
        <v>0</v>
      </c>
      <c r="BH145" s="256">
        <v>0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181"/>
        <v>0</v>
      </c>
      <c r="BO145" s="47">
        <f t="shared" si="182"/>
        <v>0</v>
      </c>
      <c r="BP145" s="95">
        <f t="shared" si="183"/>
        <v>0</v>
      </c>
      <c r="BQ145" s="95">
        <f t="shared" si="184"/>
        <v>0</v>
      </c>
      <c r="BR145" s="48">
        <f t="shared" si="146"/>
        <v>0</v>
      </c>
      <c r="BT145" s="26" t="str">
        <f>IF(ISERROR(Z145&amp;VLOOKUP($AG145,'TARGET MU'!$A:$D,'TARGET MU'!$B$1,FALSE))=TRUE,"",Z145&amp;VLOOKUP($AG145,'TARGET MU'!$A:$D,'TARGET MU'!$B$1,FALSE))</f>
        <v/>
      </c>
      <c r="BU145" s="31">
        <f>AP145</f>
        <v>0</v>
      </c>
      <c r="BV145" s="31" t="str">
        <f>Z145&amp;AE145&amp;AF145&amp;AM145&amp;AG145&amp;AI145&amp;AK145</f>
        <v>0</v>
      </c>
      <c r="BX145" s="55">
        <f t="shared" si="147"/>
        <v>0</v>
      </c>
      <c r="BY145" s="56" t="str">
        <f t="shared" si="148"/>
        <v/>
      </c>
      <c r="BZ145" s="56">
        <f t="shared" si="149"/>
        <v>0</v>
      </c>
      <c r="CA145" s="56">
        <f t="shared" si="150"/>
        <v>0</v>
      </c>
      <c r="CB145" s="56" t="str">
        <f t="shared" si="151"/>
        <v>K</v>
      </c>
      <c r="CC145" s="56">
        <f t="shared" si="152"/>
        <v>0</v>
      </c>
      <c r="CD145" s="57">
        <f t="shared" si="153"/>
        <v>0</v>
      </c>
      <c r="CE145" s="56" t="str">
        <f t="shared" si="154"/>
        <v/>
      </c>
      <c r="CF145" s="56" t="str">
        <f t="shared" si="155"/>
        <v/>
      </c>
      <c r="CG145" s="57">
        <f t="shared" si="156"/>
        <v>0</v>
      </c>
      <c r="CH145" s="56" t="str">
        <f t="shared" si="157"/>
        <v/>
      </c>
      <c r="CI145" s="56">
        <f t="shared" si="158"/>
        <v>1</v>
      </c>
      <c r="CJ145" s="56">
        <f t="shared" si="159"/>
        <v>0</v>
      </c>
      <c r="CK145" s="58">
        <f t="shared" si="185"/>
        <v>0</v>
      </c>
      <c r="CL145" s="59">
        <f t="shared" si="160"/>
        <v>0</v>
      </c>
      <c r="CM145" s="58">
        <f t="shared" si="161"/>
        <v>0</v>
      </c>
      <c r="CN145" s="58">
        <f t="shared" si="162"/>
        <v>0</v>
      </c>
      <c r="CO145" s="58">
        <f t="shared" si="163"/>
        <v>0</v>
      </c>
      <c r="CP145" s="60" t="str">
        <f t="shared" si="164"/>
        <v/>
      </c>
      <c r="CQ145" s="241"/>
      <c r="CS145" s="49"/>
      <c r="CT145" s="50" t="str">
        <f t="shared" si="165"/>
        <v/>
      </c>
      <c r="CU145" s="51" t="str">
        <f t="shared" si="166"/>
        <v/>
      </c>
      <c r="CV145" s="51" t="str">
        <f t="shared" si="176"/>
        <v>_</v>
      </c>
      <c r="CW145" s="51" t="str">
        <f t="shared" si="167"/>
        <v/>
      </c>
      <c r="CX145" s="52">
        <f t="shared" si="168"/>
        <v>0</v>
      </c>
      <c r="CY145" s="52" t="str">
        <f t="shared" si="169"/>
        <v/>
      </c>
      <c r="CZ145" s="53">
        <f t="shared" si="186"/>
        <v>0</v>
      </c>
      <c r="DA145" s="53">
        <f t="shared" si="170"/>
        <v>0</v>
      </c>
      <c r="DB145" s="52">
        <f t="shared" si="171"/>
        <v>0</v>
      </c>
      <c r="DC145" s="52">
        <f t="shared" si="172"/>
        <v>0</v>
      </c>
      <c r="DD145" s="61"/>
      <c r="DE145" s="165"/>
      <c r="DG145" s="277"/>
      <c r="DH145" s="283" t="str">
        <f t="shared" si="173"/>
        <v/>
      </c>
      <c r="DI145" s="276"/>
      <c r="DJ145" s="276"/>
      <c r="DK145" s="277"/>
      <c r="DL145" s="277"/>
      <c r="DM145" s="1080"/>
      <c r="DN145" s="277"/>
      <c r="DO145" s="277"/>
      <c r="DP145" s="284" t="str">
        <f t="shared" si="174"/>
        <v/>
      </c>
      <c r="DQ145" s="277"/>
      <c r="DR145" s="277"/>
      <c r="DS145" s="278"/>
      <c r="DT145" s="277"/>
      <c r="DU145" s="278"/>
      <c r="DV145" s="277"/>
      <c r="DW145" s="277"/>
      <c r="DX145" s="278"/>
      <c r="DY145" s="278"/>
      <c r="DZ145" s="61"/>
      <c r="EA145" s="62"/>
      <c r="EB145" s="62"/>
      <c r="EC145" s="26" t="str">
        <f>IF(OR(Z144&amp;AX144=Z145&amp;AX144,Z145&amp;AX145=""),"",Z145&amp;AX145)</f>
        <v/>
      </c>
      <c r="ED145" s="26" t="str">
        <f>IF(OR(Z144&amp;AE144=Z145&amp;AE145,Z145=""),"",Z145&amp;AE145)</f>
        <v/>
      </c>
      <c r="EE145" s="27">
        <f>IF(ED145="",0,IF(COUNTIF(ED$12:ED144,ED145)=0,0,COUNTIF(ED$12:ED144,ED145)))</f>
        <v>0</v>
      </c>
      <c r="EF145" s="26">
        <f>IF(OR($AJ145="B",$ED145="",MID($U145,8,1)=$EF$9,MID($U145,8,1)=$EF$10),0,1)</f>
        <v>0</v>
      </c>
      <c r="EG145" s="27" t="str">
        <f>IF(EE145+EF145=0,"","R"&amp;(EE145+EF145))</f>
        <v/>
      </c>
      <c r="EI145" s="26" t="str">
        <f>IF($ED145="","",IF($EE145=0,U145,""))</f>
        <v/>
      </c>
      <c r="EJ145" s="26" t="str">
        <f>IF($ED145="","",IF($EE145=0,Z145,""))</f>
        <v/>
      </c>
      <c r="EL145" s="277"/>
      <c r="EM145" s="276"/>
      <c r="EN145" s="276"/>
      <c r="EO145" s="276"/>
      <c r="EP145" s="277"/>
      <c r="EQ145" s="277"/>
      <c r="ER145" s="1080"/>
      <c r="ES145" s="277"/>
      <c r="ET145" s="277"/>
      <c r="EU145" s="276"/>
      <c r="EV145" s="277"/>
      <c r="EW145" s="277"/>
    </row>
    <row r="146" spans="1:153" s="26" customFormat="1" ht="52.5" customHeight="1">
      <c r="A146" s="169" t="str">
        <f>IF(OR($I146="TTL",$I146=""),"",IF(ISERROR(VLOOKUP($B146,CODE!$D:$G,CODE!$F$1-2,FALSE))=TRUE,"전략",VLOOKUP($B146,CODE!$D:$G,CODE!$F$1-2,FALSE)))</f>
        <v/>
      </c>
      <c r="B146" s="224" t="str">
        <f>IF(OR($I146="TTL",$I146=""),"",IF(VLOOKUP($P146,CODE!$K:$O,CODE!$O$1,FALSE)="",$I146,$I146&amp;"-"&amp;VLOOKUP($P146,CODE!$K:$O,CODE!$O$1,FALSE)))</f>
        <v/>
      </c>
      <c r="C146" s="72" t="str">
        <f>IF($I146="TTL","",I146&amp;"-"&amp;$AG146&amp;"-"&amp;$AI146)</f>
        <v>--</v>
      </c>
      <c r="D146" s="306" t="str">
        <f>$C146&amp;$Z146</f>
        <v>--</v>
      </c>
      <c r="E146" s="72">
        <f>IF($I146="TTL",0,IF(ISERROR(IF($Z145=$Z146,$E145,$E145+1))=TRUE,1,IF($Z145=$Z146,$E145,$E145+1)))</f>
        <v>0</v>
      </c>
      <c r="F146" s="195" t="str">
        <f>$C146&amp;$E146</f>
        <v>--0</v>
      </c>
      <c r="G146" s="72" t="str">
        <f>$F146&amp;"-"&amp;$U146&amp;$Y146&amp;$AE146</f>
        <v>--0-</v>
      </c>
      <c r="H146" s="72">
        <f>IF(ISERROR(I146&amp;VLOOKUP(P146,CODE!$K:$N,CODE!$N$1,FALSE)&amp;S146)=TRUE,0,I146&amp;VLOOKUP(P146,CODE!$K:$N,CODE!$N$1,FALSE)&amp;S146)</f>
        <v>0</v>
      </c>
      <c r="I146" s="72" t="str">
        <f>IF(ISERROR(SEARCH("TTL",$K146))=TRUE,IF($L146="","",VLOOKUP($L146,CODE!$B:$G,CODE!$D$1,FALSE)),"TTL")</f>
        <v/>
      </c>
      <c r="J146" s="244" t="str">
        <f>MID(W146,1,6)</f>
        <v/>
      </c>
      <c r="K146" s="591"/>
      <c r="L146" s="40"/>
      <c r="M146" s="41" t="str">
        <f>IF(OR($I146="TTL",$L146=""),"",VLOOKUP($L146,CODE!$B:$D,CODE!$C$1,FALSE))</f>
        <v/>
      </c>
      <c r="N146" s="42" t="str">
        <f>IF(OR($I146="TTL",$L146=""),"",VLOOKUP($K$2,CODE!$S:$T,CODE!$T$1-1,FALSE))</f>
        <v/>
      </c>
      <c r="O146" s="43" t="str">
        <f>IF(OR($I146="TTL",$L146=""),"",VLOOKUP($L$2,CODE!$X:$Y,CODE!$Y$1-1,FALSE))</f>
        <v/>
      </c>
      <c r="P146" s="40"/>
      <c r="Q146" s="41" t="str">
        <f>IF(OR($I146="TTL",$P146=""),"",VLOOKUP($P146,CODE!$K:$M,CODE!$L$1,FALSE))</f>
        <v/>
      </c>
      <c r="R146" s="185" t="s">
        <v>1913</v>
      </c>
      <c r="S146" s="40"/>
      <c r="T146" s="43" t="str">
        <f t="shared" si="141"/>
        <v/>
      </c>
      <c r="U146" s="39" t="str">
        <f t="shared" si="142"/>
        <v/>
      </c>
      <c r="V146" s="36">
        <f t="shared" si="177"/>
        <v>0</v>
      </c>
      <c r="W146" s="44"/>
      <c r="X146" s="39" t="str">
        <f>IF($Y146="","",VLOOKUP($Y146,CODE!$AE:$AF,CODE!$AF$1-1,FALSE))</f>
        <v/>
      </c>
      <c r="Y146" s="37"/>
      <c r="Z146" s="35" t="str">
        <f t="shared" si="178"/>
        <v/>
      </c>
      <c r="AA146" s="587" t="str">
        <f t="shared" si="179"/>
        <v/>
      </c>
      <c r="AB146" s="45">
        <f t="shared" si="180"/>
        <v>0</v>
      </c>
      <c r="AC146" s="593">
        <v>0</v>
      </c>
      <c r="AD146" s="186">
        <v>1</v>
      </c>
      <c r="AE146" s="218"/>
      <c r="AF146" s="214"/>
      <c r="AG146" s="215"/>
      <c r="AH146" s="216"/>
      <c r="AI146" s="231" t="str">
        <f t="shared" si="143"/>
        <v/>
      </c>
      <c r="AJ146" s="217"/>
      <c r="AK146" s="217"/>
      <c r="AL146" s="219" t="str">
        <f t="shared" si="144"/>
        <v/>
      </c>
      <c r="AM146" s="254">
        <f>IF(ISERROR(VLOOKUP($F146,[1]기획현황취합!$A$1:$E$64926,[1]기획현황취합!$B$1,FALSE))=TRUE,0,VLOOKUP($F146,[1]기획현황취합!$A$1:$E$64926,[1]기획현황취합!$B$1,FALSE))</f>
        <v>0</v>
      </c>
      <c r="AN146" s="1003">
        <f>IF(ISERROR(VLOOKUP($F146,[1]기획현황취합!$A$1:$E$64926,[1]기획현황취합!$C$1,FALSE))=TRUE,0,VLOOKUP($F146,[1]기획현황취합!$A$1:$E$64926,[1]기획현황취합!$C$1,FALSE))</f>
        <v>0</v>
      </c>
      <c r="AO146" s="46">
        <f>IF(ISERROR(($AM146/1.1)/VLOOKUP($AG146,'TARGET MU'!$A:$D,'TARGET MU'!$D$1,FALSE))=TRUE,0,($AM146/1.1)/VLOOKUP($AG146,'TARGET MU'!$A:$D,'TARGET MU'!$D$1,FALSE))</f>
        <v>0</v>
      </c>
      <c r="AP146" s="1034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0</v>
      </c>
      <c r="AQ146" s="38">
        <f t="shared" si="175"/>
        <v>0</v>
      </c>
      <c r="AR146" s="725">
        <v>0</v>
      </c>
      <c r="AS146" s="725">
        <v>0</v>
      </c>
      <c r="AT146" s="251" t="s">
        <v>1714</v>
      </c>
      <c r="AU146" s="226">
        <f t="shared" si="145"/>
        <v>0</v>
      </c>
      <c r="AV146" s="252">
        <v>0</v>
      </c>
      <c r="AW146" s="253">
        <v>0</v>
      </c>
      <c r="AX146" s="257">
        <f>IF(ISERROR(VLOOKUP($F146,[1]기획현황취합!$A$1:$E$64926,[1]기획현황취합!$D$1,FALSE))=TRUE,0,VLOOKUP($F146,[1]기획현황취합!$A$1:$E$64926,[1]기획현황취합!$D$1,FALSE))</f>
        <v>0</v>
      </c>
      <c r="AY146" s="255">
        <v>0</v>
      </c>
      <c r="AZ146" s="210">
        <f>IF(ISERROR(VLOOKUP($F146,[1]기획현황취합!$A$1:$E$64926,[1]기획현황취합!$E$1,FALSE))=TRUE,0,VLOOKUP($F146,[1]기획현황취합!$A$1:$E$64926,[1]기획현황취합!$E$1,FALSE))</f>
        <v>0</v>
      </c>
      <c r="BA146" s="250">
        <v>0</v>
      </c>
      <c r="BB146" s="250">
        <v>0</v>
      </c>
      <c r="BC146" s="250">
        <v>0</v>
      </c>
      <c r="BD146" s="250">
        <v>0</v>
      </c>
      <c r="BE146" s="250">
        <v>0</v>
      </c>
      <c r="BF146" s="250">
        <v>0</v>
      </c>
      <c r="BG146" s="256">
        <v>0</v>
      </c>
      <c r="BH146" s="256">
        <v>0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0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181"/>
        <v>0</v>
      </c>
      <c r="BO146" s="47">
        <f t="shared" si="182"/>
        <v>0</v>
      </c>
      <c r="BP146" s="95">
        <f t="shared" si="183"/>
        <v>0</v>
      </c>
      <c r="BQ146" s="95">
        <f t="shared" si="184"/>
        <v>0</v>
      </c>
      <c r="BR146" s="48">
        <f t="shared" si="146"/>
        <v>0</v>
      </c>
      <c r="BT146" s="26" t="str">
        <f>IF(ISERROR(Z146&amp;VLOOKUP($AG146,'TARGET MU'!$A:$D,'TARGET MU'!$B$1,FALSE))=TRUE,"",Z146&amp;VLOOKUP($AG146,'TARGET MU'!$A:$D,'TARGET MU'!$B$1,FALSE))</f>
        <v/>
      </c>
      <c r="BU146" s="31">
        <f>AP146</f>
        <v>0</v>
      </c>
      <c r="BV146" s="31" t="str">
        <f>Z146&amp;AE146&amp;AF146&amp;AM146&amp;AG146&amp;AI146&amp;AK146</f>
        <v>0</v>
      </c>
      <c r="BX146" s="55">
        <f t="shared" si="147"/>
        <v>0</v>
      </c>
      <c r="BY146" s="56" t="str">
        <f t="shared" si="148"/>
        <v/>
      </c>
      <c r="BZ146" s="56">
        <f t="shared" si="149"/>
        <v>0</v>
      </c>
      <c r="CA146" s="56">
        <f t="shared" si="150"/>
        <v>0</v>
      </c>
      <c r="CB146" s="56" t="str">
        <f t="shared" si="151"/>
        <v>K</v>
      </c>
      <c r="CC146" s="56">
        <f t="shared" si="152"/>
        <v>0</v>
      </c>
      <c r="CD146" s="57">
        <f t="shared" si="153"/>
        <v>0</v>
      </c>
      <c r="CE146" s="56" t="str">
        <f t="shared" si="154"/>
        <v/>
      </c>
      <c r="CF146" s="56" t="str">
        <f t="shared" si="155"/>
        <v/>
      </c>
      <c r="CG146" s="57">
        <f t="shared" si="156"/>
        <v>0</v>
      </c>
      <c r="CH146" s="56" t="str">
        <f t="shared" si="157"/>
        <v/>
      </c>
      <c r="CI146" s="56">
        <f t="shared" si="158"/>
        <v>1</v>
      </c>
      <c r="CJ146" s="56">
        <f t="shared" si="159"/>
        <v>0</v>
      </c>
      <c r="CK146" s="58">
        <f t="shared" si="185"/>
        <v>0</v>
      </c>
      <c r="CL146" s="59">
        <f t="shared" si="160"/>
        <v>0</v>
      </c>
      <c r="CM146" s="58">
        <f t="shared" si="161"/>
        <v>0</v>
      </c>
      <c r="CN146" s="58">
        <f t="shared" si="162"/>
        <v>0</v>
      </c>
      <c r="CO146" s="58">
        <f t="shared" si="163"/>
        <v>0</v>
      </c>
      <c r="CP146" s="60" t="str">
        <f t="shared" si="164"/>
        <v/>
      </c>
      <c r="CQ146" s="241"/>
      <c r="CS146" s="49"/>
      <c r="CT146" s="50" t="str">
        <f t="shared" si="165"/>
        <v/>
      </c>
      <c r="CU146" s="51" t="str">
        <f t="shared" si="166"/>
        <v/>
      </c>
      <c r="CV146" s="51" t="str">
        <f t="shared" si="176"/>
        <v>_</v>
      </c>
      <c r="CW146" s="51" t="str">
        <f t="shared" si="167"/>
        <v/>
      </c>
      <c r="CX146" s="52">
        <f t="shared" si="168"/>
        <v>0</v>
      </c>
      <c r="CY146" s="52" t="str">
        <f t="shared" si="169"/>
        <v/>
      </c>
      <c r="CZ146" s="53">
        <f t="shared" si="186"/>
        <v>0</v>
      </c>
      <c r="DA146" s="53">
        <f t="shared" si="170"/>
        <v>0</v>
      </c>
      <c r="DB146" s="52">
        <f t="shared" si="171"/>
        <v>0</v>
      </c>
      <c r="DC146" s="52">
        <f t="shared" si="172"/>
        <v>0</v>
      </c>
      <c r="DD146" s="61"/>
      <c r="DE146" s="165"/>
      <c r="DG146" s="277"/>
      <c r="DH146" s="283" t="str">
        <f t="shared" si="173"/>
        <v/>
      </c>
      <c r="DI146" s="276"/>
      <c r="DJ146" s="276"/>
      <c r="DK146" s="277"/>
      <c r="DL146" s="277"/>
      <c r="DM146" s="1080"/>
      <c r="DN146" s="277"/>
      <c r="DO146" s="277"/>
      <c r="DP146" s="284" t="str">
        <f t="shared" si="174"/>
        <v/>
      </c>
      <c r="DQ146" s="277"/>
      <c r="DR146" s="277"/>
      <c r="DS146" s="278"/>
      <c r="DT146" s="277"/>
      <c r="DU146" s="278"/>
      <c r="DV146" s="277"/>
      <c r="DW146" s="277"/>
      <c r="DX146" s="278"/>
      <c r="DY146" s="278"/>
      <c r="DZ146" s="61"/>
      <c r="EA146" s="62"/>
      <c r="EB146" s="62"/>
      <c r="EC146" s="26" t="str">
        <f>IF(OR(Z145&amp;AX145=Z146&amp;AX145,Z146&amp;AX146=""),"",Z146&amp;AX146)</f>
        <v/>
      </c>
      <c r="ED146" s="26" t="str">
        <f>IF(OR(Z145&amp;AE145=Z146&amp;AE146,Z146=""),"",Z146&amp;AE146)</f>
        <v/>
      </c>
      <c r="EE146" s="27">
        <f>IF(ED146="",0,IF(COUNTIF(ED$12:ED145,ED146)=0,0,COUNTIF(ED$12:ED145,ED146)))</f>
        <v>0</v>
      </c>
      <c r="EF146" s="26">
        <f>IF(OR($AJ146="B",$ED146="",MID($U146,8,1)=$EF$9,MID($U146,8,1)=$EF$10),0,1)</f>
        <v>0</v>
      </c>
      <c r="EG146" s="27" t="str">
        <f>IF(EE146+EF146=0,"","R"&amp;(EE146+EF146))</f>
        <v/>
      </c>
      <c r="EI146" s="26" t="str">
        <f>IF($ED146="","",IF($EE146=0,U146,""))</f>
        <v/>
      </c>
      <c r="EJ146" s="26" t="str">
        <f>IF($ED146="","",IF($EE146=0,Z146,""))</f>
        <v/>
      </c>
      <c r="EL146" s="277"/>
      <c r="EM146" s="276"/>
      <c r="EN146" s="276"/>
      <c r="EO146" s="276"/>
      <c r="EP146" s="277"/>
      <c r="EQ146" s="277"/>
      <c r="ER146" s="1080"/>
      <c r="ES146" s="277"/>
      <c r="ET146" s="277"/>
      <c r="EU146" s="276"/>
      <c r="EV146" s="277"/>
      <c r="EW146" s="277"/>
    </row>
  </sheetData>
  <autoFilter ref="K10:BR146"/>
  <mergeCells count="119">
    <mergeCell ref="EW8:EW10"/>
    <mergeCell ref="EL9:EL10"/>
    <mergeCell ref="EM9:EM10"/>
    <mergeCell ref="EN9:EN10"/>
    <mergeCell ref="EO9:EO10"/>
    <mergeCell ref="EP9:EP10"/>
    <mergeCell ref="EQ9:EQ10"/>
    <mergeCell ref="ER9:ER10"/>
    <mergeCell ref="ES9:ES10"/>
    <mergeCell ref="ET9:ET10"/>
    <mergeCell ref="EU9:EU10"/>
    <mergeCell ref="EV9:EV10"/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DW9:DW10"/>
    <mergeCell ref="DX9:DX10"/>
    <mergeCell ref="DY9:DY10"/>
    <mergeCell ref="DR9:DR10"/>
    <mergeCell ref="DO9:DO10"/>
    <mergeCell ref="DG8:DY8"/>
    <mergeCell ref="DL9:DM9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</mergeCells>
  <phoneticPr fontId="103" type="noConversion"/>
  <conditionalFormatting sqref="DY1:DZ7 EW9:EW11 DY9:DZ1048576">
    <cfRule type="cellIs" dxfId="12021" priority="11516" operator="equal">
      <formula>"완료"</formula>
    </cfRule>
  </conditionalFormatting>
  <conditionalFormatting sqref="AC127:AC140 K120:Y120 M118:O120 T118:V120 X118:X120 AI118:AI120 AL118:AL120 Q118:R120 AV31 AC18:AC35 AC115:AC120 BX13:CP146 CT13:DC146 AC96:AC97 EL13:EW146 Q127:R146 AL127:AL146 AI127:AI146 X127:X146 T127:V146 M127:O146 AC120:AL120 DG13:EA146">
    <cfRule type="expression" dxfId="12020" priority="9121" stopIfTrue="1">
      <formula>$I13="TTL"</formula>
    </cfRule>
  </conditionalFormatting>
  <conditionalFormatting sqref="R18:S35 Y18:Y35 O18:P35 W30:W35 AJ18:AK35 K18:L35 AC18:AH35 L116 P116 AJ116:AK116 AC115:AC117 BX13:CP146 CT13:DC146 R96:S96 P96 L96 AD96:AH96 AJ96:AK96 AC96:AC97 EL13:EW146 K120:Y120 K118:V119 K127:Y146 X118:Y119 AL118:AL119 AC118:AJ119 AC127:AL146 AC120:AL120 DG13:EA146 AM13:BR146">
    <cfRule type="expression" dxfId="12019" priority="4825" stopIfTrue="1">
      <formula>$I13="TTL"</formula>
    </cfRule>
  </conditionalFormatting>
  <conditionalFormatting sqref="BA124:BA125 BA116:BA118 BA19:BA31 BA35:BA41 BA49:BA106 BB13:BF146">
    <cfRule type="expression" dxfId="12018" priority="4823">
      <formula>BH13&gt;0</formula>
    </cfRule>
    <cfRule type="expression" dxfId="12017" priority="4824">
      <formula>AND(BA13&lt;$BB$5,BA13&gt;0)</formula>
    </cfRule>
  </conditionalFormatting>
  <conditionalFormatting sqref="AC118:AC120">
    <cfRule type="expression" dxfId="12016" priority="4821" stopIfTrue="1">
      <formula>$I118="TTL"</formula>
    </cfRule>
  </conditionalFormatting>
  <conditionalFormatting sqref="K119:L120 O119:O120 K130:L130 O130 O133 K133:L133 O127 K127:L127">
    <cfRule type="expression" dxfId="12015" priority="4679" stopIfTrue="1">
      <formula>#REF!="TTL"</formula>
    </cfRule>
  </conditionalFormatting>
  <conditionalFormatting sqref="K120">
    <cfRule type="expression" dxfId="12014" priority="4678" stopIfTrue="1">
      <formula>$M120="TTL"</formula>
    </cfRule>
  </conditionalFormatting>
  <conditionalFormatting sqref="K120">
    <cfRule type="expression" dxfId="12013" priority="4676" stopIfTrue="1">
      <formula>$L120="TTL"</formula>
    </cfRule>
  </conditionalFormatting>
  <conditionalFormatting sqref="AO115:BR115 BA116">
    <cfRule type="expression" dxfId="12012" priority="4671" stopIfTrue="1">
      <formula>$I115="TTL"</formula>
    </cfRule>
  </conditionalFormatting>
  <conditionalFormatting sqref="AC118:AC120">
    <cfRule type="expression" dxfId="12011" priority="4668" stopIfTrue="1">
      <formula>$I118="TTL"</formula>
    </cfRule>
  </conditionalFormatting>
  <conditionalFormatting sqref="AC118:AC120">
    <cfRule type="expression" dxfId="12010" priority="4660" stopIfTrue="1">
      <formula>$I118="TTL"</formula>
    </cfRule>
  </conditionalFormatting>
  <conditionalFormatting sqref="AC118:AC120">
    <cfRule type="expression" dxfId="12009" priority="4651" stopIfTrue="1">
      <formula>$I118="TTL"</formula>
    </cfRule>
  </conditionalFormatting>
  <conditionalFormatting sqref="AV30">
    <cfRule type="expression" dxfId="12008" priority="4626" stopIfTrue="1">
      <formula>$I30="TTL"</formula>
    </cfRule>
  </conditionalFormatting>
  <conditionalFormatting sqref="AV29">
    <cfRule type="expression" dxfId="12007" priority="4624" stopIfTrue="1">
      <formula>$I29="TTL"</formula>
    </cfRule>
  </conditionalFormatting>
  <conditionalFormatting sqref="AV28">
    <cfRule type="expression" dxfId="12006" priority="4623" stopIfTrue="1">
      <formula>$I28="TTL"</formula>
    </cfRule>
  </conditionalFormatting>
  <conditionalFormatting sqref="AV27">
    <cfRule type="expression" dxfId="12005" priority="4622" stopIfTrue="1">
      <formula>$I27="TTL"</formula>
    </cfRule>
  </conditionalFormatting>
  <conditionalFormatting sqref="AV24:AV26">
    <cfRule type="expression" dxfId="12004" priority="4621" stopIfTrue="1">
      <formula>$I24="TTL"</formula>
    </cfRule>
  </conditionalFormatting>
  <conditionalFormatting sqref="AV20">
    <cfRule type="expression" dxfId="12003" priority="4614" stopIfTrue="1">
      <formula>$I20="TTL"</formula>
    </cfRule>
  </conditionalFormatting>
  <conditionalFormatting sqref="AV21:AV23">
    <cfRule type="expression" dxfId="12002" priority="4613" stopIfTrue="1">
      <formula>$I21="TTL"</formula>
    </cfRule>
  </conditionalFormatting>
  <conditionalFormatting sqref="AC118:AC120">
    <cfRule type="expression" dxfId="12001" priority="4575" stopIfTrue="1">
      <formula>$I118="TTL"</formula>
    </cfRule>
  </conditionalFormatting>
  <conditionalFormatting sqref="AC118:AC120">
    <cfRule type="expression" dxfId="12000" priority="4549" stopIfTrue="1">
      <formula>$I118="TTL"</formula>
    </cfRule>
  </conditionalFormatting>
  <conditionalFormatting sqref="AC118:AC120">
    <cfRule type="expression" dxfId="11999" priority="4546" stopIfTrue="1">
      <formula>$I118="TTL"</formula>
    </cfRule>
  </conditionalFormatting>
  <conditionalFormatting sqref="AC118:AC120">
    <cfRule type="expression" dxfId="11998" priority="4539" stopIfTrue="1">
      <formula>$I118="TTL"</formula>
    </cfRule>
  </conditionalFormatting>
  <conditionalFormatting sqref="AC118:AC120">
    <cfRule type="expression" dxfId="11997" priority="4534" stopIfTrue="1">
      <formula>$I118="TTL"</formula>
    </cfRule>
  </conditionalFormatting>
  <conditionalFormatting sqref="AC118:AC120">
    <cfRule type="expression" dxfId="11996" priority="4529" stopIfTrue="1">
      <formula>$I118="TTL"</formula>
    </cfRule>
  </conditionalFormatting>
  <conditionalFormatting sqref="AC118:AC120">
    <cfRule type="expression" dxfId="11995" priority="4523" stopIfTrue="1">
      <formula>$I118="TTL"</formula>
    </cfRule>
  </conditionalFormatting>
  <conditionalFormatting sqref="AC118:AC120">
    <cfRule type="expression" dxfId="11994" priority="4369" stopIfTrue="1">
      <formula>$I118="TTL"</formula>
    </cfRule>
  </conditionalFormatting>
  <conditionalFormatting sqref="AC118:AC120">
    <cfRule type="expression" dxfId="11993" priority="4258" stopIfTrue="1">
      <formula>$I118="TTL"</formula>
    </cfRule>
  </conditionalFormatting>
  <conditionalFormatting sqref="K118:V119 X118:Y119 AL118:AL119 AC118:AJ119">
    <cfRule type="expression" dxfId="11992" priority="4244" stopIfTrue="1">
      <formula>$I118="TTL"</formula>
    </cfRule>
  </conditionalFormatting>
  <conditionalFormatting sqref="AH118">
    <cfRule type="expression" dxfId="11991" priority="4242" stopIfTrue="1">
      <formula>$I118="TTL"</formula>
    </cfRule>
  </conditionalFormatting>
  <conditionalFormatting sqref="K119">
    <cfRule type="expression" dxfId="11990" priority="4234" stopIfTrue="1">
      <formula>$L119="TTL"</formula>
    </cfRule>
  </conditionalFormatting>
  <conditionalFormatting sqref="K119">
    <cfRule type="expression" dxfId="11989" priority="4233" stopIfTrue="1">
      <formula>$M119="TTL"</formula>
    </cfRule>
  </conditionalFormatting>
  <conditionalFormatting sqref="K119">
    <cfRule type="expression" dxfId="11988" priority="4232" stopIfTrue="1">
      <formula>$L119="TTL"</formula>
    </cfRule>
  </conditionalFormatting>
  <conditionalFormatting sqref="K119">
    <cfRule type="expression" dxfId="11987" priority="4231" stopIfTrue="1">
      <formula>$M119="TTL"</formula>
    </cfRule>
  </conditionalFormatting>
  <conditionalFormatting sqref="DL17:DM17">
    <cfRule type="expression" dxfId="11986" priority="4222" stopIfTrue="1">
      <formula>$I17="TTL"</formula>
    </cfRule>
  </conditionalFormatting>
  <conditionalFormatting sqref="DL17:DM17">
    <cfRule type="expression" dxfId="11985" priority="4221" stopIfTrue="1">
      <formula>$I17="TTL"</formula>
    </cfRule>
  </conditionalFormatting>
  <conditionalFormatting sqref="DO17">
    <cfRule type="expression" dxfId="11984" priority="4220" stopIfTrue="1">
      <formula>$I17="TTL"</formula>
    </cfRule>
  </conditionalFormatting>
  <conditionalFormatting sqref="DO17">
    <cfRule type="expression" dxfId="11983" priority="4219" stopIfTrue="1">
      <formula>$I17="TTL"</formula>
    </cfRule>
  </conditionalFormatting>
  <conditionalFormatting sqref="DJ118">
    <cfRule type="expression" dxfId="11982" priority="4178" stopIfTrue="1">
      <formula>$I118="TTL"</formula>
    </cfRule>
  </conditionalFormatting>
  <conditionalFormatting sqref="DJ118">
    <cfRule type="expression" dxfId="11981" priority="4177" stopIfTrue="1">
      <formula>$I118="TTL"</formula>
    </cfRule>
  </conditionalFormatting>
  <conditionalFormatting sqref="DI118">
    <cfRule type="expression" dxfId="11980" priority="4176" stopIfTrue="1">
      <formula>$I118="TTL"</formula>
    </cfRule>
  </conditionalFormatting>
  <conditionalFormatting sqref="DI118">
    <cfRule type="expression" dxfId="11979" priority="4175" stopIfTrue="1">
      <formula>$I118="TTL"</formula>
    </cfRule>
  </conditionalFormatting>
  <conditionalFormatting sqref="DJ116">
    <cfRule type="expression" dxfId="11978" priority="4174" stopIfTrue="1">
      <formula>$I116="TTL"</formula>
    </cfRule>
  </conditionalFormatting>
  <conditionalFormatting sqref="DJ116">
    <cfRule type="expression" dxfId="11977" priority="4173" stopIfTrue="1">
      <formula>$I116="TTL"</formula>
    </cfRule>
  </conditionalFormatting>
  <conditionalFormatting sqref="DI116">
    <cfRule type="expression" dxfId="11976" priority="4172" stopIfTrue="1">
      <formula>$I116="TTL"</formula>
    </cfRule>
  </conditionalFormatting>
  <conditionalFormatting sqref="DI116">
    <cfRule type="expression" dxfId="11975" priority="4171" stopIfTrue="1">
      <formula>$I116="TTL"</formula>
    </cfRule>
  </conditionalFormatting>
  <conditionalFormatting sqref="DJ117">
    <cfRule type="expression" dxfId="11974" priority="4170" stopIfTrue="1">
      <formula>$I117="TTL"</formula>
    </cfRule>
  </conditionalFormatting>
  <conditionalFormatting sqref="DJ117">
    <cfRule type="expression" dxfId="11973" priority="4169" stopIfTrue="1">
      <formula>$I117="TTL"</formula>
    </cfRule>
  </conditionalFormatting>
  <conditionalFormatting sqref="DI117">
    <cfRule type="expression" dxfId="11972" priority="4168" stopIfTrue="1">
      <formula>$I117="TTL"</formula>
    </cfRule>
  </conditionalFormatting>
  <conditionalFormatting sqref="DI117">
    <cfRule type="expression" dxfId="11971" priority="4167" stopIfTrue="1">
      <formula>$I117="TTL"</formula>
    </cfRule>
  </conditionalFormatting>
  <conditionalFormatting sqref="BG118">
    <cfRule type="expression" dxfId="11970" priority="4160" stopIfTrue="1">
      <formula>$I118="TTL"</formula>
    </cfRule>
  </conditionalFormatting>
  <conditionalFormatting sqref="BG117">
    <cfRule type="expression" dxfId="11969" priority="4159" stopIfTrue="1">
      <formula>$I117="TTL"</formula>
    </cfRule>
  </conditionalFormatting>
  <conditionalFormatting sqref="BG116">
    <cfRule type="expression" dxfId="11968" priority="4158" stopIfTrue="1">
      <formula>$I116="TTL"</formula>
    </cfRule>
  </conditionalFormatting>
  <conditionalFormatting sqref="BG105">
    <cfRule type="expression" dxfId="11967" priority="4157" stopIfTrue="1">
      <formula>$I105="TTL"</formula>
    </cfRule>
  </conditionalFormatting>
  <conditionalFormatting sqref="BG46:BG47">
    <cfRule type="expression" dxfId="11966" priority="4155" stopIfTrue="1">
      <formula>$I46="TTL"</formula>
    </cfRule>
  </conditionalFormatting>
  <conditionalFormatting sqref="BG14:BG15">
    <cfRule type="expression" dxfId="11965" priority="4153" stopIfTrue="1">
      <formula>$I14="TTL"</formula>
    </cfRule>
  </conditionalFormatting>
  <conditionalFormatting sqref="BG17">
    <cfRule type="expression" dxfId="11964" priority="4152" stopIfTrue="1">
      <formula>$I17="TTL"</formula>
    </cfRule>
  </conditionalFormatting>
  <conditionalFormatting sqref="BG19">
    <cfRule type="expression" dxfId="11963" priority="4151" stopIfTrue="1">
      <formula>$I19="TTL"</formula>
    </cfRule>
  </conditionalFormatting>
  <conditionalFormatting sqref="BG19">
    <cfRule type="expression" dxfId="11962" priority="4150" stopIfTrue="1">
      <formula>$I19="TTL"</formula>
    </cfRule>
  </conditionalFormatting>
  <conditionalFormatting sqref="BG19">
    <cfRule type="expression" dxfId="11961" priority="4149" stopIfTrue="1">
      <formula>$I19="TTL"</formula>
    </cfRule>
  </conditionalFormatting>
  <conditionalFormatting sqref="BG33">
    <cfRule type="expression" dxfId="11960" priority="4147" stopIfTrue="1">
      <formula>$I33="TTL"</formula>
    </cfRule>
  </conditionalFormatting>
  <conditionalFormatting sqref="BG35:BG38">
    <cfRule type="expression" dxfId="11959" priority="4146" stopIfTrue="1">
      <formula>$I35="TTL"</formula>
    </cfRule>
  </conditionalFormatting>
  <conditionalFormatting sqref="DQ14:DQ15 DQ17 DQ33">
    <cfRule type="expression" dxfId="11958" priority="4145" stopIfTrue="1">
      <formula>$I14="TTL"</formula>
    </cfRule>
  </conditionalFormatting>
  <conditionalFormatting sqref="DQ14:DQ15 DQ17 DQ33">
    <cfRule type="expression" dxfId="11957" priority="4144" stopIfTrue="1">
      <formula>$I14="TTL"</formula>
    </cfRule>
  </conditionalFormatting>
  <conditionalFormatting sqref="DQ14:DQ15 DQ17 DQ33">
    <cfRule type="expression" dxfId="11956" priority="4143" stopIfTrue="1">
      <formula>$I14="TTL"</formula>
    </cfRule>
  </conditionalFormatting>
  <conditionalFormatting sqref="DQ14:DQ15 DQ17 DQ33">
    <cfRule type="expression" dxfId="11955" priority="4142" stopIfTrue="1">
      <formula>$I14="TTL"</formula>
    </cfRule>
  </conditionalFormatting>
  <conditionalFormatting sqref="AV40">
    <cfRule type="expression" dxfId="11954" priority="4078" stopIfTrue="1">
      <formula>$I40="TTL"</formula>
    </cfRule>
  </conditionalFormatting>
  <conditionalFormatting sqref="AV41">
    <cfRule type="expression" dxfId="11953" priority="4077" stopIfTrue="1">
      <formula>$I41="TTL"</formula>
    </cfRule>
  </conditionalFormatting>
  <conditionalFormatting sqref="K127:Y128 AH129:AH132 AC127:AL128">
    <cfRule type="expression" dxfId="11952" priority="4075" stopIfTrue="1">
      <formula>$I127="TTL"</formula>
    </cfRule>
  </conditionalFormatting>
  <conditionalFormatting sqref="W127">
    <cfRule type="expression" dxfId="11951" priority="4074" stopIfTrue="1">
      <formula>$I127="TTL"</formula>
    </cfRule>
  </conditionalFormatting>
  <conditionalFormatting sqref="W127">
    <cfRule type="expression" dxfId="11950" priority="4073" stopIfTrue="1">
      <formula>$I127="TTL"</formula>
    </cfRule>
  </conditionalFormatting>
  <conditionalFormatting sqref="W127">
    <cfRule type="expression" dxfId="11949" priority="4072" stopIfTrue="1">
      <formula>$I127="TTL"</formula>
    </cfRule>
  </conditionalFormatting>
  <conditionalFormatting sqref="W127">
    <cfRule type="expression" dxfId="11948" priority="4071" stopIfTrue="1">
      <formula>$I127="TTL"</formula>
    </cfRule>
  </conditionalFormatting>
  <conditionalFormatting sqref="K127">
    <cfRule type="expression" dxfId="11947" priority="4070" stopIfTrue="1">
      <formula>$L127="TTL"</formula>
    </cfRule>
  </conditionalFormatting>
  <conditionalFormatting sqref="K127">
    <cfRule type="expression" dxfId="11946" priority="4069" stopIfTrue="1">
      <formula>$M127="TTL"</formula>
    </cfRule>
  </conditionalFormatting>
  <conditionalFormatting sqref="K127">
    <cfRule type="expression" dxfId="11945" priority="4068" stopIfTrue="1">
      <formula>$L127="TTL"</formula>
    </cfRule>
  </conditionalFormatting>
  <conditionalFormatting sqref="K127">
    <cfRule type="expression" dxfId="11944" priority="4067" stopIfTrue="1">
      <formula>$M127="TTL"</formula>
    </cfRule>
  </conditionalFormatting>
  <conditionalFormatting sqref="K129:Y129 AC129:AL129">
    <cfRule type="expression" dxfId="11943" priority="4065" stopIfTrue="1">
      <formula>$I129="TTL"</formula>
    </cfRule>
  </conditionalFormatting>
  <conditionalFormatting sqref="K130:Y131 AC130:AL131">
    <cfRule type="expression" dxfId="11942" priority="4064" stopIfTrue="1">
      <formula>$I130="TTL"</formula>
    </cfRule>
  </conditionalFormatting>
  <conditionalFormatting sqref="W130">
    <cfRule type="expression" dxfId="11941" priority="4063" stopIfTrue="1">
      <formula>$I130="TTL"</formula>
    </cfRule>
  </conditionalFormatting>
  <conditionalFormatting sqref="W130">
    <cfRule type="expression" dxfId="11940" priority="4062" stopIfTrue="1">
      <formula>$I130="TTL"</formula>
    </cfRule>
  </conditionalFormatting>
  <conditionalFormatting sqref="W130">
    <cfRule type="expression" dxfId="11939" priority="4061" stopIfTrue="1">
      <formula>$I130="TTL"</formula>
    </cfRule>
  </conditionalFormatting>
  <conditionalFormatting sqref="W130">
    <cfRule type="expression" dxfId="11938" priority="4060" stopIfTrue="1">
      <formula>$I130="TTL"</formula>
    </cfRule>
  </conditionalFormatting>
  <conditionalFormatting sqref="K130">
    <cfRule type="expression" dxfId="11937" priority="4059" stopIfTrue="1">
      <formula>$L130="TTL"</formula>
    </cfRule>
  </conditionalFormatting>
  <conditionalFormatting sqref="K130">
    <cfRule type="expression" dxfId="11936" priority="4058" stopIfTrue="1">
      <formula>$M130="TTL"</formula>
    </cfRule>
  </conditionalFormatting>
  <conditionalFormatting sqref="K130">
    <cfRule type="expression" dxfId="11935" priority="4057" stopIfTrue="1">
      <formula>$L130="TTL"</formula>
    </cfRule>
  </conditionalFormatting>
  <conditionalFormatting sqref="K130">
    <cfRule type="expression" dxfId="11934" priority="4056" stopIfTrue="1">
      <formula>$M130="TTL"</formula>
    </cfRule>
  </conditionalFormatting>
  <conditionalFormatting sqref="K132:Y132 AC132:AL132">
    <cfRule type="expression" dxfId="11933" priority="4054" stopIfTrue="1">
      <formula>$I132="TTL"</formula>
    </cfRule>
  </conditionalFormatting>
  <conditionalFormatting sqref="K133:Y133 AC133:AL133">
    <cfRule type="expression" dxfId="11932" priority="4053" stopIfTrue="1">
      <formula>$I133="TTL"</formula>
    </cfRule>
  </conditionalFormatting>
  <conditionalFormatting sqref="W133">
    <cfRule type="expression" dxfId="11931" priority="4052" stopIfTrue="1">
      <formula>$I133="TTL"</formula>
    </cfRule>
  </conditionalFormatting>
  <conditionalFormatting sqref="W133">
    <cfRule type="expression" dxfId="11930" priority="4051" stopIfTrue="1">
      <formula>$I133="TTL"</formula>
    </cfRule>
  </conditionalFormatting>
  <conditionalFormatting sqref="W133">
    <cfRule type="expression" dxfId="11929" priority="4050" stopIfTrue="1">
      <formula>$I133="TTL"</formula>
    </cfRule>
  </conditionalFormatting>
  <conditionalFormatting sqref="W133">
    <cfRule type="expression" dxfId="11928" priority="4049" stopIfTrue="1">
      <formula>$I133="TTL"</formula>
    </cfRule>
  </conditionalFormatting>
  <conditionalFormatting sqref="K133">
    <cfRule type="expression" dxfId="11927" priority="4048" stopIfTrue="1">
      <formula>$L133="TTL"</formula>
    </cfRule>
  </conditionalFormatting>
  <conditionalFormatting sqref="K133">
    <cfRule type="expression" dxfId="11926" priority="4047" stopIfTrue="1">
      <formula>$M133="TTL"</formula>
    </cfRule>
  </conditionalFormatting>
  <conditionalFormatting sqref="K133">
    <cfRule type="expression" dxfId="11925" priority="4046" stopIfTrue="1">
      <formula>$L133="TTL"</formula>
    </cfRule>
  </conditionalFormatting>
  <conditionalFormatting sqref="K133">
    <cfRule type="expression" dxfId="11924" priority="4045" stopIfTrue="1">
      <formula>$M133="TTL"</formula>
    </cfRule>
  </conditionalFormatting>
  <conditionalFormatting sqref="K127:L132">
    <cfRule type="expression" dxfId="11923" priority="4044" stopIfTrue="1">
      <formula>$I127="TTL"</formula>
    </cfRule>
  </conditionalFormatting>
  <conditionalFormatting sqref="P127:P132">
    <cfRule type="expression" dxfId="11922" priority="4043" stopIfTrue="1">
      <formula>$I127="TTL"</formula>
    </cfRule>
  </conditionalFormatting>
  <conditionalFormatting sqref="R127:S132">
    <cfRule type="expression" dxfId="11921" priority="4042" stopIfTrue="1">
      <formula>$I127="TTL"</formula>
    </cfRule>
  </conditionalFormatting>
  <conditionalFormatting sqref="W127:W132">
    <cfRule type="expression" dxfId="11920" priority="4041" stopIfTrue="1">
      <formula>$I127="TTL"</formula>
    </cfRule>
  </conditionalFormatting>
  <conditionalFormatting sqref="Y127:Y132">
    <cfRule type="expression" dxfId="11919" priority="4040" stopIfTrue="1">
      <formula>$I127="TTL"</formula>
    </cfRule>
  </conditionalFormatting>
  <conditionalFormatting sqref="AE127:AE132">
    <cfRule type="expression" dxfId="11918" priority="4039" stopIfTrue="1">
      <formula>$I127="TTL"</formula>
    </cfRule>
  </conditionalFormatting>
  <conditionalFormatting sqref="AG127:AG132">
    <cfRule type="expression" dxfId="11917" priority="4038" stopIfTrue="1">
      <formula>$I127="TTL"</formula>
    </cfRule>
  </conditionalFormatting>
  <conditionalFormatting sqref="AJ127:AK132">
    <cfRule type="expression" dxfId="11916" priority="4037" stopIfTrue="1">
      <formula>$I127="TTL"</formula>
    </cfRule>
  </conditionalFormatting>
  <conditionalFormatting sqref="K133:Y133 AC133:AL133">
    <cfRule type="expression" dxfId="11915" priority="4036" stopIfTrue="1">
      <formula>$I133="TTL"</formula>
    </cfRule>
  </conditionalFormatting>
  <conditionalFormatting sqref="K133:Y133 AC133:AL133">
    <cfRule type="expression" dxfId="11914" priority="4034" stopIfTrue="1">
      <formula>$I133="TTL"</formula>
    </cfRule>
  </conditionalFormatting>
  <conditionalFormatting sqref="W133">
    <cfRule type="expression" dxfId="11913" priority="4033" stopIfTrue="1">
      <formula>$I133="TTL"</formula>
    </cfRule>
  </conditionalFormatting>
  <conditionalFormatting sqref="W133">
    <cfRule type="expression" dxfId="11912" priority="4032" stopIfTrue="1">
      <formula>$I133="TTL"</formula>
    </cfRule>
  </conditionalFormatting>
  <conditionalFormatting sqref="W133">
    <cfRule type="expression" dxfId="11911" priority="4031" stopIfTrue="1">
      <formula>$I133="TTL"</formula>
    </cfRule>
  </conditionalFormatting>
  <conditionalFormatting sqref="W133">
    <cfRule type="expression" dxfId="11910" priority="4030" stopIfTrue="1">
      <formula>$I133="TTL"</formula>
    </cfRule>
  </conditionalFormatting>
  <conditionalFormatting sqref="K133">
    <cfRule type="expression" dxfId="11909" priority="4029" stopIfTrue="1">
      <formula>$L133="TTL"</formula>
    </cfRule>
  </conditionalFormatting>
  <conditionalFormatting sqref="K133">
    <cfRule type="expression" dxfId="11908" priority="4028" stopIfTrue="1">
      <formula>$M133="TTL"</formula>
    </cfRule>
  </conditionalFormatting>
  <conditionalFormatting sqref="K133">
    <cfRule type="expression" dxfId="11907" priority="4027" stopIfTrue="1">
      <formula>$L133="TTL"</formula>
    </cfRule>
  </conditionalFormatting>
  <conditionalFormatting sqref="K133">
    <cfRule type="expression" dxfId="11906" priority="4026" stopIfTrue="1">
      <formula>$M133="TTL"</formula>
    </cfRule>
  </conditionalFormatting>
  <conditionalFormatting sqref="K133:Y133 AC133:AL133">
    <cfRule type="expression" dxfId="11905" priority="4024" stopIfTrue="1">
      <formula>$I133="TTL"</formula>
    </cfRule>
  </conditionalFormatting>
  <conditionalFormatting sqref="W133">
    <cfRule type="expression" dxfId="11904" priority="4023" stopIfTrue="1">
      <formula>$I133="TTL"</formula>
    </cfRule>
  </conditionalFormatting>
  <conditionalFormatting sqref="W133">
    <cfRule type="expression" dxfId="11903" priority="4022" stopIfTrue="1">
      <formula>$I133="TTL"</formula>
    </cfRule>
  </conditionalFormatting>
  <conditionalFormatting sqref="W133">
    <cfRule type="expression" dxfId="11902" priority="4021" stopIfTrue="1">
      <formula>$I133="TTL"</formula>
    </cfRule>
  </conditionalFormatting>
  <conditionalFormatting sqref="W133">
    <cfRule type="expression" dxfId="11901" priority="4020" stopIfTrue="1">
      <formula>$I133="TTL"</formula>
    </cfRule>
  </conditionalFormatting>
  <conditionalFormatting sqref="K133">
    <cfRule type="expression" dxfId="11900" priority="4019" stopIfTrue="1">
      <formula>$L133="TTL"</formula>
    </cfRule>
  </conditionalFormatting>
  <conditionalFormatting sqref="K133">
    <cfRule type="expression" dxfId="11899" priority="4018" stopIfTrue="1">
      <formula>$M133="TTL"</formula>
    </cfRule>
  </conditionalFormatting>
  <conditionalFormatting sqref="K133">
    <cfRule type="expression" dxfId="11898" priority="4017" stopIfTrue="1">
      <formula>$L133="TTL"</formula>
    </cfRule>
  </conditionalFormatting>
  <conditionalFormatting sqref="K133">
    <cfRule type="expression" dxfId="11897" priority="4016" stopIfTrue="1">
      <formula>$M133="TTL"</formula>
    </cfRule>
  </conditionalFormatting>
  <conditionalFormatting sqref="K133:Y133 AC133:AL133">
    <cfRule type="expression" dxfId="11896" priority="4014" stopIfTrue="1">
      <formula>$I133="TTL"</formula>
    </cfRule>
  </conditionalFormatting>
  <conditionalFormatting sqref="W133">
    <cfRule type="expression" dxfId="11895" priority="4013" stopIfTrue="1">
      <formula>$I133="TTL"</formula>
    </cfRule>
  </conditionalFormatting>
  <conditionalFormatting sqref="W133">
    <cfRule type="expression" dxfId="11894" priority="4012" stopIfTrue="1">
      <formula>$I133="TTL"</formula>
    </cfRule>
  </conditionalFormatting>
  <conditionalFormatting sqref="W133">
    <cfRule type="expression" dxfId="11893" priority="4011" stopIfTrue="1">
      <formula>$I133="TTL"</formula>
    </cfRule>
  </conditionalFormatting>
  <conditionalFormatting sqref="W133">
    <cfRule type="expression" dxfId="11892" priority="4010" stopIfTrue="1">
      <formula>$I133="TTL"</formula>
    </cfRule>
  </conditionalFormatting>
  <conditionalFormatting sqref="K133">
    <cfRule type="expression" dxfId="11891" priority="4009" stopIfTrue="1">
      <formula>$L133="TTL"</formula>
    </cfRule>
  </conditionalFormatting>
  <conditionalFormatting sqref="K133">
    <cfRule type="expression" dxfId="11890" priority="4008" stopIfTrue="1">
      <formula>$M133="TTL"</formula>
    </cfRule>
  </conditionalFormatting>
  <conditionalFormatting sqref="K133">
    <cfRule type="expression" dxfId="11889" priority="4007" stopIfTrue="1">
      <formula>$L133="TTL"</formula>
    </cfRule>
  </conditionalFormatting>
  <conditionalFormatting sqref="K133">
    <cfRule type="expression" dxfId="11888" priority="4006" stopIfTrue="1">
      <formula>$M133="TTL"</formula>
    </cfRule>
  </conditionalFormatting>
  <conditionalFormatting sqref="K133:Y133 AC133:AL133">
    <cfRule type="expression" dxfId="11887" priority="4005" stopIfTrue="1">
      <formula>$I133="TTL"</formula>
    </cfRule>
  </conditionalFormatting>
  <conditionalFormatting sqref="W133">
    <cfRule type="expression" dxfId="11886" priority="4004" stopIfTrue="1">
      <formula>$I133="TTL"</formula>
    </cfRule>
  </conditionalFormatting>
  <conditionalFormatting sqref="W133">
    <cfRule type="expression" dxfId="11885" priority="4003" stopIfTrue="1">
      <formula>$I133="TTL"</formula>
    </cfRule>
  </conditionalFormatting>
  <conditionalFormatting sqref="W133">
    <cfRule type="expression" dxfId="11884" priority="4002" stopIfTrue="1">
      <formula>$I133="TTL"</formula>
    </cfRule>
  </conditionalFormatting>
  <conditionalFormatting sqref="W133">
    <cfRule type="expression" dxfId="11883" priority="4001" stopIfTrue="1">
      <formula>$I133="TTL"</formula>
    </cfRule>
  </conditionalFormatting>
  <conditionalFormatting sqref="K133">
    <cfRule type="expression" dxfId="11882" priority="4000" stopIfTrue="1">
      <formula>$L133="TTL"</formula>
    </cfRule>
  </conditionalFormatting>
  <conditionalFormatting sqref="K133">
    <cfRule type="expression" dxfId="11881" priority="3999" stopIfTrue="1">
      <formula>$M133="TTL"</formula>
    </cfRule>
  </conditionalFormatting>
  <conditionalFormatting sqref="K133">
    <cfRule type="expression" dxfId="11880" priority="3998" stopIfTrue="1">
      <formula>$L133="TTL"</formula>
    </cfRule>
  </conditionalFormatting>
  <conditionalFormatting sqref="K133">
    <cfRule type="expression" dxfId="11879" priority="3997" stopIfTrue="1">
      <formula>$M133="TTL"</formula>
    </cfRule>
  </conditionalFormatting>
  <conditionalFormatting sqref="K133:Y133 AC133:AL133">
    <cfRule type="expression" dxfId="11878" priority="3995" stopIfTrue="1">
      <formula>$I133="TTL"</formula>
    </cfRule>
  </conditionalFormatting>
  <conditionalFormatting sqref="W133">
    <cfRule type="expression" dxfId="11877" priority="3994" stopIfTrue="1">
      <formula>$I133="TTL"</formula>
    </cfRule>
  </conditionalFormatting>
  <conditionalFormatting sqref="W133">
    <cfRule type="expression" dxfId="11876" priority="3993" stopIfTrue="1">
      <formula>$I133="TTL"</formula>
    </cfRule>
  </conditionalFormatting>
  <conditionalFormatting sqref="W133">
    <cfRule type="expression" dxfId="11875" priority="3992" stopIfTrue="1">
      <formula>$I133="TTL"</formula>
    </cfRule>
  </conditionalFormatting>
  <conditionalFormatting sqref="W133">
    <cfRule type="expression" dxfId="11874" priority="3991" stopIfTrue="1">
      <formula>$I133="TTL"</formula>
    </cfRule>
  </conditionalFormatting>
  <conditionalFormatting sqref="K133">
    <cfRule type="expression" dxfId="11873" priority="3990" stopIfTrue="1">
      <formula>$L133="TTL"</formula>
    </cfRule>
  </conditionalFormatting>
  <conditionalFormatting sqref="K133">
    <cfRule type="expression" dxfId="11872" priority="3989" stopIfTrue="1">
      <formula>$M133="TTL"</formula>
    </cfRule>
  </conditionalFormatting>
  <conditionalFormatting sqref="K133">
    <cfRule type="expression" dxfId="11871" priority="3988" stopIfTrue="1">
      <formula>$L133="TTL"</formula>
    </cfRule>
  </conditionalFormatting>
  <conditionalFormatting sqref="K133">
    <cfRule type="expression" dxfId="11870" priority="3987" stopIfTrue="1">
      <formula>$M133="TTL"</formula>
    </cfRule>
  </conditionalFormatting>
  <conditionalFormatting sqref="K133:Y133 AC133:AL133">
    <cfRule type="expression" dxfId="11869" priority="3986" stopIfTrue="1">
      <formula>$I133="TTL"</formula>
    </cfRule>
  </conditionalFormatting>
  <conditionalFormatting sqref="K133">
    <cfRule type="expression" dxfId="11868" priority="3985" stopIfTrue="1">
      <formula>$L133="TTL"</formula>
    </cfRule>
  </conditionalFormatting>
  <conditionalFormatting sqref="K133">
    <cfRule type="expression" dxfId="11867" priority="3984" stopIfTrue="1">
      <formula>$M133="TTL"</formula>
    </cfRule>
  </conditionalFormatting>
  <conditionalFormatting sqref="DL17:DM17">
    <cfRule type="expression" dxfId="11866" priority="3973" stopIfTrue="1">
      <formula>$I17="TTL"</formula>
    </cfRule>
  </conditionalFormatting>
  <conditionalFormatting sqref="DL17:DM17">
    <cfRule type="expression" dxfId="11865" priority="3972" stopIfTrue="1">
      <formula>$I17="TTL"</formula>
    </cfRule>
  </conditionalFormatting>
  <conditionalFormatting sqref="DO17">
    <cfRule type="expression" dxfId="11864" priority="3971" stopIfTrue="1">
      <formula>$I17="TTL"</formula>
    </cfRule>
  </conditionalFormatting>
  <conditionalFormatting sqref="DO17">
    <cfRule type="expression" dxfId="11863" priority="3970" stopIfTrue="1">
      <formula>$I17="TTL"</formula>
    </cfRule>
  </conditionalFormatting>
  <conditionalFormatting sqref="DJ118">
    <cfRule type="expression" dxfId="11862" priority="3969" stopIfTrue="1">
      <formula>$I118="TTL"</formula>
    </cfRule>
  </conditionalFormatting>
  <conditionalFormatting sqref="DJ118">
    <cfRule type="expression" dxfId="11861" priority="3968" stopIfTrue="1">
      <formula>$I118="TTL"</formula>
    </cfRule>
  </conditionalFormatting>
  <conditionalFormatting sqref="DI118">
    <cfRule type="expression" dxfId="11860" priority="3967" stopIfTrue="1">
      <formula>$I118="TTL"</formula>
    </cfRule>
  </conditionalFormatting>
  <conditionalFormatting sqref="DI118">
    <cfRule type="expression" dxfId="11859" priority="3966" stopIfTrue="1">
      <formula>$I118="TTL"</formula>
    </cfRule>
  </conditionalFormatting>
  <conditionalFormatting sqref="DJ116">
    <cfRule type="expression" dxfId="11858" priority="3965" stopIfTrue="1">
      <formula>$I116="TTL"</formula>
    </cfRule>
  </conditionalFormatting>
  <conditionalFormatting sqref="DJ116">
    <cfRule type="expression" dxfId="11857" priority="3964" stopIfTrue="1">
      <formula>$I116="TTL"</formula>
    </cfRule>
  </conditionalFormatting>
  <conditionalFormatting sqref="DI116">
    <cfRule type="expression" dxfId="11856" priority="3963" stopIfTrue="1">
      <formula>$I116="TTL"</formula>
    </cfRule>
  </conditionalFormatting>
  <conditionalFormatting sqref="DI116">
    <cfRule type="expression" dxfId="11855" priority="3962" stopIfTrue="1">
      <formula>$I116="TTL"</formula>
    </cfRule>
  </conditionalFormatting>
  <conditionalFormatting sqref="DJ117">
    <cfRule type="expression" dxfId="11854" priority="3961" stopIfTrue="1">
      <formula>$I117="TTL"</formula>
    </cfRule>
  </conditionalFormatting>
  <conditionalFormatting sqref="DJ117">
    <cfRule type="expression" dxfId="11853" priority="3960" stopIfTrue="1">
      <formula>$I117="TTL"</formula>
    </cfRule>
  </conditionalFormatting>
  <conditionalFormatting sqref="DI117">
    <cfRule type="expression" dxfId="11852" priority="3959" stopIfTrue="1">
      <formula>$I117="TTL"</formula>
    </cfRule>
  </conditionalFormatting>
  <conditionalFormatting sqref="DI117">
    <cfRule type="expression" dxfId="11851" priority="3958" stopIfTrue="1">
      <formula>$I117="TTL"</formula>
    </cfRule>
  </conditionalFormatting>
  <conditionalFormatting sqref="DQ14:DQ15 DQ17 DQ33">
    <cfRule type="expression" dxfId="11850" priority="3957" stopIfTrue="1">
      <formula>$I14="TTL"</formula>
    </cfRule>
  </conditionalFormatting>
  <conditionalFormatting sqref="DQ14:DQ15 DQ17 DQ33">
    <cfRule type="expression" dxfId="11849" priority="3956" stopIfTrue="1">
      <formula>$I14="TTL"</formula>
    </cfRule>
  </conditionalFormatting>
  <conditionalFormatting sqref="DQ14:DQ15 DQ17 DQ33">
    <cfRule type="expression" dxfId="11848" priority="3955" stopIfTrue="1">
      <formula>$I14="TTL"</formula>
    </cfRule>
  </conditionalFormatting>
  <conditionalFormatting sqref="DQ14:DQ15 DQ17 DQ33">
    <cfRule type="expression" dxfId="11847" priority="3954" stopIfTrue="1">
      <formula>$I14="TTL"</formula>
    </cfRule>
  </conditionalFormatting>
  <conditionalFormatting sqref="DN17:DO17">
    <cfRule type="expression" dxfId="11846" priority="3947" stopIfTrue="1">
      <formula>$I17="TTL"</formula>
    </cfRule>
  </conditionalFormatting>
  <conditionalFormatting sqref="DN17:DO17">
    <cfRule type="expression" dxfId="11845" priority="3946" stopIfTrue="1">
      <formula>$I17="TTL"</formula>
    </cfRule>
  </conditionalFormatting>
  <conditionalFormatting sqref="DQ17">
    <cfRule type="expression" dxfId="11844" priority="3945" stopIfTrue="1">
      <formula>$I17="TTL"</formula>
    </cfRule>
  </conditionalFormatting>
  <conditionalFormatting sqref="DQ17">
    <cfRule type="expression" dxfId="11843" priority="3944" stopIfTrue="1">
      <formula>$I17="TTL"</formula>
    </cfRule>
  </conditionalFormatting>
  <conditionalFormatting sqref="DJ118">
    <cfRule type="expression" dxfId="11842" priority="3943" stopIfTrue="1">
      <formula>$I118="TTL"</formula>
    </cfRule>
  </conditionalFormatting>
  <conditionalFormatting sqref="DJ118">
    <cfRule type="expression" dxfId="11841" priority="3942" stopIfTrue="1">
      <formula>$I118="TTL"</formula>
    </cfRule>
  </conditionalFormatting>
  <conditionalFormatting sqref="DI118">
    <cfRule type="expression" dxfId="11840" priority="3941" stopIfTrue="1">
      <formula>$I118="TTL"</formula>
    </cfRule>
  </conditionalFormatting>
  <conditionalFormatting sqref="DI118">
    <cfRule type="expression" dxfId="11839" priority="3940" stopIfTrue="1">
      <formula>$I118="TTL"</formula>
    </cfRule>
  </conditionalFormatting>
  <conditionalFormatting sqref="DJ116">
    <cfRule type="expression" dxfId="11838" priority="3939" stopIfTrue="1">
      <formula>$I116="TTL"</formula>
    </cfRule>
  </conditionalFormatting>
  <conditionalFormatting sqref="DJ116">
    <cfRule type="expression" dxfId="11837" priority="3938" stopIfTrue="1">
      <formula>$I116="TTL"</formula>
    </cfRule>
  </conditionalFormatting>
  <conditionalFormatting sqref="DI116">
    <cfRule type="expression" dxfId="11836" priority="3937" stopIfTrue="1">
      <formula>$I116="TTL"</formula>
    </cfRule>
  </conditionalFormatting>
  <conditionalFormatting sqref="DI116">
    <cfRule type="expression" dxfId="11835" priority="3936" stopIfTrue="1">
      <formula>$I116="TTL"</formula>
    </cfRule>
  </conditionalFormatting>
  <conditionalFormatting sqref="DJ117">
    <cfRule type="expression" dxfId="11834" priority="3935" stopIfTrue="1">
      <formula>$I117="TTL"</formula>
    </cfRule>
  </conditionalFormatting>
  <conditionalFormatting sqref="DJ117">
    <cfRule type="expression" dxfId="11833" priority="3934" stopIfTrue="1">
      <formula>$I117="TTL"</formula>
    </cfRule>
  </conditionalFormatting>
  <conditionalFormatting sqref="DI117">
    <cfRule type="expression" dxfId="11832" priority="3933" stopIfTrue="1">
      <formula>$I117="TTL"</formula>
    </cfRule>
  </conditionalFormatting>
  <conditionalFormatting sqref="DI117">
    <cfRule type="expression" dxfId="11831" priority="3932" stopIfTrue="1">
      <formula>$I117="TTL"</formula>
    </cfRule>
  </conditionalFormatting>
  <conditionalFormatting sqref="DS14:DS15 DS17 DS33">
    <cfRule type="expression" dxfId="11830" priority="3931" stopIfTrue="1">
      <formula>$I14="TTL"</formula>
    </cfRule>
  </conditionalFormatting>
  <conditionalFormatting sqref="DS14:DS15 DS17 DS33">
    <cfRule type="expression" dxfId="11829" priority="3930" stopIfTrue="1">
      <formula>$I14="TTL"</formula>
    </cfRule>
  </conditionalFormatting>
  <conditionalFormatting sqref="DS14:DS15 DS17 DS33">
    <cfRule type="expression" dxfId="11828" priority="3929" stopIfTrue="1">
      <formula>$I14="TTL"</formula>
    </cfRule>
  </conditionalFormatting>
  <conditionalFormatting sqref="DS14:DS15 DS17 DS33">
    <cfRule type="expression" dxfId="11827" priority="3928" stopIfTrue="1">
      <formula>$I14="TTL"</formula>
    </cfRule>
  </conditionalFormatting>
  <conditionalFormatting sqref="M18:N35 Q18:Q35 T18:V35 X18:X35 AI18:AI35 AL18:AL35 O115:O116 AP13:AP146 Q96 AI96 AL96 K96 M96:O96 T96:Y96">
    <cfRule type="expression" dxfId="11826" priority="3233">
      <formula>$I13="TTL"</formula>
    </cfRule>
  </conditionalFormatting>
  <conditionalFormatting sqref="DV13 DG96 DI96:DO96 AV96 DQ96:DV96 EL96:EW96 BB115:BB116">
    <cfRule type="expression" dxfId="11825" priority="3156">
      <formula>$I13="TTL"</formula>
    </cfRule>
  </conditionalFormatting>
  <conditionalFormatting sqref="Q13:Q17 T13:V17 X13:X17 AI13:AI17 AL13:AL17 M13:N16 K17:P17 R17:S17 W17 Y17 AE17:AH17 AJ17:AK17 AD13:AD17 Z13:AB146">
    <cfRule type="expression" dxfId="11824" priority="2296">
      <formula>$I13="TTL"</formula>
    </cfRule>
  </conditionalFormatting>
  <conditionalFormatting sqref="K13:L16">
    <cfRule type="expression" dxfId="11823" priority="2295">
      <formula>$I13="TTL"</formula>
    </cfRule>
  </conditionalFormatting>
  <conditionalFormatting sqref="O13:O16">
    <cfRule type="expression" dxfId="11822" priority="2294">
      <formula>$I13="TTL"</formula>
    </cfRule>
  </conditionalFormatting>
  <conditionalFormatting sqref="P13:P16">
    <cfRule type="expression" dxfId="11821" priority="2293">
      <formula>$I13="TTL"</formula>
    </cfRule>
  </conditionalFormatting>
  <conditionalFormatting sqref="R13:S16">
    <cfRule type="expression" dxfId="11820" priority="2292">
      <formula>$I13="TTL"</formula>
    </cfRule>
  </conditionalFormatting>
  <conditionalFormatting sqref="W13:W16">
    <cfRule type="expression" dxfId="11819" priority="2291">
      <formula>$I13="TTL"</formula>
    </cfRule>
  </conditionalFormatting>
  <conditionalFormatting sqref="Y13:Y16">
    <cfRule type="expression" dxfId="11818" priority="2290">
      <formula>$I13="TTL"</formula>
    </cfRule>
  </conditionalFormatting>
  <conditionalFormatting sqref="AE13:AE16">
    <cfRule type="expression" dxfId="11817" priority="2289">
      <formula>$I13="TTL"</formula>
    </cfRule>
  </conditionalFormatting>
  <conditionalFormatting sqref="AF13:AF16">
    <cfRule type="expression" dxfId="11816" priority="2288">
      <formula>$I13="TTL"</formula>
    </cfRule>
  </conditionalFormatting>
  <conditionalFormatting sqref="AG13:AH16">
    <cfRule type="expression" dxfId="11815" priority="2287">
      <formula>$I13="TTL"</formula>
    </cfRule>
  </conditionalFormatting>
  <conditionalFormatting sqref="AJ13:AK16">
    <cfRule type="expression" dxfId="11814" priority="2286">
      <formula>$I13="TTL"</formula>
    </cfRule>
  </conditionalFormatting>
  <conditionalFormatting sqref="AC13:AC17">
    <cfRule type="expression" dxfId="11813" priority="2285" stopIfTrue="1">
      <formula>$I13="TTL"</formula>
    </cfRule>
  </conditionalFormatting>
  <conditionalFormatting sqref="AC13:AC17">
    <cfRule type="expression" dxfId="11812" priority="2284" stopIfTrue="1">
      <formula>$I13="TTL"</formula>
    </cfRule>
  </conditionalFormatting>
  <conditionalFormatting sqref="AC13:AC17">
    <cfRule type="expression" dxfId="11811" priority="2283" stopIfTrue="1">
      <formula>$I13="TTL"</formula>
    </cfRule>
  </conditionalFormatting>
  <conditionalFormatting sqref="AC13:AC17">
    <cfRule type="expression" dxfId="11810" priority="2282" stopIfTrue="1">
      <formula>$I13="TTL"</formula>
    </cfRule>
  </conditionalFormatting>
  <conditionalFormatting sqref="AC13:AC17">
    <cfRule type="expression" dxfId="11809" priority="2281" stopIfTrue="1">
      <formula>$I13="TTL"</formula>
    </cfRule>
  </conditionalFormatting>
  <conditionalFormatting sqref="AC13:AC17">
    <cfRule type="expression" dxfId="11808" priority="2280" stopIfTrue="1">
      <formula>$I13="TTL"</formula>
    </cfRule>
  </conditionalFormatting>
  <conditionalFormatting sqref="DQ13:DQ16">
    <cfRule type="expression" dxfId="11807" priority="2279">
      <formula>$I13="TTL"</formula>
    </cfRule>
  </conditionalFormatting>
  <conditionalFormatting sqref="DQ13:DQ16">
    <cfRule type="expression" dxfId="11806" priority="2278" stopIfTrue="1">
      <formula>$I13="TTL"</formula>
    </cfRule>
  </conditionalFormatting>
  <conditionalFormatting sqref="DQ13:DQ16">
    <cfRule type="expression" dxfId="11805" priority="2277" stopIfTrue="1">
      <formula>$I13="TTL"</formula>
    </cfRule>
  </conditionalFormatting>
  <conditionalFormatting sqref="DI13:DO16">
    <cfRule type="expression" dxfId="11804" priority="2276">
      <formula>$I13="TTL"</formula>
    </cfRule>
  </conditionalFormatting>
  <conditionalFormatting sqref="DI13:DO16">
    <cfRule type="expression" dxfId="11803" priority="2275" stopIfTrue="1">
      <formula>$I13="TTL"</formula>
    </cfRule>
  </conditionalFormatting>
  <conditionalFormatting sqref="DI13:DO16">
    <cfRule type="expression" dxfId="11802" priority="2274" stopIfTrue="1">
      <formula>$I13="TTL"</formula>
    </cfRule>
  </conditionalFormatting>
  <conditionalFormatting sqref="DR13:DT16">
    <cfRule type="expression" dxfId="11801" priority="2273">
      <formula>$I13="TTL"</formula>
    </cfRule>
  </conditionalFormatting>
  <conditionalFormatting sqref="DS13">
    <cfRule type="expression" dxfId="11800" priority="2272" stopIfTrue="1">
      <formula>$I13="TTL"</formula>
    </cfRule>
  </conditionalFormatting>
  <conditionalFormatting sqref="DS13">
    <cfRule type="expression" dxfId="11799" priority="2271" stopIfTrue="1">
      <formula>$I13="TTL"</formula>
    </cfRule>
  </conditionalFormatting>
  <conditionalFormatting sqref="DI13:DO16">
    <cfRule type="expression" dxfId="11798" priority="2270">
      <formula>$I13="TTL"</formula>
    </cfRule>
  </conditionalFormatting>
  <conditionalFormatting sqref="DI13:DO16">
    <cfRule type="expression" dxfId="11797" priority="2269" stopIfTrue="1">
      <formula>$I13="TTL"</formula>
    </cfRule>
  </conditionalFormatting>
  <conditionalFormatting sqref="DI13:DO16">
    <cfRule type="expression" dxfId="11796" priority="2268" stopIfTrue="1">
      <formula>$I13="TTL"</formula>
    </cfRule>
  </conditionalFormatting>
  <conditionalFormatting sqref="DR13:DT16">
    <cfRule type="expression" dxfId="11795" priority="2267">
      <formula>$I13="TTL"</formula>
    </cfRule>
  </conditionalFormatting>
  <conditionalFormatting sqref="DS13">
    <cfRule type="expression" dxfId="11794" priority="2266" stopIfTrue="1">
      <formula>$I13="TTL"</formula>
    </cfRule>
  </conditionalFormatting>
  <conditionalFormatting sqref="DS13">
    <cfRule type="expression" dxfId="11793" priority="2265" stopIfTrue="1">
      <formula>$I13="TTL"</formula>
    </cfRule>
  </conditionalFormatting>
  <conditionalFormatting sqref="DS14:DS16">
    <cfRule type="expression" dxfId="11792" priority="2264" stopIfTrue="1">
      <formula>$I14="TTL"</formula>
    </cfRule>
  </conditionalFormatting>
  <conditionalFormatting sqref="DS14:DS16">
    <cfRule type="expression" dxfId="11791" priority="2263" stopIfTrue="1">
      <formula>$I14="TTL"</formula>
    </cfRule>
  </conditionalFormatting>
  <conditionalFormatting sqref="W18:W25">
    <cfRule type="expression" dxfId="11790" priority="2262" stopIfTrue="1">
      <formula>$I18="TTL"</formula>
    </cfRule>
  </conditionalFormatting>
  <conditionalFormatting sqref="W27:W28">
    <cfRule type="expression" dxfId="11789" priority="2260">
      <formula>$I27="TTL"</formula>
    </cfRule>
  </conditionalFormatting>
  <conditionalFormatting sqref="W29">
    <cfRule type="expression" dxfId="11788" priority="2259">
      <formula>$I29="TTL"</formula>
    </cfRule>
  </conditionalFormatting>
  <conditionalFormatting sqref="W26">
    <cfRule type="expression" dxfId="11787" priority="2258">
      <formula>$I26="TTL"</formula>
    </cfRule>
  </conditionalFormatting>
  <conditionalFormatting sqref="R36:S36 Y36 K36:L36 K37 P36 R37 AD36:AE37 AG36:AH36 AH37">
    <cfRule type="expression" dxfId="11786" priority="2251" stopIfTrue="1">
      <formula>$I36="TTL"</formula>
    </cfRule>
  </conditionalFormatting>
  <conditionalFormatting sqref="M36:N37 Q36:Q37 T36:V37 X36:X37 AI36:AI37 AL36:AL37">
    <cfRule type="expression" dxfId="11785" priority="2250">
      <formula>$I36="TTL"</formula>
    </cfRule>
  </conditionalFormatting>
  <conditionalFormatting sqref="R38:R40 Y39 W38:W39 K38:K40 AD38:AE38 AD39:AD40 AH38:AH40">
    <cfRule type="expression" dxfId="11784" priority="2249" stopIfTrue="1">
      <formula>$I38="TTL"</formula>
    </cfRule>
  </conditionalFormatting>
  <conditionalFormatting sqref="M38:N40 Q38:Q40 T38:V40 X38:X40 AI38:AI40 AL38:AL40">
    <cfRule type="expression" dxfId="11783" priority="2248">
      <formula>$I38="TTL"</formula>
    </cfRule>
  </conditionalFormatting>
  <conditionalFormatting sqref="R42:S43 Y42:Y43 O42:P42 W42 AJ42:AK42 K42:L42 AD42:AH42 K41 K43 P43 R41 AD41 AH41 AD43 AH43">
    <cfRule type="expression" dxfId="11782" priority="2247" stopIfTrue="1">
      <formula>$I41="TTL"</formula>
    </cfRule>
  </conditionalFormatting>
  <conditionalFormatting sqref="M41:N43 Q41:Q43 T41:V43 X41:X43 AI41:AI43 AL41:AL43">
    <cfRule type="expression" dxfId="11781" priority="2246">
      <formula>$I41="TTL"</formula>
    </cfRule>
  </conditionalFormatting>
  <conditionalFormatting sqref="R46:S46 Y46 K44:K46 R44:R45 AD44:AD46 AH44:AH46">
    <cfRule type="expression" dxfId="11780" priority="2245" stopIfTrue="1">
      <formula>$I44="TTL"</formula>
    </cfRule>
  </conditionalFormatting>
  <conditionalFormatting sqref="M44:N46 Q44:Q46 T44:V46 X44:X46 AI44:AI46 AL44:AL46">
    <cfRule type="expression" dxfId="11779" priority="2244">
      <formula>$I44="TTL"</formula>
    </cfRule>
  </conditionalFormatting>
  <conditionalFormatting sqref="R47:S49 Y47:Y49 K47:K49 W47:W49 AD47:AD49 AH47:AH49">
    <cfRule type="expression" dxfId="11778" priority="2243" stopIfTrue="1">
      <formula>$I47="TTL"</formula>
    </cfRule>
  </conditionalFormatting>
  <conditionalFormatting sqref="M47:N49 Q47:Q49 T47:V49 X47:X49 AI47:AI49 AL47:AL49">
    <cfRule type="expression" dxfId="11777" priority="2242">
      <formula>$I47="TTL"</formula>
    </cfRule>
  </conditionalFormatting>
  <conditionalFormatting sqref="R50:S50 Y50 O50:P50 W50 AJ50:AK50 AD50:AH50 L50">
    <cfRule type="expression" dxfId="11776" priority="2241" stopIfTrue="1">
      <formula>$I50="TTL"</formula>
    </cfRule>
  </conditionalFormatting>
  <conditionalFormatting sqref="M50:N50 Q50 T50:V50 X50 AI50 AL50">
    <cfRule type="expression" dxfId="11775" priority="2240">
      <formula>$I50="TTL"</formula>
    </cfRule>
  </conditionalFormatting>
  <conditionalFormatting sqref="K50">
    <cfRule type="expression" dxfId="11774" priority="2239" stopIfTrue="1">
      <formula>$I50="TTL"</formula>
    </cfRule>
  </conditionalFormatting>
  <conditionalFormatting sqref="L37:L41">
    <cfRule type="expression" dxfId="11773" priority="2238" stopIfTrue="1">
      <formula>$I37="TTL"</formula>
    </cfRule>
  </conditionalFormatting>
  <conditionalFormatting sqref="L43:L49">
    <cfRule type="expression" dxfId="11772" priority="2237" stopIfTrue="1">
      <formula>$I43="TTL"</formula>
    </cfRule>
  </conditionalFormatting>
  <conditionalFormatting sqref="O36:O41">
    <cfRule type="expression" dxfId="11771" priority="2236" stopIfTrue="1">
      <formula>$I36="TTL"</formula>
    </cfRule>
  </conditionalFormatting>
  <conditionalFormatting sqref="O43:O49">
    <cfRule type="expression" dxfId="11770" priority="2235" stopIfTrue="1">
      <formula>$I43="TTL"</formula>
    </cfRule>
  </conditionalFormatting>
  <conditionalFormatting sqref="AE49">
    <cfRule type="expression" dxfId="11769" priority="2216" stopIfTrue="1">
      <formula>$I49="TTL"</formula>
    </cfRule>
  </conditionalFormatting>
  <conditionalFormatting sqref="P37:P41">
    <cfRule type="expression" dxfId="11768" priority="2234" stopIfTrue="1">
      <formula>$I37="TTL"</formula>
    </cfRule>
  </conditionalFormatting>
  <conditionalFormatting sqref="P44:P49">
    <cfRule type="expression" dxfId="11767" priority="2233" stopIfTrue="1">
      <formula>$I44="TTL"</formula>
    </cfRule>
  </conditionalFormatting>
  <conditionalFormatting sqref="S37:S41">
    <cfRule type="expression" dxfId="11766" priority="2232" stopIfTrue="1">
      <formula>$I37="TTL"</formula>
    </cfRule>
  </conditionalFormatting>
  <conditionalFormatting sqref="S44:S45">
    <cfRule type="expression" dxfId="11765" priority="2231" stopIfTrue="1">
      <formula>$I44="TTL"</formula>
    </cfRule>
  </conditionalFormatting>
  <conditionalFormatting sqref="W36:W37">
    <cfRule type="expression" dxfId="11764" priority="2230" stopIfTrue="1">
      <formula>$I36="TTL"</formula>
    </cfRule>
  </conditionalFormatting>
  <conditionalFormatting sqref="W40:W41">
    <cfRule type="expression" dxfId="11763" priority="2229" stopIfTrue="1">
      <formula>$I40="TTL"</formula>
    </cfRule>
  </conditionalFormatting>
  <conditionalFormatting sqref="W43:W45">
    <cfRule type="expression" dxfId="11762" priority="2228">
      <formula>$I43="TTL"</formula>
    </cfRule>
  </conditionalFormatting>
  <conditionalFormatting sqref="W46">
    <cfRule type="expression" dxfId="11761" priority="2227" stopIfTrue="1">
      <formula>$I46="TTL"</formula>
    </cfRule>
  </conditionalFormatting>
  <conditionalFormatting sqref="Y37:Y38">
    <cfRule type="expression" dxfId="11760" priority="2226" stopIfTrue="1">
      <formula>$I37="TTL"</formula>
    </cfRule>
  </conditionalFormatting>
  <conditionalFormatting sqref="Y40:Y41">
    <cfRule type="expression" dxfId="11759" priority="2225" stopIfTrue="1">
      <formula>$I40="TTL"</formula>
    </cfRule>
  </conditionalFormatting>
  <conditionalFormatting sqref="Y44:Y45">
    <cfRule type="expression" dxfId="11758" priority="2224" stopIfTrue="1">
      <formula>$I44="TTL"</formula>
    </cfRule>
  </conditionalFormatting>
  <conditionalFormatting sqref="AE39:AE40">
    <cfRule type="expression" dxfId="11757" priority="2223" stopIfTrue="1">
      <formula>$I39="TTL"</formula>
    </cfRule>
  </conditionalFormatting>
  <conditionalFormatting sqref="AE41">
    <cfRule type="expression" dxfId="11756" priority="2222" stopIfTrue="1">
      <formula>$I41="TTL"</formula>
    </cfRule>
  </conditionalFormatting>
  <conditionalFormatting sqref="AE43:AE44">
    <cfRule type="expression" dxfId="11755" priority="2221" stopIfTrue="1">
      <formula>$I43="TTL"</formula>
    </cfRule>
  </conditionalFormatting>
  <conditionalFormatting sqref="AE45">
    <cfRule type="expression" dxfId="11754" priority="2220" stopIfTrue="1">
      <formula>$I45="TTL"</formula>
    </cfRule>
  </conditionalFormatting>
  <conditionalFormatting sqref="AE46">
    <cfRule type="expression" dxfId="11753" priority="2219" stopIfTrue="1">
      <formula>$I46="TTL"</formula>
    </cfRule>
  </conditionalFormatting>
  <conditionalFormatting sqref="AE47">
    <cfRule type="expression" dxfId="11752" priority="2218" stopIfTrue="1">
      <formula>$I47="TTL"</formula>
    </cfRule>
  </conditionalFormatting>
  <conditionalFormatting sqref="AE48">
    <cfRule type="expression" dxfId="11751" priority="2217" stopIfTrue="1">
      <formula>$I48="TTL"</formula>
    </cfRule>
  </conditionalFormatting>
  <conditionalFormatting sqref="AF36:AF38">
    <cfRule type="expression" dxfId="11750" priority="2215" stopIfTrue="1">
      <formula>$I36="TTL"</formula>
    </cfRule>
  </conditionalFormatting>
  <conditionalFormatting sqref="AF39:AF41">
    <cfRule type="expression" dxfId="11749" priority="2214" stopIfTrue="1">
      <formula>$I39="TTL"</formula>
    </cfRule>
  </conditionalFormatting>
  <conditionalFormatting sqref="AF43:AF45">
    <cfRule type="expression" dxfId="11748" priority="2213" stopIfTrue="1">
      <formula>$I43="TTL"</formula>
    </cfRule>
  </conditionalFormatting>
  <conditionalFormatting sqref="AF46:AF47">
    <cfRule type="expression" dxfId="11747" priority="2212" stopIfTrue="1">
      <formula>$I46="TTL"</formula>
    </cfRule>
  </conditionalFormatting>
  <conditionalFormatting sqref="AF48:AF49">
    <cfRule type="expression" dxfId="11746" priority="2211" stopIfTrue="1">
      <formula>$I48="TTL"</formula>
    </cfRule>
  </conditionalFormatting>
  <conditionalFormatting sqref="AG37:AG41">
    <cfRule type="expression" dxfId="11745" priority="2210" stopIfTrue="1">
      <formula>$I37="TTL"</formula>
    </cfRule>
  </conditionalFormatting>
  <conditionalFormatting sqref="AG43:AG49">
    <cfRule type="expression" dxfId="11744" priority="2209" stopIfTrue="1">
      <formula>$I43="TTL"</formula>
    </cfRule>
  </conditionalFormatting>
  <conditionalFormatting sqref="AJ36:AK41">
    <cfRule type="expression" dxfId="11743" priority="2208" stopIfTrue="1">
      <formula>$I36="TTL"</formula>
    </cfRule>
  </conditionalFormatting>
  <conditionalFormatting sqref="AJ43:AK49">
    <cfRule type="expression" dxfId="11742" priority="2207" stopIfTrue="1">
      <formula>$I43="TTL"</formula>
    </cfRule>
  </conditionalFormatting>
  <conditionalFormatting sqref="AC36:AC50">
    <cfRule type="expression" dxfId="11741" priority="2206" stopIfTrue="1">
      <formula>$I36="TTL"</formula>
    </cfRule>
  </conditionalFormatting>
  <conditionalFormatting sqref="AC36:AC50">
    <cfRule type="expression" dxfId="11740" priority="2205" stopIfTrue="1">
      <formula>$I36="TTL"</formula>
    </cfRule>
  </conditionalFormatting>
  <conditionalFormatting sqref="AC36:AC50">
    <cfRule type="expression" dxfId="11739" priority="2204" stopIfTrue="1">
      <formula>$I36="TTL"</formula>
    </cfRule>
  </conditionalFormatting>
  <conditionalFormatting sqref="AC36:AC50">
    <cfRule type="expression" dxfId="11738" priority="2203" stopIfTrue="1">
      <formula>$I36="TTL"</formula>
    </cfRule>
  </conditionalFormatting>
  <conditionalFormatting sqref="AC36:AC50">
    <cfRule type="expression" dxfId="11737" priority="2202" stopIfTrue="1">
      <formula>$I36="TTL"</formula>
    </cfRule>
  </conditionalFormatting>
  <conditionalFormatting sqref="AC36:AC50">
    <cfRule type="expression" dxfId="11736" priority="2201" stopIfTrue="1">
      <formula>$I36="TTL"</formula>
    </cfRule>
  </conditionalFormatting>
  <conditionalFormatting sqref="R51:S53 Y52 O52:P52 W52 AJ52:AK52 K52:L52 AD51:AH53 L51 P51">
    <cfRule type="expression" dxfId="11735" priority="2200" stopIfTrue="1">
      <formula>$I51="TTL"</formula>
    </cfRule>
  </conditionalFormatting>
  <conditionalFormatting sqref="M51:N53 Q51:Q53 T51:V53 X51:X53 AI51:AI53 AL51:AL53">
    <cfRule type="expression" dxfId="11734" priority="2199">
      <formula>$I51="TTL"</formula>
    </cfRule>
  </conditionalFormatting>
  <conditionalFormatting sqref="R54:S56 AD54:AF56">
    <cfRule type="expression" dxfId="11733" priority="2198" stopIfTrue="1">
      <formula>$I54="TTL"</formula>
    </cfRule>
  </conditionalFormatting>
  <conditionalFormatting sqref="M54:N56 Q54:Q56 T54:V56 X54:X56 AI54:AI56 AL54:AL56">
    <cfRule type="expression" dxfId="11732" priority="2197">
      <formula>$I54="TTL"</formula>
    </cfRule>
  </conditionalFormatting>
  <conditionalFormatting sqref="R57:S59 AD57:AF57 AD58:AE59">
    <cfRule type="expression" dxfId="11731" priority="2196" stopIfTrue="1">
      <formula>$I57="TTL"</formula>
    </cfRule>
  </conditionalFormatting>
  <conditionalFormatting sqref="M57:N59 Q57:Q59 T57:V59 X57:X59 AI57:AI59 AL57:AL59">
    <cfRule type="expression" dxfId="11730" priority="2195">
      <formula>$I57="TTL"</formula>
    </cfRule>
  </conditionalFormatting>
  <conditionalFormatting sqref="R60:S62 AD60:AE62">
    <cfRule type="expression" dxfId="11729" priority="2194" stopIfTrue="1">
      <formula>$I60="TTL"</formula>
    </cfRule>
  </conditionalFormatting>
  <conditionalFormatting sqref="M60:N62 Q60:Q62 T60:V62 X60:X62 AI60:AI62 AL60:AL62">
    <cfRule type="expression" dxfId="11728" priority="2193">
      <formula>$I60="TTL"</formula>
    </cfRule>
  </conditionalFormatting>
  <conditionalFormatting sqref="R63:S65 Y65 O65:P65 W65 AJ65:AK65 L65 AD65:AH65 AD63:AD64 AF63:AF64">
    <cfRule type="expression" dxfId="11727" priority="2192" stopIfTrue="1">
      <formula>$I63="TTL"</formula>
    </cfRule>
  </conditionalFormatting>
  <conditionalFormatting sqref="M63:N65 Q63:Q65 T63:V65 X63:X65 AI63:AI65 AL63:AL65">
    <cfRule type="expression" dxfId="11726" priority="2191">
      <formula>$I63="TTL"</formula>
    </cfRule>
  </conditionalFormatting>
  <conditionalFormatting sqref="K51">
    <cfRule type="expression" dxfId="11725" priority="2190">
      <formula>$I51="TTL"</formula>
    </cfRule>
  </conditionalFormatting>
  <conditionalFormatting sqref="K53">
    <cfRule type="expression" dxfId="11724" priority="2189">
      <formula>$I53="TTL"</formula>
    </cfRule>
  </conditionalFormatting>
  <conditionalFormatting sqref="K54">
    <cfRule type="expression" dxfId="11723" priority="2188">
      <formula>$I54="TTL"</formula>
    </cfRule>
  </conditionalFormatting>
  <conditionalFormatting sqref="K55:K57">
    <cfRule type="expression" dxfId="11722" priority="2187">
      <formula>$I55="TTL"</formula>
    </cfRule>
  </conditionalFormatting>
  <conditionalFormatting sqref="K58">
    <cfRule type="expression" dxfId="11721" priority="2186">
      <formula>$I58="TTL"</formula>
    </cfRule>
  </conditionalFormatting>
  <conditionalFormatting sqref="K59">
    <cfRule type="expression" dxfId="11720" priority="2185">
      <formula>$I59="TTL"</formula>
    </cfRule>
  </conditionalFormatting>
  <conditionalFormatting sqref="K60:K63">
    <cfRule type="expression" dxfId="11719" priority="2184">
      <formula>$I60="TTL"</formula>
    </cfRule>
  </conditionalFormatting>
  <conditionalFormatting sqref="K64">
    <cfRule type="expression" dxfId="11718" priority="2183">
      <formula>$I64="TTL"</formula>
    </cfRule>
  </conditionalFormatting>
  <conditionalFormatting sqref="L53:L64">
    <cfRule type="expression" dxfId="11717" priority="2182" stopIfTrue="1">
      <formula>$I53="TTL"</formula>
    </cfRule>
  </conditionalFormatting>
  <conditionalFormatting sqref="O51">
    <cfRule type="expression" dxfId="11716" priority="2181" stopIfTrue="1">
      <formula>$I51="TTL"</formula>
    </cfRule>
  </conditionalFormatting>
  <conditionalFormatting sqref="O53:O64">
    <cfRule type="expression" dxfId="11715" priority="2180" stopIfTrue="1">
      <formula>$I53="TTL"</formula>
    </cfRule>
  </conditionalFormatting>
  <conditionalFormatting sqref="P54:P57">
    <cfRule type="expression" dxfId="11714" priority="2179">
      <formula>$I54="TTL"</formula>
    </cfRule>
  </conditionalFormatting>
  <conditionalFormatting sqref="P53">
    <cfRule type="expression" dxfId="11713" priority="2178">
      <formula>$I53="TTL"</formula>
    </cfRule>
  </conditionalFormatting>
  <conditionalFormatting sqref="P59:P62">
    <cfRule type="expression" dxfId="11712" priority="2177">
      <formula>$I59="TTL"</formula>
    </cfRule>
  </conditionalFormatting>
  <conditionalFormatting sqref="P58">
    <cfRule type="expression" dxfId="11711" priority="2176">
      <formula>$I58="TTL"</formula>
    </cfRule>
  </conditionalFormatting>
  <conditionalFormatting sqref="P63:P64">
    <cfRule type="expression" dxfId="11710" priority="2175">
      <formula>$I63="TTL"</formula>
    </cfRule>
  </conditionalFormatting>
  <conditionalFormatting sqref="W51">
    <cfRule type="expression" dxfId="11709" priority="2174">
      <formula>$I51="TTL"</formula>
    </cfRule>
  </conditionalFormatting>
  <conditionalFormatting sqref="W54:W57">
    <cfRule type="expression" dxfId="11708" priority="2173">
      <formula>$I54="TTL"</formula>
    </cfRule>
  </conditionalFormatting>
  <conditionalFormatting sqref="W53">
    <cfRule type="expression" dxfId="11707" priority="2172">
      <formula>$I53="TTL"</formula>
    </cfRule>
  </conditionalFormatting>
  <conditionalFormatting sqref="W59:W62">
    <cfRule type="expression" dxfId="11706" priority="2171">
      <formula>$I59="TTL"</formula>
    </cfRule>
  </conditionalFormatting>
  <conditionalFormatting sqref="W58">
    <cfRule type="expression" dxfId="11705" priority="2170">
      <formula>$I58="TTL"</formula>
    </cfRule>
  </conditionalFormatting>
  <conditionalFormatting sqref="W63">
    <cfRule type="expression" dxfId="11704" priority="2169">
      <formula>$I63="TTL"</formula>
    </cfRule>
  </conditionalFormatting>
  <conditionalFormatting sqref="W64">
    <cfRule type="expression" dxfId="11703" priority="2168">
      <formula>$I64="TTL"</formula>
    </cfRule>
  </conditionalFormatting>
  <conditionalFormatting sqref="Y51">
    <cfRule type="expression" dxfId="11702" priority="2167">
      <formula>$I51="TTL"</formula>
    </cfRule>
  </conditionalFormatting>
  <conditionalFormatting sqref="Y63">
    <cfRule type="expression" dxfId="11701" priority="2166">
      <formula>$I63="TTL"</formula>
    </cfRule>
  </conditionalFormatting>
  <conditionalFormatting sqref="Y64">
    <cfRule type="expression" dxfId="11700" priority="2165">
      <formula>$I64="TTL"</formula>
    </cfRule>
  </conditionalFormatting>
  <conditionalFormatting sqref="Y53">
    <cfRule type="expression" dxfId="11699" priority="2164">
      <formula>$I53="TTL"</formula>
    </cfRule>
  </conditionalFormatting>
  <conditionalFormatting sqref="Y54:Y57">
    <cfRule type="expression" dxfId="11698" priority="2163">
      <formula>$I54="TTL"</formula>
    </cfRule>
  </conditionalFormatting>
  <conditionalFormatting sqref="Y58">
    <cfRule type="expression" dxfId="11697" priority="2162">
      <formula>$I58="TTL"</formula>
    </cfRule>
  </conditionalFormatting>
  <conditionalFormatting sqref="Y59:Y62">
    <cfRule type="expression" dxfId="11696" priority="2161">
      <formula>$I59="TTL"</formula>
    </cfRule>
  </conditionalFormatting>
  <conditionalFormatting sqref="AE63:AE64">
    <cfRule type="expression" dxfId="11695" priority="2160" stopIfTrue="1">
      <formula>$I63="TTL"</formula>
    </cfRule>
  </conditionalFormatting>
  <conditionalFormatting sqref="AG54:AG64">
    <cfRule type="expression" dxfId="11694" priority="2159" stopIfTrue="1">
      <formula>$I54="TTL"</formula>
    </cfRule>
  </conditionalFormatting>
  <conditionalFormatting sqref="K65">
    <cfRule type="expression" dxfId="11693" priority="2158" stopIfTrue="1">
      <formula>$I65="TTL"</formula>
    </cfRule>
  </conditionalFormatting>
  <conditionalFormatting sqref="AJ51:AK51">
    <cfRule type="expression" dxfId="11692" priority="2157" stopIfTrue="1">
      <formula>$I51="TTL"</formula>
    </cfRule>
  </conditionalFormatting>
  <conditionalFormatting sqref="AJ53:AK64">
    <cfRule type="expression" dxfId="11691" priority="2156" stopIfTrue="1">
      <formula>$I53="TTL"</formula>
    </cfRule>
  </conditionalFormatting>
  <conditionalFormatting sqref="AH54:AH64">
    <cfRule type="expression" dxfId="11690" priority="2155" stopIfTrue="1">
      <formula>$I54="TTL"</formula>
    </cfRule>
  </conditionalFormatting>
  <conditionalFormatting sqref="AF58">
    <cfRule type="expression" dxfId="11689" priority="2154" stopIfTrue="1">
      <formula>$I58="TTL"</formula>
    </cfRule>
  </conditionalFormatting>
  <conditionalFormatting sqref="AF59:AF61">
    <cfRule type="expression" dxfId="11688" priority="2153" stopIfTrue="1">
      <formula>$I59="TTL"</formula>
    </cfRule>
  </conditionalFormatting>
  <conditionalFormatting sqref="AF62">
    <cfRule type="expression" dxfId="11687" priority="2152" stopIfTrue="1">
      <formula>$I62="TTL"</formula>
    </cfRule>
  </conditionalFormatting>
  <conditionalFormatting sqref="AC51:AC65">
    <cfRule type="expression" dxfId="11686" priority="2151" stopIfTrue="1">
      <formula>$I51="TTL"</formula>
    </cfRule>
  </conditionalFormatting>
  <conditionalFormatting sqref="AC51:AC65">
    <cfRule type="expression" dxfId="11685" priority="2150" stopIfTrue="1">
      <formula>$I51="TTL"</formula>
    </cfRule>
  </conditionalFormatting>
  <conditionalFormatting sqref="AC51:AC65">
    <cfRule type="expression" dxfId="11684" priority="2149" stopIfTrue="1">
      <formula>$I51="TTL"</formula>
    </cfRule>
  </conditionalFormatting>
  <conditionalFormatting sqref="AC51:AC65">
    <cfRule type="expression" dxfId="11683" priority="2148" stopIfTrue="1">
      <formula>$I51="TTL"</formula>
    </cfRule>
  </conditionalFormatting>
  <conditionalFormatting sqref="AC51:AC65">
    <cfRule type="expression" dxfId="11682" priority="2147" stopIfTrue="1">
      <formula>$I51="TTL"</formula>
    </cfRule>
  </conditionalFormatting>
  <conditionalFormatting sqref="AC51:AC65">
    <cfRule type="expression" dxfId="11681" priority="2146" stopIfTrue="1">
      <formula>$I51="TTL"</formula>
    </cfRule>
  </conditionalFormatting>
  <conditionalFormatting sqref="DL18:DM24">
    <cfRule type="expression" dxfId="11680" priority="2145">
      <formula>$I18="TTL"</formula>
    </cfRule>
  </conditionalFormatting>
  <conditionalFormatting sqref="DL18:DM24">
    <cfRule type="expression" dxfId="11679" priority="2144" stopIfTrue="1">
      <formula>$I18="TTL"</formula>
    </cfRule>
  </conditionalFormatting>
  <conditionalFormatting sqref="DL18:DM24">
    <cfRule type="expression" dxfId="11678" priority="2143" stopIfTrue="1">
      <formula>$I18="TTL"</formula>
    </cfRule>
  </conditionalFormatting>
  <conditionalFormatting sqref="DL18:DM24">
    <cfRule type="expression" dxfId="11677" priority="2142">
      <formula>$I18="TTL"</formula>
    </cfRule>
  </conditionalFormatting>
  <conditionalFormatting sqref="DL18:DM24">
    <cfRule type="expression" dxfId="11676" priority="2141" stopIfTrue="1">
      <formula>$I18="TTL"</formula>
    </cfRule>
  </conditionalFormatting>
  <conditionalFormatting sqref="DL18:DM24">
    <cfRule type="expression" dxfId="11675" priority="2140" stopIfTrue="1">
      <formula>$I18="TTL"</formula>
    </cfRule>
  </conditionalFormatting>
  <conditionalFormatting sqref="DO18:DO24">
    <cfRule type="expression" dxfId="11674" priority="2139">
      <formula>$I18="TTL"</formula>
    </cfRule>
  </conditionalFormatting>
  <conditionalFormatting sqref="DO18:DO24">
    <cfRule type="expression" dxfId="11673" priority="2138" stopIfTrue="1">
      <formula>$I18="TTL"</formula>
    </cfRule>
  </conditionalFormatting>
  <conditionalFormatting sqref="DO18:DO24">
    <cfRule type="expression" dxfId="11672" priority="2137" stopIfTrue="1">
      <formula>$I18="TTL"</formula>
    </cfRule>
  </conditionalFormatting>
  <conditionalFormatting sqref="DO18:DO24">
    <cfRule type="expression" dxfId="11671" priority="2136">
      <formula>$I18="TTL"</formula>
    </cfRule>
  </conditionalFormatting>
  <conditionalFormatting sqref="DO18:DO24">
    <cfRule type="expression" dxfId="11670" priority="2135" stopIfTrue="1">
      <formula>$I18="TTL"</formula>
    </cfRule>
  </conditionalFormatting>
  <conditionalFormatting sqref="DO18:DO24">
    <cfRule type="expression" dxfId="11669" priority="2134" stopIfTrue="1">
      <formula>$I18="TTL"</formula>
    </cfRule>
  </conditionalFormatting>
  <conditionalFormatting sqref="DR18:DR24">
    <cfRule type="expression" dxfId="11668" priority="2133">
      <formula>$I18="TTL"</formula>
    </cfRule>
  </conditionalFormatting>
  <conditionalFormatting sqref="DR18:DR24">
    <cfRule type="expression" dxfId="11667" priority="2132" stopIfTrue="1">
      <formula>$I18="TTL"</formula>
    </cfRule>
  </conditionalFormatting>
  <conditionalFormatting sqref="DR18:DR24">
    <cfRule type="expression" dxfId="11666" priority="2131" stopIfTrue="1">
      <formula>$I18="TTL"</formula>
    </cfRule>
  </conditionalFormatting>
  <conditionalFormatting sqref="AV13">
    <cfRule type="expression" dxfId="11665" priority="2130">
      <formula>$I13="TTL"</formula>
    </cfRule>
  </conditionalFormatting>
  <conditionalFormatting sqref="BG18:BG24">
    <cfRule type="expression" dxfId="11664" priority="2129" stopIfTrue="1">
      <formula>$I18="TTL"</formula>
    </cfRule>
  </conditionalFormatting>
  <conditionalFormatting sqref="BG32:BG34">
    <cfRule type="expression" dxfId="11663" priority="2128" stopIfTrue="1">
      <formula>$I32="TTL"</formula>
    </cfRule>
  </conditionalFormatting>
  <conditionalFormatting sqref="BG36:BG41">
    <cfRule type="expression" dxfId="11662" priority="2127" stopIfTrue="1">
      <formula>$I36="TTL"</formula>
    </cfRule>
  </conditionalFormatting>
  <conditionalFormatting sqref="AV49">
    <cfRule type="expression" dxfId="11661" priority="2126" stopIfTrue="1">
      <formula>$I49="TTL"</formula>
    </cfRule>
  </conditionalFormatting>
  <conditionalFormatting sqref="DT13:DT16">
    <cfRule type="expression" dxfId="11660" priority="2125">
      <formula>$I13="TTL"</formula>
    </cfRule>
  </conditionalFormatting>
  <conditionalFormatting sqref="DI26:DJ26">
    <cfRule type="expression" dxfId="11659" priority="2124">
      <formula>$I26="TTL"</formula>
    </cfRule>
  </conditionalFormatting>
  <conditionalFormatting sqref="DJ27:DJ29">
    <cfRule type="expression" dxfId="11658" priority="2123">
      <formula>$I27="TTL"</formula>
    </cfRule>
  </conditionalFormatting>
  <conditionalFormatting sqref="DL26:DM27">
    <cfRule type="expression" dxfId="11657" priority="2122">
      <formula>$I26="TTL"</formula>
    </cfRule>
  </conditionalFormatting>
  <conditionalFormatting sqref="DL28:DM29">
    <cfRule type="expression" dxfId="11656" priority="2121">
      <formula>$I28="TTL"</formula>
    </cfRule>
  </conditionalFormatting>
  <conditionalFormatting sqref="DN26:DO27">
    <cfRule type="expression" dxfId="11655" priority="2120">
      <formula>$I26="TTL"</formula>
    </cfRule>
  </conditionalFormatting>
  <conditionalFormatting sqref="DO26:DO27">
    <cfRule type="expression" dxfId="11654" priority="2119" stopIfTrue="1">
      <formula>$I26="TTL"</formula>
    </cfRule>
  </conditionalFormatting>
  <conditionalFormatting sqref="DO26:DO27">
    <cfRule type="expression" dxfId="11653" priority="2118" stopIfTrue="1">
      <formula>$I26="TTL"</formula>
    </cfRule>
  </conditionalFormatting>
  <conditionalFormatting sqref="DN28:DO28">
    <cfRule type="expression" dxfId="11652" priority="2117">
      <formula>$I28="TTL"</formula>
    </cfRule>
  </conditionalFormatting>
  <conditionalFormatting sqref="DO28">
    <cfRule type="expression" dxfId="11651" priority="2116" stopIfTrue="1">
      <formula>$I28="TTL"</formula>
    </cfRule>
  </conditionalFormatting>
  <conditionalFormatting sqref="DO28">
    <cfRule type="expression" dxfId="11650" priority="2115" stopIfTrue="1">
      <formula>$I28="TTL"</formula>
    </cfRule>
  </conditionalFormatting>
  <conditionalFormatting sqref="DN29">
    <cfRule type="expression" dxfId="11649" priority="2114">
      <formula>$I29="TTL"</formula>
    </cfRule>
  </conditionalFormatting>
  <conditionalFormatting sqref="DO29">
    <cfRule type="expression" dxfId="11648" priority="2113">
      <formula>$I29="TTL"</formula>
    </cfRule>
  </conditionalFormatting>
  <conditionalFormatting sqref="DO29">
    <cfRule type="expression" dxfId="11647" priority="2112" stopIfTrue="1">
      <formula>$I29="TTL"</formula>
    </cfRule>
  </conditionalFormatting>
  <conditionalFormatting sqref="DO29">
    <cfRule type="expression" dxfId="11646" priority="2111" stopIfTrue="1">
      <formula>$I29="TTL"</formula>
    </cfRule>
  </conditionalFormatting>
  <conditionalFormatting sqref="DR26:DR27">
    <cfRule type="expression" dxfId="11645" priority="2110">
      <formula>$I26="TTL"</formula>
    </cfRule>
  </conditionalFormatting>
  <conditionalFormatting sqref="DR26:DR27">
    <cfRule type="expression" dxfId="11644" priority="2109" stopIfTrue="1">
      <formula>$I26="TTL"</formula>
    </cfRule>
  </conditionalFormatting>
  <conditionalFormatting sqref="DR26:DR27">
    <cfRule type="expression" dxfId="11643" priority="2108" stopIfTrue="1">
      <formula>$I26="TTL"</formula>
    </cfRule>
  </conditionalFormatting>
  <conditionalFormatting sqref="DR28">
    <cfRule type="expression" dxfId="11642" priority="2107">
      <formula>$I28="TTL"</formula>
    </cfRule>
  </conditionalFormatting>
  <conditionalFormatting sqref="DR28">
    <cfRule type="expression" dxfId="11641" priority="2106" stopIfTrue="1">
      <formula>$I28="TTL"</formula>
    </cfRule>
  </conditionalFormatting>
  <conditionalFormatting sqref="DR28">
    <cfRule type="expression" dxfId="11640" priority="2105" stopIfTrue="1">
      <formula>$I28="TTL"</formula>
    </cfRule>
  </conditionalFormatting>
  <conditionalFormatting sqref="DR29">
    <cfRule type="expression" dxfId="11639" priority="2104">
      <formula>$I29="TTL"</formula>
    </cfRule>
  </conditionalFormatting>
  <conditionalFormatting sqref="DR29">
    <cfRule type="expression" dxfId="11638" priority="2103" stopIfTrue="1">
      <formula>$I29="TTL"</formula>
    </cfRule>
  </conditionalFormatting>
  <conditionalFormatting sqref="DR29">
    <cfRule type="expression" dxfId="11637" priority="2102" stopIfTrue="1">
      <formula>$I29="TTL"</formula>
    </cfRule>
  </conditionalFormatting>
  <conditionalFormatting sqref="DG31">
    <cfRule type="expression" dxfId="11636" priority="2101">
      <formula>$I31="TTL"</formula>
    </cfRule>
  </conditionalFormatting>
  <conditionalFormatting sqref="DI31:DO31">
    <cfRule type="expression" dxfId="11635" priority="2100">
      <formula>$I31="TTL"</formula>
    </cfRule>
  </conditionalFormatting>
  <conditionalFormatting sqref="DO31">
    <cfRule type="expression" dxfId="11634" priority="2099" stopIfTrue="1">
      <formula>$I31="TTL"</formula>
    </cfRule>
  </conditionalFormatting>
  <conditionalFormatting sqref="DO31">
    <cfRule type="expression" dxfId="11633" priority="2098" stopIfTrue="1">
      <formula>$I31="TTL"</formula>
    </cfRule>
  </conditionalFormatting>
  <conditionalFormatting sqref="DO31">
    <cfRule type="expression" dxfId="11632" priority="2097" stopIfTrue="1">
      <formula>$I31="TTL"</formula>
    </cfRule>
  </conditionalFormatting>
  <conditionalFormatting sqref="DO31">
    <cfRule type="expression" dxfId="11631" priority="2096" stopIfTrue="1">
      <formula>$I31="TTL"</formula>
    </cfRule>
  </conditionalFormatting>
  <conditionalFormatting sqref="DQ31:DR31">
    <cfRule type="expression" dxfId="11630" priority="2095">
      <formula>$I31="TTL"</formula>
    </cfRule>
  </conditionalFormatting>
  <conditionalFormatting sqref="DR31">
    <cfRule type="expression" dxfId="11629" priority="2094" stopIfTrue="1">
      <formula>$I31="TTL"</formula>
    </cfRule>
  </conditionalFormatting>
  <conditionalFormatting sqref="DR31">
    <cfRule type="expression" dxfId="11628" priority="2093" stopIfTrue="1">
      <formula>$I31="TTL"</formula>
    </cfRule>
  </conditionalFormatting>
  <conditionalFormatting sqref="DG32:DG34">
    <cfRule type="expression" dxfId="11627" priority="2092">
      <formula>$I32="TTL"</formula>
    </cfRule>
  </conditionalFormatting>
  <conditionalFormatting sqref="DI32:DJ34">
    <cfRule type="expression" dxfId="11626" priority="2091">
      <formula>$I32="TTL"</formula>
    </cfRule>
  </conditionalFormatting>
  <conditionalFormatting sqref="DL32:DM33">
    <cfRule type="expression" dxfId="11625" priority="2090">
      <formula>$I32="TTL"</formula>
    </cfRule>
  </conditionalFormatting>
  <conditionalFormatting sqref="DL34:DO34">
    <cfRule type="expression" dxfId="11624" priority="2089">
      <formula>$I34="TTL"</formula>
    </cfRule>
  </conditionalFormatting>
  <conditionalFormatting sqref="DN32:DO33">
    <cfRule type="expression" dxfId="11623" priority="2088">
      <formula>$I32="TTL"</formula>
    </cfRule>
  </conditionalFormatting>
  <conditionalFormatting sqref="DN32:DN33">
    <cfRule type="expression" dxfId="11622" priority="2087" stopIfTrue="1">
      <formula>$I32="TTL"</formula>
    </cfRule>
  </conditionalFormatting>
  <conditionalFormatting sqref="DN32:DN33">
    <cfRule type="expression" dxfId="11621" priority="2086" stopIfTrue="1">
      <formula>$I32="TTL"</formula>
    </cfRule>
  </conditionalFormatting>
  <conditionalFormatting sqref="DO32:DO33">
    <cfRule type="expression" dxfId="11620" priority="2085" stopIfTrue="1">
      <formula>$I32="TTL"</formula>
    </cfRule>
  </conditionalFormatting>
  <conditionalFormatting sqref="DO32:DO33">
    <cfRule type="expression" dxfId="11619" priority="2084" stopIfTrue="1">
      <formula>$I32="TTL"</formula>
    </cfRule>
  </conditionalFormatting>
  <conditionalFormatting sqref="DO32">
    <cfRule type="expression" dxfId="11618" priority="2083">
      <formula>$I32="TTL"</formula>
    </cfRule>
  </conditionalFormatting>
  <conditionalFormatting sqref="R68:S68 Y66:Y68 O66:P68 W68 AJ68:AK68 K68:L68 AD68:AH68 L66:L67 R66:R67 AD66:AD67 AF66:AF67">
    <cfRule type="expression" dxfId="11617" priority="2082" stopIfTrue="1">
      <formula>$I66="TTL"</formula>
    </cfRule>
  </conditionalFormatting>
  <conditionalFormatting sqref="M66:N68 Q66:Q68 T66:V68 X66:X68 AI66:AI68 AL66:AL68">
    <cfRule type="expression" dxfId="11616" priority="2081">
      <formula>$I66="TTL"</formula>
    </cfRule>
  </conditionalFormatting>
  <conditionalFormatting sqref="K66">
    <cfRule type="expression" dxfId="11615" priority="2080">
      <formula>$I66="TTL"</formula>
    </cfRule>
  </conditionalFormatting>
  <conditionalFormatting sqref="K67">
    <cfRule type="expression" dxfId="11614" priority="2079">
      <formula>$I67="TTL"</formula>
    </cfRule>
  </conditionalFormatting>
  <conditionalFormatting sqref="S67">
    <cfRule type="expression" dxfId="11613" priority="2078" stopIfTrue="1">
      <formula>$I67="TTL"</formula>
    </cfRule>
  </conditionalFormatting>
  <conditionalFormatting sqref="S66">
    <cfRule type="expression" dxfId="11612" priority="2077" stopIfTrue="1">
      <formula>$I66="TTL"</formula>
    </cfRule>
  </conditionalFormatting>
  <conditionalFormatting sqref="S66:S67">
    <cfRule type="expression" dxfId="11611" priority="2076">
      <formula>$I66="TTL"</formula>
    </cfRule>
  </conditionalFormatting>
  <conditionalFormatting sqref="W66">
    <cfRule type="expression" dxfId="11610" priority="2075">
      <formula>$I66="TTL"</formula>
    </cfRule>
  </conditionalFormatting>
  <conditionalFormatting sqref="W66">
    <cfRule type="expression" dxfId="11609" priority="2074">
      <formula>$I66="TTL"</formula>
    </cfRule>
  </conditionalFormatting>
  <conditionalFormatting sqref="W66">
    <cfRule type="expression" dxfId="11608" priority="2073">
      <formula>$I66="TTL"</formula>
    </cfRule>
  </conditionalFormatting>
  <conditionalFormatting sqref="W67">
    <cfRule type="expression" dxfId="11607" priority="2072">
      <formula>$I67="TTL"</formula>
    </cfRule>
  </conditionalFormatting>
  <conditionalFormatting sqref="W67">
    <cfRule type="expression" dxfId="11606" priority="2071">
      <formula>$I67="TTL"</formula>
    </cfRule>
  </conditionalFormatting>
  <conditionalFormatting sqref="W67">
    <cfRule type="expression" dxfId="11605" priority="2070">
      <formula>$I67="TTL"</formula>
    </cfRule>
  </conditionalFormatting>
  <conditionalFormatting sqref="AE66">
    <cfRule type="expression" dxfId="11604" priority="2069">
      <formula>$I66="TTL"</formula>
    </cfRule>
  </conditionalFormatting>
  <conditionalFormatting sqref="AE66">
    <cfRule type="expression" dxfId="11603" priority="2068">
      <formula>$I66="TTL"</formula>
    </cfRule>
  </conditionalFormatting>
  <conditionalFormatting sqref="AE66">
    <cfRule type="expression" dxfId="11602" priority="2067">
      <formula>$I66="TTL"</formula>
    </cfRule>
  </conditionalFormatting>
  <conditionalFormatting sqref="AE66">
    <cfRule type="expression" dxfId="11601" priority="2066">
      <formula>$I66="TTL"</formula>
    </cfRule>
  </conditionalFormatting>
  <conditionalFormatting sqref="AE66">
    <cfRule type="expression" dxfId="11600" priority="2065">
      <formula>$I66="TTL"</formula>
    </cfRule>
  </conditionalFormatting>
  <conditionalFormatting sqref="AE67">
    <cfRule type="expression" dxfId="11599" priority="2064">
      <formula>$I67="TTL"</formula>
    </cfRule>
  </conditionalFormatting>
  <conditionalFormatting sqref="AE67">
    <cfRule type="expression" dxfId="11598" priority="2063">
      <formula>$I67="TTL"</formula>
    </cfRule>
  </conditionalFormatting>
  <conditionalFormatting sqref="AE67">
    <cfRule type="expression" dxfId="11597" priority="2062">
      <formula>$I67="TTL"</formula>
    </cfRule>
  </conditionalFormatting>
  <conditionalFormatting sqref="AE67">
    <cfRule type="expression" dxfId="11596" priority="2061">
      <formula>$I67="TTL"</formula>
    </cfRule>
  </conditionalFormatting>
  <conditionalFormatting sqref="AE67">
    <cfRule type="expression" dxfId="11595" priority="2060">
      <formula>$I67="TTL"</formula>
    </cfRule>
  </conditionalFormatting>
  <conditionalFormatting sqref="AG66:AH66">
    <cfRule type="expression" dxfId="11594" priority="2059" stopIfTrue="1">
      <formula>$I66="TTL"</formula>
    </cfRule>
  </conditionalFormatting>
  <conditionalFormatting sqref="AG67:AH67">
    <cfRule type="expression" dxfId="11593" priority="2058" stopIfTrue="1">
      <formula>$I67="TTL"</formula>
    </cfRule>
  </conditionalFormatting>
  <conditionalFormatting sqref="AJ66:AK67">
    <cfRule type="expression" dxfId="11592" priority="2057" stopIfTrue="1">
      <formula>$I66="TTL"</formula>
    </cfRule>
  </conditionalFormatting>
  <conditionalFormatting sqref="AC66:AC68">
    <cfRule type="expression" dxfId="11591" priority="2056" stopIfTrue="1">
      <formula>$I66="TTL"</formula>
    </cfRule>
  </conditionalFormatting>
  <conditionalFormatting sqref="AC66:AC68">
    <cfRule type="expression" dxfId="11590" priority="2055" stopIfTrue="1">
      <formula>$I66="TTL"</formula>
    </cfRule>
  </conditionalFormatting>
  <conditionalFormatting sqref="AC66:AC68">
    <cfRule type="expression" dxfId="11589" priority="2054" stopIfTrue="1">
      <formula>$I66="TTL"</formula>
    </cfRule>
  </conditionalFormatting>
  <conditionalFormatting sqref="AC66:AC68">
    <cfRule type="expression" dxfId="11588" priority="2053" stopIfTrue="1">
      <formula>$I66="TTL"</formula>
    </cfRule>
  </conditionalFormatting>
  <conditionalFormatting sqref="AC66:AC68">
    <cfRule type="expression" dxfId="11587" priority="2052" stopIfTrue="1">
      <formula>$I66="TTL"</formula>
    </cfRule>
  </conditionalFormatting>
  <conditionalFormatting sqref="AC66:AC68">
    <cfRule type="expression" dxfId="11586" priority="2051" stopIfTrue="1">
      <formula>$I66="TTL"</formula>
    </cfRule>
  </conditionalFormatting>
  <conditionalFormatting sqref="DS14:DT15">
    <cfRule type="expression" dxfId="11585" priority="2050">
      <formula>$I14="TTL"</formula>
    </cfRule>
  </conditionalFormatting>
  <conditionalFormatting sqref="DU13">
    <cfRule type="expression" dxfId="11584" priority="2049">
      <formula>$I13="TTL"</formula>
    </cfRule>
  </conditionalFormatting>
  <conditionalFormatting sqref="DS14:DS15">
    <cfRule type="expression" dxfId="11583" priority="2048" stopIfTrue="1">
      <formula>$I14="TTL"</formula>
    </cfRule>
  </conditionalFormatting>
  <conditionalFormatting sqref="DS14:DS15">
    <cfRule type="expression" dxfId="11582" priority="2047" stopIfTrue="1">
      <formula>$I14="TTL"</formula>
    </cfRule>
  </conditionalFormatting>
  <conditionalFormatting sqref="DS14:DS15">
    <cfRule type="expression" dxfId="11581" priority="2046" stopIfTrue="1">
      <formula>$I14="TTL"</formula>
    </cfRule>
  </conditionalFormatting>
  <conditionalFormatting sqref="DS14:DS15">
    <cfRule type="expression" dxfId="11580" priority="2045" stopIfTrue="1">
      <formula>$I14="TTL"</formula>
    </cfRule>
  </conditionalFormatting>
  <conditionalFormatting sqref="DT13:DU16">
    <cfRule type="expression" dxfId="11579" priority="2044">
      <formula>$I13="TTL"</formula>
    </cfRule>
  </conditionalFormatting>
  <conditionalFormatting sqref="DV13">
    <cfRule type="expression" dxfId="11578" priority="2043">
      <formula>$I13="TTL"</formula>
    </cfRule>
  </conditionalFormatting>
  <conditionalFormatting sqref="DV13:DV16">
    <cfRule type="expression" dxfId="11577" priority="2042">
      <formula>$I13="TTL"</formula>
    </cfRule>
  </conditionalFormatting>
  <conditionalFormatting sqref="DV13">
    <cfRule type="expression" dxfId="11576" priority="2041">
      <formula>$I13="TTL"</formula>
    </cfRule>
  </conditionalFormatting>
  <conditionalFormatting sqref="DV13">
    <cfRule type="expression" dxfId="11575" priority="2040" stopIfTrue="1">
      <formula>$I13="TTL"</formula>
    </cfRule>
  </conditionalFormatting>
  <conditionalFormatting sqref="DV13">
    <cfRule type="expression" dxfId="11574" priority="2039" stopIfTrue="1">
      <formula>$I13="TTL"</formula>
    </cfRule>
  </conditionalFormatting>
  <conditionalFormatting sqref="DV13">
    <cfRule type="expression" dxfId="11573" priority="2038">
      <formula>$I13="TTL"</formula>
    </cfRule>
  </conditionalFormatting>
  <conditionalFormatting sqref="DV13">
    <cfRule type="expression" dxfId="11572" priority="2037">
      <formula>$I13="TTL"</formula>
    </cfRule>
  </conditionalFormatting>
  <conditionalFormatting sqref="DQ32:DQ33">
    <cfRule type="expression" dxfId="11571" priority="2036">
      <formula>$I32="TTL"</formula>
    </cfRule>
  </conditionalFormatting>
  <conditionalFormatting sqref="DQ32:DQ33">
    <cfRule type="expression" dxfId="11570" priority="2035" stopIfTrue="1">
      <formula>$I32="TTL"</formula>
    </cfRule>
  </conditionalFormatting>
  <conditionalFormatting sqref="DQ32:DQ33">
    <cfRule type="expression" dxfId="11569" priority="2034" stopIfTrue="1">
      <formula>$I32="TTL"</formula>
    </cfRule>
  </conditionalFormatting>
  <conditionalFormatting sqref="DU31">
    <cfRule type="expression" dxfId="11568" priority="2033" stopIfTrue="1">
      <formula>$I31="TTL"</formula>
    </cfRule>
  </conditionalFormatting>
  <conditionalFormatting sqref="DT31">
    <cfRule type="expression" dxfId="11567" priority="2032">
      <formula>$I31="TTL"</formula>
    </cfRule>
  </conditionalFormatting>
  <conditionalFormatting sqref="R69:R71 Y69:Y71 O69:O71 AJ69:AK69 L69 AD69:AD71 AG69:AH69">
    <cfRule type="expression" dxfId="11566" priority="2030" stopIfTrue="1">
      <formula>$I69="TTL"</formula>
    </cfRule>
  </conditionalFormatting>
  <conditionalFormatting sqref="M69:N71 Q69:Q71 T69:V71 X69:X71 AI69:AI71 AL69:AL71">
    <cfRule type="expression" dxfId="11565" priority="2029">
      <formula>$I69="TTL"</formula>
    </cfRule>
  </conditionalFormatting>
  <conditionalFormatting sqref="R72:R73 Y72:Y73 O72:O73 AD72:AD73">
    <cfRule type="expression" dxfId="11564" priority="2028" stopIfTrue="1">
      <formula>$I72="TTL"</formula>
    </cfRule>
  </conditionalFormatting>
  <conditionalFormatting sqref="M72:N73 Q72:Q73 T72:V73 X72:X73 AI72:AI73 AL72:AL73">
    <cfRule type="expression" dxfId="11563" priority="2027">
      <formula>$I72="TTL"</formula>
    </cfRule>
  </conditionalFormatting>
  <conditionalFormatting sqref="R74:R76 Y74:Y76 O74:O76 AD74:AD76">
    <cfRule type="expression" dxfId="11562" priority="2026" stopIfTrue="1">
      <formula>$I74="TTL"</formula>
    </cfRule>
  </conditionalFormatting>
  <conditionalFormatting sqref="M74:N76 Q74:Q76 T74:V76 X74:X76 AI74:AI76 AL74:AL76">
    <cfRule type="expression" dxfId="11561" priority="2025">
      <formula>$I74="TTL"</formula>
    </cfRule>
  </conditionalFormatting>
  <conditionalFormatting sqref="R77:S77 Y77 O77:P77 W77 AJ77:AK77 K77:L77 AD77:AH77">
    <cfRule type="expression" dxfId="11560" priority="2024" stopIfTrue="1">
      <formula>$I77="TTL"</formula>
    </cfRule>
  </conditionalFormatting>
  <conditionalFormatting sqref="M77:N77 Q77 T77:V77 X77 AI77 AL77">
    <cfRule type="expression" dxfId="11559" priority="2023">
      <formula>$I77="TTL"</formula>
    </cfRule>
  </conditionalFormatting>
  <conditionalFormatting sqref="K69:K76">
    <cfRule type="expression" dxfId="11558" priority="2022">
      <formula>$I69="TTL"</formula>
    </cfRule>
  </conditionalFormatting>
  <conditionalFormatting sqref="L70:L76">
    <cfRule type="expression" dxfId="11557" priority="2021" stopIfTrue="1">
      <formula>$I70="TTL"</formula>
    </cfRule>
  </conditionalFormatting>
  <conditionalFormatting sqref="P69:P76">
    <cfRule type="expression" dxfId="11556" priority="2020">
      <formula>$I69="TTL"</formula>
    </cfRule>
  </conditionalFormatting>
  <conditionalFormatting sqref="S69:S76">
    <cfRule type="expression" dxfId="11555" priority="2019">
      <formula>$I69="TTL"</formula>
    </cfRule>
  </conditionalFormatting>
  <conditionalFormatting sqref="W69:W76">
    <cfRule type="expression" dxfId="11554" priority="2018">
      <formula>$I69="TTL"</formula>
    </cfRule>
  </conditionalFormatting>
  <conditionalFormatting sqref="AE69:AE76">
    <cfRule type="expression" dxfId="11553" priority="2017">
      <formula>$I69="TTL"</formula>
    </cfRule>
  </conditionalFormatting>
  <conditionalFormatting sqref="AG70:AH76">
    <cfRule type="expression" dxfId="11552" priority="2016" stopIfTrue="1">
      <formula>$I70="TTL"</formula>
    </cfRule>
  </conditionalFormatting>
  <conditionalFormatting sqref="AJ70:AK76">
    <cfRule type="expression" dxfId="11551" priority="2015" stopIfTrue="1">
      <formula>$I70="TTL"</formula>
    </cfRule>
  </conditionalFormatting>
  <conditionalFormatting sqref="AC69:AC77">
    <cfRule type="expression" dxfId="11550" priority="2014" stopIfTrue="1">
      <formula>$I69="TTL"</formula>
    </cfRule>
  </conditionalFormatting>
  <conditionalFormatting sqref="AC69:AC77">
    <cfRule type="expression" dxfId="11549" priority="2013" stopIfTrue="1">
      <formula>$I69="TTL"</formula>
    </cfRule>
  </conditionalFormatting>
  <conditionalFormatting sqref="AC69:AC77">
    <cfRule type="expression" dxfId="11548" priority="2012" stopIfTrue="1">
      <formula>$I69="TTL"</formula>
    </cfRule>
  </conditionalFormatting>
  <conditionalFormatting sqref="AC69:AC77">
    <cfRule type="expression" dxfId="11547" priority="2011" stopIfTrue="1">
      <formula>$I69="TTL"</formula>
    </cfRule>
  </conditionalFormatting>
  <conditionalFormatting sqref="AC69:AC77">
    <cfRule type="expression" dxfId="11546" priority="2010" stopIfTrue="1">
      <formula>$I69="TTL"</formula>
    </cfRule>
  </conditionalFormatting>
  <conditionalFormatting sqref="AC69:AC77">
    <cfRule type="expression" dxfId="11545" priority="2009" stopIfTrue="1">
      <formula>$I69="TTL"</formula>
    </cfRule>
  </conditionalFormatting>
  <conditionalFormatting sqref="AF69:AF71">
    <cfRule type="expression" dxfId="11544" priority="2005" stopIfTrue="1">
      <formula>$I69="TTL"</formula>
    </cfRule>
  </conditionalFormatting>
  <conditionalFormatting sqref="AF72:AF73">
    <cfRule type="expression" dxfId="11543" priority="2004" stopIfTrue="1">
      <formula>$I72="TTL"</formula>
    </cfRule>
  </conditionalFormatting>
  <conditionalFormatting sqref="AF74:AF76">
    <cfRule type="expression" dxfId="11542" priority="2003" stopIfTrue="1">
      <formula>$I74="TTL"</formula>
    </cfRule>
  </conditionalFormatting>
  <conditionalFormatting sqref="R78:S78 Y78 O78:O79 L78 AD78:AH78 R79 AD79:AF79">
    <cfRule type="expression" dxfId="11541" priority="2001" stopIfTrue="1">
      <formula>$I78="TTL"</formula>
    </cfRule>
  </conditionalFormatting>
  <conditionalFormatting sqref="M78:N79 Q78:Q79 T78:V79 X78:X79 AI78:AI79 AL78:AL79">
    <cfRule type="expression" dxfId="11540" priority="2000">
      <formula>$I78="TTL"</formula>
    </cfRule>
  </conditionalFormatting>
  <conditionalFormatting sqref="R81:S82 Y81 O80:O82 AD80:AF80 R80 AD81:AD82">
    <cfRule type="expression" dxfId="11539" priority="1999" stopIfTrue="1">
      <formula>$I80="TTL"</formula>
    </cfRule>
  </conditionalFormatting>
  <conditionalFormatting sqref="M80:N82 Q80:Q82 T80:V82 X80:X82 AI80:AI82 AL80:AL82">
    <cfRule type="expression" dxfId="11538" priority="1998">
      <formula>$I80="TTL"</formula>
    </cfRule>
  </conditionalFormatting>
  <conditionalFormatting sqref="R83:S84 Y84 O83:O84 AD83:AD84 AF84">
    <cfRule type="expression" dxfId="11537" priority="1997" stopIfTrue="1">
      <formula>$I83="TTL"</formula>
    </cfRule>
  </conditionalFormatting>
  <conditionalFormatting sqref="M83:N84 Q83:Q84 T83:V84 X83:X84 AI83:AI84 AL83:AL84">
    <cfRule type="expression" dxfId="11536" priority="1996">
      <formula>$I83="TTL"</formula>
    </cfRule>
  </conditionalFormatting>
  <conditionalFormatting sqref="R85:S87 Y87 O85:O87 AD85:AD87 AF85:AF86">
    <cfRule type="expression" dxfId="11535" priority="1995" stopIfTrue="1">
      <formula>$I85="TTL"</formula>
    </cfRule>
  </conditionalFormatting>
  <conditionalFormatting sqref="M85:N87 Q85:Q87 T85:V87 X85:X87 AI85:AI87 AL85:AL87">
    <cfRule type="expression" dxfId="11534" priority="1994">
      <formula>$I85="TTL"</formula>
    </cfRule>
  </conditionalFormatting>
  <conditionalFormatting sqref="K78:K80">
    <cfRule type="expression" dxfId="11533" priority="1993">
      <formula>$I78="TTL"</formula>
    </cfRule>
  </conditionalFormatting>
  <conditionalFormatting sqref="K81:K82">
    <cfRule type="expression" dxfId="11532" priority="1992">
      <formula>$I81="TTL"</formula>
    </cfRule>
  </conditionalFormatting>
  <conditionalFormatting sqref="K84:K85">
    <cfRule type="expression" dxfId="11531" priority="1991">
      <formula>$I84="TTL"</formula>
    </cfRule>
  </conditionalFormatting>
  <conditionalFormatting sqref="R88:S88 AD88:AD89 O88:O89 R89">
    <cfRule type="expression" dxfId="11530" priority="1989" stopIfTrue="1">
      <formula>$I88="TTL"</formula>
    </cfRule>
  </conditionalFormatting>
  <conditionalFormatting sqref="M88:N89 Q88:Q89 T88:V89 X88:X89 AI88:AI89 AL88:AL89">
    <cfRule type="expression" dxfId="11529" priority="1988">
      <formula>$I88="TTL"</formula>
    </cfRule>
  </conditionalFormatting>
  <conditionalFormatting sqref="R90:S91 Y90:Y91 W91 K91 AD90:AD91 AF90:AF91">
    <cfRule type="expression" dxfId="11528" priority="1986" stopIfTrue="1">
      <formula>$I90="TTL"</formula>
    </cfRule>
  </conditionalFormatting>
  <conditionalFormatting sqref="M90:N91 Q90:Q91 T90:V91 X90:X91 AI90:AI91 AL90:AL91">
    <cfRule type="expression" dxfId="11527" priority="1985">
      <formula>$I90="TTL"</formula>
    </cfRule>
  </conditionalFormatting>
  <conditionalFormatting sqref="R92:S93 Y92 P93 W92 AJ92:AK92 AD92:AH93 L92:L93 O92">
    <cfRule type="expression" dxfId="11526" priority="1983" stopIfTrue="1">
      <formula>$I92="TTL"</formula>
    </cfRule>
  </conditionalFormatting>
  <conditionalFormatting sqref="M92:N93 Q92:Q93 T92:V93 X92:X93 AI92:AI93 AL92:AL93">
    <cfRule type="expression" dxfId="11525" priority="1982">
      <formula>$I92="TTL"</formula>
    </cfRule>
  </conditionalFormatting>
  <conditionalFormatting sqref="R94:S95 Y95 O95:P95 W95 AJ95:AK95 K95:L95 AD95:AH95 L94 P94 AD94 AF94 AH94">
    <cfRule type="expression" dxfId="11524" priority="1980" stopIfTrue="1">
      <formula>$I94="TTL"</formula>
    </cfRule>
  </conditionalFormatting>
  <conditionalFormatting sqref="M94:N95 Q94:Q95 T94:V95 X94:X95 AI94:AI95 AL94:AL95">
    <cfRule type="expression" dxfId="11523" priority="1979">
      <formula>$I94="TTL"</formula>
    </cfRule>
  </conditionalFormatting>
  <conditionalFormatting sqref="K87:K88">
    <cfRule type="expression" dxfId="11522" priority="1978">
      <formula>$I87="TTL"</formula>
    </cfRule>
  </conditionalFormatting>
  <conditionalFormatting sqref="K90">
    <cfRule type="expression" dxfId="11521" priority="1977">
      <formula>$I90="TTL"</formula>
    </cfRule>
  </conditionalFormatting>
  <conditionalFormatting sqref="K80">
    <cfRule type="expression" dxfId="11520" priority="1976">
      <formula>$I80="TTL"</formula>
    </cfRule>
  </conditionalFormatting>
  <conditionalFormatting sqref="K83">
    <cfRule type="expression" dxfId="11519" priority="1975">
      <formula>$I83="TTL"</formula>
    </cfRule>
  </conditionalFormatting>
  <conditionalFormatting sqref="K86">
    <cfRule type="expression" dxfId="11518" priority="1974">
      <formula>$I86="TTL"</formula>
    </cfRule>
  </conditionalFormatting>
  <conditionalFormatting sqref="L79:L90">
    <cfRule type="expression" dxfId="11517" priority="1973" stopIfTrue="1">
      <formula>$I79="TTL"</formula>
    </cfRule>
  </conditionalFormatting>
  <conditionalFormatting sqref="O90">
    <cfRule type="expression" dxfId="11516" priority="1972">
      <formula>$I90="TTL"</formula>
    </cfRule>
  </conditionalFormatting>
  <conditionalFormatting sqref="P78:P87">
    <cfRule type="expression" dxfId="11515" priority="1971">
      <formula>$I78="TTL"</formula>
    </cfRule>
  </conditionalFormatting>
  <conditionalFormatting sqref="S79:S80">
    <cfRule type="expression" dxfId="11514" priority="1970" stopIfTrue="1">
      <formula>$I79="TTL"</formula>
    </cfRule>
  </conditionalFormatting>
  <conditionalFormatting sqref="W90">
    <cfRule type="expression" dxfId="11513" priority="1969">
      <formula>$I90="TTL"</formula>
    </cfRule>
  </conditionalFormatting>
  <conditionalFormatting sqref="K92">
    <cfRule type="expression" dxfId="11512" priority="1968" stopIfTrue="1">
      <formula>$I92="TTL"</formula>
    </cfRule>
  </conditionalFormatting>
  <conditionalFormatting sqref="K89">
    <cfRule type="expression" dxfId="11511" priority="1967">
      <formula>$I89="TTL"</formula>
    </cfRule>
  </conditionalFormatting>
  <conditionalFormatting sqref="O91">
    <cfRule type="expression" dxfId="11510" priority="1966">
      <formula>$I91="TTL"</formula>
    </cfRule>
  </conditionalFormatting>
  <conditionalFormatting sqref="P88:P92">
    <cfRule type="expression" dxfId="11509" priority="1965">
      <formula>$I88="TTL"</formula>
    </cfRule>
  </conditionalFormatting>
  <conditionalFormatting sqref="S89">
    <cfRule type="expression" dxfId="11508" priority="1964" stopIfTrue="1">
      <formula>$I89="TTL"</formula>
    </cfRule>
  </conditionalFormatting>
  <conditionalFormatting sqref="W88:W89">
    <cfRule type="expression" dxfId="11507" priority="1963">
      <formula>$I88="TTL"</formula>
    </cfRule>
  </conditionalFormatting>
  <conditionalFormatting sqref="W87">
    <cfRule type="expression" dxfId="11506" priority="1962">
      <formula>$I87="TTL"</formula>
    </cfRule>
  </conditionalFormatting>
  <conditionalFormatting sqref="W84:W85">
    <cfRule type="expression" dxfId="11505" priority="1961">
      <formula>$I84="TTL"</formula>
    </cfRule>
  </conditionalFormatting>
  <conditionalFormatting sqref="W86">
    <cfRule type="expression" dxfId="11504" priority="1960">
      <formula>$I86="TTL"</formula>
    </cfRule>
  </conditionalFormatting>
  <conditionalFormatting sqref="W81:W82">
    <cfRule type="expression" dxfId="11503" priority="1959">
      <formula>$I81="TTL"</formula>
    </cfRule>
  </conditionalFormatting>
  <conditionalFormatting sqref="W83">
    <cfRule type="expression" dxfId="11502" priority="1958">
      <formula>$I83="TTL"</formula>
    </cfRule>
  </conditionalFormatting>
  <conditionalFormatting sqref="W78">
    <cfRule type="expression" dxfId="11501" priority="1957">
      <formula>$I78="TTL"</formula>
    </cfRule>
  </conditionalFormatting>
  <conditionalFormatting sqref="W79:W80">
    <cfRule type="expression" dxfId="11500" priority="1956">
      <formula>$I79="TTL"</formula>
    </cfRule>
  </conditionalFormatting>
  <conditionalFormatting sqref="Y79:Y80">
    <cfRule type="expression" dxfId="11499" priority="1955" stopIfTrue="1">
      <formula>$I79="TTL"</formula>
    </cfRule>
  </conditionalFormatting>
  <conditionalFormatting sqref="Y82:Y83">
    <cfRule type="expression" dxfId="11498" priority="1954" stopIfTrue="1">
      <formula>$I82="TTL"</formula>
    </cfRule>
  </conditionalFormatting>
  <conditionalFormatting sqref="Y85:Y86">
    <cfRule type="expression" dxfId="11497" priority="1953" stopIfTrue="1">
      <formula>$I85="TTL"</formula>
    </cfRule>
  </conditionalFormatting>
  <conditionalFormatting sqref="Y88:Y89">
    <cfRule type="expression" dxfId="11496" priority="1952" stopIfTrue="1">
      <formula>$I88="TTL"</formula>
    </cfRule>
  </conditionalFormatting>
  <conditionalFormatting sqref="L91">
    <cfRule type="expression" dxfId="11495" priority="1951" stopIfTrue="1">
      <formula>$I91="TTL"</formula>
    </cfRule>
  </conditionalFormatting>
  <conditionalFormatting sqref="AE81:AE82">
    <cfRule type="expression" dxfId="11494" priority="1950" stopIfTrue="1">
      <formula>$I81="TTL"</formula>
    </cfRule>
  </conditionalFormatting>
  <conditionalFormatting sqref="AE83">
    <cfRule type="expression" dxfId="11493" priority="1949" stopIfTrue="1">
      <formula>$I83="TTL"</formula>
    </cfRule>
  </conditionalFormatting>
  <conditionalFormatting sqref="AE84:AE85">
    <cfRule type="expression" dxfId="11492" priority="1948" stopIfTrue="1">
      <formula>$I84="TTL"</formula>
    </cfRule>
  </conditionalFormatting>
  <conditionalFormatting sqref="AE86">
    <cfRule type="expression" dxfId="11491" priority="1947" stopIfTrue="1">
      <formula>$I86="TTL"</formula>
    </cfRule>
  </conditionalFormatting>
  <conditionalFormatting sqref="AE87:AE88">
    <cfRule type="expression" dxfId="11490" priority="1946" stopIfTrue="1">
      <formula>$I87="TTL"</formula>
    </cfRule>
  </conditionalFormatting>
  <conditionalFormatting sqref="AE89">
    <cfRule type="expression" dxfId="11489" priority="1945" stopIfTrue="1">
      <formula>$I89="TTL"</formula>
    </cfRule>
  </conditionalFormatting>
  <conditionalFormatting sqref="AE90">
    <cfRule type="expression" dxfId="11488" priority="1944" stopIfTrue="1">
      <formula>$I90="TTL"</formula>
    </cfRule>
  </conditionalFormatting>
  <conditionalFormatting sqref="AE91">
    <cfRule type="expression" dxfId="11487" priority="1943" stopIfTrue="1">
      <formula>$I91="TTL"</formula>
    </cfRule>
  </conditionalFormatting>
  <conditionalFormatting sqref="AF81:AF82">
    <cfRule type="expression" dxfId="11486" priority="1942" stopIfTrue="1">
      <formula>$I81="TTL"</formula>
    </cfRule>
  </conditionalFormatting>
  <conditionalFormatting sqref="AF83">
    <cfRule type="expression" dxfId="11485" priority="1941" stopIfTrue="1">
      <formula>$I83="TTL"</formula>
    </cfRule>
  </conditionalFormatting>
  <conditionalFormatting sqref="AF87">
    <cfRule type="expression" dxfId="11484" priority="1940" stopIfTrue="1">
      <formula>$I87="TTL"</formula>
    </cfRule>
  </conditionalFormatting>
  <conditionalFormatting sqref="AF88:AF89">
    <cfRule type="expression" dxfId="11483" priority="1939" stopIfTrue="1">
      <formula>$I88="TTL"</formula>
    </cfRule>
  </conditionalFormatting>
  <conditionalFormatting sqref="AG79:AH91">
    <cfRule type="expression" dxfId="11482" priority="1938" stopIfTrue="1">
      <formula>$I79="TTL"</formula>
    </cfRule>
  </conditionalFormatting>
  <conditionalFormatting sqref="AJ78:AK91">
    <cfRule type="expression" dxfId="11481" priority="1937" stopIfTrue="1">
      <formula>$I78="TTL"</formula>
    </cfRule>
  </conditionalFormatting>
  <conditionalFormatting sqref="K93:K94">
    <cfRule type="expression" dxfId="11480" priority="1936">
      <formula>$I93="TTL"</formula>
    </cfRule>
  </conditionalFormatting>
  <conditionalFormatting sqref="O93:O94">
    <cfRule type="expression" dxfId="11479" priority="1935">
      <formula>$I93="TTL"</formula>
    </cfRule>
  </conditionalFormatting>
  <conditionalFormatting sqref="W93:W94">
    <cfRule type="expression" dxfId="11478" priority="1934">
      <formula>$I93="TTL"</formula>
    </cfRule>
  </conditionalFormatting>
  <conditionalFormatting sqref="Y93:Y94">
    <cfRule type="expression" dxfId="11477" priority="1933">
      <formula>$I93="TTL"</formula>
    </cfRule>
  </conditionalFormatting>
  <conditionalFormatting sqref="AE94">
    <cfRule type="expression" dxfId="11476" priority="1932" stopIfTrue="1">
      <formula>$I94="TTL"</formula>
    </cfRule>
  </conditionalFormatting>
  <conditionalFormatting sqref="AG94">
    <cfRule type="expression" dxfId="11475" priority="1931" stopIfTrue="1">
      <formula>$I94="TTL"</formula>
    </cfRule>
  </conditionalFormatting>
  <conditionalFormatting sqref="AJ93:AK94">
    <cfRule type="expression" dxfId="11474" priority="1930" stopIfTrue="1">
      <formula>$I93="TTL"</formula>
    </cfRule>
  </conditionalFormatting>
  <conditionalFormatting sqref="AC78:AC95">
    <cfRule type="expression" dxfId="11473" priority="1929" stopIfTrue="1">
      <formula>$I78="TTL"</formula>
    </cfRule>
  </conditionalFormatting>
  <conditionalFormatting sqref="AC78:AC95">
    <cfRule type="expression" dxfId="11472" priority="1928" stopIfTrue="1">
      <formula>$I78="TTL"</formula>
    </cfRule>
  </conditionalFormatting>
  <conditionalFormatting sqref="AC78:AC95">
    <cfRule type="expression" dxfId="11471" priority="1927" stopIfTrue="1">
      <formula>$I78="TTL"</formula>
    </cfRule>
  </conditionalFormatting>
  <conditionalFormatting sqref="AC78:AC95">
    <cfRule type="expression" dxfId="11470" priority="1926" stopIfTrue="1">
      <formula>$I78="TTL"</formula>
    </cfRule>
  </conditionalFormatting>
  <conditionalFormatting sqref="AC78:AC95">
    <cfRule type="expression" dxfId="11469" priority="1925" stopIfTrue="1">
      <formula>$I78="TTL"</formula>
    </cfRule>
  </conditionalFormatting>
  <conditionalFormatting sqref="AC78:AC95">
    <cfRule type="expression" dxfId="11468" priority="1924" stopIfTrue="1">
      <formula>$I78="TTL"</formula>
    </cfRule>
  </conditionalFormatting>
  <conditionalFormatting sqref="R97:S97 Y97 O97:P97 W97 AJ97:AK97 AD97:AH97 L97">
    <cfRule type="expression" dxfId="11467" priority="1919" stopIfTrue="1">
      <formula>$I97="TTL"</formula>
    </cfRule>
  </conditionalFormatting>
  <conditionalFormatting sqref="M97:N97 Q97 T97:V97 X97 AI97 AL97">
    <cfRule type="expression" dxfId="11466" priority="1918">
      <formula>$I97="TTL"</formula>
    </cfRule>
  </conditionalFormatting>
  <conditionalFormatting sqref="K97">
    <cfRule type="expression" dxfId="11465" priority="1916" stopIfTrue="1">
      <formula>$I97="TTL"</formula>
    </cfRule>
  </conditionalFormatting>
  <conditionalFormatting sqref="R98:S98 Y98 O98:P98 W98 K98:L98 AD98:AH98">
    <cfRule type="expression" dxfId="11464" priority="1902" stopIfTrue="1">
      <formula>$I98="TTL"</formula>
    </cfRule>
  </conditionalFormatting>
  <conditionalFormatting sqref="M98:N98 Q98 T98:V98 X98 AI98 AL98">
    <cfRule type="expression" dxfId="11463" priority="1901">
      <formula>$I98="TTL"</formula>
    </cfRule>
  </conditionalFormatting>
  <conditionalFormatting sqref="R99:S100 Y99:Y100 O99:P100 W99:W100 K99:K100 AD99:AD100 AF99:AF100">
    <cfRule type="expression" dxfId="11462" priority="1899" stopIfTrue="1">
      <formula>$I99="TTL"</formula>
    </cfRule>
  </conditionalFormatting>
  <conditionalFormatting sqref="M99:N100 Q99:Q100 T99:V100 X99:X100 AI99:AI100 AL99:AL100">
    <cfRule type="expression" dxfId="11461" priority="1898">
      <formula>$I99="TTL"</formula>
    </cfRule>
  </conditionalFormatting>
  <conditionalFormatting sqref="R101:S102 Y101:Y102 O101:P102 W101:W102 K101:K102 AD101:AD102 AF101:AF102">
    <cfRule type="expression" dxfId="11460" priority="1896" stopIfTrue="1">
      <formula>$I101="TTL"</formula>
    </cfRule>
  </conditionalFormatting>
  <conditionalFormatting sqref="M101:N102 Q101:Q102 T101:V102 X101:X102 AI101:AI102 AL101:AL102">
    <cfRule type="expression" dxfId="11459" priority="1895">
      <formula>$I101="TTL"</formula>
    </cfRule>
  </conditionalFormatting>
  <conditionalFormatting sqref="R103:S104 Y103:Y104 O103:P104 W103:W104 K103:K104 AD103:AD104 AF103:AF104">
    <cfRule type="expression" dxfId="11458" priority="1893" stopIfTrue="1">
      <formula>$I103="TTL"</formula>
    </cfRule>
  </conditionalFormatting>
  <conditionalFormatting sqref="M103:N104 Q103:Q104 T103:V104 X103:X104 AI103:AI104 AL103:AL104">
    <cfRule type="expression" dxfId="11457" priority="1892">
      <formula>$I103="TTL"</formula>
    </cfRule>
  </conditionalFormatting>
  <conditionalFormatting sqref="R105:S106 Y105:Y106 O105:P106 W105:W106 K105:K106 AD105:AD106 AF105:AF106">
    <cfRule type="expression" dxfId="11456" priority="1890" stopIfTrue="1">
      <formula>$I105="TTL"</formula>
    </cfRule>
  </conditionalFormatting>
  <conditionalFormatting sqref="M105:N106 Q105:Q106 T105:V106 X105:X106 AI105:AI106 AL105:AL106">
    <cfRule type="expression" dxfId="11455" priority="1889">
      <formula>$I105="TTL"</formula>
    </cfRule>
  </conditionalFormatting>
  <conditionalFormatting sqref="R107:S107 Y107 O107:P107 W107 AJ107:AK107 K107:L107 AD107:AH107">
    <cfRule type="expression" dxfId="11454" priority="1887" stopIfTrue="1">
      <formula>$I107="TTL"</formula>
    </cfRule>
  </conditionalFormatting>
  <conditionalFormatting sqref="M107:N107 Q107 T107:V107 X107 AI107 AL107">
    <cfRule type="expression" dxfId="11453" priority="1886">
      <formula>$I107="TTL"</formula>
    </cfRule>
  </conditionalFormatting>
  <conditionalFormatting sqref="L99:L106">
    <cfRule type="expression" dxfId="11452" priority="1885" stopIfTrue="1">
      <formula>$I99="TTL"</formula>
    </cfRule>
  </conditionalFormatting>
  <conditionalFormatting sqref="AE99:AE106">
    <cfRule type="expression" dxfId="11451" priority="1884" stopIfTrue="1">
      <formula>$I99="TTL"</formula>
    </cfRule>
  </conditionalFormatting>
  <conditionalFormatting sqref="AG99:AH106">
    <cfRule type="expression" dxfId="11450" priority="1883" stopIfTrue="1">
      <formula>$I99="TTL"</formula>
    </cfRule>
  </conditionalFormatting>
  <conditionalFormatting sqref="AJ98:AK106">
    <cfRule type="expression" dxfId="11449" priority="1882" stopIfTrue="1">
      <formula>$I98="TTL"</formula>
    </cfRule>
  </conditionalFormatting>
  <conditionalFormatting sqref="AC98:AC107">
    <cfRule type="expression" dxfId="11448" priority="1881" stopIfTrue="1">
      <formula>$I98="TTL"</formula>
    </cfRule>
  </conditionalFormatting>
  <conditionalFormatting sqref="AC98:AC107">
    <cfRule type="expression" dxfId="11447" priority="1880" stopIfTrue="1">
      <formula>$I98="TTL"</formula>
    </cfRule>
  </conditionalFormatting>
  <conditionalFormatting sqref="AC98:AC107">
    <cfRule type="expression" dxfId="11446" priority="1879" stopIfTrue="1">
      <formula>$I98="TTL"</formula>
    </cfRule>
  </conditionalFormatting>
  <conditionalFormatting sqref="AC98:AC107">
    <cfRule type="expression" dxfId="11445" priority="1878" stopIfTrue="1">
      <formula>$I98="TTL"</formula>
    </cfRule>
  </conditionalFormatting>
  <conditionalFormatting sqref="AC98:AC107">
    <cfRule type="expression" dxfId="11444" priority="1877" stopIfTrue="1">
      <formula>$I98="TTL"</formula>
    </cfRule>
  </conditionalFormatting>
  <conditionalFormatting sqref="AC98:AC107">
    <cfRule type="expression" dxfId="11443" priority="1876" stopIfTrue="1">
      <formula>$I98="TTL"</formula>
    </cfRule>
  </conditionalFormatting>
  <conditionalFormatting sqref="AJ108:AK108 R108 AD108 AF108:AH108">
    <cfRule type="expression" dxfId="11442" priority="1874" stopIfTrue="1">
      <formula>$I108="TTL"</formula>
    </cfRule>
  </conditionalFormatting>
  <conditionalFormatting sqref="M108:N108 Q108 T108:V108 X108 AI108 AL108">
    <cfRule type="expression" dxfId="11441" priority="1873">
      <formula>$I108="TTL"</formula>
    </cfRule>
  </conditionalFormatting>
  <conditionalFormatting sqref="R110:S110 Y110 O110:P110 W110 AJ110:AK110 K110:L110 AD110:AH110 R109 AD109 AF109">
    <cfRule type="expression" dxfId="11440" priority="1871" stopIfTrue="1">
      <formula>$I109="TTL"</formula>
    </cfRule>
  </conditionalFormatting>
  <conditionalFormatting sqref="M109:N110 Q109:Q110 T109:V110 X109:X110 AI109:AI110 AL109:AL110">
    <cfRule type="expression" dxfId="11439" priority="1870">
      <formula>$I109="TTL"</formula>
    </cfRule>
  </conditionalFormatting>
  <conditionalFormatting sqref="K108:K109">
    <cfRule type="expression" dxfId="11438" priority="1869">
      <formula>$I108="TTL"</formula>
    </cfRule>
  </conditionalFormatting>
  <conditionalFormatting sqref="L108:L109">
    <cfRule type="expression" dxfId="11437" priority="1868" stopIfTrue="1">
      <formula>$I108="TTL"</formula>
    </cfRule>
  </conditionalFormatting>
  <conditionalFormatting sqref="O108:P108">
    <cfRule type="expression" dxfId="11436" priority="1867">
      <formula>$I108="TTL"</formula>
    </cfRule>
  </conditionalFormatting>
  <conditionalFormatting sqref="O109:P109">
    <cfRule type="expression" dxfId="11435" priority="1866">
      <formula>$I109="TTL"</formula>
    </cfRule>
  </conditionalFormatting>
  <conditionalFormatting sqref="S108:S109">
    <cfRule type="expression" dxfId="11434" priority="1865">
      <formula>$I108="TTL"</formula>
    </cfRule>
  </conditionalFormatting>
  <conditionalFormatting sqref="W108:W109">
    <cfRule type="expression" dxfId="11433" priority="1864">
      <formula>$I108="TTL"</formula>
    </cfRule>
  </conditionalFormatting>
  <conditionalFormatting sqref="Y108:Y109">
    <cfRule type="expression" dxfId="11432" priority="1863">
      <formula>$I108="TTL"</formula>
    </cfRule>
  </conditionalFormatting>
  <conditionalFormatting sqref="AE108:AE109">
    <cfRule type="expression" dxfId="11431" priority="1862">
      <formula>$I108="TTL"</formula>
    </cfRule>
  </conditionalFormatting>
  <conditionalFormatting sqref="AG109:AH109">
    <cfRule type="expression" dxfId="11430" priority="1861" stopIfTrue="1">
      <formula>$I109="TTL"</formula>
    </cfRule>
  </conditionalFormatting>
  <conditionalFormatting sqref="AJ109:AK109">
    <cfRule type="expression" dxfId="11429" priority="1860" stopIfTrue="1">
      <formula>$I109="TTL"</formula>
    </cfRule>
  </conditionalFormatting>
  <conditionalFormatting sqref="AC108:AC110">
    <cfRule type="expression" dxfId="11428" priority="1859" stopIfTrue="1">
      <formula>$I108="TTL"</formula>
    </cfRule>
  </conditionalFormatting>
  <conditionalFormatting sqref="AC108:AC110">
    <cfRule type="expression" dxfId="11427" priority="1858" stopIfTrue="1">
      <formula>$I108="TTL"</formula>
    </cfRule>
  </conditionalFormatting>
  <conditionalFormatting sqref="AC108:AC110">
    <cfRule type="expression" dxfId="11426" priority="1857" stopIfTrue="1">
      <formula>$I108="TTL"</formula>
    </cfRule>
  </conditionalFormatting>
  <conditionalFormatting sqref="AC108:AC110">
    <cfRule type="expression" dxfId="11425" priority="1856" stopIfTrue="1">
      <formula>$I108="TTL"</formula>
    </cfRule>
  </conditionalFormatting>
  <conditionalFormatting sqref="AC108:AC110">
    <cfRule type="expression" dxfId="11424" priority="1855" stopIfTrue="1">
      <formula>$I108="TTL"</formula>
    </cfRule>
  </conditionalFormatting>
  <conditionalFormatting sqref="AC108:AC110">
    <cfRule type="expression" dxfId="11423" priority="1854" stopIfTrue="1">
      <formula>$I108="TTL"</formula>
    </cfRule>
  </conditionalFormatting>
  <conditionalFormatting sqref="DU23">
    <cfRule type="expression" dxfId="11422" priority="1853" stopIfTrue="1">
      <formula>$I23="TTL"</formula>
    </cfRule>
  </conditionalFormatting>
  <conditionalFormatting sqref="DU23">
    <cfRule type="expression" dxfId="11421" priority="1852" stopIfTrue="1">
      <formula>$I23="TTL"</formula>
    </cfRule>
  </conditionalFormatting>
  <conditionalFormatting sqref="DU24">
    <cfRule type="expression" dxfId="11420" priority="1851" stopIfTrue="1">
      <formula>$I24="TTL"</formula>
    </cfRule>
  </conditionalFormatting>
  <conditionalFormatting sqref="DU24">
    <cfRule type="expression" dxfId="11419" priority="1850" stopIfTrue="1">
      <formula>$I24="TTL"</formula>
    </cfRule>
  </conditionalFormatting>
  <conditionalFormatting sqref="BA32:BA34">
    <cfRule type="expression" dxfId="11418" priority="1848">
      <formula>BH32&gt;0</formula>
    </cfRule>
    <cfRule type="expression" dxfId="11417" priority="1849">
      <formula>AND(BA32&lt;$BB$5,BA32&gt;0)</formula>
    </cfRule>
  </conditionalFormatting>
  <conditionalFormatting sqref="DL98:DM106">
    <cfRule type="expression" dxfId="11416" priority="1847">
      <formula>$I98="TTL"</formula>
    </cfRule>
  </conditionalFormatting>
  <conditionalFormatting sqref="DL98:DM106">
    <cfRule type="expression" dxfId="11415" priority="1846" stopIfTrue="1">
      <formula>$I98="TTL"</formula>
    </cfRule>
  </conditionalFormatting>
  <conditionalFormatting sqref="DL98:DM106">
    <cfRule type="expression" dxfId="11414" priority="1845" stopIfTrue="1">
      <formula>$I98="TTL"</formula>
    </cfRule>
  </conditionalFormatting>
  <conditionalFormatting sqref="DL98:DM106">
    <cfRule type="expression" dxfId="11413" priority="1844">
      <formula>$I98="TTL"</formula>
    </cfRule>
  </conditionalFormatting>
  <conditionalFormatting sqref="DL98:DM106">
    <cfRule type="expression" dxfId="11412" priority="1843" stopIfTrue="1">
      <formula>$I98="TTL"</formula>
    </cfRule>
  </conditionalFormatting>
  <conditionalFormatting sqref="DL98:DM106">
    <cfRule type="expression" dxfId="11411" priority="1842" stopIfTrue="1">
      <formula>$I98="TTL"</formula>
    </cfRule>
  </conditionalFormatting>
  <conditionalFormatting sqref="DN98:DO99">
    <cfRule type="expression" dxfId="11410" priority="1841">
      <formula>$I98="TTL"</formula>
    </cfRule>
  </conditionalFormatting>
  <conditionalFormatting sqref="DN98:DO99">
    <cfRule type="expression" dxfId="11409" priority="1840" stopIfTrue="1">
      <formula>$I98="TTL"</formula>
    </cfRule>
  </conditionalFormatting>
  <conditionalFormatting sqref="DN98:DO99">
    <cfRule type="expression" dxfId="11408" priority="1839" stopIfTrue="1">
      <formula>$I98="TTL"</formula>
    </cfRule>
  </conditionalFormatting>
  <conditionalFormatting sqref="DN98:DO99">
    <cfRule type="expression" dxfId="11407" priority="1838">
      <formula>$I98="TTL"</formula>
    </cfRule>
  </conditionalFormatting>
  <conditionalFormatting sqref="DN98:DO99">
    <cfRule type="expression" dxfId="11406" priority="1837" stopIfTrue="1">
      <formula>$I98="TTL"</formula>
    </cfRule>
  </conditionalFormatting>
  <conditionalFormatting sqref="DN98:DO99">
    <cfRule type="expression" dxfId="11405" priority="1836" stopIfTrue="1">
      <formula>$I98="TTL"</formula>
    </cfRule>
  </conditionalFormatting>
  <conditionalFormatting sqref="DN103:DO106">
    <cfRule type="expression" dxfId="11404" priority="1835">
      <formula>$I103="TTL"</formula>
    </cfRule>
  </conditionalFormatting>
  <conditionalFormatting sqref="DN103:DO106">
    <cfRule type="expression" dxfId="11403" priority="1834" stopIfTrue="1">
      <formula>$I103="TTL"</formula>
    </cfRule>
  </conditionalFormatting>
  <conditionalFormatting sqref="DN103:DO106">
    <cfRule type="expression" dxfId="11402" priority="1833" stopIfTrue="1">
      <formula>$I103="TTL"</formula>
    </cfRule>
  </conditionalFormatting>
  <conditionalFormatting sqref="DN103:DO106">
    <cfRule type="expression" dxfId="11401" priority="1832">
      <formula>$I103="TTL"</formula>
    </cfRule>
  </conditionalFormatting>
  <conditionalFormatting sqref="DN103:DO106">
    <cfRule type="expression" dxfId="11400" priority="1831" stopIfTrue="1">
      <formula>$I103="TTL"</formula>
    </cfRule>
  </conditionalFormatting>
  <conditionalFormatting sqref="DN103:DO106">
    <cfRule type="expression" dxfId="11399" priority="1830" stopIfTrue="1">
      <formula>$I103="TTL"</formula>
    </cfRule>
  </conditionalFormatting>
  <conditionalFormatting sqref="DO100:DO102">
    <cfRule type="expression" dxfId="11398" priority="1829">
      <formula>$I100="TTL"</formula>
    </cfRule>
  </conditionalFormatting>
  <conditionalFormatting sqref="DO100:DO102">
    <cfRule type="expression" dxfId="11397" priority="1828" stopIfTrue="1">
      <formula>$I100="TTL"</formula>
    </cfRule>
  </conditionalFormatting>
  <conditionalFormatting sqref="DO100:DO102">
    <cfRule type="expression" dxfId="11396" priority="1827" stopIfTrue="1">
      <formula>$I100="TTL"</formula>
    </cfRule>
  </conditionalFormatting>
  <conditionalFormatting sqref="DO100:DO102">
    <cfRule type="expression" dxfId="11395" priority="1826">
      <formula>$I100="TTL"</formula>
    </cfRule>
  </conditionalFormatting>
  <conditionalFormatting sqref="DO100:DO102">
    <cfRule type="expression" dxfId="11394" priority="1825" stopIfTrue="1">
      <formula>$I100="TTL"</formula>
    </cfRule>
  </conditionalFormatting>
  <conditionalFormatting sqref="DO100:DO102">
    <cfRule type="expression" dxfId="11393" priority="1824" stopIfTrue="1">
      <formula>$I100="TTL"</formula>
    </cfRule>
  </conditionalFormatting>
  <conditionalFormatting sqref="DR98:DR106">
    <cfRule type="expression" dxfId="11392" priority="1823">
      <formula>$I98="TTL"</formula>
    </cfRule>
  </conditionalFormatting>
  <conditionalFormatting sqref="DR98:DR106">
    <cfRule type="expression" dxfId="11391" priority="1822" stopIfTrue="1">
      <formula>$I98="TTL"</formula>
    </cfRule>
  </conditionalFormatting>
  <conditionalFormatting sqref="DR98:DR106">
    <cfRule type="expression" dxfId="11390" priority="1821" stopIfTrue="1">
      <formula>$I98="TTL"</formula>
    </cfRule>
  </conditionalFormatting>
  <conditionalFormatting sqref="DR98:DR106">
    <cfRule type="expression" dxfId="11389" priority="1820">
      <formula>$I98="TTL"</formula>
    </cfRule>
  </conditionalFormatting>
  <conditionalFormatting sqref="DR98:DR106">
    <cfRule type="expression" dxfId="11388" priority="1819" stopIfTrue="1">
      <formula>$I98="TTL"</formula>
    </cfRule>
  </conditionalFormatting>
  <conditionalFormatting sqref="DR98:DR106">
    <cfRule type="expression" dxfId="11387" priority="1818" stopIfTrue="1">
      <formula>$I98="TTL"</formula>
    </cfRule>
  </conditionalFormatting>
  <conditionalFormatting sqref="DQ98:DQ99">
    <cfRule type="expression" dxfId="11386" priority="1817">
      <formula>$I98="TTL"</formula>
    </cfRule>
  </conditionalFormatting>
  <conditionalFormatting sqref="DQ98:DQ99">
    <cfRule type="expression" dxfId="11385" priority="1816" stopIfTrue="1">
      <formula>$I98="TTL"</formula>
    </cfRule>
  </conditionalFormatting>
  <conditionalFormatting sqref="DQ98:DQ99">
    <cfRule type="expression" dxfId="11384" priority="1815" stopIfTrue="1">
      <formula>$I98="TTL"</formula>
    </cfRule>
  </conditionalFormatting>
  <conditionalFormatting sqref="DQ98:DQ99">
    <cfRule type="expression" dxfId="11383" priority="1814">
      <formula>$I98="TTL"</formula>
    </cfRule>
  </conditionalFormatting>
  <conditionalFormatting sqref="DQ98:DQ99">
    <cfRule type="expression" dxfId="11382" priority="1813" stopIfTrue="1">
      <formula>$I98="TTL"</formula>
    </cfRule>
  </conditionalFormatting>
  <conditionalFormatting sqref="DQ98:DQ99">
    <cfRule type="expression" dxfId="11381" priority="1812" stopIfTrue="1">
      <formula>$I98="TTL"</formula>
    </cfRule>
  </conditionalFormatting>
  <conditionalFormatting sqref="DQ103:DQ106">
    <cfRule type="expression" dxfId="11380" priority="1811">
      <formula>$I103="TTL"</formula>
    </cfRule>
  </conditionalFormatting>
  <conditionalFormatting sqref="DQ103:DQ106">
    <cfRule type="expression" dxfId="11379" priority="1810" stopIfTrue="1">
      <formula>$I103="TTL"</formula>
    </cfRule>
  </conditionalFormatting>
  <conditionalFormatting sqref="DQ103:DQ106">
    <cfRule type="expression" dxfId="11378" priority="1809" stopIfTrue="1">
      <formula>$I103="TTL"</formula>
    </cfRule>
  </conditionalFormatting>
  <conditionalFormatting sqref="DQ103:DQ106">
    <cfRule type="expression" dxfId="11377" priority="1808">
      <formula>$I103="TTL"</formula>
    </cfRule>
  </conditionalFormatting>
  <conditionalFormatting sqref="DQ103:DQ106">
    <cfRule type="expression" dxfId="11376" priority="1807" stopIfTrue="1">
      <formula>$I103="TTL"</formula>
    </cfRule>
  </conditionalFormatting>
  <conditionalFormatting sqref="DQ103:DQ106">
    <cfRule type="expression" dxfId="11375" priority="1806" stopIfTrue="1">
      <formula>$I103="TTL"</formula>
    </cfRule>
  </conditionalFormatting>
  <conditionalFormatting sqref="AV84:AV91 AV78:AV80">
    <cfRule type="expression" dxfId="11374" priority="1805">
      <formula>$I78="TTL"</formula>
    </cfRule>
  </conditionalFormatting>
  <conditionalFormatting sqref="AV80:AV83">
    <cfRule type="expression" dxfId="11373" priority="1804">
      <formula>$I80="TTL"</formula>
    </cfRule>
  </conditionalFormatting>
  <conditionalFormatting sqref="AV41">
    <cfRule type="expression" dxfId="11372" priority="1803" stopIfTrue="1">
      <formula>$I41="TTL"</formula>
    </cfRule>
  </conditionalFormatting>
  <conditionalFormatting sqref="BG36:BG41">
    <cfRule type="expression" dxfId="11371" priority="1802" stopIfTrue="1">
      <formula>$I36="TTL"</formula>
    </cfRule>
  </conditionalFormatting>
  <conditionalFormatting sqref="BG43:BG49">
    <cfRule type="expression" dxfId="11370" priority="1801" stopIfTrue="1">
      <formula>$I43="TTL"</formula>
    </cfRule>
  </conditionalFormatting>
  <conditionalFormatting sqref="BG43:BG49">
    <cfRule type="expression" dxfId="11369" priority="1800" stopIfTrue="1">
      <formula>$I43="TTL"</formula>
    </cfRule>
  </conditionalFormatting>
  <conditionalFormatting sqref="BG51">
    <cfRule type="expression" dxfId="11368" priority="1799" stopIfTrue="1">
      <formula>$I51="TTL"</formula>
    </cfRule>
  </conditionalFormatting>
  <conditionalFormatting sqref="BG51">
    <cfRule type="expression" dxfId="11367" priority="1798" stopIfTrue="1">
      <formula>$I51="TTL"</formula>
    </cfRule>
  </conditionalFormatting>
  <conditionalFormatting sqref="BG53:BG56">
    <cfRule type="expression" dxfId="11366" priority="1797" stopIfTrue="1">
      <formula>$I53="TTL"</formula>
    </cfRule>
  </conditionalFormatting>
  <conditionalFormatting sqref="BG53:BG56">
    <cfRule type="expression" dxfId="11365" priority="1796" stopIfTrue="1">
      <formula>$I53="TTL"</formula>
    </cfRule>
  </conditionalFormatting>
  <conditionalFormatting sqref="BG58:BG61">
    <cfRule type="expression" dxfId="11364" priority="1795" stopIfTrue="1">
      <formula>$I58="TTL"</formula>
    </cfRule>
  </conditionalFormatting>
  <conditionalFormatting sqref="BG58:BG61">
    <cfRule type="expression" dxfId="11363" priority="1794" stopIfTrue="1">
      <formula>$I58="TTL"</formula>
    </cfRule>
  </conditionalFormatting>
  <conditionalFormatting sqref="AV93:AV94">
    <cfRule type="expression" dxfId="11362" priority="1793">
      <formula>$I93="TTL"</formula>
    </cfRule>
  </conditionalFormatting>
  <conditionalFormatting sqref="AV108:AV109">
    <cfRule type="expression" dxfId="11361" priority="1791">
      <formula>$I108="TTL"</formula>
    </cfRule>
  </conditionalFormatting>
  <conditionalFormatting sqref="R111:R112 O111:O112 AJ111:AK111 AD111:AD112 K111:L112 AF111:AH112">
    <cfRule type="expression" dxfId="11360" priority="1789" stopIfTrue="1">
      <formula>$I111="TTL"</formula>
    </cfRule>
  </conditionalFormatting>
  <conditionalFormatting sqref="M111:N112 Q111:Q112 T111:V112 X111:X112 AI111:AI112 AL111:AL112">
    <cfRule type="expression" dxfId="11359" priority="1788">
      <formula>$I111="TTL"</formula>
    </cfRule>
  </conditionalFormatting>
  <conditionalFormatting sqref="R114:S114 Y114 O114:P114 W114 AJ114:AK114 K114:L114 AD114:AH114 K113 O113 R113 AD113 AF113:AH113">
    <cfRule type="expression" dxfId="11358" priority="1786" stopIfTrue="1">
      <formula>$I113="TTL"</formula>
    </cfRule>
  </conditionalFormatting>
  <conditionalFormatting sqref="M113:N114 Q113:Q114 T113:V114 X113:X114 AI113:AI114 AL113:AL114">
    <cfRule type="expression" dxfId="11357" priority="1785">
      <formula>$I113="TTL"</formula>
    </cfRule>
  </conditionalFormatting>
  <conditionalFormatting sqref="L113">
    <cfRule type="expression" dxfId="11356" priority="1784" stopIfTrue="1">
      <formula>$I113="TTL"</formula>
    </cfRule>
  </conditionalFormatting>
  <conditionalFormatting sqref="P111:P113">
    <cfRule type="expression" dxfId="11355" priority="1783">
      <formula>$I111="TTL"</formula>
    </cfRule>
  </conditionalFormatting>
  <conditionalFormatting sqref="S111:S113">
    <cfRule type="expression" dxfId="11354" priority="1782">
      <formula>$I111="TTL"</formula>
    </cfRule>
  </conditionalFormatting>
  <conditionalFormatting sqref="W111:W113">
    <cfRule type="expression" dxfId="11353" priority="1781">
      <formula>$I111="TTL"</formula>
    </cfRule>
  </conditionalFormatting>
  <conditionalFormatting sqref="Y111:Y113">
    <cfRule type="expression" dxfId="11352" priority="1780">
      <formula>$I111="TTL"</formula>
    </cfRule>
  </conditionalFormatting>
  <conditionalFormatting sqref="AE111:AE113">
    <cfRule type="expression" dxfId="11351" priority="1779">
      <formula>$I111="TTL"</formula>
    </cfRule>
  </conditionalFormatting>
  <conditionalFormatting sqref="AJ112:AK113">
    <cfRule type="expression" dxfId="11350" priority="1778" stopIfTrue="1">
      <formula>$I112="TTL"</formula>
    </cfRule>
  </conditionalFormatting>
  <conditionalFormatting sqref="AC111:AC114">
    <cfRule type="expression" dxfId="11349" priority="1777" stopIfTrue="1">
      <formula>$I111="TTL"</formula>
    </cfRule>
  </conditionalFormatting>
  <conditionalFormatting sqref="AC111:AC114">
    <cfRule type="expression" dxfId="11348" priority="1776" stopIfTrue="1">
      <formula>$I111="TTL"</formula>
    </cfRule>
  </conditionalFormatting>
  <conditionalFormatting sqref="AC111:AC114">
    <cfRule type="expression" dxfId="11347" priority="1775" stopIfTrue="1">
      <formula>$I111="TTL"</formula>
    </cfRule>
  </conditionalFormatting>
  <conditionalFormatting sqref="AC111:AC114">
    <cfRule type="expression" dxfId="11346" priority="1774" stopIfTrue="1">
      <formula>$I111="TTL"</formula>
    </cfRule>
  </conditionalFormatting>
  <conditionalFormatting sqref="AC111:AC114">
    <cfRule type="expression" dxfId="11345" priority="1773" stopIfTrue="1">
      <formula>$I111="TTL"</formula>
    </cfRule>
  </conditionalFormatting>
  <conditionalFormatting sqref="AC111:AC114">
    <cfRule type="expression" dxfId="11344" priority="1772" stopIfTrue="1">
      <formula>$I111="TTL"</formula>
    </cfRule>
  </conditionalFormatting>
  <conditionalFormatting sqref="DX13">
    <cfRule type="expression" dxfId="11343" priority="1771" stopIfTrue="1">
      <formula>$I13="TTL"</formula>
    </cfRule>
  </conditionalFormatting>
  <conditionalFormatting sqref="DX13 DU13:DU16">
    <cfRule type="expression" dxfId="11342" priority="1770" stopIfTrue="1">
      <formula>$I13="TTL"</formula>
    </cfRule>
  </conditionalFormatting>
  <conditionalFormatting sqref="DR13:DT16 DV13:DX16">
    <cfRule type="expression" dxfId="11341" priority="1769">
      <formula>$I13="TTL"</formula>
    </cfRule>
  </conditionalFormatting>
  <conditionalFormatting sqref="DS13">
    <cfRule type="expression" dxfId="11340" priority="1768" stopIfTrue="1">
      <formula>$I13="TTL"</formula>
    </cfRule>
  </conditionalFormatting>
  <conditionalFormatting sqref="DS13">
    <cfRule type="expression" dxfId="11339" priority="1767" stopIfTrue="1">
      <formula>$I13="TTL"</formula>
    </cfRule>
  </conditionalFormatting>
  <conditionalFormatting sqref="DS14:DS16">
    <cfRule type="expression" dxfId="11338" priority="1766" stopIfTrue="1">
      <formula>$I14="TTL"</formula>
    </cfRule>
  </conditionalFormatting>
  <conditionalFormatting sqref="DS14:DS16">
    <cfRule type="expression" dxfId="11337" priority="1765" stopIfTrue="1">
      <formula>$I14="TTL"</formula>
    </cfRule>
  </conditionalFormatting>
  <conditionalFormatting sqref="DV13">
    <cfRule type="expression" dxfId="11336" priority="1764" stopIfTrue="1">
      <formula>$I13="TTL"</formula>
    </cfRule>
  </conditionalFormatting>
  <conditionalFormatting sqref="DV13">
    <cfRule type="expression" dxfId="11335" priority="1763" stopIfTrue="1">
      <formula>$I13="TTL"</formula>
    </cfRule>
  </conditionalFormatting>
  <conditionalFormatting sqref="DV13">
    <cfRule type="expression" dxfId="11334" priority="1762">
      <formula>$I13="TTL"</formula>
    </cfRule>
  </conditionalFormatting>
  <conditionalFormatting sqref="DV13">
    <cfRule type="expression" dxfId="11333" priority="1761">
      <formula>$I13="TTL"</formula>
    </cfRule>
  </conditionalFormatting>
  <conditionalFormatting sqref="DN26:DO29">
    <cfRule type="expression" dxfId="11332" priority="1760">
      <formula>$I26="TTL"</formula>
    </cfRule>
  </conditionalFormatting>
  <conditionalFormatting sqref="DO26:DO29">
    <cfRule type="expression" dxfId="11331" priority="1759" stopIfTrue="1">
      <formula>$I26="TTL"</formula>
    </cfRule>
  </conditionalFormatting>
  <conditionalFormatting sqref="DO26:DO29">
    <cfRule type="expression" dxfId="11330" priority="1758" stopIfTrue="1">
      <formula>$I26="TTL"</formula>
    </cfRule>
  </conditionalFormatting>
  <conditionalFormatting sqref="DQ26:DR29">
    <cfRule type="expression" dxfId="11329" priority="1757">
      <formula>$I26="TTL"</formula>
    </cfRule>
  </conditionalFormatting>
  <conditionalFormatting sqref="DR26:DR29">
    <cfRule type="expression" dxfId="11328" priority="1756" stopIfTrue="1">
      <formula>$I26="TTL"</formula>
    </cfRule>
  </conditionalFormatting>
  <conditionalFormatting sqref="DR26:DR29">
    <cfRule type="expression" dxfId="11327" priority="1755" stopIfTrue="1">
      <formula>$I26="TTL"</formula>
    </cfRule>
  </conditionalFormatting>
  <conditionalFormatting sqref="DR31:DR34">
    <cfRule type="expression" dxfId="11326" priority="1754">
      <formula>$I31="TTL"</formula>
    </cfRule>
  </conditionalFormatting>
  <conditionalFormatting sqref="DR31:DR34">
    <cfRule type="expression" dxfId="11325" priority="1753" stopIfTrue="1">
      <formula>$I31="TTL"</formula>
    </cfRule>
  </conditionalFormatting>
  <conditionalFormatting sqref="DR31:DR34">
    <cfRule type="expression" dxfId="11324" priority="1752" stopIfTrue="1">
      <formula>$I31="TTL"</formula>
    </cfRule>
  </conditionalFormatting>
  <conditionalFormatting sqref="DU31:DU32">
    <cfRule type="expression" dxfId="11323" priority="1751" stopIfTrue="1">
      <formula>$I31="TTL"</formula>
    </cfRule>
  </conditionalFormatting>
  <conditionalFormatting sqref="DT32 DT31:DU31">
    <cfRule type="expression" dxfId="11322" priority="1750">
      <formula>$I31="TTL"</formula>
    </cfRule>
  </conditionalFormatting>
  <conditionalFormatting sqref="DU33:DU34">
    <cfRule type="expression" dxfId="11321" priority="1749" stopIfTrue="1">
      <formula>$I33="TTL"</formula>
    </cfRule>
  </conditionalFormatting>
  <conditionalFormatting sqref="DT33:DT34">
    <cfRule type="expression" dxfId="11320" priority="1748">
      <formula>$I33="TTL"</formula>
    </cfRule>
  </conditionalFormatting>
  <conditionalFormatting sqref="DV31:DV34">
    <cfRule type="expression" dxfId="11319" priority="1747">
      <formula>$I31="TTL"</formula>
    </cfRule>
  </conditionalFormatting>
  <conditionalFormatting sqref="DG36:DG41">
    <cfRule type="expression" dxfId="11318" priority="1746">
      <formula>$I36="TTL"</formula>
    </cfRule>
  </conditionalFormatting>
  <conditionalFormatting sqref="DI36:DO41">
    <cfRule type="expression" dxfId="11317" priority="1745">
      <formula>$I36="TTL"</formula>
    </cfRule>
  </conditionalFormatting>
  <conditionalFormatting sqref="DN36 DN38 DN40">
    <cfRule type="expression" dxfId="11316" priority="1744" stopIfTrue="1">
      <formula>$I36="TTL"</formula>
    </cfRule>
  </conditionalFormatting>
  <conditionalFormatting sqref="DN36 DN38 DN40">
    <cfRule type="expression" dxfId="11315" priority="1743" stopIfTrue="1">
      <formula>$I36="TTL"</formula>
    </cfRule>
  </conditionalFormatting>
  <conditionalFormatting sqref="DN37 DN39 DN41">
    <cfRule type="expression" dxfId="11314" priority="1742" stopIfTrue="1">
      <formula>$I37="TTL"</formula>
    </cfRule>
  </conditionalFormatting>
  <conditionalFormatting sqref="DN37 DN39 DN41">
    <cfRule type="expression" dxfId="11313" priority="1741" stopIfTrue="1">
      <formula>$I37="TTL"</formula>
    </cfRule>
  </conditionalFormatting>
  <conditionalFormatting sqref="DO36:DO41">
    <cfRule type="expression" dxfId="11312" priority="1740" stopIfTrue="1">
      <formula>$I36="TTL"</formula>
    </cfRule>
  </conditionalFormatting>
  <conditionalFormatting sqref="DO36:DO41">
    <cfRule type="expression" dxfId="11311" priority="1739" stopIfTrue="1">
      <formula>$I36="TTL"</formula>
    </cfRule>
  </conditionalFormatting>
  <conditionalFormatting sqref="DU36">
    <cfRule type="expression" dxfId="11310" priority="1738" stopIfTrue="1">
      <formula>$I36="TTL"</formula>
    </cfRule>
  </conditionalFormatting>
  <conditionalFormatting sqref="DQ36:DT38 DV36:DV38">
    <cfRule type="expression" dxfId="11309" priority="1737">
      <formula>$I36="TTL"</formula>
    </cfRule>
  </conditionalFormatting>
  <conditionalFormatting sqref="DR36:DR38">
    <cfRule type="expression" dxfId="11308" priority="1736" stopIfTrue="1">
      <formula>$I36="TTL"</formula>
    </cfRule>
  </conditionalFormatting>
  <conditionalFormatting sqref="DR36:DR38">
    <cfRule type="expression" dxfId="11307" priority="1735" stopIfTrue="1">
      <formula>$I36="TTL"</formula>
    </cfRule>
  </conditionalFormatting>
  <conditionalFormatting sqref="DQ36:DQ38">
    <cfRule type="expression" dxfId="11306" priority="1734" stopIfTrue="1">
      <formula>$I36="TTL"</formula>
    </cfRule>
  </conditionalFormatting>
  <conditionalFormatting sqref="DQ36:DQ38">
    <cfRule type="expression" dxfId="11305" priority="1733" stopIfTrue="1">
      <formula>$I36="TTL"</formula>
    </cfRule>
  </conditionalFormatting>
  <conditionalFormatting sqref="DS36:DS38">
    <cfRule type="expression" dxfId="11304" priority="1732" stopIfTrue="1">
      <formula>$I36="TTL"</formula>
    </cfRule>
  </conditionalFormatting>
  <conditionalFormatting sqref="DS36:DS38">
    <cfRule type="expression" dxfId="11303" priority="1731" stopIfTrue="1">
      <formula>$I36="TTL"</formula>
    </cfRule>
  </conditionalFormatting>
  <conditionalFormatting sqref="DR36:DR38">
    <cfRule type="expression" dxfId="11302" priority="1730" stopIfTrue="1">
      <formula>$I36="TTL"</formula>
    </cfRule>
  </conditionalFormatting>
  <conditionalFormatting sqref="DR36:DR38">
    <cfRule type="expression" dxfId="11301" priority="1729" stopIfTrue="1">
      <formula>$I36="TTL"</formula>
    </cfRule>
  </conditionalFormatting>
  <conditionalFormatting sqref="DS36:DS38">
    <cfRule type="expression" dxfId="11300" priority="1728" stopIfTrue="1">
      <formula>$I36="TTL"</formula>
    </cfRule>
  </conditionalFormatting>
  <conditionalFormatting sqref="DS36:DS38">
    <cfRule type="expression" dxfId="11299" priority="1727" stopIfTrue="1">
      <formula>$I36="TTL"</formula>
    </cfRule>
  </conditionalFormatting>
  <conditionalFormatting sqref="DS36:DS38">
    <cfRule type="expression" dxfId="11298" priority="1726" stopIfTrue="1">
      <formula>$I36="TTL"</formula>
    </cfRule>
  </conditionalFormatting>
  <conditionalFormatting sqref="DS36:DS38">
    <cfRule type="expression" dxfId="11297" priority="1725" stopIfTrue="1">
      <formula>$I36="TTL"</formula>
    </cfRule>
  </conditionalFormatting>
  <conditionalFormatting sqref="DU37">
    <cfRule type="expression" dxfId="11296" priority="1724">
      <formula>$I37="TTL"</formula>
    </cfRule>
  </conditionalFormatting>
  <conditionalFormatting sqref="DQ39:DT39 DV39">
    <cfRule type="expression" dxfId="11295" priority="1723">
      <formula>$I39="TTL"</formula>
    </cfRule>
  </conditionalFormatting>
  <conditionalFormatting sqref="DR39">
    <cfRule type="expression" dxfId="11294" priority="1722" stopIfTrue="1">
      <formula>$I39="TTL"</formula>
    </cfRule>
  </conditionalFormatting>
  <conditionalFormatting sqref="DR39">
    <cfRule type="expression" dxfId="11293" priority="1721" stopIfTrue="1">
      <formula>$I39="TTL"</formula>
    </cfRule>
  </conditionalFormatting>
  <conditionalFormatting sqref="DQ39">
    <cfRule type="expression" dxfId="11292" priority="1720" stopIfTrue="1">
      <formula>$I39="TTL"</formula>
    </cfRule>
  </conditionalFormatting>
  <conditionalFormatting sqref="DQ39">
    <cfRule type="expression" dxfId="11291" priority="1719" stopIfTrue="1">
      <formula>$I39="TTL"</formula>
    </cfRule>
  </conditionalFormatting>
  <conditionalFormatting sqref="DS39">
    <cfRule type="expression" dxfId="11290" priority="1718" stopIfTrue="1">
      <formula>$I39="TTL"</formula>
    </cfRule>
  </conditionalFormatting>
  <conditionalFormatting sqref="DS39">
    <cfRule type="expression" dxfId="11289" priority="1717" stopIfTrue="1">
      <formula>$I39="TTL"</formula>
    </cfRule>
  </conditionalFormatting>
  <conditionalFormatting sqref="DR39">
    <cfRule type="expression" dxfId="11288" priority="1716" stopIfTrue="1">
      <formula>$I39="TTL"</formula>
    </cfRule>
  </conditionalFormatting>
  <conditionalFormatting sqref="DR39">
    <cfRule type="expression" dxfId="11287" priority="1715" stopIfTrue="1">
      <formula>$I39="TTL"</formula>
    </cfRule>
  </conditionalFormatting>
  <conditionalFormatting sqref="DS39">
    <cfRule type="expression" dxfId="11286" priority="1714" stopIfTrue="1">
      <formula>$I39="TTL"</formula>
    </cfRule>
  </conditionalFormatting>
  <conditionalFormatting sqref="DS39">
    <cfRule type="expression" dxfId="11285" priority="1713" stopIfTrue="1">
      <formula>$I39="TTL"</formula>
    </cfRule>
  </conditionalFormatting>
  <conditionalFormatting sqref="DS39">
    <cfRule type="expression" dxfId="11284" priority="1712" stopIfTrue="1">
      <formula>$I39="TTL"</formula>
    </cfRule>
  </conditionalFormatting>
  <conditionalFormatting sqref="DS39">
    <cfRule type="expression" dxfId="11283" priority="1711" stopIfTrue="1">
      <formula>$I39="TTL"</formula>
    </cfRule>
  </conditionalFormatting>
  <conditionalFormatting sqref="DU39">
    <cfRule type="expression" dxfId="11282" priority="1710">
      <formula>$I39="TTL"</formula>
    </cfRule>
  </conditionalFormatting>
  <conditionalFormatting sqref="DU37:DU38">
    <cfRule type="expression" dxfId="11281" priority="1709" stopIfTrue="1">
      <formula>$I37="TTL"</formula>
    </cfRule>
  </conditionalFormatting>
  <conditionalFormatting sqref="DQ40:DT41 DV40:DV41">
    <cfRule type="expression" dxfId="11280" priority="1708">
      <formula>$I40="TTL"</formula>
    </cfRule>
  </conditionalFormatting>
  <conditionalFormatting sqref="DR40:DR41">
    <cfRule type="expression" dxfId="11279" priority="1707" stopIfTrue="1">
      <formula>$I40="TTL"</formula>
    </cfRule>
  </conditionalFormatting>
  <conditionalFormatting sqref="DR40:DR41">
    <cfRule type="expression" dxfId="11278" priority="1706" stopIfTrue="1">
      <formula>$I40="TTL"</formula>
    </cfRule>
  </conditionalFormatting>
  <conditionalFormatting sqref="DQ40:DQ41">
    <cfRule type="expression" dxfId="11277" priority="1705" stopIfTrue="1">
      <formula>$I40="TTL"</formula>
    </cfRule>
  </conditionalFormatting>
  <conditionalFormatting sqref="DQ40:DQ41">
    <cfRule type="expression" dxfId="11276" priority="1704" stopIfTrue="1">
      <formula>$I40="TTL"</formula>
    </cfRule>
  </conditionalFormatting>
  <conditionalFormatting sqref="DS40:DS41">
    <cfRule type="expression" dxfId="11275" priority="1703" stopIfTrue="1">
      <formula>$I40="TTL"</formula>
    </cfRule>
  </conditionalFormatting>
  <conditionalFormatting sqref="DS40:DS41">
    <cfRule type="expression" dxfId="11274" priority="1702" stopIfTrue="1">
      <formula>$I40="TTL"</formula>
    </cfRule>
  </conditionalFormatting>
  <conditionalFormatting sqref="DR40:DR41">
    <cfRule type="expression" dxfId="11273" priority="1701" stopIfTrue="1">
      <formula>$I40="TTL"</formula>
    </cfRule>
  </conditionalFormatting>
  <conditionalFormatting sqref="DR40:DR41">
    <cfRule type="expression" dxfId="11272" priority="1700" stopIfTrue="1">
      <formula>$I40="TTL"</formula>
    </cfRule>
  </conditionalFormatting>
  <conditionalFormatting sqref="DS40:DS41">
    <cfRule type="expression" dxfId="11271" priority="1699" stopIfTrue="1">
      <formula>$I40="TTL"</formula>
    </cfRule>
  </conditionalFormatting>
  <conditionalFormatting sqref="DS40:DS41">
    <cfRule type="expression" dxfId="11270" priority="1698" stopIfTrue="1">
      <formula>$I40="TTL"</formula>
    </cfRule>
  </conditionalFormatting>
  <conditionalFormatting sqref="DS40:DS41">
    <cfRule type="expression" dxfId="11269" priority="1697" stopIfTrue="1">
      <formula>$I40="TTL"</formula>
    </cfRule>
  </conditionalFormatting>
  <conditionalFormatting sqref="DS40:DS41">
    <cfRule type="expression" dxfId="11268" priority="1696" stopIfTrue="1">
      <formula>$I40="TTL"</formula>
    </cfRule>
  </conditionalFormatting>
  <conditionalFormatting sqref="DU40:DU41">
    <cfRule type="expression" dxfId="11267" priority="1695">
      <formula>$I40="TTL"</formula>
    </cfRule>
  </conditionalFormatting>
  <conditionalFormatting sqref="DG43:DG49">
    <cfRule type="expression" dxfId="11266" priority="1694">
      <formula>$I43="TTL"</formula>
    </cfRule>
  </conditionalFormatting>
  <conditionalFormatting sqref="DI43:DO45">
    <cfRule type="expression" dxfId="11265" priority="1693">
      <formula>$I43="TTL"</formula>
    </cfRule>
  </conditionalFormatting>
  <conditionalFormatting sqref="DN43:DO45">
    <cfRule type="expression" dxfId="11264" priority="1692" stopIfTrue="1">
      <formula>$I43="TTL"</formula>
    </cfRule>
  </conditionalFormatting>
  <conditionalFormatting sqref="DN43:DO45">
    <cfRule type="expression" dxfId="11263" priority="1691" stopIfTrue="1">
      <formula>$I43="TTL"</formula>
    </cfRule>
  </conditionalFormatting>
  <conditionalFormatting sqref="DI47:DO48">
    <cfRule type="expression" dxfId="11262" priority="1690">
      <formula>$I47="TTL"</formula>
    </cfRule>
  </conditionalFormatting>
  <conditionalFormatting sqref="DN47:DO48">
    <cfRule type="expression" dxfId="11261" priority="1689" stopIfTrue="1">
      <formula>$I47="TTL"</formula>
    </cfRule>
  </conditionalFormatting>
  <conditionalFormatting sqref="DN47:DO48">
    <cfRule type="expression" dxfId="11260" priority="1688" stopIfTrue="1">
      <formula>$I47="TTL"</formula>
    </cfRule>
  </conditionalFormatting>
  <conditionalFormatting sqref="DI46:DO46">
    <cfRule type="expression" dxfId="11259" priority="1687">
      <formula>$I46="TTL"</formula>
    </cfRule>
  </conditionalFormatting>
  <conditionalFormatting sqref="DN46:DO46">
    <cfRule type="expression" dxfId="11258" priority="1686" stopIfTrue="1">
      <formula>$I46="TTL"</formula>
    </cfRule>
  </conditionalFormatting>
  <conditionalFormatting sqref="DN46:DO46">
    <cfRule type="expression" dxfId="11257" priority="1685" stopIfTrue="1">
      <formula>$I46="TTL"</formula>
    </cfRule>
  </conditionalFormatting>
  <conditionalFormatting sqref="DI49:DN49">
    <cfRule type="expression" dxfId="11256" priority="1684">
      <formula>$I49="TTL"</formula>
    </cfRule>
  </conditionalFormatting>
  <conditionalFormatting sqref="DN49">
    <cfRule type="expression" dxfId="11255" priority="1683" stopIfTrue="1">
      <formula>$I49="TTL"</formula>
    </cfRule>
  </conditionalFormatting>
  <conditionalFormatting sqref="DN49">
    <cfRule type="expression" dxfId="11254" priority="1682" stopIfTrue="1">
      <formula>$I49="TTL"</formula>
    </cfRule>
  </conditionalFormatting>
  <conditionalFormatting sqref="DO49">
    <cfRule type="expression" dxfId="11253" priority="1681">
      <formula>$I49="TTL"</formula>
    </cfRule>
  </conditionalFormatting>
  <conditionalFormatting sqref="DO49">
    <cfRule type="expression" dxfId="11252" priority="1680" stopIfTrue="1">
      <formula>$I49="TTL"</formula>
    </cfRule>
  </conditionalFormatting>
  <conditionalFormatting sqref="DO49">
    <cfRule type="expression" dxfId="11251" priority="1679" stopIfTrue="1">
      <formula>$I49="TTL"</formula>
    </cfRule>
  </conditionalFormatting>
  <conditionalFormatting sqref="DQ43:DS47">
    <cfRule type="expression" dxfId="11250" priority="1678">
      <formula>$I43="TTL"</formula>
    </cfRule>
  </conditionalFormatting>
  <conditionalFormatting sqref="DQ43:DR47">
    <cfRule type="expression" dxfId="11249" priority="1677" stopIfTrue="1">
      <formula>$I43="TTL"</formula>
    </cfRule>
  </conditionalFormatting>
  <conditionalFormatting sqref="DQ43:DR47">
    <cfRule type="expression" dxfId="11248" priority="1676" stopIfTrue="1">
      <formula>$I43="TTL"</formula>
    </cfRule>
  </conditionalFormatting>
  <conditionalFormatting sqref="DS43:DS47">
    <cfRule type="expression" dxfId="11247" priority="1675" stopIfTrue="1">
      <formula>$I43="TTL"</formula>
    </cfRule>
  </conditionalFormatting>
  <conditionalFormatting sqref="DS43:DS47">
    <cfRule type="expression" dxfId="11246" priority="1674" stopIfTrue="1">
      <formula>$I43="TTL"</formula>
    </cfRule>
  </conditionalFormatting>
  <conditionalFormatting sqref="DQ48:DS49">
    <cfRule type="expression" dxfId="11245" priority="1673">
      <formula>$I48="TTL"</formula>
    </cfRule>
  </conditionalFormatting>
  <conditionalFormatting sqref="DQ48:DR49">
    <cfRule type="expression" dxfId="11244" priority="1672" stopIfTrue="1">
      <formula>$I48="TTL"</formula>
    </cfRule>
  </conditionalFormatting>
  <conditionalFormatting sqref="DQ48:DR49">
    <cfRule type="expression" dxfId="11243" priority="1671" stopIfTrue="1">
      <formula>$I48="TTL"</formula>
    </cfRule>
  </conditionalFormatting>
  <conditionalFormatting sqref="DS48:DS49">
    <cfRule type="expression" dxfId="11242" priority="1670" stopIfTrue="1">
      <formula>$I48="TTL"</formula>
    </cfRule>
  </conditionalFormatting>
  <conditionalFormatting sqref="DS48:DS49">
    <cfRule type="expression" dxfId="11241" priority="1669" stopIfTrue="1">
      <formula>$I48="TTL"</formula>
    </cfRule>
  </conditionalFormatting>
  <conditionalFormatting sqref="DT43:DV43">
    <cfRule type="expression" dxfId="11240" priority="1668">
      <formula>$I43="TTL"</formula>
    </cfRule>
  </conditionalFormatting>
  <conditionalFormatting sqref="DU43">
    <cfRule type="expression" dxfId="11239" priority="1667">
      <formula>$I43="TTL"</formula>
    </cfRule>
  </conditionalFormatting>
  <conditionalFormatting sqref="DT44:DV45">
    <cfRule type="expression" dxfId="11238" priority="1666">
      <formula>$I44="TTL"</formula>
    </cfRule>
  </conditionalFormatting>
  <conditionalFormatting sqref="DU44:DU45">
    <cfRule type="expression" dxfId="11237" priority="1665">
      <formula>$I44="TTL"</formula>
    </cfRule>
  </conditionalFormatting>
  <conditionalFormatting sqref="DT46:DV49">
    <cfRule type="expression" dxfId="11236" priority="1664">
      <formula>$I46="TTL"</formula>
    </cfRule>
  </conditionalFormatting>
  <conditionalFormatting sqref="DU46:DU49">
    <cfRule type="expression" dxfId="11235" priority="1663">
      <formula>$I45="TTL"</formula>
    </cfRule>
  </conditionalFormatting>
  <conditionalFormatting sqref="DG51">
    <cfRule type="expression" dxfId="11234" priority="1662">
      <formula>$I51="TTL"</formula>
    </cfRule>
  </conditionalFormatting>
  <conditionalFormatting sqref="DI51:DO51">
    <cfRule type="expression" dxfId="11233" priority="1661">
      <formula>$I51="TTL"</formula>
    </cfRule>
  </conditionalFormatting>
  <conditionalFormatting sqref="DN51">
    <cfRule type="expression" dxfId="11232" priority="1660" stopIfTrue="1">
      <formula>$I51="TTL"</formula>
    </cfRule>
  </conditionalFormatting>
  <conditionalFormatting sqref="DN51">
    <cfRule type="expression" dxfId="11231" priority="1659" stopIfTrue="1">
      <formula>$I51="TTL"</formula>
    </cfRule>
  </conditionalFormatting>
  <conditionalFormatting sqref="DQ51:DV51">
    <cfRule type="expression" dxfId="11230" priority="1658">
      <formula>$I51="TTL"</formula>
    </cfRule>
  </conditionalFormatting>
  <conditionalFormatting sqref="DQ51">
    <cfRule type="expression" dxfId="11229" priority="1657" stopIfTrue="1">
      <formula>$I51="TTL"</formula>
    </cfRule>
  </conditionalFormatting>
  <conditionalFormatting sqref="DQ51">
    <cfRule type="expression" dxfId="11228" priority="1656" stopIfTrue="1">
      <formula>$I51="TTL"</formula>
    </cfRule>
  </conditionalFormatting>
  <conditionalFormatting sqref="DS51">
    <cfRule type="expression" dxfId="11227" priority="1655" stopIfTrue="1">
      <formula>$I51="TTL"</formula>
    </cfRule>
  </conditionalFormatting>
  <conditionalFormatting sqref="DS51">
    <cfRule type="expression" dxfId="11226" priority="1654" stopIfTrue="1">
      <formula>$I51="TTL"</formula>
    </cfRule>
  </conditionalFormatting>
  <conditionalFormatting sqref="DR51">
    <cfRule type="expression" dxfId="11225" priority="1653" stopIfTrue="1">
      <formula>$I51="TTL"</formula>
    </cfRule>
  </conditionalFormatting>
  <conditionalFormatting sqref="DR51">
    <cfRule type="expression" dxfId="11224" priority="1652" stopIfTrue="1">
      <formula>$I51="TTL"</formula>
    </cfRule>
  </conditionalFormatting>
  <conditionalFormatting sqref="DG53:DG64">
    <cfRule type="expression" dxfId="11223" priority="1651">
      <formula>$I53="TTL"</formula>
    </cfRule>
  </conditionalFormatting>
  <conditionalFormatting sqref="DI53:DJ54">
    <cfRule type="expression" dxfId="11222" priority="1650">
      <formula>$I53="TTL"</formula>
    </cfRule>
  </conditionalFormatting>
  <conditionalFormatting sqref="DI55:DJ56">
    <cfRule type="expression" dxfId="11221" priority="1649">
      <formula>$I55="TTL"</formula>
    </cfRule>
  </conditionalFormatting>
  <conditionalFormatting sqref="DI57:DJ57">
    <cfRule type="expression" dxfId="11220" priority="1648">
      <formula>$I57="TTL"</formula>
    </cfRule>
  </conditionalFormatting>
  <conditionalFormatting sqref="DI58:DJ59">
    <cfRule type="expression" dxfId="11219" priority="1647">
      <formula>$I58="TTL"</formula>
    </cfRule>
  </conditionalFormatting>
  <conditionalFormatting sqref="DI60:DJ61">
    <cfRule type="expression" dxfId="11218" priority="1646">
      <formula>$I60="TTL"</formula>
    </cfRule>
  </conditionalFormatting>
  <conditionalFormatting sqref="DI62:DJ62">
    <cfRule type="expression" dxfId="11217" priority="1645">
      <formula>$I62="TTL"</formula>
    </cfRule>
  </conditionalFormatting>
  <conditionalFormatting sqref="DI63:DJ64">
    <cfRule type="expression" dxfId="11216" priority="1644">
      <formula>$I63="TTL"</formula>
    </cfRule>
  </conditionalFormatting>
  <conditionalFormatting sqref="DK53:DK64">
    <cfRule type="expression" dxfId="11215" priority="1643">
      <formula>$I53="TTL"</formula>
    </cfRule>
  </conditionalFormatting>
  <conditionalFormatting sqref="DK62:DK64">
    <cfRule type="expression" dxfId="11214" priority="1642">
      <formula>$I62="TTL"</formula>
    </cfRule>
  </conditionalFormatting>
  <conditionalFormatting sqref="DL53:DO53">
    <cfRule type="expression" dxfId="11213" priority="1641">
      <formula>$I53="TTL"</formula>
    </cfRule>
  </conditionalFormatting>
  <conditionalFormatting sqref="DO53">
    <cfRule type="expression" dxfId="11212" priority="1640" stopIfTrue="1">
      <formula>$I53="TTL"</formula>
    </cfRule>
  </conditionalFormatting>
  <conditionalFormatting sqref="DO53">
    <cfRule type="expression" dxfId="11211" priority="1639" stopIfTrue="1">
      <formula>$I53="TTL"</formula>
    </cfRule>
  </conditionalFormatting>
  <conditionalFormatting sqref="DL55:DO56">
    <cfRule type="expression" dxfId="11210" priority="1638">
      <formula>$I55="TTL"</formula>
    </cfRule>
  </conditionalFormatting>
  <conditionalFormatting sqref="DO55:DO56">
    <cfRule type="expression" dxfId="11209" priority="1637" stopIfTrue="1">
      <formula>$I55="TTL"</formula>
    </cfRule>
  </conditionalFormatting>
  <conditionalFormatting sqref="DO55:DO56">
    <cfRule type="expression" dxfId="11208" priority="1636" stopIfTrue="1">
      <formula>$I55="TTL"</formula>
    </cfRule>
  </conditionalFormatting>
  <conditionalFormatting sqref="DN55">
    <cfRule type="expression" dxfId="11207" priority="1635" stopIfTrue="1">
      <formula>$I55="TTL"</formula>
    </cfRule>
  </conditionalFormatting>
  <conditionalFormatting sqref="DN55">
    <cfRule type="expression" dxfId="11206" priority="1634" stopIfTrue="1">
      <formula>$I55="TTL"</formula>
    </cfRule>
  </conditionalFormatting>
  <conditionalFormatting sqref="DN56">
    <cfRule type="expression" dxfId="11205" priority="1633" stopIfTrue="1">
      <formula>$I56="TTL"</formula>
    </cfRule>
  </conditionalFormatting>
  <conditionalFormatting sqref="DN56">
    <cfRule type="expression" dxfId="11204" priority="1632" stopIfTrue="1">
      <formula>$I56="TTL"</formula>
    </cfRule>
  </conditionalFormatting>
  <conditionalFormatting sqref="DL57:DO57">
    <cfRule type="expression" dxfId="11203" priority="1631">
      <formula>$I57="TTL"</formula>
    </cfRule>
  </conditionalFormatting>
  <conditionalFormatting sqref="DO57">
    <cfRule type="expression" dxfId="11202" priority="1630" stopIfTrue="1">
      <formula>$I57="TTL"</formula>
    </cfRule>
  </conditionalFormatting>
  <conditionalFormatting sqref="DO57">
    <cfRule type="expression" dxfId="11201" priority="1629" stopIfTrue="1">
      <formula>$I57="TTL"</formula>
    </cfRule>
  </conditionalFormatting>
  <conditionalFormatting sqref="DN57">
    <cfRule type="expression" dxfId="11200" priority="1628" stopIfTrue="1">
      <formula>$I57="TTL"</formula>
    </cfRule>
  </conditionalFormatting>
  <conditionalFormatting sqref="DN57">
    <cfRule type="expression" dxfId="11199" priority="1627" stopIfTrue="1">
      <formula>$I57="TTL"</formula>
    </cfRule>
  </conditionalFormatting>
  <conditionalFormatting sqref="DL54:DO54">
    <cfRule type="expression" dxfId="11198" priority="1626">
      <formula>$I54="TTL"</formula>
    </cfRule>
  </conditionalFormatting>
  <conditionalFormatting sqref="DO54">
    <cfRule type="expression" dxfId="11197" priority="1625" stopIfTrue="1">
      <formula>$I54="TTL"</formula>
    </cfRule>
  </conditionalFormatting>
  <conditionalFormatting sqref="DO54">
    <cfRule type="expression" dxfId="11196" priority="1624" stopIfTrue="1">
      <formula>$I54="TTL"</formula>
    </cfRule>
  </conditionalFormatting>
  <conditionalFormatting sqref="DL58:DO59">
    <cfRule type="expression" dxfId="11195" priority="1623">
      <formula>$I58="TTL"</formula>
    </cfRule>
  </conditionalFormatting>
  <conditionalFormatting sqref="DO58:DO59">
    <cfRule type="expression" dxfId="11194" priority="1622" stopIfTrue="1">
      <formula>$I58="TTL"</formula>
    </cfRule>
  </conditionalFormatting>
  <conditionalFormatting sqref="DO58:DO59">
    <cfRule type="expression" dxfId="11193" priority="1621" stopIfTrue="1">
      <formula>$I58="TTL"</formula>
    </cfRule>
  </conditionalFormatting>
  <conditionalFormatting sqref="DL60:DO61">
    <cfRule type="expression" dxfId="11192" priority="1620">
      <formula>$I60="TTL"</formula>
    </cfRule>
  </conditionalFormatting>
  <conditionalFormatting sqref="DO60:DO61">
    <cfRule type="expression" dxfId="11191" priority="1619" stopIfTrue="1">
      <formula>$I60="TTL"</formula>
    </cfRule>
  </conditionalFormatting>
  <conditionalFormatting sqref="DO60:DO61">
    <cfRule type="expression" dxfId="11190" priority="1618" stopIfTrue="1">
      <formula>$I60="TTL"</formula>
    </cfRule>
  </conditionalFormatting>
  <conditionalFormatting sqref="DN60">
    <cfRule type="expression" dxfId="11189" priority="1617" stopIfTrue="1">
      <formula>$I60="TTL"</formula>
    </cfRule>
  </conditionalFormatting>
  <conditionalFormatting sqref="DN60">
    <cfRule type="expression" dxfId="11188" priority="1616" stopIfTrue="1">
      <formula>$I60="TTL"</formula>
    </cfRule>
  </conditionalFormatting>
  <conditionalFormatting sqref="DN61">
    <cfRule type="expression" dxfId="11187" priority="1615" stopIfTrue="1">
      <formula>$I61="TTL"</formula>
    </cfRule>
  </conditionalFormatting>
  <conditionalFormatting sqref="DN61">
    <cfRule type="expression" dxfId="11186" priority="1614" stopIfTrue="1">
      <formula>$I61="TTL"</formula>
    </cfRule>
  </conditionalFormatting>
  <conditionalFormatting sqref="DL62:DO62">
    <cfRule type="expression" dxfId="11185" priority="1613">
      <formula>$I62="TTL"</formula>
    </cfRule>
  </conditionalFormatting>
  <conditionalFormatting sqref="DO62">
    <cfRule type="expression" dxfId="11184" priority="1612" stopIfTrue="1">
      <formula>$I62="TTL"</formula>
    </cfRule>
  </conditionalFormatting>
  <conditionalFormatting sqref="DO62">
    <cfRule type="expression" dxfId="11183" priority="1611" stopIfTrue="1">
      <formula>$I62="TTL"</formula>
    </cfRule>
  </conditionalFormatting>
  <conditionalFormatting sqref="DN62">
    <cfRule type="expression" dxfId="11182" priority="1610" stopIfTrue="1">
      <formula>$I62="TTL"</formula>
    </cfRule>
  </conditionalFormatting>
  <conditionalFormatting sqref="DN62">
    <cfRule type="expression" dxfId="11181" priority="1609" stopIfTrue="1">
      <formula>$I62="TTL"</formula>
    </cfRule>
  </conditionalFormatting>
  <conditionalFormatting sqref="DL63:DO64">
    <cfRule type="expression" dxfId="11180" priority="1608">
      <formula>$I63="TTL"</formula>
    </cfRule>
  </conditionalFormatting>
  <conditionalFormatting sqref="DO63:DO64">
    <cfRule type="expression" dxfId="11179" priority="1607" stopIfTrue="1">
      <formula>$I63="TTL"</formula>
    </cfRule>
  </conditionalFormatting>
  <conditionalFormatting sqref="DO63:DO64">
    <cfRule type="expression" dxfId="11178" priority="1606" stopIfTrue="1">
      <formula>$I63="TTL"</formula>
    </cfRule>
  </conditionalFormatting>
  <conditionalFormatting sqref="DN63">
    <cfRule type="expression" dxfId="11177" priority="1605" stopIfTrue="1">
      <formula>$I63="TTL"</formula>
    </cfRule>
  </conditionalFormatting>
  <conditionalFormatting sqref="DN63">
    <cfRule type="expression" dxfId="11176" priority="1604" stopIfTrue="1">
      <formula>$I63="TTL"</formula>
    </cfRule>
  </conditionalFormatting>
  <conditionalFormatting sqref="DQ53:DV54 DS54:DS56 DV54:DV64">
    <cfRule type="expression" dxfId="11175" priority="1603">
      <formula>$I53="TTL"</formula>
    </cfRule>
  </conditionalFormatting>
  <conditionalFormatting sqref="DR53:DR54">
    <cfRule type="expression" dxfId="11174" priority="1602" stopIfTrue="1">
      <formula>$I53="TTL"</formula>
    </cfRule>
  </conditionalFormatting>
  <conditionalFormatting sqref="DR53:DR54">
    <cfRule type="expression" dxfId="11173" priority="1601" stopIfTrue="1">
      <formula>$I53="TTL"</formula>
    </cfRule>
  </conditionalFormatting>
  <conditionalFormatting sqref="DQ55:DV56">
    <cfRule type="expression" dxfId="11172" priority="1600">
      <formula>$I55="TTL"</formula>
    </cfRule>
  </conditionalFormatting>
  <conditionalFormatting sqref="DR55:DR56">
    <cfRule type="expression" dxfId="11171" priority="1599" stopIfTrue="1">
      <formula>$I55="TTL"</formula>
    </cfRule>
  </conditionalFormatting>
  <conditionalFormatting sqref="DR55:DR56">
    <cfRule type="expression" dxfId="11170" priority="1598" stopIfTrue="1">
      <formula>$I55="TTL"</formula>
    </cfRule>
  </conditionalFormatting>
  <conditionalFormatting sqref="DQ55">
    <cfRule type="expression" dxfId="11169" priority="1597" stopIfTrue="1">
      <formula>$I55="TTL"</formula>
    </cfRule>
  </conditionalFormatting>
  <conditionalFormatting sqref="DQ55">
    <cfRule type="expression" dxfId="11168" priority="1596" stopIfTrue="1">
      <formula>$I55="TTL"</formula>
    </cfRule>
  </conditionalFormatting>
  <conditionalFormatting sqref="DQ56">
    <cfRule type="expression" dxfId="11167" priority="1595" stopIfTrue="1">
      <formula>$I56="TTL"</formula>
    </cfRule>
  </conditionalFormatting>
  <conditionalFormatting sqref="DQ56">
    <cfRule type="expression" dxfId="11166" priority="1594" stopIfTrue="1">
      <formula>$I56="TTL"</formula>
    </cfRule>
  </conditionalFormatting>
  <conditionalFormatting sqref="DQ57:DV57">
    <cfRule type="expression" dxfId="11165" priority="1593">
      <formula>$I57="TTL"</formula>
    </cfRule>
  </conditionalFormatting>
  <conditionalFormatting sqref="DR57">
    <cfRule type="expression" dxfId="11164" priority="1592" stopIfTrue="1">
      <formula>$I57="TTL"</formula>
    </cfRule>
  </conditionalFormatting>
  <conditionalFormatting sqref="DR57">
    <cfRule type="expression" dxfId="11163" priority="1591" stopIfTrue="1">
      <formula>$I57="TTL"</formula>
    </cfRule>
  </conditionalFormatting>
  <conditionalFormatting sqref="DQ57">
    <cfRule type="expression" dxfId="11162" priority="1590" stopIfTrue="1">
      <formula>$I57="TTL"</formula>
    </cfRule>
  </conditionalFormatting>
  <conditionalFormatting sqref="DQ57">
    <cfRule type="expression" dxfId="11161" priority="1589" stopIfTrue="1">
      <formula>$I57="TTL"</formula>
    </cfRule>
  </conditionalFormatting>
  <conditionalFormatting sqref="DQ58:DV59">
    <cfRule type="expression" dxfId="11160" priority="1588">
      <formula>$I58="TTL"</formula>
    </cfRule>
  </conditionalFormatting>
  <conditionalFormatting sqref="DR58:DR59">
    <cfRule type="expression" dxfId="11159" priority="1587" stopIfTrue="1">
      <formula>$I58="TTL"</formula>
    </cfRule>
  </conditionalFormatting>
  <conditionalFormatting sqref="DR58:DR59">
    <cfRule type="expression" dxfId="11158" priority="1586" stopIfTrue="1">
      <formula>$I58="TTL"</formula>
    </cfRule>
  </conditionalFormatting>
  <conditionalFormatting sqref="DQ60:DV61">
    <cfRule type="expression" dxfId="11157" priority="1585">
      <formula>$I60="TTL"</formula>
    </cfRule>
  </conditionalFormatting>
  <conditionalFormatting sqref="DR60:DR61">
    <cfRule type="expression" dxfId="11156" priority="1584" stopIfTrue="1">
      <formula>$I60="TTL"</formula>
    </cfRule>
  </conditionalFormatting>
  <conditionalFormatting sqref="DR60:DR61">
    <cfRule type="expression" dxfId="11155" priority="1583" stopIfTrue="1">
      <formula>$I60="TTL"</formula>
    </cfRule>
  </conditionalFormatting>
  <conditionalFormatting sqref="DQ61">
    <cfRule type="expression" dxfId="11154" priority="1582" stopIfTrue="1">
      <formula>$I61="TTL"</formula>
    </cfRule>
  </conditionalFormatting>
  <conditionalFormatting sqref="DQ61">
    <cfRule type="expression" dxfId="11153" priority="1581" stopIfTrue="1">
      <formula>$I61="TTL"</formula>
    </cfRule>
  </conditionalFormatting>
  <conditionalFormatting sqref="DQ62:DV62">
    <cfRule type="expression" dxfId="11152" priority="1580">
      <formula>$I62="TTL"</formula>
    </cfRule>
  </conditionalFormatting>
  <conditionalFormatting sqref="DR62">
    <cfRule type="expression" dxfId="11151" priority="1579" stopIfTrue="1">
      <formula>$I62="TTL"</formula>
    </cfRule>
  </conditionalFormatting>
  <conditionalFormatting sqref="DR62">
    <cfRule type="expression" dxfId="11150" priority="1578" stopIfTrue="1">
      <formula>$I62="TTL"</formula>
    </cfRule>
  </conditionalFormatting>
  <conditionalFormatting sqref="DQ62">
    <cfRule type="expression" dxfId="11149" priority="1577" stopIfTrue="1">
      <formula>$I62="TTL"</formula>
    </cfRule>
  </conditionalFormatting>
  <conditionalFormatting sqref="DQ62">
    <cfRule type="expression" dxfId="11148" priority="1576" stopIfTrue="1">
      <formula>$I62="TTL"</formula>
    </cfRule>
  </conditionalFormatting>
  <conditionalFormatting sqref="DQ63:DV64">
    <cfRule type="expression" dxfId="11147" priority="1575">
      <formula>$I63="TTL"</formula>
    </cfRule>
  </conditionalFormatting>
  <conditionalFormatting sqref="DR63:DR64">
    <cfRule type="expression" dxfId="11146" priority="1574" stopIfTrue="1">
      <formula>$I63="TTL"</formula>
    </cfRule>
  </conditionalFormatting>
  <conditionalFormatting sqref="DR63:DR64">
    <cfRule type="expression" dxfId="11145" priority="1573" stopIfTrue="1">
      <formula>$I63="TTL"</formula>
    </cfRule>
  </conditionalFormatting>
  <conditionalFormatting sqref="DS57">
    <cfRule type="expression" dxfId="11144" priority="1572">
      <formula>$I57="TTL"</formula>
    </cfRule>
  </conditionalFormatting>
  <conditionalFormatting sqref="DG66:DG67">
    <cfRule type="expression" dxfId="11143" priority="1571">
      <formula>$I66="TTL"</formula>
    </cfRule>
  </conditionalFormatting>
  <conditionalFormatting sqref="DI66:DO67">
    <cfRule type="expression" dxfId="11142" priority="1570">
      <formula>$I66="TTL"</formula>
    </cfRule>
  </conditionalFormatting>
  <conditionalFormatting sqref="DN66">
    <cfRule type="expression" dxfId="11141" priority="1569" stopIfTrue="1">
      <formula>$I66="TTL"</formula>
    </cfRule>
  </conditionalFormatting>
  <conditionalFormatting sqref="DN66">
    <cfRule type="expression" dxfId="11140" priority="1568" stopIfTrue="1">
      <formula>$I66="TTL"</formula>
    </cfRule>
  </conditionalFormatting>
  <conditionalFormatting sqref="DO66">
    <cfRule type="expression" dxfId="11139" priority="1567" stopIfTrue="1">
      <formula>$I66="TTL"</formula>
    </cfRule>
  </conditionalFormatting>
  <conditionalFormatting sqref="DO66">
    <cfRule type="expression" dxfId="11138" priority="1566" stopIfTrue="1">
      <formula>$I66="TTL"</formula>
    </cfRule>
  </conditionalFormatting>
  <conditionalFormatting sqref="DO67">
    <cfRule type="expression" dxfId="11137" priority="1565" stopIfTrue="1">
      <formula>$I67="TTL"</formula>
    </cfRule>
  </conditionalFormatting>
  <conditionalFormatting sqref="DO67">
    <cfRule type="expression" dxfId="11136" priority="1564" stopIfTrue="1">
      <formula>$I67="TTL"</formula>
    </cfRule>
  </conditionalFormatting>
  <conditionalFormatting sqref="DQ66:DX67">
    <cfRule type="expression" dxfId="11135" priority="1563">
      <formula>$I66="TTL"</formula>
    </cfRule>
  </conditionalFormatting>
  <conditionalFormatting sqref="DQ66">
    <cfRule type="expression" dxfId="11134" priority="1562" stopIfTrue="1">
      <formula>$I66="TTL"</formula>
    </cfRule>
  </conditionalFormatting>
  <conditionalFormatting sqref="DQ66">
    <cfRule type="expression" dxfId="11133" priority="1561" stopIfTrue="1">
      <formula>$I66="TTL"</formula>
    </cfRule>
  </conditionalFormatting>
  <conditionalFormatting sqref="DR66">
    <cfRule type="expression" dxfId="11132" priority="1560" stopIfTrue="1">
      <formula>$I66="TTL"</formula>
    </cfRule>
  </conditionalFormatting>
  <conditionalFormatting sqref="DR66">
    <cfRule type="expression" dxfId="11131" priority="1559" stopIfTrue="1">
      <formula>$I66="TTL"</formula>
    </cfRule>
  </conditionalFormatting>
  <conditionalFormatting sqref="DR67">
    <cfRule type="expression" dxfId="11130" priority="1558" stopIfTrue="1">
      <formula>$I67="TTL"</formula>
    </cfRule>
  </conditionalFormatting>
  <conditionalFormatting sqref="DR67">
    <cfRule type="expression" dxfId="11129" priority="1557" stopIfTrue="1">
      <formula>$I67="TTL"</formula>
    </cfRule>
  </conditionalFormatting>
  <conditionalFormatting sqref="DS66">
    <cfRule type="expression" dxfId="11128" priority="1556" stopIfTrue="1">
      <formula>$I66="TTL"</formula>
    </cfRule>
  </conditionalFormatting>
  <conditionalFormatting sqref="DS66">
    <cfRule type="expression" dxfId="11127" priority="1555" stopIfTrue="1">
      <formula>$I66="TTL"</formula>
    </cfRule>
  </conditionalFormatting>
  <conditionalFormatting sqref="DS67">
    <cfRule type="expression" dxfId="11126" priority="1554" stopIfTrue="1">
      <formula>$I67="TTL"</formula>
    </cfRule>
  </conditionalFormatting>
  <conditionalFormatting sqref="DS67">
    <cfRule type="expression" dxfId="11125" priority="1553" stopIfTrue="1">
      <formula>$I67="TTL"</formula>
    </cfRule>
  </conditionalFormatting>
  <conditionalFormatting sqref="DG69:DG76">
    <cfRule type="expression" dxfId="11124" priority="1552">
      <formula>$I69="TTL"</formula>
    </cfRule>
  </conditionalFormatting>
  <conditionalFormatting sqref="DI69:DO76">
    <cfRule type="expression" dxfId="11123" priority="1551">
      <formula>$I69="TTL"</formula>
    </cfRule>
  </conditionalFormatting>
  <conditionalFormatting sqref="DL69:DM76">
    <cfRule type="expression" dxfId="11122" priority="1550" stopIfTrue="1">
      <formula>$I69="TTL"</formula>
    </cfRule>
  </conditionalFormatting>
  <conditionalFormatting sqref="DL69:DM76">
    <cfRule type="expression" dxfId="11121" priority="1549" stopIfTrue="1">
      <formula>$I69="TTL"</formula>
    </cfRule>
  </conditionalFormatting>
  <conditionalFormatting sqref="DN69:DN76">
    <cfRule type="expression" dxfId="11120" priority="1548" stopIfTrue="1">
      <formula>$I69="TTL"</formula>
    </cfRule>
  </conditionalFormatting>
  <conditionalFormatting sqref="DN69:DN76">
    <cfRule type="expression" dxfId="11119" priority="1547" stopIfTrue="1">
      <formula>$I69="TTL"</formula>
    </cfRule>
  </conditionalFormatting>
  <conditionalFormatting sqref="DO69:DO76">
    <cfRule type="expression" dxfId="11118" priority="1546" stopIfTrue="1">
      <formula>$I69="TTL"</formula>
    </cfRule>
  </conditionalFormatting>
  <conditionalFormatting sqref="DO69:DO76">
    <cfRule type="expression" dxfId="11117" priority="1545" stopIfTrue="1">
      <formula>$I69="TTL"</formula>
    </cfRule>
  </conditionalFormatting>
  <conditionalFormatting sqref="DQ69:DX76">
    <cfRule type="expression" dxfId="11116" priority="1544">
      <formula>$I69="TTL"</formula>
    </cfRule>
  </conditionalFormatting>
  <conditionalFormatting sqref="DQ69:DQ76">
    <cfRule type="expression" dxfId="11115" priority="1543" stopIfTrue="1">
      <formula>$I69="TTL"</formula>
    </cfRule>
  </conditionalFormatting>
  <conditionalFormatting sqref="DQ69:DQ76">
    <cfRule type="expression" dxfId="11114" priority="1542" stopIfTrue="1">
      <formula>$I69="TTL"</formula>
    </cfRule>
  </conditionalFormatting>
  <conditionalFormatting sqref="DR69:DR76">
    <cfRule type="expression" dxfId="11113" priority="1541" stopIfTrue="1">
      <formula>$I69="TTL"</formula>
    </cfRule>
  </conditionalFormatting>
  <conditionalFormatting sqref="DR69:DR76">
    <cfRule type="expression" dxfId="11112" priority="1540" stopIfTrue="1">
      <formula>$I69="TTL"</formula>
    </cfRule>
  </conditionalFormatting>
  <conditionalFormatting sqref="DS69:DS76">
    <cfRule type="expression" dxfId="11111" priority="1539" stopIfTrue="1">
      <formula>$I69="TTL"</formula>
    </cfRule>
  </conditionalFormatting>
  <conditionalFormatting sqref="DS69:DS76">
    <cfRule type="expression" dxfId="11110" priority="1538" stopIfTrue="1">
      <formula>$I69="TTL"</formula>
    </cfRule>
  </conditionalFormatting>
  <conditionalFormatting sqref="DW69:DW76">
    <cfRule type="expression" dxfId="11109" priority="1537" stopIfTrue="1">
      <formula>$I69="TTL"</formula>
    </cfRule>
  </conditionalFormatting>
  <conditionalFormatting sqref="DW69:DW76">
    <cfRule type="expression" dxfId="11108" priority="1536" stopIfTrue="1">
      <formula>$I69="TTL"</formula>
    </cfRule>
  </conditionalFormatting>
  <conditionalFormatting sqref="DG78">
    <cfRule type="expression" dxfId="11107" priority="1535">
      <formula>$I78="TTL"</formula>
    </cfRule>
  </conditionalFormatting>
  <conditionalFormatting sqref="DG79:DG91">
    <cfRule type="expression" dxfId="11106" priority="1534">
      <formula>$I79="TTL"</formula>
    </cfRule>
  </conditionalFormatting>
  <conditionalFormatting sqref="DN78:DO91 DI78:DI79 DL78:DM80 DI84:DI91 DK84:DM91 DJ78:DK91">
    <cfRule type="expression" dxfId="11105" priority="1533">
      <formula>$I78="TTL"</formula>
    </cfRule>
  </conditionalFormatting>
  <conditionalFormatting sqref="DI80:DO83">
    <cfRule type="expression" dxfId="11104" priority="1532">
      <formula>$I80="TTL"</formula>
    </cfRule>
  </conditionalFormatting>
  <conditionalFormatting sqref="DI80:DI83">
    <cfRule type="expression" dxfId="11103" priority="1531">
      <formula>$I80="TTL"</formula>
    </cfRule>
  </conditionalFormatting>
  <conditionalFormatting sqref="DO78:DO91">
    <cfRule type="expression" dxfId="11102" priority="1530" stopIfTrue="1">
      <formula>$I78="TTL"</formula>
    </cfRule>
  </conditionalFormatting>
  <conditionalFormatting sqref="DO78:DO91">
    <cfRule type="expression" dxfId="11101" priority="1529" stopIfTrue="1">
      <formula>$I78="TTL"</formula>
    </cfRule>
  </conditionalFormatting>
  <conditionalFormatting sqref="DN90:DN91">
    <cfRule type="expression" dxfId="11100" priority="1528" stopIfTrue="1">
      <formula>$I90="TTL"</formula>
    </cfRule>
  </conditionalFormatting>
  <conditionalFormatting sqref="DN90:DN91">
    <cfRule type="expression" dxfId="11099" priority="1527" stopIfTrue="1">
      <formula>$I90="TTL"</formula>
    </cfRule>
  </conditionalFormatting>
  <conditionalFormatting sqref="DT78:DU79 DQ78:DS91 DT84:DU91 DV78:DV91">
    <cfRule type="expression" dxfId="11098" priority="1526">
      <formula>$I78="TTL"</formula>
    </cfRule>
  </conditionalFormatting>
  <conditionalFormatting sqref="DQ80:DV83">
    <cfRule type="expression" dxfId="11097" priority="1525">
      <formula>$I80="TTL"</formula>
    </cfRule>
  </conditionalFormatting>
  <conditionalFormatting sqref="DR78:DR91">
    <cfRule type="expression" dxfId="11096" priority="1524" stopIfTrue="1">
      <formula>$I78="TTL"</formula>
    </cfRule>
  </conditionalFormatting>
  <conditionalFormatting sqref="DR78:DR91">
    <cfRule type="expression" dxfId="11095" priority="1523" stopIfTrue="1">
      <formula>$I78="TTL"</formula>
    </cfRule>
  </conditionalFormatting>
  <conditionalFormatting sqref="DS78:DS91">
    <cfRule type="expression" dxfId="11094" priority="1522" stopIfTrue="1">
      <formula>$I78="TTL"</formula>
    </cfRule>
  </conditionalFormatting>
  <conditionalFormatting sqref="DS78:DS91">
    <cfRule type="expression" dxfId="11093" priority="1521" stopIfTrue="1">
      <formula>$I78="TTL"</formula>
    </cfRule>
  </conditionalFormatting>
  <conditionalFormatting sqref="DQ90:DQ91">
    <cfRule type="expression" dxfId="11092" priority="1520" stopIfTrue="1">
      <formula>$I90="TTL"</formula>
    </cfRule>
  </conditionalFormatting>
  <conditionalFormatting sqref="DQ90:DQ91">
    <cfRule type="expression" dxfId="11091" priority="1519" stopIfTrue="1">
      <formula>$I90="TTL"</formula>
    </cfRule>
  </conditionalFormatting>
  <conditionalFormatting sqref="DG93:DG94">
    <cfRule type="expression" dxfId="11090" priority="1518">
      <formula>$I93="TTL"</formula>
    </cfRule>
  </conditionalFormatting>
  <conditionalFormatting sqref="DI93:DO94">
    <cfRule type="expression" dxfId="11089" priority="1517">
      <formula>$I93="TTL"</formula>
    </cfRule>
  </conditionalFormatting>
  <conditionalFormatting sqref="DN93">
    <cfRule type="expression" dxfId="11088" priority="1516" stopIfTrue="1">
      <formula>$I93="TTL"</formula>
    </cfRule>
  </conditionalFormatting>
  <conditionalFormatting sqref="DN93">
    <cfRule type="expression" dxfId="11087" priority="1515" stopIfTrue="1">
      <formula>$I93="TTL"</formula>
    </cfRule>
  </conditionalFormatting>
  <conditionalFormatting sqref="DN94">
    <cfRule type="expression" dxfId="11086" priority="1514" stopIfTrue="1">
      <formula>$I94="TTL"</formula>
    </cfRule>
  </conditionalFormatting>
  <conditionalFormatting sqref="DN94">
    <cfRule type="expression" dxfId="11085" priority="1513" stopIfTrue="1">
      <formula>$I94="TTL"</formula>
    </cfRule>
  </conditionalFormatting>
  <conditionalFormatting sqref="DO93:DO94">
    <cfRule type="expression" dxfId="11084" priority="1512" stopIfTrue="1">
      <formula>$I93="TTL"</formula>
    </cfRule>
  </conditionalFormatting>
  <conditionalFormatting sqref="DO93:DO94">
    <cfRule type="expression" dxfId="11083" priority="1511" stopIfTrue="1">
      <formula>$I93="TTL"</formula>
    </cfRule>
  </conditionalFormatting>
  <conditionalFormatting sqref="DN93">
    <cfRule type="expression" dxfId="11082" priority="1510" stopIfTrue="1">
      <formula>$I93="TTL"</formula>
    </cfRule>
  </conditionalFormatting>
  <conditionalFormatting sqref="DN93">
    <cfRule type="expression" dxfId="11081" priority="1509" stopIfTrue="1">
      <formula>$I93="TTL"</formula>
    </cfRule>
  </conditionalFormatting>
  <conditionalFormatting sqref="DQ93:DV94">
    <cfRule type="expression" dxfId="11080" priority="1508">
      <formula>$I93="TTL"</formula>
    </cfRule>
  </conditionalFormatting>
  <conditionalFormatting sqref="DQ93:DR94">
    <cfRule type="expression" dxfId="11079" priority="1507" stopIfTrue="1">
      <formula>$I93="TTL"</formula>
    </cfRule>
  </conditionalFormatting>
  <conditionalFormatting sqref="DQ93:DR94">
    <cfRule type="expression" dxfId="11078" priority="1506" stopIfTrue="1">
      <formula>$I93="TTL"</formula>
    </cfRule>
  </conditionalFormatting>
  <conditionalFormatting sqref="DQ93">
    <cfRule type="expression" dxfId="11077" priority="1505" stopIfTrue="1">
      <formula>$I93="TTL"</formula>
    </cfRule>
  </conditionalFormatting>
  <conditionalFormatting sqref="DQ93">
    <cfRule type="expression" dxfId="11076" priority="1504" stopIfTrue="1">
      <formula>$I93="TTL"</formula>
    </cfRule>
  </conditionalFormatting>
  <conditionalFormatting sqref="DG108:DG109">
    <cfRule type="expression" dxfId="11075" priority="1496">
      <formula>$I108="TTL"</formula>
    </cfRule>
  </conditionalFormatting>
  <conditionalFormatting sqref="DI108:DO109">
    <cfRule type="expression" dxfId="11074" priority="1495">
      <formula>$I108="TTL"</formula>
    </cfRule>
  </conditionalFormatting>
  <conditionalFormatting sqref="DO108:DO109">
    <cfRule type="expression" dxfId="11073" priority="1494" stopIfTrue="1">
      <formula>$I108="TTL"</formula>
    </cfRule>
  </conditionalFormatting>
  <conditionalFormatting sqref="DO108:DO109">
    <cfRule type="expression" dxfId="11072" priority="1493" stopIfTrue="1">
      <formula>$I108="TTL"</formula>
    </cfRule>
  </conditionalFormatting>
  <conditionalFormatting sqref="DQ108:DV109">
    <cfRule type="expression" dxfId="11071" priority="1492">
      <formula>$I108="TTL"</formula>
    </cfRule>
  </conditionalFormatting>
  <conditionalFormatting sqref="DR108:DR109">
    <cfRule type="expression" dxfId="11070" priority="1491" stopIfTrue="1">
      <formula>$I108="TTL"</formula>
    </cfRule>
  </conditionalFormatting>
  <conditionalFormatting sqref="DR108:DR109">
    <cfRule type="expression" dxfId="11069" priority="1490" stopIfTrue="1">
      <formula>$I108="TTL"</formula>
    </cfRule>
  </conditionalFormatting>
  <conditionalFormatting sqref="DQ108:DQ109">
    <cfRule type="expression" dxfId="11068" priority="1489">
      <formula>$I108="TTL"</formula>
    </cfRule>
  </conditionalFormatting>
  <conditionalFormatting sqref="DG111:DG113">
    <cfRule type="expression" dxfId="11067" priority="1488">
      <formula>$I111="TTL"</formula>
    </cfRule>
  </conditionalFormatting>
  <conditionalFormatting sqref="DI111:DI113">
    <cfRule type="expression" dxfId="11066" priority="1487">
      <formula>$I111="TTL"</formula>
    </cfRule>
  </conditionalFormatting>
  <conditionalFormatting sqref="EQ17:ER17">
    <cfRule type="expression" dxfId="11065" priority="1483" stopIfTrue="1">
      <formula>$I17="TTL"</formula>
    </cfRule>
  </conditionalFormatting>
  <conditionalFormatting sqref="EQ17:ER17">
    <cfRule type="expression" dxfId="11064" priority="1482" stopIfTrue="1">
      <formula>$I17="TTL"</formula>
    </cfRule>
  </conditionalFormatting>
  <conditionalFormatting sqref="ET17">
    <cfRule type="expression" dxfId="11063" priority="1481" stopIfTrue="1">
      <formula>$I17="TTL"</formula>
    </cfRule>
  </conditionalFormatting>
  <conditionalFormatting sqref="ET17">
    <cfRule type="expression" dxfId="11062" priority="1480" stopIfTrue="1">
      <formula>$I17="TTL"</formula>
    </cfRule>
  </conditionalFormatting>
  <conditionalFormatting sqref="EO118">
    <cfRule type="expression" dxfId="11061" priority="1479" stopIfTrue="1">
      <formula>$I118="TTL"</formula>
    </cfRule>
  </conditionalFormatting>
  <conditionalFormatting sqref="EO118">
    <cfRule type="expression" dxfId="11060" priority="1478" stopIfTrue="1">
      <formula>$I118="TTL"</formula>
    </cfRule>
  </conditionalFormatting>
  <conditionalFormatting sqref="EN118">
    <cfRule type="expression" dxfId="11059" priority="1477" stopIfTrue="1">
      <formula>$I118="TTL"</formula>
    </cfRule>
  </conditionalFormatting>
  <conditionalFormatting sqref="EN118">
    <cfRule type="expression" dxfId="11058" priority="1476" stopIfTrue="1">
      <formula>$I118="TTL"</formula>
    </cfRule>
  </conditionalFormatting>
  <conditionalFormatting sqref="EO116">
    <cfRule type="expression" dxfId="11057" priority="1475" stopIfTrue="1">
      <formula>$I116="TTL"</formula>
    </cfRule>
  </conditionalFormatting>
  <conditionalFormatting sqref="EO116">
    <cfRule type="expression" dxfId="11056" priority="1474" stopIfTrue="1">
      <formula>$I116="TTL"</formula>
    </cfRule>
  </conditionalFormatting>
  <conditionalFormatting sqref="EN116">
    <cfRule type="expression" dxfId="11055" priority="1473" stopIfTrue="1">
      <formula>$I116="TTL"</formula>
    </cfRule>
  </conditionalFormatting>
  <conditionalFormatting sqref="EN116">
    <cfRule type="expression" dxfId="11054" priority="1472" stopIfTrue="1">
      <formula>$I116="TTL"</formula>
    </cfRule>
  </conditionalFormatting>
  <conditionalFormatting sqref="EO117">
    <cfRule type="expression" dxfId="11053" priority="1471" stopIfTrue="1">
      <formula>$I117="TTL"</formula>
    </cfRule>
  </conditionalFormatting>
  <conditionalFormatting sqref="EO117">
    <cfRule type="expression" dxfId="11052" priority="1470" stopIfTrue="1">
      <formula>$I117="TTL"</formula>
    </cfRule>
  </conditionalFormatting>
  <conditionalFormatting sqref="EN117">
    <cfRule type="expression" dxfId="11051" priority="1469" stopIfTrue="1">
      <formula>$I117="TTL"</formula>
    </cfRule>
  </conditionalFormatting>
  <conditionalFormatting sqref="EN117">
    <cfRule type="expression" dxfId="11050" priority="1468" stopIfTrue="1">
      <formula>$I117="TTL"</formula>
    </cfRule>
  </conditionalFormatting>
  <conditionalFormatting sqref="EV14:EV15 EV17 EV33">
    <cfRule type="expression" dxfId="11049" priority="1467" stopIfTrue="1">
      <formula>$I14="TTL"</formula>
    </cfRule>
  </conditionalFormatting>
  <conditionalFormatting sqref="EV14:EV15 EV17 EV33">
    <cfRule type="expression" dxfId="11048" priority="1466" stopIfTrue="1">
      <formula>$I14="TTL"</formula>
    </cfRule>
  </conditionalFormatting>
  <conditionalFormatting sqref="EV14:EV15 EV17 EV33">
    <cfRule type="expression" dxfId="11047" priority="1465" stopIfTrue="1">
      <formula>$I14="TTL"</formula>
    </cfRule>
  </conditionalFormatting>
  <conditionalFormatting sqref="EV14:EV15 EV17 EV33">
    <cfRule type="expression" dxfId="11046" priority="1464" stopIfTrue="1">
      <formula>$I14="TTL"</formula>
    </cfRule>
  </conditionalFormatting>
  <conditionalFormatting sqref="EQ17:ER17">
    <cfRule type="expression" dxfId="11045" priority="1463" stopIfTrue="1">
      <formula>$I17="TTL"</formula>
    </cfRule>
  </conditionalFormatting>
  <conditionalFormatting sqref="EQ17:ER17">
    <cfRule type="expression" dxfId="11044" priority="1462" stopIfTrue="1">
      <formula>$I17="TTL"</formula>
    </cfRule>
  </conditionalFormatting>
  <conditionalFormatting sqref="ET17">
    <cfRule type="expression" dxfId="11043" priority="1461" stopIfTrue="1">
      <formula>$I17="TTL"</formula>
    </cfRule>
  </conditionalFormatting>
  <conditionalFormatting sqref="ET17">
    <cfRule type="expression" dxfId="11042" priority="1460" stopIfTrue="1">
      <formula>$I17="TTL"</formula>
    </cfRule>
  </conditionalFormatting>
  <conditionalFormatting sqref="EO118">
    <cfRule type="expression" dxfId="11041" priority="1459" stopIfTrue="1">
      <formula>$I118="TTL"</formula>
    </cfRule>
  </conditionalFormatting>
  <conditionalFormatting sqref="EO118">
    <cfRule type="expression" dxfId="11040" priority="1458" stopIfTrue="1">
      <formula>$I118="TTL"</formula>
    </cfRule>
  </conditionalFormatting>
  <conditionalFormatting sqref="EN118">
    <cfRule type="expression" dxfId="11039" priority="1457" stopIfTrue="1">
      <formula>$I118="TTL"</formula>
    </cfRule>
  </conditionalFormatting>
  <conditionalFormatting sqref="EN118">
    <cfRule type="expression" dxfId="11038" priority="1456" stopIfTrue="1">
      <formula>$I118="TTL"</formula>
    </cfRule>
  </conditionalFormatting>
  <conditionalFormatting sqref="EO116">
    <cfRule type="expression" dxfId="11037" priority="1455" stopIfTrue="1">
      <formula>$I116="TTL"</formula>
    </cfRule>
  </conditionalFormatting>
  <conditionalFormatting sqref="EO116">
    <cfRule type="expression" dxfId="11036" priority="1454" stopIfTrue="1">
      <formula>$I116="TTL"</formula>
    </cfRule>
  </conditionalFormatting>
  <conditionalFormatting sqref="EN116">
    <cfRule type="expression" dxfId="11035" priority="1453" stopIfTrue="1">
      <formula>$I116="TTL"</formula>
    </cfRule>
  </conditionalFormatting>
  <conditionalFormatting sqref="EN116">
    <cfRule type="expression" dxfId="11034" priority="1452" stopIfTrue="1">
      <formula>$I116="TTL"</formula>
    </cfRule>
  </conditionalFormatting>
  <conditionalFormatting sqref="EO117">
    <cfRule type="expression" dxfId="11033" priority="1451" stopIfTrue="1">
      <formula>$I117="TTL"</formula>
    </cfRule>
  </conditionalFormatting>
  <conditionalFormatting sqref="EO117">
    <cfRule type="expression" dxfId="11032" priority="1450" stopIfTrue="1">
      <formula>$I117="TTL"</formula>
    </cfRule>
  </conditionalFormatting>
  <conditionalFormatting sqref="EN117">
    <cfRule type="expression" dxfId="11031" priority="1449" stopIfTrue="1">
      <formula>$I117="TTL"</formula>
    </cfRule>
  </conditionalFormatting>
  <conditionalFormatting sqref="EN117">
    <cfRule type="expression" dxfId="11030" priority="1448" stopIfTrue="1">
      <formula>$I117="TTL"</formula>
    </cfRule>
  </conditionalFormatting>
  <conditionalFormatting sqref="EV14:EV15 EV17 EV33">
    <cfRule type="expression" dxfId="11029" priority="1447" stopIfTrue="1">
      <formula>$I14="TTL"</formula>
    </cfRule>
  </conditionalFormatting>
  <conditionalFormatting sqref="EV14:EV15 EV17 EV33">
    <cfRule type="expression" dxfId="11028" priority="1446" stopIfTrue="1">
      <formula>$I14="TTL"</formula>
    </cfRule>
  </conditionalFormatting>
  <conditionalFormatting sqref="EV14:EV15 EV17 EV33">
    <cfRule type="expression" dxfId="11027" priority="1445" stopIfTrue="1">
      <formula>$I14="TTL"</formula>
    </cfRule>
  </conditionalFormatting>
  <conditionalFormatting sqref="EV14:EV15 EV17 EV33">
    <cfRule type="expression" dxfId="11026" priority="1444" stopIfTrue="1">
      <formula>$I14="TTL"</formula>
    </cfRule>
  </conditionalFormatting>
  <conditionalFormatting sqref="ES17:ET17">
    <cfRule type="expression" dxfId="11025" priority="1443" stopIfTrue="1">
      <formula>$I17="TTL"</formula>
    </cfRule>
  </conditionalFormatting>
  <conditionalFormatting sqref="ES17:ET17">
    <cfRule type="expression" dxfId="11024" priority="1442" stopIfTrue="1">
      <formula>$I17="TTL"</formula>
    </cfRule>
  </conditionalFormatting>
  <conditionalFormatting sqref="EV17">
    <cfRule type="expression" dxfId="11023" priority="1441" stopIfTrue="1">
      <formula>$I17="TTL"</formula>
    </cfRule>
  </conditionalFormatting>
  <conditionalFormatting sqref="EV17">
    <cfRule type="expression" dxfId="11022" priority="1440" stopIfTrue="1">
      <formula>$I17="TTL"</formula>
    </cfRule>
  </conditionalFormatting>
  <conditionalFormatting sqref="EO118">
    <cfRule type="expression" dxfId="11021" priority="1439" stopIfTrue="1">
      <formula>$I118="TTL"</formula>
    </cfRule>
  </conditionalFormatting>
  <conditionalFormatting sqref="EO118">
    <cfRule type="expression" dxfId="11020" priority="1438" stopIfTrue="1">
      <formula>$I118="TTL"</formula>
    </cfRule>
  </conditionalFormatting>
  <conditionalFormatting sqref="EN118">
    <cfRule type="expression" dxfId="11019" priority="1437" stopIfTrue="1">
      <formula>$I118="TTL"</formula>
    </cfRule>
  </conditionalFormatting>
  <conditionalFormatting sqref="EN118">
    <cfRule type="expression" dxfId="11018" priority="1436" stopIfTrue="1">
      <formula>$I118="TTL"</formula>
    </cfRule>
  </conditionalFormatting>
  <conditionalFormatting sqref="EO116">
    <cfRule type="expression" dxfId="11017" priority="1435" stopIfTrue="1">
      <formula>$I116="TTL"</formula>
    </cfRule>
  </conditionalFormatting>
  <conditionalFormatting sqref="EO116">
    <cfRule type="expression" dxfId="11016" priority="1434" stopIfTrue="1">
      <formula>$I116="TTL"</formula>
    </cfRule>
  </conditionalFormatting>
  <conditionalFormatting sqref="EN116">
    <cfRule type="expression" dxfId="11015" priority="1433" stopIfTrue="1">
      <formula>$I116="TTL"</formula>
    </cfRule>
  </conditionalFormatting>
  <conditionalFormatting sqref="EN116">
    <cfRule type="expression" dxfId="11014" priority="1432" stopIfTrue="1">
      <formula>$I116="TTL"</formula>
    </cfRule>
  </conditionalFormatting>
  <conditionalFormatting sqref="EO117">
    <cfRule type="expression" dxfId="11013" priority="1431" stopIfTrue="1">
      <formula>$I117="TTL"</formula>
    </cfRule>
  </conditionalFormatting>
  <conditionalFormatting sqref="EO117">
    <cfRule type="expression" dxfId="11012" priority="1430" stopIfTrue="1">
      <formula>$I117="TTL"</formula>
    </cfRule>
  </conditionalFormatting>
  <conditionalFormatting sqref="EN117">
    <cfRule type="expression" dxfId="11011" priority="1429" stopIfTrue="1">
      <formula>$I117="TTL"</formula>
    </cfRule>
  </conditionalFormatting>
  <conditionalFormatting sqref="EN117">
    <cfRule type="expression" dxfId="11010" priority="1428" stopIfTrue="1">
      <formula>$I117="TTL"</formula>
    </cfRule>
  </conditionalFormatting>
  <conditionalFormatting sqref="EV13:EV16">
    <cfRule type="expression" dxfId="11009" priority="1422">
      <formula>$I13="TTL"</formula>
    </cfRule>
  </conditionalFormatting>
  <conditionalFormatting sqref="EV13:EV16">
    <cfRule type="expression" dxfId="11008" priority="1421" stopIfTrue="1">
      <formula>$I13="TTL"</formula>
    </cfRule>
  </conditionalFormatting>
  <conditionalFormatting sqref="EV13:EV16">
    <cfRule type="expression" dxfId="11007" priority="1420" stopIfTrue="1">
      <formula>$I13="TTL"</formula>
    </cfRule>
  </conditionalFormatting>
  <conditionalFormatting sqref="EM13:EU16">
    <cfRule type="expression" dxfId="11006" priority="1419">
      <formula>$I13="TTL"</formula>
    </cfRule>
  </conditionalFormatting>
  <conditionalFormatting sqref="EM13:EU16">
    <cfRule type="expression" dxfId="11005" priority="1418" stopIfTrue="1">
      <formula>$I13="TTL"</formula>
    </cfRule>
  </conditionalFormatting>
  <conditionalFormatting sqref="EM13:EU16">
    <cfRule type="expression" dxfId="11004" priority="1417" stopIfTrue="1">
      <formula>$I13="TTL"</formula>
    </cfRule>
  </conditionalFormatting>
  <conditionalFormatting sqref="EW13:EW16">
    <cfRule type="expression" dxfId="11003" priority="1416">
      <formula>$I13="TTL"</formula>
    </cfRule>
  </conditionalFormatting>
  <conditionalFormatting sqref="EM13:EU16">
    <cfRule type="expression" dxfId="11002" priority="1413">
      <formula>$I13="TTL"</formula>
    </cfRule>
  </conditionalFormatting>
  <conditionalFormatting sqref="EM13:EU16">
    <cfRule type="expression" dxfId="11001" priority="1412" stopIfTrue="1">
      <formula>$I13="TTL"</formula>
    </cfRule>
  </conditionalFormatting>
  <conditionalFormatting sqref="EM13:EU16">
    <cfRule type="expression" dxfId="11000" priority="1411" stopIfTrue="1">
      <formula>$I13="TTL"</formula>
    </cfRule>
  </conditionalFormatting>
  <conditionalFormatting sqref="EW13:EW16">
    <cfRule type="expression" dxfId="10999" priority="1410">
      <formula>$I13="TTL"</formula>
    </cfRule>
  </conditionalFormatting>
  <conditionalFormatting sqref="EQ18:ER24">
    <cfRule type="expression" dxfId="10998" priority="1405">
      <formula>$I18="TTL"</formula>
    </cfRule>
  </conditionalFormatting>
  <conditionalFormatting sqref="EQ18:ER24">
    <cfRule type="expression" dxfId="10997" priority="1404" stopIfTrue="1">
      <formula>$I18="TTL"</formula>
    </cfRule>
  </conditionalFormatting>
  <conditionalFormatting sqref="EQ18:ER24">
    <cfRule type="expression" dxfId="10996" priority="1403" stopIfTrue="1">
      <formula>$I18="TTL"</formula>
    </cfRule>
  </conditionalFormatting>
  <conditionalFormatting sqref="EQ18:ER24">
    <cfRule type="expression" dxfId="10995" priority="1402">
      <formula>$I18="TTL"</formula>
    </cfRule>
  </conditionalFormatting>
  <conditionalFormatting sqref="EQ18:ER24">
    <cfRule type="expression" dxfId="10994" priority="1401" stopIfTrue="1">
      <formula>$I18="TTL"</formula>
    </cfRule>
  </conditionalFormatting>
  <conditionalFormatting sqref="EQ18:ER24">
    <cfRule type="expression" dxfId="10993" priority="1400" stopIfTrue="1">
      <formula>$I18="TTL"</formula>
    </cfRule>
  </conditionalFormatting>
  <conditionalFormatting sqref="ET18:ET24">
    <cfRule type="expression" dxfId="10992" priority="1399">
      <formula>$I18="TTL"</formula>
    </cfRule>
  </conditionalFormatting>
  <conditionalFormatting sqref="ET18:ET24">
    <cfRule type="expression" dxfId="10991" priority="1398" stopIfTrue="1">
      <formula>$I18="TTL"</formula>
    </cfRule>
  </conditionalFormatting>
  <conditionalFormatting sqref="ET18:ET24">
    <cfRule type="expression" dxfId="10990" priority="1397" stopIfTrue="1">
      <formula>$I18="TTL"</formula>
    </cfRule>
  </conditionalFormatting>
  <conditionalFormatting sqref="ET18:ET24">
    <cfRule type="expression" dxfId="10989" priority="1396">
      <formula>$I18="TTL"</formula>
    </cfRule>
  </conditionalFormatting>
  <conditionalFormatting sqref="ET18:ET24">
    <cfRule type="expression" dxfId="10988" priority="1395" stopIfTrue="1">
      <formula>$I18="TTL"</formula>
    </cfRule>
  </conditionalFormatting>
  <conditionalFormatting sqref="ET18:ET24">
    <cfRule type="expression" dxfId="10987" priority="1394" stopIfTrue="1">
      <formula>$I18="TTL"</formula>
    </cfRule>
  </conditionalFormatting>
  <conditionalFormatting sqref="EW18:EW24">
    <cfRule type="expression" dxfId="10986" priority="1393">
      <formula>$I18="TTL"</formula>
    </cfRule>
  </conditionalFormatting>
  <conditionalFormatting sqref="EW18:EW24">
    <cfRule type="expression" dxfId="10985" priority="1392" stopIfTrue="1">
      <formula>$I18="TTL"</formula>
    </cfRule>
  </conditionalFormatting>
  <conditionalFormatting sqref="EW18:EW24">
    <cfRule type="expression" dxfId="10984" priority="1391" stopIfTrue="1">
      <formula>$I18="TTL"</formula>
    </cfRule>
  </conditionalFormatting>
  <conditionalFormatting sqref="EN26:EO26">
    <cfRule type="expression" dxfId="10983" priority="1389">
      <formula>$I26="TTL"</formula>
    </cfRule>
  </conditionalFormatting>
  <conditionalFormatting sqref="EO27:EO29">
    <cfRule type="expression" dxfId="10982" priority="1388">
      <formula>$I27="TTL"</formula>
    </cfRule>
  </conditionalFormatting>
  <conditionalFormatting sqref="EQ26:ER27">
    <cfRule type="expression" dxfId="10981" priority="1387">
      <formula>$I26="TTL"</formula>
    </cfRule>
  </conditionalFormatting>
  <conditionalFormatting sqref="EQ28:ER29">
    <cfRule type="expression" dxfId="10980" priority="1386">
      <formula>$I28="TTL"</formula>
    </cfRule>
  </conditionalFormatting>
  <conditionalFormatting sqref="ES26:ET27">
    <cfRule type="expression" dxfId="10979" priority="1385">
      <formula>$I26="TTL"</formula>
    </cfRule>
  </conditionalFormatting>
  <conditionalFormatting sqref="ET26:ET27">
    <cfRule type="expression" dxfId="10978" priority="1384" stopIfTrue="1">
      <formula>$I26="TTL"</formula>
    </cfRule>
  </conditionalFormatting>
  <conditionalFormatting sqref="ET26:ET27">
    <cfRule type="expression" dxfId="10977" priority="1383" stopIfTrue="1">
      <formula>$I26="TTL"</formula>
    </cfRule>
  </conditionalFormatting>
  <conditionalFormatting sqref="ES28:ET28">
    <cfRule type="expression" dxfId="10976" priority="1382">
      <formula>$I28="TTL"</formula>
    </cfRule>
  </conditionalFormatting>
  <conditionalFormatting sqref="ET28">
    <cfRule type="expression" dxfId="10975" priority="1381" stopIfTrue="1">
      <formula>$I28="TTL"</formula>
    </cfRule>
  </conditionalFormatting>
  <conditionalFormatting sqref="ET28">
    <cfRule type="expression" dxfId="10974" priority="1380" stopIfTrue="1">
      <formula>$I28="TTL"</formula>
    </cfRule>
  </conditionalFormatting>
  <conditionalFormatting sqref="ES29">
    <cfRule type="expression" dxfId="10973" priority="1379">
      <formula>$I29="TTL"</formula>
    </cfRule>
  </conditionalFormatting>
  <conditionalFormatting sqref="ET29">
    <cfRule type="expression" dxfId="10972" priority="1378">
      <formula>$I29="TTL"</formula>
    </cfRule>
  </conditionalFormatting>
  <conditionalFormatting sqref="ET29">
    <cfRule type="expression" dxfId="10971" priority="1377" stopIfTrue="1">
      <formula>$I29="TTL"</formula>
    </cfRule>
  </conditionalFormatting>
  <conditionalFormatting sqref="ET29">
    <cfRule type="expression" dxfId="10970" priority="1376" stopIfTrue="1">
      <formula>$I29="TTL"</formula>
    </cfRule>
  </conditionalFormatting>
  <conditionalFormatting sqref="EW26:EW27">
    <cfRule type="expression" dxfId="10969" priority="1375">
      <formula>$I26="TTL"</formula>
    </cfRule>
  </conditionalFormatting>
  <conditionalFormatting sqref="EW26:EW27">
    <cfRule type="expression" dxfId="10968" priority="1374" stopIfTrue="1">
      <formula>$I26="TTL"</formula>
    </cfRule>
  </conditionalFormatting>
  <conditionalFormatting sqref="EW26:EW27">
    <cfRule type="expression" dxfId="10967" priority="1373" stopIfTrue="1">
      <formula>$I26="TTL"</formula>
    </cfRule>
  </conditionalFormatting>
  <conditionalFormatting sqref="EW28">
    <cfRule type="expression" dxfId="10966" priority="1372">
      <formula>$I28="TTL"</formula>
    </cfRule>
  </conditionalFormatting>
  <conditionalFormatting sqref="EW28">
    <cfRule type="expression" dxfId="10965" priority="1371" stopIfTrue="1">
      <formula>$I28="TTL"</formula>
    </cfRule>
  </conditionalFormatting>
  <conditionalFormatting sqref="EW28">
    <cfRule type="expression" dxfId="10964" priority="1370" stopIfTrue="1">
      <formula>$I28="TTL"</formula>
    </cfRule>
  </conditionalFormatting>
  <conditionalFormatting sqref="EW29">
    <cfRule type="expression" dxfId="10963" priority="1369">
      <formula>$I29="TTL"</formula>
    </cfRule>
  </conditionalFormatting>
  <conditionalFormatting sqref="EW29">
    <cfRule type="expression" dxfId="10962" priority="1368" stopIfTrue="1">
      <formula>$I29="TTL"</formula>
    </cfRule>
  </conditionalFormatting>
  <conditionalFormatting sqref="EW29">
    <cfRule type="expression" dxfId="10961" priority="1367" stopIfTrue="1">
      <formula>$I29="TTL"</formula>
    </cfRule>
  </conditionalFormatting>
  <conditionalFormatting sqref="EL31">
    <cfRule type="expression" dxfId="10960" priority="1366">
      <formula>$I31="TTL"</formula>
    </cfRule>
  </conditionalFormatting>
  <conditionalFormatting sqref="EN31:ET31">
    <cfRule type="expression" dxfId="10959" priority="1365">
      <formula>$I31="TTL"</formula>
    </cfRule>
  </conditionalFormatting>
  <conditionalFormatting sqref="ET31">
    <cfRule type="expression" dxfId="10958" priority="1364" stopIfTrue="1">
      <formula>$I31="TTL"</formula>
    </cfRule>
  </conditionalFormatting>
  <conditionalFormatting sqref="ET31">
    <cfRule type="expression" dxfId="10957" priority="1363" stopIfTrue="1">
      <formula>$I31="TTL"</formula>
    </cfRule>
  </conditionalFormatting>
  <conditionalFormatting sqref="ET31">
    <cfRule type="expression" dxfId="10956" priority="1362" stopIfTrue="1">
      <formula>$I31="TTL"</formula>
    </cfRule>
  </conditionalFormatting>
  <conditionalFormatting sqref="ET31">
    <cfRule type="expression" dxfId="10955" priority="1361" stopIfTrue="1">
      <formula>$I31="TTL"</formula>
    </cfRule>
  </conditionalFormatting>
  <conditionalFormatting sqref="EV31:EW31">
    <cfRule type="expression" dxfId="10954" priority="1360">
      <formula>$I31="TTL"</formula>
    </cfRule>
  </conditionalFormatting>
  <conditionalFormatting sqref="EW31">
    <cfRule type="expression" dxfId="10953" priority="1359" stopIfTrue="1">
      <formula>$I31="TTL"</formula>
    </cfRule>
  </conditionalFormatting>
  <conditionalFormatting sqref="EW31">
    <cfRule type="expression" dxfId="10952" priority="1358" stopIfTrue="1">
      <formula>$I31="TTL"</formula>
    </cfRule>
  </conditionalFormatting>
  <conditionalFormatting sqref="EL32:EL34">
    <cfRule type="expression" dxfId="10951" priority="1357">
      <formula>$I32="TTL"</formula>
    </cfRule>
  </conditionalFormatting>
  <conditionalFormatting sqref="EN32:EO34">
    <cfRule type="expression" dxfId="10950" priority="1356">
      <formula>$I32="TTL"</formula>
    </cfRule>
  </conditionalFormatting>
  <conditionalFormatting sqref="EQ32:ER33">
    <cfRule type="expression" dxfId="10949" priority="1355">
      <formula>$I32="TTL"</formula>
    </cfRule>
  </conditionalFormatting>
  <conditionalFormatting sqref="EQ34:ET34">
    <cfRule type="expression" dxfId="10948" priority="1354">
      <formula>$I34="TTL"</formula>
    </cfRule>
  </conditionalFormatting>
  <conditionalFormatting sqref="ES32:ET33">
    <cfRule type="expression" dxfId="10947" priority="1353">
      <formula>$I32="TTL"</formula>
    </cfRule>
  </conditionalFormatting>
  <conditionalFormatting sqref="ES32:ES33">
    <cfRule type="expression" dxfId="10946" priority="1352" stopIfTrue="1">
      <formula>$I32="TTL"</formula>
    </cfRule>
  </conditionalFormatting>
  <conditionalFormatting sqref="ES32:ES33">
    <cfRule type="expression" dxfId="10945" priority="1351" stopIfTrue="1">
      <formula>$I32="TTL"</formula>
    </cfRule>
  </conditionalFormatting>
  <conditionalFormatting sqref="ET32:ET33">
    <cfRule type="expression" dxfId="10944" priority="1350" stopIfTrue="1">
      <formula>$I32="TTL"</formula>
    </cfRule>
  </conditionalFormatting>
  <conditionalFormatting sqref="ET32:ET33">
    <cfRule type="expression" dxfId="10943" priority="1349" stopIfTrue="1">
      <formula>$I32="TTL"</formula>
    </cfRule>
  </conditionalFormatting>
  <conditionalFormatting sqref="ET32">
    <cfRule type="expression" dxfId="10942" priority="1348">
      <formula>$I32="TTL"</formula>
    </cfRule>
  </conditionalFormatting>
  <conditionalFormatting sqref="EV32:EV33">
    <cfRule type="expression" dxfId="10941" priority="1333">
      <formula>$I32="TTL"</formula>
    </cfRule>
  </conditionalFormatting>
  <conditionalFormatting sqref="EV32:EV33">
    <cfRule type="expression" dxfId="10940" priority="1332" stopIfTrue="1">
      <formula>$I32="TTL"</formula>
    </cfRule>
  </conditionalFormatting>
  <conditionalFormatting sqref="EV32:EV33">
    <cfRule type="expression" dxfId="10939" priority="1331" stopIfTrue="1">
      <formula>$I32="TTL"</formula>
    </cfRule>
  </conditionalFormatting>
  <conditionalFormatting sqref="EQ98:ER106">
    <cfRule type="expression" dxfId="10938" priority="1324">
      <formula>$I98="TTL"</formula>
    </cfRule>
  </conditionalFormatting>
  <conditionalFormatting sqref="EQ98:ER106">
    <cfRule type="expression" dxfId="10937" priority="1323" stopIfTrue="1">
      <formula>$I98="TTL"</formula>
    </cfRule>
  </conditionalFormatting>
  <conditionalFormatting sqref="EQ98:ER106">
    <cfRule type="expression" dxfId="10936" priority="1322" stopIfTrue="1">
      <formula>$I98="TTL"</formula>
    </cfRule>
  </conditionalFormatting>
  <conditionalFormatting sqref="EQ98:ER106">
    <cfRule type="expression" dxfId="10935" priority="1321">
      <formula>$I98="TTL"</formula>
    </cfRule>
  </conditionalFormatting>
  <conditionalFormatting sqref="EQ98:ER106">
    <cfRule type="expression" dxfId="10934" priority="1320" stopIfTrue="1">
      <formula>$I98="TTL"</formula>
    </cfRule>
  </conditionalFormatting>
  <conditionalFormatting sqref="EQ98:ER106">
    <cfRule type="expression" dxfId="10933" priority="1319" stopIfTrue="1">
      <formula>$I98="TTL"</formula>
    </cfRule>
  </conditionalFormatting>
  <conditionalFormatting sqref="ES98:ET99">
    <cfRule type="expression" dxfId="10932" priority="1318">
      <formula>$I98="TTL"</formula>
    </cfRule>
  </conditionalFormatting>
  <conditionalFormatting sqref="ES98:ET99">
    <cfRule type="expression" dxfId="10931" priority="1317" stopIfTrue="1">
      <formula>$I98="TTL"</formula>
    </cfRule>
  </conditionalFormatting>
  <conditionalFormatting sqref="ES98:ET99">
    <cfRule type="expression" dxfId="10930" priority="1316" stopIfTrue="1">
      <formula>$I98="TTL"</formula>
    </cfRule>
  </conditionalFormatting>
  <conditionalFormatting sqref="ES98:ET99">
    <cfRule type="expression" dxfId="10929" priority="1315">
      <formula>$I98="TTL"</formula>
    </cfRule>
  </conditionalFormatting>
  <conditionalFormatting sqref="ES98:ET99">
    <cfRule type="expression" dxfId="10928" priority="1314" stopIfTrue="1">
      <formula>$I98="TTL"</formula>
    </cfRule>
  </conditionalFormatting>
  <conditionalFormatting sqref="ES98:ET99">
    <cfRule type="expression" dxfId="10927" priority="1313" stopIfTrue="1">
      <formula>$I98="TTL"</formula>
    </cfRule>
  </conditionalFormatting>
  <conditionalFormatting sqref="ES103:ET106">
    <cfRule type="expression" dxfId="10926" priority="1312">
      <formula>$I103="TTL"</formula>
    </cfRule>
  </conditionalFormatting>
  <conditionalFormatting sqref="ES103:ET106">
    <cfRule type="expression" dxfId="10925" priority="1311" stopIfTrue="1">
      <formula>$I103="TTL"</formula>
    </cfRule>
  </conditionalFormatting>
  <conditionalFormatting sqref="ES103:ET106">
    <cfRule type="expression" dxfId="10924" priority="1310" stopIfTrue="1">
      <formula>$I103="TTL"</formula>
    </cfRule>
  </conditionalFormatting>
  <conditionalFormatting sqref="ES103:ET106">
    <cfRule type="expression" dxfId="10923" priority="1309">
      <formula>$I103="TTL"</formula>
    </cfRule>
  </conditionalFormatting>
  <conditionalFormatting sqref="ES103:ET106">
    <cfRule type="expression" dxfId="10922" priority="1308" stopIfTrue="1">
      <formula>$I103="TTL"</formula>
    </cfRule>
  </conditionalFormatting>
  <conditionalFormatting sqref="ES103:ET106">
    <cfRule type="expression" dxfId="10921" priority="1307" stopIfTrue="1">
      <formula>$I103="TTL"</formula>
    </cfRule>
  </conditionalFormatting>
  <conditionalFormatting sqref="ET100:ET102">
    <cfRule type="expression" dxfId="10920" priority="1306">
      <formula>$I100="TTL"</formula>
    </cfRule>
  </conditionalFormatting>
  <conditionalFormatting sqref="ET100:ET102">
    <cfRule type="expression" dxfId="10919" priority="1305" stopIfTrue="1">
      <formula>$I100="TTL"</formula>
    </cfRule>
  </conditionalFormatting>
  <conditionalFormatting sqref="ET100:ET102">
    <cfRule type="expression" dxfId="10918" priority="1304" stopIfTrue="1">
      <formula>$I100="TTL"</formula>
    </cfRule>
  </conditionalFormatting>
  <conditionalFormatting sqref="ET100:ET102">
    <cfRule type="expression" dxfId="10917" priority="1303">
      <formula>$I100="TTL"</formula>
    </cfRule>
  </conditionalFormatting>
  <conditionalFormatting sqref="ET100:ET102">
    <cfRule type="expression" dxfId="10916" priority="1302" stopIfTrue="1">
      <formula>$I100="TTL"</formula>
    </cfRule>
  </conditionalFormatting>
  <conditionalFormatting sqref="ET100:ET102">
    <cfRule type="expression" dxfId="10915" priority="1301" stopIfTrue="1">
      <formula>$I100="TTL"</formula>
    </cfRule>
  </conditionalFormatting>
  <conditionalFormatting sqref="EW98:EW106">
    <cfRule type="expression" dxfId="10914" priority="1300">
      <formula>$I98="TTL"</formula>
    </cfRule>
  </conditionalFormatting>
  <conditionalFormatting sqref="EW98:EW106">
    <cfRule type="expression" dxfId="10913" priority="1299" stopIfTrue="1">
      <formula>$I98="TTL"</formula>
    </cfRule>
  </conditionalFormatting>
  <conditionalFormatting sqref="EW98:EW106">
    <cfRule type="expression" dxfId="10912" priority="1298" stopIfTrue="1">
      <formula>$I98="TTL"</formula>
    </cfRule>
  </conditionalFormatting>
  <conditionalFormatting sqref="EW98:EW106">
    <cfRule type="expression" dxfId="10911" priority="1297">
      <formula>$I98="TTL"</formula>
    </cfRule>
  </conditionalFormatting>
  <conditionalFormatting sqref="EW98:EW106">
    <cfRule type="expression" dxfId="10910" priority="1296" stopIfTrue="1">
      <formula>$I98="TTL"</formula>
    </cfRule>
  </conditionalFormatting>
  <conditionalFormatting sqref="EW98:EW106">
    <cfRule type="expression" dxfId="10909" priority="1295" stopIfTrue="1">
      <formula>$I98="TTL"</formula>
    </cfRule>
  </conditionalFormatting>
  <conditionalFormatting sqref="EV98:EV99">
    <cfRule type="expression" dxfId="10908" priority="1294">
      <formula>$I98="TTL"</formula>
    </cfRule>
  </conditionalFormatting>
  <conditionalFormatting sqref="EV98:EV99">
    <cfRule type="expression" dxfId="10907" priority="1293" stopIfTrue="1">
      <formula>$I98="TTL"</formula>
    </cfRule>
  </conditionalFormatting>
  <conditionalFormatting sqref="EV98:EV99">
    <cfRule type="expression" dxfId="10906" priority="1292" stopIfTrue="1">
      <formula>$I98="TTL"</formula>
    </cfRule>
  </conditionalFormatting>
  <conditionalFormatting sqref="EV98:EV99">
    <cfRule type="expression" dxfId="10905" priority="1291">
      <formula>$I98="TTL"</formula>
    </cfRule>
  </conditionalFormatting>
  <conditionalFormatting sqref="EV98:EV99">
    <cfRule type="expression" dxfId="10904" priority="1290" stopIfTrue="1">
      <formula>$I98="TTL"</formula>
    </cfRule>
  </conditionalFormatting>
  <conditionalFormatting sqref="EV98:EV99">
    <cfRule type="expression" dxfId="10903" priority="1289" stopIfTrue="1">
      <formula>$I98="TTL"</formula>
    </cfRule>
  </conditionalFormatting>
  <conditionalFormatting sqref="EV103:EV106">
    <cfRule type="expression" dxfId="10902" priority="1288">
      <formula>$I103="TTL"</formula>
    </cfRule>
  </conditionalFormatting>
  <conditionalFormatting sqref="EV103:EV106">
    <cfRule type="expression" dxfId="10901" priority="1287" stopIfTrue="1">
      <formula>$I103="TTL"</formula>
    </cfRule>
  </conditionalFormatting>
  <conditionalFormatting sqref="EV103:EV106">
    <cfRule type="expression" dxfId="10900" priority="1286" stopIfTrue="1">
      <formula>$I103="TTL"</formula>
    </cfRule>
  </conditionalFormatting>
  <conditionalFormatting sqref="EV103:EV106">
    <cfRule type="expression" dxfId="10899" priority="1285">
      <formula>$I103="TTL"</formula>
    </cfRule>
  </conditionalFormatting>
  <conditionalFormatting sqref="EV103:EV106">
    <cfRule type="expression" dxfId="10898" priority="1284" stopIfTrue="1">
      <formula>$I103="TTL"</formula>
    </cfRule>
  </conditionalFormatting>
  <conditionalFormatting sqref="EV103:EV106">
    <cfRule type="expression" dxfId="10897" priority="1283" stopIfTrue="1">
      <formula>$I103="TTL"</formula>
    </cfRule>
  </conditionalFormatting>
  <conditionalFormatting sqref="EW13:EW16">
    <cfRule type="expression" dxfId="10896" priority="1280">
      <formula>$I13="TTL"</formula>
    </cfRule>
  </conditionalFormatting>
  <conditionalFormatting sqref="ES26:ET29">
    <cfRule type="expression" dxfId="10895" priority="1271">
      <formula>$I26="TTL"</formula>
    </cfRule>
  </conditionalFormatting>
  <conditionalFormatting sqref="ET26:ET29">
    <cfRule type="expression" dxfId="10894" priority="1270" stopIfTrue="1">
      <formula>$I26="TTL"</formula>
    </cfRule>
  </conditionalFormatting>
  <conditionalFormatting sqref="ET26:ET29">
    <cfRule type="expression" dxfId="10893" priority="1269" stopIfTrue="1">
      <formula>$I26="TTL"</formula>
    </cfRule>
  </conditionalFormatting>
  <conditionalFormatting sqref="EV26:EW29">
    <cfRule type="expression" dxfId="10892" priority="1268">
      <formula>$I26="TTL"</formula>
    </cfRule>
  </conditionalFormatting>
  <conditionalFormatting sqref="EW26:EW29">
    <cfRule type="expression" dxfId="10891" priority="1267" stopIfTrue="1">
      <formula>$I26="TTL"</formula>
    </cfRule>
  </conditionalFormatting>
  <conditionalFormatting sqref="EW26:EW29">
    <cfRule type="expression" dxfId="10890" priority="1266" stopIfTrue="1">
      <formula>$I26="TTL"</formula>
    </cfRule>
  </conditionalFormatting>
  <conditionalFormatting sqref="EW31:EW34">
    <cfRule type="expression" dxfId="10889" priority="1265">
      <formula>$I31="TTL"</formula>
    </cfRule>
  </conditionalFormatting>
  <conditionalFormatting sqref="EW31:EW34">
    <cfRule type="expression" dxfId="10888" priority="1264" stopIfTrue="1">
      <formula>$I31="TTL"</formula>
    </cfRule>
  </conditionalFormatting>
  <conditionalFormatting sqref="EW31:EW34">
    <cfRule type="expression" dxfId="10887" priority="1263" stopIfTrue="1">
      <formula>$I31="TTL"</formula>
    </cfRule>
  </conditionalFormatting>
  <conditionalFormatting sqref="EL36:EL41">
    <cfRule type="expression" dxfId="10886" priority="1257">
      <formula>$I36="TTL"</formula>
    </cfRule>
  </conditionalFormatting>
  <conditionalFormatting sqref="EN36:ET41">
    <cfRule type="expression" dxfId="10885" priority="1256">
      <formula>$I36="TTL"</formula>
    </cfRule>
  </conditionalFormatting>
  <conditionalFormatting sqref="ES36 ES38 ES40">
    <cfRule type="expression" dxfId="10884" priority="1255" stopIfTrue="1">
      <formula>$I36="TTL"</formula>
    </cfRule>
  </conditionalFormatting>
  <conditionalFormatting sqref="ES36 ES38 ES40">
    <cfRule type="expression" dxfId="10883" priority="1254" stopIfTrue="1">
      <formula>$I36="TTL"</formula>
    </cfRule>
  </conditionalFormatting>
  <conditionalFormatting sqref="ES37 ES39 ES41">
    <cfRule type="expression" dxfId="10882" priority="1253" stopIfTrue="1">
      <formula>$I37="TTL"</formula>
    </cfRule>
  </conditionalFormatting>
  <conditionalFormatting sqref="ES37 ES39 ES41">
    <cfRule type="expression" dxfId="10881" priority="1252" stopIfTrue="1">
      <formula>$I37="TTL"</formula>
    </cfRule>
  </conditionalFormatting>
  <conditionalFormatting sqref="ET36:ET41">
    <cfRule type="expression" dxfId="10880" priority="1251" stopIfTrue="1">
      <formula>$I36="TTL"</formula>
    </cfRule>
  </conditionalFormatting>
  <conditionalFormatting sqref="ET36:ET41">
    <cfRule type="expression" dxfId="10879" priority="1250" stopIfTrue="1">
      <formula>$I36="TTL"</formula>
    </cfRule>
  </conditionalFormatting>
  <conditionalFormatting sqref="EV36:EW38">
    <cfRule type="expression" dxfId="10878" priority="1248">
      <formula>$I36="TTL"</formula>
    </cfRule>
  </conditionalFormatting>
  <conditionalFormatting sqref="EW36:EW38">
    <cfRule type="expression" dxfId="10877" priority="1247" stopIfTrue="1">
      <formula>$I36="TTL"</formula>
    </cfRule>
  </conditionalFormatting>
  <conditionalFormatting sqref="EW36:EW38">
    <cfRule type="expression" dxfId="10876" priority="1246" stopIfTrue="1">
      <formula>$I36="TTL"</formula>
    </cfRule>
  </conditionalFormatting>
  <conditionalFormatting sqref="EV36:EV38">
    <cfRule type="expression" dxfId="10875" priority="1245" stopIfTrue="1">
      <formula>$I36="TTL"</formula>
    </cfRule>
  </conditionalFormatting>
  <conditionalFormatting sqref="EV36:EV38">
    <cfRule type="expression" dxfId="10874" priority="1244" stopIfTrue="1">
      <formula>$I36="TTL"</formula>
    </cfRule>
  </conditionalFormatting>
  <conditionalFormatting sqref="EW36:EW38">
    <cfRule type="expression" dxfId="10873" priority="1241" stopIfTrue="1">
      <formula>$I36="TTL"</formula>
    </cfRule>
  </conditionalFormatting>
  <conditionalFormatting sqref="EW36:EW38">
    <cfRule type="expression" dxfId="10872" priority="1240" stopIfTrue="1">
      <formula>$I36="TTL"</formula>
    </cfRule>
  </conditionalFormatting>
  <conditionalFormatting sqref="EV39:EW39">
    <cfRule type="expression" dxfId="10871" priority="1234">
      <formula>$I39="TTL"</formula>
    </cfRule>
  </conditionalFormatting>
  <conditionalFormatting sqref="EW39">
    <cfRule type="expression" dxfId="10870" priority="1233" stopIfTrue="1">
      <formula>$I39="TTL"</formula>
    </cfRule>
  </conditionalFormatting>
  <conditionalFormatting sqref="EW39">
    <cfRule type="expression" dxfId="10869" priority="1232" stopIfTrue="1">
      <formula>$I39="TTL"</formula>
    </cfRule>
  </conditionalFormatting>
  <conditionalFormatting sqref="EV39">
    <cfRule type="expression" dxfId="10868" priority="1231" stopIfTrue="1">
      <formula>$I39="TTL"</formula>
    </cfRule>
  </conditionalFormatting>
  <conditionalFormatting sqref="EV39">
    <cfRule type="expression" dxfId="10867" priority="1230" stopIfTrue="1">
      <formula>$I39="TTL"</formula>
    </cfRule>
  </conditionalFormatting>
  <conditionalFormatting sqref="EW39">
    <cfRule type="expression" dxfId="10866" priority="1227" stopIfTrue="1">
      <formula>$I39="TTL"</formula>
    </cfRule>
  </conditionalFormatting>
  <conditionalFormatting sqref="EW39">
    <cfRule type="expression" dxfId="10865" priority="1226" stopIfTrue="1">
      <formula>$I39="TTL"</formula>
    </cfRule>
  </conditionalFormatting>
  <conditionalFormatting sqref="EV40:EW41">
    <cfRule type="expression" dxfId="10864" priority="1219">
      <formula>$I40="TTL"</formula>
    </cfRule>
  </conditionalFormatting>
  <conditionalFormatting sqref="EW40:EW41">
    <cfRule type="expression" dxfId="10863" priority="1218" stopIfTrue="1">
      <formula>$I40="TTL"</formula>
    </cfRule>
  </conditionalFormatting>
  <conditionalFormatting sqref="EW40:EW41">
    <cfRule type="expression" dxfId="10862" priority="1217" stopIfTrue="1">
      <formula>$I40="TTL"</formula>
    </cfRule>
  </conditionalFormatting>
  <conditionalFormatting sqref="EV40:EV41">
    <cfRule type="expression" dxfId="10861" priority="1216" stopIfTrue="1">
      <formula>$I40="TTL"</formula>
    </cfRule>
  </conditionalFormatting>
  <conditionalFormatting sqref="EV40:EV41">
    <cfRule type="expression" dxfId="10860" priority="1215" stopIfTrue="1">
      <formula>$I40="TTL"</formula>
    </cfRule>
  </conditionalFormatting>
  <conditionalFormatting sqref="EW40:EW41">
    <cfRule type="expression" dxfId="10859" priority="1212" stopIfTrue="1">
      <formula>$I40="TTL"</formula>
    </cfRule>
  </conditionalFormatting>
  <conditionalFormatting sqref="EW40:EW41">
    <cfRule type="expression" dxfId="10858" priority="1211" stopIfTrue="1">
      <formula>$I40="TTL"</formula>
    </cfRule>
  </conditionalFormatting>
  <conditionalFormatting sqref="EL43:EL49">
    <cfRule type="expression" dxfId="10857" priority="1205">
      <formula>$I43="TTL"</formula>
    </cfRule>
  </conditionalFormatting>
  <conditionalFormatting sqref="EN43:ET45">
    <cfRule type="expression" dxfId="10856" priority="1204">
      <formula>$I43="TTL"</formula>
    </cfRule>
  </conditionalFormatting>
  <conditionalFormatting sqref="ES43:ET45">
    <cfRule type="expression" dxfId="10855" priority="1203" stopIfTrue="1">
      <formula>$I43="TTL"</formula>
    </cfRule>
  </conditionalFormatting>
  <conditionalFormatting sqref="ES43:ET45">
    <cfRule type="expression" dxfId="10854" priority="1202" stopIfTrue="1">
      <formula>$I43="TTL"</formula>
    </cfRule>
  </conditionalFormatting>
  <conditionalFormatting sqref="EN47:ET48">
    <cfRule type="expression" dxfId="10853" priority="1201">
      <formula>$I47="TTL"</formula>
    </cfRule>
  </conditionalFormatting>
  <conditionalFormatting sqref="ES47:ET48">
    <cfRule type="expression" dxfId="10852" priority="1200" stopIfTrue="1">
      <formula>$I47="TTL"</formula>
    </cfRule>
  </conditionalFormatting>
  <conditionalFormatting sqref="ES47:ET48">
    <cfRule type="expression" dxfId="10851" priority="1199" stopIfTrue="1">
      <formula>$I47="TTL"</formula>
    </cfRule>
  </conditionalFormatting>
  <conditionalFormatting sqref="EN46:ET46">
    <cfRule type="expression" dxfId="10850" priority="1198">
      <formula>$I46="TTL"</formula>
    </cfRule>
  </conditionalFormatting>
  <conditionalFormatting sqref="ES46:ET46">
    <cfRule type="expression" dxfId="10849" priority="1197" stopIfTrue="1">
      <formula>$I46="TTL"</formula>
    </cfRule>
  </conditionalFormatting>
  <conditionalFormatting sqref="ES46:ET46">
    <cfRule type="expression" dxfId="10848" priority="1196" stopIfTrue="1">
      <formula>$I46="TTL"</formula>
    </cfRule>
  </conditionalFormatting>
  <conditionalFormatting sqref="EN49:ES49">
    <cfRule type="expression" dxfId="10847" priority="1195">
      <formula>$I49="TTL"</formula>
    </cfRule>
  </conditionalFormatting>
  <conditionalFormatting sqref="ES49">
    <cfRule type="expression" dxfId="10846" priority="1194" stopIfTrue="1">
      <formula>$I49="TTL"</formula>
    </cfRule>
  </conditionalFormatting>
  <conditionalFormatting sqref="ES49">
    <cfRule type="expression" dxfId="10845" priority="1193" stopIfTrue="1">
      <formula>$I49="TTL"</formula>
    </cfRule>
  </conditionalFormatting>
  <conditionalFormatting sqref="ET49">
    <cfRule type="expression" dxfId="10844" priority="1192">
      <formula>$I49="TTL"</formula>
    </cfRule>
  </conditionalFormatting>
  <conditionalFormatting sqref="ET49">
    <cfRule type="expression" dxfId="10843" priority="1191" stopIfTrue="1">
      <formula>$I49="TTL"</formula>
    </cfRule>
  </conditionalFormatting>
  <conditionalFormatting sqref="ET49">
    <cfRule type="expression" dxfId="10842" priority="1190" stopIfTrue="1">
      <formula>$I49="TTL"</formula>
    </cfRule>
  </conditionalFormatting>
  <conditionalFormatting sqref="EV43:EW47">
    <cfRule type="expression" dxfId="10841" priority="1189">
      <formula>$I43="TTL"</formula>
    </cfRule>
  </conditionalFormatting>
  <conditionalFormatting sqref="EV43:EW47">
    <cfRule type="expression" dxfId="10840" priority="1188" stopIfTrue="1">
      <formula>$I43="TTL"</formula>
    </cfRule>
  </conditionalFormatting>
  <conditionalFormatting sqref="EV43:EW47">
    <cfRule type="expression" dxfId="10839" priority="1187" stopIfTrue="1">
      <formula>$I43="TTL"</formula>
    </cfRule>
  </conditionalFormatting>
  <conditionalFormatting sqref="EV48:EW49">
    <cfRule type="expression" dxfId="10838" priority="1184">
      <formula>$I48="TTL"</formula>
    </cfRule>
  </conditionalFormatting>
  <conditionalFormatting sqref="EV48:EW49">
    <cfRule type="expression" dxfId="10837" priority="1183" stopIfTrue="1">
      <formula>$I48="TTL"</formula>
    </cfRule>
  </conditionalFormatting>
  <conditionalFormatting sqref="EV48:EW49">
    <cfRule type="expression" dxfId="10836" priority="1182" stopIfTrue="1">
      <formula>$I48="TTL"</formula>
    </cfRule>
  </conditionalFormatting>
  <conditionalFormatting sqref="EL51">
    <cfRule type="expression" dxfId="10835" priority="1173">
      <formula>$I51="TTL"</formula>
    </cfRule>
  </conditionalFormatting>
  <conditionalFormatting sqref="EN51:ET51">
    <cfRule type="expression" dxfId="10834" priority="1172">
      <formula>$I51="TTL"</formula>
    </cfRule>
  </conditionalFormatting>
  <conditionalFormatting sqref="ES51">
    <cfRule type="expression" dxfId="10833" priority="1171" stopIfTrue="1">
      <formula>$I51="TTL"</formula>
    </cfRule>
  </conditionalFormatting>
  <conditionalFormatting sqref="ES51">
    <cfRule type="expression" dxfId="10832" priority="1170" stopIfTrue="1">
      <formula>$I51="TTL"</formula>
    </cfRule>
  </conditionalFormatting>
  <conditionalFormatting sqref="EV51:EW51">
    <cfRule type="expression" dxfId="10831" priority="1169">
      <formula>$I51="TTL"</formula>
    </cfRule>
  </conditionalFormatting>
  <conditionalFormatting sqref="EV51">
    <cfRule type="expression" dxfId="10830" priority="1168" stopIfTrue="1">
      <formula>$I51="TTL"</formula>
    </cfRule>
  </conditionalFormatting>
  <conditionalFormatting sqref="EV51">
    <cfRule type="expression" dxfId="10829" priority="1167" stopIfTrue="1">
      <formula>$I51="TTL"</formula>
    </cfRule>
  </conditionalFormatting>
  <conditionalFormatting sqref="EW51">
    <cfRule type="expression" dxfId="10828" priority="1164" stopIfTrue="1">
      <formula>$I51="TTL"</formula>
    </cfRule>
  </conditionalFormatting>
  <conditionalFormatting sqref="EW51">
    <cfRule type="expression" dxfId="10827" priority="1163" stopIfTrue="1">
      <formula>$I51="TTL"</formula>
    </cfRule>
  </conditionalFormatting>
  <conditionalFormatting sqref="EL53:EL64">
    <cfRule type="expression" dxfId="10826" priority="1162">
      <formula>$I53="TTL"</formula>
    </cfRule>
  </conditionalFormatting>
  <conditionalFormatting sqref="EN53:EO54">
    <cfRule type="expression" dxfId="10825" priority="1161">
      <formula>$I53="TTL"</formula>
    </cfRule>
  </conditionalFormatting>
  <conditionalFormatting sqref="EN55:EO56">
    <cfRule type="expression" dxfId="10824" priority="1160">
      <formula>$I55="TTL"</formula>
    </cfRule>
  </conditionalFormatting>
  <conditionalFormatting sqref="EN57:EO57">
    <cfRule type="expression" dxfId="10823" priority="1159">
      <formula>$I57="TTL"</formula>
    </cfRule>
  </conditionalFormatting>
  <conditionalFormatting sqref="EN58:EO59">
    <cfRule type="expression" dxfId="10822" priority="1158">
      <formula>$I58="TTL"</formula>
    </cfRule>
  </conditionalFormatting>
  <conditionalFormatting sqref="EN60:EO61">
    <cfRule type="expression" dxfId="10821" priority="1157">
      <formula>$I60="TTL"</formula>
    </cfRule>
  </conditionalFormatting>
  <conditionalFormatting sqref="EN62:EO62">
    <cfRule type="expression" dxfId="10820" priority="1156">
      <formula>$I62="TTL"</formula>
    </cfRule>
  </conditionalFormatting>
  <conditionalFormatting sqref="EN63:EO64">
    <cfRule type="expression" dxfId="10819" priority="1155">
      <formula>$I63="TTL"</formula>
    </cfRule>
  </conditionalFormatting>
  <conditionalFormatting sqref="EP53:EP61">
    <cfRule type="expression" dxfId="10818" priority="1154">
      <formula>$I53="TTL"</formula>
    </cfRule>
  </conditionalFormatting>
  <conditionalFormatting sqref="EP62:EP64">
    <cfRule type="expression" dxfId="10817" priority="1153">
      <formula>$I62="TTL"</formula>
    </cfRule>
  </conditionalFormatting>
  <conditionalFormatting sqref="EQ53:ET53">
    <cfRule type="expression" dxfId="10816" priority="1152">
      <formula>$I53="TTL"</formula>
    </cfRule>
  </conditionalFormatting>
  <conditionalFormatting sqref="ET53">
    <cfRule type="expression" dxfId="10815" priority="1151" stopIfTrue="1">
      <formula>$I53="TTL"</formula>
    </cfRule>
  </conditionalFormatting>
  <conditionalFormatting sqref="ET53">
    <cfRule type="expression" dxfId="10814" priority="1150" stopIfTrue="1">
      <formula>$I53="TTL"</formula>
    </cfRule>
  </conditionalFormatting>
  <conditionalFormatting sqref="EQ55:ET56">
    <cfRule type="expression" dxfId="10813" priority="1149">
      <formula>$I55="TTL"</formula>
    </cfRule>
  </conditionalFormatting>
  <conditionalFormatting sqref="ET55:ET56">
    <cfRule type="expression" dxfId="10812" priority="1148" stopIfTrue="1">
      <formula>$I55="TTL"</formula>
    </cfRule>
  </conditionalFormatting>
  <conditionalFormatting sqref="ET55:ET56">
    <cfRule type="expression" dxfId="10811" priority="1147" stopIfTrue="1">
      <formula>$I55="TTL"</formula>
    </cfRule>
  </conditionalFormatting>
  <conditionalFormatting sqref="ES55">
    <cfRule type="expression" dxfId="10810" priority="1146" stopIfTrue="1">
      <formula>$I55="TTL"</formula>
    </cfRule>
  </conditionalFormatting>
  <conditionalFormatting sqref="ES55">
    <cfRule type="expression" dxfId="10809" priority="1145" stopIfTrue="1">
      <formula>$I55="TTL"</formula>
    </cfRule>
  </conditionalFormatting>
  <conditionalFormatting sqref="ES56">
    <cfRule type="expression" dxfId="10808" priority="1144" stopIfTrue="1">
      <formula>$I56="TTL"</formula>
    </cfRule>
  </conditionalFormatting>
  <conditionalFormatting sqref="ES56">
    <cfRule type="expression" dxfId="10807" priority="1143" stopIfTrue="1">
      <formula>$I56="TTL"</formula>
    </cfRule>
  </conditionalFormatting>
  <conditionalFormatting sqref="EQ57:ET57">
    <cfRule type="expression" dxfId="10806" priority="1142">
      <formula>$I57="TTL"</formula>
    </cfRule>
  </conditionalFormatting>
  <conditionalFormatting sqref="ET57">
    <cfRule type="expression" dxfId="10805" priority="1141" stopIfTrue="1">
      <formula>$I57="TTL"</formula>
    </cfRule>
  </conditionalFormatting>
  <conditionalFormatting sqref="ET57">
    <cfRule type="expression" dxfId="10804" priority="1140" stopIfTrue="1">
      <formula>$I57="TTL"</formula>
    </cfRule>
  </conditionalFormatting>
  <conditionalFormatting sqref="ES57">
    <cfRule type="expression" dxfId="10803" priority="1139" stopIfTrue="1">
      <formula>$I57="TTL"</formula>
    </cfRule>
  </conditionalFormatting>
  <conditionalFormatting sqref="ES57">
    <cfRule type="expression" dxfId="10802" priority="1138" stopIfTrue="1">
      <formula>$I57="TTL"</formula>
    </cfRule>
  </conditionalFormatting>
  <conditionalFormatting sqref="EQ54:ET54">
    <cfRule type="expression" dxfId="10801" priority="1137">
      <formula>$I54="TTL"</formula>
    </cfRule>
  </conditionalFormatting>
  <conditionalFormatting sqref="ET54">
    <cfRule type="expression" dxfId="10800" priority="1136" stopIfTrue="1">
      <formula>$I54="TTL"</formula>
    </cfRule>
  </conditionalFormatting>
  <conditionalFormatting sqref="ET54">
    <cfRule type="expression" dxfId="10799" priority="1135" stopIfTrue="1">
      <formula>$I54="TTL"</formula>
    </cfRule>
  </conditionalFormatting>
  <conditionalFormatting sqref="EQ58:ET59">
    <cfRule type="expression" dxfId="10798" priority="1134">
      <formula>$I58="TTL"</formula>
    </cfRule>
  </conditionalFormatting>
  <conditionalFormatting sqref="ET58:ET59">
    <cfRule type="expression" dxfId="10797" priority="1133" stopIfTrue="1">
      <formula>$I58="TTL"</formula>
    </cfRule>
  </conditionalFormatting>
  <conditionalFormatting sqref="ET58:ET59">
    <cfRule type="expression" dxfId="10796" priority="1132" stopIfTrue="1">
      <formula>$I58="TTL"</formula>
    </cfRule>
  </conditionalFormatting>
  <conditionalFormatting sqref="EQ60:ET61">
    <cfRule type="expression" dxfId="10795" priority="1131">
      <formula>$I60="TTL"</formula>
    </cfRule>
  </conditionalFormatting>
  <conditionalFormatting sqref="ET60:ET61">
    <cfRule type="expression" dxfId="10794" priority="1130" stopIfTrue="1">
      <formula>$I60="TTL"</formula>
    </cfRule>
  </conditionalFormatting>
  <conditionalFormatting sqref="ET60:ET61">
    <cfRule type="expression" dxfId="10793" priority="1129" stopIfTrue="1">
      <formula>$I60="TTL"</formula>
    </cfRule>
  </conditionalFormatting>
  <conditionalFormatting sqref="ES60">
    <cfRule type="expression" dxfId="10792" priority="1128" stopIfTrue="1">
      <formula>$I60="TTL"</formula>
    </cfRule>
  </conditionalFormatting>
  <conditionalFormatting sqref="ES60">
    <cfRule type="expression" dxfId="10791" priority="1127" stopIfTrue="1">
      <formula>$I60="TTL"</formula>
    </cfRule>
  </conditionalFormatting>
  <conditionalFormatting sqref="ES61">
    <cfRule type="expression" dxfId="10790" priority="1126" stopIfTrue="1">
      <formula>$I61="TTL"</formula>
    </cfRule>
  </conditionalFormatting>
  <conditionalFormatting sqref="ES61">
    <cfRule type="expression" dxfId="10789" priority="1125" stopIfTrue="1">
      <formula>$I61="TTL"</formula>
    </cfRule>
  </conditionalFormatting>
  <conditionalFormatting sqref="EQ62:ET62">
    <cfRule type="expression" dxfId="10788" priority="1124">
      <formula>$I62="TTL"</formula>
    </cfRule>
  </conditionalFormatting>
  <conditionalFormatting sqref="ET62">
    <cfRule type="expression" dxfId="10787" priority="1123" stopIfTrue="1">
      <formula>$I62="TTL"</formula>
    </cfRule>
  </conditionalFormatting>
  <conditionalFormatting sqref="ET62">
    <cfRule type="expression" dxfId="10786" priority="1122" stopIfTrue="1">
      <formula>$I62="TTL"</formula>
    </cfRule>
  </conditionalFormatting>
  <conditionalFormatting sqref="ES62">
    <cfRule type="expression" dxfId="10785" priority="1121" stopIfTrue="1">
      <formula>$I62="TTL"</formula>
    </cfRule>
  </conditionalFormatting>
  <conditionalFormatting sqref="ES62">
    <cfRule type="expression" dxfId="10784" priority="1120" stopIfTrue="1">
      <formula>$I62="TTL"</formula>
    </cfRule>
  </conditionalFormatting>
  <conditionalFormatting sqref="EQ63:ET64">
    <cfRule type="expression" dxfId="10783" priority="1119">
      <formula>$I63="TTL"</formula>
    </cfRule>
  </conditionalFormatting>
  <conditionalFormatting sqref="ET63:ET64">
    <cfRule type="expression" dxfId="10782" priority="1118" stopIfTrue="1">
      <formula>$I63="TTL"</formula>
    </cfRule>
  </conditionalFormatting>
  <conditionalFormatting sqref="ET63:ET64">
    <cfRule type="expression" dxfId="10781" priority="1117" stopIfTrue="1">
      <formula>$I63="TTL"</formula>
    </cfRule>
  </conditionalFormatting>
  <conditionalFormatting sqref="ES63">
    <cfRule type="expression" dxfId="10780" priority="1116" stopIfTrue="1">
      <formula>$I63="TTL"</formula>
    </cfRule>
  </conditionalFormatting>
  <conditionalFormatting sqref="ES63">
    <cfRule type="expression" dxfId="10779" priority="1115" stopIfTrue="1">
      <formula>$I63="TTL"</formula>
    </cfRule>
  </conditionalFormatting>
  <conditionalFormatting sqref="EV53:EW54">
    <cfRule type="expression" dxfId="10778" priority="1114">
      <formula>$I53="TTL"</formula>
    </cfRule>
  </conditionalFormatting>
  <conditionalFormatting sqref="EW53:EW54">
    <cfRule type="expression" dxfId="10777" priority="1113" stopIfTrue="1">
      <formula>$I53="TTL"</formula>
    </cfRule>
  </conditionalFormatting>
  <conditionalFormatting sqref="EW53:EW54">
    <cfRule type="expression" dxfId="10776" priority="1112" stopIfTrue="1">
      <formula>$I53="TTL"</formula>
    </cfRule>
  </conditionalFormatting>
  <conditionalFormatting sqref="EV55:EW56">
    <cfRule type="expression" dxfId="10775" priority="1111">
      <formula>$I55="TTL"</formula>
    </cfRule>
  </conditionalFormatting>
  <conditionalFormatting sqref="EW55:EW56">
    <cfRule type="expression" dxfId="10774" priority="1110" stopIfTrue="1">
      <formula>$I55="TTL"</formula>
    </cfRule>
  </conditionalFormatting>
  <conditionalFormatting sqref="EW55:EW56">
    <cfRule type="expression" dxfId="10773" priority="1109" stopIfTrue="1">
      <formula>$I55="TTL"</formula>
    </cfRule>
  </conditionalFormatting>
  <conditionalFormatting sqref="EV55">
    <cfRule type="expression" dxfId="10772" priority="1108" stopIfTrue="1">
      <formula>$I55="TTL"</formula>
    </cfRule>
  </conditionalFormatting>
  <conditionalFormatting sqref="EV55">
    <cfRule type="expression" dxfId="10771" priority="1107" stopIfTrue="1">
      <formula>$I55="TTL"</formula>
    </cfRule>
  </conditionalFormatting>
  <conditionalFormatting sqref="EV56">
    <cfRule type="expression" dxfId="10770" priority="1106" stopIfTrue="1">
      <formula>$I56="TTL"</formula>
    </cfRule>
  </conditionalFormatting>
  <conditionalFormatting sqref="EV56">
    <cfRule type="expression" dxfId="10769" priority="1105" stopIfTrue="1">
      <formula>$I56="TTL"</formula>
    </cfRule>
  </conditionalFormatting>
  <conditionalFormatting sqref="EV57:EW57">
    <cfRule type="expression" dxfId="10768" priority="1104">
      <formula>$I57="TTL"</formula>
    </cfRule>
  </conditionalFormatting>
  <conditionalFormatting sqref="EW57">
    <cfRule type="expression" dxfId="10767" priority="1103" stopIfTrue="1">
      <formula>$I57="TTL"</formula>
    </cfRule>
  </conditionalFormatting>
  <conditionalFormatting sqref="EW57">
    <cfRule type="expression" dxfId="10766" priority="1102" stopIfTrue="1">
      <formula>$I57="TTL"</formula>
    </cfRule>
  </conditionalFormatting>
  <conditionalFormatting sqref="EV57">
    <cfRule type="expression" dxfId="10765" priority="1101" stopIfTrue="1">
      <formula>$I57="TTL"</formula>
    </cfRule>
  </conditionalFormatting>
  <conditionalFormatting sqref="EV57">
    <cfRule type="expression" dxfId="10764" priority="1100" stopIfTrue="1">
      <formula>$I57="TTL"</formula>
    </cfRule>
  </conditionalFormatting>
  <conditionalFormatting sqref="EV58:EW59">
    <cfRule type="expression" dxfId="10763" priority="1099">
      <formula>$I58="TTL"</formula>
    </cfRule>
  </conditionalFormatting>
  <conditionalFormatting sqref="EW58:EW59">
    <cfRule type="expression" dxfId="10762" priority="1098" stopIfTrue="1">
      <formula>$I58="TTL"</formula>
    </cfRule>
  </conditionalFormatting>
  <conditionalFormatting sqref="EW58:EW59">
    <cfRule type="expression" dxfId="10761" priority="1097" stopIfTrue="1">
      <formula>$I58="TTL"</formula>
    </cfRule>
  </conditionalFormatting>
  <conditionalFormatting sqref="EV60:EW61">
    <cfRule type="expression" dxfId="10760" priority="1096">
      <formula>$I60="TTL"</formula>
    </cfRule>
  </conditionalFormatting>
  <conditionalFormatting sqref="EW60:EW61">
    <cfRule type="expression" dxfId="10759" priority="1095" stopIfTrue="1">
      <formula>$I60="TTL"</formula>
    </cfRule>
  </conditionalFormatting>
  <conditionalFormatting sqref="EW60:EW61">
    <cfRule type="expression" dxfId="10758" priority="1094" stopIfTrue="1">
      <formula>$I60="TTL"</formula>
    </cfRule>
  </conditionalFormatting>
  <conditionalFormatting sqref="EV61">
    <cfRule type="expression" dxfId="10757" priority="1093" stopIfTrue="1">
      <formula>$I61="TTL"</formula>
    </cfRule>
  </conditionalFormatting>
  <conditionalFormatting sqref="EV61">
    <cfRule type="expression" dxfId="10756" priority="1092" stopIfTrue="1">
      <formula>$I61="TTL"</formula>
    </cfRule>
  </conditionalFormatting>
  <conditionalFormatting sqref="EV62:EW62">
    <cfRule type="expression" dxfId="10755" priority="1091">
      <formula>$I62="TTL"</formula>
    </cfRule>
  </conditionalFormatting>
  <conditionalFormatting sqref="EW62">
    <cfRule type="expression" dxfId="10754" priority="1090" stopIfTrue="1">
      <formula>$I62="TTL"</formula>
    </cfRule>
  </conditionalFormatting>
  <conditionalFormatting sqref="EW62">
    <cfRule type="expression" dxfId="10753" priority="1089" stopIfTrue="1">
      <formula>$I62="TTL"</formula>
    </cfRule>
  </conditionalFormatting>
  <conditionalFormatting sqref="EV62">
    <cfRule type="expression" dxfId="10752" priority="1088" stopIfTrue="1">
      <formula>$I62="TTL"</formula>
    </cfRule>
  </conditionalFormatting>
  <conditionalFormatting sqref="EV62">
    <cfRule type="expression" dxfId="10751" priority="1087" stopIfTrue="1">
      <formula>$I62="TTL"</formula>
    </cfRule>
  </conditionalFormatting>
  <conditionalFormatting sqref="EV63:EW64">
    <cfRule type="expression" dxfId="10750" priority="1086">
      <formula>$I63="TTL"</formula>
    </cfRule>
  </conditionalFormatting>
  <conditionalFormatting sqref="EW63:EW64">
    <cfRule type="expression" dxfId="10749" priority="1085" stopIfTrue="1">
      <formula>$I63="TTL"</formula>
    </cfRule>
  </conditionalFormatting>
  <conditionalFormatting sqref="EW63:EW64">
    <cfRule type="expression" dxfId="10748" priority="1084" stopIfTrue="1">
      <formula>$I63="TTL"</formula>
    </cfRule>
  </conditionalFormatting>
  <conditionalFormatting sqref="EL66:EL67">
    <cfRule type="expression" dxfId="10747" priority="1082">
      <formula>$I66="TTL"</formula>
    </cfRule>
  </conditionalFormatting>
  <conditionalFormatting sqref="EN66:ET67">
    <cfRule type="expression" dxfId="10746" priority="1081">
      <formula>$I66="TTL"</formula>
    </cfRule>
  </conditionalFormatting>
  <conditionalFormatting sqref="ES66">
    <cfRule type="expression" dxfId="10745" priority="1080" stopIfTrue="1">
      <formula>$I66="TTL"</formula>
    </cfRule>
  </conditionalFormatting>
  <conditionalFormatting sqref="ES66">
    <cfRule type="expression" dxfId="10744" priority="1079" stopIfTrue="1">
      <formula>$I66="TTL"</formula>
    </cfRule>
  </conditionalFormatting>
  <conditionalFormatting sqref="ET66">
    <cfRule type="expression" dxfId="10743" priority="1078" stopIfTrue="1">
      <formula>$I66="TTL"</formula>
    </cfRule>
  </conditionalFormatting>
  <conditionalFormatting sqref="ET66">
    <cfRule type="expression" dxfId="10742" priority="1077" stopIfTrue="1">
      <formula>$I66="TTL"</formula>
    </cfRule>
  </conditionalFormatting>
  <conditionalFormatting sqref="ET67">
    <cfRule type="expression" dxfId="10741" priority="1076" stopIfTrue="1">
      <formula>$I67="TTL"</formula>
    </cfRule>
  </conditionalFormatting>
  <conditionalFormatting sqref="ET67">
    <cfRule type="expression" dxfId="10740" priority="1075" stopIfTrue="1">
      <formula>$I67="TTL"</formula>
    </cfRule>
  </conditionalFormatting>
  <conditionalFormatting sqref="EV66:EW67">
    <cfRule type="expression" dxfId="10739" priority="1074">
      <formula>$I66="TTL"</formula>
    </cfRule>
  </conditionalFormatting>
  <conditionalFormatting sqref="EV66">
    <cfRule type="expression" dxfId="10738" priority="1073" stopIfTrue="1">
      <formula>$I66="TTL"</formula>
    </cfRule>
  </conditionalFormatting>
  <conditionalFormatting sqref="EV66">
    <cfRule type="expression" dxfId="10737" priority="1072" stopIfTrue="1">
      <formula>$I66="TTL"</formula>
    </cfRule>
  </conditionalFormatting>
  <conditionalFormatting sqref="EW66">
    <cfRule type="expression" dxfId="10736" priority="1071" stopIfTrue="1">
      <formula>$I66="TTL"</formula>
    </cfRule>
  </conditionalFormatting>
  <conditionalFormatting sqref="EW66">
    <cfRule type="expression" dxfId="10735" priority="1070" stopIfTrue="1">
      <formula>$I66="TTL"</formula>
    </cfRule>
  </conditionalFormatting>
  <conditionalFormatting sqref="EW67">
    <cfRule type="expression" dxfId="10734" priority="1069" stopIfTrue="1">
      <formula>$I67="TTL"</formula>
    </cfRule>
  </conditionalFormatting>
  <conditionalFormatting sqref="EW67">
    <cfRule type="expression" dxfId="10733" priority="1068" stopIfTrue="1">
      <formula>$I67="TTL"</formula>
    </cfRule>
  </conditionalFormatting>
  <conditionalFormatting sqref="EL69:EL76">
    <cfRule type="expression" dxfId="10732" priority="1063">
      <formula>$I69="TTL"</formula>
    </cfRule>
  </conditionalFormatting>
  <conditionalFormatting sqref="EN69:ET76">
    <cfRule type="expression" dxfId="10731" priority="1062">
      <formula>$I69="TTL"</formula>
    </cfRule>
  </conditionalFormatting>
  <conditionalFormatting sqref="EQ69:ER76">
    <cfRule type="expression" dxfId="10730" priority="1061" stopIfTrue="1">
      <formula>$I69="TTL"</formula>
    </cfRule>
  </conditionalFormatting>
  <conditionalFormatting sqref="EQ69:ER76">
    <cfRule type="expression" dxfId="10729" priority="1060" stopIfTrue="1">
      <formula>$I69="TTL"</formula>
    </cfRule>
  </conditionalFormatting>
  <conditionalFormatting sqref="ES69:ES76">
    <cfRule type="expression" dxfId="10728" priority="1059" stopIfTrue="1">
      <formula>$I69="TTL"</formula>
    </cfRule>
  </conditionalFormatting>
  <conditionalFormatting sqref="ES69:ES76">
    <cfRule type="expression" dxfId="10727" priority="1058" stopIfTrue="1">
      <formula>$I69="TTL"</formula>
    </cfRule>
  </conditionalFormatting>
  <conditionalFormatting sqref="ET69:ET76">
    <cfRule type="expression" dxfId="10726" priority="1057" stopIfTrue="1">
      <formula>$I69="TTL"</formula>
    </cfRule>
  </conditionalFormatting>
  <conditionalFormatting sqref="ET69:ET76">
    <cfRule type="expression" dxfId="10725" priority="1056" stopIfTrue="1">
      <formula>$I69="TTL"</formula>
    </cfRule>
  </conditionalFormatting>
  <conditionalFormatting sqref="EV69:EW76">
    <cfRule type="expression" dxfId="10724" priority="1055">
      <formula>$I69="TTL"</formula>
    </cfRule>
  </conditionalFormatting>
  <conditionalFormatting sqref="EV69:EV76">
    <cfRule type="expression" dxfId="10723" priority="1054" stopIfTrue="1">
      <formula>$I69="TTL"</formula>
    </cfRule>
  </conditionalFormatting>
  <conditionalFormatting sqref="EV69:EV76">
    <cfRule type="expression" dxfId="10722" priority="1053" stopIfTrue="1">
      <formula>$I69="TTL"</formula>
    </cfRule>
  </conditionalFormatting>
  <conditionalFormatting sqref="EW69:EW76">
    <cfRule type="expression" dxfId="10721" priority="1052" stopIfTrue="1">
      <formula>$I69="TTL"</formula>
    </cfRule>
  </conditionalFormatting>
  <conditionalFormatting sqref="EW69:EW76">
    <cfRule type="expression" dxfId="10720" priority="1051" stopIfTrue="1">
      <formula>$I69="TTL"</formula>
    </cfRule>
  </conditionalFormatting>
  <conditionalFormatting sqref="EL78">
    <cfRule type="expression" dxfId="10719" priority="1046">
      <formula>$I78="TTL"</formula>
    </cfRule>
  </conditionalFormatting>
  <conditionalFormatting sqref="EL79:EL91">
    <cfRule type="expression" dxfId="10718" priority="1045">
      <formula>$I79="TTL"</formula>
    </cfRule>
  </conditionalFormatting>
  <conditionalFormatting sqref="ES78:ET91 EO78:EO91 EN78:EN79 EQ78:ER80 EP78:EP79 EN84:EN91 EP84:ER91">
    <cfRule type="expression" dxfId="10717" priority="1044">
      <formula>$I78="TTL"</formula>
    </cfRule>
  </conditionalFormatting>
  <conditionalFormatting sqref="EN80:ET83">
    <cfRule type="expression" dxfId="10716" priority="1043">
      <formula>$I80="TTL"</formula>
    </cfRule>
  </conditionalFormatting>
  <conditionalFormatting sqref="EN80:EN83">
    <cfRule type="expression" dxfId="10715" priority="1042">
      <formula>$I80="TTL"</formula>
    </cfRule>
  </conditionalFormatting>
  <conditionalFormatting sqref="ET78:ET91">
    <cfRule type="expression" dxfId="10714" priority="1041" stopIfTrue="1">
      <formula>$I78="TTL"</formula>
    </cfRule>
  </conditionalFormatting>
  <conditionalFormatting sqref="ET78:ET91">
    <cfRule type="expression" dxfId="10713" priority="1040" stopIfTrue="1">
      <formula>$I78="TTL"</formula>
    </cfRule>
  </conditionalFormatting>
  <conditionalFormatting sqref="ES90:ES91">
    <cfRule type="expression" dxfId="10712" priority="1039" stopIfTrue="1">
      <formula>$I90="TTL"</formula>
    </cfRule>
  </conditionalFormatting>
  <conditionalFormatting sqref="ES90:ES91">
    <cfRule type="expression" dxfId="10711" priority="1038" stopIfTrue="1">
      <formula>$I90="TTL"</formula>
    </cfRule>
  </conditionalFormatting>
  <conditionalFormatting sqref="EV78:EW91">
    <cfRule type="expression" dxfId="10710" priority="1037">
      <formula>$I78="TTL"</formula>
    </cfRule>
  </conditionalFormatting>
  <conditionalFormatting sqref="EV80:EW83">
    <cfRule type="expression" dxfId="10709" priority="1036">
      <formula>$I80="TTL"</formula>
    </cfRule>
  </conditionalFormatting>
  <conditionalFormatting sqref="EW78:EW91">
    <cfRule type="expression" dxfId="10708" priority="1035" stopIfTrue="1">
      <formula>$I78="TTL"</formula>
    </cfRule>
  </conditionalFormatting>
  <conditionalFormatting sqref="EW78:EW91">
    <cfRule type="expression" dxfId="10707" priority="1034" stopIfTrue="1">
      <formula>$I78="TTL"</formula>
    </cfRule>
  </conditionalFormatting>
  <conditionalFormatting sqref="EV90:EV91">
    <cfRule type="expression" dxfId="10706" priority="1031" stopIfTrue="1">
      <formula>$I90="TTL"</formula>
    </cfRule>
  </conditionalFormatting>
  <conditionalFormatting sqref="EV90:EV91">
    <cfRule type="expression" dxfId="10705" priority="1030" stopIfTrue="1">
      <formula>$I90="TTL"</formula>
    </cfRule>
  </conditionalFormatting>
  <conditionalFormatting sqref="EL93:EL94">
    <cfRule type="expression" dxfId="10704" priority="1029">
      <formula>$I93="TTL"</formula>
    </cfRule>
  </conditionalFormatting>
  <conditionalFormatting sqref="EN93:ET94">
    <cfRule type="expression" dxfId="10703" priority="1028">
      <formula>$I93="TTL"</formula>
    </cfRule>
  </conditionalFormatting>
  <conditionalFormatting sqref="ES93">
    <cfRule type="expression" dxfId="10702" priority="1027" stopIfTrue="1">
      <formula>$I93="TTL"</formula>
    </cfRule>
  </conditionalFormatting>
  <conditionalFormatting sqref="ES93">
    <cfRule type="expression" dxfId="10701" priority="1026" stopIfTrue="1">
      <formula>$I93="TTL"</formula>
    </cfRule>
  </conditionalFormatting>
  <conditionalFormatting sqref="ES94">
    <cfRule type="expression" dxfId="10700" priority="1025" stopIfTrue="1">
      <formula>$I94="TTL"</formula>
    </cfRule>
  </conditionalFormatting>
  <conditionalFormatting sqref="ES94">
    <cfRule type="expression" dxfId="10699" priority="1024" stopIfTrue="1">
      <formula>$I94="TTL"</formula>
    </cfRule>
  </conditionalFormatting>
  <conditionalFormatting sqref="ET93:ET94">
    <cfRule type="expression" dxfId="10698" priority="1023" stopIfTrue="1">
      <formula>$I93="TTL"</formula>
    </cfRule>
  </conditionalFormatting>
  <conditionalFormatting sqref="ET93:ET94">
    <cfRule type="expression" dxfId="10697" priority="1022" stopIfTrue="1">
      <formula>$I93="TTL"</formula>
    </cfRule>
  </conditionalFormatting>
  <conditionalFormatting sqref="ES93">
    <cfRule type="expression" dxfId="10696" priority="1021" stopIfTrue="1">
      <formula>$I93="TTL"</formula>
    </cfRule>
  </conditionalFormatting>
  <conditionalFormatting sqref="ES93">
    <cfRule type="expression" dxfId="10695" priority="1020" stopIfTrue="1">
      <formula>$I93="TTL"</formula>
    </cfRule>
  </conditionalFormatting>
  <conditionalFormatting sqref="EV93:EW94">
    <cfRule type="expression" dxfId="10694" priority="1019">
      <formula>$I93="TTL"</formula>
    </cfRule>
  </conditionalFormatting>
  <conditionalFormatting sqref="EV93:EW94">
    <cfRule type="expression" dxfId="10693" priority="1018" stopIfTrue="1">
      <formula>$I93="TTL"</formula>
    </cfRule>
  </conditionalFormatting>
  <conditionalFormatting sqref="EV93:EW94">
    <cfRule type="expression" dxfId="10692" priority="1017" stopIfTrue="1">
      <formula>$I93="TTL"</formula>
    </cfRule>
  </conditionalFormatting>
  <conditionalFormatting sqref="EV93">
    <cfRule type="expression" dxfId="10691" priority="1016" stopIfTrue="1">
      <formula>$I93="TTL"</formula>
    </cfRule>
  </conditionalFormatting>
  <conditionalFormatting sqref="EV93">
    <cfRule type="expression" dxfId="10690" priority="1015" stopIfTrue="1">
      <formula>$I93="TTL"</formula>
    </cfRule>
  </conditionalFormatting>
  <conditionalFormatting sqref="EL108:EL109">
    <cfRule type="expression" dxfId="10689" priority="1007">
      <formula>$I108="TTL"</formula>
    </cfRule>
  </conditionalFormatting>
  <conditionalFormatting sqref="EN108:ET109">
    <cfRule type="expression" dxfId="10688" priority="1006">
      <formula>$I108="TTL"</formula>
    </cfRule>
  </conditionalFormatting>
  <conditionalFormatting sqref="ET108:ET109">
    <cfRule type="expression" dxfId="10687" priority="1005" stopIfTrue="1">
      <formula>$I108="TTL"</formula>
    </cfRule>
  </conditionalFormatting>
  <conditionalFormatting sqref="ET108:ET109">
    <cfRule type="expression" dxfId="10686" priority="1004" stopIfTrue="1">
      <formula>$I108="TTL"</formula>
    </cfRule>
  </conditionalFormatting>
  <conditionalFormatting sqref="EV108:EW109">
    <cfRule type="expression" dxfId="10685" priority="1003">
      <formula>$I108="TTL"</formula>
    </cfRule>
  </conditionalFormatting>
  <conditionalFormatting sqref="EW108:EW109">
    <cfRule type="expression" dxfId="10684" priority="1002" stopIfTrue="1">
      <formula>$I108="TTL"</formula>
    </cfRule>
  </conditionalFormatting>
  <conditionalFormatting sqref="EW108:EW109">
    <cfRule type="expression" dxfId="10683" priority="1001" stopIfTrue="1">
      <formula>$I108="TTL"</formula>
    </cfRule>
  </conditionalFormatting>
  <conditionalFormatting sqref="EV108:EV109">
    <cfRule type="expression" dxfId="10682" priority="1000">
      <formula>$I108="TTL"</formula>
    </cfRule>
  </conditionalFormatting>
  <conditionalFormatting sqref="EL111:EL113">
    <cfRule type="expression" dxfId="10681" priority="999">
      <formula>$I111="TTL"</formula>
    </cfRule>
  </conditionalFormatting>
  <conditionalFormatting sqref="EN111:EN113">
    <cfRule type="expression" dxfId="10680" priority="998">
      <formula>$I111="TTL"</formula>
    </cfRule>
  </conditionalFormatting>
  <conditionalFormatting sqref="EP18:EP24">
    <cfRule type="expression" dxfId="10679" priority="996">
      <formula>$I18="TTL"</formula>
    </cfRule>
  </conditionalFormatting>
  <conditionalFormatting sqref="EP18:EP24">
    <cfRule type="expression" dxfId="10678" priority="995" stopIfTrue="1">
      <formula>$I18="TTL"</formula>
    </cfRule>
  </conditionalFormatting>
  <conditionalFormatting sqref="EP18:EP24">
    <cfRule type="expression" dxfId="10677" priority="994" stopIfTrue="1">
      <formula>$I18="TTL"</formula>
    </cfRule>
  </conditionalFormatting>
  <conditionalFormatting sqref="EP18:EP24">
    <cfRule type="expression" dxfId="10676" priority="993">
      <formula>$I18="TTL"</formula>
    </cfRule>
  </conditionalFormatting>
  <conditionalFormatting sqref="EP18:EP24">
    <cfRule type="expression" dxfId="10675" priority="992" stopIfTrue="1">
      <formula>$I18="TTL"</formula>
    </cfRule>
  </conditionalFormatting>
  <conditionalFormatting sqref="EP18:EP24">
    <cfRule type="expression" dxfId="10674" priority="991" stopIfTrue="1">
      <formula>$I18="TTL"</formula>
    </cfRule>
  </conditionalFormatting>
  <conditionalFormatting sqref="EM18:EU24">
    <cfRule type="expression" dxfId="10673" priority="990">
      <formula>$I18="TTL"</formula>
    </cfRule>
  </conditionalFormatting>
  <conditionalFormatting sqref="EM18:EU24">
    <cfRule type="expression" dxfId="10672" priority="989" stopIfTrue="1">
      <formula>$I18="TTL"</formula>
    </cfRule>
  </conditionalFormatting>
  <conditionalFormatting sqref="EM18:EU24">
    <cfRule type="expression" dxfId="10671" priority="988" stopIfTrue="1">
      <formula>$I18="TTL"</formula>
    </cfRule>
  </conditionalFormatting>
  <conditionalFormatting sqref="EM18:EU24">
    <cfRule type="expression" dxfId="10670" priority="987">
      <formula>$I18="TTL"</formula>
    </cfRule>
  </conditionalFormatting>
  <conditionalFormatting sqref="EM18:EU24">
    <cfRule type="expression" dxfId="10669" priority="986" stopIfTrue="1">
      <formula>$I18="TTL"</formula>
    </cfRule>
  </conditionalFormatting>
  <conditionalFormatting sqref="EM18:EU24">
    <cfRule type="expression" dxfId="10668" priority="985" stopIfTrue="1">
      <formula>$I18="TTL"</formula>
    </cfRule>
  </conditionalFormatting>
  <conditionalFormatting sqref="EL26:EV29">
    <cfRule type="expression" dxfId="10667" priority="984">
      <formula>$I26="TTL"</formula>
    </cfRule>
  </conditionalFormatting>
  <conditionalFormatting sqref="EL26:EV29">
    <cfRule type="expression" dxfId="10666" priority="983" stopIfTrue="1">
      <formula>$I26="TTL"</formula>
    </cfRule>
  </conditionalFormatting>
  <conditionalFormatting sqref="EL26:EV29">
    <cfRule type="expression" dxfId="10665" priority="982" stopIfTrue="1">
      <formula>$I26="TTL"</formula>
    </cfRule>
  </conditionalFormatting>
  <conditionalFormatting sqref="EL26:EV29">
    <cfRule type="expression" dxfId="10664" priority="981">
      <formula>$I26="TTL"</formula>
    </cfRule>
  </conditionalFormatting>
  <conditionalFormatting sqref="EL26:EV29">
    <cfRule type="expression" dxfId="10663" priority="980" stopIfTrue="1">
      <formula>$I26="TTL"</formula>
    </cfRule>
  </conditionalFormatting>
  <conditionalFormatting sqref="EL26:EV29">
    <cfRule type="expression" dxfId="10662" priority="979" stopIfTrue="1">
      <formula>$I26="TTL"</formula>
    </cfRule>
  </conditionalFormatting>
  <conditionalFormatting sqref="EL32:EU34">
    <cfRule type="expression" dxfId="10661" priority="978">
      <formula>$I32="TTL"</formula>
    </cfRule>
  </conditionalFormatting>
  <conditionalFormatting sqref="EL32:EU34">
    <cfRule type="expression" dxfId="10660" priority="977" stopIfTrue="1">
      <formula>$I32="TTL"</formula>
    </cfRule>
  </conditionalFormatting>
  <conditionalFormatting sqref="EL32:EU34">
    <cfRule type="expression" dxfId="10659" priority="976" stopIfTrue="1">
      <formula>$I32="TTL"</formula>
    </cfRule>
  </conditionalFormatting>
  <conditionalFormatting sqref="EL32:EU34">
    <cfRule type="expression" dxfId="10658" priority="975">
      <formula>$I32="TTL"</formula>
    </cfRule>
  </conditionalFormatting>
  <conditionalFormatting sqref="EL32:EU34">
    <cfRule type="expression" dxfId="10657" priority="974" stopIfTrue="1">
      <formula>$I32="TTL"</formula>
    </cfRule>
  </conditionalFormatting>
  <conditionalFormatting sqref="EL32:EU34">
    <cfRule type="expression" dxfId="10656" priority="973" stopIfTrue="1">
      <formula>$I32="TTL"</formula>
    </cfRule>
  </conditionalFormatting>
  <conditionalFormatting sqref="EL31:EU31">
    <cfRule type="expression" dxfId="10655" priority="972">
      <formula>$I31="TTL"</formula>
    </cfRule>
  </conditionalFormatting>
  <conditionalFormatting sqref="EL31:EU31">
    <cfRule type="expression" dxfId="10654" priority="971" stopIfTrue="1">
      <formula>$I31="TTL"</formula>
    </cfRule>
  </conditionalFormatting>
  <conditionalFormatting sqref="EL31:EU31">
    <cfRule type="expression" dxfId="10653" priority="970" stopIfTrue="1">
      <formula>$I31="TTL"</formula>
    </cfRule>
  </conditionalFormatting>
  <conditionalFormatting sqref="EL31:EU31">
    <cfRule type="expression" dxfId="10652" priority="969">
      <formula>$I31="TTL"</formula>
    </cfRule>
  </conditionalFormatting>
  <conditionalFormatting sqref="EL31:EU31">
    <cfRule type="expression" dxfId="10651" priority="968" stopIfTrue="1">
      <formula>$I31="TTL"</formula>
    </cfRule>
  </conditionalFormatting>
  <conditionalFormatting sqref="EL31:EU31">
    <cfRule type="expression" dxfId="10650" priority="967" stopIfTrue="1">
      <formula>$I31="TTL"</formula>
    </cfRule>
  </conditionalFormatting>
  <conditionalFormatting sqref="EL36:EV40">
    <cfRule type="expression" dxfId="10649" priority="966">
      <formula>$I36="TTL"</formula>
    </cfRule>
  </conditionalFormatting>
  <conditionalFormatting sqref="EL36:EV40">
    <cfRule type="expression" dxfId="10648" priority="965" stopIfTrue="1">
      <formula>$I36="TTL"</formula>
    </cfRule>
  </conditionalFormatting>
  <conditionalFormatting sqref="EL36:EV40">
    <cfRule type="expression" dxfId="10647" priority="964" stopIfTrue="1">
      <formula>$I36="TTL"</formula>
    </cfRule>
  </conditionalFormatting>
  <conditionalFormatting sqref="EL36:EV40">
    <cfRule type="expression" dxfId="10646" priority="963">
      <formula>$I36="TTL"</formula>
    </cfRule>
  </conditionalFormatting>
  <conditionalFormatting sqref="EL36:EV40">
    <cfRule type="expression" dxfId="10645" priority="962" stopIfTrue="1">
      <formula>$I36="TTL"</formula>
    </cfRule>
  </conditionalFormatting>
  <conditionalFormatting sqref="EL36:EV40">
    <cfRule type="expression" dxfId="10644" priority="961" stopIfTrue="1">
      <formula>$I36="TTL"</formula>
    </cfRule>
  </conditionalFormatting>
  <conditionalFormatting sqref="EL41:EV41">
    <cfRule type="expression" dxfId="10643" priority="960">
      <formula>$I41="TTL"</formula>
    </cfRule>
  </conditionalFormatting>
  <conditionalFormatting sqref="EL41:EV41">
    <cfRule type="expression" dxfId="10642" priority="959" stopIfTrue="1">
      <formula>$I41="TTL"</formula>
    </cfRule>
  </conditionalFormatting>
  <conditionalFormatting sqref="EL41:EV41">
    <cfRule type="expression" dxfId="10641" priority="958" stopIfTrue="1">
      <formula>$I41="TTL"</formula>
    </cfRule>
  </conditionalFormatting>
  <conditionalFormatting sqref="EL41:EV41">
    <cfRule type="expression" dxfId="10640" priority="957">
      <formula>$I41="TTL"</formula>
    </cfRule>
  </conditionalFormatting>
  <conditionalFormatting sqref="EL41:EV41">
    <cfRule type="expression" dxfId="10639" priority="956" stopIfTrue="1">
      <formula>$I41="TTL"</formula>
    </cfRule>
  </conditionalFormatting>
  <conditionalFormatting sqref="EL41:EV41">
    <cfRule type="expression" dxfId="10638" priority="955" stopIfTrue="1">
      <formula>$I41="TTL"</formula>
    </cfRule>
  </conditionalFormatting>
  <conditionalFormatting sqref="EL43:EV49">
    <cfRule type="expression" dxfId="10637" priority="954">
      <formula>$I43="TTL"</formula>
    </cfRule>
  </conditionalFormatting>
  <conditionalFormatting sqref="EL43:EV49">
    <cfRule type="expression" dxfId="10636" priority="953" stopIfTrue="1">
      <formula>$I43="TTL"</formula>
    </cfRule>
  </conditionalFormatting>
  <conditionalFormatting sqref="EL43:EV49">
    <cfRule type="expression" dxfId="10635" priority="952" stopIfTrue="1">
      <formula>$I43="TTL"</formula>
    </cfRule>
  </conditionalFormatting>
  <conditionalFormatting sqref="EL43:EV49">
    <cfRule type="expression" dxfId="10634" priority="951">
      <formula>$I43="TTL"</formula>
    </cfRule>
  </conditionalFormatting>
  <conditionalFormatting sqref="EL43:EV49">
    <cfRule type="expression" dxfId="10633" priority="950" stopIfTrue="1">
      <formula>$I43="TTL"</formula>
    </cfRule>
  </conditionalFormatting>
  <conditionalFormatting sqref="EL43:EV49">
    <cfRule type="expression" dxfId="10632" priority="949" stopIfTrue="1">
      <formula>$I43="TTL"</formula>
    </cfRule>
  </conditionalFormatting>
  <conditionalFormatting sqref="EL51:EV51">
    <cfRule type="expression" dxfId="10631" priority="948">
      <formula>$I51="TTL"</formula>
    </cfRule>
  </conditionalFormatting>
  <conditionalFormatting sqref="EL51:EV51">
    <cfRule type="expression" dxfId="10630" priority="947" stopIfTrue="1">
      <formula>$I51="TTL"</formula>
    </cfRule>
  </conditionalFormatting>
  <conditionalFormatting sqref="EL51:EV51">
    <cfRule type="expression" dxfId="10629" priority="946" stopIfTrue="1">
      <formula>$I51="TTL"</formula>
    </cfRule>
  </conditionalFormatting>
  <conditionalFormatting sqref="EL51:EV51">
    <cfRule type="expression" dxfId="10628" priority="945">
      <formula>$I51="TTL"</formula>
    </cfRule>
  </conditionalFormatting>
  <conditionalFormatting sqref="EL51:EV51">
    <cfRule type="expression" dxfId="10627" priority="944" stopIfTrue="1">
      <formula>$I51="TTL"</formula>
    </cfRule>
  </conditionalFormatting>
  <conditionalFormatting sqref="EL51:EV51">
    <cfRule type="expression" dxfId="10626" priority="943" stopIfTrue="1">
      <formula>$I51="TTL"</formula>
    </cfRule>
  </conditionalFormatting>
  <conditionalFormatting sqref="EL53:EW64">
    <cfRule type="expression" dxfId="10625" priority="942">
      <formula>$I53="TTL"</formula>
    </cfRule>
  </conditionalFormatting>
  <conditionalFormatting sqref="EL53:EW64">
    <cfRule type="expression" dxfId="10624" priority="941" stopIfTrue="1">
      <formula>$I53="TTL"</formula>
    </cfRule>
  </conditionalFormatting>
  <conditionalFormatting sqref="EL53:EW64">
    <cfRule type="expression" dxfId="10623" priority="940" stopIfTrue="1">
      <formula>$I53="TTL"</formula>
    </cfRule>
  </conditionalFormatting>
  <conditionalFormatting sqref="EL53:EW64">
    <cfRule type="expression" dxfId="10622" priority="939">
      <formula>$I53="TTL"</formula>
    </cfRule>
  </conditionalFormatting>
  <conditionalFormatting sqref="EL53:EW64">
    <cfRule type="expression" dxfId="10621" priority="938" stopIfTrue="1">
      <formula>$I53="TTL"</formula>
    </cfRule>
  </conditionalFormatting>
  <conditionalFormatting sqref="EL53:EW64">
    <cfRule type="expression" dxfId="10620" priority="937" stopIfTrue="1">
      <formula>$I53="TTL"</formula>
    </cfRule>
  </conditionalFormatting>
  <conditionalFormatting sqref="EL66:EV67">
    <cfRule type="expression" dxfId="10619" priority="936">
      <formula>$I66="TTL"</formula>
    </cfRule>
  </conditionalFormatting>
  <conditionalFormatting sqref="EL66:EV67">
    <cfRule type="expression" dxfId="10618" priority="935" stopIfTrue="1">
      <formula>$I66="TTL"</formula>
    </cfRule>
  </conditionalFormatting>
  <conditionalFormatting sqref="EL66:EV67">
    <cfRule type="expression" dxfId="10617" priority="934" stopIfTrue="1">
      <formula>$I66="TTL"</formula>
    </cfRule>
  </conditionalFormatting>
  <conditionalFormatting sqref="EL66:EV67">
    <cfRule type="expression" dxfId="10616" priority="933">
      <formula>$I66="TTL"</formula>
    </cfRule>
  </conditionalFormatting>
  <conditionalFormatting sqref="EL66:EV67">
    <cfRule type="expression" dxfId="10615" priority="932" stopIfTrue="1">
      <formula>$I66="TTL"</formula>
    </cfRule>
  </conditionalFormatting>
  <conditionalFormatting sqref="EL66:EV67">
    <cfRule type="expression" dxfId="10614" priority="931" stopIfTrue="1">
      <formula>$I66="TTL"</formula>
    </cfRule>
  </conditionalFormatting>
  <conditionalFormatting sqref="EL69:EW76">
    <cfRule type="expression" dxfId="10613" priority="930">
      <formula>$I69="TTL"</formula>
    </cfRule>
  </conditionalFormatting>
  <conditionalFormatting sqref="EL69:EW76">
    <cfRule type="expression" dxfId="10612" priority="929" stopIfTrue="1">
      <formula>$I69="TTL"</formula>
    </cfRule>
  </conditionalFormatting>
  <conditionalFormatting sqref="EL69:EW76">
    <cfRule type="expression" dxfId="10611" priority="928" stopIfTrue="1">
      <formula>$I69="TTL"</formula>
    </cfRule>
  </conditionalFormatting>
  <conditionalFormatting sqref="EL69:EW76">
    <cfRule type="expression" dxfId="10610" priority="927">
      <formula>$I69="TTL"</formula>
    </cfRule>
  </conditionalFormatting>
  <conditionalFormatting sqref="EL69:EW76">
    <cfRule type="expression" dxfId="10609" priority="926" stopIfTrue="1">
      <formula>$I69="TTL"</formula>
    </cfRule>
  </conditionalFormatting>
  <conditionalFormatting sqref="EL69:EW76">
    <cfRule type="expression" dxfId="10608" priority="925" stopIfTrue="1">
      <formula>$I69="TTL"</formula>
    </cfRule>
  </conditionalFormatting>
  <conditionalFormatting sqref="EL78:EW85">
    <cfRule type="expression" dxfId="10607" priority="924">
      <formula>$I78="TTL"</formula>
    </cfRule>
  </conditionalFormatting>
  <conditionalFormatting sqref="EL78:EW85">
    <cfRule type="expression" dxfId="10606" priority="923" stopIfTrue="1">
      <formula>$I78="TTL"</formula>
    </cfRule>
  </conditionalFormatting>
  <conditionalFormatting sqref="EL78:EW85">
    <cfRule type="expression" dxfId="10605" priority="922" stopIfTrue="1">
      <formula>$I78="TTL"</formula>
    </cfRule>
  </conditionalFormatting>
  <conditionalFormatting sqref="EL78:EW85">
    <cfRule type="expression" dxfId="10604" priority="921">
      <formula>$I78="TTL"</formula>
    </cfRule>
  </conditionalFormatting>
  <conditionalFormatting sqref="EL78:EW85">
    <cfRule type="expression" dxfId="10603" priority="920" stopIfTrue="1">
      <formula>$I78="TTL"</formula>
    </cfRule>
  </conditionalFormatting>
  <conditionalFormatting sqref="EL78:EW85">
    <cfRule type="expression" dxfId="10602" priority="919" stopIfTrue="1">
      <formula>$I78="TTL"</formula>
    </cfRule>
  </conditionalFormatting>
  <conditionalFormatting sqref="EL86:EW91">
    <cfRule type="expression" dxfId="10601" priority="918">
      <formula>$I86="TTL"</formula>
    </cfRule>
  </conditionalFormatting>
  <conditionalFormatting sqref="EL86:EW91">
    <cfRule type="expression" dxfId="10600" priority="917" stopIfTrue="1">
      <formula>$I86="TTL"</formula>
    </cfRule>
  </conditionalFormatting>
  <conditionalFormatting sqref="EL86:EW91">
    <cfRule type="expression" dxfId="10599" priority="916" stopIfTrue="1">
      <formula>$I86="TTL"</formula>
    </cfRule>
  </conditionalFormatting>
  <conditionalFormatting sqref="EL86:EW91">
    <cfRule type="expression" dxfId="10598" priority="915">
      <formula>$I86="TTL"</formula>
    </cfRule>
  </conditionalFormatting>
  <conditionalFormatting sqref="EL86:EW91">
    <cfRule type="expression" dxfId="10597" priority="914" stopIfTrue="1">
      <formula>$I86="TTL"</formula>
    </cfRule>
  </conditionalFormatting>
  <conditionalFormatting sqref="EL86:EW91">
    <cfRule type="expression" dxfId="10596" priority="913" stopIfTrue="1">
      <formula>$I86="TTL"</formula>
    </cfRule>
  </conditionalFormatting>
  <conditionalFormatting sqref="EL93:EV94">
    <cfRule type="expression" dxfId="10595" priority="912">
      <formula>$I93="TTL"</formula>
    </cfRule>
  </conditionalFormatting>
  <conditionalFormatting sqref="EL93:EV94">
    <cfRule type="expression" dxfId="10594" priority="911" stopIfTrue="1">
      <formula>$I93="TTL"</formula>
    </cfRule>
  </conditionalFormatting>
  <conditionalFormatting sqref="EL93:EV94">
    <cfRule type="expression" dxfId="10593" priority="910" stopIfTrue="1">
      <formula>$I93="TTL"</formula>
    </cfRule>
  </conditionalFormatting>
  <conditionalFormatting sqref="EL93:EV94">
    <cfRule type="expression" dxfId="10592" priority="909">
      <formula>$I93="TTL"</formula>
    </cfRule>
  </conditionalFormatting>
  <conditionalFormatting sqref="EL93:EV94">
    <cfRule type="expression" dxfId="10591" priority="908" stopIfTrue="1">
      <formula>$I93="TTL"</formula>
    </cfRule>
  </conditionalFormatting>
  <conditionalFormatting sqref="EL93:EV94">
    <cfRule type="expression" dxfId="10590" priority="907" stopIfTrue="1">
      <formula>$I93="TTL"</formula>
    </cfRule>
  </conditionalFormatting>
  <conditionalFormatting sqref="EL98:EW106">
    <cfRule type="expression" dxfId="10589" priority="900">
      <formula>$I98="TTL"</formula>
    </cfRule>
  </conditionalFormatting>
  <conditionalFormatting sqref="EL98:EW106">
    <cfRule type="expression" dxfId="10588" priority="899" stopIfTrue="1">
      <formula>$I98="TTL"</formula>
    </cfRule>
  </conditionalFormatting>
  <conditionalFormatting sqref="EL98:EW106">
    <cfRule type="expression" dxfId="10587" priority="898" stopIfTrue="1">
      <formula>$I98="TTL"</formula>
    </cfRule>
  </conditionalFormatting>
  <conditionalFormatting sqref="EL98:EW106">
    <cfRule type="expression" dxfId="10586" priority="897">
      <formula>$I98="TTL"</formula>
    </cfRule>
  </conditionalFormatting>
  <conditionalFormatting sqref="EL98:EW106">
    <cfRule type="expression" dxfId="10585" priority="896" stopIfTrue="1">
      <formula>$I98="TTL"</formula>
    </cfRule>
  </conditionalFormatting>
  <conditionalFormatting sqref="EL98:EW106">
    <cfRule type="expression" dxfId="10584" priority="895" stopIfTrue="1">
      <formula>$I98="TTL"</formula>
    </cfRule>
  </conditionalFormatting>
  <conditionalFormatting sqref="EL108:EV109">
    <cfRule type="expression" dxfId="10583" priority="894">
      <formula>$I108="TTL"</formula>
    </cfRule>
  </conditionalFormatting>
  <conditionalFormatting sqref="EL108:EV109">
    <cfRule type="expression" dxfId="10582" priority="893" stopIfTrue="1">
      <formula>$I108="TTL"</formula>
    </cfRule>
  </conditionalFormatting>
  <conditionalFormatting sqref="EL108:EV109">
    <cfRule type="expression" dxfId="10581" priority="892" stopIfTrue="1">
      <formula>$I108="TTL"</formula>
    </cfRule>
  </conditionalFormatting>
  <conditionalFormatting sqref="EL108:EV109">
    <cfRule type="expression" dxfId="10580" priority="891">
      <formula>$I108="TTL"</formula>
    </cfRule>
  </conditionalFormatting>
  <conditionalFormatting sqref="EL108:EV109">
    <cfRule type="expression" dxfId="10579" priority="890" stopIfTrue="1">
      <formula>$I108="TTL"</formula>
    </cfRule>
  </conditionalFormatting>
  <conditionalFormatting sqref="EL108:EV109">
    <cfRule type="expression" dxfId="10578" priority="889" stopIfTrue="1">
      <formula>$I108="TTL"</formula>
    </cfRule>
  </conditionalFormatting>
  <conditionalFormatting sqref="EL111:EV113">
    <cfRule type="expression" dxfId="10577" priority="888">
      <formula>$I111="TTL"</formula>
    </cfRule>
  </conditionalFormatting>
  <conditionalFormatting sqref="EL111:EV113">
    <cfRule type="expression" dxfId="10576" priority="887" stopIfTrue="1">
      <formula>$I111="TTL"</formula>
    </cfRule>
  </conditionalFormatting>
  <conditionalFormatting sqref="EL111:EV113">
    <cfRule type="expression" dxfId="10575" priority="886" stopIfTrue="1">
      <formula>$I111="TTL"</formula>
    </cfRule>
  </conditionalFormatting>
  <conditionalFormatting sqref="EL111:EV113">
    <cfRule type="expression" dxfId="10574" priority="885">
      <formula>$I111="TTL"</formula>
    </cfRule>
  </conditionalFormatting>
  <conditionalFormatting sqref="EL111:EV113">
    <cfRule type="expression" dxfId="10573" priority="884" stopIfTrue="1">
      <formula>$I111="TTL"</formula>
    </cfRule>
  </conditionalFormatting>
  <conditionalFormatting sqref="EL111:EV113">
    <cfRule type="expression" dxfId="10572" priority="883" stopIfTrue="1">
      <formula>$I111="TTL"</formula>
    </cfRule>
  </conditionalFormatting>
  <conditionalFormatting sqref="EL13:EQ16">
    <cfRule type="expression" dxfId="10571" priority="882">
      <formula>$I13="TTL"</formula>
    </cfRule>
  </conditionalFormatting>
  <conditionalFormatting sqref="EN13:EQ16">
    <cfRule type="expression" dxfId="10570" priority="881" stopIfTrue="1">
      <formula>$I13="TTL"</formula>
    </cfRule>
  </conditionalFormatting>
  <conditionalFormatting sqref="EN13:EQ16">
    <cfRule type="expression" dxfId="10569" priority="880" stopIfTrue="1">
      <formula>$I13="TTL"</formula>
    </cfRule>
  </conditionalFormatting>
  <conditionalFormatting sqref="EP13:EP16">
    <cfRule type="expression" dxfId="10568" priority="879" stopIfTrue="1">
      <formula>$I13="TTL"</formula>
    </cfRule>
  </conditionalFormatting>
  <conditionalFormatting sqref="EP13:EP16">
    <cfRule type="expression" dxfId="10567" priority="878" stopIfTrue="1">
      <formula>$I13="TTL"</formula>
    </cfRule>
  </conditionalFormatting>
  <conditionalFormatting sqref="EP13:EP16">
    <cfRule type="expression" dxfId="10566" priority="877">
      <formula>$I13="TTL"</formula>
    </cfRule>
  </conditionalFormatting>
  <conditionalFormatting sqref="EP13:EP16">
    <cfRule type="expression" dxfId="10565" priority="876" stopIfTrue="1">
      <formula>$I13="TTL"</formula>
    </cfRule>
  </conditionalFormatting>
  <conditionalFormatting sqref="EP13:EP16">
    <cfRule type="expression" dxfId="10564" priority="875" stopIfTrue="1">
      <formula>$I13="TTL"</formula>
    </cfRule>
  </conditionalFormatting>
  <conditionalFormatting sqref="EP13:EP16">
    <cfRule type="expression" dxfId="10563" priority="874">
      <formula>$I13="TTL"</formula>
    </cfRule>
  </conditionalFormatting>
  <conditionalFormatting sqref="EP13:EP16">
    <cfRule type="expression" dxfId="10562" priority="873" stopIfTrue="1">
      <formula>$I13="TTL"</formula>
    </cfRule>
  </conditionalFormatting>
  <conditionalFormatting sqref="EP13:EP16">
    <cfRule type="expression" dxfId="10561" priority="872" stopIfTrue="1">
      <formula>$I13="TTL"</formula>
    </cfRule>
  </conditionalFormatting>
  <conditionalFormatting sqref="EL31:EM34">
    <cfRule type="expression" dxfId="10560" priority="871">
      <formula>$I31="TTL"</formula>
    </cfRule>
  </conditionalFormatting>
  <conditionalFormatting sqref="EL36:EQ41">
    <cfRule type="expression" dxfId="10559" priority="870">
      <formula>$I36="TTL"</formula>
    </cfRule>
  </conditionalFormatting>
  <conditionalFormatting sqref="EL36:EQ41">
    <cfRule type="expression" dxfId="10558" priority="869" stopIfTrue="1">
      <formula>$I36="TTL"</formula>
    </cfRule>
  </conditionalFormatting>
  <conditionalFormatting sqref="EL36:EQ41">
    <cfRule type="expression" dxfId="10557" priority="868" stopIfTrue="1">
      <formula>$I36="TTL"</formula>
    </cfRule>
  </conditionalFormatting>
  <conditionalFormatting sqref="EL36:EQ41">
    <cfRule type="expression" dxfId="10556" priority="867">
      <formula>$I36="TTL"</formula>
    </cfRule>
  </conditionalFormatting>
  <conditionalFormatting sqref="EL36:EQ41">
    <cfRule type="expression" dxfId="10555" priority="866" stopIfTrue="1">
      <formula>$I36="TTL"</formula>
    </cfRule>
  </conditionalFormatting>
  <conditionalFormatting sqref="EL36:EQ41">
    <cfRule type="expression" dxfId="10554" priority="865" stopIfTrue="1">
      <formula>$I36="TTL"</formula>
    </cfRule>
  </conditionalFormatting>
  <conditionalFormatting sqref="EL36:EQ41">
    <cfRule type="expression" dxfId="10553" priority="864">
      <formula>$I36="TTL"</formula>
    </cfRule>
  </conditionalFormatting>
  <conditionalFormatting sqref="EL36:EQ41">
    <cfRule type="expression" dxfId="10552" priority="863" stopIfTrue="1">
      <formula>$I36="TTL"</formula>
    </cfRule>
  </conditionalFormatting>
  <conditionalFormatting sqref="EL36:EQ41">
    <cfRule type="expression" dxfId="10551" priority="862" stopIfTrue="1">
      <formula>$I36="TTL"</formula>
    </cfRule>
  </conditionalFormatting>
  <conditionalFormatting sqref="EL36:EQ41">
    <cfRule type="expression" dxfId="10550" priority="861" stopIfTrue="1">
      <formula>$I36="TTL"</formula>
    </cfRule>
  </conditionalFormatting>
  <conditionalFormatting sqref="EL36:EQ41">
    <cfRule type="expression" dxfId="10549" priority="860" stopIfTrue="1">
      <formula>$I36="TTL"</formula>
    </cfRule>
  </conditionalFormatting>
  <conditionalFormatting sqref="EL36:EQ41">
    <cfRule type="expression" dxfId="10548" priority="859">
      <formula>$I36="TTL"</formula>
    </cfRule>
  </conditionalFormatting>
  <conditionalFormatting sqref="EL36:EQ41">
    <cfRule type="expression" dxfId="10547" priority="858" stopIfTrue="1">
      <formula>$I36="TTL"</formula>
    </cfRule>
  </conditionalFormatting>
  <conditionalFormatting sqref="EL36:EQ41">
    <cfRule type="expression" dxfId="10546" priority="857" stopIfTrue="1">
      <formula>$I36="TTL"</formula>
    </cfRule>
  </conditionalFormatting>
  <conditionalFormatting sqref="EL36:EQ41">
    <cfRule type="expression" dxfId="10545" priority="856">
      <formula>$I36="TTL"</formula>
    </cfRule>
  </conditionalFormatting>
  <conditionalFormatting sqref="EL36:EQ41">
    <cfRule type="expression" dxfId="10544" priority="855" stopIfTrue="1">
      <formula>$I36="TTL"</formula>
    </cfRule>
  </conditionalFormatting>
  <conditionalFormatting sqref="EL36:EQ41">
    <cfRule type="expression" dxfId="10543" priority="854" stopIfTrue="1">
      <formula>$I36="TTL"</formula>
    </cfRule>
  </conditionalFormatting>
  <conditionalFormatting sqref="EL43:EQ47">
    <cfRule type="expression" dxfId="10542" priority="853">
      <formula>$I43="TTL"</formula>
    </cfRule>
  </conditionalFormatting>
  <conditionalFormatting sqref="EL43:EQ47">
    <cfRule type="expression" dxfId="10541" priority="852" stopIfTrue="1">
      <formula>$I43="TTL"</formula>
    </cfRule>
  </conditionalFormatting>
  <conditionalFormatting sqref="EL43:EQ47">
    <cfRule type="expression" dxfId="10540" priority="851" stopIfTrue="1">
      <formula>$I43="TTL"</formula>
    </cfRule>
  </conditionalFormatting>
  <conditionalFormatting sqref="EL43:EQ47">
    <cfRule type="expression" dxfId="10539" priority="850">
      <formula>$I43="TTL"</formula>
    </cfRule>
  </conditionalFormatting>
  <conditionalFormatting sqref="EL43:EQ47">
    <cfRule type="expression" dxfId="10538" priority="849" stopIfTrue="1">
      <formula>$I43="TTL"</formula>
    </cfRule>
  </conditionalFormatting>
  <conditionalFormatting sqref="EL43:EQ47">
    <cfRule type="expression" dxfId="10537" priority="848" stopIfTrue="1">
      <formula>$I43="TTL"</formula>
    </cfRule>
  </conditionalFormatting>
  <conditionalFormatting sqref="EL43:EQ47">
    <cfRule type="expression" dxfId="10536" priority="847">
      <formula>$I43="TTL"</formula>
    </cfRule>
  </conditionalFormatting>
  <conditionalFormatting sqref="EL43:EQ47">
    <cfRule type="expression" dxfId="10535" priority="846" stopIfTrue="1">
      <formula>$I43="TTL"</formula>
    </cfRule>
  </conditionalFormatting>
  <conditionalFormatting sqref="EL43:EQ47">
    <cfRule type="expression" dxfId="10534" priority="845" stopIfTrue="1">
      <formula>$I43="TTL"</formula>
    </cfRule>
  </conditionalFormatting>
  <conditionalFormatting sqref="EL43:EQ47">
    <cfRule type="expression" dxfId="10533" priority="844" stopIfTrue="1">
      <formula>$I43="TTL"</formula>
    </cfRule>
  </conditionalFormatting>
  <conditionalFormatting sqref="EL43:EQ47">
    <cfRule type="expression" dxfId="10532" priority="843" stopIfTrue="1">
      <formula>$I43="TTL"</formula>
    </cfRule>
  </conditionalFormatting>
  <conditionalFormatting sqref="EL43:EQ47">
    <cfRule type="expression" dxfId="10531" priority="842">
      <formula>$I43="TTL"</formula>
    </cfRule>
  </conditionalFormatting>
  <conditionalFormatting sqref="EL43:EQ47">
    <cfRule type="expression" dxfId="10530" priority="841" stopIfTrue="1">
      <formula>$I43="TTL"</formula>
    </cfRule>
  </conditionalFormatting>
  <conditionalFormatting sqref="EL43:EQ47">
    <cfRule type="expression" dxfId="10529" priority="840" stopIfTrue="1">
      <formula>$I43="TTL"</formula>
    </cfRule>
  </conditionalFormatting>
  <conditionalFormatting sqref="EL43:EQ47">
    <cfRule type="expression" dxfId="10528" priority="839">
      <formula>$I43="TTL"</formula>
    </cfRule>
  </conditionalFormatting>
  <conditionalFormatting sqref="EL43:EQ47">
    <cfRule type="expression" dxfId="10527" priority="838" stopIfTrue="1">
      <formula>$I43="TTL"</formula>
    </cfRule>
  </conditionalFormatting>
  <conditionalFormatting sqref="EL43:EQ47">
    <cfRule type="expression" dxfId="10526" priority="837" stopIfTrue="1">
      <formula>$I43="TTL"</formula>
    </cfRule>
  </conditionalFormatting>
  <conditionalFormatting sqref="EL48:EQ49">
    <cfRule type="expression" dxfId="10525" priority="836">
      <formula>$I48="TTL"</formula>
    </cfRule>
  </conditionalFormatting>
  <conditionalFormatting sqref="EL48:EQ49">
    <cfRule type="expression" dxfId="10524" priority="835" stopIfTrue="1">
      <formula>$I48="TTL"</formula>
    </cfRule>
  </conditionalFormatting>
  <conditionalFormatting sqref="EL48:EQ49">
    <cfRule type="expression" dxfId="10523" priority="834" stopIfTrue="1">
      <formula>$I48="TTL"</formula>
    </cfRule>
  </conditionalFormatting>
  <conditionalFormatting sqref="EL48:EQ49">
    <cfRule type="expression" dxfId="10522" priority="833">
      <formula>$I48="TTL"</formula>
    </cfRule>
  </conditionalFormatting>
  <conditionalFormatting sqref="EL48:EQ49">
    <cfRule type="expression" dxfId="10521" priority="832" stopIfTrue="1">
      <formula>$I48="TTL"</formula>
    </cfRule>
  </conditionalFormatting>
  <conditionalFormatting sqref="EL48:EQ49">
    <cfRule type="expression" dxfId="10520" priority="831" stopIfTrue="1">
      <formula>$I48="TTL"</formula>
    </cfRule>
  </conditionalFormatting>
  <conditionalFormatting sqref="EL48:EQ49">
    <cfRule type="expression" dxfId="10519" priority="830">
      <formula>$I48="TTL"</formula>
    </cfRule>
  </conditionalFormatting>
  <conditionalFormatting sqref="EL48:EQ49">
    <cfRule type="expression" dxfId="10518" priority="829" stopIfTrue="1">
      <formula>$I48="TTL"</formula>
    </cfRule>
  </conditionalFormatting>
  <conditionalFormatting sqref="EL48:EQ49">
    <cfRule type="expression" dxfId="10517" priority="828" stopIfTrue="1">
      <formula>$I48="TTL"</formula>
    </cfRule>
  </conditionalFormatting>
  <conditionalFormatting sqref="EL48:EQ49">
    <cfRule type="expression" dxfId="10516" priority="827" stopIfTrue="1">
      <formula>$I48="TTL"</formula>
    </cfRule>
  </conditionalFormatting>
  <conditionalFormatting sqref="EL48:EQ49">
    <cfRule type="expression" dxfId="10515" priority="826" stopIfTrue="1">
      <formula>$I48="TTL"</formula>
    </cfRule>
  </conditionalFormatting>
  <conditionalFormatting sqref="EL48:EQ49">
    <cfRule type="expression" dxfId="10514" priority="825">
      <formula>$I48="TTL"</formula>
    </cfRule>
  </conditionalFormatting>
  <conditionalFormatting sqref="EL48:EQ49">
    <cfRule type="expression" dxfId="10513" priority="824" stopIfTrue="1">
      <formula>$I48="TTL"</formula>
    </cfRule>
  </conditionalFormatting>
  <conditionalFormatting sqref="EL48:EQ49">
    <cfRule type="expression" dxfId="10512" priority="823" stopIfTrue="1">
      <formula>$I48="TTL"</formula>
    </cfRule>
  </conditionalFormatting>
  <conditionalFormatting sqref="EL48:EQ49">
    <cfRule type="expression" dxfId="10511" priority="822">
      <formula>$I48="TTL"</formula>
    </cfRule>
  </conditionalFormatting>
  <conditionalFormatting sqref="EL48:EQ49">
    <cfRule type="expression" dxfId="10510" priority="821" stopIfTrue="1">
      <formula>$I48="TTL"</formula>
    </cfRule>
  </conditionalFormatting>
  <conditionalFormatting sqref="EL48:EQ49">
    <cfRule type="expression" dxfId="10509" priority="820" stopIfTrue="1">
      <formula>$I48="TTL"</formula>
    </cfRule>
  </conditionalFormatting>
  <conditionalFormatting sqref="EL51:EQ51">
    <cfRule type="expression" dxfId="10508" priority="819">
      <formula>$I51="TTL"</formula>
    </cfRule>
  </conditionalFormatting>
  <conditionalFormatting sqref="EL51:EQ51">
    <cfRule type="expression" dxfId="10507" priority="818" stopIfTrue="1">
      <formula>$I51="TTL"</formula>
    </cfRule>
  </conditionalFormatting>
  <conditionalFormatting sqref="EL51:EQ51">
    <cfRule type="expression" dxfId="10506" priority="817" stopIfTrue="1">
      <formula>$I51="TTL"</formula>
    </cfRule>
  </conditionalFormatting>
  <conditionalFormatting sqref="EL51:EQ51">
    <cfRule type="expression" dxfId="10505" priority="816">
      <formula>$I51="TTL"</formula>
    </cfRule>
  </conditionalFormatting>
  <conditionalFormatting sqref="EL51:EQ51">
    <cfRule type="expression" dxfId="10504" priority="815" stopIfTrue="1">
      <formula>$I51="TTL"</formula>
    </cfRule>
  </conditionalFormatting>
  <conditionalFormatting sqref="EL51:EQ51">
    <cfRule type="expression" dxfId="10503" priority="814" stopIfTrue="1">
      <formula>$I51="TTL"</formula>
    </cfRule>
  </conditionalFormatting>
  <conditionalFormatting sqref="EL51:EQ51">
    <cfRule type="expression" dxfId="10502" priority="813">
      <formula>$I51="TTL"</formula>
    </cfRule>
  </conditionalFormatting>
  <conditionalFormatting sqref="EL51:EQ51">
    <cfRule type="expression" dxfId="10501" priority="812" stopIfTrue="1">
      <formula>$I51="TTL"</formula>
    </cfRule>
  </conditionalFormatting>
  <conditionalFormatting sqref="EL51:EQ51">
    <cfRule type="expression" dxfId="10500" priority="811" stopIfTrue="1">
      <formula>$I51="TTL"</formula>
    </cfRule>
  </conditionalFormatting>
  <conditionalFormatting sqref="EL51:EQ51">
    <cfRule type="expression" dxfId="10499" priority="810" stopIfTrue="1">
      <formula>$I51="TTL"</formula>
    </cfRule>
  </conditionalFormatting>
  <conditionalFormatting sqref="EL51:EQ51">
    <cfRule type="expression" dxfId="10498" priority="809" stopIfTrue="1">
      <formula>$I51="TTL"</formula>
    </cfRule>
  </conditionalFormatting>
  <conditionalFormatting sqref="EL51:EQ51">
    <cfRule type="expression" dxfId="10497" priority="808">
      <formula>$I51="TTL"</formula>
    </cfRule>
  </conditionalFormatting>
  <conditionalFormatting sqref="EL51:EQ51">
    <cfRule type="expression" dxfId="10496" priority="807" stopIfTrue="1">
      <formula>$I51="TTL"</formula>
    </cfRule>
  </conditionalFormatting>
  <conditionalFormatting sqref="EL51:EQ51">
    <cfRule type="expression" dxfId="10495" priority="806" stopIfTrue="1">
      <formula>$I51="TTL"</formula>
    </cfRule>
  </conditionalFormatting>
  <conditionalFormatting sqref="EL51:EQ51">
    <cfRule type="expression" dxfId="10494" priority="805">
      <formula>$I51="TTL"</formula>
    </cfRule>
  </conditionalFormatting>
  <conditionalFormatting sqref="EL51:EQ51">
    <cfRule type="expression" dxfId="10493" priority="804" stopIfTrue="1">
      <formula>$I51="TTL"</formula>
    </cfRule>
  </conditionalFormatting>
  <conditionalFormatting sqref="EL51:EQ51">
    <cfRule type="expression" dxfId="10492" priority="803" stopIfTrue="1">
      <formula>$I51="TTL"</formula>
    </cfRule>
  </conditionalFormatting>
  <conditionalFormatting sqref="EL66:EL67">
    <cfRule type="expression" dxfId="10491" priority="802">
      <formula>$I66="TTL"</formula>
    </cfRule>
  </conditionalFormatting>
  <conditionalFormatting sqref="EN66:EQ67">
    <cfRule type="expression" dxfId="10490" priority="801">
      <formula>$I66="TTL"</formula>
    </cfRule>
  </conditionalFormatting>
  <conditionalFormatting sqref="EL66:EQ67">
    <cfRule type="expression" dxfId="10489" priority="800">
      <formula>$I66="TTL"</formula>
    </cfRule>
  </conditionalFormatting>
  <conditionalFormatting sqref="EL66:EQ67">
    <cfRule type="expression" dxfId="10488" priority="799" stopIfTrue="1">
      <formula>$I66="TTL"</formula>
    </cfRule>
  </conditionalFormatting>
  <conditionalFormatting sqref="EL66:EQ67">
    <cfRule type="expression" dxfId="10487" priority="798" stopIfTrue="1">
      <formula>$I66="TTL"</formula>
    </cfRule>
  </conditionalFormatting>
  <conditionalFormatting sqref="EL66:EQ67">
    <cfRule type="expression" dxfId="10486" priority="797">
      <formula>$I66="TTL"</formula>
    </cfRule>
  </conditionalFormatting>
  <conditionalFormatting sqref="EL66:EQ67">
    <cfRule type="expression" dxfId="10485" priority="796" stopIfTrue="1">
      <formula>$I66="TTL"</formula>
    </cfRule>
  </conditionalFormatting>
  <conditionalFormatting sqref="EL66:EQ67">
    <cfRule type="expression" dxfId="10484" priority="795" stopIfTrue="1">
      <formula>$I66="TTL"</formula>
    </cfRule>
  </conditionalFormatting>
  <conditionalFormatting sqref="EL66:EQ67">
    <cfRule type="expression" dxfId="10483" priority="794">
      <formula>$I66="TTL"</formula>
    </cfRule>
  </conditionalFormatting>
  <conditionalFormatting sqref="EL66:EQ67">
    <cfRule type="expression" dxfId="10482" priority="793" stopIfTrue="1">
      <formula>$I66="TTL"</formula>
    </cfRule>
  </conditionalFormatting>
  <conditionalFormatting sqref="EL66:EQ67">
    <cfRule type="expression" dxfId="10481" priority="792" stopIfTrue="1">
      <formula>$I66="TTL"</formula>
    </cfRule>
  </conditionalFormatting>
  <conditionalFormatting sqref="EL66:EQ67">
    <cfRule type="expression" dxfId="10480" priority="791">
      <formula>$I66="TTL"</formula>
    </cfRule>
  </conditionalFormatting>
  <conditionalFormatting sqref="EL66:EQ67">
    <cfRule type="expression" dxfId="10479" priority="790" stopIfTrue="1">
      <formula>$I66="TTL"</formula>
    </cfRule>
  </conditionalFormatting>
  <conditionalFormatting sqref="EL66:EQ67">
    <cfRule type="expression" dxfId="10478" priority="789" stopIfTrue="1">
      <formula>$I66="TTL"</formula>
    </cfRule>
  </conditionalFormatting>
  <conditionalFormatting sqref="EL66:EQ67">
    <cfRule type="expression" dxfId="10477" priority="788">
      <formula>$I66="TTL"</formula>
    </cfRule>
  </conditionalFormatting>
  <conditionalFormatting sqref="EL66:EQ67">
    <cfRule type="expression" dxfId="10476" priority="787" stopIfTrue="1">
      <formula>$I66="TTL"</formula>
    </cfRule>
  </conditionalFormatting>
  <conditionalFormatting sqref="EL66:EQ67">
    <cfRule type="expression" dxfId="10475" priority="786" stopIfTrue="1">
      <formula>$I66="TTL"</formula>
    </cfRule>
  </conditionalFormatting>
  <conditionalFormatting sqref="EL66:EQ67">
    <cfRule type="expression" dxfId="10474" priority="785" stopIfTrue="1">
      <formula>$I66="TTL"</formula>
    </cfRule>
  </conditionalFormatting>
  <conditionalFormatting sqref="EL66:EQ67">
    <cfRule type="expression" dxfId="10473" priority="784" stopIfTrue="1">
      <formula>$I66="TTL"</formula>
    </cfRule>
  </conditionalFormatting>
  <conditionalFormatting sqref="EL66:EQ67">
    <cfRule type="expression" dxfId="10472" priority="783">
      <formula>$I66="TTL"</formula>
    </cfRule>
  </conditionalFormatting>
  <conditionalFormatting sqref="EL66:EQ67">
    <cfRule type="expression" dxfId="10471" priority="782" stopIfTrue="1">
      <formula>$I66="TTL"</formula>
    </cfRule>
  </conditionalFormatting>
  <conditionalFormatting sqref="EL66:EQ67">
    <cfRule type="expression" dxfId="10470" priority="781" stopIfTrue="1">
      <formula>$I66="TTL"</formula>
    </cfRule>
  </conditionalFormatting>
  <conditionalFormatting sqref="EL66:EQ67">
    <cfRule type="expression" dxfId="10469" priority="780">
      <formula>$I66="TTL"</formula>
    </cfRule>
  </conditionalFormatting>
  <conditionalFormatting sqref="EL66:EQ67">
    <cfRule type="expression" dxfId="10468" priority="779" stopIfTrue="1">
      <formula>$I66="TTL"</formula>
    </cfRule>
  </conditionalFormatting>
  <conditionalFormatting sqref="EL66:EQ67">
    <cfRule type="expression" dxfId="10467" priority="778" stopIfTrue="1">
      <formula>$I66="TTL"</formula>
    </cfRule>
  </conditionalFormatting>
  <conditionalFormatting sqref="EL69:EL76">
    <cfRule type="expression" dxfId="10466" priority="777">
      <formula>$I69="TTL"</formula>
    </cfRule>
  </conditionalFormatting>
  <conditionalFormatting sqref="EN69:EQ76">
    <cfRule type="expression" dxfId="10465" priority="776">
      <formula>$I69="TTL"</formula>
    </cfRule>
  </conditionalFormatting>
  <conditionalFormatting sqref="EL69:EQ76">
    <cfRule type="expression" dxfId="10464" priority="775">
      <formula>$I69="TTL"</formula>
    </cfRule>
  </conditionalFormatting>
  <conditionalFormatting sqref="EL69:EQ76">
    <cfRule type="expression" dxfId="10463" priority="774" stopIfTrue="1">
      <formula>$I69="TTL"</formula>
    </cfRule>
  </conditionalFormatting>
  <conditionalFormatting sqref="EL69:EQ76">
    <cfRule type="expression" dxfId="10462" priority="773" stopIfTrue="1">
      <formula>$I69="TTL"</formula>
    </cfRule>
  </conditionalFormatting>
  <conditionalFormatting sqref="EL69:EQ76">
    <cfRule type="expression" dxfId="10461" priority="772">
      <formula>$I69="TTL"</formula>
    </cfRule>
  </conditionalFormatting>
  <conditionalFormatting sqref="EL69:EQ76">
    <cfRule type="expression" dxfId="10460" priority="771" stopIfTrue="1">
      <formula>$I69="TTL"</formula>
    </cfRule>
  </conditionalFormatting>
  <conditionalFormatting sqref="EL69:EQ76">
    <cfRule type="expression" dxfId="10459" priority="770" stopIfTrue="1">
      <formula>$I69="TTL"</formula>
    </cfRule>
  </conditionalFormatting>
  <conditionalFormatting sqref="EL69:EQ76">
    <cfRule type="expression" dxfId="10458" priority="769">
      <formula>$I69="TTL"</formula>
    </cfRule>
  </conditionalFormatting>
  <conditionalFormatting sqref="EL69:EQ76">
    <cfRule type="expression" dxfId="10457" priority="768" stopIfTrue="1">
      <formula>$I69="TTL"</formula>
    </cfRule>
  </conditionalFormatting>
  <conditionalFormatting sqref="EL69:EQ76">
    <cfRule type="expression" dxfId="10456" priority="767" stopIfTrue="1">
      <formula>$I69="TTL"</formula>
    </cfRule>
  </conditionalFormatting>
  <conditionalFormatting sqref="EL69:EQ76">
    <cfRule type="expression" dxfId="10455" priority="766">
      <formula>$I69="TTL"</formula>
    </cfRule>
  </conditionalFormatting>
  <conditionalFormatting sqref="EL69:EQ76">
    <cfRule type="expression" dxfId="10454" priority="765" stopIfTrue="1">
      <formula>$I69="TTL"</formula>
    </cfRule>
  </conditionalFormatting>
  <conditionalFormatting sqref="EL69:EQ76">
    <cfRule type="expression" dxfId="10453" priority="764" stopIfTrue="1">
      <formula>$I69="TTL"</formula>
    </cfRule>
  </conditionalFormatting>
  <conditionalFormatting sqref="EL69:EQ76">
    <cfRule type="expression" dxfId="10452" priority="763">
      <formula>$I69="TTL"</formula>
    </cfRule>
  </conditionalFormatting>
  <conditionalFormatting sqref="EL69:EQ76">
    <cfRule type="expression" dxfId="10451" priority="762" stopIfTrue="1">
      <formula>$I69="TTL"</formula>
    </cfRule>
  </conditionalFormatting>
  <conditionalFormatting sqref="EL69:EQ76">
    <cfRule type="expression" dxfId="10450" priority="761" stopIfTrue="1">
      <formula>$I69="TTL"</formula>
    </cfRule>
  </conditionalFormatting>
  <conditionalFormatting sqref="EL69:EQ76">
    <cfRule type="expression" dxfId="10449" priority="760" stopIfTrue="1">
      <formula>$I69="TTL"</formula>
    </cfRule>
  </conditionalFormatting>
  <conditionalFormatting sqref="EL69:EQ76">
    <cfRule type="expression" dxfId="10448" priority="759" stopIfTrue="1">
      <formula>$I69="TTL"</formula>
    </cfRule>
  </conditionalFormatting>
  <conditionalFormatting sqref="EL69:EQ76">
    <cfRule type="expression" dxfId="10447" priority="758">
      <formula>$I69="TTL"</formula>
    </cfRule>
  </conditionalFormatting>
  <conditionalFormatting sqref="EL69:EQ76">
    <cfRule type="expression" dxfId="10446" priority="757" stopIfTrue="1">
      <formula>$I69="TTL"</formula>
    </cfRule>
  </conditionalFormatting>
  <conditionalFormatting sqref="EL69:EQ76">
    <cfRule type="expression" dxfId="10445" priority="756" stopIfTrue="1">
      <formula>$I69="TTL"</formula>
    </cfRule>
  </conditionalFormatting>
  <conditionalFormatting sqref="EL69:EQ76">
    <cfRule type="expression" dxfId="10444" priority="755">
      <formula>$I69="TTL"</formula>
    </cfRule>
  </conditionalFormatting>
  <conditionalFormatting sqref="EL69:EQ76">
    <cfRule type="expression" dxfId="10443" priority="754" stopIfTrue="1">
      <formula>$I69="TTL"</formula>
    </cfRule>
  </conditionalFormatting>
  <conditionalFormatting sqref="EL69:EQ76">
    <cfRule type="expression" dxfId="10442" priority="753" stopIfTrue="1">
      <formula>$I69="TTL"</formula>
    </cfRule>
  </conditionalFormatting>
  <conditionalFormatting sqref="EL78:EL91">
    <cfRule type="expression" dxfId="10441" priority="752">
      <formula>$I78="TTL"</formula>
    </cfRule>
  </conditionalFormatting>
  <conditionalFormatting sqref="EN78:EQ91">
    <cfRule type="expression" dxfId="10440" priority="751">
      <formula>$I78="TTL"</formula>
    </cfRule>
  </conditionalFormatting>
  <conditionalFormatting sqref="EL78:EQ91">
    <cfRule type="expression" dxfId="10439" priority="750">
      <formula>$I78="TTL"</formula>
    </cfRule>
  </conditionalFormatting>
  <conditionalFormatting sqref="EL78:EQ91">
    <cfRule type="expression" dxfId="10438" priority="749" stopIfTrue="1">
      <formula>$I78="TTL"</formula>
    </cfRule>
  </conditionalFormatting>
  <conditionalFormatting sqref="EL78:EQ91">
    <cfRule type="expression" dxfId="10437" priority="748" stopIfTrue="1">
      <formula>$I78="TTL"</formula>
    </cfRule>
  </conditionalFormatting>
  <conditionalFormatting sqref="EL78:EQ91">
    <cfRule type="expression" dxfId="10436" priority="747">
      <formula>$I78="TTL"</formula>
    </cfRule>
  </conditionalFormatting>
  <conditionalFormatting sqref="EL78:EQ91">
    <cfRule type="expression" dxfId="10435" priority="746" stopIfTrue="1">
      <formula>$I78="TTL"</formula>
    </cfRule>
  </conditionalFormatting>
  <conditionalFormatting sqref="EL78:EQ91">
    <cfRule type="expression" dxfId="10434" priority="745" stopIfTrue="1">
      <formula>$I78="TTL"</formula>
    </cfRule>
  </conditionalFormatting>
  <conditionalFormatting sqref="EL78:EQ91">
    <cfRule type="expression" dxfId="10433" priority="744">
      <formula>$I78="TTL"</formula>
    </cfRule>
  </conditionalFormatting>
  <conditionalFormatting sqref="EL78:EQ91">
    <cfRule type="expression" dxfId="10432" priority="743" stopIfTrue="1">
      <formula>$I78="TTL"</formula>
    </cfRule>
  </conditionalFormatting>
  <conditionalFormatting sqref="EL78:EQ91">
    <cfRule type="expression" dxfId="10431" priority="742" stopIfTrue="1">
      <formula>$I78="TTL"</formula>
    </cfRule>
  </conditionalFormatting>
  <conditionalFormatting sqref="EL78:EQ91">
    <cfRule type="expression" dxfId="10430" priority="741">
      <formula>$I78="TTL"</formula>
    </cfRule>
  </conditionalFormatting>
  <conditionalFormatting sqref="EL78:EQ91">
    <cfRule type="expression" dxfId="10429" priority="740" stopIfTrue="1">
      <formula>$I78="TTL"</formula>
    </cfRule>
  </conditionalFormatting>
  <conditionalFormatting sqref="EL78:EQ91">
    <cfRule type="expression" dxfId="10428" priority="739" stopIfTrue="1">
      <formula>$I78="TTL"</formula>
    </cfRule>
  </conditionalFormatting>
  <conditionalFormatting sqref="EL78:EQ91">
    <cfRule type="expression" dxfId="10427" priority="738">
      <formula>$I78="TTL"</formula>
    </cfRule>
  </conditionalFormatting>
  <conditionalFormatting sqref="EL78:EQ91">
    <cfRule type="expression" dxfId="10426" priority="737" stopIfTrue="1">
      <formula>$I78="TTL"</formula>
    </cfRule>
  </conditionalFormatting>
  <conditionalFormatting sqref="EL78:EQ91">
    <cfRule type="expression" dxfId="10425" priority="736" stopIfTrue="1">
      <formula>$I78="TTL"</formula>
    </cfRule>
  </conditionalFormatting>
  <conditionalFormatting sqref="EL78:EQ91">
    <cfRule type="expression" dxfId="10424" priority="735" stopIfTrue="1">
      <formula>$I78="TTL"</formula>
    </cfRule>
  </conditionalFormatting>
  <conditionalFormatting sqref="EL78:EQ91">
    <cfRule type="expression" dxfId="10423" priority="734" stopIfTrue="1">
      <formula>$I78="TTL"</formula>
    </cfRule>
  </conditionalFormatting>
  <conditionalFormatting sqref="EL78:EQ91">
    <cfRule type="expression" dxfId="10422" priority="733">
      <formula>$I78="TTL"</formula>
    </cfRule>
  </conditionalFormatting>
  <conditionalFormatting sqref="EL78:EQ91">
    <cfRule type="expression" dxfId="10421" priority="732" stopIfTrue="1">
      <formula>$I78="TTL"</formula>
    </cfRule>
  </conditionalFormatting>
  <conditionalFormatting sqref="EL78:EQ91">
    <cfRule type="expression" dxfId="10420" priority="731" stopIfTrue="1">
      <formula>$I78="TTL"</formula>
    </cfRule>
  </conditionalFormatting>
  <conditionalFormatting sqref="EL78:EQ91">
    <cfRule type="expression" dxfId="10419" priority="730">
      <formula>$I78="TTL"</formula>
    </cfRule>
  </conditionalFormatting>
  <conditionalFormatting sqref="EL78:EQ91">
    <cfRule type="expression" dxfId="10418" priority="729" stopIfTrue="1">
      <formula>$I78="TTL"</formula>
    </cfRule>
  </conditionalFormatting>
  <conditionalFormatting sqref="EL78:EQ91">
    <cfRule type="expression" dxfId="10417" priority="728" stopIfTrue="1">
      <formula>$I78="TTL"</formula>
    </cfRule>
  </conditionalFormatting>
  <conditionalFormatting sqref="AF113">
    <cfRule type="expression" dxfId="10416" priority="727" stopIfTrue="1">
      <formula>$I113="TTL"</formula>
    </cfRule>
  </conditionalFormatting>
  <conditionalFormatting sqref="BC66:BC67">
    <cfRule type="expression" dxfId="10415" priority="726">
      <formula>$I66="TTL"</formula>
    </cfRule>
  </conditionalFormatting>
  <conditionalFormatting sqref="BC66:BC67">
    <cfRule type="expression" dxfId="10414" priority="724">
      <formula>BJ66&gt;0</formula>
    </cfRule>
    <cfRule type="expression" dxfId="10413" priority="725">
      <formula>AND(BC66&lt;$BB$5,BC66&gt;0)</formula>
    </cfRule>
  </conditionalFormatting>
  <conditionalFormatting sqref="DS26">
    <cfRule type="expression" dxfId="10412" priority="723">
      <formula>$I26="TTL"</formula>
    </cfRule>
  </conditionalFormatting>
  <conditionalFormatting sqref="DS58:DS64">
    <cfRule type="expression" dxfId="10411" priority="722">
      <formula>$I58="TTL"</formula>
    </cfRule>
  </conditionalFormatting>
  <conditionalFormatting sqref="DT62:DU62">
    <cfRule type="expression" dxfId="10410" priority="721">
      <formula>$I62="TTL"</formula>
    </cfRule>
  </conditionalFormatting>
  <conditionalFormatting sqref="DQ63">
    <cfRule type="expression" dxfId="10409" priority="720">
      <formula>$I63="TTL"</formula>
    </cfRule>
  </conditionalFormatting>
  <conditionalFormatting sqref="DI111:DK113">
    <cfRule type="expression" dxfId="10408" priority="719">
      <formula>$I111="TTL"</formula>
    </cfRule>
  </conditionalFormatting>
  <conditionalFormatting sqref="DL111:DM111">
    <cfRule type="expression" dxfId="10407" priority="718">
      <formula>$I111="TTL"</formula>
    </cfRule>
  </conditionalFormatting>
  <conditionalFormatting sqref="DL112:DM113">
    <cfRule type="expression" dxfId="10406" priority="717">
      <formula>$I112="TTL"</formula>
    </cfRule>
  </conditionalFormatting>
  <conditionalFormatting sqref="DN111:DO113">
    <cfRule type="expression" dxfId="10405" priority="716">
      <formula>$I111="TTL"</formula>
    </cfRule>
  </conditionalFormatting>
  <conditionalFormatting sqref="DN111:DO113">
    <cfRule type="expression" dxfId="10404" priority="715" stopIfTrue="1">
      <formula>$I111="TTL"</formula>
    </cfRule>
  </conditionalFormatting>
  <conditionalFormatting sqref="DN111:DO113">
    <cfRule type="expression" dxfId="10403" priority="714" stopIfTrue="1">
      <formula>$I111="TTL"</formula>
    </cfRule>
  </conditionalFormatting>
  <conditionalFormatting sqref="DQ111:DR113">
    <cfRule type="expression" dxfId="10402" priority="713">
      <formula>$I111="TTL"</formula>
    </cfRule>
  </conditionalFormatting>
  <conditionalFormatting sqref="DQ111:DR113">
    <cfRule type="expression" dxfId="10401" priority="712" stopIfTrue="1">
      <formula>$I111="TTL"</formula>
    </cfRule>
  </conditionalFormatting>
  <conditionalFormatting sqref="DQ111:DR113">
    <cfRule type="expression" dxfId="10400" priority="711" stopIfTrue="1">
      <formula>$I111="TTL"</formula>
    </cfRule>
  </conditionalFormatting>
  <conditionalFormatting sqref="EM53">
    <cfRule type="expression" dxfId="10399" priority="710">
      <formula>$I53="TTL"</formula>
    </cfRule>
  </conditionalFormatting>
  <conditionalFormatting sqref="EN53">
    <cfRule type="expression" dxfId="10398" priority="709">
      <formula>$I53="TTL"</formula>
    </cfRule>
  </conditionalFormatting>
  <conditionalFormatting sqref="EN53">
    <cfRule type="expression" dxfId="10397" priority="708" stopIfTrue="1">
      <formula>$I53="TTL"</formula>
    </cfRule>
  </conditionalFormatting>
  <conditionalFormatting sqref="EN53">
    <cfRule type="expression" dxfId="10396" priority="707" stopIfTrue="1">
      <formula>$I53="TTL"</formula>
    </cfRule>
  </conditionalFormatting>
  <conditionalFormatting sqref="EN53">
    <cfRule type="expression" dxfId="10395" priority="706">
      <formula>$I53="TTL"</formula>
    </cfRule>
  </conditionalFormatting>
  <conditionalFormatting sqref="EN53">
    <cfRule type="expression" dxfId="10394" priority="705" stopIfTrue="1">
      <formula>$I53="TTL"</formula>
    </cfRule>
  </conditionalFormatting>
  <conditionalFormatting sqref="EN53">
    <cfRule type="expression" dxfId="10393" priority="704" stopIfTrue="1">
      <formula>$I53="TTL"</formula>
    </cfRule>
  </conditionalFormatting>
  <conditionalFormatting sqref="EN53">
    <cfRule type="expression" dxfId="10392" priority="703">
      <formula>$I53="TTL"</formula>
    </cfRule>
  </conditionalFormatting>
  <conditionalFormatting sqref="EN53">
    <cfRule type="expression" dxfId="10391" priority="702" stopIfTrue="1">
      <formula>$I53="TTL"</formula>
    </cfRule>
  </conditionalFormatting>
  <conditionalFormatting sqref="EN53">
    <cfRule type="expression" dxfId="10390" priority="701" stopIfTrue="1">
      <formula>$I53="TTL"</formula>
    </cfRule>
  </conditionalFormatting>
  <conditionalFormatting sqref="EN54:EN64">
    <cfRule type="expression" dxfId="10389" priority="700">
      <formula>$I54="TTL"</formula>
    </cfRule>
  </conditionalFormatting>
  <conditionalFormatting sqref="EN54:EN64">
    <cfRule type="expression" dxfId="10388" priority="699">
      <formula>$I54="TTL"</formula>
    </cfRule>
  </conditionalFormatting>
  <conditionalFormatting sqref="EN54:EN64">
    <cfRule type="expression" dxfId="10387" priority="698" stopIfTrue="1">
      <formula>$I54="TTL"</formula>
    </cfRule>
  </conditionalFormatting>
  <conditionalFormatting sqref="EN54:EN64">
    <cfRule type="expression" dxfId="10386" priority="697" stopIfTrue="1">
      <formula>$I54="TTL"</formula>
    </cfRule>
  </conditionalFormatting>
  <conditionalFormatting sqref="EN54:EN64">
    <cfRule type="expression" dxfId="10385" priority="696">
      <formula>$I54="TTL"</formula>
    </cfRule>
  </conditionalFormatting>
  <conditionalFormatting sqref="EN54:EN64">
    <cfRule type="expression" dxfId="10384" priority="695" stopIfTrue="1">
      <formula>$I54="TTL"</formula>
    </cfRule>
  </conditionalFormatting>
  <conditionalFormatting sqref="EN54:EN64">
    <cfRule type="expression" dxfId="10383" priority="694" stopIfTrue="1">
      <formula>$I54="TTL"</formula>
    </cfRule>
  </conditionalFormatting>
  <conditionalFormatting sqref="EN54:EN64">
    <cfRule type="expression" dxfId="10382" priority="693">
      <formula>$I54="TTL"</formula>
    </cfRule>
  </conditionalFormatting>
  <conditionalFormatting sqref="EN54:EN64">
    <cfRule type="expression" dxfId="10381" priority="692" stopIfTrue="1">
      <formula>$I54="TTL"</formula>
    </cfRule>
  </conditionalFormatting>
  <conditionalFormatting sqref="EN54:EN64">
    <cfRule type="expression" dxfId="10380" priority="691" stopIfTrue="1">
      <formula>$I54="TTL"</formula>
    </cfRule>
  </conditionalFormatting>
  <conditionalFormatting sqref="EN54:EN64">
    <cfRule type="expression" dxfId="10379" priority="690">
      <formula>$I54="TTL"</formula>
    </cfRule>
  </conditionalFormatting>
  <conditionalFormatting sqref="EN54:EN64">
    <cfRule type="expression" dxfId="10378" priority="689" stopIfTrue="1">
      <formula>$I54="TTL"</formula>
    </cfRule>
  </conditionalFormatting>
  <conditionalFormatting sqref="EN54:EN64">
    <cfRule type="expression" dxfId="10377" priority="688" stopIfTrue="1">
      <formula>$I54="TTL"</formula>
    </cfRule>
  </conditionalFormatting>
  <conditionalFormatting sqref="EN54:EN64">
    <cfRule type="expression" dxfId="10376" priority="687">
      <formula>$I54="TTL"</formula>
    </cfRule>
  </conditionalFormatting>
  <conditionalFormatting sqref="EN54:EN64">
    <cfRule type="expression" dxfId="10375" priority="686" stopIfTrue="1">
      <formula>$I54="TTL"</formula>
    </cfRule>
  </conditionalFormatting>
  <conditionalFormatting sqref="EN54:EN64">
    <cfRule type="expression" dxfId="10374" priority="685" stopIfTrue="1">
      <formula>$I54="TTL"</formula>
    </cfRule>
  </conditionalFormatting>
  <conditionalFormatting sqref="EN54:EN64">
    <cfRule type="expression" dxfId="10373" priority="684" stopIfTrue="1">
      <formula>$I54="TTL"</formula>
    </cfRule>
  </conditionalFormatting>
  <conditionalFormatting sqref="EN54:EN64">
    <cfRule type="expression" dxfId="10372" priority="683" stopIfTrue="1">
      <formula>$I54="TTL"</formula>
    </cfRule>
  </conditionalFormatting>
  <conditionalFormatting sqref="EN54:EN64">
    <cfRule type="expression" dxfId="10371" priority="682">
      <formula>$I54="TTL"</formula>
    </cfRule>
  </conditionalFormatting>
  <conditionalFormatting sqref="EN54:EN64">
    <cfRule type="expression" dxfId="10370" priority="681" stopIfTrue="1">
      <formula>$I54="TTL"</formula>
    </cfRule>
  </conditionalFormatting>
  <conditionalFormatting sqref="EN54:EN64">
    <cfRule type="expression" dxfId="10369" priority="680" stopIfTrue="1">
      <formula>$I54="TTL"</formula>
    </cfRule>
  </conditionalFormatting>
  <conditionalFormatting sqref="EN54:EN64">
    <cfRule type="expression" dxfId="10368" priority="679">
      <formula>$I54="TTL"</formula>
    </cfRule>
  </conditionalFormatting>
  <conditionalFormatting sqref="EN54:EN64">
    <cfRule type="expression" dxfId="10367" priority="678" stopIfTrue="1">
      <formula>$I54="TTL"</formula>
    </cfRule>
  </conditionalFormatting>
  <conditionalFormatting sqref="EN54:EN64">
    <cfRule type="expression" dxfId="10366" priority="677" stopIfTrue="1">
      <formula>$I54="TTL"</formula>
    </cfRule>
  </conditionalFormatting>
  <conditionalFormatting sqref="EL111:EL113">
    <cfRule type="expression" dxfId="10365" priority="676">
      <formula>$I111="TTL"</formula>
    </cfRule>
  </conditionalFormatting>
  <conditionalFormatting sqref="EO53:EQ64">
    <cfRule type="expression" dxfId="10364" priority="675">
      <formula>$I53="TTL"</formula>
    </cfRule>
  </conditionalFormatting>
  <conditionalFormatting sqref="EO53:EQ64">
    <cfRule type="expression" dxfId="10363" priority="674">
      <formula>$I53="TTL"</formula>
    </cfRule>
  </conditionalFormatting>
  <conditionalFormatting sqref="EO53:EQ64">
    <cfRule type="expression" dxfId="10362" priority="673" stopIfTrue="1">
      <formula>$I53="TTL"</formula>
    </cfRule>
  </conditionalFormatting>
  <conditionalFormatting sqref="EO53:EQ64">
    <cfRule type="expression" dxfId="10361" priority="672" stopIfTrue="1">
      <formula>$I53="TTL"</formula>
    </cfRule>
  </conditionalFormatting>
  <conditionalFormatting sqref="EO53:EQ64">
    <cfRule type="expression" dxfId="10360" priority="671">
      <formula>$I53="TTL"</formula>
    </cfRule>
  </conditionalFormatting>
  <conditionalFormatting sqref="EO53:EQ64">
    <cfRule type="expression" dxfId="10359" priority="670" stopIfTrue="1">
      <formula>$I53="TTL"</formula>
    </cfRule>
  </conditionalFormatting>
  <conditionalFormatting sqref="EO53:EQ64">
    <cfRule type="expression" dxfId="10358" priority="669" stopIfTrue="1">
      <formula>$I53="TTL"</formula>
    </cfRule>
  </conditionalFormatting>
  <conditionalFormatting sqref="EO53:EQ64">
    <cfRule type="expression" dxfId="10357" priority="668">
      <formula>$I53="TTL"</formula>
    </cfRule>
  </conditionalFormatting>
  <conditionalFormatting sqref="EO53:EQ64">
    <cfRule type="expression" dxfId="10356" priority="667" stopIfTrue="1">
      <formula>$I53="TTL"</formula>
    </cfRule>
  </conditionalFormatting>
  <conditionalFormatting sqref="EO53:EQ64">
    <cfRule type="expression" dxfId="10355" priority="666" stopIfTrue="1">
      <formula>$I53="TTL"</formula>
    </cfRule>
  </conditionalFormatting>
  <conditionalFormatting sqref="EO53:EQ64">
    <cfRule type="expression" dxfId="10354" priority="665">
      <formula>$I53="TTL"</formula>
    </cfRule>
  </conditionalFormatting>
  <conditionalFormatting sqref="EO53:EQ64">
    <cfRule type="expression" dxfId="10353" priority="664" stopIfTrue="1">
      <formula>$I53="TTL"</formula>
    </cfRule>
  </conditionalFormatting>
  <conditionalFormatting sqref="EO53:EQ64">
    <cfRule type="expression" dxfId="10352" priority="663" stopIfTrue="1">
      <formula>$I53="TTL"</formula>
    </cfRule>
  </conditionalFormatting>
  <conditionalFormatting sqref="EO53:EQ64">
    <cfRule type="expression" dxfId="10351" priority="662">
      <formula>$I53="TTL"</formula>
    </cfRule>
  </conditionalFormatting>
  <conditionalFormatting sqref="EO53:EQ64">
    <cfRule type="expression" dxfId="10350" priority="661" stopIfTrue="1">
      <formula>$I53="TTL"</formula>
    </cfRule>
  </conditionalFormatting>
  <conditionalFormatting sqref="EO53:EQ64">
    <cfRule type="expression" dxfId="10349" priority="660" stopIfTrue="1">
      <formula>$I53="TTL"</formula>
    </cfRule>
  </conditionalFormatting>
  <conditionalFormatting sqref="EO53:EQ64">
    <cfRule type="expression" dxfId="10348" priority="659" stopIfTrue="1">
      <formula>$I53="TTL"</formula>
    </cfRule>
  </conditionalFormatting>
  <conditionalFormatting sqref="EO53:EQ64">
    <cfRule type="expression" dxfId="10347" priority="658" stopIfTrue="1">
      <formula>$I53="TTL"</formula>
    </cfRule>
  </conditionalFormatting>
  <conditionalFormatting sqref="EO53:EQ64">
    <cfRule type="expression" dxfId="10346" priority="657">
      <formula>$I53="TTL"</formula>
    </cfRule>
  </conditionalFormatting>
  <conditionalFormatting sqref="EO53:EQ64">
    <cfRule type="expression" dxfId="10345" priority="656" stopIfTrue="1">
      <formula>$I53="TTL"</formula>
    </cfRule>
  </conditionalFormatting>
  <conditionalFormatting sqref="EO53:EQ64">
    <cfRule type="expression" dxfId="10344" priority="655" stopIfTrue="1">
      <formula>$I53="TTL"</formula>
    </cfRule>
  </conditionalFormatting>
  <conditionalFormatting sqref="EO53:EQ64">
    <cfRule type="expression" dxfId="10343" priority="654">
      <formula>$I53="TTL"</formula>
    </cfRule>
  </conditionalFormatting>
  <conditionalFormatting sqref="EO53:EQ64">
    <cfRule type="expression" dxfId="10342" priority="653" stopIfTrue="1">
      <formula>$I53="TTL"</formula>
    </cfRule>
  </conditionalFormatting>
  <conditionalFormatting sqref="EO53:EQ64">
    <cfRule type="expression" dxfId="10341" priority="652" stopIfTrue="1">
      <formula>$I53="TTL"</formula>
    </cfRule>
  </conditionalFormatting>
  <conditionalFormatting sqref="DX69:DX70">
    <cfRule type="expression" dxfId="10340" priority="651">
      <formula>$I69="TTL"</formula>
    </cfRule>
  </conditionalFormatting>
  <conditionalFormatting sqref="EN112:EN113">
    <cfRule type="expression" dxfId="10339" priority="650">
      <formula>$I112="TTL"</formula>
    </cfRule>
  </conditionalFormatting>
  <conditionalFormatting sqref="EN112:EN113">
    <cfRule type="expression" dxfId="10338" priority="649" stopIfTrue="1">
      <formula>$I112="TTL"</formula>
    </cfRule>
  </conditionalFormatting>
  <conditionalFormatting sqref="EN112:EN113">
    <cfRule type="expression" dxfId="10337" priority="648" stopIfTrue="1">
      <formula>$I112="TTL"</formula>
    </cfRule>
  </conditionalFormatting>
  <conditionalFormatting sqref="EN112:EN113">
    <cfRule type="expression" dxfId="10336" priority="647">
      <formula>$I112="TTL"</formula>
    </cfRule>
  </conditionalFormatting>
  <conditionalFormatting sqref="EN112:EN113">
    <cfRule type="expression" dxfId="10335" priority="646" stopIfTrue="1">
      <formula>$I112="TTL"</formula>
    </cfRule>
  </conditionalFormatting>
  <conditionalFormatting sqref="EN112:EN113">
    <cfRule type="expression" dxfId="10334" priority="645" stopIfTrue="1">
      <formula>$I112="TTL"</formula>
    </cfRule>
  </conditionalFormatting>
  <conditionalFormatting sqref="EN112:EN113">
    <cfRule type="expression" dxfId="10333" priority="644">
      <formula>$I112="TTL"</formula>
    </cfRule>
  </conditionalFormatting>
  <conditionalFormatting sqref="EN112:EN113">
    <cfRule type="expression" dxfId="10332" priority="643" stopIfTrue="1">
      <formula>$I112="TTL"</formula>
    </cfRule>
  </conditionalFormatting>
  <conditionalFormatting sqref="EN112:EN113">
    <cfRule type="expression" dxfId="10331" priority="642" stopIfTrue="1">
      <formula>$I112="TTL"</formula>
    </cfRule>
  </conditionalFormatting>
  <conditionalFormatting sqref="EO111:EQ113">
    <cfRule type="expression" dxfId="10330" priority="641">
      <formula>$I111="TTL"</formula>
    </cfRule>
  </conditionalFormatting>
  <conditionalFormatting sqref="EO111:EQ113">
    <cfRule type="expression" dxfId="10329" priority="640" stopIfTrue="1">
      <formula>$I111="TTL"</formula>
    </cfRule>
  </conditionalFormatting>
  <conditionalFormatting sqref="EO111:EQ113">
    <cfRule type="expression" dxfId="10328" priority="639" stopIfTrue="1">
      <formula>$I111="TTL"</formula>
    </cfRule>
  </conditionalFormatting>
  <conditionalFormatting sqref="EO111:EQ113">
    <cfRule type="expression" dxfId="10327" priority="638">
      <formula>$I111="TTL"</formula>
    </cfRule>
  </conditionalFormatting>
  <conditionalFormatting sqref="EO111:EQ113">
    <cfRule type="expression" dxfId="10326" priority="637" stopIfTrue="1">
      <formula>$I111="TTL"</formula>
    </cfRule>
  </conditionalFormatting>
  <conditionalFormatting sqref="EO111:EQ113">
    <cfRule type="expression" dxfId="10325" priority="636" stopIfTrue="1">
      <formula>$I111="TTL"</formula>
    </cfRule>
  </conditionalFormatting>
  <conditionalFormatting sqref="EO111:EQ113">
    <cfRule type="expression" dxfId="10324" priority="635">
      <formula>$I111="TTL"</formula>
    </cfRule>
  </conditionalFormatting>
  <conditionalFormatting sqref="EO111:EQ113">
    <cfRule type="expression" dxfId="10323" priority="634" stopIfTrue="1">
      <formula>$I111="TTL"</formula>
    </cfRule>
  </conditionalFormatting>
  <conditionalFormatting sqref="EO111:EQ113">
    <cfRule type="expression" dxfId="10322" priority="633" stopIfTrue="1">
      <formula>$I111="TTL"</formula>
    </cfRule>
  </conditionalFormatting>
  <conditionalFormatting sqref="EP111:EP113">
    <cfRule type="expression" dxfId="10321" priority="632" stopIfTrue="1">
      <formula>$I111="TTL"</formula>
    </cfRule>
  </conditionalFormatting>
  <conditionalFormatting sqref="EP111:EP113">
    <cfRule type="expression" dxfId="10320" priority="631" stopIfTrue="1">
      <formula>$I111="TTL"</formula>
    </cfRule>
  </conditionalFormatting>
  <conditionalFormatting sqref="EP111:EP113">
    <cfRule type="expression" dxfId="10319" priority="630">
      <formula>$I111="TTL"</formula>
    </cfRule>
  </conditionalFormatting>
  <conditionalFormatting sqref="EP111:EP113">
    <cfRule type="expression" dxfId="10318" priority="629" stopIfTrue="1">
      <formula>$I111="TTL"</formula>
    </cfRule>
  </conditionalFormatting>
  <conditionalFormatting sqref="EP111:EP113">
    <cfRule type="expression" dxfId="10317" priority="628" stopIfTrue="1">
      <formula>$I111="TTL"</formula>
    </cfRule>
  </conditionalFormatting>
  <conditionalFormatting sqref="EP111:EP113">
    <cfRule type="expression" dxfId="10316" priority="627">
      <formula>$I111="TTL"</formula>
    </cfRule>
  </conditionalFormatting>
  <conditionalFormatting sqref="EP111:EP113">
    <cfRule type="expression" dxfId="10315" priority="626" stopIfTrue="1">
      <formula>$I111="TTL"</formula>
    </cfRule>
  </conditionalFormatting>
  <conditionalFormatting sqref="EP111:EP113">
    <cfRule type="expression" dxfId="10314" priority="625" stopIfTrue="1">
      <formula>$I111="TTL"</formula>
    </cfRule>
  </conditionalFormatting>
  <conditionalFormatting sqref="EN19:EN24">
    <cfRule type="expression" dxfId="10313" priority="624">
      <formula>$I19="TTL"</formula>
    </cfRule>
  </conditionalFormatting>
  <conditionalFormatting sqref="EN19:EN24">
    <cfRule type="expression" dxfId="10312" priority="623" stopIfTrue="1">
      <formula>$I19="TTL"</formula>
    </cfRule>
  </conditionalFormatting>
  <conditionalFormatting sqref="EN19:EN24">
    <cfRule type="expression" dxfId="10311" priority="622" stopIfTrue="1">
      <formula>$I19="TTL"</formula>
    </cfRule>
  </conditionalFormatting>
  <conditionalFormatting sqref="EN19:EN24">
    <cfRule type="expression" dxfId="10310" priority="621">
      <formula>$I19="TTL"</formula>
    </cfRule>
  </conditionalFormatting>
  <conditionalFormatting sqref="EN19:EN24">
    <cfRule type="expression" dxfId="10309" priority="620" stopIfTrue="1">
      <formula>$I19="TTL"</formula>
    </cfRule>
  </conditionalFormatting>
  <conditionalFormatting sqref="EN19:EN24">
    <cfRule type="expression" dxfId="10308" priority="619" stopIfTrue="1">
      <formula>$I19="TTL"</formula>
    </cfRule>
  </conditionalFormatting>
  <conditionalFormatting sqref="EN19:EN24">
    <cfRule type="expression" dxfId="10307" priority="618">
      <formula>$I19="TTL"</formula>
    </cfRule>
  </conditionalFormatting>
  <conditionalFormatting sqref="EN19:EN24">
    <cfRule type="expression" dxfId="10306" priority="617" stopIfTrue="1">
      <formula>$I19="TTL"</formula>
    </cfRule>
  </conditionalFormatting>
  <conditionalFormatting sqref="EN19:EN24">
    <cfRule type="expression" dxfId="10305" priority="616" stopIfTrue="1">
      <formula>$I19="TTL"</formula>
    </cfRule>
  </conditionalFormatting>
  <conditionalFormatting sqref="AV56:AV57">
    <cfRule type="expression" dxfId="10304" priority="615">
      <formula>$I56="TTL"</formula>
    </cfRule>
  </conditionalFormatting>
  <conditionalFormatting sqref="AV61:AV62">
    <cfRule type="expression" dxfId="10303" priority="614">
      <formula>$I61="TTL"</formula>
    </cfRule>
  </conditionalFormatting>
  <conditionalFormatting sqref="BG57">
    <cfRule type="expression" dxfId="10302" priority="613" stopIfTrue="1">
      <formula>$I57="TTL"</formula>
    </cfRule>
  </conditionalFormatting>
  <conditionalFormatting sqref="BG57">
    <cfRule type="expression" dxfId="10301" priority="612" stopIfTrue="1">
      <formula>$I57="TTL"</formula>
    </cfRule>
  </conditionalFormatting>
  <conditionalFormatting sqref="BG62:BG64">
    <cfRule type="expression" dxfId="10300" priority="611" stopIfTrue="1">
      <formula>$I62="TTL"</formula>
    </cfRule>
  </conditionalFormatting>
  <conditionalFormatting sqref="BG62:BG64">
    <cfRule type="expression" dxfId="10299" priority="610" stopIfTrue="1">
      <formula>$I62="TTL"</formula>
    </cfRule>
  </conditionalFormatting>
  <conditionalFormatting sqref="BH53:BH64">
    <cfRule type="expression" dxfId="10298" priority="609" stopIfTrue="1">
      <formula>$I53="TTL"</formula>
    </cfRule>
  </conditionalFormatting>
  <conditionalFormatting sqref="BH53:BH64">
    <cfRule type="expression" dxfId="10297" priority="608" stopIfTrue="1">
      <formula>$I53="TTL"</formula>
    </cfRule>
  </conditionalFormatting>
  <conditionalFormatting sqref="BH53:BH64">
    <cfRule type="expression" dxfId="10296" priority="607" stopIfTrue="1">
      <formula>$I53="TTL"</formula>
    </cfRule>
  </conditionalFormatting>
  <conditionalFormatting sqref="BA53">
    <cfRule type="expression" dxfId="10295" priority="606">
      <formula>$I53="TTL"</formula>
    </cfRule>
  </conditionalFormatting>
  <conditionalFormatting sqref="BA54:BA64">
    <cfRule type="expression" dxfId="10294" priority="605">
      <formula>$I54="TTL"</formula>
    </cfRule>
  </conditionalFormatting>
  <conditionalFormatting sqref="BH51">
    <cfRule type="expression" dxfId="10293" priority="604" stopIfTrue="1">
      <formula>$I51="TTL"</formula>
    </cfRule>
  </conditionalFormatting>
  <conditionalFormatting sqref="BH51">
    <cfRule type="expression" dxfId="10292" priority="603" stopIfTrue="1">
      <formula>$I51="TTL"</formula>
    </cfRule>
  </conditionalFormatting>
  <conditionalFormatting sqref="BH51">
    <cfRule type="expression" dxfId="10291" priority="602" stopIfTrue="1">
      <formula>$I51="TTL"</formula>
    </cfRule>
  </conditionalFormatting>
  <conditionalFormatting sqref="BH43">
    <cfRule type="expression" dxfId="10290" priority="601" stopIfTrue="1">
      <formula>$I43="TTL"</formula>
    </cfRule>
  </conditionalFormatting>
  <conditionalFormatting sqref="BH43">
    <cfRule type="expression" dxfId="10289" priority="600" stopIfTrue="1">
      <formula>$I43="TTL"</formula>
    </cfRule>
  </conditionalFormatting>
  <conditionalFormatting sqref="BH44:BH49">
    <cfRule type="expression" dxfId="10288" priority="599" stopIfTrue="1">
      <formula>$I44="TTL"</formula>
    </cfRule>
  </conditionalFormatting>
  <conditionalFormatting sqref="BH44:BH49">
    <cfRule type="expression" dxfId="10287" priority="598" stopIfTrue="1">
      <formula>$I44="TTL"</formula>
    </cfRule>
  </conditionalFormatting>
  <conditionalFormatting sqref="BH36:BH41">
    <cfRule type="expression" dxfId="10286" priority="597" stopIfTrue="1">
      <formula>$I36="TTL"</formula>
    </cfRule>
  </conditionalFormatting>
  <conditionalFormatting sqref="BH36:BH41">
    <cfRule type="expression" dxfId="10285" priority="596" stopIfTrue="1">
      <formula>$I36="TTL"</formula>
    </cfRule>
  </conditionalFormatting>
  <conditionalFormatting sqref="BH36:BH41">
    <cfRule type="expression" dxfId="10284" priority="595" stopIfTrue="1">
      <formula>$I36="TTL"</formula>
    </cfRule>
  </conditionalFormatting>
  <conditionalFormatting sqref="BH66:BH67">
    <cfRule type="expression" dxfId="10283" priority="594" stopIfTrue="1">
      <formula>$I66="TTL"</formula>
    </cfRule>
  </conditionalFormatting>
  <conditionalFormatting sqref="AV93:AV94">
    <cfRule type="expression" dxfId="10282" priority="593">
      <formula>$I93="TTL"</formula>
    </cfRule>
  </conditionalFormatting>
  <conditionalFormatting sqref="BH98:BH106">
    <cfRule type="expression" dxfId="10281" priority="591" stopIfTrue="1">
      <formula>$I98="TTL"</formula>
    </cfRule>
  </conditionalFormatting>
  <conditionalFormatting sqref="AV108:AV109">
    <cfRule type="expression" dxfId="10280" priority="590">
      <formula>$I108="TTL"</formula>
    </cfRule>
  </conditionalFormatting>
  <conditionalFormatting sqref="BA111:BB113">
    <cfRule type="expression" dxfId="10279" priority="589">
      <formula>$I111="TTL"</formula>
    </cfRule>
  </conditionalFormatting>
  <conditionalFormatting sqref="DV18:DV24">
    <cfRule type="expression" dxfId="10278" priority="588">
      <formula>$I18="TTL"</formula>
    </cfRule>
  </conditionalFormatting>
  <conditionalFormatting sqref="DV36:DV41">
    <cfRule type="expression" dxfId="10277" priority="587">
      <formula>$I36="TTL"</formula>
    </cfRule>
  </conditionalFormatting>
  <conditionalFormatting sqref="DU37:DU38">
    <cfRule type="expression" dxfId="10276" priority="586">
      <formula>$I37="TTL"</formula>
    </cfRule>
  </conditionalFormatting>
  <conditionalFormatting sqref="DU37:DU38">
    <cfRule type="expression" dxfId="10275" priority="585">
      <formula>$I36="TTL"</formula>
    </cfRule>
  </conditionalFormatting>
  <conditionalFormatting sqref="DU46:DU49">
    <cfRule type="expression" dxfId="10274" priority="584">
      <formula>$I46="TTL"</formula>
    </cfRule>
  </conditionalFormatting>
  <conditionalFormatting sqref="DU46:DU49">
    <cfRule type="expression" dxfId="10273" priority="583" stopIfTrue="1">
      <formula>$I46="TTL"</formula>
    </cfRule>
  </conditionalFormatting>
  <conditionalFormatting sqref="DU46:DU49">
    <cfRule type="expression" dxfId="10272" priority="582">
      <formula>$I46="TTL"</formula>
    </cfRule>
  </conditionalFormatting>
  <conditionalFormatting sqref="DU46:DU49">
    <cfRule type="expression" dxfId="10271" priority="581">
      <formula>$I45="TTL"</formula>
    </cfRule>
  </conditionalFormatting>
  <conditionalFormatting sqref="DV108:DV109">
    <cfRule type="expression" dxfId="10270" priority="579">
      <formula>$I108="TTL"</formula>
    </cfRule>
  </conditionalFormatting>
  <conditionalFormatting sqref="DV111:DV113">
    <cfRule type="expression" dxfId="10269" priority="578">
      <formula>$I111="TTL"</formula>
    </cfRule>
  </conditionalFormatting>
  <conditionalFormatting sqref="DS93:DS94">
    <cfRule type="expression" dxfId="10268" priority="576">
      <formula>$I93="TTL"</formula>
    </cfRule>
  </conditionalFormatting>
  <conditionalFormatting sqref="DS93:DS94">
    <cfRule type="expression" dxfId="10267" priority="575">
      <formula>$I93="TTL"</formula>
    </cfRule>
  </conditionalFormatting>
  <conditionalFormatting sqref="EM31:EM34">
    <cfRule type="expression" dxfId="10266" priority="574">
      <formula>$I31="TTL"</formula>
    </cfRule>
  </conditionalFormatting>
  <conditionalFormatting sqref="EN26">
    <cfRule type="expression" dxfId="10265" priority="573">
      <formula>$I26="TTL"</formula>
    </cfRule>
  </conditionalFormatting>
  <conditionalFormatting sqref="EN26">
    <cfRule type="expression" dxfId="10264" priority="572" stopIfTrue="1">
      <formula>$I26="TTL"</formula>
    </cfRule>
  </conditionalFormatting>
  <conditionalFormatting sqref="EN26">
    <cfRule type="expression" dxfId="10263" priority="571" stopIfTrue="1">
      <formula>$I26="TTL"</formula>
    </cfRule>
  </conditionalFormatting>
  <conditionalFormatting sqref="EN26">
    <cfRule type="expression" dxfId="10262" priority="570">
      <formula>$I26="TTL"</formula>
    </cfRule>
  </conditionalFormatting>
  <conditionalFormatting sqref="EN26">
    <cfRule type="expression" dxfId="10261" priority="569" stopIfTrue="1">
      <formula>$I26="TTL"</formula>
    </cfRule>
  </conditionalFormatting>
  <conditionalFormatting sqref="EN26">
    <cfRule type="expression" dxfId="10260" priority="568" stopIfTrue="1">
      <formula>$I26="TTL"</formula>
    </cfRule>
  </conditionalFormatting>
  <conditionalFormatting sqref="EN26">
    <cfRule type="expression" dxfId="10259" priority="567">
      <formula>$I26="TTL"</formula>
    </cfRule>
  </conditionalFormatting>
  <conditionalFormatting sqref="EN26">
    <cfRule type="expression" dxfId="10258" priority="566" stopIfTrue="1">
      <formula>$I26="TTL"</formula>
    </cfRule>
  </conditionalFormatting>
  <conditionalFormatting sqref="EN26">
    <cfRule type="expression" dxfId="10257" priority="565" stopIfTrue="1">
      <formula>$I26="TTL"</formula>
    </cfRule>
  </conditionalFormatting>
  <conditionalFormatting sqref="EN31">
    <cfRule type="expression" dxfId="10256" priority="564">
      <formula>$I31="TTL"</formula>
    </cfRule>
  </conditionalFormatting>
  <conditionalFormatting sqref="EN31">
    <cfRule type="expression" dxfId="10255" priority="563">
      <formula>$I31="TTL"</formula>
    </cfRule>
  </conditionalFormatting>
  <conditionalFormatting sqref="EN31">
    <cfRule type="expression" dxfId="10254" priority="562" stopIfTrue="1">
      <formula>$I31="TTL"</formula>
    </cfRule>
  </conditionalFormatting>
  <conditionalFormatting sqref="EN31">
    <cfRule type="expression" dxfId="10253" priority="561" stopIfTrue="1">
      <formula>$I31="TTL"</formula>
    </cfRule>
  </conditionalFormatting>
  <conditionalFormatting sqref="EN31">
    <cfRule type="expression" dxfId="10252" priority="560">
      <formula>$I31="TTL"</formula>
    </cfRule>
  </conditionalFormatting>
  <conditionalFormatting sqref="EN31">
    <cfRule type="expression" dxfId="10251" priority="559" stopIfTrue="1">
      <formula>$I31="TTL"</formula>
    </cfRule>
  </conditionalFormatting>
  <conditionalFormatting sqref="EN31">
    <cfRule type="expression" dxfId="10250" priority="558" stopIfTrue="1">
      <formula>$I31="TTL"</formula>
    </cfRule>
  </conditionalFormatting>
  <conditionalFormatting sqref="EN31">
    <cfRule type="expression" dxfId="10249" priority="557">
      <formula>$I31="TTL"</formula>
    </cfRule>
  </conditionalFormatting>
  <conditionalFormatting sqref="EN31">
    <cfRule type="expression" dxfId="10248" priority="556" stopIfTrue="1">
      <formula>$I31="TTL"</formula>
    </cfRule>
  </conditionalFormatting>
  <conditionalFormatting sqref="EN31">
    <cfRule type="expression" dxfId="10247" priority="555" stopIfTrue="1">
      <formula>$I31="TTL"</formula>
    </cfRule>
  </conditionalFormatting>
  <conditionalFormatting sqref="EN31">
    <cfRule type="expression" dxfId="10246" priority="554">
      <formula>$I31="TTL"</formula>
    </cfRule>
  </conditionalFormatting>
  <conditionalFormatting sqref="EN31">
    <cfRule type="expression" dxfId="10245" priority="553" stopIfTrue="1">
      <formula>$I31="TTL"</formula>
    </cfRule>
  </conditionalFormatting>
  <conditionalFormatting sqref="EN31">
    <cfRule type="expression" dxfId="10244" priority="552" stopIfTrue="1">
      <formula>$I31="TTL"</formula>
    </cfRule>
  </conditionalFormatting>
  <conditionalFormatting sqref="EN31">
    <cfRule type="expression" dxfId="10243" priority="551">
      <formula>$I31="TTL"</formula>
    </cfRule>
  </conditionalFormatting>
  <conditionalFormatting sqref="EN31">
    <cfRule type="expression" dxfId="10242" priority="550" stopIfTrue="1">
      <formula>$I31="TTL"</formula>
    </cfRule>
  </conditionalFormatting>
  <conditionalFormatting sqref="EN31">
    <cfRule type="expression" dxfId="10241" priority="549" stopIfTrue="1">
      <formula>$I31="TTL"</formula>
    </cfRule>
  </conditionalFormatting>
  <conditionalFormatting sqref="EO18:EQ24">
    <cfRule type="expression" dxfId="10240" priority="548">
      <formula>$I18="TTL"</formula>
    </cfRule>
  </conditionalFormatting>
  <conditionalFormatting sqref="EO18:EQ24">
    <cfRule type="expression" dxfId="10239" priority="547" stopIfTrue="1">
      <formula>$I18="TTL"</formula>
    </cfRule>
  </conditionalFormatting>
  <conditionalFormatting sqref="EO18:EQ24">
    <cfRule type="expression" dxfId="10238" priority="546" stopIfTrue="1">
      <formula>$I18="TTL"</formula>
    </cfRule>
  </conditionalFormatting>
  <conditionalFormatting sqref="EO18:EQ24">
    <cfRule type="expression" dxfId="10237" priority="545">
      <formula>$I18="TTL"</formula>
    </cfRule>
  </conditionalFormatting>
  <conditionalFormatting sqref="EO18:EQ24">
    <cfRule type="expression" dxfId="10236" priority="544" stopIfTrue="1">
      <formula>$I18="TTL"</formula>
    </cfRule>
  </conditionalFormatting>
  <conditionalFormatting sqref="EO18:EQ24">
    <cfRule type="expression" dxfId="10235" priority="543" stopIfTrue="1">
      <formula>$I18="TTL"</formula>
    </cfRule>
  </conditionalFormatting>
  <conditionalFormatting sqref="EO18:EQ24">
    <cfRule type="expression" dxfId="10234" priority="542">
      <formula>$I18="TTL"</formula>
    </cfRule>
  </conditionalFormatting>
  <conditionalFormatting sqref="EO18:EQ24">
    <cfRule type="expression" dxfId="10233" priority="541" stopIfTrue="1">
      <formula>$I18="TTL"</formula>
    </cfRule>
  </conditionalFormatting>
  <conditionalFormatting sqref="EO18:EQ24">
    <cfRule type="expression" dxfId="10232" priority="540" stopIfTrue="1">
      <formula>$I18="TTL"</formula>
    </cfRule>
  </conditionalFormatting>
  <conditionalFormatting sqref="EP18:EP24">
    <cfRule type="expression" dxfId="10231" priority="539" stopIfTrue="1">
      <formula>$I18="TTL"</formula>
    </cfRule>
  </conditionalFormatting>
  <conditionalFormatting sqref="EP18:EP24">
    <cfRule type="expression" dxfId="10230" priority="538" stopIfTrue="1">
      <formula>$I18="TTL"</formula>
    </cfRule>
  </conditionalFormatting>
  <conditionalFormatting sqref="EP18:EP24">
    <cfRule type="expression" dxfId="10229" priority="537">
      <formula>$I18="TTL"</formula>
    </cfRule>
  </conditionalFormatting>
  <conditionalFormatting sqref="EP18:EP24">
    <cfRule type="expression" dxfId="10228" priority="536" stopIfTrue="1">
      <formula>$I18="TTL"</formula>
    </cfRule>
  </conditionalFormatting>
  <conditionalFormatting sqref="EP18:EP24">
    <cfRule type="expression" dxfId="10227" priority="535" stopIfTrue="1">
      <formula>$I18="TTL"</formula>
    </cfRule>
  </conditionalFormatting>
  <conditionalFormatting sqref="EP18:EP24">
    <cfRule type="expression" dxfId="10226" priority="534">
      <formula>$I18="TTL"</formula>
    </cfRule>
  </conditionalFormatting>
  <conditionalFormatting sqref="EP18:EP24">
    <cfRule type="expression" dxfId="10225" priority="533" stopIfTrue="1">
      <formula>$I18="TTL"</formula>
    </cfRule>
  </conditionalFormatting>
  <conditionalFormatting sqref="EP18:EP24">
    <cfRule type="expression" dxfId="10224" priority="532" stopIfTrue="1">
      <formula>$I18="TTL"</formula>
    </cfRule>
  </conditionalFormatting>
  <conditionalFormatting sqref="EO26:EQ29">
    <cfRule type="expression" dxfId="10223" priority="531">
      <formula>$I26="TTL"</formula>
    </cfRule>
  </conditionalFormatting>
  <conditionalFormatting sqref="EO26:EQ29">
    <cfRule type="expression" dxfId="10222" priority="530" stopIfTrue="1">
      <formula>$I26="TTL"</formula>
    </cfRule>
  </conditionalFormatting>
  <conditionalFormatting sqref="EO26:EQ29">
    <cfRule type="expression" dxfId="10221" priority="529" stopIfTrue="1">
      <formula>$I26="TTL"</formula>
    </cfRule>
  </conditionalFormatting>
  <conditionalFormatting sqref="EO26:EQ29">
    <cfRule type="expression" dxfId="10220" priority="528">
      <formula>$I26="TTL"</formula>
    </cfRule>
  </conditionalFormatting>
  <conditionalFormatting sqref="EO26:EQ29">
    <cfRule type="expression" dxfId="10219" priority="527" stopIfTrue="1">
      <formula>$I26="TTL"</formula>
    </cfRule>
  </conditionalFormatting>
  <conditionalFormatting sqref="EO26:EQ29">
    <cfRule type="expression" dxfId="10218" priority="526" stopIfTrue="1">
      <formula>$I26="TTL"</formula>
    </cfRule>
  </conditionalFormatting>
  <conditionalFormatting sqref="EO26:EQ29">
    <cfRule type="expression" dxfId="10217" priority="525">
      <formula>$I26="TTL"</formula>
    </cfRule>
  </conditionalFormatting>
  <conditionalFormatting sqref="EO26:EQ29">
    <cfRule type="expression" dxfId="10216" priority="524" stopIfTrue="1">
      <formula>$I26="TTL"</formula>
    </cfRule>
  </conditionalFormatting>
  <conditionalFormatting sqref="EO26:EQ29">
    <cfRule type="expression" dxfId="10215" priority="523" stopIfTrue="1">
      <formula>$I26="TTL"</formula>
    </cfRule>
  </conditionalFormatting>
  <conditionalFormatting sqref="EP26:EP29">
    <cfRule type="expression" dxfId="10214" priority="522" stopIfTrue="1">
      <formula>$I26="TTL"</formula>
    </cfRule>
  </conditionalFormatting>
  <conditionalFormatting sqref="EP26:EP29">
    <cfRule type="expression" dxfId="10213" priority="521" stopIfTrue="1">
      <formula>$I26="TTL"</formula>
    </cfRule>
  </conditionalFormatting>
  <conditionalFormatting sqref="EP26:EP29">
    <cfRule type="expression" dxfId="10212" priority="520">
      <formula>$I26="TTL"</formula>
    </cfRule>
  </conditionalFormatting>
  <conditionalFormatting sqref="EP26:EP29">
    <cfRule type="expression" dxfId="10211" priority="519" stopIfTrue="1">
      <formula>$I26="TTL"</formula>
    </cfRule>
  </conditionalFormatting>
  <conditionalFormatting sqref="EP26:EP29">
    <cfRule type="expression" dxfId="10210" priority="518" stopIfTrue="1">
      <formula>$I26="TTL"</formula>
    </cfRule>
  </conditionalFormatting>
  <conditionalFormatting sqref="EP26:EP29">
    <cfRule type="expression" dxfId="10209" priority="517">
      <formula>$I26="TTL"</formula>
    </cfRule>
  </conditionalFormatting>
  <conditionalFormatting sqref="EP26:EP29">
    <cfRule type="expression" dxfId="10208" priority="516" stopIfTrue="1">
      <formula>$I26="TTL"</formula>
    </cfRule>
  </conditionalFormatting>
  <conditionalFormatting sqref="EP26:EP29">
    <cfRule type="expression" dxfId="10207" priority="515" stopIfTrue="1">
      <formula>$I26="TTL"</formula>
    </cfRule>
  </conditionalFormatting>
  <conditionalFormatting sqref="DV43">
    <cfRule type="expression" dxfId="10206" priority="514">
      <formula>$I43="TTL"</formula>
    </cfRule>
  </conditionalFormatting>
  <conditionalFormatting sqref="DV43">
    <cfRule type="expression" dxfId="10205" priority="513">
      <formula>$I43="TTL"</formula>
    </cfRule>
  </conditionalFormatting>
  <conditionalFormatting sqref="DV44:DV49">
    <cfRule type="expression" dxfId="10204" priority="512">
      <formula>$I44="TTL"</formula>
    </cfRule>
  </conditionalFormatting>
  <conditionalFormatting sqref="DV44:DV49">
    <cfRule type="expression" dxfId="10203" priority="511">
      <formula>$I44="TTL"</formula>
    </cfRule>
  </conditionalFormatting>
  <conditionalFormatting sqref="DV44:DV49">
    <cfRule type="expression" dxfId="10202" priority="510">
      <formula>$I44="TTL"</formula>
    </cfRule>
  </conditionalFormatting>
  <conditionalFormatting sqref="DV51">
    <cfRule type="expression" dxfId="10201" priority="509">
      <formula>$I51="TTL"</formula>
    </cfRule>
  </conditionalFormatting>
  <conditionalFormatting sqref="DV51">
    <cfRule type="expression" dxfId="10200" priority="508">
      <formula>$I51="TTL"</formula>
    </cfRule>
  </conditionalFormatting>
  <conditionalFormatting sqref="DV51">
    <cfRule type="expression" dxfId="10199" priority="507">
      <formula>$I51="TTL"</formula>
    </cfRule>
  </conditionalFormatting>
  <conditionalFormatting sqref="DV51">
    <cfRule type="expression" dxfId="10198" priority="506">
      <formula>$I51="TTL"</formula>
    </cfRule>
  </conditionalFormatting>
  <conditionalFormatting sqref="DV36:DV41">
    <cfRule type="expression" dxfId="10197" priority="505">
      <formula>$I36="TTL"</formula>
    </cfRule>
  </conditionalFormatting>
  <conditionalFormatting sqref="DV43:DV49">
    <cfRule type="expression" dxfId="10196" priority="504">
      <formula>$I43="TTL"</formula>
    </cfRule>
  </conditionalFormatting>
  <conditionalFormatting sqref="DV51">
    <cfRule type="expression" dxfId="10195" priority="503">
      <formula>$I51="TTL"</formula>
    </cfRule>
  </conditionalFormatting>
  <conditionalFormatting sqref="DS108:DS109">
    <cfRule type="expression" dxfId="10194" priority="499">
      <formula>$I108="TTL"</formula>
    </cfRule>
  </conditionalFormatting>
  <conditionalFormatting sqref="DS108:DS109">
    <cfRule type="expression" dxfId="10193" priority="498">
      <formula>$I108="TTL"</formula>
    </cfRule>
  </conditionalFormatting>
  <conditionalFormatting sqref="DS108:DS109">
    <cfRule type="expression" dxfId="10192" priority="497">
      <formula>$I108="TTL"</formula>
    </cfRule>
  </conditionalFormatting>
  <conditionalFormatting sqref="EO31:EO34">
    <cfRule type="expression" dxfId="10191" priority="496">
      <formula>$I31="TTL"</formula>
    </cfRule>
  </conditionalFormatting>
  <conditionalFormatting sqref="EQ31:EQ34">
    <cfRule type="expression" dxfId="10190" priority="495">
      <formula>$I31="TTL"</formula>
    </cfRule>
  </conditionalFormatting>
  <conditionalFormatting sqref="EO31:EQ34">
    <cfRule type="expression" dxfId="10189" priority="494">
      <formula>$I31="TTL"</formula>
    </cfRule>
  </conditionalFormatting>
  <conditionalFormatting sqref="EO31:EQ34">
    <cfRule type="expression" dxfId="10188" priority="493" stopIfTrue="1">
      <formula>$I31="TTL"</formula>
    </cfRule>
  </conditionalFormatting>
  <conditionalFormatting sqref="EO31:EQ34">
    <cfRule type="expression" dxfId="10187" priority="492" stopIfTrue="1">
      <formula>$I31="TTL"</formula>
    </cfRule>
  </conditionalFormatting>
  <conditionalFormatting sqref="EO31:EQ34">
    <cfRule type="expression" dxfId="10186" priority="491">
      <formula>$I31="TTL"</formula>
    </cfRule>
  </conditionalFormatting>
  <conditionalFormatting sqref="EO31:EQ34">
    <cfRule type="expression" dxfId="10185" priority="490" stopIfTrue="1">
      <formula>$I31="TTL"</formula>
    </cfRule>
  </conditionalFormatting>
  <conditionalFormatting sqref="EO31:EQ34">
    <cfRule type="expression" dxfId="10184" priority="489" stopIfTrue="1">
      <formula>$I31="TTL"</formula>
    </cfRule>
  </conditionalFormatting>
  <conditionalFormatting sqref="EO31:EQ34">
    <cfRule type="expression" dxfId="10183" priority="488">
      <formula>$I31="TTL"</formula>
    </cfRule>
  </conditionalFormatting>
  <conditionalFormatting sqref="EO31:EQ34">
    <cfRule type="expression" dxfId="10182" priority="487" stopIfTrue="1">
      <formula>$I31="TTL"</formula>
    </cfRule>
  </conditionalFormatting>
  <conditionalFormatting sqref="EO31:EQ34">
    <cfRule type="expression" dxfId="10181" priority="486" stopIfTrue="1">
      <formula>$I31="TTL"</formula>
    </cfRule>
  </conditionalFormatting>
  <conditionalFormatting sqref="EO31:EQ34">
    <cfRule type="expression" dxfId="10180" priority="485">
      <formula>$I31="TTL"</formula>
    </cfRule>
  </conditionalFormatting>
  <conditionalFormatting sqref="EO31:EQ34">
    <cfRule type="expression" dxfId="10179" priority="484" stopIfTrue="1">
      <formula>$I31="TTL"</formula>
    </cfRule>
  </conditionalFormatting>
  <conditionalFormatting sqref="EO31:EQ34">
    <cfRule type="expression" dxfId="10178" priority="483" stopIfTrue="1">
      <formula>$I31="TTL"</formula>
    </cfRule>
  </conditionalFormatting>
  <conditionalFormatting sqref="EO31:EQ34">
    <cfRule type="expression" dxfId="10177" priority="482">
      <formula>$I31="TTL"</formula>
    </cfRule>
  </conditionalFormatting>
  <conditionalFormatting sqref="EO31:EQ34">
    <cfRule type="expression" dxfId="10176" priority="481" stopIfTrue="1">
      <formula>$I31="TTL"</formula>
    </cfRule>
  </conditionalFormatting>
  <conditionalFormatting sqref="EO31:EQ34">
    <cfRule type="expression" dxfId="10175" priority="480" stopIfTrue="1">
      <formula>$I31="TTL"</formula>
    </cfRule>
  </conditionalFormatting>
  <conditionalFormatting sqref="EP31:EP34">
    <cfRule type="expression" dxfId="10174" priority="479" stopIfTrue="1">
      <formula>$I31="TTL"</formula>
    </cfRule>
  </conditionalFormatting>
  <conditionalFormatting sqref="EP31:EP34">
    <cfRule type="expression" dxfId="10173" priority="478" stopIfTrue="1">
      <formula>$I31="TTL"</formula>
    </cfRule>
  </conditionalFormatting>
  <conditionalFormatting sqref="EP31:EP34">
    <cfRule type="expression" dxfId="10172" priority="477">
      <formula>$I31="TTL"</formula>
    </cfRule>
  </conditionalFormatting>
  <conditionalFormatting sqref="EP31:EP34">
    <cfRule type="expression" dxfId="10171" priority="476" stopIfTrue="1">
      <formula>$I31="TTL"</formula>
    </cfRule>
  </conditionalFormatting>
  <conditionalFormatting sqref="EP31:EP34">
    <cfRule type="expression" dxfId="10170" priority="475" stopIfTrue="1">
      <formula>$I31="TTL"</formula>
    </cfRule>
  </conditionalFormatting>
  <conditionalFormatting sqref="EP31:EP34">
    <cfRule type="expression" dxfId="10169" priority="474">
      <formula>$I31="TTL"</formula>
    </cfRule>
  </conditionalFormatting>
  <conditionalFormatting sqref="EP31:EP34">
    <cfRule type="expression" dxfId="10168" priority="473" stopIfTrue="1">
      <formula>$I31="TTL"</formula>
    </cfRule>
  </conditionalFormatting>
  <conditionalFormatting sqref="EP31:EP34">
    <cfRule type="expression" dxfId="10167" priority="472" stopIfTrue="1">
      <formula>$I31="TTL"</formula>
    </cfRule>
  </conditionalFormatting>
  <conditionalFormatting sqref="EO93:EU93">
    <cfRule type="expression" dxfId="10166" priority="471">
      <formula>$I93="TTL"</formula>
    </cfRule>
  </conditionalFormatting>
  <conditionalFormatting sqref="EO93:EU93">
    <cfRule type="expression" dxfId="10165" priority="470" stopIfTrue="1">
      <formula>$I93="TTL"</formula>
    </cfRule>
  </conditionalFormatting>
  <conditionalFormatting sqref="EO93:EU93">
    <cfRule type="expression" dxfId="10164" priority="469" stopIfTrue="1">
      <formula>$I93="TTL"</formula>
    </cfRule>
  </conditionalFormatting>
  <conditionalFormatting sqref="EO93:EU93">
    <cfRule type="expression" dxfId="10163" priority="468">
      <formula>$I93="TTL"</formula>
    </cfRule>
  </conditionalFormatting>
  <conditionalFormatting sqref="EO93:EU93">
    <cfRule type="expression" dxfId="10162" priority="467" stopIfTrue="1">
      <formula>$I93="TTL"</formula>
    </cfRule>
  </conditionalFormatting>
  <conditionalFormatting sqref="EO93:EU93">
    <cfRule type="expression" dxfId="10161" priority="466" stopIfTrue="1">
      <formula>$I93="TTL"</formula>
    </cfRule>
  </conditionalFormatting>
  <conditionalFormatting sqref="EO93:EQ93">
    <cfRule type="expression" dxfId="10160" priority="465">
      <formula>$I93="TTL"</formula>
    </cfRule>
  </conditionalFormatting>
  <conditionalFormatting sqref="EO93:EQ93">
    <cfRule type="expression" dxfId="10159" priority="464" stopIfTrue="1">
      <formula>$I93="TTL"</formula>
    </cfRule>
  </conditionalFormatting>
  <conditionalFormatting sqref="EO93:EQ93">
    <cfRule type="expression" dxfId="10158" priority="463" stopIfTrue="1">
      <formula>$I93="TTL"</formula>
    </cfRule>
  </conditionalFormatting>
  <conditionalFormatting sqref="EP93">
    <cfRule type="expression" dxfId="10157" priority="462" stopIfTrue="1">
      <formula>$I93="TTL"</formula>
    </cfRule>
  </conditionalFormatting>
  <conditionalFormatting sqref="EP93">
    <cfRule type="expression" dxfId="10156" priority="461" stopIfTrue="1">
      <formula>$I93="TTL"</formula>
    </cfRule>
  </conditionalFormatting>
  <conditionalFormatting sqref="EP93">
    <cfRule type="expression" dxfId="10155" priority="460">
      <formula>$I93="TTL"</formula>
    </cfRule>
  </conditionalFormatting>
  <conditionalFormatting sqref="EP93">
    <cfRule type="expression" dxfId="10154" priority="459" stopIfTrue="1">
      <formula>$I93="TTL"</formula>
    </cfRule>
  </conditionalFormatting>
  <conditionalFormatting sqref="EP93">
    <cfRule type="expression" dxfId="10153" priority="458" stopIfTrue="1">
      <formula>$I93="TTL"</formula>
    </cfRule>
  </conditionalFormatting>
  <conditionalFormatting sqref="EP93">
    <cfRule type="expression" dxfId="10152" priority="457">
      <formula>$I93="TTL"</formula>
    </cfRule>
  </conditionalFormatting>
  <conditionalFormatting sqref="EP93">
    <cfRule type="expression" dxfId="10151" priority="456" stopIfTrue="1">
      <formula>$I93="TTL"</formula>
    </cfRule>
  </conditionalFormatting>
  <conditionalFormatting sqref="EP93">
    <cfRule type="expression" dxfId="10150" priority="455" stopIfTrue="1">
      <formula>$I93="TTL"</formula>
    </cfRule>
  </conditionalFormatting>
  <conditionalFormatting sqref="EO94:EU94">
    <cfRule type="expression" dxfId="10149" priority="454">
      <formula>$I94="TTL"</formula>
    </cfRule>
  </conditionalFormatting>
  <conditionalFormatting sqref="EO94:EU94">
    <cfRule type="expression" dxfId="10148" priority="453" stopIfTrue="1">
      <formula>$I94="TTL"</formula>
    </cfRule>
  </conditionalFormatting>
  <conditionalFormatting sqref="EO94:EU94">
    <cfRule type="expression" dxfId="10147" priority="452" stopIfTrue="1">
      <formula>$I94="TTL"</formula>
    </cfRule>
  </conditionalFormatting>
  <conditionalFormatting sqref="EO94:EU94">
    <cfRule type="expression" dxfId="10146" priority="451">
      <formula>$I94="TTL"</formula>
    </cfRule>
  </conditionalFormatting>
  <conditionalFormatting sqref="EO94:EU94">
    <cfRule type="expression" dxfId="10145" priority="450" stopIfTrue="1">
      <formula>$I94="TTL"</formula>
    </cfRule>
  </conditionalFormatting>
  <conditionalFormatting sqref="EO94:EU94">
    <cfRule type="expression" dxfId="10144" priority="449" stopIfTrue="1">
      <formula>$I94="TTL"</formula>
    </cfRule>
  </conditionalFormatting>
  <conditionalFormatting sqref="EO94:EQ94">
    <cfRule type="expression" dxfId="10143" priority="448">
      <formula>$I94="TTL"</formula>
    </cfRule>
  </conditionalFormatting>
  <conditionalFormatting sqref="EO94:EQ94">
    <cfRule type="expression" dxfId="10142" priority="447" stopIfTrue="1">
      <formula>$I94="TTL"</formula>
    </cfRule>
  </conditionalFormatting>
  <conditionalFormatting sqref="EO94:EQ94">
    <cfRule type="expression" dxfId="10141" priority="446" stopIfTrue="1">
      <formula>$I94="TTL"</formula>
    </cfRule>
  </conditionalFormatting>
  <conditionalFormatting sqref="EP94">
    <cfRule type="expression" dxfId="10140" priority="445" stopIfTrue="1">
      <formula>$I94="TTL"</formula>
    </cfRule>
  </conditionalFormatting>
  <conditionalFormatting sqref="EP94">
    <cfRule type="expression" dxfId="10139" priority="444" stopIfTrue="1">
      <formula>$I94="TTL"</formula>
    </cfRule>
  </conditionalFormatting>
  <conditionalFormatting sqref="EP94">
    <cfRule type="expression" dxfId="10138" priority="443">
      <formula>$I94="TTL"</formula>
    </cfRule>
  </conditionalFormatting>
  <conditionalFormatting sqref="EP94">
    <cfRule type="expression" dxfId="10137" priority="442" stopIfTrue="1">
      <formula>$I94="TTL"</formula>
    </cfRule>
  </conditionalFormatting>
  <conditionalFormatting sqref="EP94">
    <cfRule type="expression" dxfId="10136" priority="441" stopIfTrue="1">
      <formula>$I94="TTL"</formula>
    </cfRule>
  </conditionalFormatting>
  <conditionalFormatting sqref="EP94">
    <cfRule type="expression" dxfId="10135" priority="440">
      <formula>$I94="TTL"</formula>
    </cfRule>
  </conditionalFormatting>
  <conditionalFormatting sqref="EP94">
    <cfRule type="expression" dxfId="10134" priority="439" stopIfTrue="1">
      <formula>$I94="TTL"</formula>
    </cfRule>
  </conditionalFormatting>
  <conditionalFormatting sqref="EP94">
    <cfRule type="expression" dxfId="10133" priority="438" stopIfTrue="1">
      <formula>$I94="TTL"</formula>
    </cfRule>
  </conditionalFormatting>
  <conditionalFormatting sqref="EO98:EU106">
    <cfRule type="expression" dxfId="10132" priority="412">
      <formula>$I98="TTL"</formula>
    </cfRule>
  </conditionalFormatting>
  <conditionalFormatting sqref="EO98:EU106">
    <cfRule type="expression" dxfId="10131" priority="411" stopIfTrue="1">
      <formula>$I98="TTL"</formula>
    </cfRule>
  </conditionalFormatting>
  <conditionalFormatting sqref="EO98:EU106">
    <cfRule type="expression" dxfId="10130" priority="410" stopIfTrue="1">
      <formula>$I98="TTL"</formula>
    </cfRule>
  </conditionalFormatting>
  <conditionalFormatting sqref="EO98:EU106">
    <cfRule type="expression" dxfId="10129" priority="409">
      <formula>$I98="TTL"</formula>
    </cfRule>
  </conditionalFormatting>
  <conditionalFormatting sqref="EO98:EU106">
    <cfRule type="expression" dxfId="10128" priority="408" stopIfTrue="1">
      <formula>$I98="TTL"</formula>
    </cfRule>
  </conditionalFormatting>
  <conditionalFormatting sqref="EO98:EU106">
    <cfRule type="expression" dxfId="10127" priority="407" stopIfTrue="1">
      <formula>$I98="TTL"</formula>
    </cfRule>
  </conditionalFormatting>
  <conditionalFormatting sqref="EO98:EQ106">
    <cfRule type="expression" dxfId="10126" priority="406">
      <formula>$I98="TTL"</formula>
    </cfRule>
  </conditionalFormatting>
  <conditionalFormatting sqref="EO98:EQ106">
    <cfRule type="expression" dxfId="10125" priority="405" stopIfTrue="1">
      <formula>$I98="TTL"</formula>
    </cfRule>
  </conditionalFormatting>
  <conditionalFormatting sqref="EO98:EQ106">
    <cfRule type="expression" dxfId="10124" priority="404" stopIfTrue="1">
      <formula>$I98="TTL"</formula>
    </cfRule>
  </conditionalFormatting>
  <conditionalFormatting sqref="EP98:EP106">
    <cfRule type="expression" dxfId="10123" priority="403" stopIfTrue="1">
      <formula>$I98="TTL"</formula>
    </cfRule>
  </conditionalFormatting>
  <conditionalFormatting sqref="EP98:EP106">
    <cfRule type="expression" dxfId="10122" priority="402" stopIfTrue="1">
      <formula>$I98="TTL"</formula>
    </cfRule>
  </conditionalFormatting>
  <conditionalFormatting sqref="EP98:EP106">
    <cfRule type="expression" dxfId="10121" priority="401">
      <formula>$I98="TTL"</formula>
    </cfRule>
  </conditionalFormatting>
  <conditionalFormatting sqref="EP98:EP106">
    <cfRule type="expression" dxfId="10120" priority="400" stopIfTrue="1">
      <formula>$I98="TTL"</formula>
    </cfRule>
  </conditionalFormatting>
  <conditionalFormatting sqref="EP98:EP106">
    <cfRule type="expression" dxfId="10119" priority="399" stopIfTrue="1">
      <formula>$I98="TTL"</formula>
    </cfRule>
  </conditionalFormatting>
  <conditionalFormatting sqref="EP98:EP106">
    <cfRule type="expression" dxfId="10118" priority="398">
      <formula>$I98="TTL"</formula>
    </cfRule>
  </conditionalFormatting>
  <conditionalFormatting sqref="EP98:EP106">
    <cfRule type="expression" dxfId="10117" priority="397" stopIfTrue="1">
      <formula>$I98="TTL"</formula>
    </cfRule>
  </conditionalFormatting>
  <conditionalFormatting sqref="EP98:EP106">
    <cfRule type="expression" dxfId="10116" priority="396" stopIfTrue="1">
      <formula>$I98="TTL"</formula>
    </cfRule>
  </conditionalFormatting>
  <conditionalFormatting sqref="EL108:EL109">
    <cfRule type="expression" dxfId="10115" priority="395">
      <formula>$I108="TTL"</formula>
    </cfRule>
  </conditionalFormatting>
  <conditionalFormatting sqref="EN108:ET109">
    <cfRule type="expression" dxfId="10114" priority="394">
      <formula>$I108="TTL"</formula>
    </cfRule>
  </conditionalFormatting>
  <conditionalFormatting sqref="ES108:ET109">
    <cfRule type="expression" dxfId="10113" priority="393" stopIfTrue="1">
      <formula>$I108="TTL"</formula>
    </cfRule>
  </conditionalFormatting>
  <conditionalFormatting sqref="ES108:ET109">
    <cfRule type="expression" dxfId="10112" priority="392" stopIfTrue="1">
      <formula>$I108="TTL"</formula>
    </cfRule>
  </conditionalFormatting>
  <conditionalFormatting sqref="EL108:EU109">
    <cfRule type="expression" dxfId="10111" priority="391">
      <formula>$I108="TTL"</formula>
    </cfRule>
  </conditionalFormatting>
  <conditionalFormatting sqref="EL108:EU109">
    <cfRule type="expression" dxfId="10110" priority="390" stopIfTrue="1">
      <formula>$I108="TTL"</formula>
    </cfRule>
  </conditionalFormatting>
  <conditionalFormatting sqref="EL108:EU109">
    <cfRule type="expression" dxfId="10109" priority="389" stopIfTrue="1">
      <formula>$I108="TTL"</formula>
    </cfRule>
  </conditionalFormatting>
  <conditionalFormatting sqref="EL108:EU109">
    <cfRule type="expression" dxfId="10108" priority="388">
      <formula>$I108="TTL"</formula>
    </cfRule>
  </conditionalFormatting>
  <conditionalFormatting sqref="EL108:EU109">
    <cfRule type="expression" dxfId="10107" priority="387" stopIfTrue="1">
      <formula>$I108="TTL"</formula>
    </cfRule>
  </conditionalFormatting>
  <conditionalFormatting sqref="EL108:EU109">
    <cfRule type="expression" dxfId="10106" priority="386" stopIfTrue="1">
      <formula>$I108="TTL"</formula>
    </cfRule>
  </conditionalFormatting>
  <conditionalFormatting sqref="EO108:EU109">
    <cfRule type="expression" dxfId="10105" priority="385">
      <formula>$I108="TTL"</formula>
    </cfRule>
  </conditionalFormatting>
  <conditionalFormatting sqref="EO108:EU109">
    <cfRule type="expression" dxfId="10104" priority="384" stopIfTrue="1">
      <formula>$I108="TTL"</formula>
    </cfRule>
  </conditionalFormatting>
  <conditionalFormatting sqref="EO108:EU109">
    <cfRule type="expression" dxfId="10103" priority="383" stopIfTrue="1">
      <formula>$I108="TTL"</formula>
    </cfRule>
  </conditionalFormatting>
  <conditionalFormatting sqref="EO108:EU109">
    <cfRule type="expression" dxfId="10102" priority="382">
      <formula>$I108="TTL"</formula>
    </cfRule>
  </conditionalFormatting>
  <conditionalFormatting sqref="EO108:EU109">
    <cfRule type="expression" dxfId="10101" priority="381" stopIfTrue="1">
      <formula>$I108="TTL"</formula>
    </cfRule>
  </conditionalFormatting>
  <conditionalFormatting sqref="EO108:EU109">
    <cfRule type="expression" dxfId="10100" priority="380" stopIfTrue="1">
      <formula>$I108="TTL"</formula>
    </cfRule>
  </conditionalFormatting>
  <conditionalFormatting sqref="EO108:EQ109">
    <cfRule type="expression" dxfId="10099" priority="379">
      <formula>$I108="TTL"</formula>
    </cfRule>
  </conditionalFormatting>
  <conditionalFormatting sqref="EO108:EQ109">
    <cfRule type="expression" dxfId="10098" priority="378" stopIfTrue="1">
      <formula>$I108="TTL"</formula>
    </cfRule>
  </conditionalFormatting>
  <conditionalFormatting sqref="EO108:EQ109">
    <cfRule type="expression" dxfId="10097" priority="377" stopIfTrue="1">
      <formula>$I108="TTL"</formula>
    </cfRule>
  </conditionalFormatting>
  <conditionalFormatting sqref="EP108:EP109">
    <cfRule type="expression" dxfId="10096" priority="376" stopIfTrue="1">
      <formula>$I108="TTL"</formula>
    </cfRule>
  </conditionalFormatting>
  <conditionalFormatting sqref="EP108:EP109">
    <cfRule type="expression" dxfId="10095" priority="375" stopIfTrue="1">
      <formula>$I108="TTL"</formula>
    </cfRule>
  </conditionalFormatting>
  <conditionalFormatting sqref="EP108:EP109">
    <cfRule type="expression" dxfId="10094" priority="374">
      <formula>$I108="TTL"</formula>
    </cfRule>
  </conditionalFormatting>
  <conditionalFormatting sqref="EP108:EP109">
    <cfRule type="expression" dxfId="10093" priority="373" stopIfTrue="1">
      <formula>$I108="TTL"</formula>
    </cfRule>
  </conditionalFormatting>
  <conditionalFormatting sqref="EP108:EP109">
    <cfRule type="expression" dxfId="10092" priority="372" stopIfTrue="1">
      <formula>$I108="TTL"</formula>
    </cfRule>
  </conditionalFormatting>
  <conditionalFormatting sqref="EP108:EP109">
    <cfRule type="expression" dxfId="10091" priority="371">
      <formula>$I108="TTL"</formula>
    </cfRule>
  </conditionalFormatting>
  <conditionalFormatting sqref="EP108:EP109">
    <cfRule type="expression" dxfId="10090" priority="370" stopIfTrue="1">
      <formula>$I108="TTL"</formula>
    </cfRule>
  </conditionalFormatting>
  <conditionalFormatting sqref="EP108:EP109">
    <cfRule type="expression" dxfId="10089" priority="369" stopIfTrue="1">
      <formula>$I108="TTL"</formula>
    </cfRule>
  </conditionalFormatting>
  <conditionalFormatting sqref="EL108:EL109">
    <cfRule type="expression" dxfId="10088" priority="368">
      <formula>$I108="TTL"</formula>
    </cfRule>
  </conditionalFormatting>
  <conditionalFormatting sqref="EN108:EN109">
    <cfRule type="expression" dxfId="10087" priority="367">
      <formula>$I108="TTL"</formula>
    </cfRule>
  </conditionalFormatting>
  <conditionalFormatting sqref="EL108:EN109">
    <cfRule type="expression" dxfId="10086" priority="366">
      <formula>$I108="TTL"</formula>
    </cfRule>
  </conditionalFormatting>
  <conditionalFormatting sqref="EL108:EN109">
    <cfRule type="expression" dxfId="10085" priority="365" stopIfTrue="1">
      <formula>$I108="TTL"</formula>
    </cfRule>
  </conditionalFormatting>
  <conditionalFormatting sqref="EL108:EN109">
    <cfRule type="expression" dxfId="10084" priority="364" stopIfTrue="1">
      <formula>$I108="TTL"</formula>
    </cfRule>
  </conditionalFormatting>
  <conditionalFormatting sqref="EL108:EN109">
    <cfRule type="expression" dxfId="10083" priority="363">
      <formula>$I108="TTL"</formula>
    </cfRule>
  </conditionalFormatting>
  <conditionalFormatting sqref="EL108:EN109">
    <cfRule type="expression" dxfId="10082" priority="362" stopIfTrue="1">
      <formula>$I108="TTL"</formula>
    </cfRule>
  </conditionalFormatting>
  <conditionalFormatting sqref="EL108:EN109">
    <cfRule type="expression" dxfId="10081" priority="361" stopIfTrue="1">
      <formula>$I108="TTL"</formula>
    </cfRule>
  </conditionalFormatting>
  <conditionalFormatting sqref="EL94">
    <cfRule type="expression" dxfId="10080" priority="360">
      <formula>$I94="TTL"</formula>
    </cfRule>
  </conditionalFormatting>
  <conditionalFormatting sqref="EL94">
    <cfRule type="expression" dxfId="10079" priority="359">
      <formula>$I94="TTL"</formula>
    </cfRule>
  </conditionalFormatting>
  <conditionalFormatting sqref="EL94">
    <cfRule type="expression" dxfId="10078" priority="358" stopIfTrue="1">
      <formula>$I94="TTL"</formula>
    </cfRule>
  </conditionalFormatting>
  <conditionalFormatting sqref="EL94">
    <cfRule type="expression" dxfId="10077" priority="357" stopIfTrue="1">
      <formula>$I94="TTL"</formula>
    </cfRule>
  </conditionalFormatting>
  <conditionalFormatting sqref="EL94">
    <cfRule type="expression" dxfId="10076" priority="356">
      <formula>$I94="TTL"</formula>
    </cfRule>
  </conditionalFormatting>
  <conditionalFormatting sqref="EL94">
    <cfRule type="expression" dxfId="10075" priority="355" stopIfTrue="1">
      <formula>$I94="TTL"</formula>
    </cfRule>
  </conditionalFormatting>
  <conditionalFormatting sqref="EL94">
    <cfRule type="expression" dxfId="10074" priority="354" stopIfTrue="1">
      <formula>$I94="TTL"</formula>
    </cfRule>
  </conditionalFormatting>
  <conditionalFormatting sqref="EL94">
    <cfRule type="expression" dxfId="10073" priority="353">
      <formula>$I94="TTL"</formula>
    </cfRule>
  </conditionalFormatting>
  <conditionalFormatting sqref="EL94">
    <cfRule type="expression" dxfId="10072" priority="352">
      <formula>$I94="TTL"</formula>
    </cfRule>
  </conditionalFormatting>
  <conditionalFormatting sqref="EL94">
    <cfRule type="expression" dxfId="10071" priority="351" stopIfTrue="1">
      <formula>$I94="TTL"</formula>
    </cfRule>
  </conditionalFormatting>
  <conditionalFormatting sqref="EL94">
    <cfRule type="expression" dxfId="10070" priority="350" stopIfTrue="1">
      <formula>$I94="TTL"</formula>
    </cfRule>
  </conditionalFormatting>
  <conditionalFormatting sqref="EL94">
    <cfRule type="expression" dxfId="10069" priority="349">
      <formula>$I94="TTL"</formula>
    </cfRule>
  </conditionalFormatting>
  <conditionalFormatting sqref="EL94">
    <cfRule type="expression" dxfId="10068" priority="348" stopIfTrue="1">
      <formula>$I94="TTL"</formula>
    </cfRule>
  </conditionalFormatting>
  <conditionalFormatting sqref="EL94">
    <cfRule type="expression" dxfId="10067" priority="347" stopIfTrue="1">
      <formula>$I94="TTL"</formula>
    </cfRule>
  </conditionalFormatting>
  <conditionalFormatting sqref="DV26:DV29">
    <cfRule type="expression" dxfId="10066" priority="346">
      <formula>$I26="TTL"</formula>
    </cfRule>
  </conditionalFormatting>
  <conditionalFormatting sqref="DV31:DV34">
    <cfRule type="expression" dxfId="10065" priority="345">
      <formula>$I31="TTL"</formula>
    </cfRule>
  </conditionalFormatting>
  <conditionalFormatting sqref="DU33:DU34">
    <cfRule type="expression" dxfId="10064" priority="344" stopIfTrue="1">
      <formula>$I33="TTL"</formula>
    </cfRule>
  </conditionalFormatting>
  <conditionalFormatting sqref="DT33:DT34">
    <cfRule type="expression" dxfId="10063" priority="343">
      <formula>$I33="TTL"</formula>
    </cfRule>
  </conditionalFormatting>
  <conditionalFormatting sqref="DW66">
    <cfRule type="expression" dxfId="10062" priority="342">
      <formula>$I66="TTL"</formula>
    </cfRule>
  </conditionalFormatting>
  <conditionalFormatting sqref="DT93">
    <cfRule type="expression" dxfId="10061" priority="341">
      <formula>$I93="TTL"</formula>
    </cfRule>
  </conditionalFormatting>
  <conditionalFormatting sqref="EN98">
    <cfRule type="expression" dxfId="10060" priority="340">
      <formula>$I98="TTL"</formula>
    </cfRule>
  </conditionalFormatting>
  <conditionalFormatting sqref="EN98">
    <cfRule type="expression" dxfId="10059" priority="339" stopIfTrue="1">
      <formula>$I98="TTL"</formula>
    </cfRule>
  </conditionalFormatting>
  <conditionalFormatting sqref="EN98">
    <cfRule type="expression" dxfId="10058" priority="338" stopIfTrue="1">
      <formula>$I98="TTL"</formula>
    </cfRule>
  </conditionalFormatting>
  <conditionalFormatting sqref="EN98">
    <cfRule type="expression" dxfId="10057" priority="337">
      <formula>$I98="TTL"</formula>
    </cfRule>
  </conditionalFormatting>
  <conditionalFormatting sqref="EN98">
    <cfRule type="expression" dxfId="10056" priority="336" stopIfTrue="1">
      <formula>$I98="TTL"</formula>
    </cfRule>
  </conditionalFormatting>
  <conditionalFormatting sqref="EN98">
    <cfRule type="expression" dxfId="10055" priority="335" stopIfTrue="1">
      <formula>$I98="TTL"</formula>
    </cfRule>
  </conditionalFormatting>
  <conditionalFormatting sqref="EN98">
    <cfRule type="expression" dxfId="10054" priority="334">
      <formula>$I98="TTL"</formula>
    </cfRule>
  </conditionalFormatting>
  <conditionalFormatting sqref="EN98">
    <cfRule type="expression" dxfId="10053" priority="333" stopIfTrue="1">
      <formula>$I98="TTL"</formula>
    </cfRule>
  </conditionalFormatting>
  <conditionalFormatting sqref="EN98">
    <cfRule type="expression" dxfId="10052" priority="332" stopIfTrue="1">
      <formula>$I98="TTL"</formula>
    </cfRule>
  </conditionalFormatting>
  <conditionalFormatting sqref="EN99:EN106">
    <cfRule type="expression" dxfId="10051" priority="331">
      <formula>$I99="TTL"</formula>
    </cfRule>
  </conditionalFormatting>
  <conditionalFormatting sqref="EN99:EN106">
    <cfRule type="expression" dxfId="10050" priority="330" stopIfTrue="1">
      <formula>$I99="TTL"</formula>
    </cfRule>
  </conditionalFormatting>
  <conditionalFormatting sqref="EN99:EN106">
    <cfRule type="expression" dxfId="10049" priority="329" stopIfTrue="1">
      <formula>$I99="TTL"</formula>
    </cfRule>
  </conditionalFormatting>
  <conditionalFormatting sqref="EN99:EN106">
    <cfRule type="expression" dxfId="10048" priority="328">
      <formula>$I99="TTL"</formula>
    </cfRule>
  </conditionalFormatting>
  <conditionalFormatting sqref="EN99:EN106">
    <cfRule type="expression" dxfId="10047" priority="327" stopIfTrue="1">
      <formula>$I99="TTL"</formula>
    </cfRule>
  </conditionalFormatting>
  <conditionalFormatting sqref="EN99:EN106">
    <cfRule type="expression" dxfId="10046" priority="326" stopIfTrue="1">
      <formula>$I99="TTL"</formula>
    </cfRule>
  </conditionalFormatting>
  <conditionalFormatting sqref="EN99:EN106">
    <cfRule type="expression" dxfId="10045" priority="325">
      <formula>$I99="TTL"</formula>
    </cfRule>
  </conditionalFormatting>
  <conditionalFormatting sqref="EN99:EN106">
    <cfRule type="expression" dxfId="10044" priority="324" stopIfTrue="1">
      <formula>$I99="TTL"</formula>
    </cfRule>
  </conditionalFormatting>
  <conditionalFormatting sqref="EN99:EN106">
    <cfRule type="expression" dxfId="10043" priority="323" stopIfTrue="1">
      <formula>$I99="TTL"</formula>
    </cfRule>
  </conditionalFormatting>
  <conditionalFormatting sqref="R116:S117 Y116:Y117 O117:P117 W117 AJ117:AK117 K117:L117 AD117:AH117 K116 AD116">
    <cfRule type="expression" dxfId="10042" priority="315" stopIfTrue="1">
      <formula>$I116="TTL"</formula>
    </cfRule>
  </conditionalFormatting>
  <conditionalFormatting sqref="R115:S115 Y115 AJ115:AK115 K115:L115 AD115:AH115 P115">
    <cfRule type="expression" dxfId="10041" priority="321" stopIfTrue="1">
      <formula>$I115="TTL"</formula>
    </cfRule>
  </conditionalFormatting>
  <conditionalFormatting sqref="M115:N115 Q115 T115:V115 X115 AI115 AL115">
    <cfRule type="expression" dxfId="10040" priority="320">
      <formula>$I115="TTL"</formula>
    </cfRule>
  </conditionalFormatting>
  <conditionalFormatting sqref="M116:N117 Q116:Q117 T116:V117 X116:X117 AI116:AI117 AL116:AL117">
    <cfRule type="expression" dxfId="10039" priority="314">
      <formula>$I116="TTL"</formula>
    </cfRule>
  </conditionalFormatting>
  <conditionalFormatting sqref="W115">
    <cfRule type="expression" dxfId="10038" priority="310" stopIfTrue="1">
      <formula>$I115="TTL"</formula>
    </cfRule>
  </conditionalFormatting>
  <conditionalFormatting sqref="W116">
    <cfRule type="expression" dxfId="10037" priority="309" stopIfTrue="1">
      <formula>$I116="TTL"</formula>
    </cfRule>
  </conditionalFormatting>
  <conditionalFormatting sqref="AF116">
    <cfRule type="expression" dxfId="10036" priority="305" stopIfTrue="1">
      <formula>$I116="TTL"</formula>
    </cfRule>
  </conditionalFormatting>
  <conditionalFormatting sqref="BB53:BB64">
    <cfRule type="expression" dxfId="10035" priority="298">
      <formula>$I53="TTL"</formula>
    </cfRule>
  </conditionalFormatting>
  <conditionalFormatting sqref="BB53:BB64">
    <cfRule type="expression" dxfId="10034" priority="296">
      <formula>BI53&gt;0</formula>
    </cfRule>
    <cfRule type="expression" dxfId="10033" priority="297">
      <formula>AND(BB53&lt;$BB$5,BB53&gt;0)</formula>
    </cfRule>
  </conditionalFormatting>
  <conditionalFormatting sqref="BB66">
    <cfRule type="expression" dxfId="10032" priority="295">
      <formula>$I66="TTL"</formula>
    </cfRule>
  </conditionalFormatting>
  <conditionalFormatting sqref="BB66">
    <cfRule type="expression" dxfId="10031" priority="293">
      <formula>BI66&gt;0</formula>
    </cfRule>
    <cfRule type="expression" dxfId="10030" priority="294">
      <formula>AND(BB66&lt;$BB$5,BB66&gt;0)</formula>
    </cfRule>
  </conditionalFormatting>
  <conditionalFormatting sqref="BB66">
    <cfRule type="expression" dxfId="10029" priority="292" stopIfTrue="1">
      <formula>$I66="TTL"</formula>
    </cfRule>
  </conditionalFormatting>
  <conditionalFormatting sqref="BB66">
    <cfRule type="expression" dxfId="10028" priority="290">
      <formula>BI66&gt;0</formula>
    </cfRule>
    <cfRule type="expression" dxfId="10027" priority="291">
      <formula>AND(BB66&lt;$BB$5,BB66&gt;0)</formula>
    </cfRule>
  </conditionalFormatting>
  <conditionalFormatting sqref="BB67">
    <cfRule type="expression" dxfId="10026" priority="289">
      <formula>$I67="TTL"</formula>
    </cfRule>
  </conditionalFormatting>
  <conditionalFormatting sqref="BB67">
    <cfRule type="expression" dxfId="10025" priority="287">
      <formula>BI67&gt;0</formula>
    </cfRule>
    <cfRule type="expression" dxfId="10024" priority="288">
      <formula>AND(BB67&lt;$BB$5,BB67&gt;0)</formula>
    </cfRule>
  </conditionalFormatting>
  <conditionalFormatting sqref="BB67">
    <cfRule type="expression" dxfId="10023" priority="286" stopIfTrue="1">
      <formula>$I67="TTL"</formula>
    </cfRule>
  </conditionalFormatting>
  <conditionalFormatting sqref="BB67">
    <cfRule type="expression" dxfId="10022" priority="284">
      <formula>BI67&gt;0</formula>
    </cfRule>
    <cfRule type="expression" dxfId="10021" priority="285">
      <formula>AND(BB67&lt;$BB$5,BB67&gt;0)</formula>
    </cfRule>
  </conditionalFormatting>
  <conditionalFormatting sqref="BB78:BB91">
    <cfRule type="expression" dxfId="10020" priority="283">
      <formula>$I78="TTL"</formula>
    </cfRule>
  </conditionalFormatting>
  <conditionalFormatting sqref="BB78:BB91">
    <cfRule type="expression" dxfId="10019" priority="281">
      <formula>BI78&gt;0</formula>
    </cfRule>
    <cfRule type="expression" dxfId="10018" priority="282">
      <formula>AND(BB78&lt;$BB$5,BB78&gt;0)</formula>
    </cfRule>
  </conditionalFormatting>
  <conditionalFormatting sqref="BB93:BB94">
    <cfRule type="expression" dxfId="10017" priority="280">
      <formula>$I93="TTL"</formula>
    </cfRule>
  </conditionalFormatting>
  <conditionalFormatting sqref="BB93:BB94">
    <cfRule type="expression" dxfId="10016" priority="278">
      <formula>BI93&gt;0</formula>
    </cfRule>
    <cfRule type="expression" dxfId="10015" priority="279">
      <formula>AND(BB93&lt;$BB$5,BB93&gt;0)</formula>
    </cfRule>
  </conditionalFormatting>
  <conditionalFormatting sqref="BB108:BB109">
    <cfRule type="expression" dxfId="10014" priority="277">
      <formula>$I108="TTL"</formula>
    </cfRule>
  </conditionalFormatting>
  <conditionalFormatting sqref="BB108:BB109">
    <cfRule type="expression" dxfId="10013" priority="275">
      <formula>BI108&gt;0</formula>
    </cfRule>
    <cfRule type="expression" dxfId="10012" priority="276">
      <formula>AND(BB108&lt;$BB$5,BB108&gt;0)</formula>
    </cfRule>
  </conditionalFormatting>
  <conditionalFormatting sqref="DU31">
    <cfRule type="expression" dxfId="10011" priority="271">
      <formula>$I31="TTL"</formula>
    </cfRule>
  </conditionalFormatting>
  <conditionalFormatting sqref="DV31:DV34">
    <cfRule type="expression" dxfId="10010" priority="270">
      <formula>$I31="TTL"</formula>
    </cfRule>
  </conditionalFormatting>
  <conditionalFormatting sqref="AE116">
    <cfRule type="expression" dxfId="10009" priority="269" stopIfTrue="1">
      <formula>$I116="TTL"</formula>
    </cfRule>
  </conditionalFormatting>
  <conditionalFormatting sqref="DI115:DJ116">
    <cfRule type="expression" dxfId="10008" priority="268">
      <formula>$I115="TTL"</formula>
    </cfRule>
  </conditionalFormatting>
  <conditionalFormatting sqref="DK115:DO116">
    <cfRule type="expression" dxfId="10007" priority="267">
      <formula>$I115="TTL"</formula>
    </cfRule>
  </conditionalFormatting>
  <conditionalFormatting sqref="DN115:DO116">
    <cfRule type="expression" dxfId="10006" priority="266" stopIfTrue="1">
      <formula>$I115="TTL"</formula>
    </cfRule>
  </conditionalFormatting>
  <conditionalFormatting sqref="DN115:DO116">
    <cfRule type="expression" dxfId="10005" priority="265" stopIfTrue="1">
      <formula>$I115="TTL"</formula>
    </cfRule>
  </conditionalFormatting>
  <conditionalFormatting sqref="DQ115:DV116">
    <cfRule type="expression" dxfId="10004" priority="264">
      <formula>$I115="TTL"</formula>
    </cfRule>
  </conditionalFormatting>
  <conditionalFormatting sqref="DQ115:DR116">
    <cfRule type="expression" dxfId="10003" priority="263" stopIfTrue="1">
      <formula>$I115="TTL"</formula>
    </cfRule>
  </conditionalFormatting>
  <conditionalFormatting sqref="DQ115:DR116">
    <cfRule type="expression" dxfId="10002" priority="262" stopIfTrue="1">
      <formula>$I115="TTL"</formula>
    </cfRule>
  </conditionalFormatting>
  <conditionalFormatting sqref="DT78:DU91">
    <cfRule type="expression" dxfId="10001" priority="261">
      <formula>$I78="TTL"</formula>
    </cfRule>
  </conditionalFormatting>
  <conditionalFormatting sqref="DV96">
    <cfRule type="expression" dxfId="10000" priority="260">
      <formula>$I96="TTL"</formula>
    </cfRule>
  </conditionalFormatting>
  <conditionalFormatting sqref="DV96">
    <cfRule type="expression" dxfId="9999" priority="259">
      <formula>$I96="TTL"</formula>
    </cfRule>
  </conditionalFormatting>
  <conditionalFormatting sqref="DV108:DV109">
    <cfRule type="expression" dxfId="9998" priority="258">
      <formula>$I108="TTL"</formula>
    </cfRule>
  </conditionalFormatting>
  <conditionalFormatting sqref="DV108:DV109">
    <cfRule type="expression" dxfId="9997" priority="257">
      <formula>$I108="TTL"</formula>
    </cfRule>
  </conditionalFormatting>
  <conditionalFormatting sqref="BC78:BC91">
    <cfRule type="expression" dxfId="9996" priority="256">
      <formula>$I78="TTL"</formula>
    </cfRule>
  </conditionalFormatting>
  <conditionalFormatting sqref="BC78:BC91">
    <cfRule type="expression" dxfId="9995" priority="255">
      <formula>$I78="TTL"</formula>
    </cfRule>
  </conditionalFormatting>
  <conditionalFormatting sqref="BC78:BC91">
    <cfRule type="expression" dxfId="9994" priority="253">
      <formula>BJ78&gt;0</formula>
    </cfRule>
    <cfRule type="expression" dxfId="9993" priority="254">
      <formula>AND(BC78&lt;$BB$5,BC78&gt;0)</formula>
    </cfRule>
  </conditionalFormatting>
  <conditionalFormatting sqref="BA78:BA91">
    <cfRule type="expression" dxfId="9992" priority="252">
      <formula>$I78="TTL"</formula>
    </cfRule>
  </conditionalFormatting>
  <conditionalFormatting sqref="BA78:BA91">
    <cfRule type="expression" dxfId="9991" priority="251">
      <formula>$I78="TTL"</formula>
    </cfRule>
  </conditionalFormatting>
  <conditionalFormatting sqref="BA78:BA91">
    <cfRule type="expression" dxfId="9990" priority="249">
      <formula>BH78&gt;0</formula>
    </cfRule>
    <cfRule type="expression" dxfId="9989" priority="250">
      <formula>AND(BA78&lt;$BB$5,BA78&gt;0)</formula>
    </cfRule>
  </conditionalFormatting>
  <conditionalFormatting sqref="BB90:BB91">
    <cfRule type="expression" dxfId="9988" priority="248">
      <formula>$I90="TTL"</formula>
    </cfRule>
  </conditionalFormatting>
  <conditionalFormatting sqref="BB90:BB91">
    <cfRule type="expression" dxfId="9987" priority="247">
      <formula>$I90="TTL"</formula>
    </cfRule>
  </conditionalFormatting>
  <conditionalFormatting sqref="BB90:BB91">
    <cfRule type="expression" dxfId="9986" priority="245">
      <formula>BI90&gt;0</formula>
    </cfRule>
    <cfRule type="expression" dxfId="9985" priority="246">
      <formula>AND(BB90&lt;$BB$5,BB90&gt;0)</formula>
    </cfRule>
  </conditionalFormatting>
  <conditionalFormatting sqref="W118:W119">
    <cfRule type="expression" dxfId="9984" priority="244">
      <formula>$I118="TTL"</formula>
    </cfRule>
  </conditionalFormatting>
  <conditionalFormatting sqref="S121:S123">
    <cfRule type="expression" dxfId="9983" priority="243" stopIfTrue="1">
      <formula>$I121="TTL"</formula>
    </cfRule>
  </conditionalFormatting>
  <conditionalFormatting sqref="M121:N123 Q121:Q123 T121:V123 X121:X123 AI121:AI123 AL121:AL123">
    <cfRule type="expression" dxfId="9982" priority="242">
      <formula>$I121="TTL"</formula>
    </cfRule>
  </conditionalFormatting>
  <conditionalFormatting sqref="R121 Y121 O121:P121 W121 AJ121:AK121 L121 AD121:AH121">
    <cfRule type="expression" dxfId="9981" priority="241" stopIfTrue="1">
      <formula>$I121="TTL"</formula>
    </cfRule>
  </conditionalFormatting>
  <conditionalFormatting sqref="R122:R123 Y122:Y123 O123:P123 W122:W123 AJ122:AK123 K123:L123 AD122:AH123 L122 P122">
    <cfRule type="expression" dxfId="9980" priority="240" stopIfTrue="1">
      <formula>$I122="TTL"</formula>
    </cfRule>
  </conditionalFormatting>
  <conditionalFormatting sqref="K121:K122">
    <cfRule type="expression" dxfId="9979" priority="239">
      <formula>$I121="TTL"</formula>
    </cfRule>
  </conditionalFormatting>
  <conditionalFormatting sqref="O122">
    <cfRule type="expression" dxfId="9978" priority="238" stopIfTrue="1">
      <formula>$I122="TTL"</formula>
    </cfRule>
  </conditionalFormatting>
  <conditionalFormatting sqref="AC121:AC123">
    <cfRule type="expression" dxfId="9977" priority="237" stopIfTrue="1">
      <formula>$I121="TTL"</formula>
    </cfRule>
  </conditionalFormatting>
  <conditionalFormatting sqref="AC121:AC123">
    <cfRule type="expression" dxfId="9976" priority="236" stopIfTrue="1">
      <formula>$I121="TTL"</formula>
    </cfRule>
  </conditionalFormatting>
  <conditionalFormatting sqref="AC121:AC123">
    <cfRule type="expression" dxfId="9975" priority="235" stopIfTrue="1">
      <formula>$I121="TTL"</formula>
    </cfRule>
  </conditionalFormatting>
  <conditionalFormatting sqref="AC121:AC123">
    <cfRule type="expression" dxfId="9974" priority="234" stopIfTrue="1">
      <formula>$I121="TTL"</formula>
    </cfRule>
  </conditionalFormatting>
  <conditionalFormatting sqref="AC121:AC123">
    <cfRule type="expression" dxfId="9973" priority="233" stopIfTrue="1">
      <formula>$I121="TTL"</formula>
    </cfRule>
  </conditionalFormatting>
  <conditionalFormatting sqref="AC121:AC123">
    <cfRule type="expression" dxfId="9972" priority="232" stopIfTrue="1">
      <formula>$I121="TTL"</formula>
    </cfRule>
  </conditionalFormatting>
  <conditionalFormatting sqref="AC121:AC123">
    <cfRule type="expression" dxfId="9971" priority="231" stopIfTrue="1">
      <formula>$I121="TTL"</formula>
    </cfRule>
  </conditionalFormatting>
  <conditionalFormatting sqref="AC121:AC123">
    <cfRule type="expression" dxfId="9970" priority="230" stopIfTrue="1">
      <formula>$I121="TTL"</formula>
    </cfRule>
  </conditionalFormatting>
  <conditionalFormatting sqref="AC121:AC123">
    <cfRule type="expression" dxfId="9969" priority="229" stopIfTrue="1">
      <formula>$I121="TTL"</formula>
    </cfRule>
  </conditionalFormatting>
  <conditionalFormatting sqref="AC121:AC123">
    <cfRule type="expression" dxfId="9968" priority="228" stopIfTrue="1">
      <formula>$I121="TTL"</formula>
    </cfRule>
  </conditionalFormatting>
  <conditionalFormatting sqref="AC121:AC123">
    <cfRule type="expression" dxfId="9967" priority="227" stopIfTrue="1">
      <formula>$I121="TTL"</formula>
    </cfRule>
  </conditionalFormatting>
  <conditionalFormatting sqref="AC121:AC123">
    <cfRule type="expression" dxfId="9966" priority="226" stopIfTrue="1">
      <formula>$I121="TTL"</formula>
    </cfRule>
  </conditionalFormatting>
  <conditionalFormatting sqref="AC121:AC123">
    <cfRule type="expression" dxfId="9965" priority="225" stopIfTrue="1">
      <formula>$I121="TTL"</formula>
    </cfRule>
  </conditionalFormatting>
  <conditionalFormatting sqref="AC121:AC123">
    <cfRule type="expression" dxfId="9964" priority="224" stopIfTrue="1">
      <formula>$I121="TTL"</formula>
    </cfRule>
  </conditionalFormatting>
  <conditionalFormatting sqref="AC121:AC123">
    <cfRule type="expression" dxfId="9963" priority="223" stopIfTrue="1">
      <formula>$I121="TTL"</formula>
    </cfRule>
  </conditionalFormatting>
  <conditionalFormatting sqref="AH119">
    <cfRule type="expression" dxfId="9962" priority="222" stopIfTrue="1">
      <formula>$I119="TTL"</formula>
    </cfRule>
  </conditionalFormatting>
  <conditionalFormatting sqref="AK118:AK119">
    <cfRule type="expression" dxfId="9961" priority="221" stopIfTrue="1">
      <formula>$I118="TTL"</formula>
    </cfRule>
  </conditionalFormatting>
  <conditionalFormatting sqref="AV115:AV116">
    <cfRule type="expression" dxfId="9960" priority="220">
      <formula>$I115="TTL"</formula>
    </cfRule>
  </conditionalFormatting>
  <conditionalFormatting sqref="DX14:DX16">
    <cfRule type="expression" dxfId="9959" priority="219" stopIfTrue="1">
      <formula>$I14="TTL"</formula>
    </cfRule>
  </conditionalFormatting>
  <conditionalFormatting sqref="DX14:DX16">
    <cfRule type="expression" dxfId="9958" priority="218" stopIfTrue="1">
      <formula>$I14="TTL"</formula>
    </cfRule>
  </conditionalFormatting>
  <conditionalFormatting sqref="DX71:DX76">
    <cfRule type="expression" dxfId="9957" priority="217">
      <formula>$I71="TTL"</formula>
    </cfRule>
  </conditionalFormatting>
  <conditionalFormatting sqref="DY69:DY76">
    <cfRule type="expression" dxfId="9956" priority="216">
      <formula>$I69="TTL"</formula>
    </cfRule>
  </conditionalFormatting>
  <conditionalFormatting sqref="DV78:DV91">
    <cfRule type="expression" dxfId="9955" priority="215">
      <formula>$I78="TTL"</formula>
    </cfRule>
  </conditionalFormatting>
  <conditionalFormatting sqref="DV78:DV91">
    <cfRule type="expression" dxfId="9954" priority="214">
      <formula>$I78="TTL"</formula>
    </cfRule>
  </conditionalFormatting>
  <conditionalFormatting sqref="DW78:DW91">
    <cfRule type="expression" dxfId="9953" priority="213">
      <formula>$I78="TTL"</formula>
    </cfRule>
  </conditionalFormatting>
  <conditionalFormatting sqref="DW78:DW91">
    <cfRule type="expression" dxfId="9952" priority="212" stopIfTrue="1">
      <formula>$I78="TTL"</formula>
    </cfRule>
  </conditionalFormatting>
  <conditionalFormatting sqref="DW78:DW91">
    <cfRule type="expression" dxfId="9951" priority="211" stopIfTrue="1">
      <formula>$I78="TTL"</formula>
    </cfRule>
  </conditionalFormatting>
  <conditionalFormatting sqref="DW93:DW94">
    <cfRule type="expression" dxfId="9950" priority="210">
      <formula>$I93="TTL"</formula>
    </cfRule>
  </conditionalFormatting>
  <conditionalFormatting sqref="DW93:DW94">
    <cfRule type="expression" dxfId="9949" priority="209" stopIfTrue="1">
      <formula>$I93="TTL"</formula>
    </cfRule>
  </conditionalFormatting>
  <conditionalFormatting sqref="DW93:DW94">
    <cfRule type="expression" dxfId="9948" priority="208" stopIfTrue="1">
      <formula>$I93="TTL"</formula>
    </cfRule>
  </conditionalFormatting>
  <conditionalFormatting sqref="DV96">
    <cfRule type="expression" dxfId="9947" priority="207">
      <formula>$I96="TTL"</formula>
    </cfRule>
  </conditionalFormatting>
  <conditionalFormatting sqref="DV96">
    <cfRule type="expression" dxfId="9946" priority="206">
      <formula>$I96="TTL"</formula>
    </cfRule>
  </conditionalFormatting>
  <conditionalFormatting sqref="DT96:DU96">
    <cfRule type="expression" dxfId="9945" priority="205">
      <formula>$I96="TTL"</formula>
    </cfRule>
  </conditionalFormatting>
  <conditionalFormatting sqref="DW96">
    <cfRule type="expression" dxfId="9944" priority="204">
      <formula>$I96="TTL"</formula>
    </cfRule>
  </conditionalFormatting>
  <conditionalFormatting sqref="DW96">
    <cfRule type="expression" dxfId="9943" priority="203" stopIfTrue="1">
      <formula>$I96="TTL"</formula>
    </cfRule>
  </conditionalFormatting>
  <conditionalFormatting sqref="DW96">
    <cfRule type="expression" dxfId="9942" priority="202" stopIfTrue="1">
      <formula>$I96="TTL"</formula>
    </cfRule>
  </conditionalFormatting>
  <conditionalFormatting sqref="DW98:DW106">
    <cfRule type="expression" dxfId="9941" priority="201">
      <formula>$I98="TTL"</formula>
    </cfRule>
  </conditionalFormatting>
  <conditionalFormatting sqref="DW98:DW106">
    <cfRule type="expression" dxfId="9940" priority="200" stopIfTrue="1">
      <formula>$I98="TTL"</formula>
    </cfRule>
  </conditionalFormatting>
  <conditionalFormatting sqref="DW98:DW106">
    <cfRule type="expression" dxfId="9939" priority="199" stopIfTrue="1">
      <formula>$I98="TTL"</formula>
    </cfRule>
  </conditionalFormatting>
  <conditionalFormatting sqref="DT108:DU109">
    <cfRule type="expression" dxfId="9938" priority="198">
      <formula>$I108="TTL"</formula>
    </cfRule>
  </conditionalFormatting>
  <conditionalFormatting sqref="DT108:DU109">
    <cfRule type="expression" dxfId="9937" priority="197">
      <formula>$I108="TTL"</formula>
    </cfRule>
  </conditionalFormatting>
  <conditionalFormatting sqref="DV108:DV109">
    <cfRule type="expression" dxfId="9936" priority="196">
      <formula>$I108="TTL"</formula>
    </cfRule>
  </conditionalFormatting>
  <conditionalFormatting sqref="DV108:DV109">
    <cfRule type="expression" dxfId="9935" priority="195">
      <formula>$I108="TTL"</formula>
    </cfRule>
  </conditionalFormatting>
  <conditionalFormatting sqref="DV108:DV109">
    <cfRule type="expression" dxfId="9934" priority="194">
      <formula>$I108="TTL"</formula>
    </cfRule>
  </conditionalFormatting>
  <conditionalFormatting sqref="DW108:DW109">
    <cfRule type="expression" dxfId="9933" priority="193">
      <formula>$I108="TTL"</formula>
    </cfRule>
  </conditionalFormatting>
  <conditionalFormatting sqref="DW108:DW109">
    <cfRule type="expression" dxfId="9932" priority="192" stopIfTrue="1">
      <formula>$I108="TTL"</formula>
    </cfRule>
  </conditionalFormatting>
  <conditionalFormatting sqref="DW108:DW109">
    <cfRule type="expression" dxfId="9931" priority="191" stopIfTrue="1">
      <formula>$I108="TTL"</formula>
    </cfRule>
  </conditionalFormatting>
  <conditionalFormatting sqref="DT111:DU113">
    <cfRule type="expression" dxfId="9930" priority="190">
      <formula>$I111="TTL"</formula>
    </cfRule>
  </conditionalFormatting>
  <conditionalFormatting sqref="DW111:DW113">
    <cfRule type="expression" dxfId="9929" priority="189">
      <formula>$I111="TTL"</formula>
    </cfRule>
  </conditionalFormatting>
  <conditionalFormatting sqref="DW111:DW113">
    <cfRule type="expression" dxfId="9928" priority="188" stopIfTrue="1">
      <formula>$I111="TTL"</formula>
    </cfRule>
  </conditionalFormatting>
  <conditionalFormatting sqref="DW111:DW113">
    <cfRule type="expression" dxfId="9927" priority="187" stopIfTrue="1">
      <formula>$I111="TTL"</formula>
    </cfRule>
  </conditionalFormatting>
  <conditionalFormatting sqref="DK115:DK116">
    <cfRule type="expression" dxfId="9926" priority="186">
      <formula>$I115="TTL"</formula>
    </cfRule>
  </conditionalFormatting>
  <conditionalFormatting sqref="DS115:DV116">
    <cfRule type="expression" dxfId="9925" priority="185">
      <formula>$I115="TTL"</formula>
    </cfRule>
  </conditionalFormatting>
  <conditionalFormatting sqref="DW115:DW116">
    <cfRule type="expression" dxfId="9924" priority="184">
      <formula>$I115="TTL"</formula>
    </cfRule>
  </conditionalFormatting>
  <conditionalFormatting sqref="DW115:DW116">
    <cfRule type="expression" dxfId="9923" priority="183" stopIfTrue="1">
      <formula>$I115="TTL"</formula>
    </cfRule>
  </conditionalFormatting>
  <conditionalFormatting sqref="DW115:DW116">
    <cfRule type="expression" dxfId="9922" priority="182" stopIfTrue="1">
      <formula>$I115="TTL"</formula>
    </cfRule>
  </conditionalFormatting>
  <conditionalFormatting sqref="DG118:DG119">
    <cfRule type="expression" dxfId="9921" priority="181">
      <formula>$I118="TTL"</formula>
    </cfRule>
  </conditionalFormatting>
  <conditionalFormatting sqref="DI118:DO119">
    <cfRule type="expression" dxfId="9920" priority="180">
      <formula>$I118="TTL"</formula>
    </cfRule>
  </conditionalFormatting>
  <conditionalFormatting sqref="DQ118:DW119">
    <cfRule type="expression" dxfId="9919" priority="179">
      <formula>$I118="TTL"</formula>
    </cfRule>
  </conditionalFormatting>
  <conditionalFormatting sqref="DG121:DG122">
    <cfRule type="expression" dxfId="9918" priority="178">
      <formula>$I121="TTL"</formula>
    </cfRule>
  </conditionalFormatting>
  <conditionalFormatting sqref="DI121:DO122">
    <cfRule type="expression" dxfId="9917" priority="177">
      <formula>$I121="TTL"</formula>
    </cfRule>
  </conditionalFormatting>
  <conditionalFormatting sqref="DQ121:DX122">
    <cfRule type="expression" dxfId="9916" priority="176">
      <formula>$I121="TTL"</formula>
    </cfRule>
  </conditionalFormatting>
  <conditionalFormatting sqref="DV118:DV119">
    <cfRule type="expression" dxfId="9915" priority="175">
      <formula>$I118="TTL"</formula>
    </cfRule>
  </conditionalFormatting>
  <conditionalFormatting sqref="BB13:BB16">
    <cfRule type="expression" dxfId="9914" priority="174">
      <formula>$I13="TTL"</formula>
    </cfRule>
  </conditionalFormatting>
  <conditionalFormatting sqref="BB13:BB16">
    <cfRule type="expression" dxfId="9913" priority="172">
      <formula>BI13&gt;0</formula>
    </cfRule>
    <cfRule type="expression" dxfId="9912" priority="173">
      <formula>AND(BB13&lt;$BB$5,BB13&gt;0)</formula>
    </cfRule>
  </conditionalFormatting>
  <conditionalFormatting sqref="BB26:BB29">
    <cfRule type="expression" dxfId="9911" priority="171">
      <formula>$I26="TTL"</formula>
    </cfRule>
  </conditionalFormatting>
  <conditionalFormatting sqref="BB26:BB29">
    <cfRule type="expression" dxfId="9910" priority="169">
      <formula>BI26&gt;0</formula>
    </cfRule>
    <cfRule type="expression" dxfId="9909" priority="170">
      <formula>AND(BB26&lt;$BB$5,BB26&gt;0)</formula>
    </cfRule>
  </conditionalFormatting>
  <conditionalFormatting sqref="BB43:BB46">
    <cfRule type="expression" dxfId="9908" priority="168">
      <formula>$I43="TTL"</formula>
    </cfRule>
  </conditionalFormatting>
  <conditionalFormatting sqref="BB43:BB46">
    <cfRule type="expression" dxfId="9907" priority="166">
      <formula>BI43&gt;0</formula>
    </cfRule>
    <cfRule type="expression" dxfId="9906" priority="167">
      <formula>AND(BB43&lt;$BB$5,BB43&gt;0)</formula>
    </cfRule>
  </conditionalFormatting>
  <conditionalFormatting sqref="BB47:BB49">
    <cfRule type="expression" dxfId="9905" priority="165">
      <formula>$I47="TTL"</formula>
    </cfRule>
  </conditionalFormatting>
  <conditionalFormatting sqref="BB47:BB49">
    <cfRule type="expression" dxfId="9904" priority="163">
      <formula>BI47&gt;0</formula>
    </cfRule>
    <cfRule type="expression" dxfId="9903" priority="164">
      <formula>AND(BB47&lt;$BB$5,BB47&gt;0)</formula>
    </cfRule>
  </conditionalFormatting>
  <conditionalFormatting sqref="BB51">
    <cfRule type="expression" dxfId="9902" priority="162">
      <formula>$I51="TTL"</formula>
    </cfRule>
  </conditionalFormatting>
  <conditionalFormatting sqref="BB51">
    <cfRule type="expression" dxfId="9901" priority="160">
      <formula>BI51&gt;0</formula>
    </cfRule>
    <cfRule type="expression" dxfId="9900" priority="161">
      <formula>AND(BB51&lt;$BB$5,BB51&gt;0)</formula>
    </cfRule>
  </conditionalFormatting>
  <conditionalFormatting sqref="BB66:BB67">
    <cfRule type="expression" dxfId="9899" priority="159">
      <formula>$I66="TTL"</formula>
    </cfRule>
  </conditionalFormatting>
  <conditionalFormatting sqref="BB66:BB67">
    <cfRule type="expression" dxfId="9898" priority="157">
      <formula>BI66&gt;0</formula>
    </cfRule>
    <cfRule type="expression" dxfId="9897" priority="158">
      <formula>AND(BB66&lt;$BB$5,BB66&gt;0)</formula>
    </cfRule>
  </conditionalFormatting>
  <conditionalFormatting sqref="BB66:BB67">
    <cfRule type="expression" dxfId="9896" priority="156" stopIfTrue="1">
      <formula>$I66="TTL"</formula>
    </cfRule>
  </conditionalFormatting>
  <conditionalFormatting sqref="BB66:BB67">
    <cfRule type="expression" dxfId="9895" priority="154">
      <formula>BI66&gt;0</formula>
    </cfRule>
    <cfRule type="expression" dxfId="9894" priority="155">
      <formula>AND(BB66&lt;$BB$5,BB66&gt;0)</formula>
    </cfRule>
  </conditionalFormatting>
  <conditionalFormatting sqref="BB78:BB91">
    <cfRule type="expression" dxfId="9893" priority="153">
      <formula>$I78="TTL"</formula>
    </cfRule>
  </conditionalFormatting>
  <conditionalFormatting sqref="BB78:BB91">
    <cfRule type="expression" dxfId="9892" priority="151">
      <formula>BI78&gt;0</formula>
    </cfRule>
    <cfRule type="expression" dxfId="9891" priority="152">
      <formula>AND(BB78&lt;$BB$5,BB78&gt;0)</formula>
    </cfRule>
  </conditionalFormatting>
  <conditionalFormatting sqref="BB80:BB83">
    <cfRule type="expression" dxfId="9890" priority="150">
      <formula>$I80="TTL"</formula>
    </cfRule>
  </conditionalFormatting>
  <conditionalFormatting sqref="BB80:BB83">
    <cfRule type="expression" dxfId="9889" priority="148">
      <formula>BI80&gt;0</formula>
    </cfRule>
    <cfRule type="expression" dxfId="9888" priority="149">
      <formula>AND(BB80&lt;$BB$5,BB80&gt;0)</formula>
    </cfRule>
  </conditionalFormatting>
  <conditionalFormatting sqref="BB90:BB91">
    <cfRule type="expression" dxfId="9887" priority="147" stopIfTrue="1">
      <formula>$I90="TTL"</formula>
    </cfRule>
  </conditionalFormatting>
  <conditionalFormatting sqref="BB90:BB91">
    <cfRule type="expression" dxfId="9886" priority="145">
      <formula>BI90&gt;0</formula>
    </cfRule>
    <cfRule type="expression" dxfId="9885" priority="146">
      <formula>AND(BB90&lt;$BB$5,BB90&gt;0)</formula>
    </cfRule>
  </conditionalFormatting>
  <conditionalFormatting sqref="BB90:BB91">
    <cfRule type="expression" dxfId="9884" priority="144">
      <formula>$I90="TTL"</formula>
    </cfRule>
  </conditionalFormatting>
  <conditionalFormatting sqref="BB90:BB91">
    <cfRule type="expression" dxfId="9883" priority="142">
      <formula>BI90&gt;0</formula>
    </cfRule>
    <cfRule type="expression" dxfId="9882" priority="143">
      <formula>AND(BB90&lt;$BB$5,BB90&gt;0)</formula>
    </cfRule>
  </conditionalFormatting>
  <conditionalFormatting sqref="BB78:BB91">
    <cfRule type="expression" dxfId="9881" priority="141" stopIfTrue="1">
      <formula>$I78="TTL"</formula>
    </cfRule>
  </conditionalFormatting>
  <conditionalFormatting sqref="BB78:BB91">
    <cfRule type="expression" dxfId="9880" priority="139">
      <formula>BI78&gt;0</formula>
    </cfRule>
    <cfRule type="expression" dxfId="9879" priority="140">
      <formula>AND(BB78&lt;$BB$5,BB78&gt;0)</formula>
    </cfRule>
  </conditionalFormatting>
  <conditionalFormatting sqref="BB78:BB91">
    <cfRule type="expression" dxfId="9878" priority="138">
      <formula>$I78="TTL"</formula>
    </cfRule>
  </conditionalFormatting>
  <conditionalFormatting sqref="BB78:BB91">
    <cfRule type="expression" dxfId="9877" priority="136">
      <formula>BI78&gt;0</formula>
    </cfRule>
    <cfRule type="expression" dxfId="9876" priority="137">
      <formula>AND(BB78&lt;$BB$5,BB78&gt;0)</formula>
    </cfRule>
  </conditionalFormatting>
  <conditionalFormatting sqref="BB78">
    <cfRule type="expression" dxfId="9875" priority="135">
      <formula>$I78="TTL"</formula>
    </cfRule>
  </conditionalFormatting>
  <conditionalFormatting sqref="BB79:BB91">
    <cfRule type="expression" dxfId="9874" priority="134">
      <formula>$I79="TTL"</formula>
    </cfRule>
  </conditionalFormatting>
  <conditionalFormatting sqref="BB79:BB91">
    <cfRule type="expression" dxfId="9873" priority="133">
      <formula>$I79="TTL"</formula>
    </cfRule>
  </conditionalFormatting>
  <conditionalFormatting sqref="BB79:BB91">
    <cfRule type="expression" dxfId="9872" priority="132">
      <formula>$I79="TTL"</formula>
    </cfRule>
  </conditionalFormatting>
  <conditionalFormatting sqref="BA93:BB94">
    <cfRule type="expression" dxfId="9871" priority="131">
      <formula>$I93="TTL"</formula>
    </cfRule>
  </conditionalFormatting>
  <conditionalFormatting sqref="BB93:BB94">
    <cfRule type="expression" dxfId="9870" priority="129">
      <formula>BI93&gt;0</formula>
    </cfRule>
    <cfRule type="expression" dxfId="9869" priority="130">
      <formula>AND(BB93&lt;$BB$5,BB93&gt;0)</formula>
    </cfRule>
  </conditionalFormatting>
  <conditionalFormatting sqref="BA96:BB96">
    <cfRule type="expression" dxfId="9868" priority="128">
      <formula>$I96="TTL"</formula>
    </cfRule>
  </conditionalFormatting>
  <conditionalFormatting sqref="BB96">
    <cfRule type="expression" dxfId="9867" priority="126">
      <formula>BI96&gt;0</formula>
    </cfRule>
    <cfRule type="expression" dxfId="9866" priority="127">
      <formula>AND(BB96&lt;$BB$5,BB96&gt;0)</formula>
    </cfRule>
  </conditionalFormatting>
  <conditionalFormatting sqref="BA108:BB109">
    <cfRule type="expression" dxfId="9865" priority="125">
      <formula>$I108="TTL"</formula>
    </cfRule>
  </conditionalFormatting>
  <conditionalFormatting sqref="BB108:BB109">
    <cfRule type="expression" dxfId="9864" priority="123">
      <formula>BI108&gt;0</formula>
    </cfRule>
    <cfRule type="expression" dxfId="9863" priority="124">
      <formula>AND(BB108&lt;$BB$5,BB108&gt;0)</formula>
    </cfRule>
  </conditionalFormatting>
  <conditionalFormatting sqref="BA111:BB113">
    <cfRule type="expression" dxfId="9862" priority="122">
      <formula>$I111="TTL"</formula>
    </cfRule>
  </conditionalFormatting>
  <conditionalFormatting sqref="BB111:BB113">
    <cfRule type="expression" dxfId="9861" priority="120">
      <formula>BI111&gt;0</formula>
    </cfRule>
    <cfRule type="expression" dxfId="9860" priority="121">
      <formula>AND(BB111&lt;$BB$5,BB111&gt;0)</formula>
    </cfRule>
  </conditionalFormatting>
  <conditionalFormatting sqref="BH118">
    <cfRule type="expression" dxfId="9859" priority="119" stopIfTrue="1">
      <formula>$I118="TTL"</formula>
    </cfRule>
  </conditionalFormatting>
  <conditionalFormatting sqref="BH121">
    <cfRule type="expression" dxfId="9858" priority="118" stopIfTrue="1">
      <formula>$I121="TTL"</formula>
    </cfRule>
  </conditionalFormatting>
  <conditionalFormatting sqref="BB47:BB49">
    <cfRule type="expression" dxfId="9857" priority="117">
      <formula>$I47="TTL"</formula>
    </cfRule>
  </conditionalFormatting>
  <conditionalFormatting sqref="BB47:BB49">
    <cfRule type="expression" dxfId="9856" priority="115">
      <formula>BI47&gt;0</formula>
    </cfRule>
    <cfRule type="expression" dxfId="9855" priority="116">
      <formula>AND(BB47&lt;$BB$5,BB47&gt;0)</formula>
    </cfRule>
  </conditionalFormatting>
  <conditionalFormatting sqref="DT118">
    <cfRule type="expression" dxfId="9854" priority="114">
      <formula>$I118="TTL"</formula>
    </cfRule>
  </conditionalFormatting>
  <conditionalFormatting sqref="DT121">
    <cfRule type="expression" dxfId="9853" priority="113">
      <formula>$I121="TTL"</formula>
    </cfRule>
  </conditionalFormatting>
  <conditionalFormatting sqref="DX26:DX29">
    <cfRule type="expression" dxfId="9852" priority="112">
      <formula>$I26="TTL"</formula>
    </cfRule>
  </conditionalFormatting>
  <conditionalFormatting sqref="DX51">
    <cfRule type="expression" dxfId="9851" priority="111">
      <formula>$I51="TTL"</formula>
    </cfRule>
  </conditionalFormatting>
  <conditionalFormatting sqref="DX66:DX67">
    <cfRule type="expression" dxfId="9850" priority="110">
      <formula>$I66="TTL"</formula>
    </cfRule>
  </conditionalFormatting>
  <conditionalFormatting sqref="DX78:DX91">
    <cfRule type="expression" dxfId="9849" priority="109">
      <formula>$I78="TTL"</formula>
    </cfRule>
  </conditionalFormatting>
  <conditionalFormatting sqref="DT93">
    <cfRule type="expression" dxfId="9848" priority="108">
      <formula>$I93="TTL"</formula>
    </cfRule>
  </conditionalFormatting>
  <conditionalFormatting sqref="DV93:DV94">
    <cfRule type="expression" dxfId="9847" priority="107">
      <formula>$I93="TTL"</formula>
    </cfRule>
  </conditionalFormatting>
  <conditionalFormatting sqref="DV99:DV106">
    <cfRule type="expression" dxfId="9846" priority="106">
      <formula>$I99="TTL"</formula>
    </cfRule>
  </conditionalFormatting>
  <conditionalFormatting sqref="DV99:DV106">
    <cfRule type="expression" dxfId="9845" priority="105">
      <formula>$I99="TTL"</formula>
    </cfRule>
  </conditionalFormatting>
  <conditionalFormatting sqref="DX111:DX113">
    <cfRule type="expression" dxfId="9844" priority="104">
      <formula>$I111="TTL"</formula>
    </cfRule>
  </conditionalFormatting>
  <conditionalFormatting sqref="DT115:DU116">
    <cfRule type="expression" dxfId="9843" priority="103">
      <formula>$I115="TTL"</formula>
    </cfRule>
  </conditionalFormatting>
  <conditionalFormatting sqref="BB79:BB82">
    <cfRule type="expression" dxfId="9842" priority="102">
      <formula>$I79="TTL"</formula>
    </cfRule>
  </conditionalFormatting>
  <conditionalFormatting sqref="BB83:BB88">
    <cfRule type="expression" dxfId="9841" priority="101">
      <formula>$I83="TTL"</formula>
    </cfRule>
  </conditionalFormatting>
  <conditionalFormatting sqref="BB89">
    <cfRule type="expression" dxfId="9840" priority="100">
      <formula>$I89="TTL"</formula>
    </cfRule>
  </conditionalFormatting>
  <conditionalFormatting sqref="BB108:BB109">
    <cfRule type="expression" dxfId="9839" priority="99">
      <formula>$I108="TTL"</formula>
    </cfRule>
  </conditionalFormatting>
  <conditionalFormatting sqref="BB108:BB109">
    <cfRule type="expression" dxfId="9838" priority="97">
      <formula>BI108&gt;0</formula>
    </cfRule>
    <cfRule type="expression" dxfId="9837" priority="98">
      <formula>AND(BB108&lt;$BB$5,BB108&gt;0)</formula>
    </cfRule>
  </conditionalFormatting>
  <conditionalFormatting sqref="BA118:BA119">
    <cfRule type="expression" dxfId="9836" priority="96">
      <formula>$I118="TTL"</formula>
    </cfRule>
  </conditionalFormatting>
  <conditionalFormatting sqref="BB93:BB94">
    <cfRule type="expression" dxfId="9835" priority="95">
      <formula>$I93="TTL"</formula>
    </cfRule>
  </conditionalFormatting>
  <conditionalFormatting sqref="BB93:BB94">
    <cfRule type="expression" dxfId="9834" priority="93">
      <formula>BI93&gt;0</formula>
    </cfRule>
    <cfRule type="expression" dxfId="9833" priority="94">
      <formula>AND(BB93&lt;$BB$5,BB93&gt;0)</formula>
    </cfRule>
  </conditionalFormatting>
  <conditionalFormatting sqref="BB118:BB119">
    <cfRule type="expression" dxfId="9832" priority="92">
      <formula>$I118="TTL"</formula>
    </cfRule>
  </conditionalFormatting>
  <conditionalFormatting sqref="BB118:BB119">
    <cfRule type="expression" dxfId="9831" priority="90">
      <formula>BI118&gt;0</formula>
    </cfRule>
    <cfRule type="expression" dxfId="9830" priority="91">
      <formula>AND(BB118&lt;$BB$5,BB118&gt;0)</formula>
    </cfRule>
  </conditionalFormatting>
  <conditionalFormatting sqref="BB121:BB122">
    <cfRule type="expression" dxfId="9829" priority="89">
      <formula>$I121="TTL"</formula>
    </cfRule>
  </conditionalFormatting>
  <conditionalFormatting sqref="BB121:BB122">
    <cfRule type="expression" dxfId="9828" priority="87">
      <formula>BI121&gt;0</formula>
    </cfRule>
    <cfRule type="expression" dxfId="9827" priority="88">
      <formula>AND(BB121&lt;$BB$5,BB121&gt;0)</formula>
    </cfRule>
  </conditionalFormatting>
  <conditionalFormatting sqref="BB121:BB122">
    <cfRule type="expression" dxfId="9826" priority="86">
      <formula>$I121="TTL"</formula>
    </cfRule>
  </conditionalFormatting>
  <conditionalFormatting sqref="BB121:BB122">
    <cfRule type="expression" dxfId="9825" priority="84">
      <formula>BI121&gt;0</formula>
    </cfRule>
    <cfRule type="expression" dxfId="9824" priority="85">
      <formula>AND(BB121&lt;$BB$5,BB121&gt;0)</formula>
    </cfRule>
  </conditionalFormatting>
  <conditionalFormatting sqref="BB118:BB119">
    <cfRule type="expression" dxfId="9823" priority="83">
      <formula>$I118="TTL"</formula>
    </cfRule>
  </conditionalFormatting>
  <conditionalFormatting sqref="BB118:BB119">
    <cfRule type="expression" dxfId="9822" priority="81">
      <formula>BI118&gt;0</formula>
    </cfRule>
    <cfRule type="expression" dxfId="9821" priority="82">
      <formula>AND(BB118&lt;$BB$5,BB118&gt;0)</formula>
    </cfRule>
  </conditionalFormatting>
  <conditionalFormatting sqref="BB121:BB122">
    <cfRule type="expression" dxfId="9820" priority="80">
      <formula>$I121="TTL"</formula>
    </cfRule>
  </conditionalFormatting>
  <conditionalFormatting sqref="BB121:BB122">
    <cfRule type="expression" dxfId="9819" priority="78">
      <formula>BI121&gt;0</formula>
    </cfRule>
    <cfRule type="expression" dxfId="9818" priority="79">
      <formula>AND(BB121&lt;$BB$5,BB121&gt;0)</formula>
    </cfRule>
  </conditionalFormatting>
  <conditionalFormatting sqref="AG116:AH116">
    <cfRule type="expression" dxfId="9817" priority="77" stopIfTrue="1">
      <formula>$I116="TTL"</formula>
    </cfRule>
  </conditionalFormatting>
  <conditionalFormatting sqref="DX93:DX94">
    <cfRule type="expression" dxfId="9816" priority="76">
      <formula>$I93="TTL"</formula>
    </cfRule>
  </conditionalFormatting>
  <conditionalFormatting sqref="DX96:DY96">
    <cfRule type="expression" dxfId="9815" priority="75">
      <formula>$I96="TTL"</formula>
    </cfRule>
  </conditionalFormatting>
  <conditionalFormatting sqref="DX108:DY109">
    <cfRule type="expression" dxfId="9814" priority="74">
      <formula>$I108="TTL"</formula>
    </cfRule>
  </conditionalFormatting>
  <conditionalFormatting sqref="DK115:DK116">
    <cfRule type="expression" dxfId="9813" priority="73">
      <formula>$I115="TTL"</formula>
    </cfRule>
  </conditionalFormatting>
  <conditionalFormatting sqref="DS115:DU116">
    <cfRule type="expression" dxfId="9812" priority="72">
      <formula>$I115="TTL"</formula>
    </cfRule>
  </conditionalFormatting>
  <conditionalFormatting sqref="DV115:DV116">
    <cfRule type="expression" dxfId="9811" priority="71">
      <formula>$I115="TTL"</formula>
    </cfRule>
  </conditionalFormatting>
  <conditionalFormatting sqref="DN121:DN122">
    <cfRule type="expression" dxfId="9810" priority="70">
      <formula>$I121="TTL"</formula>
    </cfRule>
  </conditionalFormatting>
  <conditionalFormatting sqref="DQ121:DQ122">
    <cfRule type="expression" dxfId="9809" priority="69">
      <formula>$I121="TTL"</formula>
    </cfRule>
  </conditionalFormatting>
  <conditionalFormatting sqref="DT121:DV122">
    <cfRule type="expression" dxfId="9808" priority="68">
      <formula>$I121="TTL"</formula>
    </cfRule>
  </conditionalFormatting>
  <conditionalFormatting sqref="DS121:DS122">
    <cfRule type="expression" dxfId="9807" priority="67">
      <formula>$I121="TTL"</formula>
    </cfRule>
  </conditionalFormatting>
  <conditionalFormatting sqref="DT118:DU119">
    <cfRule type="expression" dxfId="9806" priority="66">
      <formula>$I118="TTL"</formula>
    </cfRule>
  </conditionalFormatting>
  <conditionalFormatting sqref="DR118">
    <cfRule type="expression" dxfId="9805" priority="65">
      <formula>$I118="TTL"</formula>
    </cfRule>
  </conditionalFormatting>
  <conditionalFormatting sqref="DR119">
    <cfRule type="expression" dxfId="9804" priority="64">
      <formula>$I119="TTL"</formula>
    </cfRule>
  </conditionalFormatting>
  <conditionalFormatting sqref="DV118:DV119">
    <cfRule type="expression" dxfId="9803" priority="63">
      <formula>$I118="TTL"</formula>
    </cfRule>
  </conditionalFormatting>
  <conditionalFormatting sqref="DK121:DK122">
    <cfRule type="expression" dxfId="9802" priority="62">
      <formula>$I121="TTL"</formula>
    </cfRule>
  </conditionalFormatting>
  <conditionalFormatting sqref="DV121:DV122">
    <cfRule type="expression" dxfId="9801" priority="61">
      <formula>$I121="TTL"</formula>
    </cfRule>
  </conditionalFormatting>
  <conditionalFormatting sqref="BB31:BB34">
    <cfRule type="expression" dxfId="9800" priority="60">
      <formula>$I31="TTL"</formula>
    </cfRule>
  </conditionalFormatting>
  <conditionalFormatting sqref="BB31:BB34">
    <cfRule type="expression" dxfId="9799" priority="58">
      <formula>BI31&gt;0</formula>
    </cfRule>
    <cfRule type="expression" dxfId="9798" priority="59">
      <formula>AND(BB31&lt;$BB$5,BB31&gt;0)</formula>
    </cfRule>
  </conditionalFormatting>
  <conditionalFormatting sqref="BB91">
    <cfRule type="expression" dxfId="9797" priority="57">
      <formula>$I91="TTL"</formula>
    </cfRule>
  </conditionalFormatting>
  <conditionalFormatting sqref="BB91">
    <cfRule type="expression" dxfId="9796" priority="56">
      <formula>$I91="TTL"</formula>
    </cfRule>
  </conditionalFormatting>
  <conditionalFormatting sqref="BB91">
    <cfRule type="expression" dxfId="9795" priority="54">
      <formula>BI91&gt;0</formula>
    </cfRule>
    <cfRule type="expression" dxfId="9794" priority="55">
      <formula>AND(BB91&lt;$BB$5,BB91&gt;0)</formula>
    </cfRule>
  </conditionalFormatting>
  <conditionalFormatting sqref="BC93:BC94">
    <cfRule type="expression" dxfId="9793" priority="53">
      <formula>$I93="TTL"</formula>
    </cfRule>
  </conditionalFormatting>
  <conditionalFormatting sqref="BC93:BC94">
    <cfRule type="expression" dxfId="9792" priority="52">
      <formula>$I93="TTL"</formula>
    </cfRule>
  </conditionalFormatting>
  <conditionalFormatting sqref="BC93:BC94">
    <cfRule type="expression" dxfId="9791" priority="50">
      <formula>BJ93&gt;0</formula>
    </cfRule>
    <cfRule type="expression" dxfId="9790" priority="51">
      <formula>AND(BC93&lt;$BB$5,BC93&gt;0)</formula>
    </cfRule>
  </conditionalFormatting>
  <conditionalFormatting sqref="BG118">
    <cfRule type="expression" dxfId="9789" priority="49" stopIfTrue="1">
      <formula>$I118="TTL"</formula>
    </cfRule>
  </conditionalFormatting>
  <conditionalFormatting sqref="BB91">
    <cfRule type="expression" dxfId="9788" priority="48">
      <formula>$I91="TTL"</formula>
    </cfRule>
  </conditionalFormatting>
  <conditionalFormatting sqref="BB91">
    <cfRule type="expression" dxfId="9787" priority="47">
      <formula>$I91="TTL"</formula>
    </cfRule>
  </conditionalFormatting>
  <conditionalFormatting sqref="BB91">
    <cfRule type="expression" dxfId="9786" priority="45">
      <formula>BI91&gt;0</formula>
    </cfRule>
    <cfRule type="expression" dxfId="9785" priority="46">
      <formula>AND(BB91&lt;$BB$5,BB91&gt;0)</formula>
    </cfRule>
  </conditionalFormatting>
  <conditionalFormatting sqref="BB116">
    <cfRule type="expression" dxfId="9784" priority="44" stopIfTrue="1">
      <formula>$I116="TTL"</formula>
    </cfRule>
  </conditionalFormatting>
  <conditionalFormatting sqref="BB98:BB106">
    <cfRule type="expression" dxfId="9783" priority="43">
      <formula>$I98="TTL"</formula>
    </cfRule>
  </conditionalFormatting>
  <conditionalFormatting sqref="BB98:BB106">
    <cfRule type="expression" dxfId="9782" priority="41">
      <formula>BI98&gt;0</formula>
    </cfRule>
    <cfRule type="expression" dxfId="9781" priority="42">
      <formula>AND(BB98&lt;$BB$5,BB98&gt;0)</formula>
    </cfRule>
  </conditionalFormatting>
  <conditionalFormatting sqref="BB98:BB106">
    <cfRule type="expression" dxfId="9780" priority="40">
      <formula>$I98="TTL"</formula>
    </cfRule>
  </conditionalFormatting>
  <conditionalFormatting sqref="BB98:BB106">
    <cfRule type="expression" dxfId="9779" priority="38">
      <formula>BI98&gt;0</formula>
    </cfRule>
    <cfRule type="expression" dxfId="9778" priority="39">
      <formula>AND(BB98&lt;$BB$5,BB98&gt;0)</formula>
    </cfRule>
  </conditionalFormatting>
  <conditionalFormatting sqref="BB98:BB106">
    <cfRule type="expression" dxfId="9777" priority="37">
      <formula>$I98="TTL"</formula>
    </cfRule>
  </conditionalFormatting>
  <conditionalFormatting sqref="BB98:BB106">
    <cfRule type="expression" dxfId="9776" priority="35">
      <formula>BI98&gt;0</formula>
    </cfRule>
    <cfRule type="expression" dxfId="9775" priority="36">
      <formula>AND(BB98&lt;$BB$5,BB98&gt;0)</formula>
    </cfRule>
  </conditionalFormatting>
  <conditionalFormatting sqref="BB98:BB106">
    <cfRule type="expression" dxfId="9774" priority="34">
      <formula>$I98="TTL"</formula>
    </cfRule>
  </conditionalFormatting>
  <conditionalFormatting sqref="BB98:BB106">
    <cfRule type="expression" dxfId="9773" priority="32">
      <formula>BI98&gt;0</formula>
    </cfRule>
    <cfRule type="expression" dxfId="9772" priority="33">
      <formula>AND(BB98&lt;$BB$5,BB98&gt;0)</formula>
    </cfRule>
  </conditionalFormatting>
  <conditionalFormatting sqref="BB105:BB106">
    <cfRule type="expression" dxfId="9771" priority="31">
      <formula>$I105="TTL"</formula>
    </cfRule>
  </conditionalFormatting>
  <conditionalFormatting sqref="BB105:BB106">
    <cfRule type="expression" dxfId="9770" priority="29">
      <formula>BI105&gt;0</formula>
    </cfRule>
    <cfRule type="expression" dxfId="9769" priority="30">
      <formula>AND(BB105&lt;$BB$5,BB105&gt;0)</formula>
    </cfRule>
  </conditionalFormatting>
  <conditionalFormatting sqref="BB105:BB106">
    <cfRule type="expression" dxfId="9768" priority="28">
      <formula>$I105="TTL"</formula>
    </cfRule>
  </conditionalFormatting>
  <conditionalFormatting sqref="BB105:BB106">
    <cfRule type="expression" dxfId="9767" priority="26">
      <formula>BI105&gt;0</formula>
    </cfRule>
    <cfRule type="expression" dxfId="9766" priority="27">
      <formula>AND(BB105&lt;$BB$5,BB105&gt;0)</formula>
    </cfRule>
  </conditionalFormatting>
  <conditionalFormatting sqref="BB105:BB106">
    <cfRule type="expression" dxfId="9765" priority="25">
      <formula>$I105="TTL"</formula>
    </cfRule>
  </conditionalFormatting>
  <conditionalFormatting sqref="BB105:BB106">
    <cfRule type="expression" dxfId="9764" priority="23">
      <formula>BI105&gt;0</formula>
    </cfRule>
    <cfRule type="expression" dxfId="9763" priority="24">
      <formula>AND(BB105&lt;$BB$5,BB105&gt;0)</formula>
    </cfRule>
  </conditionalFormatting>
  <conditionalFormatting sqref="R124:S126 Y126 O126:P126 W126 K126:L126 P124:P125 L124:L125 AJ124:AK126 AD124:AH126">
    <cfRule type="expression" dxfId="9762" priority="22" stopIfTrue="1">
      <formula>$I124="TTL"</formula>
    </cfRule>
  </conditionalFormatting>
  <conditionalFormatting sqref="K124:K125 O124:O125 W124:W125 Y124:Y125 AI124:AI126 AL124:AL126 X124:X126 T124:V126 Q124:Q126 M124:N126">
    <cfRule type="expression" dxfId="9761" priority="21">
      <formula>$I124="TTL"</formula>
    </cfRule>
  </conditionalFormatting>
  <conditionalFormatting sqref="AC124:AC126">
    <cfRule type="expression" dxfId="9760" priority="20" stopIfTrue="1">
      <formula>$I124="TTL"</formula>
    </cfRule>
  </conditionalFormatting>
  <conditionalFormatting sqref="AC124:AC126">
    <cfRule type="expression" dxfId="9759" priority="19" stopIfTrue="1">
      <formula>$I124="TTL"</formula>
    </cfRule>
  </conditionalFormatting>
  <conditionalFormatting sqref="AC124:AC126">
    <cfRule type="expression" dxfId="9758" priority="18" stopIfTrue="1">
      <formula>$I124="TTL"</formula>
    </cfRule>
  </conditionalFormatting>
  <conditionalFormatting sqref="AC124:AC126">
    <cfRule type="expression" dxfId="9757" priority="17" stopIfTrue="1">
      <formula>$I124="TTL"</formula>
    </cfRule>
  </conditionalFormatting>
  <conditionalFormatting sqref="AC124:AC126">
    <cfRule type="expression" dxfId="9756" priority="16" stopIfTrue="1">
      <formula>$I124="TTL"</formula>
    </cfRule>
  </conditionalFormatting>
  <conditionalFormatting sqref="AC124:AC126">
    <cfRule type="expression" dxfId="9755" priority="15" stopIfTrue="1">
      <formula>$I124="TTL"</formula>
    </cfRule>
  </conditionalFormatting>
  <conditionalFormatting sqref="AC124:AC126">
    <cfRule type="expression" dxfId="9754" priority="14" stopIfTrue="1">
      <formula>$I124="TTL"</formula>
    </cfRule>
  </conditionalFormatting>
  <conditionalFormatting sqref="AC124:AC126">
    <cfRule type="expression" dxfId="9753" priority="13" stopIfTrue="1">
      <formula>$I124="TTL"</formula>
    </cfRule>
  </conditionalFormatting>
  <conditionalFormatting sqref="AC124:AC126">
    <cfRule type="expression" dxfId="9752" priority="12" stopIfTrue="1">
      <formula>$I124="TTL"</formula>
    </cfRule>
  </conditionalFormatting>
  <conditionalFormatting sqref="AC124:AC126">
    <cfRule type="expression" dxfId="9751" priority="11" stopIfTrue="1">
      <formula>$I124="TTL"</formula>
    </cfRule>
  </conditionalFormatting>
  <conditionalFormatting sqref="AC124:AC126">
    <cfRule type="expression" dxfId="9750" priority="10" stopIfTrue="1">
      <formula>$I124="TTL"</formula>
    </cfRule>
  </conditionalFormatting>
  <conditionalFormatting sqref="AC124:AC126">
    <cfRule type="expression" dxfId="9749" priority="9" stopIfTrue="1">
      <formula>$I124="TTL"</formula>
    </cfRule>
  </conditionalFormatting>
  <conditionalFormatting sqref="AC124:AC126">
    <cfRule type="expression" dxfId="9748" priority="8" stopIfTrue="1">
      <formula>$I124="TTL"</formula>
    </cfRule>
  </conditionalFormatting>
  <conditionalFormatting sqref="AC124:AC126">
    <cfRule type="expression" dxfId="9747" priority="7" stopIfTrue="1">
      <formula>$I124="TTL"</formula>
    </cfRule>
  </conditionalFormatting>
  <conditionalFormatting sqref="AC124:AC126">
    <cfRule type="expression" dxfId="9746" priority="6" stopIfTrue="1">
      <formula>$I124="TTL"</formula>
    </cfRule>
  </conditionalFormatting>
  <conditionalFormatting sqref="BB98:BB106">
    <cfRule type="expression" dxfId="9745" priority="5">
      <formula>$I98="TTL"</formula>
    </cfRule>
  </conditionalFormatting>
  <conditionalFormatting sqref="BB98:BB106">
    <cfRule type="expression" dxfId="9744" priority="3">
      <formula>BI98&gt;0</formula>
    </cfRule>
    <cfRule type="expression" dxfId="9743" priority="4">
      <formula>AND(BB98&lt;$BB$5,BB98&gt;0)</formula>
    </cfRule>
  </conditionalFormatting>
  <conditionalFormatting sqref="CQ121:CQ122">
    <cfRule type="expression" dxfId="9742" priority="2">
      <formula>$I121="TTL"</formula>
    </cfRule>
  </conditionalFormatting>
  <conditionalFormatting sqref="BB116">
    <cfRule type="expression" dxfId="9741" priority="1" stopIfTrue="1">
      <formula>$I116="TTL"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G19" sqref="G19"/>
    </sheetView>
  </sheetViews>
  <sheetFormatPr defaultRowHeight="13.5" outlineLevelCol="1"/>
  <cols>
    <col min="1" max="1" width="6.109375" style="506" customWidth="1" outlineLevel="1"/>
    <col min="2" max="2" width="6.109375" style="507" customWidth="1" outlineLevel="1"/>
    <col min="3" max="3" width="1.109375" style="332" customWidth="1"/>
    <col min="4" max="4" width="9.21875" style="332" customWidth="1"/>
    <col min="5" max="5" width="9.21875" style="337" customWidth="1"/>
    <col min="6" max="6" width="11.109375" style="337" customWidth="1"/>
    <col min="7" max="7" width="4.5546875" style="337" customWidth="1"/>
    <col min="8" max="8" width="8.88671875" style="337"/>
    <col min="9" max="10" width="11.109375" style="337" customWidth="1"/>
    <col min="11" max="11" width="9.21875" style="337" customWidth="1"/>
    <col min="12" max="12" width="7" style="357" customWidth="1"/>
    <col min="13" max="13" width="6.109375" style="357" customWidth="1"/>
    <col min="14" max="17" width="6.5546875" style="357" customWidth="1" outlineLevel="1"/>
    <col min="18" max="20" width="6.109375" style="357" customWidth="1"/>
    <col min="21" max="21" width="7.6640625" style="357" customWidth="1"/>
    <col min="22" max="22" width="11.44140625" style="334" customWidth="1"/>
    <col min="23" max="23" width="11.44140625" style="337" customWidth="1"/>
    <col min="24" max="25" width="11.44140625" style="344" customWidth="1"/>
    <col min="26" max="26" width="15" style="484" bestFit="1" customWidth="1"/>
    <col min="27" max="27" width="8.88671875" style="337"/>
    <col min="28" max="36" width="8.88671875" style="325"/>
    <col min="37" max="37" width="6.44140625" style="325" customWidth="1"/>
    <col min="38" max="39" width="8.88671875" style="325"/>
    <col min="40" max="40" width="7.5546875" style="325" customWidth="1"/>
    <col min="41" max="16384" width="8.88671875" style="325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1668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6" customFormat="1">
      <c r="A2" s="1475"/>
      <c r="B2" s="474"/>
      <c r="C2" s="323"/>
      <c r="D2" s="324"/>
      <c r="E2" s="324"/>
      <c r="F2" s="324"/>
      <c r="G2" s="324"/>
      <c r="H2" s="324"/>
      <c r="K2" s="475"/>
      <c r="L2" s="327"/>
      <c r="M2" s="327"/>
      <c r="N2" s="327"/>
      <c r="O2" s="327"/>
      <c r="P2" s="327"/>
      <c r="Q2" s="327"/>
      <c r="R2" s="327"/>
      <c r="S2" s="327"/>
      <c r="T2" s="327"/>
      <c r="U2" s="476"/>
      <c r="V2" s="328"/>
      <c r="X2" s="330"/>
      <c r="Y2" s="330"/>
      <c r="Z2" s="477"/>
      <c r="AE2" s="475"/>
    </row>
    <row r="3" spans="1:31" ht="23.25" customHeight="1">
      <c r="A3" s="1475"/>
      <c r="B3" s="390"/>
      <c r="D3" s="333" t="s">
        <v>1649</v>
      </c>
      <c r="E3" s="1478" t="s">
        <v>1850</v>
      </c>
      <c r="F3" s="1479"/>
      <c r="G3" s="1479"/>
      <c r="H3" s="1480"/>
      <c r="I3" s="325"/>
      <c r="J3" s="326"/>
      <c r="K3" s="475"/>
      <c r="L3" s="478"/>
      <c r="M3" s="478"/>
      <c r="N3" s="478"/>
      <c r="O3" s="478"/>
      <c r="P3" s="478"/>
      <c r="Q3" s="478"/>
      <c r="R3" s="478"/>
      <c r="S3" s="478"/>
      <c r="T3" s="478"/>
      <c r="W3" s="325"/>
      <c r="X3" s="336"/>
      <c r="Y3" s="479" t="s">
        <v>1650</v>
      </c>
      <c r="Z3" s="480">
        <f ca="1">TODAY()</f>
        <v>42520</v>
      </c>
      <c r="AE3" s="337"/>
    </row>
    <row r="4" spans="1:31" s="339" customFormat="1">
      <c r="A4" s="1475"/>
      <c r="B4" s="390"/>
      <c r="C4" s="332"/>
      <c r="D4" s="323"/>
      <c r="E4" s="338"/>
      <c r="F4" s="338"/>
      <c r="G4" s="338"/>
      <c r="H4" s="338"/>
      <c r="J4" s="323"/>
      <c r="K4" s="475"/>
      <c r="L4" s="481"/>
      <c r="M4" s="481"/>
      <c r="N4" s="481"/>
      <c r="O4" s="481"/>
      <c r="P4" s="481"/>
      <c r="Q4" s="481"/>
      <c r="R4" s="481"/>
      <c r="S4" s="481"/>
      <c r="T4" s="481"/>
      <c r="U4" s="357"/>
      <c r="V4" s="334"/>
      <c r="X4" s="341"/>
      <c r="Y4" s="482"/>
      <c r="Z4" s="483"/>
      <c r="AA4" s="337"/>
      <c r="AE4" s="337"/>
    </row>
    <row r="5" spans="1:31" ht="17.25">
      <c r="A5" s="1475"/>
      <c r="B5" s="390"/>
      <c r="D5" s="342" t="s">
        <v>1651</v>
      </c>
      <c r="L5" s="478"/>
      <c r="M5" s="478"/>
      <c r="N5" s="478"/>
      <c r="O5" s="478"/>
      <c r="P5" s="478"/>
      <c r="Q5" s="478"/>
      <c r="R5" s="478"/>
      <c r="S5" s="478"/>
      <c r="T5" s="478"/>
    </row>
    <row r="6" spans="1:31" s="347" customFormat="1" ht="23.25" customHeight="1">
      <c r="A6" s="1475"/>
      <c r="B6" s="390"/>
      <c r="C6" s="346"/>
      <c r="D6" s="1470" t="s">
        <v>1652</v>
      </c>
      <c r="E6" s="1470" t="s">
        <v>1653</v>
      </c>
      <c r="F6" s="1470" t="s">
        <v>1654</v>
      </c>
      <c r="G6" s="1470" t="s">
        <v>1655</v>
      </c>
      <c r="H6" s="1470" t="s">
        <v>1656</v>
      </c>
      <c r="I6" s="1470" t="s">
        <v>1657</v>
      </c>
      <c r="J6" s="1476" t="s">
        <v>1658</v>
      </c>
      <c r="K6" s="1476" t="s">
        <v>1659</v>
      </c>
      <c r="L6" s="1474" t="s">
        <v>1660</v>
      </c>
      <c r="M6" s="1474"/>
      <c r="N6" s="1474"/>
      <c r="O6" s="1474"/>
      <c r="P6" s="1474"/>
      <c r="Q6" s="1474"/>
      <c r="R6" s="1474"/>
      <c r="S6" s="1474"/>
      <c r="T6" s="1474"/>
      <c r="U6" s="1474"/>
      <c r="V6" s="1472" t="s">
        <v>1661</v>
      </c>
      <c r="W6" s="1472"/>
      <c r="X6" s="1473" t="s">
        <v>1662</v>
      </c>
      <c r="Y6" s="1473"/>
      <c r="Z6" s="1470" t="s">
        <v>1663</v>
      </c>
      <c r="AA6" s="484"/>
    </row>
    <row r="7" spans="1:31" s="348" customFormat="1" ht="23.25" customHeight="1">
      <c r="A7" s="485"/>
      <c r="B7" s="390"/>
      <c r="C7" s="346"/>
      <c r="D7" s="1471"/>
      <c r="E7" s="1471"/>
      <c r="F7" s="1471"/>
      <c r="G7" s="1471"/>
      <c r="H7" s="1471"/>
      <c r="I7" s="1471"/>
      <c r="J7" s="1477"/>
      <c r="K7" s="1477"/>
      <c r="L7" s="486" t="s">
        <v>559</v>
      </c>
      <c r="M7" s="486" t="s">
        <v>577</v>
      </c>
      <c r="N7" s="487" t="s">
        <v>594</v>
      </c>
      <c r="O7" s="487" t="s">
        <v>610</v>
      </c>
      <c r="P7" s="487" t="s">
        <v>625</v>
      </c>
      <c r="Q7" s="487" t="s">
        <v>637</v>
      </c>
      <c r="R7" s="486" t="s">
        <v>651</v>
      </c>
      <c r="S7" s="486" t="s">
        <v>664</v>
      </c>
      <c r="T7" s="486" t="s">
        <v>677</v>
      </c>
      <c r="U7" s="486" t="s">
        <v>1664</v>
      </c>
      <c r="V7" s="488" t="s">
        <v>1297</v>
      </c>
      <c r="W7" s="489" t="s">
        <v>1665</v>
      </c>
      <c r="X7" s="490" t="s">
        <v>1666</v>
      </c>
      <c r="Y7" s="490" t="s">
        <v>1667</v>
      </c>
      <c r="Z7" s="1471"/>
      <c r="AA7" s="484"/>
    </row>
    <row r="8" spans="1:31" s="355" customFormat="1" ht="52.5" customHeight="1">
      <c r="A8" s="491">
        <v>1</v>
      </c>
      <c r="B8" s="349" t="str">
        <f>J8&amp;K8</f>
        <v/>
      </c>
      <c r="C8" s="350"/>
      <c r="D8" s="351">
        <f>IF($U8=0,0,$A8)</f>
        <v>0</v>
      </c>
      <c r="E8" s="352" t="str">
        <f>IF(ISERROR(VLOOKUP(MID($E$3,15,100)&amp;$A8,기획현황!$F:$BR,기획현황!$M$1,FALSE))=TRUE,"",VLOOKUP(MID($E$3,15,100)&amp;$A8,기획현황!$F:$BR,기획현황!$M$1,FALSE))</f>
        <v/>
      </c>
      <c r="F8" s="352" t="str">
        <f>IF(ISERROR(VLOOKUP(MID($E$3,15,100)&amp;$A8,기획현황!$F:$BR,기획현황!$Q$1,FALSE))=TRUE,"",VLOOKUP(MID($E$3,15,100)&amp;$A8,기획현황!$F:$BR,기획현황!$Q$1,FALSE))</f>
        <v/>
      </c>
      <c r="G8" s="352" t="str">
        <f>IF(ISERROR(VLOOKUP(MID($E$3,15,100)&amp;$A8,기획현황!$F:$BR,기획현황!$R$1,FALSE))=TRUE,"",VLOOKUP(MID($E$3,15,100)&amp;$A8,기획현황!$F:$BR,기획현황!$R$1,FALSE))</f>
        <v/>
      </c>
      <c r="H8" s="492"/>
      <c r="I8" s="493" t="str">
        <f>IF(ISERROR(VLOOKUP(MID($E$3,15,100)&amp;$A8,기획현황!$F:$BR,기획현황!$W$1,FALSE))=TRUE,"",VLOOKUP(MID($E$3,15,100)&amp;$A8,기획현황!$F:$BR,기획현황!$W$1,FALSE))</f>
        <v/>
      </c>
      <c r="J8" s="351" t="str">
        <f>IF(ISERROR(VLOOKUP(MID($E$3,15,100)&amp;$A8,기획현황!$F:$BR,기획현황!$U$1,FALSE))=TRUE,"",VLOOKUP(MID($E$3,15,100)&amp;$A8,기획현황!$F:$BR,기획현황!$U$1,FALSE))</f>
        <v/>
      </c>
      <c r="K8" s="351" t="str">
        <f>IF(ISERROR(VLOOKUP(MID($E$3,15,100)&amp;$A8,기획현황!$F:$BR,기획현황!$Y$1,FALSE))=TRUE,"",VLOOKUP(MID($E$3,15,100)&amp;$A8,기획현황!$F:$BR,기획현황!$Y$1,FALSE))</f>
        <v/>
      </c>
      <c r="L8" s="353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353" t="str">
        <f>IF(ISERROR(VLOOKUP(MID($E$3,15,100)&amp;$A8&amp;"-"&amp;$J8&amp;$K8&amp;M$7,기획현황!$G:$BR,기획현황!$AF$1-1,FALSE))=TRUE,"",VLOOKUP(MID($E$3,15,100)&amp;$A8&amp;"-"&amp;$J8&amp;$K8&amp;M$7,기획현황!$G:$BR,기획현황!$AF$1-1,FALSE))</f>
        <v/>
      </c>
      <c r="N8" s="353" t="str">
        <f>IF(ISERROR(VLOOKUP(MID($E$3,15,100)&amp;$A8&amp;"-"&amp;$J8&amp;$K8&amp;N$7,기획현황!$G:$BR,기획현황!$AF$1-1,FALSE))=TRUE,"",VLOOKUP(MID($E$3,15,100)&amp;$A8&amp;"-"&amp;$J8&amp;$K8&amp;N$7,기획현황!$G:$BR,기획현황!$AF$1-1,FALSE))</f>
        <v/>
      </c>
      <c r="O8" s="353" t="str">
        <f>IF(ISERROR(VLOOKUP(MID($E$3,15,100)&amp;$A8&amp;"-"&amp;$J8&amp;$K8&amp;O$7,기획현황!$G:$BR,기획현황!$AF$1-1,FALSE))=TRUE,"",VLOOKUP(MID($E$3,15,100)&amp;$A8&amp;"-"&amp;$J8&amp;$K8&amp;O$7,기획현황!$G:$BR,기획현황!$AF$1-1,FALSE))</f>
        <v/>
      </c>
      <c r="P8" s="353" t="str">
        <f>IF(ISERROR(VLOOKUP(MID($E$3,15,100)&amp;$A8&amp;"-"&amp;$J8&amp;$K8&amp;P$7,기획현황!$G:$BR,기획현황!$AF$1-1,FALSE))=TRUE,"",VLOOKUP(MID($E$3,15,100)&amp;$A8&amp;"-"&amp;$J8&amp;$K8&amp;P$7,기획현황!$G:$BR,기획현황!$AF$1-1,FALSE))</f>
        <v/>
      </c>
      <c r="Q8" s="353" t="str">
        <f>IF(ISERROR(VLOOKUP(MID($E$3,15,100)&amp;$A8&amp;"-"&amp;$J8&amp;$K8&amp;Q$7,기획현황!$G:$BR,기획현황!$AF$1-1,FALSE))=TRUE,"",VLOOKUP(MID($E$3,15,100)&amp;$A8&amp;"-"&amp;$J8&amp;$K8&amp;Q$7,기획현황!$G:$BR,기획현황!$AF$1-1,FALSE))</f>
        <v/>
      </c>
      <c r="R8" s="353" t="str">
        <f>IF(ISERROR(VLOOKUP(MID($E$3,15,100)&amp;$A8&amp;"-"&amp;$J8&amp;$K8&amp;R$7,기획현황!$G:$BR,기획현황!$AF$1-1,FALSE))=TRUE,"",VLOOKUP(MID($E$3,15,100)&amp;$A8&amp;"-"&amp;$J8&amp;$K8&amp;R$7,기획현황!$G:$BR,기획현황!$AF$1-1,FALSE))</f>
        <v/>
      </c>
      <c r="S8" s="353" t="str">
        <f>IF(ISERROR(VLOOKUP(MID($E$3,15,100)&amp;$A8&amp;"-"&amp;$J8&amp;$K8&amp;S$7,기획현황!$G:$BR,기획현황!$AF$1-1,FALSE))=TRUE,"",VLOOKUP(MID($E$3,15,100)&amp;$A8&amp;"-"&amp;$J8&amp;$K8&amp;S$7,기획현황!$G:$BR,기획현황!$AF$1-1,FALSE))</f>
        <v/>
      </c>
      <c r="T8" s="353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494">
        <f>SUM(L8:T8)</f>
        <v>0</v>
      </c>
      <c r="V8" s="495" t="str">
        <f>IF(ISERROR(VLOOKUP(MID($E$3,15,100)&amp;$A8,기획현황!$F:$BR,기획현황!$AV$1,FALSE))=TRUE,"",VLOOKUP(MID($E$3,15,100)&amp;$A8,기획현황!$F:$BR,기획현황!$AV$1,FALSE))</f>
        <v/>
      </c>
      <c r="W8" s="496" t="str">
        <f>IF(ISERROR(VLOOKUP(MID($E$3,15,100)&amp;$A8,기획현황!$F:$BR,기획현황!$AW$1,FALSE))=TRUE,"",VLOOKUP(MID($E$3,15,100)&amp;$A8,기획현황!$F:$BR,기획현황!$AW$1,FALSE))</f>
        <v/>
      </c>
      <c r="X8" s="497" t="str">
        <f>IF(ISERROR(VLOOKUP(MID($E$3,15,100)&amp;$A8,기획현황!$F:$BR,기획현황!$AY$1,FALSE))=TRUE,"",VLOOKUP(MID($E$3,15,100)&amp;$A8,기획현황!$F:$BR,기획현황!$AY$1,FALSE))</f>
        <v/>
      </c>
      <c r="Y8" s="497" t="str">
        <f>IF(ISERROR(VLOOKUP(MID($E$3,15,100)&amp;$A8,기획현황!$F:$BR,기획현황!$AZ$1,FALSE))=TRUE,"",VLOOKUP(MID($E$3,15,100)&amp;$A8,기획현황!$F:$BR,기획현황!$AZ$1,FALSE))</f>
        <v/>
      </c>
      <c r="Z8" s="493"/>
      <c r="AA8" s="337"/>
    </row>
    <row r="9" spans="1:31" ht="52.5" customHeight="1">
      <c r="A9" s="491">
        <f t="shared" ref="A9:A40" si="0">A8+1</f>
        <v>2</v>
      </c>
      <c r="B9" s="349" t="str">
        <f>J9&amp;K9</f>
        <v/>
      </c>
      <c r="D9" s="351">
        <f t="shared" ref="D9:D57" si="1">IF($U9=0,0,$A9)</f>
        <v>0</v>
      </c>
      <c r="E9" s="352" t="str">
        <f>IF(ISERROR(VLOOKUP(MID($E$3,15,100)&amp;$A9,기획현황!$F:$BR,기획현황!$M$1,FALSE))=TRUE,"",VLOOKUP(MID($E$3,15,100)&amp;$A9,기획현황!$F:$BR,기획현황!$M$1,FALSE))</f>
        <v/>
      </c>
      <c r="F9" s="352" t="str">
        <f>IF(ISERROR(VLOOKUP(MID($E$3,15,100)&amp;$A9,기획현황!$F:$BR,기획현황!$Q$1,FALSE))=TRUE,"",VLOOKUP(MID($E$3,15,100)&amp;$A9,기획현황!$F:$BR,기획현황!$Q$1,FALSE))</f>
        <v/>
      </c>
      <c r="G9" s="352" t="str">
        <f>IF(ISERROR(VLOOKUP(MID($E$3,15,100)&amp;$A9,기획현황!$F:$BR,기획현황!$R$1,FALSE))=TRUE,"",VLOOKUP(MID($E$3,15,100)&amp;$A9,기획현황!$F:$BR,기획현황!$R$1,FALSE))</f>
        <v/>
      </c>
      <c r="H9" s="492"/>
      <c r="I9" s="493" t="str">
        <f>IF(ISERROR(VLOOKUP(MID($E$3,15,100)&amp;$A9,기획현황!$F:$BR,기획현황!$W$1,FALSE))=TRUE,"",VLOOKUP(MID($E$3,15,100)&amp;$A9,기획현황!$F:$BR,기획현황!$W$1,FALSE))</f>
        <v/>
      </c>
      <c r="J9" s="351" t="str">
        <f>IF(ISERROR(VLOOKUP(MID($E$3,15,100)&amp;$A9,기획현황!$F:$BR,기획현황!$U$1,FALSE))=TRUE,"",VLOOKUP(MID($E$3,15,100)&amp;$A9,기획현황!$F:$BR,기획현황!$U$1,FALSE))</f>
        <v/>
      </c>
      <c r="K9" s="351" t="str">
        <f>IF(ISERROR(VLOOKUP(MID($E$3,15,100)&amp;$A9,기획현황!$F:$BR,기획현황!$Y$1,FALSE))=TRUE,"",VLOOKUP(MID($E$3,15,100)&amp;$A9,기획현황!$F:$BR,기획현황!$Y$1,FALSE))</f>
        <v/>
      </c>
      <c r="L9" s="353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353" t="str">
        <f>IF(ISERROR(VLOOKUP(MID($E$3,15,100)&amp;$A9&amp;"-"&amp;$J9&amp;$K9&amp;M$7,기획현황!$G:$BR,기획현황!$AF$1-1,FALSE))=TRUE,"",VLOOKUP(MID($E$3,15,100)&amp;$A9&amp;"-"&amp;$J9&amp;$K9&amp;M$7,기획현황!$G:$BR,기획현황!$AF$1-1,FALSE))</f>
        <v/>
      </c>
      <c r="N9" s="353" t="str">
        <f>IF(ISERROR(VLOOKUP(MID($E$3,15,100)&amp;$A9&amp;"-"&amp;$J9&amp;$K9&amp;N$7,기획현황!$G:$BR,기획현황!$AF$1-1,FALSE))=TRUE,"",VLOOKUP(MID($E$3,15,100)&amp;$A9&amp;"-"&amp;$J9&amp;$K9&amp;N$7,기획현황!$G:$BR,기획현황!$AF$1-1,FALSE))</f>
        <v/>
      </c>
      <c r="O9" s="353" t="str">
        <f>IF(ISERROR(VLOOKUP(MID($E$3,15,100)&amp;$A9&amp;"-"&amp;$J9&amp;$K9&amp;O$7,기획현황!$G:$BR,기획현황!$AF$1-1,FALSE))=TRUE,"",VLOOKUP(MID($E$3,15,100)&amp;$A9&amp;"-"&amp;$J9&amp;$K9&amp;O$7,기획현황!$G:$BR,기획현황!$AF$1-1,FALSE))</f>
        <v/>
      </c>
      <c r="P9" s="353" t="str">
        <f>IF(ISERROR(VLOOKUP(MID($E$3,15,100)&amp;$A9&amp;"-"&amp;$J9&amp;$K9&amp;P$7,기획현황!$G:$BR,기획현황!$AF$1-1,FALSE))=TRUE,"",VLOOKUP(MID($E$3,15,100)&amp;$A9&amp;"-"&amp;$J9&amp;$K9&amp;P$7,기획현황!$G:$BR,기획현황!$AF$1-1,FALSE))</f>
        <v/>
      </c>
      <c r="Q9" s="353" t="str">
        <f>IF(ISERROR(VLOOKUP(MID($E$3,15,100)&amp;$A9&amp;"-"&amp;$J9&amp;$K9&amp;Q$7,기획현황!$G:$BR,기획현황!$AF$1-1,FALSE))=TRUE,"",VLOOKUP(MID($E$3,15,100)&amp;$A9&amp;"-"&amp;$J9&amp;$K9&amp;Q$7,기획현황!$G:$BR,기획현황!$AF$1-1,FALSE))</f>
        <v/>
      </c>
      <c r="R9" s="353" t="str">
        <f>IF(ISERROR(VLOOKUP(MID($E$3,15,100)&amp;$A9&amp;"-"&amp;$J9&amp;$K9&amp;R$7,기획현황!$G:$BR,기획현황!$AF$1-1,FALSE))=TRUE,"",VLOOKUP(MID($E$3,15,100)&amp;$A9&amp;"-"&amp;$J9&amp;$K9&amp;R$7,기획현황!$G:$BR,기획현황!$AF$1-1,FALSE))</f>
        <v/>
      </c>
      <c r="S9" s="353" t="str">
        <f>IF(ISERROR(VLOOKUP(MID($E$3,15,100)&amp;$A9&amp;"-"&amp;$J9&amp;$K9&amp;S$7,기획현황!$G:$BR,기획현황!$AF$1-1,FALSE))=TRUE,"",VLOOKUP(MID($E$3,15,100)&amp;$A9&amp;"-"&amp;$J9&amp;$K9&amp;S$7,기획현황!$G:$BR,기획현황!$AF$1-1,FALSE))</f>
        <v/>
      </c>
      <c r="T9" s="353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494">
        <f t="shared" ref="U9:U14" si="2">SUM(L9:T9)</f>
        <v>0</v>
      </c>
      <c r="V9" s="495" t="str">
        <f>IF(ISERROR(VLOOKUP(MID($E$3,15,100)&amp;$A9,기획현황!$F:$BR,기획현황!$AV$1,FALSE))=TRUE,"",VLOOKUP(MID($E$3,15,100)&amp;$A9,기획현황!$F:$BR,기획현황!$AV$1,FALSE))</f>
        <v/>
      </c>
      <c r="W9" s="496"/>
      <c r="X9" s="497" t="str">
        <f>IF(ISERROR(VLOOKUP(MID($E$3,15,100)&amp;$A9,기획현황!$F:$BR,기획현황!$AY$1,FALSE))=TRUE,"",VLOOKUP(MID($E$3,15,100)&amp;$A9,기획현황!$F:$BR,기획현황!$AY$1,FALSE))</f>
        <v/>
      </c>
      <c r="Y9" s="497" t="str">
        <f>IF(ISERROR(VLOOKUP(MID($E$3,15,100)&amp;$A9,기획현황!$F:$BR,기획현황!$AZ$1,FALSE))=TRUE,"",VLOOKUP(MID($E$3,15,100)&amp;$A9,기획현황!$F:$BR,기획현황!$AZ$1,FALSE))</f>
        <v/>
      </c>
      <c r="Z9" s="493"/>
    </row>
    <row r="10" spans="1:31" ht="52.5" customHeight="1">
      <c r="A10" s="491">
        <f t="shared" si="0"/>
        <v>3</v>
      </c>
      <c r="B10" s="349" t="str">
        <f>J10&amp;K10</f>
        <v/>
      </c>
      <c r="D10" s="351">
        <f t="shared" si="1"/>
        <v>0</v>
      </c>
      <c r="E10" s="352" t="str">
        <f>IF(ISERROR(VLOOKUP(MID($E$3,15,100)&amp;$A10,기획현황!$F:$BR,기획현황!$M$1,FALSE))=TRUE,"",VLOOKUP(MID($E$3,15,100)&amp;$A10,기획현황!$F:$BR,기획현황!$M$1,FALSE))</f>
        <v/>
      </c>
      <c r="F10" s="352" t="str">
        <f>IF(ISERROR(VLOOKUP(MID($E$3,15,100)&amp;$A10,기획현황!$F:$BR,기획현황!$Q$1,FALSE))=TRUE,"",VLOOKUP(MID($E$3,15,100)&amp;$A10,기획현황!$F:$BR,기획현황!$Q$1,FALSE))</f>
        <v/>
      </c>
      <c r="G10" s="352" t="str">
        <f>IF(ISERROR(VLOOKUP(MID($E$3,15,100)&amp;$A10,기획현황!$F:$BR,기획현황!$R$1,FALSE))=TRUE,"",VLOOKUP(MID($E$3,15,100)&amp;$A10,기획현황!$F:$BR,기획현황!$R$1,FALSE))</f>
        <v/>
      </c>
      <c r="H10" s="492"/>
      <c r="I10" s="493" t="str">
        <f>IF(ISERROR(VLOOKUP(MID($E$3,15,100)&amp;$A10,기획현황!$F:$BR,기획현황!$W$1,FALSE))=TRUE,"",VLOOKUP(MID($E$3,15,100)&amp;$A10,기획현황!$F:$BR,기획현황!$W$1,FALSE))</f>
        <v/>
      </c>
      <c r="J10" s="351" t="str">
        <f>IF(ISERROR(VLOOKUP(MID($E$3,15,100)&amp;$A10,기획현황!$F:$BR,기획현황!$U$1,FALSE))=TRUE,"",VLOOKUP(MID($E$3,15,100)&amp;$A10,기획현황!$F:$BR,기획현황!$U$1,FALSE))</f>
        <v/>
      </c>
      <c r="K10" s="351" t="str">
        <f>IF(ISERROR(VLOOKUP(MID($E$3,15,100)&amp;$A10,기획현황!$F:$BR,기획현황!$Y$1,FALSE))=TRUE,"",VLOOKUP(MID($E$3,15,100)&amp;$A10,기획현황!$F:$BR,기획현황!$Y$1,FALSE))</f>
        <v/>
      </c>
      <c r="L10" s="353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353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353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353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353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353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353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353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353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494">
        <f t="shared" si="2"/>
        <v>0</v>
      </c>
      <c r="V10" s="495" t="str">
        <f>IF(ISERROR(VLOOKUP(MID($E$3,15,100)&amp;$A10,기획현황!$F:$BR,기획현황!$AV$1,FALSE))=TRUE,"",VLOOKUP(MID($E$3,15,100)&amp;$A10,기획현황!$F:$BR,기획현황!$AV$1,FALSE))</f>
        <v/>
      </c>
      <c r="W10" s="496"/>
      <c r="X10" s="497" t="str">
        <f>IF(ISERROR(VLOOKUP(MID($E$3,15,100)&amp;$A10,기획현황!$F:$BR,기획현황!$AY$1,FALSE))=TRUE,"",VLOOKUP(MID($E$3,15,100)&amp;$A10,기획현황!$F:$BR,기획현황!$AY$1,FALSE))</f>
        <v/>
      </c>
      <c r="Y10" s="497" t="str">
        <f>IF(ISERROR(VLOOKUP(MID($E$3,15,100)&amp;$A10,기획현황!$F:$BR,기획현황!$AZ$1,FALSE))=TRUE,"",VLOOKUP(MID($E$3,15,100)&amp;$A10,기획현황!$F:$BR,기획현황!$AZ$1,FALSE))</f>
        <v/>
      </c>
      <c r="Z10" s="493"/>
    </row>
    <row r="11" spans="1:31" ht="52.5" customHeight="1">
      <c r="A11" s="491">
        <f t="shared" si="0"/>
        <v>4</v>
      </c>
      <c r="B11" s="349" t="str">
        <f>J11&amp;K11</f>
        <v/>
      </c>
      <c r="D11" s="351">
        <f t="shared" si="1"/>
        <v>0</v>
      </c>
      <c r="E11" s="352" t="str">
        <f>IF(ISERROR(VLOOKUP(MID($E$3,15,100)&amp;$A11,기획현황!$F:$BR,기획현황!$M$1,FALSE))=TRUE,"",VLOOKUP(MID($E$3,15,100)&amp;$A11,기획현황!$F:$BR,기획현황!$M$1,FALSE))</f>
        <v/>
      </c>
      <c r="F11" s="352" t="str">
        <f>IF(ISERROR(VLOOKUP(MID($E$3,15,100)&amp;$A11,기획현황!$F:$BR,기획현황!$Q$1,FALSE))=TRUE,"",VLOOKUP(MID($E$3,15,100)&amp;$A11,기획현황!$F:$BR,기획현황!$Q$1,FALSE))</f>
        <v/>
      </c>
      <c r="G11" s="352" t="str">
        <f>IF(ISERROR(VLOOKUP(MID($E$3,15,100)&amp;$A11,기획현황!$F:$BR,기획현황!$R$1,FALSE))=TRUE,"",VLOOKUP(MID($E$3,15,100)&amp;$A11,기획현황!$F:$BR,기획현황!$R$1,FALSE))</f>
        <v/>
      </c>
      <c r="H11" s="492"/>
      <c r="I11" s="493" t="str">
        <f>IF(ISERROR(VLOOKUP(MID($E$3,15,100)&amp;$A11,기획현황!$F:$BR,기획현황!$W$1,FALSE))=TRUE,"",VLOOKUP(MID($E$3,15,100)&amp;$A11,기획현황!$F:$BR,기획현황!$W$1,FALSE))</f>
        <v/>
      </c>
      <c r="J11" s="351" t="str">
        <f>IF(ISERROR(VLOOKUP(MID($E$3,15,100)&amp;$A11,기획현황!$F:$BR,기획현황!$U$1,FALSE))=TRUE,"",VLOOKUP(MID($E$3,15,100)&amp;$A11,기획현황!$F:$BR,기획현황!$U$1,FALSE))</f>
        <v/>
      </c>
      <c r="K11" s="351" t="str">
        <f>IF(ISERROR(VLOOKUP(MID($E$3,15,100)&amp;$A11,기획현황!$F:$BR,기획현황!$Y$1,FALSE))=TRUE,"",VLOOKUP(MID($E$3,15,100)&amp;$A11,기획현황!$F:$BR,기획현황!$Y$1,FALSE))</f>
        <v/>
      </c>
      <c r="L11" s="353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353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353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353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353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353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353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353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353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494">
        <f t="shared" si="2"/>
        <v>0</v>
      </c>
      <c r="V11" s="495" t="str">
        <f>IF(ISERROR(VLOOKUP(MID($E$3,15,100)&amp;$A11,기획현황!$F:$BR,기획현황!$AV$1,FALSE))=TRUE,"",VLOOKUP(MID($E$3,15,100)&amp;$A11,기획현황!$F:$BR,기획현황!$AV$1,FALSE))</f>
        <v/>
      </c>
      <c r="W11" s="496" t="str">
        <f>IF(ISERROR(VLOOKUP(MID($E$3,15,100)&amp;$A11,기획현황!$F:$BR,기획현황!$AW$1,FALSE))=TRUE,"",VLOOKUP(MID($E$3,15,100)&amp;$A11,기획현황!$F:$BR,기획현황!$AW$1,FALSE))</f>
        <v/>
      </c>
      <c r="X11" s="497" t="str">
        <f>IF(ISERROR(VLOOKUP(MID($E$3,15,100)&amp;$A11,기획현황!$F:$BR,기획현황!$AY$1,FALSE))=TRUE,"",VLOOKUP(MID($E$3,15,100)&amp;$A11,기획현황!$F:$BR,기획현황!$AY$1,FALSE))</f>
        <v/>
      </c>
      <c r="Y11" s="497" t="str">
        <f>IF(ISERROR(VLOOKUP(MID($E$3,15,100)&amp;$A11,기획현황!$F:$BR,기획현황!$AZ$1,FALSE))=TRUE,"",VLOOKUP(MID($E$3,15,100)&amp;$A11,기획현황!$F:$BR,기획현황!$AZ$1,FALSE))</f>
        <v/>
      </c>
      <c r="Z11" s="493"/>
    </row>
    <row r="12" spans="1:31" ht="52.5" customHeight="1">
      <c r="A12" s="491">
        <f t="shared" si="0"/>
        <v>5</v>
      </c>
      <c r="B12" s="349" t="str">
        <f t="shared" ref="B12:B39" si="3">J12&amp;K12</f>
        <v/>
      </c>
      <c r="D12" s="351">
        <f t="shared" si="1"/>
        <v>0</v>
      </c>
      <c r="E12" s="352" t="str">
        <f>IF(ISERROR(VLOOKUP(MID($E$3,15,100)&amp;$A12,기획현황!$F:$BR,기획현황!$M$1,FALSE))=TRUE,"",VLOOKUP(MID($E$3,15,100)&amp;$A12,기획현황!$F:$BR,기획현황!$M$1,FALSE))</f>
        <v/>
      </c>
      <c r="F12" s="352" t="str">
        <f>IF(ISERROR(VLOOKUP(MID($E$3,15,100)&amp;$A12,기획현황!$F:$BR,기획현황!$Q$1,FALSE))=TRUE,"",VLOOKUP(MID($E$3,15,100)&amp;$A12,기획현황!$F:$BR,기획현황!$Q$1,FALSE))</f>
        <v/>
      </c>
      <c r="G12" s="352" t="str">
        <f>IF(ISERROR(VLOOKUP(MID($E$3,15,100)&amp;$A12,기획현황!$F:$BR,기획현황!$R$1,FALSE))=TRUE,"",VLOOKUP(MID($E$3,15,100)&amp;$A12,기획현황!$F:$BR,기획현황!$R$1,FALSE))</f>
        <v/>
      </c>
      <c r="H12" s="492"/>
      <c r="I12" s="493" t="str">
        <f>IF(ISERROR(VLOOKUP(MID($E$3,15,100)&amp;$A12,기획현황!$F:$BR,기획현황!$W$1,FALSE))=TRUE,"",VLOOKUP(MID($E$3,15,100)&amp;$A12,기획현황!$F:$BR,기획현황!$W$1,FALSE))</f>
        <v/>
      </c>
      <c r="J12" s="351" t="str">
        <f>IF(ISERROR(VLOOKUP(MID($E$3,15,100)&amp;$A12,기획현황!$F:$BR,기획현황!$U$1,FALSE))=TRUE,"",VLOOKUP(MID($E$3,15,100)&amp;$A12,기획현황!$F:$BR,기획현황!$U$1,FALSE))</f>
        <v/>
      </c>
      <c r="K12" s="351" t="str">
        <f>IF(ISERROR(VLOOKUP(MID($E$3,15,100)&amp;$A12,기획현황!$F:$BR,기획현황!$Y$1,FALSE))=TRUE,"",VLOOKUP(MID($E$3,15,100)&amp;$A12,기획현황!$F:$BR,기획현황!$Y$1,FALSE))</f>
        <v/>
      </c>
      <c r="L12" s="353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353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353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353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353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353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353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353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353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494">
        <f t="shared" si="2"/>
        <v>0</v>
      </c>
      <c r="V12" s="495" t="str">
        <f>IF(ISERROR(VLOOKUP(MID($E$3,15,100)&amp;$A12,기획현황!$F:$BR,기획현황!$AV$1,FALSE))=TRUE,"",VLOOKUP(MID($E$3,15,100)&amp;$A12,기획현황!$F:$BR,기획현황!$AV$1,FALSE))</f>
        <v/>
      </c>
      <c r="W12" s="496" t="str">
        <f>IF(ISERROR(VLOOKUP(MID($E$3,15,100)&amp;$A12,기획현황!$F:$BR,기획현황!$AW$1,FALSE))=TRUE,"",VLOOKUP(MID($E$3,15,100)&amp;$A12,기획현황!$F:$BR,기획현황!$AW$1,FALSE))</f>
        <v/>
      </c>
      <c r="X12" s="497" t="str">
        <f>IF(ISERROR(VLOOKUP(MID($E$3,15,100)&amp;$A12,기획현황!$F:$BR,기획현황!$AY$1,FALSE))=TRUE,"",VLOOKUP(MID($E$3,15,100)&amp;$A12,기획현황!$F:$BR,기획현황!$AY$1,FALSE))</f>
        <v/>
      </c>
      <c r="Y12" s="497" t="str">
        <f>IF(ISERROR(VLOOKUP(MID($E$3,15,100)&amp;$A12,기획현황!$F:$BR,기획현황!$AZ$1,FALSE))=TRUE,"",VLOOKUP(MID($E$3,15,100)&amp;$A12,기획현황!$F:$BR,기획현황!$AZ$1,FALSE))</f>
        <v/>
      </c>
      <c r="Z12" s="493"/>
    </row>
    <row r="13" spans="1:31" ht="52.5" customHeight="1">
      <c r="A13" s="491">
        <f t="shared" si="0"/>
        <v>6</v>
      </c>
      <c r="B13" s="349" t="str">
        <f t="shared" si="3"/>
        <v/>
      </c>
      <c r="D13" s="351">
        <f t="shared" si="1"/>
        <v>0</v>
      </c>
      <c r="E13" s="352" t="str">
        <f>IF(ISERROR(VLOOKUP(MID($E$3,15,100)&amp;$A13,기획현황!$F:$BR,기획현황!$M$1,FALSE))=TRUE,"",VLOOKUP(MID($E$3,15,100)&amp;$A13,기획현황!$F:$BR,기획현황!$M$1,FALSE))</f>
        <v/>
      </c>
      <c r="F13" s="352" t="str">
        <f>IF(ISERROR(VLOOKUP(MID($E$3,15,100)&amp;$A13,기획현황!$F:$BR,기획현황!$Q$1,FALSE))=TRUE,"",VLOOKUP(MID($E$3,15,100)&amp;$A13,기획현황!$F:$BR,기획현황!$Q$1,FALSE))</f>
        <v/>
      </c>
      <c r="G13" s="352" t="str">
        <f>IF(ISERROR(VLOOKUP(MID($E$3,15,100)&amp;$A13,기획현황!$F:$BR,기획현황!$R$1,FALSE))=TRUE,"",VLOOKUP(MID($E$3,15,100)&amp;$A13,기획현황!$F:$BR,기획현황!$R$1,FALSE))</f>
        <v/>
      </c>
      <c r="H13" s="492"/>
      <c r="I13" s="493" t="str">
        <f>IF(ISERROR(VLOOKUP(MID($E$3,15,100)&amp;$A13,기획현황!$F:$BR,기획현황!$W$1,FALSE))=TRUE,"",VLOOKUP(MID($E$3,15,100)&amp;$A13,기획현황!$F:$BR,기획현황!$W$1,FALSE))</f>
        <v/>
      </c>
      <c r="J13" s="351" t="str">
        <f>IF(ISERROR(VLOOKUP(MID($E$3,15,100)&amp;$A13,기획현황!$F:$BR,기획현황!$U$1,FALSE))=TRUE,"",VLOOKUP(MID($E$3,15,100)&amp;$A13,기획현황!$F:$BR,기획현황!$U$1,FALSE))</f>
        <v/>
      </c>
      <c r="K13" s="351" t="str">
        <f>IF(ISERROR(VLOOKUP(MID($E$3,15,100)&amp;$A13,기획현황!$F:$BR,기획현황!$Y$1,FALSE))=TRUE,"",VLOOKUP(MID($E$3,15,100)&amp;$A13,기획현황!$F:$BR,기획현황!$Y$1,FALSE))</f>
        <v/>
      </c>
      <c r="L13" s="353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353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353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353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353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353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353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353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353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494">
        <f t="shared" si="2"/>
        <v>0</v>
      </c>
      <c r="V13" s="495" t="str">
        <f>IF(ISERROR(VLOOKUP(MID($E$3,15,100)&amp;$A13,기획현황!$F:$BR,기획현황!$AV$1,FALSE))=TRUE,"",VLOOKUP(MID($E$3,15,100)&amp;$A13,기획현황!$F:$BR,기획현황!$AV$1,FALSE))</f>
        <v/>
      </c>
      <c r="W13" s="496" t="str">
        <f>IF(ISERROR(VLOOKUP(MID($E$3,15,100)&amp;$A13,기획현황!$F:$BR,기획현황!$AW$1,FALSE))=TRUE,"",VLOOKUP(MID($E$3,15,100)&amp;$A13,기획현황!$F:$BR,기획현황!$AW$1,FALSE))</f>
        <v/>
      </c>
      <c r="X13" s="497" t="str">
        <f>IF(ISERROR(VLOOKUP(MID($E$3,15,100)&amp;$A13,기획현황!$F:$BR,기획현황!$AY$1,FALSE))=TRUE,"",VLOOKUP(MID($E$3,15,100)&amp;$A13,기획현황!$F:$BR,기획현황!$AY$1,FALSE))</f>
        <v/>
      </c>
      <c r="Y13" s="497" t="str">
        <f>IF(ISERROR(VLOOKUP(MID($E$3,15,100)&amp;$A13,기획현황!$F:$BR,기획현황!$AZ$1,FALSE))=TRUE,"",VLOOKUP(MID($E$3,15,100)&amp;$A13,기획현황!$F:$BR,기획현황!$AZ$1,FALSE))</f>
        <v/>
      </c>
      <c r="Z13" s="493"/>
    </row>
    <row r="14" spans="1:31" ht="52.5" customHeight="1">
      <c r="A14" s="491">
        <f t="shared" si="0"/>
        <v>7</v>
      </c>
      <c r="B14" s="349" t="str">
        <f t="shared" si="3"/>
        <v/>
      </c>
      <c r="D14" s="351">
        <f t="shared" si="1"/>
        <v>0</v>
      </c>
      <c r="E14" s="352" t="str">
        <f>IF(ISERROR(VLOOKUP(MID($E$3,15,100)&amp;$A14,기획현황!$F:$BR,기획현황!$M$1,FALSE))=TRUE,"",VLOOKUP(MID($E$3,15,100)&amp;$A14,기획현황!$F:$BR,기획현황!$M$1,FALSE))</f>
        <v/>
      </c>
      <c r="F14" s="352" t="str">
        <f>IF(ISERROR(VLOOKUP(MID($E$3,15,100)&amp;$A14,기획현황!$F:$BR,기획현황!$Q$1,FALSE))=TRUE,"",VLOOKUP(MID($E$3,15,100)&amp;$A14,기획현황!$F:$BR,기획현황!$Q$1,FALSE))</f>
        <v/>
      </c>
      <c r="G14" s="352" t="str">
        <f>IF(ISERROR(VLOOKUP(MID($E$3,15,100)&amp;$A14,기획현황!$F:$BR,기획현황!$R$1,FALSE))=TRUE,"",VLOOKUP(MID($E$3,15,100)&amp;$A14,기획현황!$F:$BR,기획현황!$R$1,FALSE))</f>
        <v/>
      </c>
      <c r="H14" s="492"/>
      <c r="I14" s="493" t="str">
        <f>IF(ISERROR(VLOOKUP(MID($E$3,15,100)&amp;$A14,기획현황!$F:$BR,기획현황!$W$1,FALSE))=TRUE,"",VLOOKUP(MID($E$3,15,100)&amp;$A14,기획현황!$F:$BR,기획현황!$W$1,FALSE))</f>
        <v/>
      </c>
      <c r="J14" s="351" t="str">
        <f>IF(ISERROR(VLOOKUP(MID($E$3,15,100)&amp;$A14,기획현황!$F:$BR,기획현황!$U$1,FALSE))=TRUE,"",VLOOKUP(MID($E$3,15,100)&amp;$A14,기획현황!$F:$BR,기획현황!$U$1,FALSE))</f>
        <v/>
      </c>
      <c r="K14" s="351" t="str">
        <f>IF(ISERROR(VLOOKUP(MID($E$3,15,100)&amp;$A14,기획현황!$F:$BR,기획현황!$Y$1,FALSE))=TRUE,"",VLOOKUP(MID($E$3,15,100)&amp;$A14,기획현황!$F:$BR,기획현황!$Y$1,FALSE))</f>
        <v/>
      </c>
      <c r="L14" s="353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353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353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353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353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353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353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353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353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494">
        <f t="shared" si="2"/>
        <v>0</v>
      </c>
      <c r="V14" s="495" t="str">
        <f>IF(ISERROR(VLOOKUP(MID($E$3,15,100)&amp;$A14,기획현황!$F:$BR,기획현황!$AV$1,FALSE))=TRUE,"",VLOOKUP(MID($E$3,15,100)&amp;$A14,기획현황!$F:$BR,기획현황!$AV$1,FALSE))</f>
        <v/>
      </c>
      <c r="W14" s="496" t="str">
        <f>IF(ISERROR(VLOOKUP(MID($E$3,15,100)&amp;$A14,기획현황!$F:$BR,기획현황!$AW$1,FALSE))=TRUE,"",VLOOKUP(MID($E$3,15,100)&amp;$A14,기획현황!$F:$BR,기획현황!$AW$1,FALSE))</f>
        <v/>
      </c>
      <c r="X14" s="497" t="str">
        <f>IF(ISERROR(VLOOKUP(MID($E$3,15,100)&amp;$A14,기획현황!$F:$BR,기획현황!$AY$1,FALSE))=TRUE,"",VLOOKUP(MID($E$3,15,100)&amp;$A14,기획현황!$F:$BR,기획현황!$AY$1,FALSE))</f>
        <v/>
      </c>
      <c r="Y14" s="497" t="str">
        <f>IF(ISERROR(VLOOKUP(MID($E$3,15,100)&amp;$A14,기획현황!$F:$BR,기획현황!$AZ$1,FALSE))=TRUE,"",VLOOKUP(MID($E$3,15,100)&amp;$A14,기획현황!$F:$BR,기획현황!$AZ$1,FALSE))</f>
        <v/>
      </c>
      <c r="Z14" s="493"/>
    </row>
    <row r="15" spans="1:31" ht="52.5" customHeight="1">
      <c r="A15" s="491">
        <f t="shared" si="0"/>
        <v>8</v>
      </c>
      <c r="B15" s="349" t="str">
        <f t="shared" si="3"/>
        <v/>
      </c>
      <c r="D15" s="351">
        <f t="shared" si="1"/>
        <v>0</v>
      </c>
      <c r="E15" s="352" t="str">
        <f>IF(ISERROR(VLOOKUP(MID($E$3,15,100)&amp;$A15,기획현황!$F:$BR,기획현황!$M$1,FALSE))=TRUE,"",VLOOKUP(MID($E$3,15,100)&amp;$A15,기획현황!$F:$BR,기획현황!$M$1,FALSE))</f>
        <v/>
      </c>
      <c r="F15" s="352" t="str">
        <f>IF(ISERROR(VLOOKUP(MID($E$3,15,100)&amp;$A15,기획현황!$F:$BR,기획현황!$Q$1,FALSE))=TRUE,"",VLOOKUP(MID($E$3,15,100)&amp;$A15,기획현황!$F:$BR,기획현황!$Q$1,FALSE))</f>
        <v/>
      </c>
      <c r="G15" s="352" t="str">
        <f>IF(ISERROR(VLOOKUP(MID($E$3,15,100)&amp;$A15,기획현황!$F:$BR,기획현황!$R$1,FALSE))=TRUE,"",VLOOKUP(MID($E$3,15,100)&amp;$A15,기획현황!$F:$BR,기획현황!$R$1,FALSE))</f>
        <v/>
      </c>
      <c r="H15" s="492"/>
      <c r="I15" s="493" t="str">
        <f>IF(ISERROR(VLOOKUP(MID($E$3,15,100)&amp;$A15,기획현황!$F:$BR,기획현황!$W$1,FALSE))=TRUE,"",VLOOKUP(MID($E$3,15,100)&amp;$A15,기획현황!$F:$BR,기획현황!$W$1,FALSE))</f>
        <v/>
      </c>
      <c r="J15" s="351" t="str">
        <f>IF(ISERROR(VLOOKUP(MID($E$3,15,100)&amp;$A15,기획현황!$F:$BR,기획현황!$U$1,FALSE))=TRUE,"",VLOOKUP(MID($E$3,15,100)&amp;$A15,기획현황!$F:$BR,기획현황!$U$1,FALSE))</f>
        <v/>
      </c>
      <c r="K15" s="351" t="str">
        <f>IF(ISERROR(VLOOKUP(MID($E$3,15,100)&amp;$A15,기획현황!$F:$BR,기획현황!$Y$1,FALSE))=TRUE,"",VLOOKUP(MID($E$3,15,100)&amp;$A15,기획현황!$F:$BR,기획현황!$Y$1,FALSE))</f>
        <v/>
      </c>
      <c r="L15" s="353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353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353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353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353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353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353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353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353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494">
        <f t="shared" ref="U15:U57" si="4">SUM(L15:T15)</f>
        <v>0</v>
      </c>
      <c r="V15" s="495" t="str">
        <f>IF(ISERROR(VLOOKUP(MID($E$3,15,100)&amp;$A15,기획현황!$F:$BR,기획현황!$AV$1,FALSE))=TRUE,"",VLOOKUP(MID($E$3,15,100)&amp;$A15,기획현황!$F:$BR,기획현황!$AV$1,FALSE))</f>
        <v/>
      </c>
      <c r="W15" s="496" t="str">
        <f>IF(ISERROR(VLOOKUP(MID($E$3,15,100)&amp;$A15,기획현황!$F:$BR,기획현황!$AW$1,FALSE))=TRUE,"",VLOOKUP(MID($E$3,15,100)&amp;$A15,기획현황!$F:$BR,기획현황!$AW$1,FALSE))</f>
        <v/>
      </c>
      <c r="X15" s="497" t="str">
        <f>IF(ISERROR(VLOOKUP(MID($E$3,15,100)&amp;$A15,기획현황!$F:$BR,기획현황!$AY$1,FALSE))=TRUE,"",VLOOKUP(MID($E$3,15,100)&amp;$A15,기획현황!$F:$BR,기획현황!$AY$1,FALSE))</f>
        <v/>
      </c>
      <c r="Y15" s="497" t="str">
        <f>IF(ISERROR(VLOOKUP(MID($E$3,15,100)&amp;$A15,기획현황!$F:$BR,기획현황!$AZ$1,FALSE))=TRUE,"",VLOOKUP(MID($E$3,15,100)&amp;$A15,기획현황!$F:$BR,기획현황!$AZ$1,FALSE))</f>
        <v/>
      </c>
      <c r="Z15" s="493"/>
    </row>
    <row r="16" spans="1:31" ht="52.5" customHeight="1">
      <c r="A16" s="491">
        <f t="shared" si="0"/>
        <v>9</v>
      </c>
      <c r="B16" s="349" t="str">
        <f t="shared" si="3"/>
        <v/>
      </c>
      <c r="D16" s="351">
        <f t="shared" si="1"/>
        <v>0</v>
      </c>
      <c r="E16" s="352" t="str">
        <f>IF(ISERROR(VLOOKUP(MID($E$3,15,100)&amp;$A16,기획현황!$F:$BR,기획현황!$M$1,FALSE))=TRUE,"",VLOOKUP(MID($E$3,15,100)&amp;$A16,기획현황!$F:$BR,기획현황!$M$1,FALSE))</f>
        <v/>
      </c>
      <c r="F16" s="352" t="str">
        <f>IF(ISERROR(VLOOKUP(MID($E$3,15,100)&amp;$A16,기획현황!$F:$BR,기획현황!$Q$1,FALSE))=TRUE,"",VLOOKUP(MID($E$3,15,100)&amp;$A16,기획현황!$F:$BR,기획현황!$Q$1,FALSE))</f>
        <v/>
      </c>
      <c r="G16" s="352" t="str">
        <f>IF(ISERROR(VLOOKUP(MID($E$3,15,100)&amp;$A16,기획현황!$F:$BR,기획현황!$R$1,FALSE))=TRUE,"",VLOOKUP(MID($E$3,15,100)&amp;$A16,기획현황!$F:$BR,기획현황!$R$1,FALSE))</f>
        <v/>
      </c>
      <c r="H16" s="492"/>
      <c r="I16" s="493" t="str">
        <f>IF(ISERROR(VLOOKUP(MID($E$3,15,100)&amp;$A16,기획현황!$F:$BR,기획현황!$W$1,FALSE))=TRUE,"",VLOOKUP(MID($E$3,15,100)&amp;$A16,기획현황!$F:$BR,기획현황!$W$1,FALSE))</f>
        <v/>
      </c>
      <c r="J16" s="351" t="str">
        <f>IF(ISERROR(VLOOKUP(MID($E$3,15,100)&amp;$A16,기획현황!$F:$BR,기획현황!$U$1,FALSE))=TRUE,"",VLOOKUP(MID($E$3,15,100)&amp;$A16,기획현황!$F:$BR,기획현황!$U$1,FALSE))</f>
        <v/>
      </c>
      <c r="K16" s="351" t="str">
        <f>IF(ISERROR(VLOOKUP(MID($E$3,15,100)&amp;$A16,기획현황!$F:$BR,기획현황!$Y$1,FALSE))=TRUE,"",VLOOKUP(MID($E$3,15,100)&amp;$A16,기획현황!$F:$BR,기획현황!$Y$1,FALSE))</f>
        <v/>
      </c>
      <c r="L16" s="353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353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353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353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353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353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353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353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353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494">
        <f t="shared" si="4"/>
        <v>0</v>
      </c>
      <c r="V16" s="495" t="str">
        <f>IF(ISERROR(VLOOKUP(MID($E$3,15,100)&amp;$A16,기획현황!$F:$BR,기획현황!$AV$1,FALSE))=TRUE,"",VLOOKUP(MID($E$3,15,100)&amp;$A16,기획현황!$F:$BR,기획현황!$AV$1,FALSE))</f>
        <v/>
      </c>
      <c r="W16" s="496" t="str">
        <f>IF(ISERROR(VLOOKUP(MID($E$3,15,100)&amp;$A16,기획현황!$F:$BR,기획현황!$AW$1,FALSE))=TRUE,"",VLOOKUP(MID($E$3,15,100)&amp;$A16,기획현황!$F:$BR,기획현황!$AW$1,FALSE))</f>
        <v/>
      </c>
      <c r="X16" s="497" t="str">
        <f>IF(ISERROR(VLOOKUP(MID($E$3,15,100)&amp;$A16,기획현황!$F:$BR,기획현황!$AY$1,FALSE))=TRUE,"",VLOOKUP(MID($E$3,15,100)&amp;$A16,기획현황!$F:$BR,기획현황!$AY$1,FALSE))</f>
        <v/>
      </c>
      <c r="Y16" s="497" t="str">
        <f>IF(ISERROR(VLOOKUP(MID($E$3,15,100)&amp;$A16,기획현황!$F:$BR,기획현황!$AZ$1,FALSE))=TRUE,"",VLOOKUP(MID($E$3,15,100)&amp;$A16,기획현황!$F:$BR,기획현황!$AZ$1,FALSE))</f>
        <v/>
      </c>
      <c r="Z16" s="493"/>
    </row>
    <row r="17" spans="1:26" ht="52.5" customHeight="1">
      <c r="A17" s="491">
        <f t="shared" si="0"/>
        <v>10</v>
      </c>
      <c r="B17" s="349" t="str">
        <f t="shared" si="3"/>
        <v/>
      </c>
      <c r="D17" s="351">
        <f t="shared" si="1"/>
        <v>0</v>
      </c>
      <c r="E17" s="352" t="str">
        <f>IF(ISERROR(VLOOKUP(MID($E$3,15,100)&amp;$A17,기획현황!$F:$BR,기획현황!$M$1,FALSE))=TRUE,"",VLOOKUP(MID($E$3,15,100)&amp;$A17,기획현황!$F:$BR,기획현황!$M$1,FALSE))</f>
        <v/>
      </c>
      <c r="F17" s="352" t="str">
        <f>IF(ISERROR(VLOOKUP(MID($E$3,15,100)&amp;$A17,기획현황!$F:$BR,기획현황!$Q$1,FALSE))=TRUE,"",VLOOKUP(MID($E$3,15,100)&amp;$A17,기획현황!$F:$BR,기획현황!$Q$1,FALSE))</f>
        <v/>
      </c>
      <c r="G17" s="352" t="str">
        <f>IF(ISERROR(VLOOKUP(MID($E$3,15,100)&amp;$A17,기획현황!$F:$BR,기획현황!$R$1,FALSE))=TRUE,"",VLOOKUP(MID($E$3,15,100)&amp;$A17,기획현황!$F:$BR,기획현황!$R$1,FALSE))</f>
        <v/>
      </c>
      <c r="H17" s="492"/>
      <c r="I17" s="493" t="str">
        <f>IF(ISERROR(VLOOKUP(MID($E$3,15,100)&amp;$A17,기획현황!$F:$BR,기획현황!$W$1,FALSE))=TRUE,"",VLOOKUP(MID($E$3,15,100)&amp;$A17,기획현황!$F:$BR,기획현황!$W$1,FALSE))</f>
        <v/>
      </c>
      <c r="J17" s="351" t="str">
        <f>IF(ISERROR(VLOOKUP(MID($E$3,15,100)&amp;$A17,기획현황!$F:$BR,기획현황!$U$1,FALSE))=TRUE,"",VLOOKUP(MID($E$3,15,100)&amp;$A17,기획현황!$F:$BR,기획현황!$U$1,FALSE))</f>
        <v/>
      </c>
      <c r="K17" s="351" t="str">
        <f>IF(ISERROR(VLOOKUP(MID($E$3,15,100)&amp;$A17,기획현황!$F:$BR,기획현황!$Y$1,FALSE))=TRUE,"",VLOOKUP(MID($E$3,15,100)&amp;$A17,기획현황!$F:$BR,기획현황!$Y$1,FALSE))</f>
        <v/>
      </c>
      <c r="L17" s="353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353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353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353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353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353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353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353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353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494">
        <f t="shared" si="4"/>
        <v>0</v>
      </c>
      <c r="V17" s="495" t="str">
        <f>IF(ISERROR(VLOOKUP(MID($E$3,15,100)&amp;$A17,기획현황!$F:$BR,기획현황!$AV$1,FALSE))=TRUE,"",VLOOKUP(MID($E$3,15,100)&amp;$A17,기획현황!$F:$BR,기획현황!$AV$1,FALSE))</f>
        <v/>
      </c>
      <c r="W17" s="496" t="str">
        <f>IF(ISERROR(VLOOKUP(MID($E$3,15,100)&amp;$A17,기획현황!$F:$BR,기획현황!$AW$1,FALSE))=TRUE,"",VLOOKUP(MID($E$3,15,100)&amp;$A17,기획현황!$F:$BR,기획현황!$AW$1,FALSE))</f>
        <v/>
      </c>
      <c r="X17" s="497" t="str">
        <f>IF(ISERROR(VLOOKUP(MID($E$3,15,100)&amp;$A17,기획현황!$F:$BR,기획현황!$AY$1,FALSE))=TRUE,"",VLOOKUP(MID($E$3,15,100)&amp;$A17,기획현황!$F:$BR,기획현황!$AY$1,FALSE))</f>
        <v/>
      </c>
      <c r="Y17" s="497" t="str">
        <f>IF(ISERROR(VLOOKUP(MID($E$3,15,100)&amp;$A17,기획현황!$F:$BR,기획현황!$AZ$1,FALSE))=TRUE,"",VLOOKUP(MID($E$3,15,100)&amp;$A17,기획현황!$F:$BR,기획현황!$AZ$1,FALSE))</f>
        <v/>
      </c>
      <c r="Z17" s="493"/>
    </row>
    <row r="18" spans="1:26" ht="52.5" customHeight="1">
      <c r="A18" s="491">
        <f t="shared" si="0"/>
        <v>11</v>
      </c>
      <c r="B18" s="349" t="str">
        <f t="shared" si="3"/>
        <v/>
      </c>
      <c r="D18" s="351">
        <f t="shared" si="1"/>
        <v>0</v>
      </c>
      <c r="E18" s="352" t="str">
        <f>IF(ISERROR(VLOOKUP(MID($E$3,15,100)&amp;$A18,기획현황!$F:$BR,기획현황!$M$1,FALSE))=TRUE,"",VLOOKUP(MID($E$3,15,100)&amp;$A18,기획현황!$F:$BR,기획현황!$M$1,FALSE))</f>
        <v/>
      </c>
      <c r="F18" s="352" t="str">
        <f>IF(ISERROR(VLOOKUP(MID($E$3,15,100)&amp;$A18,기획현황!$F:$BR,기획현황!$Q$1,FALSE))=TRUE,"",VLOOKUP(MID($E$3,15,100)&amp;$A18,기획현황!$F:$BR,기획현황!$Q$1,FALSE))</f>
        <v/>
      </c>
      <c r="G18" s="352" t="str">
        <f>IF(ISERROR(VLOOKUP(MID($E$3,15,100)&amp;$A18,기획현황!$F:$BR,기획현황!$R$1,FALSE))=TRUE,"",VLOOKUP(MID($E$3,15,100)&amp;$A18,기획현황!$F:$BR,기획현황!$R$1,FALSE))</f>
        <v/>
      </c>
      <c r="H18" s="492"/>
      <c r="I18" s="493" t="str">
        <f>IF(ISERROR(VLOOKUP(MID($E$3,15,100)&amp;$A18,기획현황!$F:$BR,기획현황!$W$1,FALSE))=TRUE,"",VLOOKUP(MID($E$3,15,100)&amp;$A18,기획현황!$F:$BR,기획현황!$W$1,FALSE))</f>
        <v/>
      </c>
      <c r="J18" s="351" t="str">
        <f>IF(ISERROR(VLOOKUP(MID($E$3,15,100)&amp;$A18,기획현황!$F:$BR,기획현황!$U$1,FALSE))=TRUE,"",VLOOKUP(MID($E$3,15,100)&amp;$A18,기획현황!$F:$BR,기획현황!$U$1,FALSE))</f>
        <v/>
      </c>
      <c r="K18" s="351" t="str">
        <f>IF(ISERROR(VLOOKUP(MID($E$3,15,100)&amp;$A18,기획현황!$F:$BR,기획현황!$Y$1,FALSE))=TRUE,"",VLOOKUP(MID($E$3,15,100)&amp;$A18,기획현황!$F:$BR,기획현황!$Y$1,FALSE))</f>
        <v/>
      </c>
      <c r="L18" s="353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353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353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353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353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353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353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353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353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494">
        <f t="shared" si="4"/>
        <v>0</v>
      </c>
      <c r="V18" s="495" t="str">
        <f>IF(ISERROR(VLOOKUP(MID($E$3,15,100)&amp;$A18,기획현황!$F:$BR,기획현황!$AV$1,FALSE))=TRUE,"",VLOOKUP(MID($E$3,15,100)&amp;$A18,기획현황!$F:$BR,기획현황!$AV$1,FALSE))</f>
        <v/>
      </c>
      <c r="W18" s="496" t="str">
        <f>IF(ISERROR(VLOOKUP(MID($E$3,15,100)&amp;$A18,기획현황!$F:$BR,기획현황!$AW$1,FALSE))=TRUE,"",VLOOKUP(MID($E$3,15,100)&amp;$A18,기획현황!$F:$BR,기획현황!$AW$1,FALSE))</f>
        <v/>
      </c>
      <c r="X18" s="497" t="str">
        <f>IF(ISERROR(VLOOKUP(MID($E$3,15,100)&amp;$A18,기획현황!$F:$BR,기획현황!$AY$1,FALSE))=TRUE,"",VLOOKUP(MID($E$3,15,100)&amp;$A18,기획현황!$F:$BR,기획현황!$AY$1,FALSE))</f>
        <v/>
      </c>
      <c r="Y18" s="497" t="str">
        <f>IF(ISERROR(VLOOKUP(MID($E$3,15,100)&amp;$A18,기획현황!$F:$BR,기획현황!$AZ$1,FALSE))=TRUE,"",VLOOKUP(MID($E$3,15,100)&amp;$A18,기획현황!$F:$BR,기획현황!$AZ$1,FALSE))</f>
        <v/>
      </c>
      <c r="Z18" s="493"/>
    </row>
    <row r="19" spans="1:26" ht="52.5" customHeight="1">
      <c r="A19" s="491">
        <f t="shared" si="0"/>
        <v>12</v>
      </c>
      <c r="B19" s="349" t="str">
        <f t="shared" si="3"/>
        <v/>
      </c>
      <c r="D19" s="351">
        <f t="shared" si="1"/>
        <v>0</v>
      </c>
      <c r="E19" s="352" t="str">
        <f>IF(ISERROR(VLOOKUP(MID($E$3,15,100)&amp;$A19,기획현황!$F:$BR,기획현황!$M$1,FALSE))=TRUE,"",VLOOKUP(MID($E$3,15,100)&amp;$A19,기획현황!$F:$BR,기획현황!$M$1,FALSE))</f>
        <v/>
      </c>
      <c r="F19" s="352" t="str">
        <f>IF(ISERROR(VLOOKUP(MID($E$3,15,100)&amp;$A19,기획현황!$F:$BR,기획현황!$Q$1,FALSE))=TRUE,"",VLOOKUP(MID($E$3,15,100)&amp;$A19,기획현황!$F:$BR,기획현황!$Q$1,FALSE))</f>
        <v/>
      </c>
      <c r="G19" s="352" t="str">
        <f>IF(ISERROR(VLOOKUP(MID($E$3,15,100)&amp;$A19,기획현황!$F:$BR,기획현황!$R$1,FALSE))=TRUE,"",VLOOKUP(MID($E$3,15,100)&amp;$A19,기획현황!$F:$BR,기획현황!$R$1,FALSE))</f>
        <v/>
      </c>
      <c r="H19" s="492"/>
      <c r="I19" s="493" t="str">
        <f>IF(ISERROR(VLOOKUP(MID($E$3,15,100)&amp;$A19,기획현황!$F:$BR,기획현황!$W$1,FALSE))=TRUE,"",VLOOKUP(MID($E$3,15,100)&amp;$A19,기획현황!$F:$BR,기획현황!$W$1,FALSE))</f>
        <v/>
      </c>
      <c r="J19" s="351" t="str">
        <f>IF(ISERROR(VLOOKUP(MID($E$3,15,100)&amp;$A19,기획현황!$F:$BR,기획현황!$U$1,FALSE))=TRUE,"",VLOOKUP(MID($E$3,15,100)&amp;$A19,기획현황!$F:$BR,기획현황!$U$1,FALSE))</f>
        <v/>
      </c>
      <c r="K19" s="351" t="str">
        <f>IF(ISERROR(VLOOKUP(MID($E$3,15,100)&amp;$A19,기획현황!$F:$BR,기획현황!$Y$1,FALSE))=TRUE,"",VLOOKUP(MID($E$3,15,100)&amp;$A19,기획현황!$F:$BR,기획현황!$Y$1,FALSE))</f>
        <v/>
      </c>
      <c r="L19" s="353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353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353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353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353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353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353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353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353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494">
        <f t="shared" si="4"/>
        <v>0</v>
      </c>
      <c r="V19" s="495" t="str">
        <f>IF(ISERROR(VLOOKUP(MID($E$3,15,100)&amp;$A19,기획현황!$F:$BR,기획현황!$AV$1,FALSE))=TRUE,"",VLOOKUP(MID($E$3,15,100)&amp;$A19,기획현황!$F:$BR,기획현황!$AV$1,FALSE))</f>
        <v/>
      </c>
      <c r="W19" s="496" t="str">
        <f>IF(ISERROR(VLOOKUP(MID($E$3,15,100)&amp;$A19,기획현황!$F:$BR,기획현황!$AW$1,FALSE))=TRUE,"",VLOOKUP(MID($E$3,15,100)&amp;$A19,기획현황!$F:$BR,기획현황!$AW$1,FALSE))</f>
        <v/>
      </c>
      <c r="X19" s="497" t="str">
        <f>IF(ISERROR(VLOOKUP(MID($E$3,15,100)&amp;$A19,기획현황!$F:$BR,기획현황!$AY$1,FALSE))=TRUE,"",VLOOKUP(MID($E$3,15,100)&amp;$A19,기획현황!$F:$BR,기획현황!$AY$1,FALSE))</f>
        <v/>
      </c>
      <c r="Y19" s="497" t="str">
        <f>IF(ISERROR(VLOOKUP(MID($E$3,15,100)&amp;$A19,기획현황!$F:$BR,기획현황!$AZ$1,FALSE))=TRUE,"",VLOOKUP(MID($E$3,15,100)&amp;$A19,기획현황!$F:$BR,기획현황!$AZ$1,FALSE))</f>
        <v/>
      </c>
      <c r="Z19" s="493"/>
    </row>
    <row r="20" spans="1:26" ht="52.5" customHeight="1">
      <c r="A20" s="491">
        <f t="shared" si="0"/>
        <v>13</v>
      </c>
      <c r="B20" s="349" t="str">
        <f t="shared" si="3"/>
        <v/>
      </c>
      <c r="D20" s="351">
        <f t="shared" si="1"/>
        <v>0</v>
      </c>
      <c r="E20" s="352" t="str">
        <f>IF(ISERROR(VLOOKUP(MID($E$3,15,100)&amp;$A20,기획현황!$F:$BR,기획현황!$M$1,FALSE))=TRUE,"",VLOOKUP(MID($E$3,15,100)&amp;$A20,기획현황!$F:$BR,기획현황!$M$1,FALSE))</f>
        <v/>
      </c>
      <c r="F20" s="352" t="str">
        <f>IF(ISERROR(VLOOKUP(MID($E$3,15,100)&amp;$A20,기획현황!$F:$BR,기획현황!$Q$1,FALSE))=TRUE,"",VLOOKUP(MID($E$3,15,100)&amp;$A20,기획현황!$F:$BR,기획현황!$Q$1,FALSE))</f>
        <v/>
      </c>
      <c r="G20" s="352" t="str">
        <f>IF(ISERROR(VLOOKUP(MID($E$3,15,100)&amp;$A20,기획현황!$F:$BR,기획현황!$R$1,FALSE))=TRUE,"",VLOOKUP(MID($E$3,15,100)&amp;$A20,기획현황!$F:$BR,기획현황!$R$1,FALSE))</f>
        <v/>
      </c>
      <c r="H20" s="492"/>
      <c r="I20" s="493" t="str">
        <f>IF(ISERROR(VLOOKUP(MID($E$3,15,100)&amp;$A20,기획현황!$F:$BR,기획현황!$W$1,FALSE))=TRUE,"",VLOOKUP(MID($E$3,15,100)&amp;$A20,기획현황!$F:$BR,기획현황!$W$1,FALSE))</f>
        <v/>
      </c>
      <c r="J20" s="351" t="str">
        <f>IF(ISERROR(VLOOKUP(MID($E$3,15,100)&amp;$A20,기획현황!$F:$BR,기획현황!$U$1,FALSE))=TRUE,"",VLOOKUP(MID($E$3,15,100)&amp;$A20,기획현황!$F:$BR,기획현황!$U$1,FALSE))</f>
        <v/>
      </c>
      <c r="K20" s="351" t="str">
        <f>IF(ISERROR(VLOOKUP(MID($E$3,15,100)&amp;$A20,기획현황!$F:$BR,기획현황!$Y$1,FALSE))=TRUE,"",VLOOKUP(MID($E$3,15,100)&amp;$A20,기획현황!$F:$BR,기획현황!$Y$1,FALSE))</f>
        <v/>
      </c>
      <c r="L20" s="353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353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353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353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353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353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353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353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353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494">
        <f t="shared" si="4"/>
        <v>0</v>
      </c>
      <c r="V20" s="495" t="str">
        <f>IF(ISERROR(VLOOKUP(MID($E$3,15,100)&amp;$A20,기획현황!$F:$BR,기획현황!$AV$1,FALSE))=TRUE,"",VLOOKUP(MID($E$3,15,100)&amp;$A20,기획현황!$F:$BR,기획현황!$AV$1,FALSE))</f>
        <v/>
      </c>
      <c r="W20" s="496" t="str">
        <f>IF(ISERROR(VLOOKUP(MID($E$3,15,100)&amp;$A20,기획현황!$F:$BR,기획현황!$AW$1,FALSE))=TRUE,"",VLOOKUP(MID($E$3,15,100)&amp;$A20,기획현황!$F:$BR,기획현황!$AW$1,FALSE))</f>
        <v/>
      </c>
      <c r="X20" s="497" t="str">
        <f>IF(ISERROR(VLOOKUP(MID($E$3,15,100)&amp;$A20,기획현황!$F:$BR,기획현황!$AY$1,FALSE))=TRUE,"",VLOOKUP(MID($E$3,15,100)&amp;$A20,기획현황!$F:$BR,기획현황!$AY$1,FALSE))</f>
        <v/>
      </c>
      <c r="Y20" s="497" t="str">
        <f>IF(ISERROR(VLOOKUP(MID($E$3,15,100)&amp;$A20,기획현황!$F:$BR,기획현황!$AZ$1,FALSE))=TRUE,"",VLOOKUP(MID($E$3,15,100)&amp;$A20,기획현황!$F:$BR,기획현황!$AZ$1,FALSE))</f>
        <v/>
      </c>
      <c r="Z20" s="493"/>
    </row>
    <row r="21" spans="1:26" ht="52.5" customHeight="1">
      <c r="A21" s="491">
        <f t="shared" si="0"/>
        <v>14</v>
      </c>
      <c r="B21" s="349" t="str">
        <f t="shared" si="3"/>
        <v/>
      </c>
      <c r="D21" s="351">
        <f t="shared" si="1"/>
        <v>0</v>
      </c>
      <c r="E21" s="352" t="str">
        <f>IF(ISERROR(VLOOKUP(MID($E$3,15,100)&amp;$A21,기획현황!$F:$BR,기획현황!$M$1,FALSE))=TRUE,"",VLOOKUP(MID($E$3,15,100)&amp;$A21,기획현황!$F:$BR,기획현황!$M$1,FALSE))</f>
        <v/>
      </c>
      <c r="F21" s="352" t="str">
        <f>IF(ISERROR(VLOOKUP(MID($E$3,15,100)&amp;$A21,기획현황!$F:$BR,기획현황!$Q$1,FALSE))=TRUE,"",VLOOKUP(MID($E$3,15,100)&amp;$A21,기획현황!$F:$BR,기획현황!$Q$1,FALSE))</f>
        <v/>
      </c>
      <c r="G21" s="352" t="str">
        <f>IF(ISERROR(VLOOKUP(MID($E$3,15,100)&amp;$A21,기획현황!$F:$BR,기획현황!$R$1,FALSE))=TRUE,"",VLOOKUP(MID($E$3,15,100)&amp;$A21,기획현황!$F:$BR,기획현황!$R$1,FALSE))</f>
        <v/>
      </c>
      <c r="H21" s="492"/>
      <c r="I21" s="493" t="str">
        <f>IF(ISERROR(VLOOKUP(MID($E$3,15,100)&amp;$A21,기획현황!$F:$BR,기획현황!$W$1,FALSE))=TRUE,"",VLOOKUP(MID($E$3,15,100)&amp;$A21,기획현황!$F:$BR,기획현황!$W$1,FALSE))</f>
        <v/>
      </c>
      <c r="J21" s="351" t="str">
        <f>IF(ISERROR(VLOOKUP(MID($E$3,15,100)&amp;$A21,기획현황!$F:$BR,기획현황!$U$1,FALSE))=TRUE,"",VLOOKUP(MID($E$3,15,100)&amp;$A21,기획현황!$F:$BR,기획현황!$U$1,FALSE))</f>
        <v/>
      </c>
      <c r="K21" s="351" t="str">
        <f>IF(ISERROR(VLOOKUP(MID($E$3,15,100)&amp;$A21,기획현황!$F:$BR,기획현황!$Y$1,FALSE))=TRUE,"",VLOOKUP(MID($E$3,15,100)&amp;$A21,기획현황!$F:$BR,기획현황!$Y$1,FALSE))</f>
        <v/>
      </c>
      <c r="L21" s="353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353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353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353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353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353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353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353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353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494">
        <f t="shared" si="4"/>
        <v>0</v>
      </c>
      <c r="V21" s="495" t="str">
        <f>IF(ISERROR(VLOOKUP(MID($E$3,15,100)&amp;$A21,기획현황!$F:$BR,기획현황!$AV$1,FALSE))=TRUE,"",VLOOKUP(MID($E$3,15,100)&amp;$A21,기획현황!$F:$BR,기획현황!$AV$1,FALSE))</f>
        <v/>
      </c>
      <c r="W21" s="496" t="str">
        <f>IF(ISERROR(VLOOKUP(MID($E$3,15,100)&amp;$A21,기획현황!$F:$BR,기획현황!$AW$1,FALSE))=TRUE,"",VLOOKUP(MID($E$3,15,100)&amp;$A21,기획현황!$F:$BR,기획현황!$AW$1,FALSE))</f>
        <v/>
      </c>
      <c r="X21" s="497" t="str">
        <f>IF(ISERROR(VLOOKUP(MID($E$3,15,100)&amp;$A21,기획현황!$F:$BR,기획현황!$AY$1,FALSE))=TRUE,"",VLOOKUP(MID($E$3,15,100)&amp;$A21,기획현황!$F:$BR,기획현황!$AY$1,FALSE))</f>
        <v/>
      </c>
      <c r="Y21" s="497" t="str">
        <f>IF(ISERROR(VLOOKUP(MID($E$3,15,100)&amp;$A21,기획현황!$F:$BR,기획현황!$AZ$1,FALSE))=TRUE,"",VLOOKUP(MID($E$3,15,100)&amp;$A21,기획현황!$F:$BR,기획현황!$AZ$1,FALSE))</f>
        <v/>
      </c>
      <c r="Z21" s="493"/>
    </row>
    <row r="22" spans="1:26" ht="52.5" customHeight="1">
      <c r="A22" s="491">
        <f t="shared" si="0"/>
        <v>15</v>
      </c>
      <c r="B22" s="349" t="str">
        <f t="shared" si="3"/>
        <v/>
      </c>
      <c r="D22" s="351">
        <f t="shared" si="1"/>
        <v>0</v>
      </c>
      <c r="E22" s="352" t="str">
        <f>IF(ISERROR(VLOOKUP(MID($E$3,15,100)&amp;$A22,기획현황!$F:$BR,기획현황!$M$1,FALSE))=TRUE,"",VLOOKUP(MID($E$3,15,100)&amp;$A22,기획현황!$F:$BR,기획현황!$M$1,FALSE))</f>
        <v/>
      </c>
      <c r="F22" s="352" t="str">
        <f>IF(ISERROR(VLOOKUP(MID($E$3,15,100)&amp;$A22,기획현황!$F:$BR,기획현황!$Q$1,FALSE))=TRUE,"",VLOOKUP(MID($E$3,15,100)&amp;$A22,기획현황!$F:$BR,기획현황!$Q$1,FALSE))</f>
        <v/>
      </c>
      <c r="G22" s="352" t="str">
        <f>IF(ISERROR(VLOOKUP(MID($E$3,15,100)&amp;$A22,기획현황!$F:$BR,기획현황!$R$1,FALSE))=TRUE,"",VLOOKUP(MID($E$3,15,100)&amp;$A22,기획현황!$F:$BR,기획현황!$R$1,FALSE))</f>
        <v/>
      </c>
      <c r="H22" s="492"/>
      <c r="I22" s="493" t="str">
        <f>IF(ISERROR(VLOOKUP(MID($E$3,15,100)&amp;$A22,기획현황!$F:$BR,기획현황!$W$1,FALSE))=TRUE,"",VLOOKUP(MID($E$3,15,100)&amp;$A22,기획현황!$F:$BR,기획현황!$W$1,FALSE))</f>
        <v/>
      </c>
      <c r="J22" s="351" t="str">
        <f>IF(ISERROR(VLOOKUP(MID($E$3,15,100)&amp;$A22,기획현황!$F:$BR,기획현황!$U$1,FALSE))=TRUE,"",VLOOKUP(MID($E$3,15,100)&amp;$A22,기획현황!$F:$BR,기획현황!$U$1,FALSE))</f>
        <v/>
      </c>
      <c r="K22" s="351" t="str">
        <f>IF(ISERROR(VLOOKUP(MID($E$3,15,100)&amp;$A22,기획현황!$F:$BR,기획현황!$Y$1,FALSE))=TRUE,"",VLOOKUP(MID($E$3,15,100)&amp;$A22,기획현황!$F:$BR,기획현황!$Y$1,FALSE))</f>
        <v/>
      </c>
      <c r="L22" s="353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353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353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353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353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353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353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353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353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494">
        <f t="shared" si="4"/>
        <v>0</v>
      </c>
      <c r="V22" s="495" t="str">
        <f>IF(ISERROR(VLOOKUP(MID($E$3,15,100)&amp;$A22,기획현황!$F:$BR,기획현황!$AV$1,FALSE))=TRUE,"",VLOOKUP(MID($E$3,15,100)&amp;$A22,기획현황!$F:$BR,기획현황!$AV$1,FALSE))</f>
        <v/>
      </c>
      <c r="W22" s="496" t="str">
        <f>IF(ISERROR(VLOOKUP(MID($E$3,15,100)&amp;$A22,기획현황!$F:$BR,기획현황!$AW$1,FALSE))=TRUE,"",VLOOKUP(MID($E$3,15,100)&amp;$A22,기획현황!$F:$BR,기획현황!$AW$1,FALSE))</f>
        <v/>
      </c>
      <c r="X22" s="497" t="str">
        <f>IF(ISERROR(VLOOKUP(MID($E$3,15,100)&amp;$A22,기획현황!$F:$BR,기획현황!$AY$1,FALSE))=TRUE,"",VLOOKUP(MID($E$3,15,100)&amp;$A22,기획현황!$F:$BR,기획현황!$AY$1,FALSE))</f>
        <v/>
      </c>
      <c r="Y22" s="497" t="str">
        <f>IF(ISERROR(VLOOKUP(MID($E$3,15,100)&amp;$A22,기획현황!$F:$BR,기획현황!$AZ$1,FALSE))=TRUE,"",VLOOKUP(MID($E$3,15,100)&amp;$A22,기획현황!$F:$BR,기획현황!$AZ$1,FALSE))</f>
        <v/>
      </c>
      <c r="Z22" s="493"/>
    </row>
    <row r="23" spans="1:26" ht="52.5" customHeight="1">
      <c r="A23" s="491">
        <f t="shared" si="0"/>
        <v>16</v>
      </c>
      <c r="B23" s="349" t="str">
        <f t="shared" si="3"/>
        <v/>
      </c>
      <c r="D23" s="351">
        <f t="shared" si="1"/>
        <v>0</v>
      </c>
      <c r="E23" s="352" t="str">
        <f>IF(ISERROR(VLOOKUP(MID($E$3,15,100)&amp;$A23,기획현황!$F:$BR,기획현황!$M$1,FALSE))=TRUE,"",VLOOKUP(MID($E$3,15,100)&amp;$A23,기획현황!$F:$BR,기획현황!$M$1,FALSE))</f>
        <v/>
      </c>
      <c r="F23" s="352" t="str">
        <f>IF(ISERROR(VLOOKUP(MID($E$3,15,100)&amp;$A23,기획현황!$F:$BR,기획현황!$Q$1,FALSE))=TRUE,"",VLOOKUP(MID($E$3,15,100)&amp;$A23,기획현황!$F:$BR,기획현황!$Q$1,FALSE))</f>
        <v/>
      </c>
      <c r="G23" s="352" t="str">
        <f>IF(ISERROR(VLOOKUP(MID($E$3,15,100)&amp;$A23,기획현황!$F:$BR,기획현황!$R$1,FALSE))=TRUE,"",VLOOKUP(MID($E$3,15,100)&amp;$A23,기획현황!$F:$BR,기획현황!$R$1,FALSE))</f>
        <v/>
      </c>
      <c r="H23" s="492"/>
      <c r="I23" s="493" t="str">
        <f>IF(ISERROR(VLOOKUP(MID($E$3,15,100)&amp;$A23,기획현황!$F:$BR,기획현황!$W$1,FALSE))=TRUE,"",VLOOKUP(MID($E$3,15,100)&amp;$A23,기획현황!$F:$BR,기획현황!$W$1,FALSE))</f>
        <v/>
      </c>
      <c r="J23" s="351" t="str">
        <f>IF(ISERROR(VLOOKUP(MID($E$3,15,100)&amp;$A23,기획현황!$F:$BR,기획현황!$U$1,FALSE))=TRUE,"",VLOOKUP(MID($E$3,15,100)&amp;$A23,기획현황!$F:$BR,기획현황!$U$1,FALSE))</f>
        <v/>
      </c>
      <c r="K23" s="351" t="str">
        <f>IF(ISERROR(VLOOKUP(MID($E$3,15,100)&amp;$A23,기획현황!$F:$BR,기획현황!$Y$1,FALSE))=TRUE,"",VLOOKUP(MID($E$3,15,100)&amp;$A23,기획현황!$F:$BR,기획현황!$Y$1,FALSE))</f>
        <v/>
      </c>
      <c r="L23" s="353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353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353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353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353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353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353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353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353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494">
        <f t="shared" si="4"/>
        <v>0</v>
      </c>
      <c r="V23" s="495" t="str">
        <f>IF(ISERROR(VLOOKUP(MID($E$3,15,100)&amp;$A23,기획현황!$F:$BR,기획현황!$AV$1,FALSE))=TRUE,"",VLOOKUP(MID($E$3,15,100)&amp;$A23,기획현황!$F:$BR,기획현황!$AV$1,FALSE))</f>
        <v/>
      </c>
      <c r="W23" s="496" t="str">
        <f>IF(ISERROR(VLOOKUP(MID($E$3,15,100)&amp;$A23,기획현황!$F:$BR,기획현황!$AW$1,FALSE))=TRUE,"",VLOOKUP(MID($E$3,15,100)&amp;$A23,기획현황!$F:$BR,기획현황!$AW$1,FALSE))</f>
        <v/>
      </c>
      <c r="X23" s="497" t="str">
        <f>IF(ISERROR(VLOOKUP(MID($E$3,15,100)&amp;$A23,기획현황!$F:$BR,기획현황!$AY$1,FALSE))=TRUE,"",VLOOKUP(MID($E$3,15,100)&amp;$A23,기획현황!$F:$BR,기획현황!$AY$1,FALSE))</f>
        <v/>
      </c>
      <c r="Y23" s="497" t="str">
        <f>IF(ISERROR(VLOOKUP(MID($E$3,15,100)&amp;$A23,기획현황!$F:$BR,기획현황!$AZ$1,FALSE))=TRUE,"",VLOOKUP(MID($E$3,15,100)&amp;$A23,기획현황!$F:$BR,기획현황!$AZ$1,FALSE))</f>
        <v/>
      </c>
      <c r="Z23" s="493"/>
    </row>
    <row r="24" spans="1:26" ht="52.5" customHeight="1">
      <c r="A24" s="491">
        <f t="shared" si="0"/>
        <v>17</v>
      </c>
      <c r="B24" s="349" t="str">
        <f t="shared" si="3"/>
        <v/>
      </c>
      <c r="D24" s="351">
        <f t="shared" si="1"/>
        <v>0</v>
      </c>
      <c r="E24" s="352" t="str">
        <f>IF(ISERROR(VLOOKUP(MID($E$3,15,100)&amp;$A24,기획현황!$F:$BR,기획현황!$M$1,FALSE))=TRUE,"",VLOOKUP(MID($E$3,15,100)&amp;$A24,기획현황!$F:$BR,기획현황!$M$1,FALSE))</f>
        <v/>
      </c>
      <c r="F24" s="352" t="str">
        <f>IF(ISERROR(VLOOKUP(MID($E$3,15,100)&amp;$A24,기획현황!$F:$BR,기획현황!$Q$1,FALSE))=TRUE,"",VLOOKUP(MID($E$3,15,100)&amp;$A24,기획현황!$F:$BR,기획현황!$Q$1,FALSE))</f>
        <v/>
      </c>
      <c r="G24" s="352" t="str">
        <f>IF(ISERROR(VLOOKUP(MID($E$3,15,100)&amp;$A24,기획현황!$F:$BR,기획현황!$R$1,FALSE))=TRUE,"",VLOOKUP(MID($E$3,15,100)&amp;$A24,기획현황!$F:$BR,기획현황!$R$1,FALSE))</f>
        <v/>
      </c>
      <c r="H24" s="492"/>
      <c r="I24" s="493" t="str">
        <f>IF(ISERROR(VLOOKUP(MID($E$3,15,100)&amp;$A24,기획현황!$F:$BR,기획현황!$W$1,FALSE))=TRUE,"",VLOOKUP(MID($E$3,15,100)&amp;$A24,기획현황!$F:$BR,기획현황!$W$1,FALSE))</f>
        <v/>
      </c>
      <c r="J24" s="351" t="str">
        <f>IF(ISERROR(VLOOKUP(MID($E$3,15,100)&amp;$A24,기획현황!$F:$BR,기획현황!$U$1,FALSE))=TRUE,"",VLOOKUP(MID($E$3,15,100)&amp;$A24,기획현황!$F:$BR,기획현황!$U$1,FALSE))</f>
        <v/>
      </c>
      <c r="K24" s="351" t="str">
        <f>IF(ISERROR(VLOOKUP(MID($E$3,15,100)&amp;$A24,기획현황!$F:$BR,기획현황!$Y$1,FALSE))=TRUE,"",VLOOKUP(MID($E$3,15,100)&amp;$A24,기획현황!$F:$BR,기획현황!$Y$1,FALSE))</f>
        <v/>
      </c>
      <c r="L24" s="353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353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353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353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353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353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353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353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353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494">
        <f t="shared" si="4"/>
        <v>0</v>
      </c>
      <c r="V24" s="495" t="str">
        <f>IF(ISERROR(VLOOKUP(MID($E$3,15,100)&amp;$A24,기획현황!$F:$BR,기획현황!$AV$1,FALSE))=TRUE,"",VLOOKUP(MID($E$3,15,100)&amp;$A24,기획현황!$F:$BR,기획현황!$AV$1,FALSE))</f>
        <v/>
      </c>
      <c r="W24" s="496" t="str">
        <f>IF(ISERROR(VLOOKUP(MID($E$3,15,100)&amp;$A24,기획현황!$F:$BR,기획현황!$AW$1,FALSE))=TRUE,"",VLOOKUP(MID($E$3,15,100)&amp;$A24,기획현황!$F:$BR,기획현황!$AW$1,FALSE))</f>
        <v/>
      </c>
      <c r="X24" s="497" t="str">
        <f>IF(ISERROR(VLOOKUP(MID($E$3,15,100)&amp;$A24,기획현황!$F:$BR,기획현황!$AY$1,FALSE))=TRUE,"",VLOOKUP(MID($E$3,15,100)&amp;$A24,기획현황!$F:$BR,기획현황!$AY$1,FALSE))</f>
        <v/>
      </c>
      <c r="Y24" s="497" t="str">
        <f>IF(ISERROR(VLOOKUP(MID($E$3,15,100)&amp;$A24,기획현황!$F:$BR,기획현황!$AZ$1,FALSE))=TRUE,"",VLOOKUP(MID($E$3,15,100)&amp;$A24,기획현황!$F:$BR,기획현황!$AZ$1,FALSE))</f>
        <v/>
      </c>
      <c r="Z24" s="493"/>
    </row>
    <row r="25" spans="1:26" ht="52.5" customHeight="1">
      <c r="A25" s="491">
        <f t="shared" si="0"/>
        <v>18</v>
      </c>
      <c r="B25" s="349" t="str">
        <f t="shared" si="3"/>
        <v/>
      </c>
      <c r="D25" s="351">
        <f t="shared" si="1"/>
        <v>0</v>
      </c>
      <c r="E25" s="352" t="str">
        <f>IF(ISERROR(VLOOKUP(MID($E$3,15,100)&amp;$A25,기획현황!$F:$BR,기획현황!$M$1,FALSE))=TRUE,"",VLOOKUP(MID($E$3,15,100)&amp;$A25,기획현황!$F:$BR,기획현황!$M$1,FALSE))</f>
        <v/>
      </c>
      <c r="F25" s="352" t="str">
        <f>IF(ISERROR(VLOOKUP(MID($E$3,15,100)&amp;$A25,기획현황!$F:$BR,기획현황!$Q$1,FALSE))=TRUE,"",VLOOKUP(MID($E$3,15,100)&amp;$A25,기획현황!$F:$BR,기획현황!$Q$1,FALSE))</f>
        <v/>
      </c>
      <c r="G25" s="352" t="str">
        <f>IF(ISERROR(VLOOKUP(MID($E$3,15,100)&amp;$A25,기획현황!$F:$BR,기획현황!$R$1,FALSE))=TRUE,"",VLOOKUP(MID($E$3,15,100)&amp;$A25,기획현황!$F:$BR,기획현황!$R$1,FALSE))</f>
        <v/>
      </c>
      <c r="H25" s="492"/>
      <c r="I25" s="493" t="str">
        <f>IF(ISERROR(VLOOKUP(MID($E$3,15,100)&amp;$A25,기획현황!$F:$BR,기획현황!$W$1,FALSE))=TRUE,"",VLOOKUP(MID($E$3,15,100)&amp;$A25,기획현황!$F:$BR,기획현황!$W$1,FALSE))</f>
        <v/>
      </c>
      <c r="J25" s="351" t="str">
        <f>IF(ISERROR(VLOOKUP(MID($E$3,15,100)&amp;$A25,기획현황!$F:$BR,기획현황!$U$1,FALSE))=TRUE,"",VLOOKUP(MID($E$3,15,100)&amp;$A25,기획현황!$F:$BR,기획현황!$U$1,FALSE))</f>
        <v/>
      </c>
      <c r="K25" s="351" t="str">
        <f>IF(ISERROR(VLOOKUP(MID($E$3,15,100)&amp;$A25,기획현황!$F:$BR,기획현황!$Y$1,FALSE))=TRUE,"",VLOOKUP(MID($E$3,15,100)&amp;$A25,기획현황!$F:$BR,기획현황!$Y$1,FALSE))</f>
        <v/>
      </c>
      <c r="L25" s="353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353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353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353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353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353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353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353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353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494">
        <f t="shared" si="4"/>
        <v>0</v>
      </c>
      <c r="V25" s="495" t="str">
        <f>IF(ISERROR(VLOOKUP(MID($E$3,15,100)&amp;$A25,기획현황!$F:$BR,기획현황!$AV$1,FALSE))=TRUE,"",VLOOKUP(MID($E$3,15,100)&amp;$A25,기획현황!$F:$BR,기획현황!$AV$1,FALSE))</f>
        <v/>
      </c>
      <c r="W25" s="496" t="str">
        <f>IF(ISERROR(VLOOKUP(MID($E$3,15,100)&amp;$A25,기획현황!$F:$BR,기획현황!$AW$1,FALSE))=TRUE,"",VLOOKUP(MID($E$3,15,100)&amp;$A25,기획현황!$F:$BR,기획현황!$AW$1,FALSE))</f>
        <v/>
      </c>
      <c r="X25" s="497" t="str">
        <f>IF(ISERROR(VLOOKUP(MID($E$3,15,100)&amp;$A25,기획현황!$F:$BR,기획현황!$AY$1,FALSE))=TRUE,"",VLOOKUP(MID($E$3,15,100)&amp;$A25,기획현황!$F:$BR,기획현황!$AY$1,FALSE))</f>
        <v/>
      </c>
      <c r="Y25" s="497" t="str">
        <f>IF(ISERROR(VLOOKUP(MID($E$3,15,100)&amp;$A25,기획현황!$F:$BR,기획현황!$AZ$1,FALSE))=TRUE,"",VLOOKUP(MID($E$3,15,100)&amp;$A25,기획현황!$F:$BR,기획현황!$AZ$1,FALSE))</f>
        <v/>
      </c>
      <c r="Z25" s="493"/>
    </row>
    <row r="26" spans="1:26" ht="52.5" customHeight="1">
      <c r="A26" s="491">
        <f t="shared" si="0"/>
        <v>19</v>
      </c>
      <c r="B26" s="349" t="str">
        <f t="shared" si="3"/>
        <v/>
      </c>
      <c r="D26" s="351">
        <f t="shared" si="1"/>
        <v>0</v>
      </c>
      <c r="E26" s="352" t="str">
        <f>IF(ISERROR(VLOOKUP(MID($E$3,15,100)&amp;$A26,기획현황!$F:$BR,기획현황!$M$1,FALSE))=TRUE,"",VLOOKUP(MID($E$3,15,100)&amp;$A26,기획현황!$F:$BR,기획현황!$M$1,FALSE))</f>
        <v/>
      </c>
      <c r="F26" s="352" t="str">
        <f>IF(ISERROR(VLOOKUP(MID($E$3,15,100)&amp;$A26,기획현황!$F:$BR,기획현황!$Q$1,FALSE))=TRUE,"",VLOOKUP(MID($E$3,15,100)&amp;$A26,기획현황!$F:$BR,기획현황!$Q$1,FALSE))</f>
        <v/>
      </c>
      <c r="G26" s="352" t="str">
        <f>IF(ISERROR(VLOOKUP(MID($E$3,15,100)&amp;$A26,기획현황!$F:$BR,기획현황!$R$1,FALSE))=TRUE,"",VLOOKUP(MID($E$3,15,100)&amp;$A26,기획현황!$F:$BR,기획현황!$R$1,FALSE))</f>
        <v/>
      </c>
      <c r="H26" s="492"/>
      <c r="I26" s="493" t="str">
        <f>IF(ISERROR(VLOOKUP(MID($E$3,15,100)&amp;$A26,기획현황!$F:$BR,기획현황!$W$1,FALSE))=TRUE,"",VLOOKUP(MID($E$3,15,100)&amp;$A26,기획현황!$F:$BR,기획현황!$W$1,FALSE))</f>
        <v/>
      </c>
      <c r="J26" s="351" t="str">
        <f>IF(ISERROR(VLOOKUP(MID($E$3,15,100)&amp;$A26,기획현황!$F:$BR,기획현황!$U$1,FALSE))=TRUE,"",VLOOKUP(MID($E$3,15,100)&amp;$A26,기획현황!$F:$BR,기획현황!$U$1,FALSE))</f>
        <v/>
      </c>
      <c r="K26" s="351" t="str">
        <f>IF(ISERROR(VLOOKUP(MID($E$3,15,100)&amp;$A26,기획현황!$F:$BR,기획현황!$Y$1,FALSE))=TRUE,"",VLOOKUP(MID($E$3,15,100)&amp;$A26,기획현황!$F:$BR,기획현황!$Y$1,FALSE))</f>
        <v/>
      </c>
      <c r="L26" s="353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353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353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353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353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353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353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353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353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494">
        <f t="shared" si="4"/>
        <v>0</v>
      </c>
      <c r="V26" s="495" t="str">
        <f>IF(ISERROR(VLOOKUP(MID($E$3,15,100)&amp;$A26,기획현황!$F:$BR,기획현황!$AV$1,FALSE))=TRUE,"",VLOOKUP(MID($E$3,15,100)&amp;$A26,기획현황!$F:$BR,기획현황!$AV$1,FALSE))</f>
        <v/>
      </c>
      <c r="W26" s="496" t="str">
        <f>IF(ISERROR(VLOOKUP(MID($E$3,15,100)&amp;$A26,기획현황!$F:$BR,기획현황!$AW$1,FALSE))=TRUE,"",VLOOKUP(MID($E$3,15,100)&amp;$A26,기획현황!$F:$BR,기획현황!$AW$1,FALSE))</f>
        <v/>
      </c>
      <c r="X26" s="497" t="str">
        <f>IF(ISERROR(VLOOKUP(MID($E$3,15,100)&amp;$A26,기획현황!$F:$BR,기획현황!$AY$1,FALSE))=TRUE,"",VLOOKUP(MID($E$3,15,100)&amp;$A26,기획현황!$F:$BR,기획현황!$AY$1,FALSE))</f>
        <v/>
      </c>
      <c r="Y26" s="497" t="str">
        <f>IF(ISERROR(VLOOKUP(MID($E$3,15,100)&amp;$A26,기획현황!$F:$BR,기획현황!$AZ$1,FALSE))=TRUE,"",VLOOKUP(MID($E$3,15,100)&amp;$A26,기획현황!$F:$BR,기획현황!$AZ$1,FALSE))</f>
        <v/>
      </c>
      <c r="Z26" s="493"/>
    </row>
    <row r="27" spans="1:26" ht="52.5" customHeight="1">
      <c r="A27" s="491">
        <f t="shared" si="0"/>
        <v>20</v>
      </c>
      <c r="B27" s="349" t="str">
        <f t="shared" si="3"/>
        <v/>
      </c>
      <c r="D27" s="351">
        <f t="shared" si="1"/>
        <v>0</v>
      </c>
      <c r="E27" s="352" t="str">
        <f>IF(ISERROR(VLOOKUP(MID($E$3,15,100)&amp;$A27,기획현황!$F:$BR,기획현황!$M$1,FALSE))=TRUE,"",VLOOKUP(MID($E$3,15,100)&amp;$A27,기획현황!$F:$BR,기획현황!$M$1,FALSE))</f>
        <v/>
      </c>
      <c r="F27" s="352" t="str">
        <f>IF(ISERROR(VLOOKUP(MID($E$3,15,100)&amp;$A27,기획현황!$F:$BR,기획현황!$Q$1,FALSE))=TRUE,"",VLOOKUP(MID($E$3,15,100)&amp;$A27,기획현황!$F:$BR,기획현황!$Q$1,FALSE))</f>
        <v/>
      </c>
      <c r="G27" s="352" t="str">
        <f>IF(ISERROR(VLOOKUP(MID($E$3,15,100)&amp;$A27,기획현황!$F:$BR,기획현황!$R$1,FALSE))=TRUE,"",VLOOKUP(MID($E$3,15,100)&amp;$A27,기획현황!$F:$BR,기획현황!$R$1,FALSE))</f>
        <v/>
      </c>
      <c r="H27" s="492"/>
      <c r="I27" s="493" t="str">
        <f>IF(ISERROR(VLOOKUP(MID($E$3,15,100)&amp;$A27,기획현황!$F:$BR,기획현황!$W$1,FALSE))=TRUE,"",VLOOKUP(MID($E$3,15,100)&amp;$A27,기획현황!$F:$BR,기획현황!$W$1,FALSE))</f>
        <v/>
      </c>
      <c r="J27" s="351" t="str">
        <f>IF(ISERROR(VLOOKUP(MID($E$3,15,100)&amp;$A27,기획현황!$F:$BR,기획현황!$U$1,FALSE))=TRUE,"",VLOOKUP(MID($E$3,15,100)&amp;$A27,기획현황!$F:$BR,기획현황!$U$1,FALSE))</f>
        <v/>
      </c>
      <c r="K27" s="351" t="str">
        <f>IF(ISERROR(VLOOKUP(MID($E$3,15,100)&amp;$A27,기획현황!$F:$BR,기획현황!$Y$1,FALSE))=TRUE,"",VLOOKUP(MID($E$3,15,100)&amp;$A27,기획현황!$F:$BR,기획현황!$Y$1,FALSE))</f>
        <v/>
      </c>
      <c r="L27" s="353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353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353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353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353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353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353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353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353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494">
        <f t="shared" si="4"/>
        <v>0</v>
      </c>
      <c r="V27" s="495" t="str">
        <f>IF(ISERROR(VLOOKUP(MID($E$3,15,100)&amp;$A27,기획현황!$F:$BR,기획현황!$AV$1,FALSE))=TRUE,"",VLOOKUP(MID($E$3,15,100)&amp;$A27,기획현황!$F:$BR,기획현황!$AV$1,FALSE))</f>
        <v/>
      </c>
      <c r="W27" s="496" t="str">
        <f>IF(ISERROR(VLOOKUP(MID($E$3,15,100)&amp;$A27,기획현황!$F:$BR,기획현황!$AW$1,FALSE))=TRUE,"",VLOOKUP(MID($E$3,15,100)&amp;$A27,기획현황!$F:$BR,기획현황!$AW$1,FALSE))</f>
        <v/>
      </c>
      <c r="X27" s="497" t="str">
        <f>IF(ISERROR(VLOOKUP(MID($E$3,15,100)&amp;$A27,기획현황!$F:$BR,기획현황!$AY$1,FALSE))=TRUE,"",VLOOKUP(MID($E$3,15,100)&amp;$A27,기획현황!$F:$BR,기획현황!$AY$1,FALSE))</f>
        <v/>
      </c>
      <c r="Y27" s="497" t="str">
        <f>IF(ISERROR(VLOOKUP(MID($E$3,15,100)&amp;$A27,기획현황!$F:$BR,기획현황!$AZ$1,FALSE))=TRUE,"",VLOOKUP(MID($E$3,15,100)&amp;$A27,기획현황!$F:$BR,기획현황!$AZ$1,FALSE))</f>
        <v/>
      </c>
      <c r="Z27" s="493"/>
    </row>
    <row r="28" spans="1:26" ht="52.5" customHeight="1">
      <c r="A28" s="491">
        <f t="shared" si="0"/>
        <v>21</v>
      </c>
      <c r="B28" s="349" t="str">
        <f t="shared" si="3"/>
        <v/>
      </c>
      <c r="D28" s="351">
        <f t="shared" si="1"/>
        <v>0</v>
      </c>
      <c r="E28" s="352" t="str">
        <f>IF(ISERROR(VLOOKUP(MID($E$3,15,100)&amp;$A28,기획현황!$F:$BR,기획현황!$M$1,FALSE))=TRUE,"",VLOOKUP(MID($E$3,15,100)&amp;$A28,기획현황!$F:$BR,기획현황!$M$1,FALSE))</f>
        <v/>
      </c>
      <c r="F28" s="352" t="str">
        <f>IF(ISERROR(VLOOKUP(MID($E$3,15,100)&amp;$A28,기획현황!$F:$BR,기획현황!$Q$1,FALSE))=TRUE,"",VLOOKUP(MID($E$3,15,100)&amp;$A28,기획현황!$F:$BR,기획현황!$Q$1,FALSE))</f>
        <v/>
      </c>
      <c r="G28" s="352" t="str">
        <f>IF(ISERROR(VLOOKUP(MID($E$3,15,100)&amp;$A28,기획현황!$F:$BR,기획현황!$R$1,FALSE))=TRUE,"",VLOOKUP(MID($E$3,15,100)&amp;$A28,기획현황!$F:$BR,기획현황!$R$1,FALSE))</f>
        <v/>
      </c>
      <c r="H28" s="492"/>
      <c r="I28" s="493" t="str">
        <f>IF(ISERROR(VLOOKUP(MID($E$3,15,100)&amp;$A28,기획현황!$F:$BR,기획현황!$W$1,FALSE))=TRUE,"",VLOOKUP(MID($E$3,15,100)&amp;$A28,기획현황!$F:$BR,기획현황!$W$1,FALSE))</f>
        <v/>
      </c>
      <c r="J28" s="351" t="str">
        <f>IF(ISERROR(VLOOKUP(MID($E$3,15,100)&amp;$A28,기획현황!$F:$BR,기획현황!$U$1,FALSE))=TRUE,"",VLOOKUP(MID($E$3,15,100)&amp;$A28,기획현황!$F:$BR,기획현황!$U$1,FALSE))</f>
        <v/>
      </c>
      <c r="K28" s="351" t="str">
        <f>IF(ISERROR(VLOOKUP(MID($E$3,15,100)&amp;$A28,기획현황!$F:$BR,기획현황!$Y$1,FALSE))=TRUE,"",VLOOKUP(MID($E$3,15,100)&amp;$A28,기획현황!$F:$BR,기획현황!$Y$1,FALSE))</f>
        <v/>
      </c>
      <c r="L28" s="353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353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353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353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353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353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353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353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353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494">
        <f t="shared" si="4"/>
        <v>0</v>
      </c>
      <c r="V28" s="495" t="str">
        <f>IF(ISERROR(VLOOKUP(MID($E$3,15,100)&amp;$A28,기획현황!$F:$BR,기획현황!$AV$1,FALSE))=TRUE,"",VLOOKUP(MID($E$3,15,100)&amp;$A28,기획현황!$F:$BR,기획현황!$AV$1,FALSE))</f>
        <v/>
      </c>
      <c r="W28" s="496" t="str">
        <f>IF(ISERROR(VLOOKUP(MID($E$3,15,100)&amp;$A28,기획현황!$F:$BR,기획현황!$AW$1,FALSE))=TRUE,"",VLOOKUP(MID($E$3,15,100)&amp;$A28,기획현황!$F:$BR,기획현황!$AW$1,FALSE))</f>
        <v/>
      </c>
      <c r="X28" s="497" t="str">
        <f>IF(ISERROR(VLOOKUP(MID($E$3,15,100)&amp;$A28,기획현황!$F:$BR,기획현황!$AY$1,FALSE))=TRUE,"",VLOOKUP(MID($E$3,15,100)&amp;$A28,기획현황!$F:$BR,기획현황!$AY$1,FALSE))</f>
        <v/>
      </c>
      <c r="Y28" s="497" t="str">
        <f>IF(ISERROR(VLOOKUP(MID($E$3,15,100)&amp;$A28,기획현황!$F:$BR,기획현황!$AZ$1,FALSE))=TRUE,"",VLOOKUP(MID($E$3,15,100)&amp;$A28,기획현황!$F:$BR,기획현황!$AZ$1,FALSE))</f>
        <v/>
      </c>
      <c r="Z28" s="493"/>
    </row>
    <row r="29" spans="1:26" ht="52.5" customHeight="1">
      <c r="A29" s="491">
        <f t="shared" si="0"/>
        <v>22</v>
      </c>
      <c r="B29" s="349" t="str">
        <f t="shared" si="3"/>
        <v/>
      </c>
      <c r="D29" s="351">
        <f t="shared" si="1"/>
        <v>0</v>
      </c>
      <c r="E29" s="352" t="str">
        <f>IF(ISERROR(VLOOKUP(MID($E$3,15,100)&amp;$A29,기획현황!$F:$BR,기획현황!$M$1,FALSE))=TRUE,"",VLOOKUP(MID($E$3,15,100)&amp;$A29,기획현황!$F:$BR,기획현황!$M$1,FALSE))</f>
        <v/>
      </c>
      <c r="F29" s="352" t="str">
        <f>IF(ISERROR(VLOOKUP(MID($E$3,15,100)&amp;$A29,기획현황!$F:$BR,기획현황!$Q$1,FALSE))=TRUE,"",VLOOKUP(MID($E$3,15,100)&amp;$A29,기획현황!$F:$BR,기획현황!$Q$1,FALSE))</f>
        <v/>
      </c>
      <c r="G29" s="352" t="str">
        <f>IF(ISERROR(VLOOKUP(MID($E$3,15,100)&amp;$A29,기획현황!$F:$BR,기획현황!$R$1,FALSE))=TRUE,"",VLOOKUP(MID($E$3,15,100)&amp;$A29,기획현황!$F:$BR,기획현황!$R$1,FALSE))</f>
        <v/>
      </c>
      <c r="H29" s="492"/>
      <c r="I29" s="493" t="str">
        <f>IF(ISERROR(VLOOKUP(MID($E$3,15,100)&amp;$A29,기획현황!$F:$BR,기획현황!$W$1,FALSE))=TRUE,"",VLOOKUP(MID($E$3,15,100)&amp;$A29,기획현황!$F:$BR,기획현황!$W$1,FALSE))</f>
        <v/>
      </c>
      <c r="J29" s="351" t="str">
        <f>IF(ISERROR(VLOOKUP(MID($E$3,15,100)&amp;$A29,기획현황!$F:$BR,기획현황!$U$1,FALSE))=TRUE,"",VLOOKUP(MID($E$3,15,100)&amp;$A29,기획현황!$F:$BR,기획현황!$U$1,FALSE))</f>
        <v/>
      </c>
      <c r="K29" s="351" t="str">
        <f>IF(ISERROR(VLOOKUP(MID($E$3,15,100)&amp;$A29,기획현황!$F:$BR,기획현황!$Y$1,FALSE))=TRUE,"",VLOOKUP(MID($E$3,15,100)&amp;$A29,기획현황!$F:$BR,기획현황!$Y$1,FALSE))</f>
        <v/>
      </c>
      <c r="L29" s="353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353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353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353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353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353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353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353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353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494">
        <f t="shared" si="4"/>
        <v>0</v>
      </c>
      <c r="V29" s="495" t="str">
        <f>IF(ISERROR(VLOOKUP(MID($E$3,15,100)&amp;$A29,기획현황!$F:$BR,기획현황!$AV$1,FALSE))=TRUE,"",VLOOKUP(MID($E$3,15,100)&amp;$A29,기획현황!$F:$BR,기획현황!$AV$1,FALSE))</f>
        <v/>
      </c>
      <c r="W29" s="496" t="str">
        <f>IF(ISERROR(VLOOKUP(MID($E$3,15,100)&amp;$A29,기획현황!$F:$BR,기획현황!$AW$1,FALSE))=TRUE,"",VLOOKUP(MID($E$3,15,100)&amp;$A29,기획현황!$F:$BR,기획현황!$AW$1,FALSE))</f>
        <v/>
      </c>
      <c r="X29" s="497" t="str">
        <f>IF(ISERROR(VLOOKUP(MID($E$3,15,100)&amp;$A29,기획현황!$F:$BR,기획현황!$AY$1,FALSE))=TRUE,"",VLOOKUP(MID($E$3,15,100)&amp;$A29,기획현황!$F:$BR,기획현황!$AY$1,FALSE))</f>
        <v/>
      </c>
      <c r="Y29" s="497" t="str">
        <f>IF(ISERROR(VLOOKUP(MID($E$3,15,100)&amp;$A29,기획현황!$F:$BR,기획현황!$AZ$1,FALSE))=TRUE,"",VLOOKUP(MID($E$3,15,100)&amp;$A29,기획현황!$F:$BR,기획현황!$AZ$1,FALSE))</f>
        <v/>
      </c>
      <c r="Z29" s="493"/>
    </row>
    <row r="30" spans="1:26" ht="52.5" customHeight="1">
      <c r="A30" s="491">
        <f t="shared" si="0"/>
        <v>23</v>
      </c>
      <c r="B30" s="349" t="str">
        <f t="shared" si="3"/>
        <v/>
      </c>
      <c r="D30" s="351">
        <f t="shared" si="1"/>
        <v>0</v>
      </c>
      <c r="E30" s="352" t="str">
        <f>IF(ISERROR(VLOOKUP(MID($E$3,15,100)&amp;$A30,기획현황!$F:$BR,기획현황!$M$1,FALSE))=TRUE,"",VLOOKUP(MID($E$3,15,100)&amp;$A30,기획현황!$F:$BR,기획현황!$M$1,FALSE))</f>
        <v/>
      </c>
      <c r="F30" s="352" t="str">
        <f>IF(ISERROR(VLOOKUP(MID($E$3,15,100)&amp;$A30,기획현황!$F:$BR,기획현황!$Q$1,FALSE))=TRUE,"",VLOOKUP(MID($E$3,15,100)&amp;$A30,기획현황!$F:$BR,기획현황!$Q$1,FALSE))</f>
        <v/>
      </c>
      <c r="G30" s="352" t="str">
        <f>IF(ISERROR(VLOOKUP(MID($E$3,15,100)&amp;$A30,기획현황!$F:$BR,기획현황!$R$1,FALSE))=TRUE,"",VLOOKUP(MID($E$3,15,100)&amp;$A30,기획현황!$F:$BR,기획현황!$R$1,FALSE))</f>
        <v/>
      </c>
      <c r="H30" s="492"/>
      <c r="I30" s="493" t="str">
        <f>IF(ISERROR(VLOOKUP(MID($E$3,15,100)&amp;$A30,기획현황!$F:$BR,기획현황!$W$1,FALSE))=TRUE,"",VLOOKUP(MID($E$3,15,100)&amp;$A30,기획현황!$F:$BR,기획현황!$W$1,FALSE))</f>
        <v/>
      </c>
      <c r="J30" s="351" t="str">
        <f>IF(ISERROR(VLOOKUP(MID($E$3,15,100)&amp;$A30,기획현황!$F:$BR,기획현황!$U$1,FALSE))=TRUE,"",VLOOKUP(MID($E$3,15,100)&amp;$A30,기획현황!$F:$BR,기획현황!$U$1,FALSE))</f>
        <v/>
      </c>
      <c r="K30" s="351" t="str">
        <f>IF(ISERROR(VLOOKUP(MID($E$3,15,100)&amp;$A30,기획현황!$F:$BR,기획현황!$Y$1,FALSE))=TRUE,"",VLOOKUP(MID($E$3,15,100)&amp;$A30,기획현황!$F:$BR,기획현황!$Y$1,FALSE))</f>
        <v/>
      </c>
      <c r="L30" s="353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353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353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353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353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353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353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353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353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494">
        <f t="shared" si="4"/>
        <v>0</v>
      </c>
      <c r="V30" s="495" t="str">
        <f>IF(ISERROR(VLOOKUP(MID($E$3,15,100)&amp;$A30,기획현황!$F:$BR,기획현황!$AV$1,FALSE))=TRUE,"",VLOOKUP(MID($E$3,15,100)&amp;$A30,기획현황!$F:$BR,기획현황!$AV$1,FALSE))</f>
        <v/>
      </c>
      <c r="W30" s="496" t="str">
        <f>IF(ISERROR(VLOOKUP(MID($E$3,15,100)&amp;$A30,기획현황!$F:$BR,기획현황!$AW$1,FALSE))=TRUE,"",VLOOKUP(MID($E$3,15,100)&amp;$A30,기획현황!$F:$BR,기획현황!$AW$1,FALSE))</f>
        <v/>
      </c>
      <c r="X30" s="497" t="str">
        <f>IF(ISERROR(VLOOKUP(MID($E$3,15,100)&amp;$A30,기획현황!$F:$BR,기획현황!$AY$1,FALSE))=TRUE,"",VLOOKUP(MID($E$3,15,100)&amp;$A30,기획현황!$F:$BR,기획현황!$AY$1,FALSE))</f>
        <v/>
      </c>
      <c r="Y30" s="497" t="str">
        <f>IF(ISERROR(VLOOKUP(MID($E$3,15,100)&amp;$A30,기획현황!$F:$BR,기획현황!$AZ$1,FALSE))=TRUE,"",VLOOKUP(MID($E$3,15,100)&amp;$A30,기획현황!$F:$BR,기획현황!$AZ$1,FALSE))</f>
        <v/>
      </c>
      <c r="Z30" s="493"/>
    </row>
    <row r="31" spans="1:26" ht="52.5" customHeight="1">
      <c r="A31" s="491">
        <f t="shared" si="0"/>
        <v>24</v>
      </c>
      <c r="B31" s="349" t="str">
        <f t="shared" si="3"/>
        <v/>
      </c>
      <c r="D31" s="351">
        <f t="shared" si="1"/>
        <v>0</v>
      </c>
      <c r="E31" s="352" t="str">
        <f>IF(ISERROR(VLOOKUP(MID($E$3,15,100)&amp;$A31,기획현황!$F:$BR,기획현황!$M$1,FALSE))=TRUE,"",VLOOKUP(MID($E$3,15,100)&amp;$A31,기획현황!$F:$BR,기획현황!$M$1,FALSE))</f>
        <v/>
      </c>
      <c r="F31" s="352" t="str">
        <f>IF(ISERROR(VLOOKUP(MID($E$3,15,100)&amp;$A31,기획현황!$F:$BR,기획현황!$Q$1,FALSE))=TRUE,"",VLOOKUP(MID($E$3,15,100)&amp;$A31,기획현황!$F:$BR,기획현황!$Q$1,FALSE))</f>
        <v/>
      </c>
      <c r="G31" s="352" t="str">
        <f>IF(ISERROR(VLOOKUP(MID($E$3,15,100)&amp;$A31,기획현황!$F:$BR,기획현황!$R$1,FALSE))=TRUE,"",VLOOKUP(MID($E$3,15,100)&amp;$A31,기획현황!$F:$BR,기획현황!$R$1,FALSE))</f>
        <v/>
      </c>
      <c r="H31" s="492"/>
      <c r="I31" s="493" t="str">
        <f>IF(ISERROR(VLOOKUP(MID($E$3,15,100)&amp;$A31,기획현황!$F:$BR,기획현황!$W$1,FALSE))=TRUE,"",VLOOKUP(MID($E$3,15,100)&amp;$A31,기획현황!$F:$BR,기획현황!$W$1,FALSE))</f>
        <v/>
      </c>
      <c r="J31" s="351" t="str">
        <f>IF(ISERROR(VLOOKUP(MID($E$3,15,100)&amp;$A31,기획현황!$F:$BR,기획현황!$U$1,FALSE))=TRUE,"",VLOOKUP(MID($E$3,15,100)&amp;$A31,기획현황!$F:$BR,기획현황!$U$1,FALSE))</f>
        <v/>
      </c>
      <c r="K31" s="351" t="str">
        <f>IF(ISERROR(VLOOKUP(MID($E$3,15,100)&amp;$A31,기획현황!$F:$BR,기획현황!$Y$1,FALSE))=TRUE,"",VLOOKUP(MID($E$3,15,100)&amp;$A31,기획현황!$F:$BR,기획현황!$Y$1,FALSE))</f>
        <v/>
      </c>
      <c r="L31" s="353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353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353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353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353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353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353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353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353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494">
        <f t="shared" si="4"/>
        <v>0</v>
      </c>
      <c r="V31" s="495" t="str">
        <f>IF(ISERROR(VLOOKUP(MID($E$3,15,100)&amp;$A31,기획현황!$F:$BR,기획현황!$AV$1,FALSE))=TRUE,"",VLOOKUP(MID($E$3,15,100)&amp;$A31,기획현황!$F:$BR,기획현황!$AV$1,FALSE))</f>
        <v/>
      </c>
      <c r="W31" s="496" t="str">
        <f>IF(ISERROR(VLOOKUP(MID($E$3,15,100)&amp;$A31,기획현황!$F:$BR,기획현황!$AW$1,FALSE))=TRUE,"",VLOOKUP(MID($E$3,15,100)&amp;$A31,기획현황!$F:$BR,기획현황!$AW$1,FALSE))</f>
        <v/>
      </c>
      <c r="X31" s="497" t="str">
        <f>IF(ISERROR(VLOOKUP(MID($E$3,15,100)&amp;$A31,기획현황!$F:$BR,기획현황!$AY$1,FALSE))=TRUE,"",VLOOKUP(MID($E$3,15,100)&amp;$A31,기획현황!$F:$BR,기획현황!$AY$1,FALSE))</f>
        <v/>
      </c>
      <c r="Y31" s="497" t="str">
        <f>IF(ISERROR(VLOOKUP(MID($E$3,15,100)&amp;$A31,기획현황!$F:$BR,기획현황!$AZ$1,FALSE))=TRUE,"",VLOOKUP(MID($E$3,15,100)&amp;$A31,기획현황!$F:$BR,기획현황!$AZ$1,FALSE))</f>
        <v/>
      </c>
      <c r="Z31" s="493"/>
    </row>
    <row r="32" spans="1:26" ht="52.5" customHeight="1">
      <c r="A32" s="491">
        <f t="shared" si="0"/>
        <v>25</v>
      </c>
      <c r="B32" s="349" t="str">
        <f t="shared" si="3"/>
        <v/>
      </c>
      <c r="D32" s="351">
        <f t="shared" si="1"/>
        <v>0</v>
      </c>
      <c r="E32" s="352" t="str">
        <f>IF(ISERROR(VLOOKUP(MID($E$3,15,100)&amp;$A32,기획현황!$F:$BR,기획현황!$M$1,FALSE))=TRUE,"",VLOOKUP(MID($E$3,15,100)&amp;$A32,기획현황!$F:$BR,기획현황!$M$1,FALSE))</f>
        <v/>
      </c>
      <c r="F32" s="352" t="str">
        <f>IF(ISERROR(VLOOKUP(MID($E$3,15,100)&amp;$A32,기획현황!$F:$BR,기획현황!$Q$1,FALSE))=TRUE,"",VLOOKUP(MID($E$3,15,100)&amp;$A32,기획현황!$F:$BR,기획현황!$Q$1,FALSE))</f>
        <v/>
      </c>
      <c r="G32" s="352" t="str">
        <f>IF(ISERROR(VLOOKUP(MID($E$3,15,100)&amp;$A32,기획현황!$F:$BR,기획현황!$R$1,FALSE))=TRUE,"",VLOOKUP(MID($E$3,15,100)&amp;$A32,기획현황!$F:$BR,기획현황!$R$1,FALSE))</f>
        <v/>
      </c>
      <c r="H32" s="492"/>
      <c r="I32" s="493" t="str">
        <f>IF(ISERROR(VLOOKUP(MID($E$3,15,100)&amp;$A32,기획현황!$F:$BR,기획현황!$W$1,FALSE))=TRUE,"",VLOOKUP(MID($E$3,15,100)&amp;$A32,기획현황!$F:$BR,기획현황!$W$1,FALSE))</f>
        <v/>
      </c>
      <c r="J32" s="351" t="str">
        <f>IF(ISERROR(VLOOKUP(MID($E$3,15,100)&amp;$A32,기획현황!$F:$BR,기획현황!$U$1,FALSE))=TRUE,"",VLOOKUP(MID($E$3,15,100)&amp;$A32,기획현황!$F:$BR,기획현황!$U$1,FALSE))</f>
        <v/>
      </c>
      <c r="K32" s="351" t="str">
        <f>IF(ISERROR(VLOOKUP(MID($E$3,15,100)&amp;$A32,기획현황!$F:$BR,기획현황!$Y$1,FALSE))=TRUE,"",VLOOKUP(MID($E$3,15,100)&amp;$A32,기획현황!$F:$BR,기획현황!$Y$1,FALSE))</f>
        <v/>
      </c>
      <c r="L32" s="353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353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353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353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353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353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353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353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353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494">
        <f t="shared" si="4"/>
        <v>0</v>
      </c>
      <c r="V32" s="495" t="str">
        <f>IF(ISERROR(VLOOKUP(MID($E$3,15,100)&amp;$A32,기획현황!$F:$BR,기획현황!$AV$1,FALSE))=TRUE,"",VLOOKUP(MID($E$3,15,100)&amp;$A32,기획현황!$F:$BR,기획현황!$AV$1,FALSE))</f>
        <v/>
      </c>
      <c r="W32" s="496" t="str">
        <f>IF(ISERROR(VLOOKUP(MID($E$3,15,100)&amp;$A32,기획현황!$F:$BR,기획현황!$AW$1,FALSE))=TRUE,"",VLOOKUP(MID($E$3,15,100)&amp;$A32,기획현황!$F:$BR,기획현황!$AW$1,FALSE))</f>
        <v/>
      </c>
      <c r="X32" s="497" t="str">
        <f>IF(ISERROR(VLOOKUP(MID($E$3,15,100)&amp;$A32,기획현황!$F:$BR,기획현황!$AY$1,FALSE))=TRUE,"",VLOOKUP(MID($E$3,15,100)&amp;$A32,기획현황!$F:$BR,기획현황!$AY$1,FALSE))</f>
        <v/>
      </c>
      <c r="Y32" s="497" t="str">
        <f>IF(ISERROR(VLOOKUP(MID($E$3,15,100)&amp;$A32,기획현황!$F:$BR,기획현황!$AZ$1,FALSE))=TRUE,"",VLOOKUP(MID($E$3,15,100)&amp;$A32,기획현황!$F:$BR,기획현황!$AZ$1,FALSE))</f>
        <v/>
      </c>
      <c r="Z32" s="493"/>
    </row>
    <row r="33" spans="1:26" ht="52.5" customHeight="1">
      <c r="A33" s="491">
        <f t="shared" si="0"/>
        <v>26</v>
      </c>
      <c r="B33" s="349" t="str">
        <f t="shared" si="3"/>
        <v/>
      </c>
      <c r="D33" s="351">
        <f t="shared" si="1"/>
        <v>0</v>
      </c>
      <c r="E33" s="352" t="str">
        <f>IF(ISERROR(VLOOKUP(MID($E$3,15,100)&amp;$A33,기획현황!$F:$BR,기획현황!$M$1,FALSE))=TRUE,"",VLOOKUP(MID($E$3,15,100)&amp;$A33,기획현황!$F:$BR,기획현황!$M$1,FALSE))</f>
        <v/>
      </c>
      <c r="F33" s="352" t="str">
        <f>IF(ISERROR(VLOOKUP(MID($E$3,15,100)&amp;$A33,기획현황!$F:$BR,기획현황!$Q$1,FALSE))=TRUE,"",VLOOKUP(MID($E$3,15,100)&amp;$A33,기획현황!$F:$BR,기획현황!$Q$1,FALSE))</f>
        <v/>
      </c>
      <c r="G33" s="352" t="str">
        <f>IF(ISERROR(VLOOKUP(MID($E$3,15,100)&amp;$A33,기획현황!$F:$BR,기획현황!$R$1,FALSE))=TRUE,"",VLOOKUP(MID($E$3,15,100)&amp;$A33,기획현황!$F:$BR,기획현황!$R$1,FALSE))</f>
        <v/>
      </c>
      <c r="H33" s="498"/>
      <c r="I33" s="493" t="str">
        <f>IF(ISERROR(VLOOKUP(MID($E$3,15,100)&amp;$A33,기획현황!$F:$BR,기획현황!$W$1,FALSE))=TRUE,"",VLOOKUP(MID($E$3,15,100)&amp;$A33,기획현황!$F:$BR,기획현황!$W$1,FALSE))</f>
        <v/>
      </c>
      <c r="J33" s="351" t="str">
        <f>IF(ISERROR(VLOOKUP(MID($E$3,15,100)&amp;$A33,기획현황!$F:$BR,기획현황!$U$1,FALSE))=TRUE,"",VLOOKUP(MID($E$3,15,100)&amp;$A33,기획현황!$F:$BR,기획현황!$U$1,FALSE))</f>
        <v/>
      </c>
      <c r="K33" s="351" t="str">
        <f>IF(ISERROR(VLOOKUP(MID($E$3,15,100)&amp;$A33,기획현황!$F:$BR,기획현황!$Y$1,FALSE))=TRUE,"",VLOOKUP(MID($E$3,15,100)&amp;$A33,기획현황!$F:$BR,기획현황!$Y$1,FALSE))</f>
        <v/>
      </c>
      <c r="L33" s="353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353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353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353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353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353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353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353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353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494">
        <f t="shared" si="4"/>
        <v>0</v>
      </c>
      <c r="V33" s="495" t="str">
        <f>IF(ISERROR(VLOOKUP(MID($E$3,15,100)&amp;$A33,기획현황!$F:$BR,기획현황!$AV$1,FALSE))=TRUE,"",VLOOKUP(MID($E$3,15,100)&amp;$A33,기획현황!$F:$BR,기획현황!$AV$1,FALSE))</f>
        <v/>
      </c>
      <c r="W33" s="496" t="str">
        <f>IF(ISERROR(VLOOKUP(MID($E$3,15,100)&amp;$A33,기획현황!$F:$BR,기획현황!$AW$1,FALSE))=TRUE,"",VLOOKUP(MID($E$3,15,100)&amp;$A33,기획현황!$F:$BR,기획현황!$AW$1,FALSE))</f>
        <v/>
      </c>
      <c r="X33" s="497" t="str">
        <f>IF(ISERROR(VLOOKUP(MID($E$3,15,100)&amp;$A33,기획현황!$F:$BR,기획현황!$AY$1,FALSE))=TRUE,"",VLOOKUP(MID($E$3,15,100)&amp;$A33,기획현황!$F:$BR,기획현황!$AY$1,FALSE))</f>
        <v/>
      </c>
      <c r="Y33" s="497" t="str">
        <f>IF(ISERROR(VLOOKUP(MID($E$3,15,100)&amp;$A33,기획현황!$F:$BR,기획현황!$AZ$1,FALSE))=TRUE,"",VLOOKUP(MID($E$3,15,100)&amp;$A33,기획현황!$F:$BR,기획현황!$AZ$1,FALSE))</f>
        <v/>
      </c>
      <c r="Z33" s="493"/>
    </row>
    <row r="34" spans="1:26" ht="52.5" customHeight="1">
      <c r="A34" s="491">
        <f t="shared" si="0"/>
        <v>27</v>
      </c>
      <c r="B34" s="349" t="str">
        <f t="shared" si="3"/>
        <v/>
      </c>
      <c r="D34" s="351">
        <f t="shared" si="1"/>
        <v>0</v>
      </c>
      <c r="E34" s="352" t="str">
        <f>IF(ISERROR(VLOOKUP(MID($E$3,15,100)&amp;$A34,기획현황!$F:$BR,기획현황!$M$1,FALSE))=TRUE,"",VLOOKUP(MID($E$3,15,100)&amp;$A34,기획현황!$F:$BR,기획현황!$M$1,FALSE))</f>
        <v/>
      </c>
      <c r="F34" s="352" t="str">
        <f>IF(ISERROR(VLOOKUP(MID($E$3,15,100)&amp;$A34,기획현황!$F:$BR,기획현황!$Q$1,FALSE))=TRUE,"",VLOOKUP(MID($E$3,15,100)&amp;$A34,기획현황!$F:$BR,기획현황!$Q$1,FALSE))</f>
        <v/>
      </c>
      <c r="G34" s="352" t="str">
        <f>IF(ISERROR(VLOOKUP(MID($E$3,15,100)&amp;$A34,기획현황!$F:$BR,기획현황!$R$1,FALSE))=TRUE,"",VLOOKUP(MID($E$3,15,100)&amp;$A34,기획현황!$F:$BR,기획현황!$R$1,FALSE))</f>
        <v/>
      </c>
      <c r="H34" s="498"/>
      <c r="I34" s="493" t="str">
        <f>IF(ISERROR(VLOOKUP(MID($E$3,15,100)&amp;$A34,기획현황!$F:$BR,기획현황!$W$1,FALSE))=TRUE,"",VLOOKUP(MID($E$3,15,100)&amp;$A34,기획현황!$F:$BR,기획현황!$W$1,FALSE))</f>
        <v/>
      </c>
      <c r="J34" s="351" t="str">
        <f>IF(ISERROR(VLOOKUP(MID($E$3,15,100)&amp;$A34,기획현황!$F:$BR,기획현황!$U$1,FALSE))=TRUE,"",VLOOKUP(MID($E$3,15,100)&amp;$A34,기획현황!$F:$BR,기획현황!$U$1,FALSE))</f>
        <v/>
      </c>
      <c r="K34" s="351" t="str">
        <f>IF(ISERROR(VLOOKUP(MID($E$3,15,100)&amp;$A34,기획현황!$F:$BR,기획현황!$Y$1,FALSE))=TRUE,"",VLOOKUP(MID($E$3,15,100)&amp;$A34,기획현황!$F:$BR,기획현황!$Y$1,FALSE))</f>
        <v/>
      </c>
      <c r="L34" s="353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353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353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353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353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353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353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353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353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494">
        <f t="shared" si="4"/>
        <v>0</v>
      </c>
      <c r="V34" s="495" t="str">
        <f>IF(ISERROR(VLOOKUP(MID($E$3,15,100)&amp;$A34,기획현황!$F:$BR,기획현황!$AV$1,FALSE))=TRUE,"",VLOOKUP(MID($E$3,15,100)&amp;$A34,기획현황!$F:$BR,기획현황!$AV$1,FALSE))</f>
        <v/>
      </c>
      <c r="W34" s="496" t="str">
        <f>IF(ISERROR(VLOOKUP(MID($E$3,15,100)&amp;$A34,기획현황!$F:$BR,기획현황!$AW$1,FALSE))=TRUE,"",VLOOKUP(MID($E$3,15,100)&amp;$A34,기획현황!$F:$BR,기획현황!$AW$1,FALSE))</f>
        <v/>
      </c>
      <c r="X34" s="497" t="str">
        <f>IF(ISERROR(VLOOKUP(MID($E$3,15,100)&amp;$A34,기획현황!$F:$BR,기획현황!$AY$1,FALSE))=TRUE,"",VLOOKUP(MID($E$3,15,100)&amp;$A34,기획현황!$F:$BR,기획현황!$AY$1,FALSE))</f>
        <v/>
      </c>
      <c r="Y34" s="497" t="str">
        <f>IF(ISERROR(VLOOKUP(MID($E$3,15,100)&amp;$A34,기획현황!$F:$BR,기획현황!$AZ$1,FALSE))=TRUE,"",VLOOKUP(MID($E$3,15,100)&amp;$A34,기획현황!$F:$BR,기획현황!$AZ$1,FALSE))</f>
        <v/>
      </c>
      <c r="Z34" s="493"/>
    </row>
    <row r="35" spans="1:26" ht="52.5" customHeight="1">
      <c r="A35" s="491">
        <f t="shared" si="0"/>
        <v>28</v>
      </c>
      <c r="B35" s="349" t="str">
        <f t="shared" si="3"/>
        <v/>
      </c>
      <c r="D35" s="351">
        <f t="shared" si="1"/>
        <v>0</v>
      </c>
      <c r="E35" s="352" t="str">
        <f>IF(ISERROR(VLOOKUP(MID($E$3,15,100)&amp;$A35,기획현황!$F:$BR,기획현황!$M$1,FALSE))=TRUE,"",VLOOKUP(MID($E$3,15,100)&amp;$A35,기획현황!$F:$BR,기획현황!$M$1,FALSE))</f>
        <v/>
      </c>
      <c r="F35" s="352" t="str">
        <f>IF(ISERROR(VLOOKUP(MID($E$3,15,100)&amp;$A35,기획현황!$F:$BR,기획현황!$Q$1,FALSE))=TRUE,"",VLOOKUP(MID($E$3,15,100)&amp;$A35,기획현황!$F:$BR,기획현황!$Q$1,FALSE))</f>
        <v/>
      </c>
      <c r="G35" s="352" t="str">
        <f>IF(ISERROR(VLOOKUP(MID($E$3,15,100)&amp;$A35,기획현황!$F:$BR,기획현황!$R$1,FALSE))=TRUE,"",VLOOKUP(MID($E$3,15,100)&amp;$A35,기획현황!$F:$BR,기획현황!$R$1,FALSE))</f>
        <v/>
      </c>
      <c r="H35" s="498"/>
      <c r="I35" s="493" t="str">
        <f>IF(ISERROR(VLOOKUP(MID($E$3,15,100)&amp;$A35,기획현황!$F:$BR,기획현황!$W$1,FALSE))=TRUE,"",VLOOKUP(MID($E$3,15,100)&amp;$A35,기획현황!$F:$BR,기획현황!$W$1,FALSE))</f>
        <v/>
      </c>
      <c r="J35" s="351" t="str">
        <f>IF(ISERROR(VLOOKUP(MID($E$3,15,100)&amp;$A35,기획현황!$F:$BR,기획현황!$U$1,FALSE))=TRUE,"",VLOOKUP(MID($E$3,15,100)&amp;$A35,기획현황!$F:$BR,기획현황!$U$1,FALSE))</f>
        <v/>
      </c>
      <c r="K35" s="351" t="str">
        <f>IF(ISERROR(VLOOKUP(MID($E$3,15,100)&amp;$A35,기획현황!$F:$BR,기획현황!$Y$1,FALSE))=TRUE,"",VLOOKUP(MID($E$3,15,100)&amp;$A35,기획현황!$F:$BR,기획현황!$Y$1,FALSE))</f>
        <v/>
      </c>
      <c r="L35" s="353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353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353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353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353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353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353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353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353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494">
        <f t="shared" si="4"/>
        <v>0</v>
      </c>
      <c r="V35" s="495" t="str">
        <f>IF(ISERROR(VLOOKUP(MID($E$3,15,100)&amp;$A35,기획현황!$F:$BR,기획현황!$AV$1,FALSE))=TRUE,"",VLOOKUP(MID($E$3,15,100)&amp;$A35,기획현황!$F:$BR,기획현황!$AV$1,FALSE))</f>
        <v/>
      </c>
      <c r="W35" s="496" t="str">
        <f>IF(ISERROR(VLOOKUP(MID($E$3,15,100)&amp;$A35,기획현황!$F:$BR,기획현황!$AW$1,FALSE))=TRUE,"",VLOOKUP(MID($E$3,15,100)&amp;$A35,기획현황!$F:$BR,기획현황!$AW$1,FALSE))</f>
        <v/>
      </c>
      <c r="X35" s="497" t="str">
        <f>IF(ISERROR(VLOOKUP(MID($E$3,15,100)&amp;$A35,기획현황!$F:$BR,기획현황!$AY$1,FALSE))=TRUE,"",VLOOKUP(MID($E$3,15,100)&amp;$A35,기획현황!$F:$BR,기획현황!$AY$1,FALSE))</f>
        <v/>
      </c>
      <c r="Y35" s="497" t="str">
        <f>IF(ISERROR(VLOOKUP(MID($E$3,15,100)&amp;$A35,기획현황!$F:$BR,기획현황!$AZ$1,FALSE))=TRUE,"",VLOOKUP(MID($E$3,15,100)&amp;$A35,기획현황!$F:$BR,기획현황!$AZ$1,FALSE))</f>
        <v/>
      </c>
      <c r="Z35" s="493"/>
    </row>
    <row r="36" spans="1:26" ht="52.5" customHeight="1">
      <c r="A36" s="491">
        <f t="shared" si="0"/>
        <v>29</v>
      </c>
      <c r="B36" s="349" t="str">
        <f t="shared" si="3"/>
        <v/>
      </c>
      <c r="D36" s="351">
        <f t="shared" si="1"/>
        <v>0</v>
      </c>
      <c r="E36" s="352" t="str">
        <f>IF(ISERROR(VLOOKUP(MID($E$3,15,100)&amp;$A36,기획현황!$F:$BR,기획현황!$M$1,FALSE))=TRUE,"",VLOOKUP(MID($E$3,15,100)&amp;$A36,기획현황!$F:$BR,기획현황!$M$1,FALSE))</f>
        <v/>
      </c>
      <c r="F36" s="352" t="str">
        <f>IF(ISERROR(VLOOKUP(MID($E$3,15,100)&amp;$A36,기획현황!$F:$BR,기획현황!$Q$1,FALSE))=TRUE,"",VLOOKUP(MID($E$3,15,100)&amp;$A36,기획현황!$F:$BR,기획현황!$Q$1,FALSE))</f>
        <v/>
      </c>
      <c r="G36" s="352" t="str">
        <f>IF(ISERROR(VLOOKUP(MID($E$3,15,100)&amp;$A36,기획현황!$F:$BR,기획현황!$R$1,FALSE))=TRUE,"",VLOOKUP(MID($E$3,15,100)&amp;$A36,기획현황!$F:$BR,기획현황!$R$1,FALSE))</f>
        <v/>
      </c>
      <c r="H36" s="498"/>
      <c r="I36" s="493" t="str">
        <f>IF(ISERROR(VLOOKUP(MID($E$3,15,100)&amp;$A36,기획현황!$F:$BR,기획현황!$W$1,FALSE))=TRUE,"",VLOOKUP(MID($E$3,15,100)&amp;$A36,기획현황!$F:$BR,기획현황!$W$1,FALSE))</f>
        <v/>
      </c>
      <c r="J36" s="351" t="str">
        <f>IF(ISERROR(VLOOKUP(MID($E$3,15,100)&amp;$A36,기획현황!$F:$BR,기획현황!$U$1,FALSE))=TRUE,"",VLOOKUP(MID($E$3,15,100)&amp;$A36,기획현황!$F:$BR,기획현황!$U$1,FALSE))</f>
        <v/>
      </c>
      <c r="K36" s="351" t="str">
        <f>IF(ISERROR(VLOOKUP(MID($E$3,15,100)&amp;$A36,기획현황!$F:$BR,기획현황!$Y$1,FALSE))=TRUE,"",VLOOKUP(MID($E$3,15,100)&amp;$A36,기획현황!$F:$BR,기획현황!$Y$1,FALSE))</f>
        <v/>
      </c>
      <c r="L36" s="353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353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353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353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353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353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353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353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353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494">
        <f t="shared" si="4"/>
        <v>0</v>
      </c>
      <c r="V36" s="495" t="str">
        <f>IF(ISERROR(VLOOKUP(MID($E$3,15,100)&amp;$A36,기획현황!$F:$BR,기획현황!$AV$1,FALSE))=TRUE,"",VLOOKUP(MID($E$3,15,100)&amp;$A36,기획현황!$F:$BR,기획현황!$AV$1,FALSE))</f>
        <v/>
      </c>
      <c r="W36" s="496" t="str">
        <f>IF(ISERROR(VLOOKUP(MID($E$3,15,100)&amp;$A36,기획현황!$F:$BR,기획현황!$AW$1,FALSE))=TRUE,"",VLOOKUP(MID($E$3,15,100)&amp;$A36,기획현황!$F:$BR,기획현황!$AW$1,FALSE))</f>
        <v/>
      </c>
      <c r="X36" s="497" t="str">
        <f>IF(ISERROR(VLOOKUP(MID($E$3,15,100)&amp;$A36,기획현황!$F:$BR,기획현황!$AY$1,FALSE))=TRUE,"",VLOOKUP(MID($E$3,15,100)&amp;$A36,기획현황!$F:$BR,기획현황!$AY$1,FALSE))</f>
        <v/>
      </c>
      <c r="Y36" s="497" t="str">
        <f>IF(ISERROR(VLOOKUP(MID($E$3,15,100)&amp;$A36,기획현황!$F:$BR,기획현황!$AZ$1,FALSE))=TRUE,"",VLOOKUP(MID($E$3,15,100)&amp;$A36,기획현황!$F:$BR,기획현황!$AZ$1,FALSE))</f>
        <v/>
      </c>
      <c r="Z36" s="493"/>
    </row>
    <row r="37" spans="1:26" ht="52.5" customHeight="1">
      <c r="A37" s="491">
        <f t="shared" si="0"/>
        <v>30</v>
      </c>
      <c r="B37" s="349" t="str">
        <f t="shared" si="3"/>
        <v/>
      </c>
      <c r="D37" s="351">
        <f t="shared" si="1"/>
        <v>0</v>
      </c>
      <c r="E37" s="352" t="str">
        <f>IF(ISERROR(VLOOKUP(MID($E$3,15,100)&amp;$A37,기획현황!$F:$BR,기획현황!$M$1,FALSE))=TRUE,"",VLOOKUP(MID($E$3,15,100)&amp;$A37,기획현황!$F:$BR,기획현황!$M$1,FALSE))</f>
        <v/>
      </c>
      <c r="F37" s="352" t="str">
        <f>IF(ISERROR(VLOOKUP(MID($E$3,15,100)&amp;$A37,기획현황!$F:$BR,기획현황!$Q$1,FALSE))=TRUE,"",VLOOKUP(MID($E$3,15,100)&amp;$A37,기획현황!$F:$BR,기획현황!$Q$1,FALSE))</f>
        <v/>
      </c>
      <c r="G37" s="352" t="str">
        <f>IF(ISERROR(VLOOKUP(MID($E$3,15,100)&amp;$A37,기획현황!$F:$BR,기획현황!$R$1,FALSE))=TRUE,"",VLOOKUP(MID($E$3,15,100)&amp;$A37,기획현황!$F:$BR,기획현황!$R$1,FALSE))</f>
        <v/>
      </c>
      <c r="H37" s="498"/>
      <c r="I37" s="493" t="str">
        <f>IF(ISERROR(VLOOKUP(MID($E$3,15,100)&amp;$A37,기획현황!$F:$BR,기획현황!$W$1,FALSE))=TRUE,"",VLOOKUP(MID($E$3,15,100)&amp;$A37,기획현황!$F:$BR,기획현황!$W$1,FALSE))</f>
        <v/>
      </c>
      <c r="J37" s="351" t="str">
        <f>IF(ISERROR(VLOOKUP(MID($E$3,15,100)&amp;$A37,기획현황!$F:$BR,기획현황!$U$1,FALSE))=TRUE,"",VLOOKUP(MID($E$3,15,100)&amp;$A37,기획현황!$F:$BR,기획현황!$U$1,FALSE))</f>
        <v/>
      </c>
      <c r="K37" s="351" t="str">
        <f>IF(ISERROR(VLOOKUP(MID($E$3,15,100)&amp;$A37,기획현황!$F:$BR,기획현황!$Y$1,FALSE))=TRUE,"",VLOOKUP(MID($E$3,15,100)&amp;$A37,기획현황!$F:$BR,기획현황!$Y$1,FALSE))</f>
        <v/>
      </c>
      <c r="L37" s="353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353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353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353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353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353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353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353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353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494">
        <f t="shared" si="4"/>
        <v>0</v>
      </c>
      <c r="V37" s="495" t="str">
        <f>IF(ISERROR(VLOOKUP(MID($E$3,15,100)&amp;$A37,기획현황!$F:$BR,기획현황!$AV$1,FALSE))=TRUE,"",VLOOKUP(MID($E$3,15,100)&amp;$A37,기획현황!$F:$BR,기획현황!$AV$1,FALSE))</f>
        <v/>
      </c>
      <c r="W37" s="496" t="str">
        <f>IF(ISERROR(VLOOKUP(MID($E$3,15,100)&amp;$A37,기획현황!$F:$BR,기획현황!$AW$1,FALSE))=TRUE,"",VLOOKUP(MID($E$3,15,100)&amp;$A37,기획현황!$F:$BR,기획현황!$AW$1,FALSE))</f>
        <v/>
      </c>
      <c r="X37" s="497" t="str">
        <f>IF(ISERROR(VLOOKUP(MID($E$3,15,100)&amp;$A37,기획현황!$F:$BR,기획현황!$AY$1,FALSE))=TRUE,"",VLOOKUP(MID($E$3,15,100)&amp;$A37,기획현황!$F:$BR,기획현황!$AY$1,FALSE))</f>
        <v/>
      </c>
      <c r="Y37" s="497" t="str">
        <f>IF(ISERROR(VLOOKUP(MID($E$3,15,100)&amp;$A37,기획현황!$F:$BR,기획현황!$AZ$1,FALSE))=TRUE,"",VLOOKUP(MID($E$3,15,100)&amp;$A37,기획현황!$F:$BR,기획현황!$AZ$1,FALSE))</f>
        <v/>
      </c>
      <c r="Z37" s="493"/>
    </row>
    <row r="38" spans="1:26" ht="52.5" customHeight="1">
      <c r="A38" s="491">
        <f t="shared" si="0"/>
        <v>31</v>
      </c>
      <c r="B38" s="349" t="str">
        <f t="shared" si="3"/>
        <v/>
      </c>
      <c r="D38" s="351">
        <f t="shared" si="1"/>
        <v>0</v>
      </c>
      <c r="E38" s="352" t="str">
        <f>IF(ISERROR(VLOOKUP(MID($E$3,15,100)&amp;$A38,기획현황!$F:$BR,기획현황!$M$1,FALSE))=TRUE,"",VLOOKUP(MID($E$3,15,100)&amp;$A38,기획현황!$F:$BR,기획현황!$M$1,FALSE))</f>
        <v/>
      </c>
      <c r="F38" s="352" t="str">
        <f>IF(ISERROR(VLOOKUP(MID($E$3,15,100)&amp;$A38,기획현황!$F:$BR,기획현황!$Q$1,FALSE))=TRUE,"",VLOOKUP(MID($E$3,15,100)&amp;$A38,기획현황!$F:$BR,기획현황!$Q$1,FALSE))</f>
        <v/>
      </c>
      <c r="G38" s="352" t="str">
        <f>IF(ISERROR(VLOOKUP(MID($E$3,15,100)&amp;$A38,기획현황!$F:$BR,기획현황!$R$1,FALSE))=TRUE,"",VLOOKUP(MID($E$3,15,100)&amp;$A38,기획현황!$F:$BR,기획현황!$R$1,FALSE))</f>
        <v/>
      </c>
      <c r="H38" s="498"/>
      <c r="I38" s="493" t="str">
        <f>IF(ISERROR(VLOOKUP(MID($E$3,15,100)&amp;$A38,기획현황!$F:$BR,기획현황!$W$1,FALSE))=TRUE,"",VLOOKUP(MID($E$3,15,100)&amp;$A38,기획현황!$F:$BR,기획현황!$W$1,FALSE))</f>
        <v/>
      </c>
      <c r="J38" s="351" t="str">
        <f>IF(ISERROR(VLOOKUP(MID($E$3,15,100)&amp;$A38,기획현황!$F:$BR,기획현황!$U$1,FALSE))=TRUE,"",VLOOKUP(MID($E$3,15,100)&amp;$A38,기획현황!$F:$BR,기획현황!$U$1,FALSE))</f>
        <v/>
      </c>
      <c r="K38" s="351" t="str">
        <f>IF(ISERROR(VLOOKUP(MID($E$3,15,100)&amp;$A38,기획현황!$F:$BR,기획현황!$Y$1,FALSE))=TRUE,"",VLOOKUP(MID($E$3,15,100)&amp;$A38,기획현황!$F:$BR,기획현황!$Y$1,FALSE))</f>
        <v/>
      </c>
      <c r="L38" s="353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353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353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353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353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353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353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353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353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494">
        <f t="shared" si="4"/>
        <v>0</v>
      </c>
      <c r="V38" s="495" t="str">
        <f>IF(ISERROR(VLOOKUP(MID($E$3,15,100)&amp;$A38,기획현황!$F:$BR,기획현황!$AV$1,FALSE))=TRUE,"",VLOOKUP(MID($E$3,15,100)&amp;$A38,기획현황!$F:$BR,기획현황!$AV$1,FALSE))</f>
        <v/>
      </c>
      <c r="W38" s="496" t="str">
        <f>IF(ISERROR(VLOOKUP(MID($E$3,15,100)&amp;$A38,기획현황!$F:$BR,기획현황!$AW$1,FALSE))=TRUE,"",VLOOKUP(MID($E$3,15,100)&amp;$A38,기획현황!$F:$BR,기획현황!$AW$1,FALSE))</f>
        <v/>
      </c>
      <c r="X38" s="497" t="str">
        <f>IF(ISERROR(VLOOKUP(MID($E$3,15,100)&amp;$A38,기획현황!$F:$BR,기획현황!$AY$1,FALSE))=TRUE,"",VLOOKUP(MID($E$3,15,100)&amp;$A38,기획현황!$F:$BR,기획현황!$AY$1,FALSE))</f>
        <v/>
      </c>
      <c r="Y38" s="497" t="str">
        <f>IF(ISERROR(VLOOKUP(MID($E$3,15,100)&amp;$A38,기획현황!$F:$BR,기획현황!$AZ$1,FALSE))=TRUE,"",VLOOKUP(MID($E$3,15,100)&amp;$A38,기획현황!$F:$BR,기획현황!$AZ$1,FALSE))</f>
        <v/>
      </c>
      <c r="Z38" s="493"/>
    </row>
    <row r="39" spans="1:26" ht="52.5" customHeight="1">
      <c r="A39" s="491">
        <f t="shared" si="0"/>
        <v>32</v>
      </c>
      <c r="B39" s="349" t="str">
        <f t="shared" si="3"/>
        <v/>
      </c>
      <c r="D39" s="351">
        <f t="shared" si="1"/>
        <v>0</v>
      </c>
      <c r="E39" s="352" t="str">
        <f>IF(ISERROR(VLOOKUP(MID($E$3,15,100)&amp;$A39,기획현황!$F:$BR,기획현황!$M$1,FALSE))=TRUE,"",VLOOKUP(MID($E$3,15,100)&amp;$A39,기획현황!$F:$BR,기획현황!$M$1,FALSE))</f>
        <v/>
      </c>
      <c r="F39" s="352" t="str">
        <f>IF(ISERROR(VLOOKUP(MID($E$3,15,100)&amp;$A39,기획현황!$F:$BR,기획현황!$Q$1,FALSE))=TRUE,"",VLOOKUP(MID($E$3,15,100)&amp;$A39,기획현황!$F:$BR,기획현황!$Q$1,FALSE))</f>
        <v/>
      </c>
      <c r="G39" s="352" t="str">
        <f>IF(ISERROR(VLOOKUP(MID($E$3,15,100)&amp;$A39,기획현황!$F:$BR,기획현황!$R$1,FALSE))=TRUE,"",VLOOKUP(MID($E$3,15,100)&amp;$A39,기획현황!$F:$BR,기획현황!$R$1,FALSE))</f>
        <v/>
      </c>
      <c r="H39" s="498"/>
      <c r="I39" s="493" t="str">
        <f>IF(ISERROR(VLOOKUP(MID($E$3,15,100)&amp;$A39,기획현황!$F:$BR,기획현황!$W$1,FALSE))=TRUE,"",VLOOKUP(MID($E$3,15,100)&amp;$A39,기획현황!$F:$BR,기획현황!$W$1,FALSE))</f>
        <v/>
      </c>
      <c r="J39" s="351" t="str">
        <f>IF(ISERROR(VLOOKUP(MID($E$3,15,100)&amp;$A39,기획현황!$F:$BR,기획현황!$U$1,FALSE))=TRUE,"",VLOOKUP(MID($E$3,15,100)&amp;$A39,기획현황!$F:$BR,기획현황!$U$1,FALSE))</f>
        <v/>
      </c>
      <c r="K39" s="351" t="str">
        <f>IF(ISERROR(VLOOKUP(MID($E$3,15,100)&amp;$A39,기획현황!$F:$BR,기획현황!$Y$1,FALSE))=TRUE,"",VLOOKUP(MID($E$3,15,100)&amp;$A39,기획현황!$F:$BR,기획현황!$Y$1,FALSE))</f>
        <v/>
      </c>
      <c r="L39" s="353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353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353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353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353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353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353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353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353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494">
        <f t="shared" si="4"/>
        <v>0</v>
      </c>
      <c r="V39" s="495" t="str">
        <f>IF(ISERROR(VLOOKUP(MID($E$3,15,100)&amp;$A39,기획현황!$F:$BR,기획현황!$AV$1,FALSE))=TRUE,"",VLOOKUP(MID($E$3,15,100)&amp;$A39,기획현황!$F:$BR,기획현황!$AV$1,FALSE))</f>
        <v/>
      </c>
      <c r="W39" s="496" t="str">
        <f>IF(ISERROR(VLOOKUP(MID($E$3,15,100)&amp;$A39,기획현황!$F:$BR,기획현황!$AW$1,FALSE))=TRUE,"",VLOOKUP(MID($E$3,15,100)&amp;$A39,기획현황!$F:$BR,기획현황!$AW$1,FALSE))</f>
        <v/>
      </c>
      <c r="X39" s="497" t="str">
        <f>IF(ISERROR(VLOOKUP(MID($E$3,15,100)&amp;$A39,기획현황!$F:$BR,기획현황!$AY$1,FALSE))=TRUE,"",VLOOKUP(MID($E$3,15,100)&amp;$A39,기획현황!$F:$BR,기획현황!$AY$1,FALSE))</f>
        <v/>
      </c>
      <c r="Y39" s="497" t="str">
        <f>IF(ISERROR(VLOOKUP(MID($E$3,15,100)&amp;$A39,기획현황!$F:$BR,기획현황!$AZ$1,FALSE))=TRUE,"",VLOOKUP(MID($E$3,15,100)&amp;$A39,기획현황!$F:$BR,기획현황!$AZ$1,FALSE))</f>
        <v/>
      </c>
      <c r="Z39" s="493"/>
    </row>
    <row r="40" spans="1:26" ht="52.5" customHeight="1">
      <c r="A40" s="491">
        <f t="shared" si="0"/>
        <v>33</v>
      </c>
      <c r="B40" s="349" t="str">
        <f t="shared" ref="B40:B57" si="5">J40&amp;K40</f>
        <v/>
      </c>
      <c r="D40" s="351">
        <f t="shared" si="1"/>
        <v>0</v>
      </c>
      <c r="E40" s="352" t="str">
        <f>IF(ISERROR(VLOOKUP(MID($E$3,15,100)&amp;$A40,기획현황!$F:$BR,기획현황!$M$1,FALSE))=TRUE,"",VLOOKUP(MID($E$3,15,100)&amp;$A40,기획현황!$F:$BR,기획현황!$M$1,FALSE))</f>
        <v/>
      </c>
      <c r="F40" s="352" t="str">
        <f>IF(ISERROR(VLOOKUP(MID($E$3,15,100)&amp;$A40,기획현황!$F:$BR,기획현황!$Q$1,FALSE))=TRUE,"",VLOOKUP(MID($E$3,15,100)&amp;$A40,기획현황!$F:$BR,기획현황!$Q$1,FALSE))</f>
        <v/>
      </c>
      <c r="G40" s="352" t="str">
        <f>IF(ISERROR(VLOOKUP(MID($E$3,15,100)&amp;$A40,기획현황!$F:$BR,기획현황!$R$1,FALSE))=TRUE,"",VLOOKUP(MID($E$3,15,100)&amp;$A40,기획현황!$F:$BR,기획현황!$R$1,FALSE))</f>
        <v/>
      </c>
      <c r="H40" s="498"/>
      <c r="I40" s="493" t="str">
        <f>IF(ISERROR(VLOOKUP(MID($E$3,15,100)&amp;$A40,기획현황!$F:$BR,기획현황!$W$1,FALSE))=TRUE,"",VLOOKUP(MID($E$3,15,100)&amp;$A40,기획현황!$F:$BR,기획현황!$W$1,FALSE))</f>
        <v/>
      </c>
      <c r="J40" s="351" t="str">
        <f>IF(ISERROR(VLOOKUP(MID($E$3,15,100)&amp;$A40,기획현황!$F:$BR,기획현황!$U$1,FALSE))=TRUE,"",VLOOKUP(MID($E$3,15,100)&amp;$A40,기획현황!$F:$BR,기획현황!$U$1,FALSE))</f>
        <v/>
      </c>
      <c r="K40" s="351" t="str">
        <f>IF(ISERROR(VLOOKUP(MID($E$3,15,100)&amp;$A40,기획현황!$F:$BR,기획현황!$Y$1,FALSE))=TRUE,"",VLOOKUP(MID($E$3,15,100)&amp;$A40,기획현황!$F:$BR,기획현황!$Y$1,FALSE))</f>
        <v/>
      </c>
      <c r="L40" s="353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353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353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353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353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353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353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353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353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494">
        <f t="shared" si="4"/>
        <v>0</v>
      </c>
      <c r="V40" s="495" t="str">
        <f>IF(ISERROR(VLOOKUP(MID($E$3,15,100)&amp;$A40,기획현황!$F:$BR,기획현황!$AV$1,FALSE))=TRUE,"",VLOOKUP(MID($E$3,15,100)&amp;$A40,기획현황!$F:$BR,기획현황!$AV$1,FALSE))</f>
        <v/>
      </c>
      <c r="W40" s="496" t="str">
        <f>IF(ISERROR(VLOOKUP(MID($E$3,15,100)&amp;$A40,기획현황!$F:$BR,기획현황!$AW$1,FALSE))=TRUE,"",VLOOKUP(MID($E$3,15,100)&amp;$A40,기획현황!$F:$BR,기획현황!$AW$1,FALSE))</f>
        <v/>
      </c>
      <c r="X40" s="497" t="str">
        <f>IF(ISERROR(VLOOKUP(MID($E$3,15,100)&amp;$A40,기획현황!$F:$BR,기획현황!$AY$1,FALSE))=TRUE,"",VLOOKUP(MID($E$3,15,100)&amp;$A40,기획현황!$F:$BR,기획현황!$AY$1,FALSE))</f>
        <v/>
      </c>
      <c r="Y40" s="497" t="str">
        <f>IF(ISERROR(VLOOKUP(MID($E$3,15,100)&amp;$A40,기획현황!$F:$BR,기획현황!$AZ$1,FALSE))=TRUE,"",VLOOKUP(MID($E$3,15,100)&amp;$A40,기획현황!$F:$BR,기획현황!$AZ$1,FALSE))</f>
        <v/>
      </c>
      <c r="Z40" s="493"/>
    </row>
    <row r="41" spans="1:26" ht="52.5" customHeight="1">
      <c r="A41" s="491">
        <f t="shared" ref="A41:A57" si="6">A40+1</f>
        <v>34</v>
      </c>
      <c r="B41" s="349" t="str">
        <f t="shared" si="5"/>
        <v/>
      </c>
      <c r="D41" s="351">
        <f t="shared" si="1"/>
        <v>0</v>
      </c>
      <c r="E41" s="352" t="str">
        <f>IF(ISERROR(VLOOKUP(MID($E$3,15,100)&amp;$A41,기획현황!$F:$BR,기획현황!$M$1,FALSE))=TRUE,"",VLOOKUP(MID($E$3,15,100)&amp;$A41,기획현황!$F:$BR,기획현황!$M$1,FALSE))</f>
        <v/>
      </c>
      <c r="F41" s="352" t="str">
        <f>IF(ISERROR(VLOOKUP(MID($E$3,15,100)&amp;$A41,기획현황!$F:$BR,기획현황!$Q$1,FALSE))=TRUE,"",VLOOKUP(MID($E$3,15,100)&amp;$A41,기획현황!$F:$BR,기획현황!$Q$1,FALSE))</f>
        <v/>
      </c>
      <c r="G41" s="352" t="str">
        <f>IF(ISERROR(VLOOKUP(MID($E$3,15,100)&amp;$A41,기획현황!$F:$BR,기획현황!$R$1,FALSE))=TRUE,"",VLOOKUP(MID($E$3,15,100)&amp;$A41,기획현황!$F:$BR,기획현황!$R$1,FALSE))</f>
        <v/>
      </c>
      <c r="H41" s="498"/>
      <c r="I41" s="493" t="str">
        <f>IF(ISERROR(VLOOKUP(MID($E$3,15,100)&amp;$A41,기획현황!$F:$BR,기획현황!$W$1,FALSE))=TRUE,"",VLOOKUP(MID($E$3,15,100)&amp;$A41,기획현황!$F:$BR,기획현황!$W$1,FALSE))</f>
        <v/>
      </c>
      <c r="J41" s="351" t="str">
        <f>IF(ISERROR(VLOOKUP(MID($E$3,15,100)&amp;$A41,기획현황!$F:$BR,기획현황!$U$1,FALSE))=TRUE,"",VLOOKUP(MID($E$3,15,100)&amp;$A41,기획현황!$F:$BR,기획현황!$U$1,FALSE))</f>
        <v/>
      </c>
      <c r="K41" s="351" t="str">
        <f>IF(ISERROR(VLOOKUP(MID($E$3,15,100)&amp;$A41,기획현황!$F:$BR,기획현황!$Y$1,FALSE))=TRUE,"",VLOOKUP(MID($E$3,15,100)&amp;$A41,기획현황!$F:$BR,기획현황!$Y$1,FALSE))</f>
        <v/>
      </c>
      <c r="L41" s="353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353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353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353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353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353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353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353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353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494">
        <f t="shared" si="4"/>
        <v>0</v>
      </c>
      <c r="V41" s="495" t="str">
        <f>IF(ISERROR(VLOOKUP(MID($E$3,15,100)&amp;$A41,기획현황!$F:$BR,기획현황!$AV$1,FALSE))=TRUE,"",VLOOKUP(MID($E$3,15,100)&amp;$A41,기획현황!$F:$BR,기획현황!$AV$1,FALSE))</f>
        <v/>
      </c>
      <c r="W41" s="496" t="str">
        <f>IF(ISERROR(VLOOKUP(MID($E$3,15,100)&amp;$A41,기획현황!$F:$BR,기획현황!$AW$1,FALSE))=TRUE,"",VLOOKUP(MID($E$3,15,100)&amp;$A41,기획현황!$F:$BR,기획현황!$AW$1,FALSE))</f>
        <v/>
      </c>
      <c r="X41" s="497" t="str">
        <f>IF(ISERROR(VLOOKUP(MID($E$3,15,100)&amp;$A41,기획현황!$F:$BR,기획현황!$AY$1,FALSE))=TRUE,"",VLOOKUP(MID($E$3,15,100)&amp;$A41,기획현황!$F:$BR,기획현황!$AY$1,FALSE))</f>
        <v/>
      </c>
      <c r="Y41" s="497" t="str">
        <f>IF(ISERROR(VLOOKUP(MID($E$3,15,100)&amp;$A41,기획현황!$F:$BR,기획현황!$AZ$1,FALSE))=TRUE,"",VLOOKUP(MID($E$3,15,100)&amp;$A41,기획현황!$F:$BR,기획현황!$AZ$1,FALSE))</f>
        <v/>
      </c>
      <c r="Z41" s="493"/>
    </row>
    <row r="42" spans="1:26" ht="52.5" customHeight="1">
      <c r="A42" s="491">
        <f t="shared" si="6"/>
        <v>35</v>
      </c>
      <c r="B42" s="349" t="str">
        <f t="shared" si="5"/>
        <v/>
      </c>
      <c r="D42" s="351">
        <f t="shared" si="1"/>
        <v>0</v>
      </c>
      <c r="E42" s="352" t="str">
        <f>IF(ISERROR(VLOOKUP(MID($E$3,15,100)&amp;$A42,기획현황!$F:$BR,기획현황!$M$1,FALSE))=TRUE,"",VLOOKUP(MID($E$3,15,100)&amp;$A42,기획현황!$F:$BR,기획현황!$M$1,FALSE))</f>
        <v/>
      </c>
      <c r="F42" s="352" t="str">
        <f>IF(ISERROR(VLOOKUP(MID($E$3,15,100)&amp;$A42,기획현황!$F:$BR,기획현황!$Q$1,FALSE))=TRUE,"",VLOOKUP(MID($E$3,15,100)&amp;$A42,기획현황!$F:$BR,기획현황!$Q$1,FALSE))</f>
        <v/>
      </c>
      <c r="G42" s="352" t="str">
        <f>IF(ISERROR(VLOOKUP(MID($E$3,15,100)&amp;$A42,기획현황!$F:$BR,기획현황!$R$1,FALSE))=TRUE,"",VLOOKUP(MID($E$3,15,100)&amp;$A42,기획현황!$F:$BR,기획현황!$R$1,FALSE))</f>
        <v/>
      </c>
      <c r="H42" s="498"/>
      <c r="I42" s="493" t="str">
        <f>IF(ISERROR(VLOOKUP(MID($E$3,15,100)&amp;$A42,기획현황!$F:$BR,기획현황!$W$1,FALSE))=TRUE,"",VLOOKUP(MID($E$3,15,100)&amp;$A42,기획현황!$F:$BR,기획현황!$W$1,FALSE))</f>
        <v/>
      </c>
      <c r="J42" s="351" t="str">
        <f>IF(ISERROR(VLOOKUP(MID($E$3,15,100)&amp;$A42,기획현황!$F:$BR,기획현황!$U$1,FALSE))=TRUE,"",VLOOKUP(MID($E$3,15,100)&amp;$A42,기획현황!$F:$BR,기획현황!$U$1,FALSE))</f>
        <v/>
      </c>
      <c r="K42" s="351" t="str">
        <f>IF(ISERROR(VLOOKUP(MID($E$3,15,100)&amp;$A42,기획현황!$F:$BR,기획현황!$Y$1,FALSE))=TRUE,"",VLOOKUP(MID($E$3,15,100)&amp;$A42,기획현황!$F:$BR,기획현황!$Y$1,FALSE))</f>
        <v/>
      </c>
      <c r="L42" s="353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353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353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353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353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353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353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353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353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494">
        <f t="shared" si="4"/>
        <v>0</v>
      </c>
      <c r="V42" s="495" t="str">
        <f>IF(ISERROR(VLOOKUP(MID($E$3,15,100)&amp;$A42,기획현황!$F:$BR,기획현황!$AV$1,FALSE))=TRUE,"",VLOOKUP(MID($E$3,15,100)&amp;$A42,기획현황!$F:$BR,기획현황!$AV$1,FALSE))</f>
        <v/>
      </c>
      <c r="W42" s="496" t="str">
        <f>IF(ISERROR(VLOOKUP(MID($E$3,15,100)&amp;$A42,기획현황!$F:$BR,기획현황!$AW$1,FALSE))=TRUE,"",VLOOKUP(MID($E$3,15,100)&amp;$A42,기획현황!$F:$BR,기획현황!$AW$1,FALSE))</f>
        <v/>
      </c>
      <c r="X42" s="497" t="str">
        <f>IF(ISERROR(VLOOKUP(MID($E$3,15,100)&amp;$A42,기획현황!$F:$BR,기획현황!$AY$1,FALSE))=TRUE,"",VLOOKUP(MID($E$3,15,100)&amp;$A42,기획현황!$F:$BR,기획현황!$AY$1,FALSE))</f>
        <v/>
      </c>
      <c r="Y42" s="497" t="str">
        <f>IF(ISERROR(VLOOKUP(MID($E$3,15,100)&amp;$A42,기획현황!$F:$BR,기획현황!$AZ$1,FALSE))=TRUE,"",VLOOKUP(MID($E$3,15,100)&amp;$A42,기획현황!$F:$BR,기획현황!$AZ$1,FALSE))</f>
        <v/>
      </c>
      <c r="Z42" s="493"/>
    </row>
    <row r="43" spans="1:26" ht="52.5" customHeight="1">
      <c r="A43" s="491">
        <f t="shared" si="6"/>
        <v>36</v>
      </c>
      <c r="B43" s="349" t="str">
        <f t="shared" si="5"/>
        <v/>
      </c>
      <c r="D43" s="351">
        <f t="shared" si="1"/>
        <v>0</v>
      </c>
      <c r="E43" s="352" t="str">
        <f>IF(ISERROR(VLOOKUP(MID($E$3,15,100)&amp;$A43,기획현황!$F:$BR,기획현황!$M$1,FALSE))=TRUE,"",VLOOKUP(MID($E$3,15,100)&amp;$A43,기획현황!$F:$BR,기획현황!$M$1,FALSE))</f>
        <v/>
      </c>
      <c r="F43" s="352" t="str">
        <f>IF(ISERROR(VLOOKUP(MID($E$3,15,100)&amp;$A43,기획현황!$F:$BR,기획현황!$Q$1,FALSE))=TRUE,"",VLOOKUP(MID($E$3,15,100)&amp;$A43,기획현황!$F:$BR,기획현황!$Q$1,FALSE))</f>
        <v/>
      </c>
      <c r="G43" s="352" t="str">
        <f>IF(ISERROR(VLOOKUP(MID($E$3,15,100)&amp;$A43,기획현황!$F:$BR,기획현황!$R$1,FALSE))=TRUE,"",VLOOKUP(MID($E$3,15,100)&amp;$A43,기획현황!$F:$BR,기획현황!$R$1,FALSE))</f>
        <v/>
      </c>
      <c r="H43" s="498"/>
      <c r="I43" s="493" t="str">
        <f>IF(ISERROR(VLOOKUP(MID($E$3,15,100)&amp;$A43,기획현황!$F:$BR,기획현황!$W$1,FALSE))=TRUE,"",VLOOKUP(MID($E$3,15,100)&amp;$A43,기획현황!$F:$BR,기획현황!$W$1,FALSE))</f>
        <v/>
      </c>
      <c r="J43" s="351" t="str">
        <f>IF(ISERROR(VLOOKUP(MID($E$3,15,100)&amp;$A43,기획현황!$F:$BR,기획현황!$U$1,FALSE))=TRUE,"",VLOOKUP(MID($E$3,15,100)&amp;$A43,기획현황!$F:$BR,기획현황!$U$1,FALSE))</f>
        <v/>
      </c>
      <c r="K43" s="351" t="str">
        <f>IF(ISERROR(VLOOKUP(MID($E$3,15,100)&amp;$A43,기획현황!$F:$BR,기획현황!$Y$1,FALSE))=TRUE,"",VLOOKUP(MID($E$3,15,100)&amp;$A43,기획현황!$F:$BR,기획현황!$Y$1,FALSE))</f>
        <v/>
      </c>
      <c r="L43" s="353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353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353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353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353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353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353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353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353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494">
        <f t="shared" si="4"/>
        <v>0</v>
      </c>
      <c r="V43" s="495" t="str">
        <f>IF(ISERROR(VLOOKUP(MID($E$3,15,100)&amp;$A43,기획현황!$F:$BR,기획현황!$AV$1,FALSE))=TRUE,"",VLOOKUP(MID($E$3,15,100)&amp;$A43,기획현황!$F:$BR,기획현황!$AV$1,FALSE))</f>
        <v/>
      </c>
      <c r="W43" s="496" t="str">
        <f>IF(ISERROR(VLOOKUP(MID($E$3,15,100)&amp;$A43,기획현황!$F:$BR,기획현황!$AW$1,FALSE))=TRUE,"",VLOOKUP(MID($E$3,15,100)&amp;$A43,기획현황!$F:$BR,기획현황!$AW$1,FALSE))</f>
        <v/>
      </c>
      <c r="X43" s="497" t="str">
        <f>IF(ISERROR(VLOOKUP(MID($E$3,15,100)&amp;$A43,기획현황!$F:$BR,기획현황!$AY$1,FALSE))=TRUE,"",VLOOKUP(MID($E$3,15,100)&amp;$A43,기획현황!$F:$BR,기획현황!$AY$1,FALSE))</f>
        <v/>
      </c>
      <c r="Y43" s="497" t="str">
        <f>IF(ISERROR(VLOOKUP(MID($E$3,15,100)&amp;$A43,기획현황!$F:$BR,기획현황!$AZ$1,FALSE))=TRUE,"",VLOOKUP(MID($E$3,15,100)&amp;$A43,기획현황!$F:$BR,기획현황!$AZ$1,FALSE))</f>
        <v/>
      </c>
      <c r="Z43" s="493"/>
    </row>
    <row r="44" spans="1:26" ht="52.5" customHeight="1">
      <c r="A44" s="491">
        <f t="shared" si="6"/>
        <v>37</v>
      </c>
      <c r="B44" s="349" t="str">
        <f t="shared" si="5"/>
        <v/>
      </c>
      <c r="D44" s="351">
        <f t="shared" si="1"/>
        <v>0</v>
      </c>
      <c r="E44" s="352" t="str">
        <f>IF(ISERROR(VLOOKUP(MID($E$3,15,100)&amp;$A44,기획현황!$F:$BR,기획현황!$M$1,FALSE))=TRUE,"",VLOOKUP(MID($E$3,15,100)&amp;$A44,기획현황!$F:$BR,기획현황!$M$1,FALSE))</f>
        <v/>
      </c>
      <c r="F44" s="352" t="str">
        <f>IF(ISERROR(VLOOKUP(MID($E$3,15,100)&amp;$A44,기획현황!$F:$BR,기획현황!$Q$1,FALSE))=TRUE,"",VLOOKUP(MID($E$3,15,100)&amp;$A44,기획현황!$F:$BR,기획현황!$Q$1,FALSE))</f>
        <v/>
      </c>
      <c r="G44" s="352" t="str">
        <f>IF(ISERROR(VLOOKUP(MID($E$3,15,100)&amp;$A44,기획현황!$F:$BR,기획현황!$R$1,FALSE))=TRUE,"",VLOOKUP(MID($E$3,15,100)&amp;$A44,기획현황!$F:$BR,기획현황!$R$1,FALSE))</f>
        <v/>
      </c>
      <c r="H44" s="498"/>
      <c r="I44" s="493" t="str">
        <f>IF(ISERROR(VLOOKUP(MID($E$3,15,100)&amp;$A44,기획현황!$F:$BR,기획현황!$W$1,FALSE))=TRUE,"",VLOOKUP(MID($E$3,15,100)&amp;$A44,기획현황!$F:$BR,기획현황!$W$1,FALSE))</f>
        <v/>
      </c>
      <c r="J44" s="351" t="str">
        <f>IF(ISERROR(VLOOKUP(MID($E$3,15,100)&amp;$A44,기획현황!$F:$BR,기획현황!$U$1,FALSE))=TRUE,"",VLOOKUP(MID($E$3,15,100)&amp;$A44,기획현황!$F:$BR,기획현황!$U$1,FALSE))</f>
        <v/>
      </c>
      <c r="K44" s="351" t="str">
        <f>IF(ISERROR(VLOOKUP(MID($E$3,15,100)&amp;$A44,기획현황!$F:$BR,기획현황!$Y$1,FALSE))=TRUE,"",VLOOKUP(MID($E$3,15,100)&amp;$A44,기획현황!$F:$BR,기획현황!$Y$1,FALSE))</f>
        <v/>
      </c>
      <c r="L44" s="353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353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353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353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353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353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353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353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353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494">
        <f t="shared" si="4"/>
        <v>0</v>
      </c>
      <c r="V44" s="495" t="str">
        <f>IF(ISERROR(VLOOKUP(MID($E$3,15,100)&amp;$A44,기획현황!$F:$BR,기획현황!$AV$1,FALSE))=TRUE,"",VLOOKUP(MID($E$3,15,100)&amp;$A44,기획현황!$F:$BR,기획현황!$AV$1,FALSE))</f>
        <v/>
      </c>
      <c r="W44" s="496" t="str">
        <f>IF(ISERROR(VLOOKUP(MID($E$3,15,100)&amp;$A44,기획현황!$F:$BR,기획현황!$AW$1,FALSE))=TRUE,"",VLOOKUP(MID($E$3,15,100)&amp;$A44,기획현황!$F:$BR,기획현황!$AW$1,FALSE))</f>
        <v/>
      </c>
      <c r="X44" s="497" t="str">
        <f>IF(ISERROR(VLOOKUP(MID($E$3,15,100)&amp;$A44,기획현황!$F:$BR,기획현황!$AY$1,FALSE))=TRUE,"",VLOOKUP(MID($E$3,15,100)&amp;$A44,기획현황!$F:$BR,기획현황!$AY$1,FALSE))</f>
        <v/>
      </c>
      <c r="Y44" s="497" t="str">
        <f>IF(ISERROR(VLOOKUP(MID($E$3,15,100)&amp;$A44,기획현황!$F:$BR,기획현황!$AZ$1,FALSE))=TRUE,"",VLOOKUP(MID($E$3,15,100)&amp;$A44,기획현황!$F:$BR,기획현황!$AZ$1,FALSE))</f>
        <v/>
      </c>
      <c r="Z44" s="493"/>
    </row>
    <row r="45" spans="1:26" ht="52.5" customHeight="1">
      <c r="A45" s="491">
        <f t="shared" si="6"/>
        <v>38</v>
      </c>
      <c r="B45" s="349" t="str">
        <f t="shared" si="5"/>
        <v/>
      </c>
      <c r="D45" s="351">
        <f t="shared" si="1"/>
        <v>0</v>
      </c>
      <c r="E45" s="352" t="str">
        <f>IF(ISERROR(VLOOKUP(MID($E$3,15,100)&amp;$A45,기획현황!$F:$BR,기획현황!$M$1,FALSE))=TRUE,"",VLOOKUP(MID($E$3,15,100)&amp;$A45,기획현황!$F:$BR,기획현황!$M$1,FALSE))</f>
        <v/>
      </c>
      <c r="F45" s="352" t="str">
        <f>IF(ISERROR(VLOOKUP(MID($E$3,15,100)&amp;$A45,기획현황!$F:$BR,기획현황!$Q$1,FALSE))=TRUE,"",VLOOKUP(MID($E$3,15,100)&amp;$A45,기획현황!$F:$BR,기획현황!$Q$1,FALSE))</f>
        <v/>
      </c>
      <c r="G45" s="352" t="str">
        <f>IF(ISERROR(VLOOKUP(MID($E$3,15,100)&amp;$A45,기획현황!$F:$BR,기획현황!$R$1,FALSE))=TRUE,"",VLOOKUP(MID($E$3,15,100)&amp;$A45,기획현황!$F:$BR,기획현황!$R$1,FALSE))</f>
        <v/>
      </c>
      <c r="H45" s="498"/>
      <c r="I45" s="493" t="str">
        <f>IF(ISERROR(VLOOKUP(MID($E$3,15,100)&amp;$A45,기획현황!$F:$BR,기획현황!$W$1,FALSE))=TRUE,"",VLOOKUP(MID($E$3,15,100)&amp;$A45,기획현황!$F:$BR,기획현황!$W$1,FALSE))</f>
        <v/>
      </c>
      <c r="J45" s="351" t="str">
        <f>IF(ISERROR(VLOOKUP(MID($E$3,15,100)&amp;$A45,기획현황!$F:$BR,기획현황!$U$1,FALSE))=TRUE,"",VLOOKUP(MID($E$3,15,100)&amp;$A45,기획현황!$F:$BR,기획현황!$U$1,FALSE))</f>
        <v/>
      </c>
      <c r="K45" s="351" t="str">
        <f>IF(ISERROR(VLOOKUP(MID($E$3,15,100)&amp;$A45,기획현황!$F:$BR,기획현황!$Y$1,FALSE))=TRUE,"",VLOOKUP(MID($E$3,15,100)&amp;$A45,기획현황!$F:$BR,기획현황!$Y$1,FALSE))</f>
        <v/>
      </c>
      <c r="L45" s="353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353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353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353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353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353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353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353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353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494">
        <f t="shared" si="4"/>
        <v>0</v>
      </c>
      <c r="V45" s="495" t="str">
        <f>IF(ISERROR(VLOOKUP(MID($E$3,15,100)&amp;$A45,기획현황!$F:$BR,기획현황!$AV$1,FALSE))=TRUE,"",VLOOKUP(MID($E$3,15,100)&amp;$A45,기획현황!$F:$BR,기획현황!$AV$1,FALSE))</f>
        <v/>
      </c>
      <c r="W45" s="496" t="str">
        <f>IF(ISERROR(VLOOKUP(MID($E$3,15,100)&amp;$A45,기획현황!$F:$BR,기획현황!$AW$1,FALSE))=TRUE,"",VLOOKUP(MID($E$3,15,100)&amp;$A45,기획현황!$F:$BR,기획현황!$AW$1,FALSE))</f>
        <v/>
      </c>
      <c r="X45" s="497" t="str">
        <f>IF(ISERROR(VLOOKUP(MID($E$3,15,100)&amp;$A45,기획현황!$F:$BR,기획현황!$AY$1,FALSE))=TRUE,"",VLOOKUP(MID($E$3,15,100)&amp;$A45,기획현황!$F:$BR,기획현황!$AY$1,FALSE))</f>
        <v/>
      </c>
      <c r="Y45" s="497" t="str">
        <f>IF(ISERROR(VLOOKUP(MID($E$3,15,100)&amp;$A45,기획현황!$F:$BR,기획현황!$AZ$1,FALSE))=TRUE,"",VLOOKUP(MID($E$3,15,100)&amp;$A45,기획현황!$F:$BR,기획현황!$AZ$1,FALSE))</f>
        <v/>
      </c>
      <c r="Z45" s="493"/>
    </row>
    <row r="46" spans="1:26" ht="52.5" customHeight="1">
      <c r="A46" s="491">
        <f t="shared" si="6"/>
        <v>39</v>
      </c>
      <c r="B46" s="349" t="str">
        <f t="shared" si="5"/>
        <v/>
      </c>
      <c r="D46" s="351">
        <f t="shared" si="1"/>
        <v>0</v>
      </c>
      <c r="E46" s="352" t="str">
        <f>IF(ISERROR(VLOOKUP(MID($E$3,15,100)&amp;$A46,기획현황!$F:$BR,기획현황!$M$1,FALSE))=TRUE,"",VLOOKUP(MID($E$3,15,100)&amp;$A46,기획현황!$F:$BR,기획현황!$M$1,FALSE))</f>
        <v/>
      </c>
      <c r="F46" s="352" t="str">
        <f>IF(ISERROR(VLOOKUP(MID($E$3,15,100)&amp;$A46,기획현황!$F:$BR,기획현황!$Q$1,FALSE))=TRUE,"",VLOOKUP(MID($E$3,15,100)&amp;$A46,기획현황!$F:$BR,기획현황!$Q$1,FALSE))</f>
        <v/>
      </c>
      <c r="G46" s="352" t="str">
        <f>IF(ISERROR(VLOOKUP(MID($E$3,15,100)&amp;$A46,기획현황!$F:$BR,기획현황!$R$1,FALSE))=TRUE,"",VLOOKUP(MID($E$3,15,100)&amp;$A46,기획현황!$F:$BR,기획현황!$R$1,FALSE))</f>
        <v/>
      </c>
      <c r="H46" s="498"/>
      <c r="I46" s="493" t="str">
        <f>IF(ISERROR(VLOOKUP(MID($E$3,15,100)&amp;$A46,기획현황!$F:$BR,기획현황!$W$1,FALSE))=TRUE,"",VLOOKUP(MID($E$3,15,100)&amp;$A46,기획현황!$F:$BR,기획현황!$W$1,FALSE))</f>
        <v/>
      </c>
      <c r="J46" s="351" t="str">
        <f>IF(ISERROR(VLOOKUP(MID($E$3,15,100)&amp;$A46,기획현황!$F:$BR,기획현황!$U$1,FALSE))=TRUE,"",VLOOKUP(MID($E$3,15,100)&amp;$A46,기획현황!$F:$BR,기획현황!$U$1,FALSE))</f>
        <v/>
      </c>
      <c r="K46" s="351" t="str">
        <f>IF(ISERROR(VLOOKUP(MID($E$3,15,100)&amp;$A46,기획현황!$F:$BR,기획현황!$Y$1,FALSE))=TRUE,"",VLOOKUP(MID($E$3,15,100)&amp;$A46,기획현황!$F:$BR,기획현황!$Y$1,FALSE))</f>
        <v/>
      </c>
      <c r="L46" s="353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353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353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353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353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353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353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353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353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494">
        <f t="shared" si="4"/>
        <v>0</v>
      </c>
      <c r="V46" s="495" t="str">
        <f>IF(ISERROR(VLOOKUP(MID($E$3,15,100)&amp;$A46,기획현황!$F:$BR,기획현황!$AV$1,FALSE))=TRUE,"",VLOOKUP(MID($E$3,15,100)&amp;$A46,기획현황!$F:$BR,기획현황!$AV$1,FALSE))</f>
        <v/>
      </c>
      <c r="W46" s="496" t="str">
        <f>IF(ISERROR(VLOOKUP(MID($E$3,15,100)&amp;$A46,기획현황!$F:$BR,기획현황!$AW$1,FALSE))=TRUE,"",VLOOKUP(MID($E$3,15,100)&amp;$A46,기획현황!$F:$BR,기획현황!$AW$1,FALSE))</f>
        <v/>
      </c>
      <c r="X46" s="497" t="str">
        <f>IF(ISERROR(VLOOKUP(MID($E$3,15,100)&amp;$A46,기획현황!$F:$BR,기획현황!$AY$1,FALSE))=TRUE,"",VLOOKUP(MID($E$3,15,100)&amp;$A46,기획현황!$F:$BR,기획현황!$AY$1,FALSE))</f>
        <v/>
      </c>
      <c r="Y46" s="497" t="str">
        <f>IF(ISERROR(VLOOKUP(MID($E$3,15,100)&amp;$A46,기획현황!$F:$BR,기획현황!$AZ$1,FALSE))=TRUE,"",VLOOKUP(MID($E$3,15,100)&amp;$A46,기획현황!$F:$BR,기획현황!$AZ$1,FALSE))</f>
        <v/>
      </c>
      <c r="Z46" s="493"/>
    </row>
    <row r="47" spans="1:26" ht="52.5" customHeight="1">
      <c r="A47" s="491">
        <f t="shared" si="6"/>
        <v>40</v>
      </c>
      <c r="B47" s="349" t="str">
        <f t="shared" si="5"/>
        <v/>
      </c>
      <c r="D47" s="351">
        <f t="shared" si="1"/>
        <v>0</v>
      </c>
      <c r="E47" s="352" t="str">
        <f>IF(ISERROR(VLOOKUP(MID($E$3,15,100)&amp;$A47,기획현황!$F:$BR,기획현황!$M$1,FALSE))=TRUE,"",VLOOKUP(MID($E$3,15,100)&amp;$A47,기획현황!$F:$BR,기획현황!$M$1,FALSE))</f>
        <v/>
      </c>
      <c r="F47" s="352" t="str">
        <f>IF(ISERROR(VLOOKUP(MID($E$3,15,100)&amp;$A47,기획현황!$F:$BR,기획현황!$Q$1,FALSE))=TRUE,"",VLOOKUP(MID($E$3,15,100)&amp;$A47,기획현황!$F:$BR,기획현황!$Q$1,FALSE))</f>
        <v/>
      </c>
      <c r="G47" s="352" t="str">
        <f>IF(ISERROR(VLOOKUP(MID($E$3,15,100)&amp;$A47,기획현황!$F:$BR,기획현황!$R$1,FALSE))=TRUE,"",VLOOKUP(MID($E$3,15,100)&amp;$A47,기획현황!$F:$BR,기획현황!$R$1,FALSE))</f>
        <v/>
      </c>
      <c r="H47" s="498"/>
      <c r="I47" s="493" t="str">
        <f>IF(ISERROR(VLOOKUP(MID($E$3,15,100)&amp;$A47,기획현황!$F:$BR,기획현황!$W$1,FALSE))=TRUE,"",VLOOKUP(MID($E$3,15,100)&amp;$A47,기획현황!$F:$BR,기획현황!$W$1,FALSE))</f>
        <v/>
      </c>
      <c r="J47" s="351" t="str">
        <f>IF(ISERROR(VLOOKUP(MID($E$3,15,100)&amp;$A47,기획현황!$F:$BR,기획현황!$U$1,FALSE))=TRUE,"",VLOOKUP(MID($E$3,15,100)&amp;$A47,기획현황!$F:$BR,기획현황!$U$1,FALSE))</f>
        <v/>
      </c>
      <c r="K47" s="351" t="str">
        <f>IF(ISERROR(VLOOKUP(MID($E$3,15,100)&amp;$A47,기획현황!$F:$BR,기획현황!$Y$1,FALSE))=TRUE,"",VLOOKUP(MID($E$3,15,100)&amp;$A47,기획현황!$F:$BR,기획현황!$Y$1,FALSE))</f>
        <v/>
      </c>
      <c r="L47" s="353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353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353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353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353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353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353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353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353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494">
        <f t="shared" si="4"/>
        <v>0</v>
      </c>
      <c r="V47" s="495" t="str">
        <f>IF(ISERROR(VLOOKUP(MID($E$3,15,100)&amp;$A47,기획현황!$F:$BR,기획현황!$AV$1,FALSE))=TRUE,"",VLOOKUP(MID($E$3,15,100)&amp;$A47,기획현황!$F:$BR,기획현황!$AV$1,FALSE))</f>
        <v/>
      </c>
      <c r="W47" s="496" t="str">
        <f>IF(ISERROR(VLOOKUP(MID($E$3,15,100)&amp;$A47,기획현황!$F:$BR,기획현황!$AW$1,FALSE))=TRUE,"",VLOOKUP(MID($E$3,15,100)&amp;$A47,기획현황!$F:$BR,기획현황!$AW$1,FALSE))</f>
        <v/>
      </c>
      <c r="X47" s="497" t="str">
        <f>IF(ISERROR(VLOOKUP(MID($E$3,15,100)&amp;$A47,기획현황!$F:$BR,기획현황!$AY$1,FALSE))=TRUE,"",VLOOKUP(MID($E$3,15,100)&amp;$A47,기획현황!$F:$BR,기획현황!$AY$1,FALSE))</f>
        <v/>
      </c>
      <c r="Y47" s="497" t="str">
        <f>IF(ISERROR(VLOOKUP(MID($E$3,15,100)&amp;$A47,기획현황!$F:$BR,기획현황!$AZ$1,FALSE))=TRUE,"",VLOOKUP(MID($E$3,15,100)&amp;$A47,기획현황!$F:$BR,기획현황!$AZ$1,FALSE))</f>
        <v/>
      </c>
      <c r="Z47" s="493"/>
    </row>
    <row r="48" spans="1:26" ht="52.5" customHeight="1">
      <c r="A48" s="491">
        <f t="shared" si="6"/>
        <v>41</v>
      </c>
      <c r="B48" s="349" t="str">
        <f t="shared" si="5"/>
        <v/>
      </c>
      <c r="D48" s="351">
        <f t="shared" si="1"/>
        <v>0</v>
      </c>
      <c r="E48" s="352" t="str">
        <f>IF(ISERROR(VLOOKUP(MID($E$3,15,100)&amp;$A48,기획현황!$F:$BR,기획현황!$M$1,FALSE))=TRUE,"",VLOOKUP(MID($E$3,15,100)&amp;$A48,기획현황!$F:$BR,기획현황!$M$1,FALSE))</f>
        <v/>
      </c>
      <c r="F48" s="352" t="str">
        <f>IF(ISERROR(VLOOKUP(MID($E$3,15,100)&amp;$A48,기획현황!$F:$BR,기획현황!$Q$1,FALSE))=TRUE,"",VLOOKUP(MID($E$3,15,100)&amp;$A48,기획현황!$F:$BR,기획현황!$Q$1,FALSE))</f>
        <v/>
      </c>
      <c r="G48" s="352" t="str">
        <f>IF(ISERROR(VLOOKUP(MID($E$3,15,100)&amp;$A48,기획현황!$F:$BR,기획현황!$R$1,FALSE))=TRUE,"",VLOOKUP(MID($E$3,15,100)&amp;$A48,기획현황!$F:$BR,기획현황!$R$1,FALSE))</f>
        <v/>
      </c>
      <c r="H48" s="498"/>
      <c r="I48" s="493" t="str">
        <f>IF(ISERROR(VLOOKUP(MID($E$3,15,100)&amp;$A48,기획현황!$F:$BR,기획현황!$W$1,FALSE))=TRUE,"",VLOOKUP(MID($E$3,15,100)&amp;$A48,기획현황!$F:$BR,기획현황!$W$1,FALSE))</f>
        <v/>
      </c>
      <c r="J48" s="351" t="str">
        <f>IF(ISERROR(VLOOKUP(MID($E$3,15,100)&amp;$A48,기획현황!$F:$BR,기획현황!$U$1,FALSE))=TRUE,"",VLOOKUP(MID($E$3,15,100)&amp;$A48,기획현황!$F:$BR,기획현황!$U$1,FALSE))</f>
        <v/>
      </c>
      <c r="K48" s="351" t="str">
        <f>IF(ISERROR(VLOOKUP(MID($E$3,15,100)&amp;$A48,기획현황!$F:$BR,기획현황!$Y$1,FALSE))=TRUE,"",VLOOKUP(MID($E$3,15,100)&amp;$A48,기획현황!$F:$BR,기획현황!$Y$1,FALSE))</f>
        <v/>
      </c>
      <c r="L48" s="353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353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353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353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353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353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353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353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353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494">
        <f t="shared" si="4"/>
        <v>0</v>
      </c>
      <c r="V48" s="495" t="str">
        <f>IF(ISERROR(VLOOKUP(MID($E$3,15,100)&amp;$A48,기획현황!$F:$BR,기획현황!$AV$1,FALSE))=TRUE,"",VLOOKUP(MID($E$3,15,100)&amp;$A48,기획현황!$F:$BR,기획현황!$AV$1,FALSE))</f>
        <v/>
      </c>
      <c r="W48" s="496" t="str">
        <f>IF(ISERROR(VLOOKUP(MID($E$3,15,100)&amp;$A48,기획현황!$F:$BR,기획현황!$AW$1,FALSE))=TRUE,"",VLOOKUP(MID($E$3,15,100)&amp;$A48,기획현황!$F:$BR,기획현황!$AW$1,FALSE))</f>
        <v/>
      </c>
      <c r="X48" s="497" t="str">
        <f>IF(ISERROR(VLOOKUP(MID($E$3,15,100)&amp;$A48,기획현황!$F:$BR,기획현황!$AY$1,FALSE))=TRUE,"",VLOOKUP(MID($E$3,15,100)&amp;$A48,기획현황!$F:$BR,기획현황!$AY$1,FALSE))</f>
        <v/>
      </c>
      <c r="Y48" s="497" t="str">
        <f>IF(ISERROR(VLOOKUP(MID($E$3,15,100)&amp;$A48,기획현황!$F:$BR,기획현황!$AZ$1,FALSE))=TRUE,"",VLOOKUP(MID($E$3,15,100)&amp;$A48,기획현황!$F:$BR,기획현황!$AZ$1,FALSE))</f>
        <v/>
      </c>
      <c r="Z48" s="493"/>
    </row>
    <row r="49" spans="1:26" ht="52.5" customHeight="1">
      <c r="A49" s="491">
        <f t="shared" si="6"/>
        <v>42</v>
      </c>
      <c r="B49" s="349" t="str">
        <f t="shared" si="5"/>
        <v/>
      </c>
      <c r="D49" s="351">
        <f t="shared" si="1"/>
        <v>0</v>
      </c>
      <c r="E49" s="352" t="str">
        <f>IF(ISERROR(VLOOKUP(MID($E$3,15,100)&amp;$A49,기획현황!$F:$BR,기획현황!$M$1,FALSE))=TRUE,"",VLOOKUP(MID($E$3,15,100)&amp;$A49,기획현황!$F:$BR,기획현황!$M$1,FALSE))</f>
        <v/>
      </c>
      <c r="F49" s="352" t="str">
        <f>IF(ISERROR(VLOOKUP(MID($E$3,15,100)&amp;$A49,기획현황!$F:$BR,기획현황!$Q$1,FALSE))=TRUE,"",VLOOKUP(MID($E$3,15,100)&amp;$A49,기획현황!$F:$BR,기획현황!$Q$1,FALSE))</f>
        <v/>
      </c>
      <c r="G49" s="352" t="str">
        <f>IF(ISERROR(VLOOKUP(MID($E$3,15,100)&amp;$A49,기획현황!$F:$BR,기획현황!$R$1,FALSE))=TRUE,"",VLOOKUP(MID($E$3,15,100)&amp;$A49,기획현황!$F:$BR,기획현황!$R$1,FALSE))</f>
        <v/>
      </c>
      <c r="H49" s="498"/>
      <c r="I49" s="493" t="str">
        <f>IF(ISERROR(VLOOKUP(MID($E$3,15,100)&amp;$A49,기획현황!$F:$BR,기획현황!$W$1,FALSE))=TRUE,"",VLOOKUP(MID($E$3,15,100)&amp;$A49,기획현황!$F:$BR,기획현황!$W$1,FALSE))</f>
        <v/>
      </c>
      <c r="J49" s="351" t="str">
        <f>IF(ISERROR(VLOOKUP(MID($E$3,15,100)&amp;$A49,기획현황!$F:$BR,기획현황!$U$1,FALSE))=TRUE,"",VLOOKUP(MID($E$3,15,100)&amp;$A49,기획현황!$F:$BR,기획현황!$U$1,FALSE))</f>
        <v/>
      </c>
      <c r="K49" s="351" t="str">
        <f>IF(ISERROR(VLOOKUP(MID($E$3,15,100)&amp;$A49,기획현황!$F:$BR,기획현황!$Y$1,FALSE))=TRUE,"",VLOOKUP(MID($E$3,15,100)&amp;$A49,기획현황!$F:$BR,기획현황!$Y$1,FALSE))</f>
        <v/>
      </c>
      <c r="L49" s="353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353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353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353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353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353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353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353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353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494">
        <f t="shared" si="4"/>
        <v>0</v>
      </c>
      <c r="V49" s="495" t="str">
        <f>IF(ISERROR(VLOOKUP(MID($E$3,15,100)&amp;$A49,기획현황!$F:$BR,기획현황!$AV$1,FALSE))=TRUE,"",VLOOKUP(MID($E$3,15,100)&amp;$A49,기획현황!$F:$BR,기획현황!$AV$1,FALSE))</f>
        <v/>
      </c>
      <c r="W49" s="496" t="str">
        <f>IF(ISERROR(VLOOKUP(MID($E$3,15,100)&amp;$A49,기획현황!$F:$BR,기획현황!$AW$1,FALSE))=TRUE,"",VLOOKUP(MID($E$3,15,100)&amp;$A49,기획현황!$F:$BR,기획현황!$AW$1,FALSE))</f>
        <v/>
      </c>
      <c r="X49" s="497" t="str">
        <f>IF(ISERROR(VLOOKUP(MID($E$3,15,100)&amp;$A49,기획현황!$F:$BR,기획현황!$AY$1,FALSE))=TRUE,"",VLOOKUP(MID($E$3,15,100)&amp;$A49,기획현황!$F:$BR,기획현황!$AY$1,FALSE))</f>
        <v/>
      </c>
      <c r="Y49" s="497" t="str">
        <f>IF(ISERROR(VLOOKUP(MID($E$3,15,100)&amp;$A49,기획현황!$F:$BR,기획현황!$AZ$1,FALSE))=TRUE,"",VLOOKUP(MID($E$3,15,100)&amp;$A49,기획현황!$F:$BR,기획현황!$AZ$1,FALSE))</f>
        <v/>
      </c>
      <c r="Z49" s="493"/>
    </row>
    <row r="50" spans="1:26" ht="52.5" customHeight="1">
      <c r="A50" s="491">
        <f t="shared" si="6"/>
        <v>43</v>
      </c>
      <c r="B50" s="349" t="str">
        <f t="shared" si="5"/>
        <v/>
      </c>
      <c r="D50" s="351">
        <f t="shared" si="1"/>
        <v>0</v>
      </c>
      <c r="E50" s="352" t="str">
        <f>IF(ISERROR(VLOOKUP(MID($E$3,15,100)&amp;$A50,기획현황!$F:$BR,기획현황!$M$1,FALSE))=TRUE,"",VLOOKUP(MID($E$3,15,100)&amp;$A50,기획현황!$F:$BR,기획현황!$M$1,FALSE))</f>
        <v/>
      </c>
      <c r="F50" s="352" t="str">
        <f>IF(ISERROR(VLOOKUP(MID($E$3,15,100)&amp;$A50,기획현황!$F:$BR,기획현황!$Q$1,FALSE))=TRUE,"",VLOOKUP(MID($E$3,15,100)&amp;$A50,기획현황!$F:$BR,기획현황!$Q$1,FALSE))</f>
        <v/>
      </c>
      <c r="G50" s="352" t="str">
        <f>IF(ISERROR(VLOOKUP(MID($E$3,15,100)&amp;$A50,기획현황!$F:$BR,기획현황!$R$1,FALSE))=TRUE,"",VLOOKUP(MID($E$3,15,100)&amp;$A50,기획현황!$F:$BR,기획현황!$R$1,FALSE))</f>
        <v/>
      </c>
      <c r="H50" s="498"/>
      <c r="I50" s="493" t="str">
        <f>IF(ISERROR(VLOOKUP(MID($E$3,15,100)&amp;$A50,기획현황!$F:$BR,기획현황!$W$1,FALSE))=TRUE,"",VLOOKUP(MID($E$3,15,100)&amp;$A50,기획현황!$F:$BR,기획현황!$W$1,FALSE))</f>
        <v/>
      </c>
      <c r="J50" s="351" t="str">
        <f>IF(ISERROR(VLOOKUP(MID($E$3,15,100)&amp;$A50,기획현황!$F:$BR,기획현황!$U$1,FALSE))=TRUE,"",VLOOKUP(MID($E$3,15,100)&amp;$A50,기획현황!$F:$BR,기획현황!$U$1,FALSE))</f>
        <v/>
      </c>
      <c r="K50" s="351" t="str">
        <f>IF(ISERROR(VLOOKUP(MID($E$3,15,100)&amp;$A50,기획현황!$F:$BR,기획현황!$Y$1,FALSE))=TRUE,"",VLOOKUP(MID($E$3,15,100)&amp;$A50,기획현황!$F:$BR,기획현황!$Y$1,FALSE))</f>
        <v/>
      </c>
      <c r="L50" s="353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353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353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353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353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353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353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353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353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494">
        <f t="shared" si="4"/>
        <v>0</v>
      </c>
      <c r="V50" s="495" t="str">
        <f>IF(ISERROR(VLOOKUP(MID($E$3,15,100)&amp;$A50,기획현황!$F:$BR,기획현황!$AV$1,FALSE))=TRUE,"",VLOOKUP(MID($E$3,15,100)&amp;$A50,기획현황!$F:$BR,기획현황!$AV$1,FALSE))</f>
        <v/>
      </c>
      <c r="W50" s="496" t="str">
        <f>IF(ISERROR(VLOOKUP(MID($E$3,15,100)&amp;$A50,기획현황!$F:$BR,기획현황!$AW$1,FALSE))=TRUE,"",VLOOKUP(MID($E$3,15,100)&amp;$A50,기획현황!$F:$BR,기획현황!$AW$1,FALSE))</f>
        <v/>
      </c>
      <c r="X50" s="497" t="str">
        <f>IF(ISERROR(VLOOKUP(MID($E$3,15,100)&amp;$A50,기획현황!$F:$BR,기획현황!$AY$1,FALSE))=TRUE,"",VLOOKUP(MID($E$3,15,100)&amp;$A50,기획현황!$F:$BR,기획현황!$AY$1,FALSE))</f>
        <v/>
      </c>
      <c r="Y50" s="497" t="str">
        <f>IF(ISERROR(VLOOKUP(MID($E$3,15,100)&amp;$A50,기획현황!$F:$BR,기획현황!$AZ$1,FALSE))=TRUE,"",VLOOKUP(MID($E$3,15,100)&amp;$A50,기획현황!$F:$BR,기획현황!$AZ$1,FALSE))</f>
        <v/>
      </c>
      <c r="Z50" s="493"/>
    </row>
    <row r="51" spans="1:26" ht="52.5" customHeight="1">
      <c r="A51" s="491">
        <f t="shared" si="6"/>
        <v>44</v>
      </c>
      <c r="B51" s="349" t="str">
        <f t="shared" si="5"/>
        <v/>
      </c>
      <c r="D51" s="351">
        <f t="shared" si="1"/>
        <v>0</v>
      </c>
      <c r="E51" s="352" t="str">
        <f>IF(ISERROR(VLOOKUP(MID($E$3,15,100)&amp;$A51,기획현황!$F:$BR,기획현황!$M$1,FALSE))=TRUE,"",VLOOKUP(MID($E$3,15,100)&amp;$A51,기획현황!$F:$BR,기획현황!$M$1,FALSE))</f>
        <v/>
      </c>
      <c r="F51" s="352" t="str">
        <f>IF(ISERROR(VLOOKUP(MID($E$3,15,100)&amp;$A51,기획현황!$F:$BR,기획현황!$Q$1,FALSE))=TRUE,"",VLOOKUP(MID($E$3,15,100)&amp;$A51,기획현황!$F:$BR,기획현황!$Q$1,FALSE))</f>
        <v/>
      </c>
      <c r="G51" s="352" t="str">
        <f>IF(ISERROR(VLOOKUP(MID($E$3,15,100)&amp;$A51,기획현황!$F:$BR,기획현황!$R$1,FALSE))=TRUE,"",VLOOKUP(MID($E$3,15,100)&amp;$A51,기획현황!$F:$BR,기획현황!$R$1,FALSE))</f>
        <v/>
      </c>
      <c r="H51" s="498"/>
      <c r="I51" s="493" t="str">
        <f>IF(ISERROR(VLOOKUP(MID($E$3,15,100)&amp;$A51,기획현황!$F:$BR,기획현황!$W$1,FALSE))=TRUE,"",VLOOKUP(MID($E$3,15,100)&amp;$A51,기획현황!$F:$BR,기획현황!$W$1,FALSE))</f>
        <v/>
      </c>
      <c r="J51" s="351" t="str">
        <f>IF(ISERROR(VLOOKUP(MID($E$3,15,100)&amp;$A51,기획현황!$F:$BR,기획현황!$U$1,FALSE))=TRUE,"",VLOOKUP(MID($E$3,15,100)&amp;$A51,기획현황!$F:$BR,기획현황!$U$1,FALSE))</f>
        <v/>
      </c>
      <c r="K51" s="351" t="str">
        <f>IF(ISERROR(VLOOKUP(MID($E$3,15,100)&amp;$A51,기획현황!$F:$BR,기획현황!$Y$1,FALSE))=TRUE,"",VLOOKUP(MID($E$3,15,100)&amp;$A51,기획현황!$F:$BR,기획현황!$Y$1,FALSE))</f>
        <v/>
      </c>
      <c r="L51" s="353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353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353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353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353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353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353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353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353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494">
        <f t="shared" si="4"/>
        <v>0</v>
      </c>
      <c r="V51" s="495" t="str">
        <f>IF(ISERROR(VLOOKUP(MID($E$3,15,100)&amp;$A51,기획현황!$F:$BR,기획현황!$AV$1,FALSE))=TRUE,"",VLOOKUP(MID($E$3,15,100)&amp;$A51,기획현황!$F:$BR,기획현황!$AV$1,FALSE))</f>
        <v/>
      </c>
      <c r="W51" s="496" t="str">
        <f>IF(ISERROR(VLOOKUP(MID($E$3,15,100)&amp;$A51,기획현황!$F:$BR,기획현황!$AW$1,FALSE))=TRUE,"",VLOOKUP(MID($E$3,15,100)&amp;$A51,기획현황!$F:$BR,기획현황!$AW$1,FALSE))</f>
        <v/>
      </c>
      <c r="X51" s="497" t="str">
        <f>IF(ISERROR(VLOOKUP(MID($E$3,15,100)&amp;$A51,기획현황!$F:$BR,기획현황!$AY$1,FALSE))=TRUE,"",VLOOKUP(MID($E$3,15,100)&amp;$A51,기획현황!$F:$BR,기획현황!$AY$1,FALSE))</f>
        <v/>
      </c>
      <c r="Y51" s="497" t="str">
        <f>IF(ISERROR(VLOOKUP(MID($E$3,15,100)&amp;$A51,기획현황!$F:$BR,기획현황!$AZ$1,FALSE))=TRUE,"",VLOOKUP(MID($E$3,15,100)&amp;$A51,기획현황!$F:$BR,기획현황!$AZ$1,FALSE))</f>
        <v/>
      </c>
      <c r="Z51" s="493"/>
    </row>
    <row r="52" spans="1:26" ht="52.5" customHeight="1">
      <c r="A52" s="491">
        <f t="shared" si="6"/>
        <v>45</v>
      </c>
      <c r="B52" s="349" t="str">
        <f t="shared" si="5"/>
        <v/>
      </c>
      <c r="D52" s="351">
        <f t="shared" si="1"/>
        <v>0</v>
      </c>
      <c r="E52" s="352" t="str">
        <f>IF(ISERROR(VLOOKUP(MID($E$3,15,100)&amp;$A52,기획현황!$F:$BR,기획현황!$M$1,FALSE))=TRUE,"",VLOOKUP(MID($E$3,15,100)&amp;$A52,기획현황!$F:$BR,기획현황!$M$1,FALSE))</f>
        <v/>
      </c>
      <c r="F52" s="352" t="str">
        <f>IF(ISERROR(VLOOKUP(MID($E$3,15,100)&amp;$A52,기획현황!$F:$BR,기획현황!$Q$1,FALSE))=TRUE,"",VLOOKUP(MID($E$3,15,100)&amp;$A52,기획현황!$F:$BR,기획현황!$Q$1,FALSE))</f>
        <v/>
      </c>
      <c r="G52" s="352" t="str">
        <f>IF(ISERROR(VLOOKUP(MID($E$3,15,100)&amp;$A52,기획현황!$F:$BR,기획현황!$R$1,FALSE))=TRUE,"",VLOOKUP(MID($E$3,15,100)&amp;$A52,기획현황!$F:$BR,기획현황!$R$1,FALSE))</f>
        <v/>
      </c>
      <c r="H52" s="498"/>
      <c r="I52" s="493" t="str">
        <f>IF(ISERROR(VLOOKUP(MID($E$3,15,100)&amp;$A52,기획현황!$F:$BR,기획현황!$W$1,FALSE))=TRUE,"",VLOOKUP(MID($E$3,15,100)&amp;$A52,기획현황!$F:$BR,기획현황!$W$1,FALSE))</f>
        <v/>
      </c>
      <c r="J52" s="351" t="str">
        <f>IF(ISERROR(VLOOKUP(MID($E$3,15,100)&amp;$A52,기획현황!$F:$BR,기획현황!$U$1,FALSE))=TRUE,"",VLOOKUP(MID($E$3,15,100)&amp;$A52,기획현황!$F:$BR,기획현황!$U$1,FALSE))</f>
        <v/>
      </c>
      <c r="K52" s="351" t="str">
        <f>IF(ISERROR(VLOOKUP(MID($E$3,15,100)&amp;$A52,기획현황!$F:$BR,기획현황!$Y$1,FALSE))=TRUE,"",VLOOKUP(MID($E$3,15,100)&amp;$A52,기획현황!$F:$BR,기획현황!$Y$1,FALSE))</f>
        <v/>
      </c>
      <c r="L52" s="353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353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353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353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353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353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353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353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353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494">
        <f t="shared" si="4"/>
        <v>0</v>
      </c>
      <c r="V52" s="495" t="str">
        <f>IF(ISERROR(VLOOKUP(MID($E$3,15,100)&amp;$A52,기획현황!$F:$BR,기획현황!$AV$1,FALSE))=TRUE,"",VLOOKUP(MID($E$3,15,100)&amp;$A52,기획현황!$F:$BR,기획현황!$AV$1,FALSE))</f>
        <v/>
      </c>
      <c r="W52" s="496" t="str">
        <f>IF(ISERROR(VLOOKUP(MID($E$3,15,100)&amp;$A52,기획현황!$F:$BR,기획현황!$AW$1,FALSE))=TRUE,"",VLOOKUP(MID($E$3,15,100)&amp;$A52,기획현황!$F:$BR,기획현황!$AW$1,FALSE))</f>
        <v/>
      </c>
      <c r="X52" s="497" t="str">
        <f>IF(ISERROR(VLOOKUP(MID($E$3,15,100)&amp;$A52,기획현황!$F:$BR,기획현황!$AY$1,FALSE))=TRUE,"",VLOOKUP(MID($E$3,15,100)&amp;$A52,기획현황!$F:$BR,기획현황!$AY$1,FALSE))</f>
        <v/>
      </c>
      <c r="Y52" s="497" t="str">
        <f>IF(ISERROR(VLOOKUP(MID($E$3,15,100)&amp;$A52,기획현황!$F:$BR,기획현황!$AZ$1,FALSE))=TRUE,"",VLOOKUP(MID($E$3,15,100)&amp;$A52,기획현황!$F:$BR,기획현황!$AZ$1,FALSE))</f>
        <v/>
      </c>
      <c r="Z52" s="493"/>
    </row>
    <row r="53" spans="1:26" ht="52.5" customHeight="1">
      <c r="A53" s="491">
        <f t="shared" si="6"/>
        <v>46</v>
      </c>
      <c r="B53" s="349" t="str">
        <f t="shared" si="5"/>
        <v/>
      </c>
      <c r="D53" s="351">
        <f t="shared" si="1"/>
        <v>0</v>
      </c>
      <c r="E53" s="352" t="str">
        <f>IF(ISERROR(VLOOKUP(MID($E$3,15,100)&amp;$A53,기획현황!$F:$BR,기획현황!$M$1,FALSE))=TRUE,"",VLOOKUP(MID($E$3,15,100)&amp;$A53,기획현황!$F:$BR,기획현황!$M$1,FALSE))</f>
        <v/>
      </c>
      <c r="F53" s="352" t="str">
        <f>IF(ISERROR(VLOOKUP(MID($E$3,15,100)&amp;$A53,기획현황!$F:$BR,기획현황!$Q$1,FALSE))=TRUE,"",VLOOKUP(MID($E$3,15,100)&amp;$A53,기획현황!$F:$BR,기획현황!$Q$1,FALSE))</f>
        <v/>
      </c>
      <c r="G53" s="352" t="str">
        <f>IF(ISERROR(VLOOKUP(MID($E$3,15,100)&amp;$A53,기획현황!$F:$BR,기획현황!$R$1,FALSE))=TRUE,"",VLOOKUP(MID($E$3,15,100)&amp;$A53,기획현황!$F:$BR,기획현황!$R$1,FALSE))</f>
        <v/>
      </c>
      <c r="H53" s="498"/>
      <c r="I53" s="493" t="str">
        <f>IF(ISERROR(VLOOKUP(MID($E$3,15,100)&amp;$A53,기획현황!$F:$BR,기획현황!$W$1,FALSE))=TRUE,"",VLOOKUP(MID($E$3,15,100)&amp;$A53,기획현황!$F:$BR,기획현황!$W$1,FALSE))</f>
        <v/>
      </c>
      <c r="J53" s="351" t="str">
        <f>IF(ISERROR(VLOOKUP(MID($E$3,15,100)&amp;$A53,기획현황!$F:$BR,기획현황!$U$1,FALSE))=TRUE,"",VLOOKUP(MID($E$3,15,100)&amp;$A53,기획현황!$F:$BR,기획현황!$U$1,FALSE))</f>
        <v/>
      </c>
      <c r="K53" s="351" t="str">
        <f>IF(ISERROR(VLOOKUP(MID($E$3,15,100)&amp;$A53,기획현황!$F:$BR,기획현황!$Y$1,FALSE))=TRUE,"",VLOOKUP(MID($E$3,15,100)&amp;$A53,기획현황!$F:$BR,기획현황!$Y$1,FALSE))</f>
        <v/>
      </c>
      <c r="L53" s="353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353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353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353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353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353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353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353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353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494">
        <f t="shared" si="4"/>
        <v>0</v>
      </c>
      <c r="V53" s="495" t="str">
        <f>IF(ISERROR(VLOOKUP(MID($E$3,15,100)&amp;$A53,기획현황!$F:$BR,기획현황!$AV$1,FALSE))=TRUE,"",VLOOKUP(MID($E$3,15,100)&amp;$A53,기획현황!$F:$BR,기획현황!$AV$1,FALSE))</f>
        <v/>
      </c>
      <c r="W53" s="496" t="str">
        <f>IF(ISERROR(VLOOKUP(MID($E$3,15,100)&amp;$A53,기획현황!$F:$BR,기획현황!$AW$1,FALSE))=TRUE,"",VLOOKUP(MID($E$3,15,100)&amp;$A53,기획현황!$F:$BR,기획현황!$AW$1,FALSE))</f>
        <v/>
      </c>
      <c r="X53" s="497" t="str">
        <f>IF(ISERROR(VLOOKUP(MID($E$3,15,100)&amp;$A53,기획현황!$F:$BR,기획현황!$AY$1,FALSE))=TRUE,"",VLOOKUP(MID($E$3,15,100)&amp;$A53,기획현황!$F:$BR,기획현황!$AY$1,FALSE))</f>
        <v/>
      </c>
      <c r="Y53" s="497" t="str">
        <f>IF(ISERROR(VLOOKUP(MID($E$3,15,100)&amp;$A53,기획현황!$F:$BR,기획현황!$AZ$1,FALSE))=TRUE,"",VLOOKUP(MID($E$3,15,100)&amp;$A53,기획현황!$F:$BR,기획현황!$AZ$1,FALSE))</f>
        <v/>
      </c>
      <c r="Z53" s="499"/>
    </row>
    <row r="54" spans="1:26" ht="52.5" customHeight="1">
      <c r="A54" s="491">
        <f t="shared" si="6"/>
        <v>47</v>
      </c>
      <c r="B54" s="349" t="str">
        <f t="shared" si="5"/>
        <v/>
      </c>
      <c r="D54" s="351">
        <f t="shared" si="1"/>
        <v>0</v>
      </c>
      <c r="E54" s="352" t="str">
        <f>IF(ISERROR(VLOOKUP(MID($E$3,15,100)&amp;$A54,기획현황!$F:$BR,기획현황!$M$1,FALSE))=TRUE,"",VLOOKUP(MID($E$3,15,100)&amp;$A54,기획현황!$F:$BR,기획현황!$M$1,FALSE))</f>
        <v/>
      </c>
      <c r="F54" s="352" t="str">
        <f>IF(ISERROR(VLOOKUP(MID($E$3,15,100)&amp;$A54,기획현황!$F:$BR,기획현황!$Q$1,FALSE))=TRUE,"",VLOOKUP(MID($E$3,15,100)&amp;$A54,기획현황!$F:$BR,기획현황!$Q$1,FALSE))</f>
        <v/>
      </c>
      <c r="G54" s="352" t="str">
        <f>IF(ISERROR(VLOOKUP(MID($E$3,15,100)&amp;$A54,기획현황!$F:$BR,기획현황!$R$1,FALSE))=TRUE,"",VLOOKUP(MID($E$3,15,100)&amp;$A54,기획현황!$F:$BR,기획현황!$R$1,FALSE))</f>
        <v/>
      </c>
      <c r="H54" s="498"/>
      <c r="I54" s="493" t="str">
        <f>IF(ISERROR(VLOOKUP(MID($E$3,15,100)&amp;$A54,기획현황!$F:$BR,기획현황!$W$1,FALSE))=TRUE,"",VLOOKUP(MID($E$3,15,100)&amp;$A54,기획현황!$F:$BR,기획현황!$W$1,FALSE))</f>
        <v/>
      </c>
      <c r="J54" s="351" t="str">
        <f>IF(ISERROR(VLOOKUP(MID($E$3,15,100)&amp;$A54,기획현황!$F:$BR,기획현황!$U$1,FALSE))=TRUE,"",VLOOKUP(MID($E$3,15,100)&amp;$A54,기획현황!$F:$BR,기획현황!$U$1,FALSE))</f>
        <v/>
      </c>
      <c r="K54" s="351" t="str">
        <f>IF(ISERROR(VLOOKUP(MID($E$3,15,100)&amp;$A54,기획현황!$F:$BR,기획현황!$Y$1,FALSE))=TRUE,"",VLOOKUP(MID($E$3,15,100)&amp;$A54,기획현황!$F:$BR,기획현황!$Y$1,FALSE))</f>
        <v/>
      </c>
      <c r="L54" s="353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353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353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353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353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353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353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353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353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494">
        <f t="shared" si="4"/>
        <v>0</v>
      </c>
      <c r="V54" s="495" t="str">
        <f>IF(ISERROR(VLOOKUP(MID($E$3,15,100)&amp;$A54,기획현황!$F:$BR,기획현황!$AV$1,FALSE))=TRUE,"",VLOOKUP(MID($E$3,15,100)&amp;$A54,기획현황!$F:$BR,기획현황!$AV$1,FALSE))</f>
        <v/>
      </c>
      <c r="W54" s="496" t="str">
        <f>IF(ISERROR(VLOOKUP(MID($E$3,15,100)&amp;$A54,기획현황!$F:$BR,기획현황!$AW$1,FALSE))=TRUE,"",VLOOKUP(MID($E$3,15,100)&amp;$A54,기획현황!$F:$BR,기획현황!$AW$1,FALSE))</f>
        <v/>
      </c>
      <c r="X54" s="497" t="str">
        <f>IF(ISERROR(VLOOKUP(MID($E$3,15,100)&amp;$A54,기획현황!$F:$BR,기획현황!$AY$1,FALSE))=TRUE,"",VLOOKUP(MID($E$3,15,100)&amp;$A54,기획현황!$F:$BR,기획현황!$AY$1,FALSE))</f>
        <v/>
      </c>
      <c r="Y54" s="497" t="str">
        <f>IF(ISERROR(VLOOKUP(MID($E$3,15,100)&amp;$A54,기획현황!$F:$BR,기획현황!$AZ$1,FALSE))=TRUE,"",VLOOKUP(MID($E$3,15,100)&amp;$A54,기획현황!$F:$BR,기획현황!$AZ$1,FALSE))</f>
        <v/>
      </c>
      <c r="Z54" s="493"/>
    </row>
    <row r="55" spans="1:26" ht="52.5" customHeight="1">
      <c r="A55" s="491">
        <f t="shared" si="6"/>
        <v>48</v>
      </c>
      <c r="B55" s="349" t="str">
        <f t="shared" si="5"/>
        <v/>
      </c>
      <c r="D55" s="351">
        <f t="shared" si="1"/>
        <v>0</v>
      </c>
      <c r="E55" s="352" t="str">
        <f>IF(ISERROR(VLOOKUP(MID($E$3,15,100)&amp;$A55,기획현황!$F:$BR,기획현황!$M$1,FALSE))=TRUE,"",VLOOKUP(MID($E$3,15,100)&amp;$A55,기획현황!$F:$BR,기획현황!$M$1,FALSE))</f>
        <v/>
      </c>
      <c r="F55" s="352" t="str">
        <f>IF(ISERROR(VLOOKUP(MID($E$3,15,100)&amp;$A55,기획현황!$F:$BR,기획현황!$Q$1,FALSE))=TRUE,"",VLOOKUP(MID($E$3,15,100)&amp;$A55,기획현황!$F:$BR,기획현황!$Q$1,FALSE))</f>
        <v/>
      </c>
      <c r="G55" s="352" t="str">
        <f>IF(ISERROR(VLOOKUP(MID($E$3,15,100)&amp;$A55,기획현황!$F:$BR,기획현황!$R$1,FALSE))=TRUE,"",VLOOKUP(MID($E$3,15,100)&amp;$A55,기획현황!$F:$BR,기획현황!$R$1,FALSE))</f>
        <v/>
      </c>
      <c r="H55" s="498"/>
      <c r="I55" s="493" t="str">
        <f>IF(ISERROR(VLOOKUP(MID($E$3,15,100)&amp;$A55,기획현황!$F:$BR,기획현황!$W$1,FALSE))=TRUE,"",VLOOKUP(MID($E$3,15,100)&amp;$A55,기획현황!$F:$BR,기획현황!$W$1,FALSE))</f>
        <v/>
      </c>
      <c r="J55" s="351" t="str">
        <f>IF(ISERROR(VLOOKUP(MID($E$3,15,100)&amp;$A55,기획현황!$F:$BR,기획현황!$U$1,FALSE))=TRUE,"",VLOOKUP(MID($E$3,15,100)&amp;$A55,기획현황!$F:$BR,기획현황!$U$1,FALSE))</f>
        <v/>
      </c>
      <c r="K55" s="351" t="str">
        <f>IF(ISERROR(VLOOKUP(MID($E$3,15,100)&amp;$A55,기획현황!$F:$BR,기획현황!$Y$1,FALSE))=TRUE,"",VLOOKUP(MID($E$3,15,100)&amp;$A55,기획현황!$F:$BR,기획현황!$Y$1,FALSE))</f>
        <v/>
      </c>
      <c r="L55" s="353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353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353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353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353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353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353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353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353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494">
        <f t="shared" si="4"/>
        <v>0</v>
      </c>
      <c r="V55" s="495" t="str">
        <f>IF(ISERROR(VLOOKUP(MID($E$3,15,100)&amp;$A55,기획현황!$F:$BR,기획현황!$AV$1,FALSE))=TRUE,"",VLOOKUP(MID($E$3,15,100)&amp;$A55,기획현황!$F:$BR,기획현황!$AV$1,FALSE))</f>
        <v/>
      </c>
      <c r="W55" s="496" t="str">
        <f>IF(ISERROR(VLOOKUP(MID($E$3,15,100)&amp;$A55,기획현황!$F:$BR,기획현황!$AW$1,FALSE))=TRUE,"",VLOOKUP(MID($E$3,15,100)&amp;$A55,기획현황!$F:$BR,기획현황!$AW$1,FALSE))</f>
        <v/>
      </c>
      <c r="X55" s="497" t="str">
        <f>IF(ISERROR(VLOOKUP(MID($E$3,15,100)&amp;$A55,기획현황!$F:$BR,기획현황!$AY$1,FALSE))=TRUE,"",VLOOKUP(MID($E$3,15,100)&amp;$A55,기획현황!$F:$BR,기획현황!$AY$1,FALSE))</f>
        <v/>
      </c>
      <c r="Y55" s="497" t="str">
        <f>IF(ISERROR(VLOOKUP(MID($E$3,15,100)&amp;$A55,기획현황!$F:$BR,기획현황!$AZ$1,FALSE))=TRUE,"",VLOOKUP(MID($E$3,15,100)&amp;$A55,기획현황!$F:$BR,기획현황!$AZ$1,FALSE))</f>
        <v/>
      </c>
      <c r="Z55" s="493"/>
    </row>
    <row r="56" spans="1:26" ht="52.5" customHeight="1">
      <c r="A56" s="491">
        <f t="shared" si="6"/>
        <v>49</v>
      </c>
      <c r="B56" s="349" t="str">
        <f t="shared" si="5"/>
        <v/>
      </c>
      <c r="D56" s="351">
        <f t="shared" si="1"/>
        <v>0</v>
      </c>
      <c r="E56" s="352" t="str">
        <f>IF(ISERROR(VLOOKUP(MID($E$3,15,100)&amp;$A56,기획현황!$F:$BR,기획현황!$M$1,FALSE))=TRUE,"",VLOOKUP(MID($E$3,15,100)&amp;$A56,기획현황!$F:$BR,기획현황!$M$1,FALSE))</f>
        <v/>
      </c>
      <c r="F56" s="352" t="str">
        <f>IF(ISERROR(VLOOKUP(MID($E$3,15,100)&amp;$A56,기획현황!$F:$BR,기획현황!$Q$1,FALSE))=TRUE,"",VLOOKUP(MID($E$3,15,100)&amp;$A56,기획현황!$F:$BR,기획현황!$Q$1,FALSE))</f>
        <v/>
      </c>
      <c r="G56" s="352" t="str">
        <f>IF(ISERROR(VLOOKUP(MID($E$3,15,100)&amp;$A56,기획현황!$F:$BR,기획현황!$R$1,FALSE))=TRUE,"",VLOOKUP(MID($E$3,15,100)&amp;$A56,기획현황!$F:$BR,기획현황!$R$1,FALSE))</f>
        <v/>
      </c>
      <c r="H56" s="498"/>
      <c r="I56" s="493" t="str">
        <f>IF(ISERROR(VLOOKUP(MID($E$3,15,100)&amp;$A56,기획현황!$F:$BR,기획현황!$W$1,FALSE))=TRUE,"",VLOOKUP(MID($E$3,15,100)&amp;$A56,기획현황!$F:$BR,기획현황!$W$1,FALSE))</f>
        <v/>
      </c>
      <c r="J56" s="351" t="str">
        <f>IF(ISERROR(VLOOKUP(MID($E$3,15,100)&amp;$A56,기획현황!$F:$BR,기획현황!$U$1,FALSE))=TRUE,"",VLOOKUP(MID($E$3,15,100)&amp;$A56,기획현황!$F:$BR,기획현황!$U$1,FALSE))</f>
        <v/>
      </c>
      <c r="K56" s="351" t="str">
        <f>IF(ISERROR(VLOOKUP(MID($E$3,15,100)&amp;$A56,기획현황!$F:$BR,기획현황!$Y$1,FALSE))=TRUE,"",VLOOKUP(MID($E$3,15,100)&amp;$A56,기획현황!$F:$BR,기획현황!$Y$1,FALSE))</f>
        <v/>
      </c>
      <c r="L56" s="353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353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353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353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353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353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353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353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353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494">
        <f t="shared" si="4"/>
        <v>0</v>
      </c>
      <c r="V56" s="495" t="str">
        <f>IF(ISERROR(VLOOKUP(MID($E$3,15,100)&amp;$A56,기획현황!$F:$BR,기획현황!$AV$1,FALSE))=TRUE,"",VLOOKUP(MID($E$3,15,100)&amp;$A56,기획현황!$F:$BR,기획현황!$AV$1,FALSE))</f>
        <v/>
      </c>
      <c r="W56" s="496" t="str">
        <f>IF(ISERROR(VLOOKUP(MID($E$3,15,100)&amp;$A56,기획현황!$F:$BR,기획현황!$AW$1,FALSE))=TRUE,"",VLOOKUP(MID($E$3,15,100)&amp;$A56,기획현황!$F:$BR,기획현황!$AW$1,FALSE))</f>
        <v/>
      </c>
      <c r="X56" s="497" t="str">
        <f>IF(ISERROR(VLOOKUP(MID($E$3,15,100)&amp;$A56,기획현황!$F:$BR,기획현황!$AY$1,FALSE))=TRUE,"",VLOOKUP(MID($E$3,15,100)&amp;$A56,기획현황!$F:$BR,기획현황!$AY$1,FALSE))</f>
        <v/>
      </c>
      <c r="Y56" s="497" t="str">
        <f>IF(ISERROR(VLOOKUP(MID($E$3,15,100)&amp;$A56,기획현황!$F:$BR,기획현황!$AZ$1,FALSE))=TRUE,"",VLOOKUP(MID($E$3,15,100)&amp;$A56,기획현황!$F:$BR,기획현황!$AZ$1,FALSE))</f>
        <v/>
      </c>
      <c r="Z56" s="493"/>
    </row>
    <row r="57" spans="1:26" ht="52.5" customHeight="1">
      <c r="A57" s="491">
        <f t="shared" si="6"/>
        <v>50</v>
      </c>
      <c r="B57" s="349" t="str">
        <f t="shared" si="5"/>
        <v/>
      </c>
      <c r="D57" s="351">
        <f t="shared" si="1"/>
        <v>0</v>
      </c>
      <c r="E57" s="352" t="str">
        <f>IF(ISERROR(VLOOKUP(MID($E$3,15,100)&amp;$A57,기획현황!$F:$BR,기획현황!$M$1,FALSE))=TRUE,"",VLOOKUP(MID($E$3,15,100)&amp;$A57,기획현황!$F:$BR,기획현황!$M$1,FALSE))</f>
        <v/>
      </c>
      <c r="F57" s="352" t="str">
        <f>IF(ISERROR(VLOOKUP(MID($E$3,15,100)&amp;$A57,기획현황!$F:$BR,기획현황!$Q$1,FALSE))=TRUE,"",VLOOKUP(MID($E$3,15,100)&amp;$A57,기획현황!$F:$BR,기획현황!$Q$1,FALSE))</f>
        <v/>
      </c>
      <c r="G57" s="352" t="str">
        <f>IF(ISERROR(VLOOKUP(MID($E$3,15,100)&amp;$A57,기획현황!$F:$BR,기획현황!$R$1,FALSE))=TRUE,"",VLOOKUP(MID($E$3,15,100)&amp;$A57,기획현황!$F:$BR,기획현황!$R$1,FALSE))</f>
        <v/>
      </c>
      <c r="H57" s="498"/>
      <c r="I57" s="493" t="str">
        <f>IF(ISERROR(VLOOKUP(MID($E$3,15,100)&amp;$A57,기획현황!$F:$BR,기획현황!$W$1,FALSE))=TRUE,"",VLOOKUP(MID($E$3,15,100)&amp;$A57,기획현황!$F:$BR,기획현황!$W$1,FALSE))</f>
        <v/>
      </c>
      <c r="J57" s="351" t="str">
        <f>IF(ISERROR(VLOOKUP(MID($E$3,15,100)&amp;$A57,기획현황!$F:$BR,기획현황!$U$1,FALSE))=TRUE,"",VLOOKUP(MID($E$3,15,100)&amp;$A57,기획현황!$F:$BR,기획현황!$U$1,FALSE))</f>
        <v/>
      </c>
      <c r="K57" s="351" t="str">
        <f>IF(ISERROR(VLOOKUP(MID($E$3,15,100)&amp;$A57,기획현황!$F:$BR,기획현황!$Y$1,FALSE))=TRUE,"",VLOOKUP(MID($E$3,15,100)&amp;$A57,기획현황!$F:$BR,기획현황!$Y$1,FALSE))</f>
        <v/>
      </c>
      <c r="L57" s="353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353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353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353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353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353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353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353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353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494">
        <f t="shared" si="4"/>
        <v>0</v>
      </c>
      <c r="V57" s="495" t="str">
        <f>IF(ISERROR(VLOOKUP(MID($E$3,15,100)&amp;$A57,기획현황!$F:$BR,기획현황!$AV$1,FALSE))=TRUE,"",VLOOKUP(MID($E$3,15,100)&amp;$A57,기획현황!$F:$BR,기획현황!$AV$1,FALSE))</f>
        <v/>
      </c>
      <c r="W57" s="496" t="str">
        <f>IF(ISERROR(VLOOKUP(MID($E$3,15,100)&amp;$A57,기획현황!$F:$BR,기획현황!$AW$1,FALSE))=TRUE,"",VLOOKUP(MID($E$3,15,100)&amp;$A57,기획현황!$F:$BR,기획현황!$AW$1,FALSE))</f>
        <v/>
      </c>
      <c r="X57" s="497" t="str">
        <f>IF(ISERROR(VLOOKUP(MID($E$3,15,100)&amp;$A57,기획현황!$F:$BR,기획현황!$AY$1,FALSE))=TRUE,"",VLOOKUP(MID($E$3,15,100)&amp;$A57,기획현황!$F:$BR,기획현황!$AY$1,FALSE))</f>
        <v/>
      </c>
      <c r="Y57" s="497" t="str">
        <f>IF(ISERROR(VLOOKUP(MID($E$3,15,100)&amp;$A57,기획현황!$F:$BR,기획현황!$AZ$1,FALSE))=TRUE,"",VLOOKUP(MID($E$3,15,100)&amp;$A57,기획현황!$F:$BR,기획현황!$AZ$1,FALSE))</f>
        <v/>
      </c>
      <c r="Z57" s="493"/>
    </row>
    <row r="58" spans="1:26" ht="21.75" customHeight="1">
      <c r="A58" s="491"/>
      <c r="B58" s="349"/>
      <c r="D58" s="1469" t="s">
        <v>1664</v>
      </c>
      <c r="E58" s="1469"/>
      <c r="F58" s="500"/>
      <c r="G58" s="500"/>
      <c r="H58" s="500"/>
      <c r="I58" s="500"/>
      <c r="J58" s="500"/>
      <c r="K58" s="500"/>
      <c r="L58" s="501">
        <f>SUM(L8:L57)</f>
        <v>0</v>
      </c>
      <c r="M58" s="501">
        <f t="shared" ref="M58:U58" si="7">SUM(M8:M57)</f>
        <v>0</v>
      </c>
      <c r="N58" s="501">
        <f t="shared" si="7"/>
        <v>0</v>
      </c>
      <c r="O58" s="501">
        <f t="shared" si="7"/>
        <v>0</v>
      </c>
      <c r="P58" s="501">
        <f t="shared" si="7"/>
        <v>0</v>
      </c>
      <c r="Q58" s="501">
        <f t="shared" si="7"/>
        <v>0</v>
      </c>
      <c r="R58" s="501">
        <f t="shared" si="7"/>
        <v>0</v>
      </c>
      <c r="S58" s="501">
        <f t="shared" si="7"/>
        <v>0</v>
      </c>
      <c r="T58" s="501">
        <f t="shared" si="7"/>
        <v>0</v>
      </c>
      <c r="U58" s="501">
        <f t="shared" si="7"/>
        <v>0</v>
      </c>
      <c r="V58" s="502">
        <f>SUMPRODUCT($U8:$U57,$V8:$V57)</f>
        <v>0</v>
      </c>
      <c r="W58" s="503">
        <f>SUMPRODUCT($U8:$U57,W8:W57)</f>
        <v>0</v>
      </c>
      <c r="X58" s="504"/>
      <c r="Y58" s="504"/>
      <c r="Z58" s="505"/>
    </row>
    <row r="59" spans="1:26" ht="17.25">
      <c r="A59" s="491"/>
      <c r="B59" s="349"/>
      <c r="D59" s="342"/>
    </row>
    <row r="60" spans="1:26">
      <c r="A60" s="491"/>
      <c r="B60" s="349"/>
    </row>
    <row r="61" spans="1:26">
      <c r="A61" s="491"/>
      <c r="B61" s="349"/>
    </row>
    <row r="62" spans="1:26">
      <c r="A62" s="491"/>
      <c r="B62" s="349"/>
    </row>
    <row r="63" spans="1:26">
      <c r="A63" s="491"/>
      <c r="B63" s="349"/>
    </row>
    <row r="64" spans="1:26">
      <c r="A64" s="491"/>
      <c r="B64" s="349"/>
    </row>
    <row r="65" spans="1:2">
      <c r="A65" s="491"/>
      <c r="B65" s="349"/>
    </row>
    <row r="66" spans="1:2">
      <c r="A66" s="491"/>
      <c r="B66" s="349"/>
    </row>
    <row r="67" spans="1:2">
      <c r="A67" s="491"/>
      <c r="B67" s="349"/>
    </row>
    <row r="68" spans="1:2">
      <c r="A68" s="491"/>
      <c r="B68" s="349"/>
    </row>
    <row r="69" spans="1:2">
      <c r="A69" s="491"/>
      <c r="B69" s="349"/>
    </row>
    <row r="70" spans="1:2">
      <c r="A70" s="491"/>
      <c r="B70" s="349"/>
    </row>
    <row r="71" spans="1:2">
      <c r="A71" s="491"/>
      <c r="B71" s="349"/>
    </row>
    <row r="72" spans="1:2">
      <c r="A72" s="491"/>
      <c r="B72" s="349"/>
    </row>
    <row r="73" spans="1:2">
      <c r="A73" s="491"/>
      <c r="B73" s="349"/>
    </row>
    <row r="74" spans="1:2">
      <c r="A74" s="491"/>
      <c r="B74" s="349"/>
    </row>
    <row r="75" spans="1:2">
      <c r="A75" s="491"/>
      <c r="B75" s="349"/>
    </row>
    <row r="76" spans="1:2">
      <c r="A76" s="491"/>
      <c r="B76" s="349"/>
    </row>
    <row r="77" spans="1:2">
      <c r="A77" s="491"/>
      <c r="B77" s="349"/>
    </row>
    <row r="78" spans="1:2">
      <c r="A78" s="491"/>
      <c r="B78" s="349"/>
    </row>
    <row r="79" spans="1:2">
      <c r="A79" s="491"/>
      <c r="B79" s="349"/>
    </row>
    <row r="80" spans="1:2">
      <c r="A80" s="491"/>
      <c r="B80" s="349"/>
    </row>
    <row r="81" spans="1:2">
      <c r="A81" s="491"/>
      <c r="B81" s="349"/>
    </row>
    <row r="82" spans="1:2">
      <c r="A82" s="491"/>
      <c r="B82" s="349"/>
    </row>
    <row r="83" spans="1:2">
      <c r="A83" s="491"/>
      <c r="B83" s="349"/>
    </row>
    <row r="84" spans="1:2">
      <c r="A84" s="491"/>
      <c r="B84" s="349"/>
    </row>
    <row r="85" spans="1:2">
      <c r="A85" s="491"/>
      <c r="B85" s="349"/>
    </row>
    <row r="86" spans="1:2">
      <c r="A86" s="491"/>
      <c r="B86" s="349"/>
    </row>
    <row r="87" spans="1:2">
      <c r="A87" s="491"/>
      <c r="B87" s="349"/>
    </row>
    <row r="88" spans="1:2">
      <c r="A88" s="491"/>
      <c r="B88" s="349"/>
    </row>
    <row r="89" spans="1:2">
      <c r="A89" s="491"/>
      <c r="B89" s="349"/>
    </row>
    <row r="90" spans="1:2">
      <c r="A90" s="491"/>
      <c r="B90" s="349"/>
    </row>
    <row r="91" spans="1:2">
      <c r="A91" s="491"/>
      <c r="B91" s="349"/>
    </row>
    <row r="92" spans="1:2">
      <c r="A92" s="491"/>
      <c r="B92" s="349"/>
    </row>
    <row r="93" spans="1:2">
      <c r="A93" s="491"/>
      <c r="B93" s="349"/>
    </row>
    <row r="94" spans="1:2">
      <c r="A94" s="491"/>
      <c r="B94" s="349"/>
    </row>
    <row r="95" spans="1:2">
      <c r="A95" s="491"/>
      <c r="B95" s="349"/>
    </row>
    <row r="96" spans="1:2">
      <c r="A96" s="491"/>
      <c r="B96" s="349"/>
    </row>
    <row r="97" spans="1:2">
      <c r="A97" s="491"/>
      <c r="B97" s="349"/>
    </row>
    <row r="98" spans="1:2">
      <c r="A98" s="491"/>
      <c r="B98" s="349"/>
    </row>
    <row r="99" spans="1:2">
      <c r="A99" s="491"/>
      <c r="B99" s="349"/>
    </row>
    <row r="100" spans="1:2">
      <c r="A100" s="491"/>
      <c r="B100" s="349"/>
    </row>
    <row r="101" spans="1:2">
      <c r="A101" s="491"/>
      <c r="B101" s="349"/>
    </row>
    <row r="102" spans="1:2">
      <c r="A102" s="491"/>
      <c r="B102" s="349"/>
    </row>
    <row r="103" spans="1:2">
      <c r="A103" s="491"/>
      <c r="B103" s="349"/>
    </row>
    <row r="104" spans="1:2">
      <c r="A104" s="491"/>
      <c r="B104" s="349"/>
    </row>
    <row r="105" spans="1:2">
      <c r="A105" s="491"/>
      <c r="B105" s="349"/>
    </row>
    <row r="106" spans="1:2">
      <c r="A106" s="491"/>
      <c r="B106" s="349"/>
    </row>
    <row r="107" spans="1:2">
      <c r="A107" s="491"/>
      <c r="B107" s="349"/>
    </row>
    <row r="108" spans="1:2">
      <c r="A108" s="491"/>
      <c r="B108" s="349"/>
    </row>
    <row r="109" spans="1:2">
      <c r="A109" s="491"/>
      <c r="B109" s="349"/>
    </row>
    <row r="110" spans="1:2">
      <c r="A110" s="491"/>
      <c r="B110" s="349"/>
    </row>
    <row r="111" spans="1:2">
      <c r="A111" s="491"/>
      <c r="B111" s="349"/>
    </row>
    <row r="112" spans="1:2">
      <c r="A112" s="491"/>
      <c r="B112" s="349"/>
    </row>
    <row r="113" spans="1:2">
      <c r="A113" s="491"/>
      <c r="B113" s="349"/>
    </row>
    <row r="114" spans="1:2">
      <c r="A114" s="491"/>
      <c r="B114" s="349"/>
    </row>
    <row r="115" spans="1:2">
      <c r="A115" s="491"/>
      <c r="B115" s="349"/>
    </row>
    <row r="116" spans="1:2">
      <c r="A116" s="491"/>
      <c r="B116" s="349"/>
    </row>
    <row r="117" spans="1:2">
      <c r="A117" s="491"/>
      <c r="B117" s="349"/>
    </row>
    <row r="118" spans="1:2">
      <c r="A118" s="491"/>
      <c r="B118" s="349"/>
    </row>
    <row r="119" spans="1:2">
      <c r="A119" s="491"/>
      <c r="B119" s="349"/>
    </row>
    <row r="120" spans="1:2">
      <c r="A120" s="491"/>
      <c r="B120" s="349"/>
    </row>
    <row r="121" spans="1:2">
      <c r="A121" s="491"/>
      <c r="B121" s="349"/>
    </row>
    <row r="122" spans="1:2">
      <c r="A122" s="491"/>
      <c r="B122" s="349"/>
    </row>
    <row r="123" spans="1:2">
      <c r="A123" s="491"/>
      <c r="B123" s="349"/>
    </row>
    <row r="124" spans="1:2">
      <c r="A124" s="491"/>
      <c r="B124" s="349"/>
    </row>
    <row r="125" spans="1:2">
      <c r="A125" s="491"/>
      <c r="B125" s="349"/>
    </row>
    <row r="126" spans="1:2">
      <c r="A126" s="491"/>
      <c r="B126" s="349"/>
    </row>
    <row r="127" spans="1:2">
      <c r="A127" s="491"/>
      <c r="B127" s="349"/>
    </row>
    <row r="128" spans="1:2">
      <c r="A128" s="491"/>
      <c r="B128" s="349"/>
    </row>
    <row r="129" spans="1:2">
      <c r="A129" s="491"/>
      <c r="B129" s="349"/>
    </row>
    <row r="130" spans="1:2">
      <c r="A130" s="491"/>
      <c r="B130" s="349"/>
    </row>
    <row r="131" spans="1:2">
      <c r="A131" s="491"/>
      <c r="B131" s="349"/>
    </row>
    <row r="132" spans="1:2">
      <c r="A132" s="491"/>
      <c r="B132" s="349"/>
    </row>
    <row r="133" spans="1:2">
      <c r="A133" s="491"/>
      <c r="B133" s="349"/>
    </row>
    <row r="134" spans="1:2">
      <c r="A134" s="491"/>
      <c r="B134" s="349"/>
    </row>
    <row r="135" spans="1:2">
      <c r="A135" s="491"/>
      <c r="B135" s="349"/>
    </row>
    <row r="136" spans="1:2">
      <c r="A136" s="491"/>
      <c r="B136" s="349"/>
    </row>
    <row r="137" spans="1:2">
      <c r="A137" s="491"/>
      <c r="B137" s="349"/>
    </row>
    <row r="138" spans="1:2">
      <c r="A138" s="491"/>
      <c r="B138" s="349"/>
    </row>
    <row r="139" spans="1:2">
      <c r="A139" s="491"/>
      <c r="B139" s="349"/>
    </row>
    <row r="140" spans="1:2">
      <c r="A140" s="491"/>
      <c r="B140" s="349"/>
    </row>
    <row r="141" spans="1:2">
      <c r="A141" s="491"/>
      <c r="B141" s="349"/>
    </row>
    <row r="142" spans="1:2">
      <c r="A142" s="491"/>
      <c r="B142" s="349"/>
    </row>
    <row r="143" spans="1:2">
      <c r="A143" s="491"/>
      <c r="B143" s="349"/>
    </row>
    <row r="144" spans="1:2">
      <c r="A144" s="491"/>
      <c r="B144" s="349"/>
    </row>
    <row r="145" spans="1:2">
      <c r="A145" s="491"/>
      <c r="B145" s="349"/>
    </row>
    <row r="146" spans="1:2">
      <c r="A146" s="491"/>
      <c r="B146" s="349"/>
    </row>
    <row r="147" spans="1:2">
      <c r="A147" s="491"/>
      <c r="B147" s="349"/>
    </row>
    <row r="148" spans="1:2">
      <c r="A148" s="491"/>
      <c r="B148" s="349"/>
    </row>
    <row r="149" spans="1:2">
      <c r="A149" s="491"/>
      <c r="B149" s="349"/>
    </row>
    <row r="150" spans="1:2">
      <c r="A150" s="491"/>
      <c r="B150" s="349"/>
    </row>
    <row r="151" spans="1:2">
      <c r="A151" s="491"/>
      <c r="B151" s="349"/>
    </row>
    <row r="152" spans="1:2">
      <c r="A152" s="491"/>
      <c r="B152" s="349"/>
    </row>
    <row r="153" spans="1:2">
      <c r="A153" s="491"/>
      <c r="B153" s="349"/>
    </row>
    <row r="154" spans="1:2">
      <c r="A154" s="491"/>
      <c r="B154" s="349"/>
    </row>
    <row r="155" spans="1:2">
      <c r="A155" s="491"/>
      <c r="B155" s="349"/>
    </row>
    <row r="156" spans="1:2">
      <c r="A156" s="491"/>
      <c r="B156" s="349"/>
    </row>
    <row r="157" spans="1:2">
      <c r="A157" s="491"/>
      <c r="B157" s="349"/>
    </row>
    <row r="158" spans="1:2">
      <c r="A158" s="491"/>
      <c r="B158" s="349"/>
    </row>
    <row r="159" spans="1:2">
      <c r="A159" s="491"/>
      <c r="B159" s="349"/>
    </row>
    <row r="160" spans="1:2">
      <c r="A160" s="491"/>
      <c r="B160" s="349"/>
    </row>
    <row r="161" spans="1:2">
      <c r="A161" s="491"/>
      <c r="B161" s="349"/>
    </row>
    <row r="162" spans="1:2">
      <c r="A162" s="491"/>
      <c r="B162" s="349"/>
    </row>
    <row r="163" spans="1:2">
      <c r="A163" s="491"/>
      <c r="B163" s="349"/>
    </row>
    <row r="164" spans="1:2">
      <c r="A164" s="491"/>
      <c r="B164" s="349"/>
    </row>
    <row r="165" spans="1:2">
      <c r="A165" s="491"/>
      <c r="B165" s="349"/>
    </row>
    <row r="166" spans="1:2">
      <c r="A166" s="491"/>
      <c r="B166" s="349"/>
    </row>
    <row r="167" spans="1:2">
      <c r="A167" s="491"/>
      <c r="B167" s="349"/>
    </row>
    <row r="168" spans="1:2">
      <c r="A168" s="491"/>
      <c r="B168" s="349"/>
    </row>
    <row r="169" spans="1:2">
      <c r="A169" s="491"/>
      <c r="B169" s="349"/>
    </row>
    <row r="170" spans="1:2">
      <c r="A170" s="491"/>
      <c r="B170" s="349"/>
    </row>
    <row r="171" spans="1:2">
      <c r="A171" s="491"/>
      <c r="B171" s="349"/>
    </row>
    <row r="172" spans="1:2">
      <c r="A172" s="491"/>
      <c r="B172" s="349"/>
    </row>
    <row r="173" spans="1:2">
      <c r="A173" s="491"/>
      <c r="B173" s="349"/>
    </row>
    <row r="174" spans="1:2">
      <c r="A174" s="491"/>
      <c r="B174" s="349"/>
    </row>
    <row r="175" spans="1:2">
      <c r="A175" s="491"/>
      <c r="B175" s="349"/>
    </row>
    <row r="176" spans="1:2">
      <c r="A176" s="491"/>
      <c r="B176" s="349"/>
    </row>
    <row r="177" spans="1:2">
      <c r="A177" s="491"/>
      <c r="B177" s="349"/>
    </row>
    <row r="178" spans="1:2">
      <c r="A178" s="491"/>
      <c r="B178" s="349"/>
    </row>
    <row r="179" spans="1:2">
      <c r="A179" s="491"/>
      <c r="B179" s="349"/>
    </row>
    <row r="180" spans="1:2">
      <c r="A180" s="491"/>
      <c r="B180" s="349"/>
    </row>
    <row r="181" spans="1:2">
      <c r="A181" s="491"/>
      <c r="B181" s="349"/>
    </row>
    <row r="182" spans="1:2">
      <c r="A182" s="491"/>
      <c r="B182" s="349"/>
    </row>
    <row r="183" spans="1:2">
      <c r="A183" s="491"/>
      <c r="B183" s="349"/>
    </row>
    <row r="184" spans="1:2">
      <c r="A184" s="491"/>
      <c r="B184" s="349"/>
    </row>
    <row r="185" spans="1:2">
      <c r="A185" s="491"/>
      <c r="B185" s="349"/>
    </row>
    <row r="186" spans="1:2">
      <c r="A186" s="491"/>
      <c r="B186" s="349"/>
    </row>
    <row r="187" spans="1:2">
      <c r="A187" s="491"/>
      <c r="B187" s="349"/>
    </row>
    <row r="188" spans="1:2">
      <c r="A188" s="491"/>
      <c r="B188" s="349"/>
    </row>
    <row r="189" spans="1:2">
      <c r="A189" s="491"/>
      <c r="B189" s="349"/>
    </row>
    <row r="190" spans="1:2">
      <c r="A190" s="491"/>
      <c r="B190" s="349"/>
    </row>
    <row r="191" spans="1:2">
      <c r="A191" s="491"/>
      <c r="B191" s="349"/>
    </row>
    <row r="192" spans="1:2">
      <c r="A192" s="491"/>
      <c r="B192" s="349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9740" priority="12" stopIfTrue="1">
      <formula>$H8="TTL"</formula>
    </cfRule>
  </conditionalFormatting>
  <conditionalFormatting sqref="H28">
    <cfRule type="expression" dxfId="9739" priority="11" stopIfTrue="1">
      <formula>$H28="TTL"</formula>
    </cfRule>
  </conditionalFormatting>
  <conditionalFormatting sqref="H8:H29">
    <cfRule type="expression" dxfId="9738" priority="10" stopIfTrue="1">
      <formula>$H8="TTL"</formula>
    </cfRule>
  </conditionalFormatting>
  <conditionalFormatting sqref="H28">
    <cfRule type="expression" dxfId="9737" priority="9" stopIfTrue="1">
      <formula>$H28="TTL"</formula>
    </cfRule>
  </conditionalFormatting>
  <conditionalFormatting sqref="H8:H30">
    <cfRule type="expression" dxfId="9736" priority="8" stopIfTrue="1">
      <formula>$H8="TTL"</formula>
    </cfRule>
  </conditionalFormatting>
  <conditionalFormatting sqref="H8:H10">
    <cfRule type="expression" dxfId="9735" priority="7" stopIfTrue="1">
      <formula>$H8="TTL"</formula>
    </cfRule>
  </conditionalFormatting>
  <conditionalFormatting sqref="H8:H18">
    <cfRule type="expression" dxfId="9734" priority="6" stopIfTrue="1">
      <formula>$H8="TTL"</formula>
    </cfRule>
  </conditionalFormatting>
  <conditionalFormatting sqref="H8:H14">
    <cfRule type="expression" dxfId="9733" priority="5" stopIfTrue="1">
      <formula>$H8="TTL"</formula>
    </cfRule>
  </conditionalFormatting>
  <conditionalFormatting sqref="H8:H15">
    <cfRule type="expression" dxfId="9732" priority="4" stopIfTrue="1">
      <formula>$H8="TTL"</formula>
    </cfRule>
  </conditionalFormatting>
  <conditionalFormatting sqref="H8:H32">
    <cfRule type="expression" dxfId="9731" priority="3" stopIfTrue="1">
      <formula>$H8="TTL"</formula>
    </cfRule>
  </conditionalFormatting>
  <conditionalFormatting sqref="H8:H15">
    <cfRule type="expression" dxfId="9730" priority="2" stopIfTrue="1">
      <formula>$H8="TTL"</formula>
    </cfRule>
  </conditionalFormatting>
  <conditionalFormatting sqref="H8:H11">
    <cfRule type="expression" dxfId="9729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V309"/>
  <sheetViews>
    <sheetView showGridLines="0" showZeros="0" zoomScale="85" zoomScaleNormal="85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N6" sqref="N6:N8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2.5546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8.88671875" style="166"/>
    <col min="13" max="13" width="10.109375" style="31" customWidth="1"/>
    <col min="14" max="14" width="12.44140625" style="31" customWidth="1"/>
    <col min="15" max="20" width="9" style="26" hidden="1" customWidth="1" outlineLevel="1"/>
    <col min="21" max="21" width="12.44140625" style="31" customWidth="1" collapsed="1"/>
    <col min="22" max="22" width="9" style="166" customWidth="1"/>
    <col min="23" max="23" width="5.21875" style="233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8.88671875" style="166" customWidth="1"/>
    <col min="28" max="28" width="8.88671875" style="31" customWidth="1"/>
    <col min="29" max="29" width="12.44140625" style="31" customWidth="1"/>
    <col min="30" max="35" width="9" style="26" hidden="1" customWidth="1" outlineLevel="1"/>
    <col min="36" max="36" width="12.44140625" style="31" customWidth="1" collapsed="1"/>
    <col min="37" max="37" width="9" style="166" customWidth="1"/>
    <col min="38" max="38" width="7.44140625" style="26" bestFit="1" customWidth="1"/>
    <col min="39" max="47" width="8.88671875" style="26" hidden="1" customWidth="1" outlineLevel="1"/>
    <col min="48" max="48" width="8.88671875" style="26" collapsed="1"/>
    <col min="49" max="16384" width="8.88671875" style="26"/>
  </cols>
  <sheetData>
    <row r="1" spans="1:47" s="96" customFormat="1" ht="25.5">
      <c r="A1" s="234"/>
      <c r="B1" s="234"/>
      <c r="C1" s="234"/>
      <c r="E1" s="1095"/>
      <c r="F1" s="96" t="s">
        <v>1363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2"/>
      <c r="X1" s="201"/>
      <c r="Y1" s="235"/>
      <c r="Z1" s="200"/>
      <c r="AA1" s="201"/>
      <c r="AB1" s="200"/>
      <c r="AC1" s="200"/>
      <c r="AJ1" s="200"/>
      <c r="AK1" s="201"/>
    </row>
    <row r="2" spans="1:47" ht="12">
      <c r="X2" s="1096">
        <f ca="1">TODAY()</f>
        <v>42520</v>
      </c>
      <c r="Y2" s="236"/>
    </row>
    <row r="3" spans="1:47" s="27" customFormat="1" ht="13.5" customHeight="1">
      <c r="A3" s="29"/>
      <c r="B3" s="29"/>
      <c r="C3" s="29"/>
      <c r="E3" s="81"/>
      <c r="F3" s="1484" t="s">
        <v>1309</v>
      </c>
      <c r="G3" s="1485" t="s">
        <v>542</v>
      </c>
      <c r="H3" s="1485" t="s">
        <v>536</v>
      </c>
      <c r="I3" s="1486" t="s">
        <v>535</v>
      </c>
      <c r="J3" s="1487" t="s">
        <v>1307</v>
      </c>
      <c r="K3" s="1481" t="s">
        <v>1587</v>
      </c>
      <c r="L3" s="1482"/>
      <c r="M3" s="1482"/>
      <c r="N3" s="1483"/>
      <c r="O3" s="1491" t="s">
        <v>1308</v>
      </c>
      <c r="P3" s="1492"/>
      <c r="Q3" s="1492"/>
      <c r="R3" s="1492"/>
      <c r="S3" s="1492"/>
      <c r="T3" s="1493"/>
      <c r="U3" s="1494"/>
      <c r="V3" s="1488" t="s">
        <v>1352</v>
      </c>
      <c r="W3" s="1495" t="s">
        <v>1582</v>
      </c>
      <c r="X3" s="1488" t="s">
        <v>1350</v>
      </c>
      <c r="Y3" s="237"/>
      <c r="Z3" s="1481" t="s">
        <v>1588</v>
      </c>
      <c r="AA3" s="1482"/>
      <c r="AB3" s="1482"/>
      <c r="AC3" s="1483"/>
      <c r="AD3" s="1491" t="s">
        <v>1308</v>
      </c>
      <c r="AE3" s="1492"/>
      <c r="AF3" s="1492"/>
      <c r="AG3" s="1492"/>
      <c r="AH3" s="1492"/>
      <c r="AI3" s="1493"/>
      <c r="AJ3" s="1494"/>
      <c r="AK3" s="1488" t="s">
        <v>1352</v>
      </c>
      <c r="AM3" s="1489" t="s">
        <v>1840</v>
      </c>
      <c r="AN3" s="1489"/>
      <c r="AO3" s="1489"/>
      <c r="AP3" s="1489"/>
      <c r="AQ3" s="1489" t="s">
        <v>1841</v>
      </c>
      <c r="AR3" s="1489"/>
      <c r="AS3" s="1489"/>
      <c r="AT3" s="1489"/>
      <c r="AU3" s="1097" t="s">
        <v>1842</v>
      </c>
    </row>
    <row r="4" spans="1:47" s="27" customFormat="1" ht="12">
      <c r="A4" s="29"/>
      <c r="B4" s="29"/>
      <c r="C4" s="29"/>
      <c r="E4" s="81"/>
      <c r="F4" s="1484"/>
      <c r="G4" s="1485"/>
      <c r="H4" s="1485"/>
      <c r="I4" s="1486"/>
      <c r="J4" s="1487"/>
      <c r="K4" s="1098" t="s">
        <v>1583</v>
      </c>
      <c r="L4" s="1099" t="s">
        <v>1584</v>
      </c>
      <c r="M4" s="1100" t="s">
        <v>1585</v>
      </c>
      <c r="N4" s="1101" t="s">
        <v>1306</v>
      </c>
      <c r="O4" s="1102">
        <v>3.5</v>
      </c>
      <c r="P4" s="1103">
        <f>O4+0.5</f>
        <v>4</v>
      </c>
      <c r="Q4" s="1103">
        <f>P4+0.5</f>
        <v>4.5</v>
      </c>
      <c r="R4" s="1103">
        <f>Q4+0.5</f>
        <v>5</v>
      </c>
      <c r="S4" s="1104">
        <f>R4+0.5</f>
        <v>5.5</v>
      </c>
      <c r="T4" s="1104">
        <f>S4+0.5</f>
        <v>6</v>
      </c>
      <c r="U4" s="1105" t="s">
        <v>1586</v>
      </c>
      <c r="V4" s="1488"/>
      <c r="W4" s="1496"/>
      <c r="X4" s="1488"/>
      <c r="Y4" s="237"/>
      <c r="Z4" s="1098" t="s">
        <v>1583</v>
      </c>
      <c r="AA4" s="1099" t="s">
        <v>1584</v>
      </c>
      <c r="AB4" s="1100" t="s">
        <v>1585</v>
      </c>
      <c r="AC4" s="1101" t="s">
        <v>1306</v>
      </c>
      <c r="AD4" s="1102">
        <v>3.5</v>
      </c>
      <c r="AE4" s="1103">
        <f>AD4+0.5</f>
        <v>4</v>
      </c>
      <c r="AF4" s="1103">
        <f>AE4+0.5</f>
        <v>4.5</v>
      </c>
      <c r="AG4" s="1103">
        <f>AF4+0.5</f>
        <v>5</v>
      </c>
      <c r="AH4" s="1104">
        <f>AG4+0.5</f>
        <v>5.5</v>
      </c>
      <c r="AI4" s="1104">
        <f>AH4+0.5</f>
        <v>6</v>
      </c>
      <c r="AJ4" s="1105" t="s">
        <v>1586</v>
      </c>
      <c r="AK4" s="1488"/>
      <c r="AM4" s="1106" t="s">
        <v>1838</v>
      </c>
      <c r="AN4" s="1106" t="s">
        <v>1843</v>
      </c>
      <c r="AO4" s="1106" t="s">
        <v>1839</v>
      </c>
      <c r="AP4" s="1106" t="s">
        <v>1844</v>
      </c>
      <c r="AQ4" s="1107" t="s">
        <v>1845</v>
      </c>
      <c r="AR4" s="1107" t="s">
        <v>1562</v>
      </c>
      <c r="AS4" s="1107" t="s">
        <v>1847</v>
      </c>
      <c r="AT4" s="1107" t="s">
        <v>1848</v>
      </c>
      <c r="AU4" s="1490">
        <v>0.05</v>
      </c>
    </row>
    <row r="5" spans="1:47" s="27" customFormat="1" ht="21.75" customHeight="1">
      <c r="A5" s="29"/>
      <c r="B5" s="29"/>
      <c r="C5" s="29"/>
      <c r="E5" s="81"/>
      <c r="F5" s="1108" t="s">
        <v>526</v>
      </c>
      <c r="G5" s="1109"/>
      <c r="H5" s="1109"/>
      <c r="I5" s="1110"/>
      <c r="J5" s="1111">
        <f>SUM(J6:J65528)</f>
        <v>1170</v>
      </c>
      <c r="K5" s="1112"/>
      <c r="L5" s="1113">
        <f>SUMPRODUCT($J6:$J65528,L6:L65528)</f>
        <v>8715</v>
      </c>
      <c r="M5" s="1114">
        <f>SUMPRODUCT(M6:M306,$J6:$J306)</f>
        <v>0</v>
      </c>
      <c r="N5" s="1115">
        <f>SUMPRODUCT($J6:$J65528,N6:N65528)</f>
        <v>10894491</v>
      </c>
      <c r="O5" s="1116"/>
      <c r="P5" s="1117"/>
      <c r="Q5" s="1117"/>
      <c r="R5" s="1117"/>
      <c r="S5" s="1118"/>
      <c r="T5" s="1118"/>
      <c r="U5" s="1119">
        <f>SUMPRODUCT($J6:$J65528,U6:U65528)</f>
        <v>64350000</v>
      </c>
      <c r="V5" s="1120">
        <f>IF(ISERROR($U5/($N5*1.1))=TRUE,0,$U5/($N5*1.1))</f>
        <v>5.3696863855319164</v>
      </c>
      <c r="W5" s="1120"/>
      <c r="X5" s="1120"/>
      <c r="Y5" s="237"/>
      <c r="Z5" s="1112"/>
      <c r="AA5" s="1113"/>
      <c r="AB5" s="1121">
        <f>SUMPRODUCT(AB6:AB306,$J6:$J306)</f>
        <v>0</v>
      </c>
      <c r="AC5" s="1115">
        <f>SUMPRODUCT($J6:$J65528,AC6:AC65528)</f>
        <v>10894491</v>
      </c>
      <c r="AD5" s="1116"/>
      <c r="AE5" s="1117"/>
      <c r="AF5" s="1117"/>
      <c r="AG5" s="1117"/>
      <c r="AH5" s="1118"/>
      <c r="AI5" s="1118"/>
      <c r="AJ5" s="1119">
        <f>SUMPRODUCT($J6:$J65528,AJ6:AJ65528)</f>
        <v>64350000</v>
      </c>
      <c r="AK5" s="1120">
        <f t="shared" ref="AK5:AK68" si="0">IF(ISERROR($AJ5/($AC5*1.1))=TRUE,0,$AJ5/($AC5*1.1))</f>
        <v>5.3696863855319164</v>
      </c>
      <c r="AM5" s="1122">
        <v>1</v>
      </c>
      <c r="AN5" s="1122">
        <v>1500</v>
      </c>
      <c r="AO5" s="1123">
        <v>1100</v>
      </c>
      <c r="AP5" s="1123">
        <v>13</v>
      </c>
      <c r="AQ5" s="1124">
        <v>0.08</v>
      </c>
      <c r="AR5" s="1124">
        <v>0.13</v>
      </c>
      <c r="AS5" s="1124">
        <v>5.6000000000000001E-2</v>
      </c>
      <c r="AT5" s="1124">
        <v>0.08</v>
      </c>
      <c r="AU5" s="1490"/>
    </row>
    <row r="6" spans="1:47" ht="53.25" customHeight="1">
      <c r="A6" s="28" t="s">
        <v>8029</v>
      </c>
      <c r="B6" s="310" t="str">
        <f>MID(G6,4,2)</f>
        <v>ER</v>
      </c>
      <c r="C6" s="1125" t="str">
        <f>IF(ISERROR(VLOOKUP($A6,기획현황!$F:$BS,기획현황!$AG$1,FALSE))=TRUE,0,VLOOKUP($A6,기획현황!$F:$BS,기획현황!$AG$1,FALSE))</f>
        <v>동일모자</v>
      </c>
      <c r="D6" s="1125" t="str">
        <f>IF(ISERROR(VLOOKUP($A6,기획현황!$F:$BS,기획현황!$AK$1,FALSE))=TRUE,0,VLOOKUP($A6,기획현황!$F:$BS,기획현황!$AK$1,FALSE))</f>
        <v>CN</v>
      </c>
      <c r="F6" s="1126"/>
      <c r="G6" s="1127" t="str">
        <f>IF(ISERROR(VLOOKUP($A6,기획현황!$F:$BS,기획현황!$U$1,FALSE))=TRUE,"",VLOOKUP($A6,기획현황!$F:$BS,기획현황!$U$1,FALSE))</f>
        <v>BRKERF5504</v>
      </c>
      <c r="H6" s="1127" t="str">
        <f>IF(ISERROR(VLOOKUP($A6,기획현황!$F:$BS,기획현황!$X$1,FALSE))=TRUE,"",VLOOKUP($A6,기획현황!$F:$BS,기획현황!$X$1,FALSE))</f>
        <v>WH</v>
      </c>
      <c r="I6" s="1128" t="str">
        <f>IF(ISERROR(VLOOKUP($A6,기획현황!$F:$BS,기획현황!$AG$1,FALSE))=TRUE,"",VLOOKUP($A6,기획현황!$F:$BS,기획현황!$AG$1,FALSE))</f>
        <v>동일모자</v>
      </c>
      <c r="J6" s="1129">
        <f>SUMIF(기획현황!$F:$F,$A6,기획현황!$AF:$AF)</f>
        <v>370</v>
      </c>
      <c r="K6" s="1130">
        <f>IF(ISERROR(VLOOKUP($A6,기획현황!$F:$BS,기획현황!$AU$1,FALSE))=TRUE,0,VLOOKUP($A6,기획현황!$F:$BS,기획현황!$AU$1,FALSE))</f>
        <v>20</v>
      </c>
      <c r="L6" s="1131">
        <f>IF(ISERROR(VLOOKUP($A6,기획현황!$F:$BS,기획현황!$AV$1,FALSE))=TRUE,0,VLOOKUP($A6,기획현황!$F:$BS,기획현황!$AV$1,FALSE))</f>
        <v>7.5</v>
      </c>
      <c r="M6" s="1132">
        <f>IF(ISERROR(VLOOKUP($A6,기획현황!$F:$BS,기획현황!$AW$1,FALSE))=TRUE,0,VLOOKUP($A6,기획현황!$F:$BS,기획현황!$AW$1,FALSE))</f>
        <v>0</v>
      </c>
      <c r="N6" s="1133">
        <f>IF(ISERROR(VLOOKUP($A6,기획현황!$F:$BS,기획현황!$AP$1,FALSE))=TRUE,0,VLOOKUP($A6,기획현황!$F:$BS,기획현황!$AP$1,FALSE))</f>
        <v>9375.5</v>
      </c>
      <c r="O6" s="1134">
        <f t="shared" ref="O6:T21" si="1">($N6*1.1)*O$4</f>
        <v>36095.675000000003</v>
      </c>
      <c r="P6" s="1135">
        <f t="shared" si="1"/>
        <v>41252.200000000004</v>
      </c>
      <c r="Q6" s="1135">
        <f t="shared" si="1"/>
        <v>46408.725000000006</v>
      </c>
      <c r="R6" s="1135">
        <f t="shared" si="1"/>
        <v>51565.250000000007</v>
      </c>
      <c r="S6" s="1136">
        <f t="shared" si="1"/>
        <v>56721.775000000009</v>
      </c>
      <c r="T6" s="1136">
        <f t="shared" si="1"/>
        <v>61878.3</v>
      </c>
      <c r="U6" s="1137">
        <f>IF(ISERROR(VLOOKUP($A6,기획현황!$F:$BS,기획현황!$AM$1,FALSE))=TRUE,0,VLOOKUP($A6,기획현황!$F:$BS,기획현황!$AM$1,FALSE))</f>
        <v>55000</v>
      </c>
      <c r="V6" s="1138">
        <f t="shared" ref="V6:V69" si="2">IF(ISERROR($U6/($N6*1.1))=TRUE,0,$U6/($N6*1.1))</f>
        <v>5.3330489040584492</v>
      </c>
      <c r="W6" s="1139" t="str">
        <f>IF(ISERROR(VLOOKUP($A6,기획현황!$F:$BS,기획현황!$BG$1,FALSE))=TRUE,0,VLOOKUP($A6,기획현황!$F:$BS,기획현황!$BG$1,FALSE))</f>
        <v>확정</v>
      </c>
      <c r="X6" s="1138"/>
      <c r="Y6" s="238"/>
      <c r="Z6" s="1130">
        <f t="shared" ref="Z6:Z37" si="3">K6</f>
        <v>20</v>
      </c>
      <c r="AA6" s="1131">
        <f t="shared" ref="AA6:AB69" si="4">L6</f>
        <v>7.5</v>
      </c>
      <c r="AB6" s="1132">
        <f t="shared" si="4"/>
        <v>0</v>
      </c>
      <c r="AC6" s="1140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9375.5</v>
      </c>
      <c r="AD6" s="1130">
        <f t="shared" ref="AD6:AI21" si="5">($N6*1.1)*AD$4</f>
        <v>36095.675000000003</v>
      </c>
      <c r="AE6" s="1141">
        <f t="shared" si="5"/>
        <v>41252.200000000004</v>
      </c>
      <c r="AF6" s="1141">
        <f t="shared" si="5"/>
        <v>46408.725000000006</v>
      </c>
      <c r="AG6" s="1141">
        <f t="shared" si="5"/>
        <v>51565.250000000007</v>
      </c>
      <c r="AH6" s="1142">
        <f t="shared" si="5"/>
        <v>56721.775000000009</v>
      </c>
      <c r="AI6" s="1142">
        <f t="shared" si="5"/>
        <v>61878.3</v>
      </c>
      <c r="AJ6" s="1143">
        <f>IF(ISERROR(VLOOKUP($A6,기획현황!$F:$BS,기획현황!$AM$1,FALSE))=TRUE,0,VLOOKUP($A6,기획현황!$F:$BS,기획현황!$AM$1,FALSE))</f>
        <v>55000</v>
      </c>
      <c r="AK6" s="1138">
        <f t="shared" si="0"/>
        <v>5.3330489040584492</v>
      </c>
      <c r="AL6" s="31">
        <f>M6-AB6</f>
        <v>0</v>
      </c>
    </row>
    <row r="7" spans="1:47" ht="53.25" customHeight="1">
      <c r="A7" s="28" t="s">
        <v>8030</v>
      </c>
      <c r="B7" s="310" t="str">
        <f t="shared" ref="B7:B70" si="6">MID(G7,4,2)</f>
        <v>ER</v>
      </c>
      <c r="C7" s="1125" t="str">
        <f>IF(ISERROR(VLOOKUP($A7,기획현황!$F:$BS,기획현황!$AG$1,FALSE))=TRUE,0,VLOOKUP($A7,기획현황!$F:$BS,기획현황!$AG$1,FALSE))</f>
        <v>동일모자</v>
      </c>
      <c r="D7" s="1125" t="str">
        <f>IF(ISERROR(VLOOKUP($A7,기획현황!$F:$BS,기획현황!$AK$1,FALSE))=TRUE,0,VLOOKUP($A7,기획현황!$F:$BS,기획현황!$AK$1,FALSE))</f>
        <v>CN</v>
      </c>
      <c r="F7" s="1126"/>
      <c r="G7" s="1127" t="str">
        <f>IF(ISERROR(VLOOKUP($A7,기획현황!$F:$BS,기획현황!$U$1,FALSE))=TRUE,"",VLOOKUP($A7,기획현황!$F:$BS,기획현황!$U$1,FALSE))</f>
        <v>BRKERF5505</v>
      </c>
      <c r="H7" s="1127" t="str">
        <f>IF(ISERROR(VLOOKUP($A7,기획현황!$F:$BS,기획현황!$X$1,FALSE))=TRUE,"",VLOOKUP($A7,기획현황!$F:$BS,기획현황!$X$1,FALSE))</f>
        <v>RE</v>
      </c>
      <c r="I7" s="1128" t="str">
        <f>IF(ISERROR(VLOOKUP($A7,기획현황!$F:$BS,기획현황!$AG$1,FALSE))=TRUE,"",VLOOKUP($A7,기획현황!$F:$BS,기획현황!$AG$1,FALSE))</f>
        <v>동일모자</v>
      </c>
      <c r="J7" s="1129">
        <f>SUMIF(기획현황!$F:$F,$A7,기획현황!$AF:$AF)</f>
        <v>400</v>
      </c>
      <c r="K7" s="1130">
        <f>IF(ISERROR(VLOOKUP($A7,기획현황!$F:$BS,기획현황!$AU$1,FALSE))=TRUE,0,VLOOKUP($A7,기획현황!$F:$BS,기획현황!$AU$1,FALSE))</f>
        <v>20</v>
      </c>
      <c r="L7" s="1131">
        <f>IF(ISERROR(VLOOKUP($A7,기획현황!$F:$BS,기획현황!$AV$1,FALSE))=TRUE,0,VLOOKUP($A7,기획현황!$F:$BS,기획현황!$AV$1,FALSE))</f>
        <v>7.2</v>
      </c>
      <c r="M7" s="1132">
        <f>IF(ISERROR(VLOOKUP($A7,기획현황!$F:$BS,기획현황!$AW$1,FALSE))=TRUE,0,VLOOKUP($A7,기획현황!$F:$BS,기획현황!$AW$1,FALSE))</f>
        <v>0</v>
      </c>
      <c r="N7" s="1133">
        <f>IF(ISERROR(VLOOKUP($A7,기획현황!$F:$BS,기획현황!$AP$1,FALSE))=TRUE,0,VLOOKUP($A7,기획현황!$F:$BS,기획현황!$AP$1,FALSE))</f>
        <v>9001.2800000000007</v>
      </c>
      <c r="O7" s="1134">
        <f t="shared" si="1"/>
        <v>34654.928000000007</v>
      </c>
      <c r="P7" s="1135">
        <f t="shared" si="1"/>
        <v>39605.632000000005</v>
      </c>
      <c r="Q7" s="1135">
        <f t="shared" si="1"/>
        <v>44556.336000000003</v>
      </c>
      <c r="R7" s="1135">
        <f t="shared" si="1"/>
        <v>49507.040000000008</v>
      </c>
      <c r="S7" s="1136">
        <f t="shared" si="1"/>
        <v>54457.744000000006</v>
      </c>
      <c r="T7" s="1136">
        <f t="shared" si="1"/>
        <v>59408.448000000004</v>
      </c>
      <c r="U7" s="1137">
        <f>IF(ISERROR(VLOOKUP($A7,기획현황!$F:$BS,기획현황!$AM$1,FALSE))=TRUE,0,VLOOKUP($A7,기획현황!$F:$BS,기획현황!$AM$1,FALSE))</f>
        <v>55000</v>
      </c>
      <c r="V7" s="1138">
        <f t="shared" si="2"/>
        <v>5.5547655444558988</v>
      </c>
      <c r="W7" s="1139" t="str">
        <f>IF(ISERROR(VLOOKUP($A7,기획현황!$F:$BS,기획현황!$BG$1,FALSE))=TRUE,0,VLOOKUP($A7,기획현황!$F:$BS,기획현황!$BG$1,FALSE))</f>
        <v>확정</v>
      </c>
      <c r="X7" s="1138"/>
      <c r="Y7" s="238"/>
      <c r="Z7" s="1130">
        <f t="shared" si="3"/>
        <v>20</v>
      </c>
      <c r="AA7" s="1131">
        <f t="shared" si="4"/>
        <v>7.2</v>
      </c>
      <c r="AB7" s="1132">
        <f t="shared" si="4"/>
        <v>0</v>
      </c>
      <c r="AC7" s="1140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9001.2800000000007</v>
      </c>
      <c r="AD7" s="1130">
        <f t="shared" si="5"/>
        <v>34654.928000000007</v>
      </c>
      <c r="AE7" s="1141">
        <f t="shared" si="5"/>
        <v>39605.632000000005</v>
      </c>
      <c r="AF7" s="1141">
        <f t="shared" si="5"/>
        <v>44556.336000000003</v>
      </c>
      <c r="AG7" s="1141">
        <f t="shared" si="5"/>
        <v>49507.040000000008</v>
      </c>
      <c r="AH7" s="1142">
        <f t="shared" si="5"/>
        <v>54457.744000000006</v>
      </c>
      <c r="AI7" s="1142">
        <f t="shared" si="5"/>
        <v>59408.448000000004</v>
      </c>
      <c r="AJ7" s="1143">
        <f>IF(ISERROR(VLOOKUP($A7,기획현황!$F:$BS,기획현황!$AM$1,FALSE))=TRUE,0,VLOOKUP($A7,기획현황!$F:$BS,기획현황!$AM$1,FALSE))</f>
        <v>55000</v>
      </c>
      <c r="AK7" s="1138">
        <f t="shared" si="0"/>
        <v>5.5547655444558988</v>
      </c>
      <c r="AL7" s="31">
        <f t="shared" ref="AL7:AL70" si="7">M7-AB7</f>
        <v>0</v>
      </c>
    </row>
    <row r="8" spans="1:47" ht="53.25" customHeight="1">
      <c r="A8" s="28" t="s">
        <v>8031</v>
      </c>
      <c r="B8" s="310" t="str">
        <f t="shared" si="6"/>
        <v>ER</v>
      </c>
      <c r="C8" s="1125" t="str">
        <f>IF(ISERROR(VLOOKUP($A8,기획현황!$F:$BS,기획현황!$AG$1,FALSE))=TRUE,0,VLOOKUP($A8,기획현황!$F:$BS,기획현황!$AG$1,FALSE))</f>
        <v>동일모자</v>
      </c>
      <c r="D8" s="1125" t="str">
        <f>IF(ISERROR(VLOOKUP($A8,기획현황!$F:$BS,기획현황!$AK$1,FALSE))=TRUE,0,VLOOKUP($A8,기획현황!$F:$BS,기획현황!$AK$1,FALSE))</f>
        <v>CN</v>
      </c>
      <c r="F8" s="1126"/>
      <c r="G8" s="1127" t="str">
        <f>IF(ISERROR(VLOOKUP($A8,기획현황!$F:$BS,기획현황!$U$1,FALSE))=TRUE,"",VLOOKUP($A8,기획현황!$F:$BS,기획현황!$U$1,FALSE))</f>
        <v>BRKERF5506</v>
      </c>
      <c r="H8" s="1127" t="str">
        <f>IF(ISERROR(VLOOKUP($A8,기획현황!$F:$BS,기획현황!$X$1,FALSE))=TRUE,"",VLOOKUP($A8,기획현황!$F:$BS,기획현황!$X$1,FALSE))</f>
        <v>BK</v>
      </c>
      <c r="I8" s="1128" t="str">
        <f>IF(ISERROR(VLOOKUP($A8,기획현황!$F:$BS,기획현황!$AG$1,FALSE))=TRUE,"",VLOOKUP($A8,기획현황!$F:$BS,기획현황!$AG$1,FALSE))</f>
        <v>동일모자</v>
      </c>
      <c r="J8" s="1129">
        <f>SUMIF(기획현황!$F:$F,$A8,기획현황!$AF:$AF)</f>
        <v>400</v>
      </c>
      <c r="K8" s="1130">
        <f>IF(ISERROR(VLOOKUP($A8,기획현황!$F:$BS,기획현황!$AU$1,FALSE))=TRUE,0,VLOOKUP($A8,기획현황!$F:$BS,기획현황!$AU$1,FALSE))</f>
        <v>20</v>
      </c>
      <c r="L8" s="1131">
        <f>IF(ISERROR(VLOOKUP($A8,기획현황!$F:$BS,기획현황!$AV$1,FALSE))=TRUE,0,VLOOKUP($A8,기획현황!$F:$BS,기획현황!$AV$1,FALSE))</f>
        <v>7.65</v>
      </c>
      <c r="M8" s="1132">
        <f>IF(ISERROR(VLOOKUP($A8,기획현황!$F:$BS,기획현황!$AW$1,FALSE))=TRUE,0,VLOOKUP($A8,기획현황!$F:$BS,기획현황!$AW$1,FALSE))</f>
        <v>0</v>
      </c>
      <c r="N8" s="1133">
        <f>IF(ISERROR(VLOOKUP($A8,기획현황!$F:$BS,기획현황!$AP$1,FALSE))=TRUE,0,VLOOKUP($A8,기획현황!$F:$BS,기획현황!$AP$1,FALSE))</f>
        <v>9562.61</v>
      </c>
      <c r="O8" s="1134">
        <f t="shared" si="1"/>
        <v>36816.048500000004</v>
      </c>
      <c r="P8" s="1135">
        <f t="shared" si="1"/>
        <v>42075.484000000004</v>
      </c>
      <c r="Q8" s="1135">
        <f t="shared" si="1"/>
        <v>47334.919500000004</v>
      </c>
      <c r="R8" s="1135">
        <f t="shared" si="1"/>
        <v>52594.355000000003</v>
      </c>
      <c r="S8" s="1136">
        <f t="shared" si="1"/>
        <v>57853.790500000003</v>
      </c>
      <c r="T8" s="1136">
        <f t="shared" si="1"/>
        <v>63113.22600000001</v>
      </c>
      <c r="U8" s="1137">
        <f>IF(ISERROR(VLOOKUP($A8,기획현황!$F:$BS,기획현황!$AM$1,FALSE))=TRUE,0,VLOOKUP($A8,기획현황!$F:$BS,기획현황!$AM$1,FALSE))</f>
        <v>55000</v>
      </c>
      <c r="V8" s="1138">
        <f t="shared" si="2"/>
        <v>5.2286980228201294</v>
      </c>
      <c r="W8" s="1139" t="str">
        <f>IF(ISERROR(VLOOKUP($A8,기획현황!$F:$BS,기획현황!$BG$1,FALSE))=TRUE,0,VLOOKUP($A8,기획현황!$F:$BS,기획현황!$BG$1,FALSE))</f>
        <v>확정</v>
      </c>
      <c r="X8" s="1138"/>
      <c r="Y8" s="238"/>
      <c r="Z8" s="1130">
        <f t="shared" si="3"/>
        <v>20</v>
      </c>
      <c r="AA8" s="1131">
        <f t="shared" si="4"/>
        <v>7.65</v>
      </c>
      <c r="AB8" s="1132">
        <f t="shared" si="4"/>
        <v>0</v>
      </c>
      <c r="AC8" s="1140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9562.61</v>
      </c>
      <c r="AD8" s="1130">
        <f t="shared" si="5"/>
        <v>36816.048500000004</v>
      </c>
      <c r="AE8" s="1141">
        <f t="shared" si="5"/>
        <v>42075.484000000004</v>
      </c>
      <c r="AF8" s="1141">
        <f t="shared" si="5"/>
        <v>47334.919500000004</v>
      </c>
      <c r="AG8" s="1141">
        <f t="shared" si="5"/>
        <v>52594.355000000003</v>
      </c>
      <c r="AH8" s="1142">
        <f t="shared" si="5"/>
        <v>57853.790500000003</v>
      </c>
      <c r="AI8" s="1142">
        <f t="shared" si="5"/>
        <v>63113.22600000001</v>
      </c>
      <c r="AJ8" s="1143">
        <f>IF(ISERROR(VLOOKUP($A8,기획현황!$F:$BS,기획현황!$AM$1,FALSE))=TRUE,0,VLOOKUP($A8,기획현황!$F:$BS,기획현황!$AM$1,FALSE))</f>
        <v>55000</v>
      </c>
      <c r="AK8" s="1138">
        <f t="shared" si="0"/>
        <v>5.2286980228201294</v>
      </c>
      <c r="AL8" s="31">
        <f t="shared" si="7"/>
        <v>0</v>
      </c>
    </row>
    <row r="9" spans="1:47" ht="53.25" customHeight="1">
      <c r="B9" s="310" t="str">
        <f t="shared" si="6"/>
        <v/>
      </c>
      <c r="C9" s="1125">
        <f>IF(ISERROR(VLOOKUP($A9,기획현황!$F:$BS,기획현황!$AG$1,FALSE))=TRUE,0,VLOOKUP($A9,기획현황!$F:$BS,기획현황!$AG$1,FALSE))</f>
        <v>0</v>
      </c>
      <c r="D9" s="1125">
        <f>IF(ISERROR(VLOOKUP($A9,기획현황!$F:$BS,기획현황!$AK$1,FALSE))=TRUE,0,VLOOKUP($A9,기획현황!$F:$BS,기획현황!$AK$1,FALSE))</f>
        <v>0</v>
      </c>
      <c r="F9" s="1126"/>
      <c r="G9" s="1127" t="str">
        <f>IF(ISERROR(VLOOKUP($A9,기획현황!$F:$BS,기획현황!$U$1,FALSE))=TRUE,"",VLOOKUP($A9,기획현황!$F:$BS,기획현황!$U$1,FALSE))</f>
        <v/>
      </c>
      <c r="H9" s="1127" t="str">
        <f>IF(ISERROR(VLOOKUP($A9,기획현황!$F:$BS,기획현황!$X$1,FALSE))=TRUE,"",VLOOKUP($A9,기획현황!$F:$BS,기획현황!$X$1,FALSE))</f>
        <v/>
      </c>
      <c r="I9" s="1128" t="str">
        <f>IF(ISERROR(VLOOKUP($A9,기획현황!$F:$BS,기획현황!$AG$1,FALSE))=TRUE,"",VLOOKUP($A9,기획현황!$F:$BS,기획현황!$AG$1,FALSE))</f>
        <v/>
      </c>
      <c r="J9" s="1129">
        <f>SUMIF(기획현황!$F:$F,$A9,기획현황!$AF:$AF)</f>
        <v>0</v>
      </c>
      <c r="K9" s="1130">
        <f>IF(ISERROR(VLOOKUP($A9,기획현황!$F:$BS,기획현황!$AU$1,FALSE))=TRUE,0,VLOOKUP($A9,기획현황!$F:$BS,기획현황!$AU$1,FALSE))</f>
        <v>0</v>
      </c>
      <c r="L9" s="1131">
        <f>IF(ISERROR(VLOOKUP($A9,기획현황!$F:$BS,기획현황!$AV$1,FALSE))=TRUE,0,VLOOKUP($A9,기획현황!$F:$BS,기획현황!$AV$1,FALSE))</f>
        <v>0</v>
      </c>
      <c r="M9" s="1132">
        <f>IF(ISERROR(VLOOKUP($A9,기획현황!$F:$BS,기획현황!$AW$1,FALSE))=TRUE,0,VLOOKUP($A9,기획현황!$F:$BS,기획현황!$AW$1,FALSE))</f>
        <v>0</v>
      </c>
      <c r="N9" s="1133">
        <f>IF(ISERROR(VLOOKUP($A9,기획현황!$F:$BS,기획현황!$AP$1,FALSE))=TRUE,0,VLOOKUP($A9,기획현황!$F:$BS,기획현황!$AP$1,FALSE))</f>
        <v>0</v>
      </c>
      <c r="O9" s="1134">
        <f t="shared" si="1"/>
        <v>0</v>
      </c>
      <c r="P9" s="1135">
        <f t="shared" si="1"/>
        <v>0</v>
      </c>
      <c r="Q9" s="1135">
        <f t="shared" si="1"/>
        <v>0</v>
      </c>
      <c r="R9" s="1135">
        <f t="shared" si="1"/>
        <v>0</v>
      </c>
      <c r="S9" s="1136">
        <f t="shared" si="1"/>
        <v>0</v>
      </c>
      <c r="T9" s="1136">
        <f t="shared" si="1"/>
        <v>0</v>
      </c>
      <c r="U9" s="1137">
        <f>IF(ISERROR(VLOOKUP($A9,기획현황!$F:$BS,기획현황!$AM$1,FALSE))=TRUE,0,VLOOKUP($A9,기획현황!$F:$BS,기획현황!$AM$1,FALSE))</f>
        <v>0</v>
      </c>
      <c r="V9" s="1138">
        <f t="shared" si="2"/>
        <v>0</v>
      </c>
      <c r="W9" s="1139">
        <f>IF(ISERROR(VLOOKUP($A9,기획현황!$F:$BS,기획현황!$BG$1,FALSE))=TRUE,0,VLOOKUP($A9,기획현황!$F:$BS,기획현황!$BG$1,FALSE))</f>
        <v>0</v>
      </c>
      <c r="X9" s="1138"/>
      <c r="Y9" s="238"/>
      <c r="Z9" s="1130">
        <f t="shared" si="3"/>
        <v>0</v>
      </c>
      <c r="AA9" s="1131">
        <f t="shared" si="4"/>
        <v>0</v>
      </c>
      <c r="AB9" s="1132">
        <f t="shared" si="4"/>
        <v>0</v>
      </c>
      <c r="AC9" s="1140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30">
        <f t="shared" si="5"/>
        <v>0</v>
      </c>
      <c r="AE9" s="1141">
        <f t="shared" si="5"/>
        <v>0</v>
      </c>
      <c r="AF9" s="1141">
        <f t="shared" si="5"/>
        <v>0</v>
      </c>
      <c r="AG9" s="1141">
        <f t="shared" si="5"/>
        <v>0</v>
      </c>
      <c r="AH9" s="1142">
        <f t="shared" si="5"/>
        <v>0</v>
      </c>
      <c r="AI9" s="1142">
        <f t="shared" si="5"/>
        <v>0</v>
      </c>
      <c r="AJ9" s="1143">
        <f>IF(ISERROR(VLOOKUP($A9,기획현황!$F:$BS,기획현황!$AM$1,FALSE))=TRUE,0,VLOOKUP($A9,기획현황!$F:$BS,기획현황!$AM$1,FALSE))</f>
        <v>0</v>
      </c>
      <c r="AK9" s="1138">
        <f t="shared" si="0"/>
        <v>0</v>
      </c>
      <c r="AL9" s="31">
        <f t="shared" si="7"/>
        <v>0</v>
      </c>
    </row>
    <row r="10" spans="1:47" ht="53.25" customHeight="1">
      <c r="B10" s="310" t="str">
        <f t="shared" si="6"/>
        <v/>
      </c>
      <c r="C10" s="1125">
        <f>IF(ISERROR(VLOOKUP($A10,기획현황!$F:$BS,기획현황!$AG$1,FALSE))=TRUE,0,VLOOKUP($A10,기획현황!$F:$BS,기획현황!$AG$1,FALSE))</f>
        <v>0</v>
      </c>
      <c r="D10" s="1125">
        <f>IF(ISERROR(VLOOKUP($A10,기획현황!$F:$BS,기획현황!$AK$1,FALSE))=TRUE,0,VLOOKUP($A10,기획현황!$F:$BS,기획현황!$AK$1,FALSE))</f>
        <v>0</v>
      </c>
      <c r="F10" s="1126"/>
      <c r="G10" s="1127" t="str">
        <f>IF(ISERROR(VLOOKUP($A10,기획현황!$F:$BS,기획현황!$U$1,FALSE))=TRUE,"",VLOOKUP($A10,기획현황!$F:$BS,기획현황!$U$1,FALSE))</f>
        <v/>
      </c>
      <c r="H10" s="1127" t="str">
        <f>IF(ISERROR(VLOOKUP($A10,기획현황!$F:$BS,기획현황!$X$1,FALSE))=TRUE,"",VLOOKUP($A10,기획현황!$F:$BS,기획현황!$X$1,FALSE))</f>
        <v/>
      </c>
      <c r="I10" s="1128" t="str">
        <f>IF(ISERROR(VLOOKUP($A10,기획현황!$F:$BS,기획현황!$AG$1,FALSE))=TRUE,"",VLOOKUP($A10,기획현황!$F:$BS,기획현황!$AG$1,FALSE))</f>
        <v/>
      </c>
      <c r="J10" s="1129">
        <f>SUMIF(기획현황!$F:$F,$A10,기획현황!$AF:$AF)</f>
        <v>0</v>
      </c>
      <c r="K10" s="1130">
        <f>IF(ISERROR(VLOOKUP($A10,기획현황!$F:$BS,기획현황!$AU$1,FALSE))=TRUE,0,VLOOKUP($A10,기획현황!$F:$BS,기획현황!$AU$1,FALSE))</f>
        <v>0</v>
      </c>
      <c r="L10" s="1131">
        <f>IF(ISERROR(VLOOKUP($A10,기획현황!$F:$BS,기획현황!$AV$1,FALSE))=TRUE,0,VLOOKUP($A10,기획현황!$F:$BS,기획현황!$AV$1,FALSE))</f>
        <v>0</v>
      </c>
      <c r="M10" s="1132">
        <f>IF(ISERROR(VLOOKUP($A10,기획현황!$F:$BS,기획현황!$AW$1,FALSE))=TRUE,0,VLOOKUP($A10,기획현황!$F:$BS,기획현황!$AW$1,FALSE))</f>
        <v>0</v>
      </c>
      <c r="N10" s="1133">
        <f>IF(ISERROR(VLOOKUP($A10,기획현황!$F:$BS,기획현황!$AP$1,FALSE))=TRUE,0,VLOOKUP($A10,기획현황!$F:$BS,기획현황!$AP$1,FALSE))</f>
        <v>0</v>
      </c>
      <c r="O10" s="1134">
        <f t="shared" si="1"/>
        <v>0</v>
      </c>
      <c r="P10" s="1135">
        <f t="shared" si="1"/>
        <v>0</v>
      </c>
      <c r="Q10" s="1135">
        <f t="shared" si="1"/>
        <v>0</v>
      </c>
      <c r="R10" s="1135">
        <f t="shared" si="1"/>
        <v>0</v>
      </c>
      <c r="S10" s="1136">
        <f t="shared" si="1"/>
        <v>0</v>
      </c>
      <c r="T10" s="1136">
        <f t="shared" si="1"/>
        <v>0</v>
      </c>
      <c r="U10" s="1137">
        <f>IF(ISERROR(VLOOKUP($A10,기획현황!$F:$BS,기획현황!$AM$1,FALSE))=TRUE,0,VLOOKUP($A10,기획현황!$F:$BS,기획현황!$AM$1,FALSE))</f>
        <v>0</v>
      </c>
      <c r="V10" s="1138">
        <f t="shared" si="2"/>
        <v>0</v>
      </c>
      <c r="W10" s="1139">
        <f>IF(ISERROR(VLOOKUP($A10,기획현황!$F:$BS,기획현황!$BG$1,FALSE))=TRUE,0,VLOOKUP($A10,기획현황!$F:$BS,기획현황!$BG$1,FALSE))</f>
        <v>0</v>
      </c>
      <c r="X10" s="1138"/>
      <c r="Y10" s="238"/>
      <c r="Z10" s="1130">
        <f t="shared" si="3"/>
        <v>0</v>
      </c>
      <c r="AA10" s="1131">
        <f t="shared" si="4"/>
        <v>0</v>
      </c>
      <c r="AB10" s="1132">
        <f t="shared" si="4"/>
        <v>0</v>
      </c>
      <c r="AC10" s="1140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30">
        <f t="shared" si="5"/>
        <v>0</v>
      </c>
      <c r="AE10" s="1141">
        <f t="shared" si="5"/>
        <v>0</v>
      </c>
      <c r="AF10" s="1141">
        <f t="shared" si="5"/>
        <v>0</v>
      </c>
      <c r="AG10" s="1141">
        <f t="shared" si="5"/>
        <v>0</v>
      </c>
      <c r="AH10" s="1142">
        <f t="shared" si="5"/>
        <v>0</v>
      </c>
      <c r="AI10" s="1142">
        <f t="shared" si="5"/>
        <v>0</v>
      </c>
      <c r="AJ10" s="1143">
        <f>IF(ISERROR(VLOOKUP($A10,기획현황!$F:$BS,기획현황!$AM$1,FALSE))=TRUE,0,VLOOKUP($A10,기획현황!$F:$BS,기획현황!$AM$1,FALSE))</f>
        <v>0</v>
      </c>
      <c r="AK10" s="1138">
        <f t="shared" si="0"/>
        <v>0</v>
      </c>
      <c r="AL10" s="31">
        <f t="shared" si="7"/>
        <v>0</v>
      </c>
    </row>
    <row r="11" spans="1:47" ht="53.25" customHeight="1">
      <c r="B11" s="310" t="str">
        <f t="shared" si="6"/>
        <v/>
      </c>
      <c r="C11" s="1125">
        <f>IF(ISERROR(VLOOKUP($A11,기획현황!$F:$BS,기획현황!$AG$1,FALSE))=TRUE,0,VLOOKUP($A11,기획현황!$F:$BS,기획현황!$AG$1,FALSE))</f>
        <v>0</v>
      </c>
      <c r="D11" s="1125">
        <f>IF(ISERROR(VLOOKUP($A11,기획현황!$F:$BS,기획현황!$AK$1,FALSE))=TRUE,0,VLOOKUP($A11,기획현황!$F:$BS,기획현황!$AK$1,FALSE))</f>
        <v>0</v>
      </c>
      <c r="F11" s="1126"/>
      <c r="G11" s="1127" t="str">
        <f>IF(ISERROR(VLOOKUP($A11,기획현황!$F:$BS,기획현황!$U$1,FALSE))=TRUE,"",VLOOKUP($A11,기획현황!$F:$BS,기획현황!$U$1,FALSE))</f>
        <v/>
      </c>
      <c r="H11" s="1127" t="str">
        <f>IF(ISERROR(VLOOKUP($A11,기획현황!$F:$BS,기획현황!$X$1,FALSE))=TRUE,"",VLOOKUP($A11,기획현황!$F:$BS,기획현황!$X$1,FALSE))</f>
        <v/>
      </c>
      <c r="I11" s="1128" t="str">
        <f>IF(ISERROR(VLOOKUP($A11,기획현황!$F:$BS,기획현황!$AG$1,FALSE))=TRUE,"",VLOOKUP($A11,기획현황!$F:$BS,기획현황!$AG$1,FALSE))</f>
        <v/>
      </c>
      <c r="J11" s="1129">
        <f>SUMIF(기획현황!$F:$F,$A11,기획현황!$AF:$AF)</f>
        <v>0</v>
      </c>
      <c r="K11" s="1130">
        <f>IF(ISERROR(VLOOKUP($A11,기획현황!$F:$BS,기획현황!$AU$1,FALSE))=TRUE,0,VLOOKUP($A11,기획현황!$F:$BS,기획현황!$AU$1,FALSE))</f>
        <v>0</v>
      </c>
      <c r="L11" s="1131">
        <f>IF(ISERROR(VLOOKUP($A11,기획현황!$F:$BS,기획현황!$AV$1,FALSE))=TRUE,0,VLOOKUP($A11,기획현황!$F:$BS,기획현황!$AV$1,FALSE))</f>
        <v>0</v>
      </c>
      <c r="M11" s="1132">
        <f>IF(ISERROR(VLOOKUP($A11,기획현황!$F:$BS,기획현황!$AW$1,FALSE))=TRUE,0,VLOOKUP($A11,기획현황!$F:$BS,기획현황!$AW$1,FALSE))</f>
        <v>0</v>
      </c>
      <c r="N11" s="1133">
        <f>IF(ISERROR(VLOOKUP($A11,기획현황!$F:$BS,기획현황!$AP$1,FALSE))=TRUE,0,VLOOKUP($A11,기획현황!$F:$BS,기획현황!$AP$1,FALSE))</f>
        <v>0</v>
      </c>
      <c r="O11" s="1134">
        <f t="shared" si="1"/>
        <v>0</v>
      </c>
      <c r="P11" s="1135">
        <f t="shared" si="1"/>
        <v>0</v>
      </c>
      <c r="Q11" s="1135">
        <f t="shared" si="1"/>
        <v>0</v>
      </c>
      <c r="R11" s="1135">
        <f t="shared" si="1"/>
        <v>0</v>
      </c>
      <c r="S11" s="1136">
        <f t="shared" si="1"/>
        <v>0</v>
      </c>
      <c r="T11" s="1136">
        <f t="shared" si="1"/>
        <v>0</v>
      </c>
      <c r="U11" s="1137">
        <f>IF(ISERROR(VLOOKUP($A11,기획현황!$F:$BS,기획현황!$AM$1,FALSE))=TRUE,0,VLOOKUP($A11,기획현황!$F:$BS,기획현황!$AM$1,FALSE))</f>
        <v>0</v>
      </c>
      <c r="V11" s="1138">
        <f t="shared" si="2"/>
        <v>0</v>
      </c>
      <c r="W11" s="1139">
        <f>IF(ISERROR(VLOOKUP($A11,기획현황!$F:$BS,기획현황!$BG$1,FALSE))=TRUE,0,VLOOKUP($A11,기획현황!$F:$BS,기획현황!$BG$1,FALSE))</f>
        <v>0</v>
      </c>
      <c r="X11" s="1138"/>
      <c r="Y11" s="238"/>
      <c r="Z11" s="1130">
        <f t="shared" si="3"/>
        <v>0</v>
      </c>
      <c r="AA11" s="1131">
        <f t="shared" si="4"/>
        <v>0</v>
      </c>
      <c r="AB11" s="1132">
        <f t="shared" si="4"/>
        <v>0</v>
      </c>
      <c r="AC11" s="1140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30">
        <f t="shared" si="5"/>
        <v>0</v>
      </c>
      <c r="AE11" s="1141">
        <f t="shared" si="5"/>
        <v>0</v>
      </c>
      <c r="AF11" s="1141">
        <f t="shared" si="5"/>
        <v>0</v>
      </c>
      <c r="AG11" s="1141">
        <f t="shared" si="5"/>
        <v>0</v>
      </c>
      <c r="AH11" s="1142">
        <f t="shared" si="5"/>
        <v>0</v>
      </c>
      <c r="AI11" s="1142">
        <f t="shared" si="5"/>
        <v>0</v>
      </c>
      <c r="AJ11" s="1143">
        <f>IF(ISERROR(VLOOKUP($A11,기획현황!$F:$BS,기획현황!$AM$1,FALSE))=TRUE,0,VLOOKUP($A11,기획현황!$F:$BS,기획현황!$AM$1,FALSE))</f>
        <v>0</v>
      </c>
      <c r="AK11" s="1138">
        <f t="shared" si="0"/>
        <v>0</v>
      </c>
      <c r="AL11" s="31">
        <f t="shared" si="7"/>
        <v>0</v>
      </c>
    </row>
    <row r="12" spans="1:47" ht="53.25" customHeight="1">
      <c r="B12" s="310" t="str">
        <f t="shared" si="6"/>
        <v/>
      </c>
      <c r="C12" s="1125">
        <f>IF(ISERROR(VLOOKUP($A12,기획현황!$F:$BS,기획현황!$AG$1,FALSE))=TRUE,0,VLOOKUP($A12,기획현황!$F:$BS,기획현황!$AG$1,FALSE))</f>
        <v>0</v>
      </c>
      <c r="D12" s="1125">
        <f>IF(ISERROR(VLOOKUP($A12,기획현황!$F:$BS,기획현황!$AK$1,FALSE))=TRUE,0,VLOOKUP($A12,기획현황!$F:$BS,기획현황!$AK$1,FALSE))</f>
        <v>0</v>
      </c>
      <c r="F12" s="1126"/>
      <c r="G12" s="1127" t="str">
        <f>IF(ISERROR(VLOOKUP($A12,기획현황!$F:$BS,기획현황!$U$1,FALSE))=TRUE,"",VLOOKUP($A12,기획현황!$F:$BS,기획현황!$U$1,FALSE))</f>
        <v/>
      </c>
      <c r="H12" s="1127" t="str">
        <f>IF(ISERROR(VLOOKUP($A12,기획현황!$F:$BS,기획현황!$X$1,FALSE))=TRUE,"",VLOOKUP($A12,기획현황!$F:$BS,기획현황!$X$1,FALSE))</f>
        <v/>
      </c>
      <c r="I12" s="1128" t="str">
        <f>IF(ISERROR(VLOOKUP($A12,기획현황!$F:$BS,기획현황!$AG$1,FALSE))=TRUE,"",VLOOKUP($A12,기획현황!$F:$BS,기획현황!$AG$1,FALSE))</f>
        <v/>
      </c>
      <c r="J12" s="1144">
        <f>SUMIF(기획현황!$F:$F,$A12,기획현황!$AF:$AF)</f>
        <v>0</v>
      </c>
      <c r="K12" s="1130">
        <f>IF(ISERROR(VLOOKUP($A12,기획현황!$F:$BS,기획현황!$AU$1,FALSE))=TRUE,0,VLOOKUP($A12,기획현황!$F:$BS,기획현황!$AU$1,FALSE))</f>
        <v>0</v>
      </c>
      <c r="L12" s="1131">
        <f>IF(ISERROR(VLOOKUP($A12,기획현황!$F:$BS,기획현황!$AV$1,FALSE))=TRUE,0,VLOOKUP($A12,기획현황!$F:$BS,기획현황!$AV$1,FALSE))</f>
        <v>0</v>
      </c>
      <c r="M12" s="1132">
        <f>IF(ISERROR(VLOOKUP($A12,기획현황!$F:$BS,기획현황!$AW$1,FALSE))=TRUE,0,VLOOKUP($A12,기획현황!$F:$BS,기획현황!$AW$1,FALSE))</f>
        <v>0</v>
      </c>
      <c r="N12" s="1133">
        <f>IF(ISERROR(VLOOKUP($A12,기획현황!$F:$BS,기획현황!$AP$1,FALSE))=TRUE,0,VLOOKUP($A12,기획현황!$F:$BS,기획현황!$AP$1,FALSE))</f>
        <v>0</v>
      </c>
      <c r="O12" s="1134">
        <f t="shared" si="1"/>
        <v>0</v>
      </c>
      <c r="P12" s="1135">
        <f t="shared" si="1"/>
        <v>0</v>
      </c>
      <c r="Q12" s="1135">
        <f t="shared" si="1"/>
        <v>0</v>
      </c>
      <c r="R12" s="1135">
        <f t="shared" si="1"/>
        <v>0</v>
      </c>
      <c r="S12" s="1136">
        <f t="shared" si="1"/>
        <v>0</v>
      </c>
      <c r="T12" s="1136">
        <f t="shared" si="1"/>
        <v>0</v>
      </c>
      <c r="U12" s="1137">
        <f>IF(ISERROR(VLOOKUP($A12,기획현황!$F:$BS,기획현황!$AM$1,FALSE))=TRUE,0,VLOOKUP($A12,기획현황!$F:$BS,기획현황!$AM$1,FALSE))</f>
        <v>0</v>
      </c>
      <c r="V12" s="1138">
        <f t="shared" si="2"/>
        <v>0</v>
      </c>
      <c r="W12" s="1139">
        <f>IF(ISERROR(VLOOKUP($A12,기획현황!$F:$BS,기획현황!$BG$1,FALSE))=TRUE,0,VLOOKUP($A12,기획현황!$F:$BS,기획현황!$BG$1,FALSE))</f>
        <v>0</v>
      </c>
      <c r="X12" s="1138"/>
      <c r="Y12" s="238"/>
      <c r="Z12" s="1130">
        <f t="shared" si="3"/>
        <v>0</v>
      </c>
      <c r="AA12" s="1131">
        <f t="shared" si="4"/>
        <v>0</v>
      </c>
      <c r="AB12" s="1132">
        <f t="shared" si="4"/>
        <v>0</v>
      </c>
      <c r="AC12" s="1140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30">
        <f t="shared" si="5"/>
        <v>0</v>
      </c>
      <c r="AE12" s="1141">
        <f t="shared" si="5"/>
        <v>0</v>
      </c>
      <c r="AF12" s="1141">
        <f t="shared" si="5"/>
        <v>0</v>
      </c>
      <c r="AG12" s="1141">
        <f t="shared" si="5"/>
        <v>0</v>
      </c>
      <c r="AH12" s="1142">
        <f t="shared" si="5"/>
        <v>0</v>
      </c>
      <c r="AI12" s="1142">
        <f t="shared" si="5"/>
        <v>0</v>
      </c>
      <c r="AJ12" s="1143">
        <f>IF(ISERROR(VLOOKUP($A12,기획현황!$F:$BS,기획현황!$AM$1,FALSE))=TRUE,0,VLOOKUP($A12,기획현황!$F:$BS,기획현황!$AM$1,FALSE))</f>
        <v>0</v>
      </c>
      <c r="AK12" s="1138">
        <f t="shared" si="0"/>
        <v>0</v>
      </c>
      <c r="AL12" s="31">
        <f t="shared" si="7"/>
        <v>0</v>
      </c>
    </row>
    <row r="13" spans="1:47" ht="53.25" customHeight="1">
      <c r="B13" s="310" t="str">
        <f t="shared" si="6"/>
        <v/>
      </c>
      <c r="C13" s="1125">
        <f>IF(ISERROR(VLOOKUP($A13,기획현황!$F:$BS,기획현황!$AG$1,FALSE))=TRUE,0,VLOOKUP($A13,기획현황!$F:$BS,기획현황!$AG$1,FALSE))</f>
        <v>0</v>
      </c>
      <c r="D13" s="1125">
        <f>IF(ISERROR(VLOOKUP($A13,기획현황!$F:$BS,기획현황!$AK$1,FALSE))=TRUE,0,VLOOKUP($A13,기획현황!$F:$BS,기획현황!$AK$1,FALSE))</f>
        <v>0</v>
      </c>
      <c r="F13" s="1126"/>
      <c r="G13" s="1127" t="str">
        <f>IF(ISERROR(VLOOKUP($A13,기획현황!$F:$BS,기획현황!$U$1,FALSE))=TRUE,"",VLOOKUP($A13,기획현황!$F:$BS,기획현황!$U$1,FALSE))</f>
        <v/>
      </c>
      <c r="H13" s="1127" t="str">
        <f>IF(ISERROR(VLOOKUP($A13,기획현황!$F:$BS,기획현황!$X$1,FALSE))=TRUE,"",VLOOKUP($A13,기획현황!$F:$BS,기획현황!$X$1,FALSE))</f>
        <v/>
      </c>
      <c r="I13" s="1128" t="str">
        <f>IF(ISERROR(VLOOKUP($A13,기획현황!$F:$BS,기획현황!$AG$1,FALSE))=TRUE,"",VLOOKUP($A13,기획현황!$F:$BS,기획현황!$AG$1,FALSE))</f>
        <v/>
      </c>
      <c r="J13" s="1144">
        <f>SUMIF(기획현황!$F:$F,$A13,기획현황!$AF:$AF)</f>
        <v>0</v>
      </c>
      <c r="K13" s="1130">
        <f>IF(ISERROR(VLOOKUP($A13,기획현황!$F:$BS,기획현황!$AU$1,FALSE))=TRUE,0,VLOOKUP($A13,기획현황!$F:$BS,기획현황!$AU$1,FALSE))</f>
        <v>0</v>
      </c>
      <c r="L13" s="1131">
        <f>IF(ISERROR(VLOOKUP($A13,기획현황!$F:$BS,기획현황!$AV$1,FALSE))=TRUE,0,VLOOKUP($A13,기획현황!$F:$BS,기획현황!$AV$1,FALSE))</f>
        <v>0</v>
      </c>
      <c r="M13" s="1132">
        <f>IF(ISERROR(VLOOKUP($A13,기획현황!$F:$BS,기획현황!$AW$1,FALSE))=TRUE,0,VLOOKUP($A13,기획현황!$F:$BS,기획현황!$AW$1,FALSE))</f>
        <v>0</v>
      </c>
      <c r="N13" s="1133">
        <f>IF(ISERROR(VLOOKUP($A13,기획현황!$F:$BS,기획현황!$AP$1,FALSE))=TRUE,0,VLOOKUP($A13,기획현황!$F:$BS,기획현황!$AP$1,FALSE))</f>
        <v>0</v>
      </c>
      <c r="O13" s="1134">
        <f t="shared" si="1"/>
        <v>0</v>
      </c>
      <c r="P13" s="1135">
        <f t="shared" si="1"/>
        <v>0</v>
      </c>
      <c r="Q13" s="1135">
        <f t="shared" si="1"/>
        <v>0</v>
      </c>
      <c r="R13" s="1135">
        <f t="shared" si="1"/>
        <v>0</v>
      </c>
      <c r="S13" s="1136">
        <f t="shared" si="1"/>
        <v>0</v>
      </c>
      <c r="T13" s="1136">
        <f t="shared" si="1"/>
        <v>0</v>
      </c>
      <c r="U13" s="1137">
        <f>IF(ISERROR(VLOOKUP($A13,기획현황!$F:$BS,기획현황!$AM$1,FALSE))=TRUE,0,VLOOKUP($A13,기획현황!$F:$BS,기획현황!$AM$1,FALSE))</f>
        <v>0</v>
      </c>
      <c r="V13" s="1138">
        <f t="shared" si="2"/>
        <v>0</v>
      </c>
      <c r="W13" s="1139">
        <f>IF(ISERROR(VLOOKUP($A13,기획현황!$F:$BS,기획현황!$BG$1,FALSE))=TRUE,0,VLOOKUP($A13,기획현황!$F:$BS,기획현황!$BG$1,FALSE))</f>
        <v>0</v>
      </c>
      <c r="X13" s="1138"/>
      <c r="Y13" s="238"/>
      <c r="Z13" s="1130">
        <f t="shared" si="3"/>
        <v>0</v>
      </c>
      <c r="AA13" s="1131">
        <f t="shared" si="4"/>
        <v>0</v>
      </c>
      <c r="AB13" s="1132">
        <f t="shared" si="4"/>
        <v>0</v>
      </c>
      <c r="AC13" s="1140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30">
        <f t="shared" si="5"/>
        <v>0</v>
      </c>
      <c r="AE13" s="1141">
        <f t="shared" si="5"/>
        <v>0</v>
      </c>
      <c r="AF13" s="1141">
        <f t="shared" si="5"/>
        <v>0</v>
      </c>
      <c r="AG13" s="1141">
        <f t="shared" si="5"/>
        <v>0</v>
      </c>
      <c r="AH13" s="1142">
        <f t="shared" si="5"/>
        <v>0</v>
      </c>
      <c r="AI13" s="1142">
        <f t="shared" si="5"/>
        <v>0</v>
      </c>
      <c r="AJ13" s="1143">
        <f>IF(ISERROR(VLOOKUP($A13,기획현황!$F:$BS,기획현황!$AM$1,FALSE))=TRUE,0,VLOOKUP($A13,기획현황!$F:$BS,기획현황!$AM$1,FALSE))</f>
        <v>0</v>
      </c>
      <c r="AK13" s="1138">
        <f t="shared" si="0"/>
        <v>0</v>
      </c>
      <c r="AL13" s="31">
        <f t="shared" si="7"/>
        <v>0</v>
      </c>
    </row>
    <row r="14" spans="1:47" ht="53.25" customHeight="1">
      <c r="B14" s="310" t="str">
        <f t="shared" si="6"/>
        <v/>
      </c>
      <c r="C14" s="1125">
        <f>IF(ISERROR(VLOOKUP($A14,기획현황!$F:$BS,기획현황!$AG$1,FALSE))=TRUE,0,VLOOKUP($A14,기획현황!$F:$BS,기획현황!$AG$1,FALSE))</f>
        <v>0</v>
      </c>
      <c r="D14" s="1125">
        <f>IF(ISERROR(VLOOKUP($A14,기획현황!$F:$BS,기획현황!$AK$1,FALSE))=TRUE,0,VLOOKUP($A14,기획현황!$F:$BS,기획현황!$AK$1,FALSE))</f>
        <v>0</v>
      </c>
      <c r="F14" s="1126"/>
      <c r="G14" s="1127" t="str">
        <f>IF(ISERROR(VLOOKUP($A14,기획현황!$F:$BS,기획현황!$U$1,FALSE))=TRUE,"",VLOOKUP($A14,기획현황!$F:$BS,기획현황!$U$1,FALSE))</f>
        <v/>
      </c>
      <c r="H14" s="1127" t="str">
        <f>IF(ISERROR(VLOOKUP($A14,기획현황!$F:$BS,기획현황!$X$1,FALSE))=TRUE,"",VLOOKUP($A14,기획현황!$F:$BS,기획현황!$X$1,FALSE))</f>
        <v/>
      </c>
      <c r="I14" s="1128" t="str">
        <f>IF(ISERROR(VLOOKUP($A14,기획현황!$F:$BS,기획현황!$AG$1,FALSE))=TRUE,"",VLOOKUP($A14,기획현황!$F:$BS,기획현황!$AG$1,FALSE))</f>
        <v/>
      </c>
      <c r="J14" s="1144">
        <f>SUMIF(기획현황!$F:$F,$A14,기획현황!$AF:$AF)</f>
        <v>0</v>
      </c>
      <c r="K14" s="1130">
        <f>IF(ISERROR(VLOOKUP($A14,기획현황!$F:$BS,기획현황!$AU$1,FALSE))=TRUE,0,VLOOKUP($A14,기획현황!$F:$BS,기획현황!$AU$1,FALSE))</f>
        <v>0</v>
      </c>
      <c r="L14" s="1131">
        <f>IF(ISERROR(VLOOKUP($A14,기획현황!$F:$BS,기획현황!$AV$1,FALSE))=TRUE,0,VLOOKUP($A14,기획현황!$F:$BS,기획현황!$AV$1,FALSE))</f>
        <v>0</v>
      </c>
      <c r="M14" s="1132">
        <f>IF(ISERROR(VLOOKUP($A14,기획현황!$F:$BS,기획현황!$AW$1,FALSE))=TRUE,0,VLOOKUP($A14,기획현황!$F:$BS,기획현황!$AW$1,FALSE))</f>
        <v>0</v>
      </c>
      <c r="N14" s="1133">
        <f>IF(ISERROR(VLOOKUP($A14,기획현황!$F:$BS,기획현황!$AP$1,FALSE))=TRUE,0,VLOOKUP($A14,기획현황!$F:$BS,기획현황!$AP$1,FALSE))</f>
        <v>0</v>
      </c>
      <c r="O14" s="1134">
        <f t="shared" si="1"/>
        <v>0</v>
      </c>
      <c r="P14" s="1135">
        <f t="shared" si="1"/>
        <v>0</v>
      </c>
      <c r="Q14" s="1135">
        <f t="shared" si="1"/>
        <v>0</v>
      </c>
      <c r="R14" s="1135">
        <f t="shared" si="1"/>
        <v>0</v>
      </c>
      <c r="S14" s="1136">
        <f t="shared" si="1"/>
        <v>0</v>
      </c>
      <c r="T14" s="1136">
        <f t="shared" si="1"/>
        <v>0</v>
      </c>
      <c r="U14" s="1137">
        <f>IF(ISERROR(VLOOKUP($A14,기획현황!$F:$BS,기획현황!$AM$1,FALSE))=TRUE,0,VLOOKUP($A14,기획현황!$F:$BS,기획현황!$AM$1,FALSE))</f>
        <v>0</v>
      </c>
      <c r="V14" s="1138">
        <f t="shared" si="2"/>
        <v>0</v>
      </c>
      <c r="W14" s="1139">
        <f>IF(ISERROR(VLOOKUP($A14,기획현황!$F:$BS,기획현황!$BG$1,FALSE))=TRUE,0,VLOOKUP($A14,기획현황!$F:$BS,기획현황!$BG$1,FALSE))</f>
        <v>0</v>
      </c>
      <c r="X14" s="1138"/>
      <c r="Y14" s="238"/>
      <c r="Z14" s="1130">
        <f t="shared" si="3"/>
        <v>0</v>
      </c>
      <c r="AA14" s="1131">
        <f t="shared" si="4"/>
        <v>0</v>
      </c>
      <c r="AB14" s="1132">
        <f t="shared" si="4"/>
        <v>0</v>
      </c>
      <c r="AC14" s="1140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30">
        <f t="shared" si="5"/>
        <v>0</v>
      </c>
      <c r="AE14" s="1141">
        <f t="shared" si="5"/>
        <v>0</v>
      </c>
      <c r="AF14" s="1141">
        <f t="shared" si="5"/>
        <v>0</v>
      </c>
      <c r="AG14" s="1141">
        <f t="shared" si="5"/>
        <v>0</v>
      </c>
      <c r="AH14" s="1142">
        <f t="shared" si="5"/>
        <v>0</v>
      </c>
      <c r="AI14" s="1142">
        <f t="shared" si="5"/>
        <v>0</v>
      </c>
      <c r="AJ14" s="1143">
        <f>IF(ISERROR(VLOOKUP($A14,기획현황!$F:$BS,기획현황!$AM$1,FALSE))=TRUE,0,VLOOKUP($A14,기획현황!$F:$BS,기획현황!$AM$1,FALSE))</f>
        <v>0</v>
      </c>
      <c r="AK14" s="1138">
        <f t="shared" si="0"/>
        <v>0</v>
      </c>
      <c r="AL14" s="31">
        <f t="shared" si="7"/>
        <v>0</v>
      </c>
    </row>
    <row r="15" spans="1:47" ht="53.25" customHeight="1">
      <c r="B15" s="310" t="str">
        <f t="shared" si="6"/>
        <v/>
      </c>
      <c r="C15" s="1125">
        <f>IF(ISERROR(VLOOKUP($A15,기획현황!$F:$BS,기획현황!$AG$1,FALSE))=TRUE,0,VLOOKUP($A15,기획현황!$F:$BS,기획현황!$AG$1,FALSE))</f>
        <v>0</v>
      </c>
      <c r="D15" s="1125">
        <f>IF(ISERROR(VLOOKUP($A15,기획현황!$F:$BS,기획현황!$AK$1,FALSE))=TRUE,0,VLOOKUP($A15,기획현황!$F:$BS,기획현황!$AK$1,FALSE))</f>
        <v>0</v>
      </c>
      <c r="F15" s="1126"/>
      <c r="G15" s="1127" t="str">
        <f>IF(ISERROR(VLOOKUP($A15,기획현황!$F:$BS,기획현황!$U$1,FALSE))=TRUE,"",VLOOKUP($A15,기획현황!$F:$BS,기획현황!$U$1,FALSE))</f>
        <v/>
      </c>
      <c r="H15" s="1127" t="str">
        <f>IF(ISERROR(VLOOKUP($A15,기획현황!$F:$BS,기획현황!$X$1,FALSE))=TRUE,"",VLOOKUP($A15,기획현황!$F:$BS,기획현황!$X$1,FALSE))</f>
        <v/>
      </c>
      <c r="I15" s="1128" t="str">
        <f>IF(ISERROR(VLOOKUP($A15,기획현황!$F:$BS,기획현황!$AG$1,FALSE))=TRUE,"",VLOOKUP($A15,기획현황!$F:$BS,기획현황!$AG$1,FALSE))</f>
        <v/>
      </c>
      <c r="J15" s="1144">
        <f>SUMIF(기획현황!$F:$F,$A15,기획현황!$AF:$AF)</f>
        <v>0</v>
      </c>
      <c r="K15" s="1130">
        <f>IF(ISERROR(VLOOKUP($A15,기획현황!$F:$BS,기획현황!$AU$1,FALSE))=TRUE,0,VLOOKUP($A15,기획현황!$F:$BS,기획현황!$AU$1,FALSE))</f>
        <v>0</v>
      </c>
      <c r="L15" s="1131">
        <f>IF(ISERROR(VLOOKUP($A15,기획현황!$F:$BS,기획현황!$AV$1,FALSE))=TRUE,0,VLOOKUP($A15,기획현황!$F:$BS,기획현황!$AV$1,FALSE))</f>
        <v>0</v>
      </c>
      <c r="M15" s="1132">
        <f>IF(ISERROR(VLOOKUP($A15,기획현황!$F:$BS,기획현황!$AW$1,FALSE))=TRUE,0,VLOOKUP($A15,기획현황!$F:$BS,기획현황!$AW$1,FALSE))</f>
        <v>0</v>
      </c>
      <c r="N15" s="1133">
        <f>IF(ISERROR(VLOOKUP($A15,기획현황!$F:$BS,기획현황!$AP$1,FALSE))=TRUE,0,VLOOKUP($A15,기획현황!$F:$BS,기획현황!$AP$1,FALSE))</f>
        <v>0</v>
      </c>
      <c r="O15" s="1134">
        <f t="shared" si="1"/>
        <v>0</v>
      </c>
      <c r="P15" s="1135">
        <f t="shared" si="1"/>
        <v>0</v>
      </c>
      <c r="Q15" s="1135">
        <f t="shared" si="1"/>
        <v>0</v>
      </c>
      <c r="R15" s="1135">
        <f t="shared" si="1"/>
        <v>0</v>
      </c>
      <c r="S15" s="1136">
        <f t="shared" si="1"/>
        <v>0</v>
      </c>
      <c r="T15" s="1136">
        <f t="shared" si="1"/>
        <v>0</v>
      </c>
      <c r="U15" s="1137">
        <f>IF(ISERROR(VLOOKUP($A15,기획현황!$F:$BS,기획현황!$AM$1,FALSE))=TRUE,0,VLOOKUP($A15,기획현황!$F:$BS,기획현황!$AM$1,FALSE))</f>
        <v>0</v>
      </c>
      <c r="V15" s="1138">
        <f t="shared" si="2"/>
        <v>0</v>
      </c>
      <c r="W15" s="1139">
        <f>IF(ISERROR(VLOOKUP($A15,기획현황!$F:$BS,기획현황!$BG$1,FALSE))=TRUE,0,VLOOKUP($A15,기획현황!$F:$BS,기획현황!$BG$1,FALSE))</f>
        <v>0</v>
      </c>
      <c r="X15" s="1138"/>
      <c r="Y15" s="238"/>
      <c r="Z15" s="1130">
        <f t="shared" si="3"/>
        <v>0</v>
      </c>
      <c r="AA15" s="1131">
        <f t="shared" si="4"/>
        <v>0</v>
      </c>
      <c r="AB15" s="1132">
        <f t="shared" si="4"/>
        <v>0</v>
      </c>
      <c r="AC15" s="1140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30">
        <f t="shared" si="5"/>
        <v>0</v>
      </c>
      <c r="AE15" s="1141">
        <f t="shared" si="5"/>
        <v>0</v>
      </c>
      <c r="AF15" s="1141">
        <f t="shared" si="5"/>
        <v>0</v>
      </c>
      <c r="AG15" s="1141">
        <f t="shared" si="5"/>
        <v>0</v>
      </c>
      <c r="AH15" s="1142">
        <f t="shared" si="5"/>
        <v>0</v>
      </c>
      <c r="AI15" s="1142">
        <f t="shared" si="5"/>
        <v>0</v>
      </c>
      <c r="AJ15" s="1143">
        <f>IF(ISERROR(VLOOKUP($A15,기획현황!$F:$BS,기획현황!$AM$1,FALSE))=TRUE,0,VLOOKUP($A15,기획현황!$F:$BS,기획현황!$AM$1,FALSE))</f>
        <v>0</v>
      </c>
      <c r="AK15" s="1138">
        <f t="shared" si="0"/>
        <v>0</v>
      </c>
      <c r="AL15" s="31">
        <f t="shared" si="7"/>
        <v>0</v>
      </c>
    </row>
    <row r="16" spans="1:47" ht="53.25" customHeight="1">
      <c r="B16" s="310" t="str">
        <f t="shared" si="6"/>
        <v/>
      </c>
      <c r="C16" s="1125">
        <f>IF(ISERROR(VLOOKUP($A16,기획현황!$F:$BS,기획현황!$AG$1,FALSE))=TRUE,0,VLOOKUP($A16,기획현황!$F:$BS,기획현황!$AG$1,FALSE))</f>
        <v>0</v>
      </c>
      <c r="D16" s="1125">
        <f>IF(ISERROR(VLOOKUP($A16,기획현황!$F:$BS,기획현황!$AK$1,FALSE))=TRUE,0,VLOOKUP($A16,기획현황!$F:$BS,기획현황!$AK$1,FALSE))</f>
        <v>0</v>
      </c>
      <c r="F16" s="1126"/>
      <c r="G16" s="1127" t="str">
        <f>IF(ISERROR(VLOOKUP($A16,기획현황!$F:$BS,기획현황!$U$1,FALSE))=TRUE,"",VLOOKUP($A16,기획현황!$F:$BS,기획현황!$U$1,FALSE))</f>
        <v/>
      </c>
      <c r="H16" s="1127" t="str">
        <f>IF(ISERROR(VLOOKUP($A16,기획현황!$F:$BS,기획현황!$X$1,FALSE))=TRUE,"",VLOOKUP($A16,기획현황!$F:$BS,기획현황!$X$1,FALSE))</f>
        <v/>
      </c>
      <c r="I16" s="1128" t="str">
        <f>IF(ISERROR(VLOOKUP($A16,기획현황!$F:$BS,기획현황!$AG$1,FALSE))=TRUE,"",VLOOKUP($A16,기획현황!$F:$BS,기획현황!$AG$1,FALSE))</f>
        <v/>
      </c>
      <c r="J16" s="1144">
        <f>SUMIF(기획현황!$F:$F,$A16,기획현황!$AF:$AF)</f>
        <v>0</v>
      </c>
      <c r="K16" s="1130">
        <f>IF(ISERROR(VLOOKUP($A16,기획현황!$F:$BS,기획현황!$AU$1,FALSE))=TRUE,0,VLOOKUP($A16,기획현황!$F:$BS,기획현황!$AU$1,FALSE))</f>
        <v>0</v>
      </c>
      <c r="L16" s="1131">
        <f>IF(ISERROR(VLOOKUP($A16,기획현황!$F:$BS,기획현황!$AV$1,FALSE))=TRUE,0,VLOOKUP($A16,기획현황!$F:$BS,기획현황!$AV$1,FALSE))</f>
        <v>0</v>
      </c>
      <c r="M16" s="1132">
        <f>IF(ISERROR(VLOOKUP($A16,기획현황!$F:$BS,기획현황!$AW$1,FALSE))=TRUE,0,VLOOKUP($A16,기획현황!$F:$BS,기획현황!$AW$1,FALSE))</f>
        <v>0</v>
      </c>
      <c r="N16" s="1133">
        <f>IF(ISERROR(VLOOKUP($A16,기획현황!$F:$BS,기획현황!$AP$1,FALSE))=TRUE,0,VLOOKUP($A16,기획현황!$F:$BS,기획현황!$AP$1,FALSE))</f>
        <v>0</v>
      </c>
      <c r="O16" s="1134">
        <f t="shared" si="1"/>
        <v>0</v>
      </c>
      <c r="P16" s="1135">
        <f t="shared" si="1"/>
        <v>0</v>
      </c>
      <c r="Q16" s="1135">
        <f t="shared" si="1"/>
        <v>0</v>
      </c>
      <c r="R16" s="1135">
        <f t="shared" si="1"/>
        <v>0</v>
      </c>
      <c r="S16" s="1136">
        <f t="shared" si="1"/>
        <v>0</v>
      </c>
      <c r="T16" s="1136">
        <f t="shared" si="1"/>
        <v>0</v>
      </c>
      <c r="U16" s="1137">
        <f>IF(ISERROR(VLOOKUP($A16,기획현황!$F:$BS,기획현황!$AM$1,FALSE))=TRUE,0,VLOOKUP($A16,기획현황!$F:$BS,기획현황!$AM$1,FALSE))</f>
        <v>0</v>
      </c>
      <c r="V16" s="1138">
        <f t="shared" si="2"/>
        <v>0</v>
      </c>
      <c r="W16" s="1139">
        <f>IF(ISERROR(VLOOKUP($A16,기획현황!$F:$BS,기획현황!$BG$1,FALSE))=TRUE,0,VLOOKUP($A16,기획현황!$F:$BS,기획현황!$BG$1,FALSE))</f>
        <v>0</v>
      </c>
      <c r="X16" s="1138"/>
      <c r="Y16" s="238"/>
      <c r="Z16" s="1130">
        <f t="shared" si="3"/>
        <v>0</v>
      </c>
      <c r="AA16" s="1131">
        <f t="shared" si="4"/>
        <v>0</v>
      </c>
      <c r="AB16" s="1132">
        <f t="shared" si="4"/>
        <v>0</v>
      </c>
      <c r="AC16" s="1140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30">
        <f t="shared" si="5"/>
        <v>0</v>
      </c>
      <c r="AE16" s="1141">
        <f t="shared" si="5"/>
        <v>0</v>
      </c>
      <c r="AF16" s="1141">
        <f t="shared" si="5"/>
        <v>0</v>
      </c>
      <c r="AG16" s="1141">
        <f t="shared" si="5"/>
        <v>0</v>
      </c>
      <c r="AH16" s="1142">
        <f t="shared" si="5"/>
        <v>0</v>
      </c>
      <c r="AI16" s="1142">
        <f t="shared" si="5"/>
        <v>0</v>
      </c>
      <c r="AJ16" s="1143">
        <f>IF(ISERROR(VLOOKUP($A16,기획현황!$F:$BS,기획현황!$AM$1,FALSE))=TRUE,0,VLOOKUP($A16,기획현황!$F:$BS,기획현황!$AM$1,FALSE))</f>
        <v>0</v>
      </c>
      <c r="AK16" s="1138">
        <f t="shared" si="0"/>
        <v>0</v>
      </c>
      <c r="AL16" s="31">
        <f t="shared" si="7"/>
        <v>0</v>
      </c>
    </row>
    <row r="17" spans="2:38" ht="53.25" customHeight="1">
      <c r="B17" s="310" t="str">
        <f t="shared" si="6"/>
        <v/>
      </c>
      <c r="C17" s="1125">
        <f>IF(ISERROR(VLOOKUP($A17,기획현황!$F:$BS,기획현황!$AG$1,FALSE))=TRUE,0,VLOOKUP($A17,기획현황!$F:$BS,기획현황!$AG$1,FALSE))</f>
        <v>0</v>
      </c>
      <c r="D17" s="1125">
        <f>IF(ISERROR(VLOOKUP($A17,기획현황!$F:$BS,기획현황!$AK$1,FALSE))=TRUE,0,VLOOKUP($A17,기획현황!$F:$BS,기획현황!$AK$1,FALSE))</f>
        <v>0</v>
      </c>
      <c r="F17" s="1126"/>
      <c r="G17" s="1127" t="str">
        <f>IF(ISERROR(VLOOKUP($A17,기획현황!$F:$BS,기획현황!$U$1,FALSE))=TRUE,"",VLOOKUP($A17,기획현황!$F:$BS,기획현황!$U$1,FALSE))</f>
        <v/>
      </c>
      <c r="H17" s="1127" t="str">
        <f>IF(ISERROR(VLOOKUP($A17,기획현황!$F:$BS,기획현황!$X$1,FALSE))=TRUE,"",VLOOKUP($A17,기획현황!$F:$BS,기획현황!$X$1,FALSE))</f>
        <v/>
      </c>
      <c r="I17" s="1128" t="str">
        <f>IF(ISERROR(VLOOKUP($A17,기획현황!$F:$BS,기획현황!$AG$1,FALSE))=TRUE,"",VLOOKUP($A17,기획현황!$F:$BS,기획현황!$AG$1,FALSE))</f>
        <v/>
      </c>
      <c r="J17" s="1144">
        <f>SUMIF(기획현황!$F:$F,$A17,기획현황!$AF:$AF)</f>
        <v>0</v>
      </c>
      <c r="K17" s="1130">
        <f>IF(ISERROR(VLOOKUP($A17,기획현황!$F:$BS,기획현황!$AU$1,FALSE))=TRUE,0,VLOOKUP($A17,기획현황!$F:$BS,기획현황!$AU$1,FALSE))</f>
        <v>0</v>
      </c>
      <c r="L17" s="1131">
        <f>IF(ISERROR(VLOOKUP($A17,기획현황!$F:$BS,기획현황!$AV$1,FALSE))=TRUE,0,VLOOKUP($A17,기획현황!$F:$BS,기획현황!$AV$1,FALSE))</f>
        <v>0</v>
      </c>
      <c r="M17" s="1132">
        <f>IF(ISERROR(VLOOKUP($A17,기획현황!$F:$BS,기획현황!$AW$1,FALSE))=TRUE,0,VLOOKUP($A17,기획현황!$F:$BS,기획현황!$AW$1,FALSE))</f>
        <v>0</v>
      </c>
      <c r="N17" s="1133">
        <f>IF(ISERROR(VLOOKUP($A17,기획현황!$F:$BS,기획현황!$AP$1,FALSE))=TRUE,0,VLOOKUP($A17,기획현황!$F:$BS,기획현황!$AP$1,FALSE))</f>
        <v>0</v>
      </c>
      <c r="O17" s="1134">
        <f t="shared" si="1"/>
        <v>0</v>
      </c>
      <c r="P17" s="1135">
        <f t="shared" si="1"/>
        <v>0</v>
      </c>
      <c r="Q17" s="1135">
        <f t="shared" si="1"/>
        <v>0</v>
      </c>
      <c r="R17" s="1135">
        <f t="shared" si="1"/>
        <v>0</v>
      </c>
      <c r="S17" s="1136">
        <f t="shared" si="1"/>
        <v>0</v>
      </c>
      <c r="T17" s="1136">
        <f t="shared" si="1"/>
        <v>0</v>
      </c>
      <c r="U17" s="1137">
        <f>IF(ISERROR(VLOOKUP($A17,기획현황!$F:$BS,기획현황!$AM$1,FALSE))=TRUE,0,VLOOKUP($A17,기획현황!$F:$BS,기획현황!$AM$1,FALSE))</f>
        <v>0</v>
      </c>
      <c r="V17" s="1138">
        <f t="shared" si="2"/>
        <v>0</v>
      </c>
      <c r="W17" s="1139">
        <f>IF(ISERROR(VLOOKUP($A17,기획현황!$F:$BS,기획현황!$BG$1,FALSE))=TRUE,0,VLOOKUP($A17,기획현황!$F:$BS,기획현황!$BG$1,FALSE))</f>
        <v>0</v>
      </c>
      <c r="X17" s="1138"/>
      <c r="Y17" s="238"/>
      <c r="Z17" s="1130">
        <f t="shared" si="3"/>
        <v>0</v>
      </c>
      <c r="AA17" s="1131">
        <f t="shared" si="4"/>
        <v>0</v>
      </c>
      <c r="AB17" s="1132">
        <f t="shared" si="4"/>
        <v>0</v>
      </c>
      <c r="AC17" s="1140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30">
        <f t="shared" si="5"/>
        <v>0</v>
      </c>
      <c r="AE17" s="1141">
        <f t="shared" si="5"/>
        <v>0</v>
      </c>
      <c r="AF17" s="1141">
        <f t="shared" si="5"/>
        <v>0</v>
      </c>
      <c r="AG17" s="1141">
        <f t="shared" si="5"/>
        <v>0</v>
      </c>
      <c r="AH17" s="1142">
        <f t="shared" si="5"/>
        <v>0</v>
      </c>
      <c r="AI17" s="1142">
        <f t="shared" si="5"/>
        <v>0</v>
      </c>
      <c r="AJ17" s="1143">
        <f>IF(ISERROR(VLOOKUP($A17,기획현황!$F:$BS,기획현황!$AM$1,FALSE))=TRUE,0,VLOOKUP($A17,기획현황!$F:$BS,기획현황!$AM$1,FALSE))</f>
        <v>0</v>
      </c>
      <c r="AK17" s="1138">
        <f t="shared" si="0"/>
        <v>0</v>
      </c>
      <c r="AL17" s="31">
        <f t="shared" si="7"/>
        <v>0</v>
      </c>
    </row>
    <row r="18" spans="2:38" ht="53.25" customHeight="1">
      <c r="B18" s="310" t="str">
        <f t="shared" si="6"/>
        <v/>
      </c>
      <c r="C18" s="1125">
        <f>IF(ISERROR(VLOOKUP($A18,기획현황!$F:$BS,기획현황!$AG$1,FALSE))=TRUE,0,VLOOKUP($A18,기획현황!$F:$BS,기획현황!$AG$1,FALSE))</f>
        <v>0</v>
      </c>
      <c r="D18" s="1125">
        <f>IF(ISERROR(VLOOKUP($A18,기획현황!$F:$BS,기획현황!$AK$1,FALSE))=TRUE,0,VLOOKUP($A18,기획현황!$F:$BS,기획현황!$AK$1,FALSE))</f>
        <v>0</v>
      </c>
      <c r="F18" s="1126"/>
      <c r="G18" s="1127" t="str">
        <f>IF(ISERROR(VLOOKUP($A18,기획현황!$F:$BS,기획현황!$U$1,FALSE))=TRUE,"",VLOOKUP($A18,기획현황!$F:$BS,기획현황!$U$1,FALSE))</f>
        <v/>
      </c>
      <c r="H18" s="1127" t="str">
        <f>IF(ISERROR(VLOOKUP($A18,기획현황!$F:$BS,기획현황!$X$1,FALSE))=TRUE,"",VLOOKUP($A18,기획현황!$F:$BS,기획현황!$X$1,FALSE))</f>
        <v/>
      </c>
      <c r="I18" s="1128" t="str">
        <f>IF(ISERROR(VLOOKUP($A18,기획현황!$F:$BS,기획현황!$AG$1,FALSE))=TRUE,"",VLOOKUP($A18,기획현황!$F:$BS,기획현황!$AG$1,FALSE))</f>
        <v/>
      </c>
      <c r="J18" s="1144">
        <f>SUMIF(기획현황!$F:$F,$A18,기획현황!$AF:$AF)</f>
        <v>0</v>
      </c>
      <c r="K18" s="1130">
        <f>IF(ISERROR(VLOOKUP($A18,기획현황!$F:$BS,기획현황!$AU$1,FALSE))=TRUE,0,VLOOKUP($A18,기획현황!$F:$BS,기획현황!$AU$1,FALSE))</f>
        <v>0</v>
      </c>
      <c r="L18" s="1131">
        <f>IF(ISERROR(VLOOKUP($A18,기획현황!$F:$BS,기획현황!$AV$1,FALSE))=TRUE,0,VLOOKUP($A18,기획현황!$F:$BS,기획현황!$AV$1,FALSE))</f>
        <v>0</v>
      </c>
      <c r="M18" s="1132">
        <f>IF(ISERROR(VLOOKUP($A18,기획현황!$F:$BS,기획현황!$AW$1,FALSE))=TRUE,0,VLOOKUP($A18,기획현황!$F:$BS,기획현황!$AW$1,FALSE))</f>
        <v>0</v>
      </c>
      <c r="N18" s="1133">
        <f>IF(ISERROR(VLOOKUP($A18,기획현황!$F:$BS,기획현황!$AP$1,FALSE))=TRUE,0,VLOOKUP($A18,기획현황!$F:$BS,기획현황!$AP$1,FALSE))</f>
        <v>0</v>
      </c>
      <c r="O18" s="1134">
        <f t="shared" si="1"/>
        <v>0</v>
      </c>
      <c r="P18" s="1135">
        <f t="shared" si="1"/>
        <v>0</v>
      </c>
      <c r="Q18" s="1135">
        <f t="shared" si="1"/>
        <v>0</v>
      </c>
      <c r="R18" s="1135">
        <f t="shared" si="1"/>
        <v>0</v>
      </c>
      <c r="S18" s="1136">
        <f t="shared" si="1"/>
        <v>0</v>
      </c>
      <c r="T18" s="1136">
        <f t="shared" si="1"/>
        <v>0</v>
      </c>
      <c r="U18" s="1137">
        <f>IF(ISERROR(VLOOKUP($A18,기획현황!$F:$BS,기획현황!$AM$1,FALSE))=TRUE,0,VLOOKUP($A18,기획현황!$F:$BS,기획현황!$AM$1,FALSE))</f>
        <v>0</v>
      </c>
      <c r="V18" s="1138">
        <f t="shared" si="2"/>
        <v>0</v>
      </c>
      <c r="W18" s="1139">
        <f>IF(ISERROR(VLOOKUP($A18,기획현황!$F:$BS,기획현황!$BG$1,FALSE))=TRUE,0,VLOOKUP($A18,기획현황!$F:$BS,기획현황!$BG$1,FALSE))</f>
        <v>0</v>
      </c>
      <c r="X18" s="1138"/>
      <c r="Y18" s="238"/>
      <c r="Z18" s="1130">
        <f t="shared" si="3"/>
        <v>0</v>
      </c>
      <c r="AA18" s="1131">
        <f t="shared" si="4"/>
        <v>0</v>
      </c>
      <c r="AB18" s="1132">
        <f t="shared" si="4"/>
        <v>0</v>
      </c>
      <c r="AC18" s="1140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30">
        <f t="shared" si="5"/>
        <v>0</v>
      </c>
      <c r="AE18" s="1141">
        <f t="shared" si="5"/>
        <v>0</v>
      </c>
      <c r="AF18" s="1141">
        <f t="shared" si="5"/>
        <v>0</v>
      </c>
      <c r="AG18" s="1141">
        <f t="shared" si="5"/>
        <v>0</v>
      </c>
      <c r="AH18" s="1142">
        <f t="shared" si="5"/>
        <v>0</v>
      </c>
      <c r="AI18" s="1142">
        <f t="shared" si="5"/>
        <v>0</v>
      </c>
      <c r="AJ18" s="1143">
        <f>IF(ISERROR(VLOOKUP($A18,기획현황!$F:$BS,기획현황!$AM$1,FALSE))=TRUE,0,VLOOKUP($A18,기획현황!$F:$BS,기획현황!$AM$1,FALSE))</f>
        <v>0</v>
      </c>
      <c r="AK18" s="1138">
        <f t="shared" si="0"/>
        <v>0</v>
      </c>
      <c r="AL18" s="31">
        <f t="shared" si="7"/>
        <v>0</v>
      </c>
    </row>
    <row r="19" spans="2:38" ht="53.25" customHeight="1">
      <c r="B19" s="310" t="str">
        <f t="shared" si="6"/>
        <v/>
      </c>
      <c r="C19" s="1125">
        <f>IF(ISERROR(VLOOKUP($A19,기획현황!$F:$BS,기획현황!$AG$1,FALSE))=TRUE,0,VLOOKUP($A19,기획현황!$F:$BS,기획현황!$AG$1,FALSE))</f>
        <v>0</v>
      </c>
      <c r="D19" s="1125">
        <f>IF(ISERROR(VLOOKUP($A19,기획현황!$F:$BS,기획현황!$AK$1,FALSE))=TRUE,0,VLOOKUP($A19,기획현황!$F:$BS,기획현황!$AK$1,FALSE))</f>
        <v>0</v>
      </c>
      <c r="F19" s="1126"/>
      <c r="G19" s="1127" t="str">
        <f>IF(ISERROR(VLOOKUP($A19,기획현황!$F:$BS,기획현황!$U$1,FALSE))=TRUE,"",VLOOKUP($A19,기획현황!$F:$BS,기획현황!$U$1,FALSE))</f>
        <v/>
      </c>
      <c r="H19" s="1127" t="str">
        <f>IF(ISERROR(VLOOKUP($A19,기획현황!$F:$BS,기획현황!$X$1,FALSE))=TRUE,"",VLOOKUP($A19,기획현황!$F:$BS,기획현황!$X$1,FALSE))</f>
        <v/>
      </c>
      <c r="I19" s="1128" t="str">
        <f>IF(ISERROR(VLOOKUP($A19,기획현황!$F:$BS,기획현황!$AG$1,FALSE))=TRUE,"",VLOOKUP($A19,기획현황!$F:$BS,기획현황!$AG$1,FALSE))</f>
        <v/>
      </c>
      <c r="J19" s="1144">
        <f>SUMIF(기획현황!$F:$F,$A19,기획현황!$AF:$AF)</f>
        <v>0</v>
      </c>
      <c r="K19" s="1130">
        <f>IF(ISERROR(VLOOKUP($A19,기획현황!$F:$BS,기획현황!$AU$1,FALSE))=TRUE,0,VLOOKUP($A19,기획현황!$F:$BS,기획현황!$AU$1,FALSE))</f>
        <v>0</v>
      </c>
      <c r="L19" s="1131">
        <f>IF(ISERROR(VLOOKUP($A19,기획현황!$F:$BS,기획현황!$AV$1,FALSE))=TRUE,0,VLOOKUP($A19,기획현황!$F:$BS,기획현황!$AV$1,FALSE))</f>
        <v>0</v>
      </c>
      <c r="M19" s="1132">
        <f>IF(ISERROR(VLOOKUP($A19,기획현황!$F:$BS,기획현황!$AW$1,FALSE))=TRUE,0,VLOOKUP($A19,기획현황!$F:$BS,기획현황!$AW$1,FALSE))</f>
        <v>0</v>
      </c>
      <c r="N19" s="1133">
        <f>IF(ISERROR(VLOOKUP($A19,기획현황!$F:$BS,기획현황!$AP$1,FALSE))=TRUE,0,VLOOKUP($A19,기획현황!$F:$BS,기획현황!$AP$1,FALSE))</f>
        <v>0</v>
      </c>
      <c r="O19" s="1134">
        <f t="shared" si="1"/>
        <v>0</v>
      </c>
      <c r="P19" s="1135">
        <f t="shared" si="1"/>
        <v>0</v>
      </c>
      <c r="Q19" s="1135">
        <f t="shared" si="1"/>
        <v>0</v>
      </c>
      <c r="R19" s="1135">
        <f t="shared" si="1"/>
        <v>0</v>
      </c>
      <c r="S19" s="1136">
        <f t="shared" si="1"/>
        <v>0</v>
      </c>
      <c r="T19" s="1136">
        <f t="shared" si="1"/>
        <v>0</v>
      </c>
      <c r="U19" s="1137">
        <f>IF(ISERROR(VLOOKUP($A19,기획현황!$F:$BS,기획현황!$AM$1,FALSE))=TRUE,0,VLOOKUP($A19,기획현황!$F:$BS,기획현황!$AM$1,FALSE))</f>
        <v>0</v>
      </c>
      <c r="V19" s="1138">
        <f t="shared" si="2"/>
        <v>0</v>
      </c>
      <c r="W19" s="1139">
        <f>IF(ISERROR(VLOOKUP($A19,기획현황!$F:$BS,기획현황!$BG$1,FALSE))=TRUE,0,VLOOKUP($A19,기획현황!$F:$BS,기획현황!$BG$1,FALSE))</f>
        <v>0</v>
      </c>
      <c r="X19" s="1138"/>
      <c r="Y19" s="238"/>
      <c r="Z19" s="1130">
        <f t="shared" si="3"/>
        <v>0</v>
      </c>
      <c r="AA19" s="1131">
        <f t="shared" si="4"/>
        <v>0</v>
      </c>
      <c r="AB19" s="1132">
        <f t="shared" si="4"/>
        <v>0</v>
      </c>
      <c r="AC19" s="1140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30">
        <f t="shared" si="5"/>
        <v>0</v>
      </c>
      <c r="AE19" s="1141">
        <f t="shared" si="5"/>
        <v>0</v>
      </c>
      <c r="AF19" s="1141">
        <f t="shared" si="5"/>
        <v>0</v>
      </c>
      <c r="AG19" s="1141">
        <f t="shared" si="5"/>
        <v>0</v>
      </c>
      <c r="AH19" s="1142">
        <f t="shared" si="5"/>
        <v>0</v>
      </c>
      <c r="AI19" s="1142">
        <f t="shared" si="5"/>
        <v>0</v>
      </c>
      <c r="AJ19" s="1143">
        <f>IF(ISERROR(VLOOKUP($A19,기획현황!$F:$BS,기획현황!$AM$1,FALSE))=TRUE,0,VLOOKUP($A19,기획현황!$F:$BS,기획현황!$AM$1,FALSE))</f>
        <v>0</v>
      </c>
      <c r="AK19" s="1138">
        <f t="shared" si="0"/>
        <v>0</v>
      </c>
      <c r="AL19" s="31">
        <f t="shared" si="7"/>
        <v>0</v>
      </c>
    </row>
    <row r="20" spans="2:38" ht="53.25" customHeight="1">
      <c r="B20" s="310" t="str">
        <f t="shared" si="6"/>
        <v/>
      </c>
      <c r="C20" s="1125">
        <f>IF(ISERROR(VLOOKUP($A20,기획현황!$F:$BS,기획현황!$AG$1,FALSE))=TRUE,0,VLOOKUP($A20,기획현황!$F:$BS,기획현황!$AG$1,FALSE))</f>
        <v>0</v>
      </c>
      <c r="D20" s="1125">
        <f>IF(ISERROR(VLOOKUP($A20,기획현황!$F:$BS,기획현황!$AK$1,FALSE))=TRUE,0,VLOOKUP($A20,기획현황!$F:$BS,기획현황!$AK$1,FALSE))</f>
        <v>0</v>
      </c>
      <c r="F20" s="1126"/>
      <c r="G20" s="1127" t="str">
        <f>IF(ISERROR(VLOOKUP($A20,기획현황!$F:$BS,기획현황!$U$1,FALSE))=TRUE,"",VLOOKUP($A20,기획현황!$F:$BS,기획현황!$U$1,FALSE))</f>
        <v/>
      </c>
      <c r="H20" s="1127" t="str">
        <f>IF(ISERROR(VLOOKUP($A20,기획현황!$F:$BS,기획현황!$X$1,FALSE))=TRUE,"",VLOOKUP($A20,기획현황!$F:$BS,기획현황!$X$1,FALSE))</f>
        <v/>
      </c>
      <c r="I20" s="1128" t="str">
        <f>IF(ISERROR(VLOOKUP($A20,기획현황!$F:$BS,기획현황!$AG$1,FALSE))=TRUE,"",VLOOKUP($A20,기획현황!$F:$BS,기획현황!$AG$1,FALSE))</f>
        <v/>
      </c>
      <c r="J20" s="1144">
        <f>SUMIF(기획현황!$F:$F,$A20,기획현황!$AF:$AF)</f>
        <v>0</v>
      </c>
      <c r="K20" s="1130">
        <f>IF(ISERROR(VLOOKUP($A20,기획현황!$F:$BS,기획현황!$AU$1,FALSE))=TRUE,0,VLOOKUP($A20,기획현황!$F:$BS,기획현황!$AU$1,FALSE))</f>
        <v>0</v>
      </c>
      <c r="L20" s="1131">
        <f>IF(ISERROR(VLOOKUP($A20,기획현황!$F:$BS,기획현황!$AV$1,FALSE))=TRUE,0,VLOOKUP($A20,기획현황!$F:$BS,기획현황!$AV$1,FALSE))</f>
        <v>0</v>
      </c>
      <c r="M20" s="1132">
        <f>IF(ISERROR(VLOOKUP($A20,기획현황!$F:$BS,기획현황!$AW$1,FALSE))=TRUE,0,VLOOKUP($A20,기획현황!$F:$BS,기획현황!$AW$1,FALSE))</f>
        <v>0</v>
      </c>
      <c r="N20" s="1133">
        <f>IF(ISERROR(VLOOKUP($A20,기획현황!$F:$BS,기획현황!$AP$1,FALSE))=TRUE,0,VLOOKUP($A20,기획현황!$F:$BS,기획현황!$AP$1,FALSE))</f>
        <v>0</v>
      </c>
      <c r="O20" s="1134">
        <f t="shared" si="1"/>
        <v>0</v>
      </c>
      <c r="P20" s="1135">
        <f t="shared" si="1"/>
        <v>0</v>
      </c>
      <c r="Q20" s="1135">
        <f t="shared" si="1"/>
        <v>0</v>
      </c>
      <c r="R20" s="1135">
        <f t="shared" si="1"/>
        <v>0</v>
      </c>
      <c r="S20" s="1136">
        <f t="shared" si="1"/>
        <v>0</v>
      </c>
      <c r="T20" s="1136">
        <f t="shared" si="1"/>
        <v>0</v>
      </c>
      <c r="U20" s="1137">
        <f>IF(ISERROR(VLOOKUP($A20,기획현황!$F:$BS,기획현황!$AM$1,FALSE))=TRUE,0,VLOOKUP($A20,기획현황!$F:$BS,기획현황!$AM$1,FALSE))</f>
        <v>0</v>
      </c>
      <c r="V20" s="1138">
        <f t="shared" si="2"/>
        <v>0</v>
      </c>
      <c r="W20" s="1139">
        <f>IF(ISERROR(VLOOKUP($A20,기획현황!$F:$BS,기획현황!$BG$1,FALSE))=TRUE,0,VLOOKUP($A20,기획현황!$F:$BS,기획현황!$BG$1,FALSE))</f>
        <v>0</v>
      </c>
      <c r="X20" s="1138"/>
      <c r="Y20" s="238"/>
      <c r="Z20" s="1130">
        <f t="shared" si="3"/>
        <v>0</v>
      </c>
      <c r="AA20" s="1131">
        <f t="shared" si="4"/>
        <v>0</v>
      </c>
      <c r="AB20" s="1132">
        <f t="shared" si="4"/>
        <v>0</v>
      </c>
      <c r="AC20" s="1140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30">
        <f t="shared" si="5"/>
        <v>0</v>
      </c>
      <c r="AE20" s="1141">
        <f t="shared" si="5"/>
        <v>0</v>
      </c>
      <c r="AF20" s="1141">
        <f t="shared" si="5"/>
        <v>0</v>
      </c>
      <c r="AG20" s="1141">
        <f t="shared" si="5"/>
        <v>0</v>
      </c>
      <c r="AH20" s="1142">
        <f t="shared" si="5"/>
        <v>0</v>
      </c>
      <c r="AI20" s="1142">
        <f t="shared" si="5"/>
        <v>0</v>
      </c>
      <c r="AJ20" s="1143">
        <f>IF(ISERROR(VLOOKUP($A20,기획현황!$F:$BS,기획현황!$AM$1,FALSE))=TRUE,0,VLOOKUP($A20,기획현황!$F:$BS,기획현황!$AM$1,FALSE))</f>
        <v>0</v>
      </c>
      <c r="AK20" s="1138">
        <f t="shared" si="0"/>
        <v>0</v>
      </c>
      <c r="AL20" s="31">
        <f t="shared" si="7"/>
        <v>0</v>
      </c>
    </row>
    <row r="21" spans="2:38" ht="53.25" customHeight="1">
      <c r="B21" s="310" t="str">
        <f t="shared" si="6"/>
        <v/>
      </c>
      <c r="C21" s="1125">
        <f>IF(ISERROR(VLOOKUP($A21,기획현황!$F:$BS,기획현황!$AG$1,FALSE))=TRUE,0,VLOOKUP($A21,기획현황!$F:$BS,기획현황!$AG$1,FALSE))</f>
        <v>0</v>
      </c>
      <c r="D21" s="1125">
        <f>IF(ISERROR(VLOOKUP($A21,기획현황!$F:$BS,기획현황!$AK$1,FALSE))=TRUE,0,VLOOKUP($A21,기획현황!$F:$BS,기획현황!$AK$1,FALSE))</f>
        <v>0</v>
      </c>
      <c r="F21" s="1126"/>
      <c r="G21" s="1127" t="str">
        <f>IF(ISERROR(VLOOKUP($A21,기획현황!$F:$BS,기획현황!$U$1,FALSE))=TRUE,"",VLOOKUP($A21,기획현황!$F:$BS,기획현황!$U$1,FALSE))</f>
        <v/>
      </c>
      <c r="H21" s="1127" t="str">
        <f>IF(ISERROR(VLOOKUP($A21,기획현황!$F:$BS,기획현황!$X$1,FALSE))=TRUE,"",VLOOKUP($A21,기획현황!$F:$BS,기획현황!$X$1,FALSE))</f>
        <v/>
      </c>
      <c r="I21" s="1128" t="str">
        <f>IF(ISERROR(VLOOKUP($A21,기획현황!$F:$BS,기획현황!$AG$1,FALSE))=TRUE,"",VLOOKUP($A21,기획현황!$F:$BS,기획현황!$AG$1,FALSE))</f>
        <v/>
      </c>
      <c r="J21" s="1144">
        <f>SUMIF(기획현황!$F:$F,$A21,기획현황!$AF:$AF)</f>
        <v>0</v>
      </c>
      <c r="K21" s="1130">
        <f>IF(ISERROR(VLOOKUP($A21,기획현황!$F:$BS,기획현황!$AU$1,FALSE))=TRUE,0,VLOOKUP($A21,기획현황!$F:$BS,기획현황!$AU$1,FALSE))</f>
        <v>0</v>
      </c>
      <c r="L21" s="1131">
        <f>IF(ISERROR(VLOOKUP($A21,기획현황!$F:$BS,기획현황!$AV$1,FALSE))=TRUE,0,VLOOKUP($A21,기획현황!$F:$BS,기획현황!$AV$1,FALSE))</f>
        <v>0</v>
      </c>
      <c r="M21" s="1132">
        <f>IF(ISERROR(VLOOKUP($A21,기획현황!$F:$BS,기획현황!$AW$1,FALSE))=TRUE,0,VLOOKUP($A21,기획현황!$F:$BS,기획현황!$AW$1,FALSE))</f>
        <v>0</v>
      </c>
      <c r="N21" s="1133">
        <f>IF(ISERROR(VLOOKUP($A21,기획현황!$F:$BS,기획현황!$AP$1,FALSE))=TRUE,0,VLOOKUP($A21,기획현황!$F:$BS,기획현황!$AP$1,FALSE))</f>
        <v>0</v>
      </c>
      <c r="O21" s="1134">
        <f t="shared" si="1"/>
        <v>0</v>
      </c>
      <c r="P21" s="1135">
        <f t="shared" si="1"/>
        <v>0</v>
      </c>
      <c r="Q21" s="1135">
        <f t="shared" si="1"/>
        <v>0</v>
      </c>
      <c r="R21" s="1135">
        <f t="shared" si="1"/>
        <v>0</v>
      </c>
      <c r="S21" s="1136">
        <f t="shared" si="1"/>
        <v>0</v>
      </c>
      <c r="T21" s="1136">
        <f t="shared" si="1"/>
        <v>0</v>
      </c>
      <c r="U21" s="1137">
        <f>IF(ISERROR(VLOOKUP($A21,기획현황!$F:$BS,기획현황!$AM$1,FALSE))=TRUE,0,VLOOKUP($A21,기획현황!$F:$BS,기획현황!$AM$1,FALSE))</f>
        <v>0</v>
      </c>
      <c r="V21" s="1138">
        <f t="shared" si="2"/>
        <v>0</v>
      </c>
      <c r="W21" s="1139">
        <f>IF(ISERROR(VLOOKUP($A21,기획현황!$F:$BS,기획현황!$BG$1,FALSE))=TRUE,0,VLOOKUP($A21,기획현황!$F:$BS,기획현황!$BG$1,FALSE))</f>
        <v>0</v>
      </c>
      <c r="X21" s="1138"/>
      <c r="Y21" s="238"/>
      <c r="Z21" s="1130">
        <f t="shared" si="3"/>
        <v>0</v>
      </c>
      <c r="AA21" s="1131">
        <f t="shared" si="4"/>
        <v>0</v>
      </c>
      <c r="AB21" s="1132">
        <f t="shared" si="4"/>
        <v>0</v>
      </c>
      <c r="AC21" s="1140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30">
        <f t="shared" si="5"/>
        <v>0</v>
      </c>
      <c r="AE21" s="1141">
        <f t="shared" si="5"/>
        <v>0</v>
      </c>
      <c r="AF21" s="1141">
        <f t="shared" si="5"/>
        <v>0</v>
      </c>
      <c r="AG21" s="1141">
        <f t="shared" si="5"/>
        <v>0</v>
      </c>
      <c r="AH21" s="1142">
        <f t="shared" si="5"/>
        <v>0</v>
      </c>
      <c r="AI21" s="1142">
        <f t="shared" si="5"/>
        <v>0</v>
      </c>
      <c r="AJ21" s="1143">
        <f>IF(ISERROR(VLOOKUP($A21,기획현황!$F:$BS,기획현황!$AM$1,FALSE))=TRUE,0,VLOOKUP($A21,기획현황!$F:$BS,기획현황!$AM$1,FALSE))</f>
        <v>0</v>
      </c>
      <c r="AK21" s="1138">
        <f t="shared" si="0"/>
        <v>0</v>
      </c>
      <c r="AL21" s="31">
        <f t="shared" si="7"/>
        <v>0</v>
      </c>
    </row>
    <row r="22" spans="2:38" ht="53.25" customHeight="1">
      <c r="B22" s="310" t="str">
        <f t="shared" si="6"/>
        <v/>
      </c>
      <c r="C22" s="1125">
        <f>IF(ISERROR(VLOOKUP($A22,기획현황!$F:$BS,기획현황!$AG$1,FALSE))=TRUE,0,VLOOKUP($A22,기획현황!$F:$BS,기획현황!$AG$1,FALSE))</f>
        <v>0</v>
      </c>
      <c r="D22" s="1125">
        <f>IF(ISERROR(VLOOKUP($A22,기획현황!$F:$BS,기획현황!$AK$1,FALSE))=TRUE,0,VLOOKUP($A22,기획현황!$F:$BS,기획현황!$AK$1,FALSE))</f>
        <v>0</v>
      </c>
      <c r="F22" s="1126"/>
      <c r="G22" s="1127" t="str">
        <f>IF(ISERROR(VLOOKUP($A22,기획현황!$F:$BS,기획현황!$U$1,FALSE))=TRUE,"",VLOOKUP($A22,기획현황!$F:$BS,기획현황!$U$1,FALSE))</f>
        <v/>
      </c>
      <c r="H22" s="1127" t="str">
        <f>IF(ISERROR(VLOOKUP($A22,기획현황!$F:$BS,기획현황!$X$1,FALSE))=TRUE,"",VLOOKUP($A22,기획현황!$F:$BS,기획현황!$X$1,FALSE))</f>
        <v/>
      </c>
      <c r="I22" s="1128" t="str">
        <f>IF(ISERROR(VLOOKUP($A22,기획현황!$F:$BS,기획현황!$AG$1,FALSE))=TRUE,"",VLOOKUP($A22,기획현황!$F:$BS,기획현황!$AG$1,FALSE))</f>
        <v/>
      </c>
      <c r="J22" s="1144">
        <f>SUMIF(기획현황!$F:$F,$A22,기획현황!$AF:$AF)</f>
        <v>0</v>
      </c>
      <c r="K22" s="1130">
        <f>IF(ISERROR(VLOOKUP($A22,기획현황!$F:$BS,기획현황!$AU$1,FALSE))=TRUE,0,VLOOKUP($A22,기획현황!$F:$BS,기획현황!$AU$1,FALSE))</f>
        <v>0</v>
      </c>
      <c r="L22" s="1131">
        <f>IF(ISERROR(VLOOKUP($A22,기획현황!$F:$BS,기획현황!$AV$1,FALSE))=TRUE,0,VLOOKUP($A22,기획현황!$F:$BS,기획현황!$AV$1,FALSE))</f>
        <v>0</v>
      </c>
      <c r="M22" s="1132">
        <f>IF(ISERROR(VLOOKUP($A22,기획현황!$F:$BS,기획현황!$AW$1,FALSE))=TRUE,0,VLOOKUP($A22,기획현황!$F:$BS,기획현황!$AW$1,FALSE))</f>
        <v>0</v>
      </c>
      <c r="N22" s="1133">
        <f>IF(ISERROR(VLOOKUP($A22,기획현황!$F:$BS,기획현황!$AP$1,FALSE))=TRUE,0,VLOOKUP($A22,기획현황!$F:$BS,기획현황!$AP$1,FALSE))</f>
        <v>0</v>
      </c>
      <c r="O22" s="1134">
        <f t="shared" ref="O22:T64" si="8">($N22*1.1)*O$4</f>
        <v>0</v>
      </c>
      <c r="P22" s="1135">
        <f t="shared" si="8"/>
        <v>0</v>
      </c>
      <c r="Q22" s="1135">
        <f t="shared" si="8"/>
        <v>0</v>
      </c>
      <c r="R22" s="1135">
        <f t="shared" si="8"/>
        <v>0</v>
      </c>
      <c r="S22" s="1136">
        <f t="shared" si="8"/>
        <v>0</v>
      </c>
      <c r="T22" s="1136">
        <f t="shared" si="8"/>
        <v>0</v>
      </c>
      <c r="U22" s="1137">
        <f>IF(ISERROR(VLOOKUP($A22,기획현황!$F:$BS,기획현황!$AM$1,FALSE))=TRUE,0,VLOOKUP($A22,기획현황!$F:$BS,기획현황!$AM$1,FALSE))</f>
        <v>0</v>
      </c>
      <c r="V22" s="1138">
        <f t="shared" si="2"/>
        <v>0</v>
      </c>
      <c r="W22" s="1139">
        <f>IF(ISERROR(VLOOKUP($A22,기획현황!$F:$BS,기획현황!$BG$1,FALSE))=TRUE,0,VLOOKUP($A22,기획현황!$F:$BS,기획현황!$BG$1,FALSE))</f>
        <v>0</v>
      </c>
      <c r="X22" s="1138"/>
      <c r="Y22" s="238"/>
      <c r="Z22" s="1130">
        <f t="shared" si="3"/>
        <v>0</v>
      </c>
      <c r="AA22" s="1131">
        <f t="shared" si="4"/>
        <v>0</v>
      </c>
      <c r="AB22" s="1132">
        <f t="shared" si="4"/>
        <v>0</v>
      </c>
      <c r="AC22" s="1140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30">
        <f t="shared" ref="AD22:AI63" si="9">($N22*1.1)*AD$4</f>
        <v>0</v>
      </c>
      <c r="AE22" s="1141">
        <f t="shared" si="9"/>
        <v>0</v>
      </c>
      <c r="AF22" s="1141">
        <f t="shared" si="9"/>
        <v>0</v>
      </c>
      <c r="AG22" s="1141">
        <f t="shared" si="9"/>
        <v>0</v>
      </c>
      <c r="AH22" s="1142">
        <f t="shared" si="9"/>
        <v>0</v>
      </c>
      <c r="AI22" s="1142">
        <f t="shared" si="9"/>
        <v>0</v>
      </c>
      <c r="AJ22" s="1143">
        <f>IF(ISERROR(VLOOKUP($A22,기획현황!$F:$BS,기획현황!$AM$1,FALSE))=TRUE,0,VLOOKUP($A22,기획현황!$F:$BS,기획현황!$AM$1,FALSE))</f>
        <v>0</v>
      </c>
      <c r="AK22" s="1138">
        <f t="shared" si="0"/>
        <v>0</v>
      </c>
      <c r="AL22" s="31">
        <f t="shared" si="7"/>
        <v>0</v>
      </c>
    </row>
    <row r="23" spans="2:38" ht="53.25" customHeight="1">
      <c r="B23" s="310" t="str">
        <f t="shared" si="6"/>
        <v/>
      </c>
      <c r="C23" s="1125">
        <f>IF(ISERROR(VLOOKUP($A23,기획현황!$F:$BS,기획현황!$AG$1,FALSE))=TRUE,0,VLOOKUP($A23,기획현황!$F:$BS,기획현황!$AG$1,FALSE))</f>
        <v>0</v>
      </c>
      <c r="D23" s="1125">
        <f>IF(ISERROR(VLOOKUP($A23,기획현황!$F:$BS,기획현황!$AK$1,FALSE))=TRUE,0,VLOOKUP($A23,기획현황!$F:$BS,기획현황!$AK$1,FALSE))</f>
        <v>0</v>
      </c>
      <c r="F23" s="1126"/>
      <c r="G23" s="1127" t="str">
        <f>IF(ISERROR(VLOOKUP($A23,기획현황!$F:$BS,기획현황!$U$1,FALSE))=TRUE,"",VLOOKUP($A23,기획현황!$F:$BS,기획현황!$U$1,FALSE))</f>
        <v/>
      </c>
      <c r="H23" s="1127" t="str">
        <f>IF(ISERROR(VLOOKUP($A23,기획현황!$F:$BS,기획현황!$X$1,FALSE))=TRUE,"",VLOOKUP($A23,기획현황!$F:$BS,기획현황!$X$1,FALSE))</f>
        <v/>
      </c>
      <c r="I23" s="1128" t="str">
        <f>IF(ISERROR(VLOOKUP($A23,기획현황!$F:$BS,기획현황!$AG$1,FALSE))=TRUE,"",VLOOKUP($A23,기획현황!$F:$BS,기획현황!$AG$1,FALSE))</f>
        <v/>
      </c>
      <c r="J23" s="1144">
        <f>SUMIF(기획현황!$F:$F,$A23,기획현황!$AF:$AF)</f>
        <v>0</v>
      </c>
      <c r="K23" s="1130">
        <f>IF(ISERROR(VLOOKUP($A23,기획현황!$F:$BS,기획현황!$AU$1,FALSE))=TRUE,0,VLOOKUP($A23,기획현황!$F:$BS,기획현황!$AU$1,FALSE))</f>
        <v>0</v>
      </c>
      <c r="L23" s="1131">
        <f>IF(ISERROR(VLOOKUP($A23,기획현황!$F:$BS,기획현황!$AV$1,FALSE))=TRUE,0,VLOOKUP($A23,기획현황!$F:$BS,기획현황!$AV$1,FALSE))</f>
        <v>0</v>
      </c>
      <c r="M23" s="1132">
        <f>IF(ISERROR(VLOOKUP($A23,기획현황!$F:$BS,기획현황!$AW$1,FALSE))=TRUE,0,VLOOKUP($A23,기획현황!$F:$BS,기획현황!$AW$1,FALSE))</f>
        <v>0</v>
      </c>
      <c r="N23" s="1133">
        <f>IF(ISERROR(VLOOKUP($A23,기획현황!$F:$BS,기획현황!$AP$1,FALSE))=TRUE,0,VLOOKUP($A23,기획현황!$F:$BS,기획현황!$AP$1,FALSE))</f>
        <v>0</v>
      </c>
      <c r="O23" s="1134">
        <f t="shared" si="8"/>
        <v>0</v>
      </c>
      <c r="P23" s="1135">
        <f t="shared" si="8"/>
        <v>0</v>
      </c>
      <c r="Q23" s="1135">
        <f t="shared" si="8"/>
        <v>0</v>
      </c>
      <c r="R23" s="1135">
        <f t="shared" si="8"/>
        <v>0</v>
      </c>
      <c r="S23" s="1136">
        <f t="shared" si="8"/>
        <v>0</v>
      </c>
      <c r="T23" s="1136">
        <f t="shared" si="8"/>
        <v>0</v>
      </c>
      <c r="U23" s="1137">
        <f>IF(ISERROR(VLOOKUP($A23,기획현황!$F:$BS,기획현황!$AM$1,FALSE))=TRUE,0,VLOOKUP($A23,기획현황!$F:$BS,기획현황!$AM$1,FALSE))</f>
        <v>0</v>
      </c>
      <c r="V23" s="1138">
        <f t="shared" si="2"/>
        <v>0</v>
      </c>
      <c r="W23" s="1139">
        <f>IF(ISERROR(VLOOKUP($A23,기획현황!$F:$BS,기획현황!$BG$1,FALSE))=TRUE,0,VLOOKUP($A23,기획현황!$F:$BS,기획현황!$BG$1,FALSE))</f>
        <v>0</v>
      </c>
      <c r="X23" s="1138"/>
      <c r="Y23" s="238"/>
      <c r="Z23" s="1130">
        <f t="shared" si="3"/>
        <v>0</v>
      </c>
      <c r="AA23" s="1131">
        <f t="shared" si="4"/>
        <v>0</v>
      </c>
      <c r="AB23" s="1132">
        <f t="shared" si="4"/>
        <v>0</v>
      </c>
      <c r="AC23" s="1140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30">
        <f t="shared" si="9"/>
        <v>0</v>
      </c>
      <c r="AE23" s="1141">
        <f t="shared" si="9"/>
        <v>0</v>
      </c>
      <c r="AF23" s="1141">
        <f t="shared" si="9"/>
        <v>0</v>
      </c>
      <c r="AG23" s="1141">
        <f t="shared" si="9"/>
        <v>0</v>
      </c>
      <c r="AH23" s="1142">
        <f t="shared" si="9"/>
        <v>0</v>
      </c>
      <c r="AI23" s="1142">
        <f t="shared" si="9"/>
        <v>0</v>
      </c>
      <c r="AJ23" s="1143">
        <f>IF(ISERROR(VLOOKUP($A23,기획현황!$F:$BS,기획현황!$AM$1,FALSE))=TRUE,0,VLOOKUP($A23,기획현황!$F:$BS,기획현황!$AM$1,FALSE))</f>
        <v>0</v>
      </c>
      <c r="AK23" s="1138">
        <f t="shared" si="0"/>
        <v>0</v>
      </c>
      <c r="AL23" s="31">
        <f t="shared" si="7"/>
        <v>0</v>
      </c>
    </row>
    <row r="24" spans="2:38" ht="53.25" customHeight="1">
      <c r="B24" s="310" t="str">
        <f t="shared" si="6"/>
        <v/>
      </c>
      <c r="C24" s="1125">
        <f>IF(ISERROR(VLOOKUP($A24,기획현황!$F:$BS,기획현황!$AG$1,FALSE))=TRUE,0,VLOOKUP($A24,기획현황!$F:$BS,기획현황!$AG$1,FALSE))</f>
        <v>0</v>
      </c>
      <c r="D24" s="1125">
        <f>IF(ISERROR(VLOOKUP($A24,기획현황!$F:$BS,기획현황!$AK$1,FALSE))=TRUE,0,VLOOKUP($A24,기획현황!$F:$BS,기획현황!$AK$1,FALSE))</f>
        <v>0</v>
      </c>
      <c r="F24" s="1126"/>
      <c r="G24" s="1127" t="str">
        <f>IF(ISERROR(VLOOKUP($A24,기획현황!$F:$BS,기획현황!$U$1,FALSE))=TRUE,"",VLOOKUP($A24,기획현황!$F:$BS,기획현황!$U$1,FALSE))</f>
        <v/>
      </c>
      <c r="H24" s="1127" t="str">
        <f>IF(ISERROR(VLOOKUP($A24,기획현황!$F:$BS,기획현황!$X$1,FALSE))=TRUE,"",VLOOKUP($A24,기획현황!$F:$BS,기획현황!$X$1,FALSE))</f>
        <v/>
      </c>
      <c r="I24" s="1128" t="str">
        <f>IF(ISERROR(VLOOKUP($A24,기획현황!$F:$BS,기획현황!$AG$1,FALSE))=TRUE,"",VLOOKUP($A24,기획현황!$F:$BS,기획현황!$AG$1,FALSE))</f>
        <v/>
      </c>
      <c r="J24" s="1144">
        <f>SUMIF(기획현황!$F:$F,$A24,기획현황!$AF:$AF)</f>
        <v>0</v>
      </c>
      <c r="K24" s="1130">
        <f>IF(ISERROR(VLOOKUP($A24,기획현황!$F:$BS,기획현황!$AU$1,FALSE))=TRUE,0,VLOOKUP($A24,기획현황!$F:$BS,기획현황!$AU$1,FALSE))</f>
        <v>0</v>
      </c>
      <c r="L24" s="1131">
        <f>IF(ISERROR(VLOOKUP($A24,기획현황!$F:$BS,기획현황!$AV$1,FALSE))=TRUE,0,VLOOKUP($A24,기획현황!$F:$BS,기획현황!$AV$1,FALSE))</f>
        <v>0</v>
      </c>
      <c r="M24" s="1132">
        <f>IF(ISERROR(VLOOKUP($A24,기획현황!$F:$BS,기획현황!$AW$1,FALSE))=TRUE,0,VLOOKUP($A24,기획현황!$F:$BS,기획현황!$AW$1,FALSE))</f>
        <v>0</v>
      </c>
      <c r="N24" s="1133">
        <f>IF(ISERROR(VLOOKUP($A24,기획현황!$F:$BS,기획현황!$AP$1,FALSE))=TRUE,0,VLOOKUP($A24,기획현황!$F:$BS,기획현황!$AP$1,FALSE))</f>
        <v>0</v>
      </c>
      <c r="O24" s="1134">
        <f t="shared" si="8"/>
        <v>0</v>
      </c>
      <c r="P24" s="1135">
        <f t="shared" si="8"/>
        <v>0</v>
      </c>
      <c r="Q24" s="1135">
        <f t="shared" si="8"/>
        <v>0</v>
      </c>
      <c r="R24" s="1135">
        <f t="shared" si="8"/>
        <v>0</v>
      </c>
      <c r="S24" s="1136">
        <f t="shared" si="8"/>
        <v>0</v>
      </c>
      <c r="T24" s="1136">
        <f t="shared" si="8"/>
        <v>0</v>
      </c>
      <c r="U24" s="1137">
        <f>IF(ISERROR(VLOOKUP($A24,기획현황!$F:$BS,기획현황!$AM$1,FALSE))=TRUE,0,VLOOKUP($A24,기획현황!$F:$BS,기획현황!$AM$1,FALSE))</f>
        <v>0</v>
      </c>
      <c r="V24" s="1138">
        <f t="shared" si="2"/>
        <v>0</v>
      </c>
      <c r="W24" s="1139">
        <f>IF(ISERROR(VLOOKUP($A24,기획현황!$F:$BS,기획현황!$BG$1,FALSE))=TRUE,0,VLOOKUP($A24,기획현황!$F:$BS,기획현황!$BG$1,FALSE))</f>
        <v>0</v>
      </c>
      <c r="X24" s="1138"/>
      <c r="Y24" s="238"/>
      <c r="Z24" s="1130">
        <f t="shared" si="3"/>
        <v>0</v>
      </c>
      <c r="AA24" s="1131">
        <f t="shared" si="4"/>
        <v>0</v>
      </c>
      <c r="AB24" s="1132">
        <f t="shared" si="4"/>
        <v>0</v>
      </c>
      <c r="AC24" s="1140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30">
        <f t="shared" si="9"/>
        <v>0</v>
      </c>
      <c r="AE24" s="1141">
        <f t="shared" si="9"/>
        <v>0</v>
      </c>
      <c r="AF24" s="1141">
        <f t="shared" si="9"/>
        <v>0</v>
      </c>
      <c r="AG24" s="1141">
        <f t="shared" si="9"/>
        <v>0</v>
      </c>
      <c r="AH24" s="1142">
        <f t="shared" si="9"/>
        <v>0</v>
      </c>
      <c r="AI24" s="1142">
        <f t="shared" si="9"/>
        <v>0</v>
      </c>
      <c r="AJ24" s="1143">
        <f>IF(ISERROR(VLOOKUP($A24,기획현황!$F:$BS,기획현황!$AM$1,FALSE))=TRUE,0,VLOOKUP($A24,기획현황!$F:$BS,기획현황!$AM$1,FALSE))</f>
        <v>0</v>
      </c>
      <c r="AK24" s="1138">
        <f t="shared" si="0"/>
        <v>0</v>
      </c>
      <c r="AL24" s="31">
        <f t="shared" si="7"/>
        <v>0</v>
      </c>
    </row>
    <row r="25" spans="2:38" ht="53.25" customHeight="1">
      <c r="B25" s="310" t="str">
        <f t="shared" si="6"/>
        <v/>
      </c>
      <c r="C25" s="1125">
        <f>IF(ISERROR(VLOOKUP($A25,기획현황!$F:$BS,기획현황!$AG$1,FALSE))=TRUE,0,VLOOKUP($A25,기획현황!$F:$BS,기획현황!$AG$1,FALSE))</f>
        <v>0</v>
      </c>
      <c r="D25" s="1125">
        <f>IF(ISERROR(VLOOKUP($A25,기획현황!$F:$BS,기획현황!$AK$1,FALSE))=TRUE,0,VLOOKUP($A25,기획현황!$F:$BS,기획현황!$AK$1,FALSE))</f>
        <v>0</v>
      </c>
      <c r="F25" s="1126"/>
      <c r="G25" s="1127" t="str">
        <f>IF(ISERROR(VLOOKUP($A25,기획현황!$F:$BS,기획현황!$U$1,FALSE))=TRUE,"",VLOOKUP($A25,기획현황!$F:$BS,기획현황!$U$1,FALSE))</f>
        <v/>
      </c>
      <c r="H25" s="1127" t="str">
        <f>IF(ISERROR(VLOOKUP($A25,기획현황!$F:$BS,기획현황!$X$1,FALSE))=TRUE,"",VLOOKUP($A25,기획현황!$F:$BS,기획현황!$X$1,FALSE))</f>
        <v/>
      </c>
      <c r="I25" s="1128" t="str">
        <f>IF(ISERROR(VLOOKUP($A25,기획현황!$F:$BS,기획현황!$AG$1,FALSE))=TRUE,"",VLOOKUP($A25,기획현황!$F:$BS,기획현황!$AG$1,FALSE))</f>
        <v/>
      </c>
      <c r="J25" s="1144">
        <f>SUMIF(기획현황!$F:$F,$A25,기획현황!$AF:$AF)</f>
        <v>0</v>
      </c>
      <c r="K25" s="1130">
        <f>IF(ISERROR(VLOOKUP($A25,기획현황!$F:$BS,기획현황!$AU$1,FALSE))=TRUE,0,VLOOKUP($A25,기획현황!$F:$BS,기획현황!$AU$1,FALSE))</f>
        <v>0</v>
      </c>
      <c r="L25" s="1131">
        <f>IF(ISERROR(VLOOKUP($A25,기획현황!$F:$BS,기획현황!$AV$1,FALSE))=TRUE,0,VLOOKUP($A25,기획현황!$F:$BS,기획현황!$AV$1,FALSE))</f>
        <v>0</v>
      </c>
      <c r="M25" s="1132">
        <f>IF(ISERROR(VLOOKUP($A25,기획현황!$F:$BS,기획현황!$AW$1,FALSE))=TRUE,0,VLOOKUP($A25,기획현황!$F:$BS,기획현황!$AW$1,FALSE))</f>
        <v>0</v>
      </c>
      <c r="N25" s="1133">
        <f>IF(ISERROR(VLOOKUP($A25,기획현황!$F:$BS,기획현황!$AP$1,FALSE))=TRUE,0,VLOOKUP($A25,기획현황!$F:$BS,기획현황!$AP$1,FALSE))</f>
        <v>0</v>
      </c>
      <c r="O25" s="1134">
        <f t="shared" si="8"/>
        <v>0</v>
      </c>
      <c r="P25" s="1135">
        <f t="shared" si="8"/>
        <v>0</v>
      </c>
      <c r="Q25" s="1135">
        <f t="shared" si="8"/>
        <v>0</v>
      </c>
      <c r="R25" s="1135">
        <f t="shared" si="8"/>
        <v>0</v>
      </c>
      <c r="S25" s="1136">
        <f t="shared" si="8"/>
        <v>0</v>
      </c>
      <c r="T25" s="1136">
        <f t="shared" si="8"/>
        <v>0</v>
      </c>
      <c r="U25" s="1137">
        <f>IF(ISERROR(VLOOKUP($A25,기획현황!$F:$BS,기획현황!$AM$1,FALSE))=TRUE,0,VLOOKUP($A25,기획현황!$F:$BS,기획현황!$AM$1,FALSE))</f>
        <v>0</v>
      </c>
      <c r="V25" s="1138">
        <f t="shared" si="2"/>
        <v>0</v>
      </c>
      <c r="W25" s="1139">
        <f>IF(ISERROR(VLOOKUP($A25,기획현황!$F:$BS,기획현황!$BG$1,FALSE))=TRUE,0,VLOOKUP($A25,기획현황!$F:$BS,기획현황!$BG$1,FALSE))</f>
        <v>0</v>
      </c>
      <c r="X25" s="1138"/>
      <c r="Y25" s="238"/>
      <c r="Z25" s="1130">
        <f t="shared" si="3"/>
        <v>0</v>
      </c>
      <c r="AA25" s="1131">
        <f t="shared" si="4"/>
        <v>0</v>
      </c>
      <c r="AB25" s="1132">
        <f t="shared" si="4"/>
        <v>0</v>
      </c>
      <c r="AC25" s="1140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30">
        <f t="shared" si="9"/>
        <v>0</v>
      </c>
      <c r="AE25" s="1141">
        <f t="shared" si="9"/>
        <v>0</v>
      </c>
      <c r="AF25" s="1141">
        <f t="shared" si="9"/>
        <v>0</v>
      </c>
      <c r="AG25" s="1141">
        <f t="shared" si="9"/>
        <v>0</v>
      </c>
      <c r="AH25" s="1142">
        <f t="shared" si="9"/>
        <v>0</v>
      </c>
      <c r="AI25" s="1142">
        <f t="shared" si="9"/>
        <v>0</v>
      </c>
      <c r="AJ25" s="1143">
        <f>IF(ISERROR(VLOOKUP($A25,기획현황!$F:$BS,기획현황!$AM$1,FALSE))=TRUE,0,VLOOKUP($A25,기획현황!$F:$BS,기획현황!$AM$1,FALSE))</f>
        <v>0</v>
      </c>
      <c r="AK25" s="1138">
        <f t="shared" si="0"/>
        <v>0</v>
      </c>
      <c r="AL25" s="31">
        <f t="shared" si="7"/>
        <v>0</v>
      </c>
    </row>
    <row r="26" spans="2:38" ht="53.25" customHeight="1">
      <c r="B26" s="310" t="str">
        <f t="shared" si="6"/>
        <v/>
      </c>
      <c r="C26" s="1125">
        <f>IF(ISERROR(VLOOKUP($A26,기획현황!$F:$BS,기획현황!$AG$1,FALSE))=TRUE,0,VLOOKUP($A26,기획현황!$F:$BS,기획현황!$AG$1,FALSE))</f>
        <v>0</v>
      </c>
      <c r="D26" s="1125">
        <f>IF(ISERROR(VLOOKUP($A26,기획현황!$F:$BS,기획현황!$AK$1,FALSE))=TRUE,0,VLOOKUP($A26,기획현황!$F:$BS,기획현황!$AK$1,FALSE))</f>
        <v>0</v>
      </c>
      <c r="F26" s="1126"/>
      <c r="G26" s="1127" t="str">
        <f>IF(ISERROR(VLOOKUP($A26,기획현황!$F:$BS,기획현황!$U$1,FALSE))=TRUE,"",VLOOKUP($A26,기획현황!$F:$BS,기획현황!$U$1,FALSE))</f>
        <v/>
      </c>
      <c r="H26" s="1127" t="str">
        <f>IF(ISERROR(VLOOKUP($A26,기획현황!$F:$BS,기획현황!$X$1,FALSE))=TRUE,"",VLOOKUP($A26,기획현황!$F:$BS,기획현황!$X$1,FALSE))</f>
        <v/>
      </c>
      <c r="I26" s="1128" t="str">
        <f>IF(ISERROR(VLOOKUP($A26,기획현황!$F:$BS,기획현황!$AG$1,FALSE))=TRUE,"",VLOOKUP($A26,기획현황!$F:$BS,기획현황!$AG$1,FALSE))</f>
        <v/>
      </c>
      <c r="J26" s="1144">
        <f>SUMIF(기획현황!$F:$F,$A26,기획현황!$AF:$AF)</f>
        <v>0</v>
      </c>
      <c r="K26" s="1130">
        <f>IF(ISERROR(VLOOKUP($A26,기획현황!$F:$BS,기획현황!$AU$1,FALSE))=TRUE,0,VLOOKUP($A26,기획현황!$F:$BS,기획현황!$AU$1,FALSE))</f>
        <v>0</v>
      </c>
      <c r="L26" s="1131">
        <f>IF(ISERROR(VLOOKUP($A26,기획현황!$F:$BS,기획현황!$AV$1,FALSE))=TRUE,0,VLOOKUP($A26,기획현황!$F:$BS,기획현황!$AV$1,FALSE))</f>
        <v>0</v>
      </c>
      <c r="M26" s="1132">
        <f>IF(ISERROR(VLOOKUP($A26,기획현황!$F:$BS,기획현황!$AW$1,FALSE))=TRUE,0,VLOOKUP($A26,기획현황!$F:$BS,기획현황!$AW$1,FALSE))</f>
        <v>0</v>
      </c>
      <c r="N26" s="1133">
        <f>IF(ISERROR(VLOOKUP($A26,기획현황!$F:$BS,기획현황!$AP$1,FALSE))=TRUE,0,VLOOKUP($A26,기획현황!$F:$BS,기획현황!$AP$1,FALSE))</f>
        <v>0</v>
      </c>
      <c r="O26" s="1134">
        <f t="shared" si="8"/>
        <v>0</v>
      </c>
      <c r="P26" s="1135">
        <f t="shared" si="8"/>
        <v>0</v>
      </c>
      <c r="Q26" s="1135">
        <f t="shared" si="8"/>
        <v>0</v>
      </c>
      <c r="R26" s="1135">
        <f t="shared" si="8"/>
        <v>0</v>
      </c>
      <c r="S26" s="1136">
        <f t="shared" si="8"/>
        <v>0</v>
      </c>
      <c r="T26" s="1136">
        <f t="shared" si="8"/>
        <v>0</v>
      </c>
      <c r="U26" s="1137">
        <f>IF(ISERROR(VLOOKUP($A26,기획현황!$F:$BS,기획현황!$AM$1,FALSE))=TRUE,0,VLOOKUP($A26,기획현황!$F:$BS,기획현황!$AM$1,FALSE))</f>
        <v>0</v>
      </c>
      <c r="V26" s="1138">
        <f t="shared" si="2"/>
        <v>0</v>
      </c>
      <c r="W26" s="1139">
        <f>IF(ISERROR(VLOOKUP($A26,기획현황!$F:$BS,기획현황!$BG$1,FALSE))=TRUE,0,VLOOKUP($A26,기획현황!$F:$BS,기획현황!$BG$1,FALSE))</f>
        <v>0</v>
      </c>
      <c r="X26" s="1138"/>
      <c r="Y26" s="238"/>
      <c r="Z26" s="1130">
        <f t="shared" si="3"/>
        <v>0</v>
      </c>
      <c r="AA26" s="1131">
        <f t="shared" si="4"/>
        <v>0</v>
      </c>
      <c r="AB26" s="1132">
        <f t="shared" si="4"/>
        <v>0</v>
      </c>
      <c r="AC26" s="1140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30">
        <f t="shared" si="9"/>
        <v>0</v>
      </c>
      <c r="AE26" s="1141">
        <f t="shared" si="9"/>
        <v>0</v>
      </c>
      <c r="AF26" s="1141">
        <f t="shared" si="9"/>
        <v>0</v>
      </c>
      <c r="AG26" s="1141">
        <f t="shared" si="9"/>
        <v>0</v>
      </c>
      <c r="AH26" s="1142">
        <f t="shared" si="9"/>
        <v>0</v>
      </c>
      <c r="AI26" s="1142">
        <f t="shared" si="9"/>
        <v>0</v>
      </c>
      <c r="AJ26" s="1143">
        <f>IF(ISERROR(VLOOKUP($A26,기획현황!$F:$BS,기획현황!$AM$1,FALSE))=TRUE,0,VLOOKUP($A26,기획현황!$F:$BS,기획현황!$AM$1,FALSE))</f>
        <v>0</v>
      </c>
      <c r="AK26" s="1138">
        <f t="shared" si="0"/>
        <v>0</v>
      </c>
      <c r="AL26" s="31">
        <f t="shared" si="7"/>
        <v>0</v>
      </c>
    </row>
    <row r="27" spans="2:38" ht="53.25" customHeight="1">
      <c r="B27" s="310" t="str">
        <f t="shared" si="6"/>
        <v/>
      </c>
      <c r="C27" s="1125">
        <f>IF(ISERROR(VLOOKUP($A27,기획현황!$F:$BS,기획현황!$AG$1,FALSE))=TRUE,0,VLOOKUP($A27,기획현황!$F:$BS,기획현황!$AG$1,FALSE))</f>
        <v>0</v>
      </c>
      <c r="D27" s="1125">
        <f>IF(ISERROR(VLOOKUP($A27,기획현황!$F:$BS,기획현황!$AK$1,FALSE))=TRUE,0,VLOOKUP($A27,기획현황!$F:$BS,기획현황!$AK$1,FALSE))</f>
        <v>0</v>
      </c>
      <c r="F27" s="1126"/>
      <c r="G27" s="1127" t="str">
        <f>IF(ISERROR(VLOOKUP($A27,기획현황!$F:$BS,기획현황!$U$1,FALSE))=TRUE,"",VLOOKUP($A27,기획현황!$F:$BS,기획현황!$U$1,FALSE))</f>
        <v/>
      </c>
      <c r="H27" s="1127" t="str">
        <f>IF(ISERROR(VLOOKUP($A27,기획현황!$F:$BS,기획현황!$X$1,FALSE))=TRUE,"",VLOOKUP($A27,기획현황!$F:$BS,기획현황!$X$1,FALSE))</f>
        <v/>
      </c>
      <c r="I27" s="1128" t="str">
        <f>IF(ISERROR(VLOOKUP($A27,기획현황!$F:$BS,기획현황!$AG$1,FALSE))=TRUE,"",VLOOKUP($A27,기획현황!$F:$BS,기획현황!$AG$1,FALSE))</f>
        <v/>
      </c>
      <c r="J27" s="1144">
        <f>SUMIF(기획현황!$F:$F,$A27,기획현황!$AF:$AF)</f>
        <v>0</v>
      </c>
      <c r="K27" s="1130">
        <f>IF(ISERROR(VLOOKUP($A27,기획현황!$F:$BS,기획현황!$AU$1,FALSE))=TRUE,0,VLOOKUP($A27,기획현황!$F:$BS,기획현황!$AU$1,FALSE))</f>
        <v>0</v>
      </c>
      <c r="L27" s="1131">
        <f>IF(ISERROR(VLOOKUP($A27,기획현황!$F:$BS,기획현황!$AV$1,FALSE))=TRUE,0,VLOOKUP($A27,기획현황!$F:$BS,기획현황!$AV$1,FALSE))</f>
        <v>0</v>
      </c>
      <c r="M27" s="1132">
        <f>IF(ISERROR(VLOOKUP($A27,기획현황!$F:$BS,기획현황!$AW$1,FALSE))=TRUE,0,VLOOKUP($A27,기획현황!$F:$BS,기획현황!$AW$1,FALSE))</f>
        <v>0</v>
      </c>
      <c r="N27" s="1133">
        <f>IF(ISERROR(VLOOKUP($A27,기획현황!$F:$BS,기획현황!$AP$1,FALSE))=TRUE,0,VLOOKUP($A27,기획현황!$F:$BS,기획현황!$AP$1,FALSE))</f>
        <v>0</v>
      </c>
      <c r="O27" s="1134">
        <f t="shared" si="8"/>
        <v>0</v>
      </c>
      <c r="P27" s="1135">
        <f t="shared" si="8"/>
        <v>0</v>
      </c>
      <c r="Q27" s="1135">
        <f t="shared" si="8"/>
        <v>0</v>
      </c>
      <c r="R27" s="1135">
        <f t="shared" si="8"/>
        <v>0</v>
      </c>
      <c r="S27" s="1136">
        <f t="shared" si="8"/>
        <v>0</v>
      </c>
      <c r="T27" s="1136">
        <f t="shared" si="8"/>
        <v>0</v>
      </c>
      <c r="U27" s="1137">
        <f>IF(ISERROR(VLOOKUP($A27,기획현황!$F:$BS,기획현황!$AM$1,FALSE))=TRUE,0,VLOOKUP($A27,기획현황!$F:$BS,기획현황!$AM$1,FALSE))</f>
        <v>0</v>
      </c>
      <c r="V27" s="1138">
        <f t="shared" si="2"/>
        <v>0</v>
      </c>
      <c r="W27" s="1139">
        <f>IF(ISERROR(VLOOKUP($A27,기획현황!$F:$BS,기획현황!$BG$1,FALSE))=TRUE,0,VLOOKUP($A27,기획현황!$F:$BS,기획현황!$BG$1,FALSE))</f>
        <v>0</v>
      </c>
      <c r="X27" s="1138"/>
      <c r="Y27" s="238"/>
      <c r="Z27" s="1130">
        <f t="shared" si="3"/>
        <v>0</v>
      </c>
      <c r="AA27" s="1131">
        <f t="shared" si="4"/>
        <v>0</v>
      </c>
      <c r="AB27" s="1132">
        <f t="shared" si="4"/>
        <v>0</v>
      </c>
      <c r="AC27" s="1140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30">
        <f t="shared" si="9"/>
        <v>0</v>
      </c>
      <c r="AE27" s="1141">
        <f t="shared" si="9"/>
        <v>0</v>
      </c>
      <c r="AF27" s="1141">
        <f t="shared" si="9"/>
        <v>0</v>
      </c>
      <c r="AG27" s="1141">
        <f t="shared" si="9"/>
        <v>0</v>
      </c>
      <c r="AH27" s="1142">
        <f t="shared" si="9"/>
        <v>0</v>
      </c>
      <c r="AI27" s="1142">
        <f t="shared" si="9"/>
        <v>0</v>
      </c>
      <c r="AJ27" s="1143">
        <f>IF(ISERROR(VLOOKUP($A27,기획현황!$F:$BS,기획현황!$AM$1,FALSE))=TRUE,0,VLOOKUP($A27,기획현황!$F:$BS,기획현황!$AM$1,FALSE))</f>
        <v>0</v>
      </c>
      <c r="AK27" s="1138">
        <f t="shared" si="0"/>
        <v>0</v>
      </c>
      <c r="AL27" s="31">
        <f t="shared" si="7"/>
        <v>0</v>
      </c>
    </row>
    <row r="28" spans="2:38" ht="53.25" customHeight="1">
      <c r="B28" s="310" t="str">
        <f t="shared" si="6"/>
        <v/>
      </c>
      <c r="C28" s="1125">
        <f>IF(ISERROR(VLOOKUP($A28,기획현황!$F:$BS,기획현황!$AG$1,FALSE))=TRUE,0,VLOOKUP($A28,기획현황!$F:$BS,기획현황!$AG$1,FALSE))</f>
        <v>0</v>
      </c>
      <c r="D28" s="1125">
        <f>IF(ISERROR(VLOOKUP($A28,기획현황!$F:$BS,기획현황!$AK$1,FALSE))=TRUE,0,VLOOKUP($A28,기획현황!$F:$BS,기획현황!$AK$1,FALSE))</f>
        <v>0</v>
      </c>
      <c r="F28" s="1126"/>
      <c r="G28" s="1127" t="str">
        <f>IF(ISERROR(VLOOKUP($A28,기획현황!$F:$BS,기획현황!$U$1,FALSE))=TRUE,"",VLOOKUP($A28,기획현황!$F:$BS,기획현황!$U$1,FALSE))</f>
        <v/>
      </c>
      <c r="H28" s="1127" t="str">
        <f>IF(ISERROR(VLOOKUP($A28,기획현황!$F:$BS,기획현황!$X$1,FALSE))=TRUE,"",VLOOKUP($A28,기획현황!$F:$BS,기획현황!$X$1,FALSE))</f>
        <v/>
      </c>
      <c r="I28" s="1128" t="str">
        <f>IF(ISERROR(VLOOKUP($A28,기획현황!$F:$BS,기획현황!$AG$1,FALSE))=TRUE,"",VLOOKUP($A28,기획현황!$F:$BS,기획현황!$AG$1,FALSE))</f>
        <v/>
      </c>
      <c r="J28" s="1144">
        <f>SUMIF(기획현황!$F:$F,$A28,기획현황!$AF:$AF)</f>
        <v>0</v>
      </c>
      <c r="K28" s="1130">
        <f>IF(ISERROR(VLOOKUP($A28,기획현황!$F:$BS,기획현황!$AU$1,FALSE))=TRUE,0,VLOOKUP($A28,기획현황!$F:$BS,기획현황!$AU$1,FALSE))</f>
        <v>0</v>
      </c>
      <c r="L28" s="1131">
        <f>IF(ISERROR(VLOOKUP($A28,기획현황!$F:$BS,기획현황!$AV$1,FALSE))=TRUE,0,VLOOKUP($A28,기획현황!$F:$BS,기획현황!$AV$1,FALSE))</f>
        <v>0</v>
      </c>
      <c r="M28" s="1132">
        <f>IF(ISERROR(VLOOKUP($A28,기획현황!$F:$BS,기획현황!$AW$1,FALSE))=TRUE,0,VLOOKUP($A28,기획현황!$F:$BS,기획현황!$AW$1,FALSE))</f>
        <v>0</v>
      </c>
      <c r="N28" s="1133">
        <f>IF(ISERROR(VLOOKUP($A28,기획현황!$F:$BS,기획현황!$AP$1,FALSE))=TRUE,0,VLOOKUP($A28,기획현황!$F:$BS,기획현황!$AP$1,FALSE))</f>
        <v>0</v>
      </c>
      <c r="O28" s="1134">
        <f t="shared" si="8"/>
        <v>0</v>
      </c>
      <c r="P28" s="1135">
        <f t="shared" si="8"/>
        <v>0</v>
      </c>
      <c r="Q28" s="1135">
        <f t="shared" si="8"/>
        <v>0</v>
      </c>
      <c r="R28" s="1135">
        <f t="shared" si="8"/>
        <v>0</v>
      </c>
      <c r="S28" s="1136">
        <f t="shared" si="8"/>
        <v>0</v>
      </c>
      <c r="T28" s="1136">
        <f t="shared" si="8"/>
        <v>0</v>
      </c>
      <c r="U28" s="1137">
        <f>IF(ISERROR(VLOOKUP($A28,기획현황!$F:$BS,기획현황!$AM$1,FALSE))=TRUE,0,VLOOKUP($A28,기획현황!$F:$BS,기획현황!$AM$1,FALSE))</f>
        <v>0</v>
      </c>
      <c r="V28" s="1138">
        <f t="shared" si="2"/>
        <v>0</v>
      </c>
      <c r="W28" s="1139">
        <f>IF(ISERROR(VLOOKUP($A28,기획현황!$F:$BS,기획현황!$BG$1,FALSE))=TRUE,0,VLOOKUP($A28,기획현황!$F:$BS,기획현황!$BG$1,FALSE))</f>
        <v>0</v>
      </c>
      <c r="X28" s="1138"/>
      <c r="Y28" s="238"/>
      <c r="Z28" s="1130">
        <f t="shared" si="3"/>
        <v>0</v>
      </c>
      <c r="AA28" s="1131">
        <f t="shared" si="4"/>
        <v>0</v>
      </c>
      <c r="AB28" s="1132">
        <f t="shared" si="4"/>
        <v>0</v>
      </c>
      <c r="AC28" s="1140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30">
        <f t="shared" si="9"/>
        <v>0</v>
      </c>
      <c r="AE28" s="1141">
        <f t="shared" si="9"/>
        <v>0</v>
      </c>
      <c r="AF28" s="1141">
        <f t="shared" si="9"/>
        <v>0</v>
      </c>
      <c r="AG28" s="1141">
        <f t="shared" si="9"/>
        <v>0</v>
      </c>
      <c r="AH28" s="1142">
        <f t="shared" si="9"/>
        <v>0</v>
      </c>
      <c r="AI28" s="1142">
        <f t="shared" si="9"/>
        <v>0</v>
      </c>
      <c r="AJ28" s="1143">
        <f>IF(ISERROR(VLOOKUP($A28,기획현황!$F:$BS,기획현황!$AM$1,FALSE))=TRUE,0,VLOOKUP($A28,기획현황!$F:$BS,기획현황!$AM$1,FALSE))</f>
        <v>0</v>
      </c>
      <c r="AK28" s="1138">
        <f t="shared" si="0"/>
        <v>0</v>
      </c>
      <c r="AL28" s="31">
        <f t="shared" si="7"/>
        <v>0</v>
      </c>
    </row>
    <row r="29" spans="2:38" ht="53.25" customHeight="1">
      <c r="B29" s="310" t="str">
        <f t="shared" si="6"/>
        <v/>
      </c>
      <c r="C29" s="1125">
        <f>IF(ISERROR(VLOOKUP($A29,기획현황!$F:$BS,기획현황!$AG$1,FALSE))=TRUE,0,VLOOKUP($A29,기획현황!$F:$BS,기획현황!$AG$1,FALSE))</f>
        <v>0</v>
      </c>
      <c r="D29" s="1125">
        <f>IF(ISERROR(VLOOKUP($A29,기획현황!$F:$BS,기획현황!$AK$1,FALSE))=TRUE,0,VLOOKUP($A29,기획현황!$F:$BS,기획현황!$AK$1,FALSE))</f>
        <v>0</v>
      </c>
      <c r="F29" s="1126"/>
      <c r="G29" s="1127" t="str">
        <f>IF(ISERROR(VLOOKUP($A29,기획현황!$F:$BS,기획현황!$U$1,FALSE))=TRUE,"",VLOOKUP($A29,기획현황!$F:$BS,기획현황!$U$1,FALSE))</f>
        <v/>
      </c>
      <c r="H29" s="1127" t="str">
        <f>IF(ISERROR(VLOOKUP($A29,기획현황!$F:$BS,기획현황!$X$1,FALSE))=TRUE,"",VLOOKUP($A29,기획현황!$F:$BS,기획현황!$X$1,FALSE))</f>
        <v/>
      </c>
      <c r="I29" s="1128" t="str">
        <f>IF(ISERROR(VLOOKUP($A29,기획현황!$F:$BS,기획현황!$AG$1,FALSE))=TRUE,"",VLOOKUP($A29,기획현황!$F:$BS,기획현황!$AG$1,FALSE))</f>
        <v/>
      </c>
      <c r="J29" s="1144">
        <f>SUMIF(기획현황!$F:$F,$A29,기획현황!$AF:$AF)</f>
        <v>0</v>
      </c>
      <c r="K29" s="1130">
        <f>IF(ISERROR(VLOOKUP($A29,기획현황!$F:$BS,기획현황!$AU$1,FALSE))=TRUE,0,VLOOKUP($A29,기획현황!$F:$BS,기획현황!$AU$1,FALSE))</f>
        <v>0</v>
      </c>
      <c r="L29" s="1131">
        <f>IF(ISERROR(VLOOKUP($A29,기획현황!$F:$BS,기획현황!$AV$1,FALSE))=TRUE,0,VLOOKUP($A29,기획현황!$F:$BS,기획현황!$AV$1,FALSE))</f>
        <v>0</v>
      </c>
      <c r="M29" s="1132">
        <f>IF(ISERROR(VLOOKUP($A29,기획현황!$F:$BS,기획현황!$AW$1,FALSE))=TRUE,0,VLOOKUP($A29,기획현황!$F:$BS,기획현황!$AW$1,FALSE))</f>
        <v>0</v>
      </c>
      <c r="N29" s="1133">
        <f>IF(ISERROR(VLOOKUP($A29,기획현황!$F:$BS,기획현황!$AP$1,FALSE))=TRUE,0,VLOOKUP($A29,기획현황!$F:$BS,기획현황!$AP$1,FALSE))</f>
        <v>0</v>
      </c>
      <c r="O29" s="1134">
        <f t="shared" si="8"/>
        <v>0</v>
      </c>
      <c r="P29" s="1135">
        <f t="shared" si="8"/>
        <v>0</v>
      </c>
      <c r="Q29" s="1135">
        <f t="shared" si="8"/>
        <v>0</v>
      </c>
      <c r="R29" s="1135">
        <f t="shared" si="8"/>
        <v>0</v>
      </c>
      <c r="S29" s="1136">
        <f t="shared" si="8"/>
        <v>0</v>
      </c>
      <c r="T29" s="1136">
        <f t="shared" si="8"/>
        <v>0</v>
      </c>
      <c r="U29" s="1137">
        <f>IF(ISERROR(VLOOKUP($A29,기획현황!$F:$BS,기획현황!$AM$1,FALSE))=TRUE,0,VLOOKUP($A29,기획현황!$F:$BS,기획현황!$AM$1,FALSE))</f>
        <v>0</v>
      </c>
      <c r="V29" s="1138">
        <f t="shared" si="2"/>
        <v>0</v>
      </c>
      <c r="W29" s="1139">
        <f>IF(ISERROR(VLOOKUP($A29,기획현황!$F:$BS,기획현황!$BG$1,FALSE))=TRUE,0,VLOOKUP($A29,기획현황!$F:$BS,기획현황!$BG$1,FALSE))</f>
        <v>0</v>
      </c>
      <c r="X29" s="1138"/>
      <c r="Y29" s="238"/>
      <c r="Z29" s="1130">
        <f t="shared" si="3"/>
        <v>0</v>
      </c>
      <c r="AA29" s="1131">
        <f t="shared" si="4"/>
        <v>0</v>
      </c>
      <c r="AB29" s="1132">
        <f t="shared" si="4"/>
        <v>0</v>
      </c>
      <c r="AC29" s="1140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30">
        <f t="shared" si="9"/>
        <v>0</v>
      </c>
      <c r="AE29" s="1141">
        <f t="shared" si="9"/>
        <v>0</v>
      </c>
      <c r="AF29" s="1141">
        <f t="shared" si="9"/>
        <v>0</v>
      </c>
      <c r="AG29" s="1141">
        <f t="shared" si="9"/>
        <v>0</v>
      </c>
      <c r="AH29" s="1142">
        <f t="shared" si="9"/>
        <v>0</v>
      </c>
      <c r="AI29" s="1142">
        <f t="shared" si="9"/>
        <v>0</v>
      </c>
      <c r="AJ29" s="1143">
        <f>IF(ISERROR(VLOOKUP($A29,기획현황!$F:$BS,기획현황!$AM$1,FALSE))=TRUE,0,VLOOKUP($A29,기획현황!$F:$BS,기획현황!$AM$1,FALSE))</f>
        <v>0</v>
      </c>
      <c r="AK29" s="1138">
        <f t="shared" si="0"/>
        <v>0</v>
      </c>
      <c r="AL29" s="31">
        <f t="shared" si="7"/>
        <v>0</v>
      </c>
    </row>
    <row r="30" spans="2:38" ht="53.25" customHeight="1">
      <c r="B30" s="310" t="str">
        <f t="shared" si="6"/>
        <v/>
      </c>
      <c r="C30" s="1125">
        <f>IF(ISERROR(VLOOKUP($A30,기획현황!$F:$BS,기획현황!$AG$1,FALSE))=TRUE,0,VLOOKUP($A30,기획현황!$F:$BS,기획현황!$AG$1,FALSE))</f>
        <v>0</v>
      </c>
      <c r="D30" s="1125">
        <f>IF(ISERROR(VLOOKUP($A30,기획현황!$F:$BS,기획현황!$AK$1,FALSE))=TRUE,0,VLOOKUP($A30,기획현황!$F:$BS,기획현황!$AK$1,FALSE))</f>
        <v>0</v>
      </c>
      <c r="F30" s="1126"/>
      <c r="G30" s="1127" t="str">
        <f>IF(ISERROR(VLOOKUP($A30,기획현황!$F:$BS,기획현황!$U$1,FALSE))=TRUE,"",VLOOKUP($A30,기획현황!$F:$BS,기획현황!$U$1,FALSE))</f>
        <v/>
      </c>
      <c r="H30" s="1127" t="str">
        <f>IF(ISERROR(VLOOKUP($A30,기획현황!$F:$BS,기획현황!$X$1,FALSE))=TRUE,"",VLOOKUP($A30,기획현황!$F:$BS,기획현황!$X$1,FALSE))</f>
        <v/>
      </c>
      <c r="I30" s="1128" t="str">
        <f>IF(ISERROR(VLOOKUP($A30,기획현황!$F:$BS,기획현황!$AG$1,FALSE))=TRUE,"",VLOOKUP($A30,기획현황!$F:$BS,기획현황!$AG$1,FALSE))</f>
        <v/>
      </c>
      <c r="J30" s="1144">
        <f>SUMIF(기획현황!$F:$F,$A30,기획현황!$AF:$AF)</f>
        <v>0</v>
      </c>
      <c r="K30" s="1130">
        <f>IF(ISERROR(VLOOKUP($A30,기획현황!$F:$BS,기획현황!$AU$1,FALSE))=TRUE,0,VLOOKUP($A30,기획현황!$F:$BS,기획현황!$AU$1,FALSE))</f>
        <v>0</v>
      </c>
      <c r="L30" s="1131">
        <f>IF(ISERROR(VLOOKUP($A30,기획현황!$F:$BS,기획현황!$AV$1,FALSE))=TRUE,0,VLOOKUP($A30,기획현황!$F:$BS,기획현황!$AV$1,FALSE))</f>
        <v>0</v>
      </c>
      <c r="M30" s="1132">
        <f>IF(ISERROR(VLOOKUP($A30,기획현황!$F:$BS,기획현황!$AW$1,FALSE))=TRUE,0,VLOOKUP($A30,기획현황!$F:$BS,기획현황!$AW$1,FALSE))</f>
        <v>0</v>
      </c>
      <c r="N30" s="1133">
        <f>IF(ISERROR(VLOOKUP($A30,기획현황!$F:$BS,기획현황!$AP$1,FALSE))=TRUE,0,VLOOKUP($A30,기획현황!$F:$BS,기획현황!$AP$1,FALSE))</f>
        <v>0</v>
      </c>
      <c r="O30" s="1134">
        <f t="shared" si="8"/>
        <v>0</v>
      </c>
      <c r="P30" s="1135">
        <f t="shared" si="8"/>
        <v>0</v>
      </c>
      <c r="Q30" s="1135">
        <f t="shared" si="8"/>
        <v>0</v>
      </c>
      <c r="R30" s="1135">
        <f t="shared" si="8"/>
        <v>0</v>
      </c>
      <c r="S30" s="1136">
        <f t="shared" si="8"/>
        <v>0</v>
      </c>
      <c r="T30" s="1136">
        <f t="shared" si="8"/>
        <v>0</v>
      </c>
      <c r="U30" s="1137">
        <f>IF(ISERROR(VLOOKUP($A30,기획현황!$F:$BS,기획현황!$AM$1,FALSE))=TRUE,0,VLOOKUP($A30,기획현황!$F:$BS,기획현황!$AM$1,FALSE))</f>
        <v>0</v>
      </c>
      <c r="V30" s="1138">
        <f t="shared" si="2"/>
        <v>0</v>
      </c>
      <c r="W30" s="1139">
        <f>IF(ISERROR(VLOOKUP($A30,기획현황!$F:$BS,기획현황!$BG$1,FALSE))=TRUE,0,VLOOKUP($A30,기획현황!$F:$BS,기획현황!$BG$1,FALSE))</f>
        <v>0</v>
      </c>
      <c r="X30" s="1138"/>
      <c r="Y30" s="238"/>
      <c r="Z30" s="1130">
        <f t="shared" si="3"/>
        <v>0</v>
      </c>
      <c r="AA30" s="1131">
        <f t="shared" si="4"/>
        <v>0</v>
      </c>
      <c r="AB30" s="1132">
        <f t="shared" si="4"/>
        <v>0</v>
      </c>
      <c r="AC30" s="1140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30">
        <f t="shared" si="9"/>
        <v>0</v>
      </c>
      <c r="AE30" s="1141">
        <f t="shared" si="9"/>
        <v>0</v>
      </c>
      <c r="AF30" s="1141">
        <f t="shared" si="9"/>
        <v>0</v>
      </c>
      <c r="AG30" s="1141">
        <f t="shared" si="9"/>
        <v>0</v>
      </c>
      <c r="AH30" s="1142">
        <f t="shared" si="9"/>
        <v>0</v>
      </c>
      <c r="AI30" s="1142">
        <f t="shared" si="9"/>
        <v>0</v>
      </c>
      <c r="AJ30" s="1143">
        <f>IF(ISERROR(VLOOKUP($A30,기획현황!$F:$BS,기획현황!$AM$1,FALSE))=TRUE,0,VLOOKUP($A30,기획현황!$F:$BS,기획현황!$AM$1,FALSE))</f>
        <v>0</v>
      </c>
      <c r="AK30" s="1138">
        <f t="shared" si="0"/>
        <v>0</v>
      </c>
      <c r="AL30" s="31">
        <f t="shared" si="7"/>
        <v>0</v>
      </c>
    </row>
    <row r="31" spans="2:38" ht="53.25" customHeight="1">
      <c r="B31" s="310" t="str">
        <f t="shared" si="6"/>
        <v/>
      </c>
      <c r="C31" s="1125">
        <f>IF(ISERROR(VLOOKUP($A31,기획현황!$F:$BS,기획현황!$AG$1,FALSE))=TRUE,0,VLOOKUP($A31,기획현황!$F:$BS,기획현황!$AG$1,FALSE))</f>
        <v>0</v>
      </c>
      <c r="D31" s="1125">
        <f>IF(ISERROR(VLOOKUP($A31,기획현황!$F:$BS,기획현황!$AK$1,FALSE))=TRUE,0,VLOOKUP($A31,기획현황!$F:$BS,기획현황!$AK$1,FALSE))</f>
        <v>0</v>
      </c>
      <c r="F31" s="1126"/>
      <c r="G31" s="1127" t="str">
        <f>IF(ISERROR(VLOOKUP($A31,기획현황!$F:$BS,기획현황!$U$1,FALSE))=TRUE,"",VLOOKUP($A31,기획현황!$F:$BS,기획현황!$U$1,FALSE))</f>
        <v/>
      </c>
      <c r="H31" s="1127" t="str">
        <f>IF(ISERROR(VLOOKUP($A31,기획현황!$F:$BS,기획현황!$X$1,FALSE))=TRUE,"",VLOOKUP($A31,기획현황!$F:$BS,기획현황!$X$1,FALSE))</f>
        <v/>
      </c>
      <c r="I31" s="1128" t="str">
        <f>IF(ISERROR(VLOOKUP($A31,기획현황!$F:$BS,기획현황!$AG$1,FALSE))=TRUE,"",VLOOKUP($A31,기획현황!$F:$BS,기획현황!$AG$1,FALSE))</f>
        <v/>
      </c>
      <c r="J31" s="1144">
        <f>SUMIF(기획현황!$F:$F,$A31,기획현황!$AF:$AF)</f>
        <v>0</v>
      </c>
      <c r="K31" s="1130">
        <f>IF(ISERROR(VLOOKUP($A31,기획현황!$F:$BS,기획현황!$AU$1,FALSE))=TRUE,0,VLOOKUP($A31,기획현황!$F:$BS,기획현황!$AU$1,FALSE))</f>
        <v>0</v>
      </c>
      <c r="L31" s="1131">
        <f>IF(ISERROR(VLOOKUP($A31,기획현황!$F:$BS,기획현황!$AV$1,FALSE))=TRUE,0,VLOOKUP($A31,기획현황!$F:$BS,기획현황!$AV$1,FALSE))</f>
        <v>0</v>
      </c>
      <c r="M31" s="1132">
        <f>IF(ISERROR(VLOOKUP($A31,기획현황!$F:$BS,기획현황!$AW$1,FALSE))=TRUE,0,VLOOKUP($A31,기획현황!$F:$BS,기획현황!$AW$1,FALSE))</f>
        <v>0</v>
      </c>
      <c r="N31" s="1133">
        <f>IF(ISERROR(VLOOKUP($A31,기획현황!$F:$BS,기획현황!$AP$1,FALSE))=TRUE,0,VLOOKUP($A31,기획현황!$F:$BS,기획현황!$AP$1,FALSE))</f>
        <v>0</v>
      </c>
      <c r="O31" s="1134">
        <f t="shared" si="8"/>
        <v>0</v>
      </c>
      <c r="P31" s="1135">
        <f t="shared" si="8"/>
        <v>0</v>
      </c>
      <c r="Q31" s="1135">
        <f t="shared" si="8"/>
        <v>0</v>
      </c>
      <c r="R31" s="1135">
        <f t="shared" si="8"/>
        <v>0</v>
      </c>
      <c r="S31" s="1136">
        <f t="shared" si="8"/>
        <v>0</v>
      </c>
      <c r="T31" s="1136">
        <f t="shared" si="8"/>
        <v>0</v>
      </c>
      <c r="U31" s="1137">
        <f>IF(ISERROR(VLOOKUP($A31,기획현황!$F:$BS,기획현황!$AM$1,FALSE))=TRUE,0,VLOOKUP($A31,기획현황!$F:$BS,기획현황!$AM$1,FALSE))</f>
        <v>0</v>
      </c>
      <c r="V31" s="1138">
        <f t="shared" si="2"/>
        <v>0</v>
      </c>
      <c r="W31" s="1139">
        <f>IF(ISERROR(VLOOKUP($A31,기획현황!$F:$BS,기획현황!$BG$1,FALSE))=TRUE,0,VLOOKUP($A31,기획현황!$F:$BS,기획현황!$BG$1,FALSE))</f>
        <v>0</v>
      </c>
      <c r="X31" s="1138"/>
      <c r="Y31" s="238"/>
      <c r="Z31" s="1130">
        <f t="shared" si="3"/>
        <v>0</v>
      </c>
      <c r="AA31" s="1131">
        <f t="shared" si="4"/>
        <v>0</v>
      </c>
      <c r="AB31" s="1132">
        <f t="shared" si="4"/>
        <v>0</v>
      </c>
      <c r="AC31" s="1140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30">
        <f t="shared" si="9"/>
        <v>0</v>
      </c>
      <c r="AE31" s="1141">
        <f t="shared" si="9"/>
        <v>0</v>
      </c>
      <c r="AF31" s="1141">
        <f t="shared" si="9"/>
        <v>0</v>
      </c>
      <c r="AG31" s="1141">
        <f t="shared" si="9"/>
        <v>0</v>
      </c>
      <c r="AH31" s="1142">
        <f t="shared" si="9"/>
        <v>0</v>
      </c>
      <c r="AI31" s="1142">
        <f t="shared" si="9"/>
        <v>0</v>
      </c>
      <c r="AJ31" s="1143">
        <f>IF(ISERROR(VLOOKUP($A31,기획현황!$F:$BS,기획현황!$AM$1,FALSE))=TRUE,0,VLOOKUP($A31,기획현황!$F:$BS,기획현황!$AM$1,FALSE))</f>
        <v>0</v>
      </c>
      <c r="AK31" s="1138">
        <f t="shared" si="0"/>
        <v>0</v>
      </c>
      <c r="AL31" s="31">
        <f t="shared" si="7"/>
        <v>0</v>
      </c>
    </row>
    <row r="32" spans="2:38" ht="53.25" customHeight="1">
      <c r="B32" s="310" t="str">
        <f t="shared" si="6"/>
        <v/>
      </c>
      <c r="C32" s="1125">
        <f>IF(ISERROR(VLOOKUP($A32,기획현황!$F:$BS,기획현황!$AG$1,FALSE))=TRUE,0,VLOOKUP($A32,기획현황!$F:$BS,기획현황!$AG$1,FALSE))</f>
        <v>0</v>
      </c>
      <c r="D32" s="1125">
        <f>IF(ISERROR(VLOOKUP($A32,기획현황!$F:$BS,기획현황!$AK$1,FALSE))=TRUE,0,VLOOKUP($A32,기획현황!$F:$BS,기획현황!$AK$1,FALSE))</f>
        <v>0</v>
      </c>
      <c r="F32" s="1126"/>
      <c r="G32" s="1127" t="str">
        <f>IF(ISERROR(VLOOKUP($A32,기획현황!$F:$BS,기획현황!$U$1,FALSE))=TRUE,"",VLOOKUP($A32,기획현황!$F:$BS,기획현황!$U$1,FALSE))</f>
        <v/>
      </c>
      <c r="H32" s="1127" t="str">
        <f>IF(ISERROR(VLOOKUP($A32,기획현황!$F:$BS,기획현황!$X$1,FALSE))=TRUE,"",VLOOKUP($A32,기획현황!$F:$BS,기획현황!$X$1,FALSE))</f>
        <v/>
      </c>
      <c r="I32" s="1128" t="str">
        <f>IF(ISERROR(VLOOKUP($A32,기획현황!$F:$BS,기획현황!$AG$1,FALSE))=TRUE,"",VLOOKUP($A32,기획현황!$F:$BS,기획현황!$AG$1,FALSE))</f>
        <v/>
      </c>
      <c r="J32" s="1144">
        <f>SUMIF(기획현황!$F:$F,$A32,기획현황!$AF:$AF)</f>
        <v>0</v>
      </c>
      <c r="K32" s="1130">
        <f>IF(ISERROR(VLOOKUP($A32,기획현황!$F:$BS,기획현황!$AU$1,FALSE))=TRUE,0,VLOOKUP($A32,기획현황!$F:$BS,기획현황!$AU$1,FALSE))</f>
        <v>0</v>
      </c>
      <c r="L32" s="1131">
        <f>IF(ISERROR(VLOOKUP($A32,기획현황!$F:$BS,기획현황!$AV$1,FALSE))=TRUE,0,VLOOKUP($A32,기획현황!$F:$BS,기획현황!$AV$1,FALSE))</f>
        <v>0</v>
      </c>
      <c r="M32" s="1132">
        <f>IF(ISERROR(VLOOKUP($A32,기획현황!$F:$BS,기획현황!$AW$1,FALSE))=TRUE,0,VLOOKUP($A32,기획현황!$F:$BS,기획현황!$AW$1,FALSE))</f>
        <v>0</v>
      </c>
      <c r="N32" s="1133">
        <f>IF(ISERROR(VLOOKUP($A32,기획현황!$F:$BS,기획현황!$AP$1,FALSE))=TRUE,0,VLOOKUP($A32,기획현황!$F:$BS,기획현황!$AP$1,FALSE))</f>
        <v>0</v>
      </c>
      <c r="O32" s="1134">
        <f t="shared" si="8"/>
        <v>0</v>
      </c>
      <c r="P32" s="1135">
        <f t="shared" si="8"/>
        <v>0</v>
      </c>
      <c r="Q32" s="1135">
        <f t="shared" si="8"/>
        <v>0</v>
      </c>
      <c r="R32" s="1135">
        <f t="shared" si="8"/>
        <v>0</v>
      </c>
      <c r="S32" s="1136">
        <f t="shared" si="8"/>
        <v>0</v>
      </c>
      <c r="T32" s="1136">
        <f t="shared" si="8"/>
        <v>0</v>
      </c>
      <c r="U32" s="1137">
        <f>IF(ISERROR(VLOOKUP($A32,기획현황!$F:$BS,기획현황!$AM$1,FALSE))=TRUE,0,VLOOKUP($A32,기획현황!$F:$BS,기획현황!$AM$1,FALSE))</f>
        <v>0</v>
      </c>
      <c r="V32" s="1138">
        <f t="shared" si="2"/>
        <v>0</v>
      </c>
      <c r="W32" s="1139">
        <f>IF(ISERROR(VLOOKUP($A32,기획현황!$F:$BS,기획현황!$BG$1,FALSE))=TRUE,0,VLOOKUP($A32,기획현황!$F:$BS,기획현황!$BG$1,FALSE))</f>
        <v>0</v>
      </c>
      <c r="X32" s="1138"/>
      <c r="Y32" s="238"/>
      <c r="Z32" s="1130">
        <f t="shared" si="3"/>
        <v>0</v>
      </c>
      <c r="AA32" s="1131">
        <f t="shared" si="4"/>
        <v>0</v>
      </c>
      <c r="AB32" s="1132">
        <f t="shared" si="4"/>
        <v>0</v>
      </c>
      <c r="AC32" s="1140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30">
        <f t="shared" si="9"/>
        <v>0</v>
      </c>
      <c r="AE32" s="1141">
        <f t="shared" si="9"/>
        <v>0</v>
      </c>
      <c r="AF32" s="1141">
        <f t="shared" si="9"/>
        <v>0</v>
      </c>
      <c r="AG32" s="1141">
        <f t="shared" si="9"/>
        <v>0</v>
      </c>
      <c r="AH32" s="1142">
        <f t="shared" si="9"/>
        <v>0</v>
      </c>
      <c r="AI32" s="1142">
        <f t="shared" si="9"/>
        <v>0</v>
      </c>
      <c r="AJ32" s="1143">
        <f>IF(ISERROR(VLOOKUP($A32,기획현황!$F:$BS,기획현황!$AM$1,FALSE))=TRUE,0,VLOOKUP($A32,기획현황!$F:$BS,기획현황!$AM$1,FALSE))</f>
        <v>0</v>
      </c>
      <c r="AK32" s="1138">
        <f t="shared" si="0"/>
        <v>0</v>
      </c>
      <c r="AL32" s="31">
        <f t="shared" si="7"/>
        <v>0</v>
      </c>
    </row>
    <row r="33" spans="2:38" ht="53.25" customHeight="1">
      <c r="B33" s="310" t="str">
        <f t="shared" si="6"/>
        <v/>
      </c>
      <c r="C33" s="1125">
        <f>IF(ISERROR(VLOOKUP($A33,기획현황!$F:$BS,기획현황!$AG$1,FALSE))=TRUE,0,VLOOKUP($A33,기획현황!$F:$BS,기획현황!$AG$1,FALSE))</f>
        <v>0</v>
      </c>
      <c r="D33" s="1125">
        <f>IF(ISERROR(VLOOKUP($A33,기획현황!$F:$BS,기획현황!$AK$1,FALSE))=TRUE,0,VLOOKUP($A33,기획현황!$F:$BS,기획현황!$AK$1,FALSE))</f>
        <v>0</v>
      </c>
      <c r="F33" s="1126"/>
      <c r="G33" s="1127" t="str">
        <f>IF(ISERROR(VLOOKUP($A33,기획현황!$F:$BS,기획현황!$U$1,FALSE))=TRUE,"",VLOOKUP($A33,기획현황!$F:$BS,기획현황!$U$1,FALSE))</f>
        <v/>
      </c>
      <c r="H33" s="1127" t="str">
        <f>IF(ISERROR(VLOOKUP($A33,기획현황!$F:$BS,기획현황!$X$1,FALSE))=TRUE,"",VLOOKUP($A33,기획현황!$F:$BS,기획현황!$X$1,FALSE))</f>
        <v/>
      </c>
      <c r="I33" s="1128" t="str">
        <f>IF(ISERROR(VLOOKUP($A33,기획현황!$F:$BS,기획현황!$AG$1,FALSE))=TRUE,"",VLOOKUP($A33,기획현황!$F:$BS,기획현황!$AG$1,FALSE))</f>
        <v/>
      </c>
      <c r="J33" s="1144">
        <f>SUMIF(기획현황!$F:$F,$A33,기획현황!$AF:$AF)</f>
        <v>0</v>
      </c>
      <c r="K33" s="1130">
        <f>IF(ISERROR(VLOOKUP($A33,기획현황!$F:$BS,기획현황!$AU$1,FALSE))=TRUE,0,VLOOKUP($A33,기획현황!$F:$BS,기획현황!$AU$1,FALSE))</f>
        <v>0</v>
      </c>
      <c r="L33" s="1131">
        <f>IF(ISERROR(VLOOKUP($A33,기획현황!$F:$BS,기획현황!$AV$1,FALSE))=TRUE,0,VLOOKUP($A33,기획현황!$F:$BS,기획현황!$AV$1,FALSE))</f>
        <v>0</v>
      </c>
      <c r="M33" s="1132">
        <f>IF(ISERROR(VLOOKUP($A33,기획현황!$F:$BS,기획현황!$AW$1,FALSE))=TRUE,0,VLOOKUP($A33,기획현황!$F:$BS,기획현황!$AW$1,FALSE))</f>
        <v>0</v>
      </c>
      <c r="N33" s="1133">
        <f>IF(ISERROR(VLOOKUP($A33,기획현황!$F:$BS,기획현황!$AP$1,FALSE))=TRUE,0,VLOOKUP($A33,기획현황!$F:$BS,기획현황!$AP$1,FALSE))</f>
        <v>0</v>
      </c>
      <c r="O33" s="1134">
        <f t="shared" si="8"/>
        <v>0</v>
      </c>
      <c r="P33" s="1135">
        <f t="shared" si="8"/>
        <v>0</v>
      </c>
      <c r="Q33" s="1135">
        <f t="shared" si="8"/>
        <v>0</v>
      </c>
      <c r="R33" s="1135">
        <f t="shared" si="8"/>
        <v>0</v>
      </c>
      <c r="S33" s="1136">
        <f t="shared" si="8"/>
        <v>0</v>
      </c>
      <c r="T33" s="1136">
        <f t="shared" si="8"/>
        <v>0</v>
      </c>
      <c r="U33" s="1137">
        <f>IF(ISERROR(VLOOKUP($A33,기획현황!$F:$BS,기획현황!$AM$1,FALSE))=TRUE,0,VLOOKUP($A33,기획현황!$F:$BS,기획현황!$AM$1,FALSE))</f>
        <v>0</v>
      </c>
      <c r="V33" s="1138">
        <f t="shared" si="2"/>
        <v>0</v>
      </c>
      <c r="W33" s="1139">
        <f>IF(ISERROR(VLOOKUP($A33,기획현황!$F:$BS,기획현황!$BG$1,FALSE))=TRUE,0,VLOOKUP($A33,기획현황!$F:$BS,기획현황!$BG$1,FALSE))</f>
        <v>0</v>
      </c>
      <c r="X33" s="1138"/>
      <c r="Y33" s="238"/>
      <c r="Z33" s="1130">
        <f t="shared" si="3"/>
        <v>0</v>
      </c>
      <c r="AA33" s="1131">
        <f t="shared" si="4"/>
        <v>0</v>
      </c>
      <c r="AB33" s="1132">
        <f t="shared" si="4"/>
        <v>0</v>
      </c>
      <c r="AC33" s="1140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30">
        <f t="shared" si="9"/>
        <v>0</v>
      </c>
      <c r="AE33" s="1141">
        <f t="shared" si="9"/>
        <v>0</v>
      </c>
      <c r="AF33" s="1141">
        <f t="shared" si="9"/>
        <v>0</v>
      </c>
      <c r="AG33" s="1141">
        <f t="shared" si="9"/>
        <v>0</v>
      </c>
      <c r="AH33" s="1142">
        <f t="shared" si="9"/>
        <v>0</v>
      </c>
      <c r="AI33" s="1142">
        <f t="shared" si="9"/>
        <v>0</v>
      </c>
      <c r="AJ33" s="1143">
        <f>IF(ISERROR(VLOOKUP($A33,기획현황!$F:$BS,기획현황!$AM$1,FALSE))=TRUE,0,VLOOKUP($A33,기획현황!$F:$BS,기획현황!$AM$1,FALSE))</f>
        <v>0</v>
      </c>
      <c r="AK33" s="1138">
        <f t="shared" si="0"/>
        <v>0</v>
      </c>
      <c r="AL33" s="31">
        <f t="shared" si="7"/>
        <v>0</v>
      </c>
    </row>
    <row r="34" spans="2:38" ht="53.25" customHeight="1">
      <c r="B34" s="310" t="str">
        <f t="shared" si="6"/>
        <v/>
      </c>
      <c r="C34" s="1125">
        <f>IF(ISERROR(VLOOKUP($A34,기획현황!$F:$BS,기획현황!$AG$1,FALSE))=TRUE,0,VLOOKUP($A34,기획현황!$F:$BS,기획현황!$AG$1,FALSE))</f>
        <v>0</v>
      </c>
      <c r="D34" s="1125">
        <f>IF(ISERROR(VLOOKUP($A34,기획현황!$F:$BS,기획현황!$AK$1,FALSE))=TRUE,0,VLOOKUP($A34,기획현황!$F:$BS,기획현황!$AK$1,FALSE))</f>
        <v>0</v>
      </c>
      <c r="F34" s="1126"/>
      <c r="G34" s="1127" t="str">
        <f>IF(ISERROR(VLOOKUP($A34,기획현황!$F:$BS,기획현황!$U$1,FALSE))=TRUE,"",VLOOKUP($A34,기획현황!$F:$BS,기획현황!$U$1,FALSE))</f>
        <v/>
      </c>
      <c r="H34" s="1127" t="str">
        <f>IF(ISERROR(VLOOKUP($A34,기획현황!$F:$BS,기획현황!$X$1,FALSE))=TRUE,"",VLOOKUP($A34,기획현황!$F:$BS,기획현황!$X$1,FALSE))</f>
        <v/>
      </c>
      <c r="I34" s="1128" t="str">
        <f>IF(ISERROR(VLOOKUP($A34,기획현황!$F:$BS,기획현황!$AG$1,FALSE))=TRUE,"",VLOOKUP($A34,기획현황!$F:$BS,기획현황!$AG$1,FALSE))</f>
        <v/>
      </c>
      <c r="J34" s="1144">
        <f>SUMIF(기획현황!$F:$F,$A34,기획현황!$AF:$AF)</f>
        <v>0</v>
      </c>
      <c r="K34" s="1130">
        <f>IF(ISERROR(VLOOKUP($A34,기획현황!$F:$BS,기획현황!$AU$1,FALSE))=TRUE,0,VLOOKUP($A34,기획현황!$F:$BS,기획현황!$AU$1,FALSE))</f>
        <v>0</v>
      </c>
      <c r="L34" s="1131">
        <f>IF(ISERROR(VLOOKUP($A34,기획현황!$F:$BS,기획현황!$AV$1,FALSE))=TRUE,0,VLOOKUP($A34,기획현황!$F:$BS,기획현황!$AV$1,FALSE))</f>
        <v>0</v>
      </c>
      <c r="M34" s="1132">
        <f>IF(ISERROR(VLOOKUP($A34,기획현황!$F:$BS,기획현황!$AW$1,FALSE))=TRUE,0,VLOOKUP($A34,기획현황!$F:$BS,기획현황!$AW$1,FALSE))</f>
        <v>0</v>
      </c>
      <c r="N34" s="1133">
        <f>IF(ISERROR(VLOOKUP($A34,기획현황!$F:$BS,기획현황!$AP$1,FALSE))=TRUE,0,VLOOKUP($A34,기획현황!$F:$BS,기획현황!$AP$1,FALSE))</f>
        <v>0</v>
      </c>
      <c r="O34" s="1134">
        <f t="shared" si="8"/>
        <v>0</v>
      </c>
      <c r="P34" s="1135">
        <f t="shared" si="8"/>
        <v>0</v>
      </c>
      <c r="Q34" s="1135">
        <f t="shared" si="8"/>
        <v>0</v>
      </c>
      <c r="R34" s="1135">
        <f t="shared" si="8"/>
        <v>0</v>
      </c>
      <c r="S34" s="1136">
        <f t="shared" si="8"/>
        <v>0</v>
      </c>
      <c r="T34" s="1136">
        <f t="shared" si="8"/>
        <v>0</v>
      </c>
      <c r="U34" s="1137">
        <f>IF(ISERROR(VLOOKUP($A34,기획현황!$F:$BS,기획현황!$AM$1,FALSE))=TRUE,0,VLOOKUP($A34,기획현황!$F:$BS,기획현황!$AM$1,FALSE))</f>
        <v>0</v>
      </c>
      <c r="V34" s="1138">
        <f t="shared" si="2"/>
        <v>0</v>
      </c>
      <c r="W34" s="1139">
        <f>IF(ISERROR(VLOOKUP($A34,기획현황!$F:$BS,기획현황!$BG$1,FALSE))=TRUE,0,VLOOKUP($A34,기획현황!$F:$BS,기획현황!$BG$1,FALSE))</f>
        <v>0</v>
      </c>
      <c r="X34" s="1138"/>
      <c r="Y34" s="238"/>
      <c r="Z34" s="1130">
        <f t="shared" si="3"/>
        <v>0</v>
      </c>
      <c r="AA34" s="1131">
        <f t="shared" si="4"/>
        <v>0</v>
      </c>
      <c r="AB34" s="1132">
        <f t="shared" si="4"/>
        <v>0</v>
      </c>
      <c r="AC34" s="1140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30">
        <f t="shared" si="9"/>
        <v>0</v>
      </c>
      <c r="AE34" s="1141">
        <f t="shared" si="9"/>
        <v>0</v>
      </c>
      <c r="AF34" s="1141">
        <f t="shared" si="9"/>
        <v>0</v>
      </c>
      <c r="AG34" s="1141">
        <f t="shared" si="9"/>
        <v>0</v>
      </c>
      <c r="AH34" s="1142">
        <f t="shared" si="9"/>
        <v>0</v>
      </c>
      <c r="AI34" s="1142">
        <f t="shared" si="9"/>
        <v>0</v>
      </c>
      <c r="AJ34" s="1143">
        <f>IF(ISERROR(VLOOKUP($A34,기획현황!$F:$BS,기획현황!$AM$1,FALSE))=TRUE,0,VLOOKUP($A34,기획현황!$F:$BS,기획현황!$AM$1,FALSE))</f>
        <v>0</v>
      </c>
      <c r="AK34" s="1138">
        <f t="shared" si="0"/>
        <v>0</v>
      </c>
      <c r="AL34" s="31">
        <f t="shared" si="7"/>
        <v>0</v>
      </c>
    </row>
    <row r="35" spans="2:38" ht="53.25" customHeight="1">
      <c r="B35" s="310" t="str">
        <f t="shared" si="6"/>
        <v/>
      </c>
      <c r="C35" s="1125">
        <f>IF(ISERROR(VLOOKUP($A35,기획현황!$F:$BS,기획현황!$AG$1,FALSE))=TRUE,0,VLOOKUP($A35,기획현황!$F:$BS,기획현황!$AG$1,FALSE))</f>
        <v>0</v>
      </c>
      <c r="D35" s="1125">
        <f>IF(ISERROR(VLOOKUP($A35,기획현황!$F:$BS,기획현황!$AK$1,FALSE))=TRUE,0,VLOOKUP($A35,기획현황!$F:$BS,기획현황!$AK$1,FALSE))</f>
        <v>0</v>
      </c>
      <c r="F35" s="1126"/>
      <c r="G35" s="1127" t="str">
        <f>IF(ISERROR(VLOOKUP($A35,기획현황!$F:$BS,기획현황!$U$1,FALSE))=TRUE,"",VLOOKUP($A35,기획현황!$F:$BS,기획현황!$U$1,FALSE))</f>
        <v/>
      </c>
      <c r="H35" s="1127" t="str">
        <f>IF(ISERROR(VLOOKUP($A35,기획현황!$F:$BS,기획현황!$X$1,FALSE))=TRUE,"",VLOOKUP($A35,기획현황!$F:$BS,기획현황!$X$1,FALSE))</f>
        <v/>
      </c>
      <c r="I35" s="1128" t="str">
        <f>IF(ISERROR(VLOOKUP($A35,기획현황!$F:$BS,기획현황!$AG$1,FALSE))=TRUE,"",VLOOKUP($A35,기획현황!$F:$BS,기획현황!$AG$1,FALSE))</f>
        <v/>
      </c>
      <c r="J35" s="1144">
        <f>SUMIF(기획현황!$F:$F,$A35,기획현황!$AF:$AF)</f>
        <v>0</v>
      </c>
      <c r="K35" s="1130">
        <f>IF(ISERROR(VLOOKUP($A35,기획현황!$F:$BS,기획현황!$AU$1,FALSE))=TRUE,0,VLOOKUP($A35,기획현황!$F:$BS,기획현황!$AU$1,FALSE))</f>
        <v>0</v>
      </c>
      <c r="L35" s="1131">
        <f>IF(ISERROR(VLOOKUP($A35,기획현황!$F:$BS,기획현황!$AV$1,FALSE))=TRUE,0,VLOOKUP($A35,기획현황!$F:$BS,기획현황!$AV$1,FALSE))</f>
        <v>0</v>
      </c>
      <c r="M35" s="1132">
        <f>IF(ISERROR(VLOOKUP($A35,기획현황!$F:$BS,기획현황!$AW$1,FALSE))=TRUE,0,VLOOKUP($A35,기획현황!$F:$BS,기획현황!$AW$1,FALSE))</f>
        <v>0</v>
      </c>
      <c r="N35" s="1133">
        <f>IF(ISERROR(VLOOKUP($A35,기획현황!$F:$BS,기획현황!$AP$1,FALSE))=TRUE,0,VLOOKUP($A35,기획현황!$F:$BS,기획현황!$AP$1,FALSE))</f>
        <v>0</v>
      </c>
      <c r="O35" s="1134">
        <f t="shared" si="8"/>
        <v>0</v>
      </c>
      <c r="P35" s="1135">
        <f t="shared" si="8"/>
        <v>0</v>
      </c>
      <c r="Q35" s="1135">
        <f t="shared" si="8"/>
        <v>0</v>
      </c>
      <c r="R35" s="1135">
        <f t="shared" si="8"/>
        <v>0</v>
      </c>
      <c r="S35" s="1136">
        <f t="shared" si="8"/>
        <v>0</v>
      </c>
      <c r="T35" s="1136">
        <f t="shared" si="8"/>
        <v>0</v>
      </c>
      <c r="U35" s="1137">
        <f>IF(ISERROR(VLOOKUP($A35,기획현황!$F:$BS,기획현황!$AM$1,FALSE))=TRUE,0,VLOOKUP($A35,기획현황!$F:$BS,기획현황!$AM$1,FALSE))</f>
        <v>0</v>
      </c>
      <c r="V35" s="1138">
        <f t="shared" si="2"/>
        <v>0</v>
      </c>
      <c r="W35" s="1139">
        <f>IF(ISERROR(VLOOKUP($A35,기획현황!$F:$BS,기획현황!$BG$1,FALSE))=TRUE,0,VLOOKUP($A35,기획현황!$F:$BS,기획현황!$BG$1,FALSE))</f>
        <v>0</v>
      </c>
      <c r="X35" s="1138"/>
      <c r="Y35" s="238"/>
      <c r="Z35" s="1130">
        <f t="shared" si="3"/>
        <v>0</v>
      </c>
      <c r="AA35" s="1131">
        <f t="shared" si="4"/>
        <v>0</v>
      </c>
      <c r="AB35" s="1132">
        <f t="shared" si="4"/>
        <v>0</v>
      </c>
      <c r="AC35" s="1140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30">
        <f t="shared" si="9"/>
        <v>0</v>
      </c>
      <c r="AE35" s="1141">
        <f t="shared" si="9"/>
        <v>0</v>
      </c>
      <c r="AF35" s="1141">
        <f t="shared" si="9"/>
        <v>0</v>
      </c>
      <c r="AG35" s="1141">
        <f t="shared" si="9"/>
        <v>0</v>
      </c>
      <c r="AH35" s="1142">
        <f t="shared" si="9"/>
        <v>0</v>
      </c>
      <c r="AI35" s="1142">
        <f t="shared" si="9"/>
        <v>0</v>
      </c>
      <c r="AJ35" s="1143">
        <f>IF(ISERROR(VLOOKUP($A35,기획현황!$F:$BS,기획현황!$AM$1,FALSE))=TRUE,0,VLOOKUP($A35,기획현황!$F:$BS,기획현황!$AM$1,FALSE))</f>
        <v>0</v>
      </c>
      <c r="AK35" s="1138">
        <f t="shared" si="0"/>
        <v>0</v>
      </c>
      <c r="AL35" s="31">
        <f t="shared" si="7"/>
        <v>0</v>
      </c>
    </row>
    <row r="36" spans="2:38" ht="53.25" customHeight="1">
      <c r="B36" s="310" t="str">
        <f t="shared" si="6"/>
        <v/>
      </c>
      <c r="C36" s="1125">
        <f>IF(ISERROR(VLOOKUP($A36,기획현황!$F:$BS,기획현황!$AG$1,FALSE))=TRUE,0,VLOOKUP($A36,기획현황!$F:$BS,기획현황!$AG$1,FALSE))</f>
        <v>0</v>
      </c>
      <c r="D36" s="1125">
        <f>IF(ISERROR(VLOOKUP($A36,기획현황!$F:$BS,기획현황!$AK$1,FALSE))=TRUE,0,VLOOKUP($A36,기획현황!$F:$BS,기획현황!$AK$1,FALSE))</f>
        <v>0</v>
      </c>
      <c r="F36" s="1126"/>
      <c r="G36" s="1127" t="str">
        <f>IF(ISERROR(VLOOKUP($A36,기획현황!$F:$BS,기획현황!$U$1,FALSE))=TRUE,"",VLOOKUP($A36,기획현황!$F:$BS,기획현황!$U$1,FALSE))</f>
        <v/>
      </c>
      <c r="H36" s="1127" t="str">
        <f>IF(ISERROR(VLOOKUP($A36,기획현황!$F:$BS,기획현황!$X$1,FALSE))=TRUE,"",VLOOKUP($A36,기획현황!$F:$BS,기획현황!$X$1,FALSE))</f>
        <v/>
      </c>
      <c r="I36" s="1128" t="str">
        <f>IF(ISERROR(VLOOKUP($A36,기획현황!$F:$BS,기획현황!$AG$1,FALSE))=TRUE,"",VLOOKUP($A36,기획현황!$F:$BS,기획현황!$AG$1,FALSE))</f>
        <v/>
      </c>
      <c r="J36" s="1144">
        <f>SUMIF(기획현황!$F:$F,$A36,기획현황!$AF:$AF)</f>
        <v>0</v>
      </c>
      <c r="K36" s="1130">
        <f>IF(ISERROR(VLOOKUP($A36,기획현황!$F:$BS,기획현황!$AU$1,FALSE))=TRUE,0,VLOOKUP($A36,기획현황!$F:$BS,기획현황!$AU$1,FALSE))</f>
        <v>0</v>
      </c>
      <c r="L36" s="1131">
        <f>IF(ISERROR(VLOOKUP($A36,기획현황!$F:$BS,기획현황!$AV$1,FALSE))=TRUE,0,VLOOKUP($A36,기획현황!$F:$BS,기획현황!$AV$1,FALSE))</f>
        <v>0</v>
      </c>
      <c r="M36" s="1132">
        <f>IF(ISERROR(VLOOKUP($A36,기획현황!$F:$BS,기획현황!$AW$1,FALSE))=TRUE,0,VLOOKUP($A36,기획현황!$F:$BS,기획현황!$AW$1,FALSE))</f>
        <v>0</v>
      </c>
      <c r="N36" s="1133">
        <f>IF(ISERROR(VLOOKUP($A36,기획현황!$F:$BS,기획현황!$AP$1,FALSE))=TRUE,0,VLOOKUP($A36,기획현황!$F:$BS,기획현황!$AP$1,FALSE))</f>
        <v>0</v>
      </c>
      <c r="O36" s="1134">
        <f t="shared" si="8"/>
        <v>0</v>
      </c>
      <c r="P36" s="1135">
        <f t="shared" si="8"/>
        <v>0</v>
      </c>
      <c r="Q36" s="1135">
        <f t="shared" si="8"/>
        <v>0</v>
      </c>
      <c r="R36" s="1135">
        <f t="shared" si="8"/>
        <v>0</v>
      </c>
      <c r="S36" s="1136">
        <f t="shared" si="8"/>
        <v>0</v>
      </c>
      <c r="T36" s="1136">
        <f t="shared" si="8"/>
        <v>0</v>
      </c>
      <c r="U36" s="1137">
        <f>IF(ISERROR(VLOOKUP($A36,기획현황!$F:$BS,기획현황!$AM$1,FALSE))=TRUE,0,VLOOKUP($A36,기획현황!$F:$BS,기획현황!$AM$1,FALSE))</f>
        <v>0</v>
      </c>
      <c r="V36" s="1138">
        <f t="shared" si="2"/>
        <v>0</v>
      </c>
      <c r="W36" s="1139">
        <f>IF(ISERROR(VLOOKUP($A36,기획현황!$F:$BS,기획현황!$BG$1,FALSE))=TRUE,0,VLOOKUP($A36,기획현황!$F:$BS,기획현황!$BG$1,FALSE))</f>
        <v>0</v>
      </c>
      <c r="X36" s="1138"/>
      <c r="Y36" s="238"/>
      <c r="Z36" s="1130">
        <f t="shared" si="3"/>
        <v>0</v>
      </c>
      <c r="AA36" s="1131">
        <f t="shared" si="4"/>
        <v>0</v>
      </c>
      <c r="AB36" s="1132">
        <f t="shared" si="4"/>
        <v>0</v>
      </c>
      <c r="AC36" s="1140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30">
        <f t="shared" si="9"/>
        <v>0</v>
      </c>
      <c r="AE36" s="1141">
        <f t="shared" si="9"/>
        <v>0</v>
      </c>
      <c r="AF36" s="1141">
        <f t="shared" si="9"/>
        <v>0</v>
      </c>
      <c r="AG36" s="1141">
        <f t="shared" si="9"/>
        <v>0</v>
      </c>
      <c r="AH36" s="1142">
        <f t="shared" si="9"/>
        <v>0</v>
      </c>
      <c r="AI36" s="1142">
        <f t="shared" si="9"/>
        <v>0</v>
      </c>
      <c r="AJ36" s="1143">
        <f>IF(ISERROR(VLOOKUP($A36,기획현황!$F:$BS,기획현황!$AM$1,FALSE))=TRUE,0,VLOOKUP($A36,기획현황!$F:$BS,기획현황!$AM$1,FALSE))</f>
        <v>0</v>
      </c>
      <c r="AK36" s="1138">
        <f t="shared" si="0"/>
        <v>0</v>
      </c>
      <c r="AL36" s="31">
        <f t="shared" si="7"/>
        <v>0</v>
      </c>
    </row>
    <row r="37" spans="2:38" ht="53.25" customHeight="1">
      <c r="B37" s="310" t="str">
        <f t="shared" si="6"/>
        <v/>
      </c>
      <c r="C37" s="1125">
        <f>IF(ISERROR(VLOOKUP($A37,기획현황!$F:$BS,기획현황!$AG$1,FALSE))=TRUE,0,VLOOKUP($A37,기획현황!$F:$BS,기획현황!$AG$1,FALSE))</f>
        <v>0</v>
      </c>
      <c r="D37" s="1125">
        <f>IF(ISERROR(VLOOKUP($A37,기획현황!$F:$BS,기획현황!$AK$1,FALSE))=TRUE,0,VLOOKUP($A37,기획현황!$F:$BS,기획현황!$AK$1,FALSE))</f>
        <v>0</v>
      </c>
      <c r="F37" s="1126"/>
      <c r="G37" s="1127" t="str">
        <f>IF(ISERROR(VLOOKUP($A37,기획현황!$F:$BS,기획현황!$U$1,FALSE))=TRUE,"",VLOOKUP($A37,기획현황!$F:$BS,기획현황!$U$1,FALSE))</f>
        <v/>
      </c>
      <c r="H37" s="1127" t="str">
        <f>IF(ISERROR(VLOOKUP($A37,기획현황!$F:$BS,기획현황!$X$1,FALSE))=TRUE,"",VLOOKUP($A37,기획현황!$F:$BS,기획현황!$X$1,FALSE))</f>
        <v/>
      </c>
      <c r="I37" s="1128" t="str">
        <f>IF(ISERROR(VLOOKUP($A37,기획현황!$F:$BS,기획현황!$AG$1,FALSE))=TRUE,"",VLOOKUP($A37,기획현황!$F:$BS,기획현황!$AG$1,FALSE))</f>
        <v/>
      </c>
      <c r="J37" s="1144">
        <f>SUMIF(기획현황!$F:$F,$A37,기획현황!$AF:$AF)</f>
        <v>0</v>
      </c>
      <c r="K37" s="1130">
        <f>IF(ISERROR(VLOOKUP($A37,기획현황!$F:$BS,기획현황!$AU$1,FALSE))=TRUE,0,VLOOKUP($A37,기획현황!$F:$BS,기획현황!$AU$1,FALSE))</f>
        <v>0</v>
      </c>
      <c r="L37" s="1131">
        <f>IF(ISERROR(VLOOKUP($A37,기획현황!$F:$BS,기획현황!$AV$1,FALSE))=TRUE,0,VLOOKUP($A37,기획현황!$F:$BS,기획현황!$AV$1,FALSE))</f>
        <v>0</v>
      </c>
      <c r="M37" s="1132">
        <f>IF(ISERROR(VLOOKUP($A37,기획현황!$F:$BS,기획현황!$AW$1,FALSE))=TRUE,0,VLOOKUP($A37,기획현황!$F:$BS,기획현황!$AW$1,FALSE))</f>
        <v>0</v>
      </c>
      <c r="N37" s="1133">
        <f>IF(ISERROR(VLOOKUP($A37,기획현황!$F:$BS,기획현황!$AP$1,FALSE))=TRUE,0,VLOOKUP($A37,기획현황!$F:$BS,기획현황!$AP$1,FALSE))</f>
        <v>0</v>
      </c>
      <c r="O37" s="1134">
        <f t="shared" si="8"/>
        <v>0</v>
      </c>
      <c r="P37" s="1135">
        <f t="shared" si="8"/>
        <v>0</v>
      </c>
      <c r="Q37" s="1135">
        <f t="shared" si="8"/>
        <v>0</v>
      </c>
      <c r="R37" s="1135">
        <f t="shared" si="8"/>
        <v>0</v>
      </c>
      <c r="S37" s="1136">
        <f t="shared" si="8"/>
        <v>0</v>
      </c>
      <c r="T37" s="1136">
        <f t="shared" si="8"/>
        <v>0</v>
      </c>
      <c r="U37" s="1137">
        <f>IF(ISERROR(VLOOKUP($A37,기획현황!$F:$BS,기획현황!$AM$1,FALSE))=TRUE,0,VLOOKUP($A37,기획현황!$F:$BS,기획현황!$AM$1,FALSE))</f>
        <v>0</v>
      </c>
      <c r="V37" s="1138">
        <f t="shared" si="2"/>
        <v>0</v>
      </c>
      <c r="W37" s="1139">
        <f>IF(ISERROR(VLOOKUP($A37,기획현황!$F:$BS,기획현황!$BG$1,FALSE))=TRUE,0,VLOOKUP($A37,기획현황!$F:$BS,기획현황!$BG$1,FALSE))</f>
        <v>0</v>
      </c>
      <c r="X37" s="1138"/>
      <c r="Y37" s="238"/>
      <c r="Z37" s="1130">
        <f t="shared" si="3"/>
        <v>0</v>
      </c>
      <c r="AA37" s="1131">
        <f t="shared" si="4"/>
        <v>0</v>
      </c>
      <c r="AB37" s="1132">
        <f t="shared" si="4"/>
        <v>0</v>
      </c>
      <c r="AC37" s="1140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30">
        <f t="shared" si="9"/>
        <v>0</v>
      </c>
      <c r="AE37" s="1141">
        <f t="shared" si="9"/>
        <v>0</v>
      </c>
      <c r="AF37" s="1141">
        <f t="shared" si="9"/>
        <v>0</v>
      </c>
      <c r="AG37" s="1141">
        <f t="shared" si="9"/>
        <v>0</v>
      </c>
      <c r="AH37" s="1142">
        <f t="shared" si="9"/>
        <v>0</v>
      </c>
      <c r="AI37" s="1142">
        <f t="shared" si="9"/>
        <v>0</v>
      </c>
      <c r="AJ37" s="1143">
        <f>IF(ISERROR(VLOOKUP($A37,기획현황!$F:$BS,기획현황!$AM$1,FALSE))=TRUE,0,VLOOKUP($A37,기획현황!$F:$BS,기획현황!$AM$1,FALSE))</f>
        <v>0</v>
      </c>
      <c r="AK37" s="1138">
        <f t="shared" si="0"/>
        <v>0</v>
      </c>
      <c r="AL37" s="31">
        <f t="shared" si="7"/>
        <v>0</v>
      </c>
    </row>
    <row r="38" spans="2:38" ht="53.25" customHeight="1">
      <c r="B38" s="310" t="str">
        <f t="shared" si="6"/>
        <v/>
      </c>
      <c r="C38" s="1125">
        <f>IF(ISERROR(VLOOKUP($A38,기획현황!$F:$BS,기획현황!$AG$1,FALSE))=TRUE,0,VLOOKUP($A38,기획현황!$F:$BS,기획현황!$AG$1,FALSE))</f>
        <v>0</v>
      </c>
      <c r="D38" s="1125">
        <f>IF(ISERROR(VLOOKUP($A38,기획현황!$F:$BS,기획현황!$AK$1,FALSE))=TRUE,0,VLOOKUP($A38,기획현황!$F:$BS,기획현황!$AK$1,FALSE))</f>
        <v>0</v>
      </c>
      <c r="F38" s="1126"/>
      <c r="G38" s="1127" t="str">
        <f>IF(ISERROR(VLOOKUP($A38,기획현황!$F:$BS,기획현황!$U$1,FALSE))=TRUE,"",VLOOKUP($A38,기획현황!$F:$BS,기획현황!$U$1,FALSE))</f>
        <v/>
      </c>
      <c r="H38" s="1127" t="str">
        <f>IF(ISERROR(VLOOKUP($A38,기획현황!$F:$BS,기획현황!$X$1,FALSE))=TRUE,"",VLOOKUP($A38,기획현황!$F:$BS,기획현황!$X$1,FALSE))</f>
        <v/>
      </c>
      <c r="I38" s="1128" t="str">
        <f>IF(ISERROR(VLOOKUP($A38,기획현황!$F:$BS,기획현황!$AG$1,FALSE))=TRUE,"",VLOOKUP($A38,기획현황!$F:$BS,기획현황!$AG$1,FALSE))</f>
        <v/>
      </c>
      <c r="J38" s="1144">
        <f>SUMIF(기획현황!$F:$F,$A38,기획현황!$AF:$AF)</f>
        <v>0</v>
      </c>
      <c r="K38" s="1130">
        <f>IF(ISERROR(VLOOKUP($A38,기획현황!$F:$BS,기획현황!$AU$1,FALSE))=TRUE,0,VLOOKUP($A38,기획현황!$F:$BS,기획현황!$AU$1,FALSE))</f>
        <v>0</v>
      </c>
      <c r="L38" s="1131">
        <f>IF(ISERROR(VLOOKUP($A38,기획현황!$F:$BS,기획현황!$AV$1,FALSE))=TRUE,0,VLOOKUP($A38,기획현황!$F:$BS,기획현황!$AV$1,FALSE))</f>
        <v>0</v>
      </c>
      <c r="M38" s="1132">
        <f>IF(ISERROR(VLOOKUP($A38,기획현황!$F:$BS,기획현황!$AW$1,FALSE))=TRUE,0,VLOOKUP($A38,기획현황!$F:$BS,기획현황!$AW$1,FALSE))</f>
        <v>0</v>
      </c>
      <c r="N38" s="1133">
        <f>IF(ISERROR(VLOOKUP($A38,기획현황!$F:$BS,기획현황!$AP$1,FALSE))=TRUE,0,VLOOKUP($A38,기획현황!$F:$BS,기획현황!$AP$1,FALSE))</f>
        <v>0</v>
      </c>
      <c r="O38" s="1134">
        <f t="shared" si="8"/>
        <v>0</v>
      </c>
      <c r="P38" s="1135">
        <f t="shared" si="8"/>
        <v>0</v>
      </c>
      <c r="Q38" s="1135">
        <f t="shared" si="8"/>
        <v>0</v>
      </c>
      <c r="R38" s="1135">
        <f t="shared" si="8"/>
        <v>0</v>
      </c>
      <c r="S38" s="1136">
        <f t="shared" si="8"/>
        <v>0</v>
      </c>
      <c r="T38" s="1136">
        <f t="shared" si="8"/>
        <v>0</v>
      </c>
      <c r="U38" s="1137">
        <f>IF(ISERROR(VLOOKUP($A38,기획현황!$F:$BS,기획현황!$AM$1,FALSE))=TRUE,0,VLOOKUP($A38,기획현황!$F:$BS,기획현황!$AM$1,FALSE))</f>
        <v>0</v>
      </c>
      <c r="V38" s="1138">
        <f t="shared" si="2"/>
        <v>0</v>
      </c>
      <c r="W38" s="1139">
        <f>IF(ISERROR(VLOOKUP($A38,기획현황!$F:$BS,기획현황!$BG$1,FALSE))=TRUE,0,VLOOKUP($A38,기획현황!$F:$BS,기획현황!$BG$1,FALSE))</f>
        <v>0</v>
      </c>
      <c r="X38" s="1138"/>
      <c r="Y38" s="238"/>
      <c r="Z38" s="1130">
        <f t="shared" ref="Z38:Z70" si="10">K38</f>
        <v>0</v>
      </c>
      <c r="AA38" s="1131">
        <f t="shared" si="4"/>
        <v>0</v>
      </c>
      <c r="AB38" s="1132">
        <f t="shared" si="4"/>
        <v>0</v>
      </c>
      <c r="AC38" s="1140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30">
        <f t="shared" si="9"/>
        <v>0</v>
      </c>
      <c r="AE38" s="1141">
        <f t="shared" si="9"/>
        <v>0</v>
      </c>
      <c r="AF38" s="1141">
        <f t="shared" si="9"/>
        <v>0</v>
      </c>
      <c r="AG38" s="1141">
        <f t="shared" si="9"/>
        <v>0</v>
      </c>
      <c r="AH38" s="1142">
        <f t="shared" si="9"/>
        <v>0</v>
      </c>
      <c r="AI38" s="1142">
        <f t="shared" si="9"/>
        <v>0</v>
      </c>
      <c r="AJ38" s="1143">
        <f>IF(ISERROR(VLOOKUP($A38,기획현황!$F:$BS,기획현황!$AM$1,FALSE))=TRUE,0,VLOOKUP($A38,기획현황!$F:$BS,기획현황!$AM$1,FALSE))</f>
        <v>0</v>
      </c>
      <c r="AK38" s="1138">
        <f t="shared" si="0"/>
        <v>0</v>
      </c>
      <c r="AL38" s="31">
        <f t="shared" si="7"/>
        <v>0</v>
      </c>
    </row>
    <row r="39" spans="2:38" ht="53.25" customHeight="1">
      <c r="B39" s="310" t="str">
        <f t="shared" si="6"/>
        <v/>
      </c>
      <c r="C39" s="1125">
        <f>IF(ISERROR(VLOOKUP($A39,기획현황!$F:$BS,기획현황!$AG$1,FALSE))=TRUE,0,VLOOKUP($A39,기획현황!$F:$BS,기획현황!$AG$1,FALSE))</f>
        <v>0</v>
      </c>
      <c r="D39" s="1125">
        <f>IF(ISERROR(VLOOKUP($A39,기획현황!$F:$BS,기획현황!$AK$1,FALSE))=TRUE,0,VLOOKUP($A39,기획현황!$F:$BS,기획현황!$AK$1,FALSE))</f>
        <v>0</v>
      </c>
      <c r="F39" s="1126"/>
      <c r="G39" s="1127" t="str">
        <f>IF(ISERROR(VLOOKUP($A39,기획현황!$F:$BS,기획현황!$U$1,FALSE))=TRUE,"",VLOOKUP($A39,기획현황!$F:$BS,기획현황!$U$1,FALSE))</f>
        <v/>
      </c>
      <c r="H39" s="1127" t="str">
        <f>IF(ISERROR(VLOOKUP($A39,기획현황!$F:$BS,기획현황!$X$1,FALSE))=TRUE,"",VLOOKUP($A39,기획현황!$F:$BS,기획현황!$X$1,FALSE))</f>
        <v/>
      </c>
      <c r="I39" s="1128" t="str">
        <f>IF(ISERROR(VLOOKUP($A39,기획현황!$F:$BS,기획현황!$AG$1,FALSE))=TRUE,"",VLOOKUP($A39,기획현황!$F:$BS,기획현황!$AG$1,FALSE))</f>
        <v/>
      </c>
      <c r="J39" s="1144">
        <f>SUMIF(기획현황!$F:$F,$A39,기획현황!$AF:$AF)</f>
        <v>0</v>
      </c>
      <c r="K39" s="1130">
        <f>IF(ISERROR(VLOOKUP($A39,기획현황!$F:$BS,기획현황!$AU$1,FALSE))=TRUE,0,VLOOKUP($A39,기획현황!$F:$BS,기획현황!$AU$1,FALSE))</f>
        <v>0</v>
      </c>
      <c r="L39" s="1131">
        <f>IF(ISERROR(VLOOKUP($A39,기획현황!$F:$BS,기획현황!$AV$1,FALSE))=TRUE,0,VLOOKUP($A39,기획현황!$F:$BS,기획현황!$AV$1,FALSE))</f>
        <v>0</v>
      </c>
      <c r="M39" s="1132">
        <f>IF(ISERROR(VLOOKUP($A39,기획현황!$F:$BS,기획현황!$AW$1,FALSE))=TRUE,0,VLOOKUP($A39,기획현황!$F:$BS,기획현황!$AW$1,FALSE))</f>
        <v>0</v>
      </c>
      <c r="N39" s="1133">
        <f>IF(ISERROR(VLOOKUP($A39,기획현황!$F:$BS,기획현황!$AP$1,FALSE))=TRUE,0,VLOOKUP($A39,기획현황!$F:$BS,기획현황!$AP$1,FALSE))</f>
        <v>0</v>
      </c>
      <c r="O39" s="1134">
        <f t="shared" si="8"/>
        <v>0</v>
      </c>
      <c r="P39" s="1135">
        <f t="shared" si="8"/>
        <v>0</v>
      </c>
      <c r="Q39" s="1135">
        <f t="shared" si="8"/>
        <v>0</v>
      </c>
      <c r="R39" s="1135">
        <f t="shared" si="8"/>
        <v>0</v>
      </c>
      <c r="S39" s="1136">
        <f t="shared" si="8"/>
        <v>0</v>
      </c>
      <c r="T39" s="1136">
        <f t="shared" si="8"/>
        <v>0</v>
      </c>
      <c r="U39" s="1137">
        <f>IF(ISERROR(VLOOKUP($A39,기획현황!$F:$BS,기획현황!$AM$1,FALSE))=TRUE,0,VLOOKUP($A39,기획현황!$F:$BS,기획현황!$AM$1,FALSE))</f>
        <v>0</v>
      </c>
      <c r="V39" s="1138">
        <f t="shared" si="2"/>
        <v>0</v>
      </c>
      <c r="W39" s="1139">
        <f>IF(ISERROR(VLOOKUP($A39,기획현황!$F:$BS,기획현황!$BG$1,FALSE))=TRUE,0,VLOOKUP($A39,기획현황!$F:$BS,기획현황!$BG$1,FALSE))</f>
        <v>0</v>
      </c>
      <c r="X39" s="1138"/>
      <c r="Y39" s="238"/>
      <c r="Z39" s="1130">
        <f t="shared" si="10"/>
        <v>0</v>
      </c>
      <c r="AA39" s="1131">
        <f t="shared" si="4"/>
        <v>0</v>
      </c>
      <c r="AB39" s="1132">
        <f t="shared" si="4"/>
        <v>0</v>
      </c>
      <c r="AC39" s="1140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30">
        <f t="shared" si="9"/>
        <v>0</v>
      </c>
      <c r="AE39" s="1141">
        <f t="shared" si="9"/>
        <v>0</v>
      </c>
      <c r="AF39" s="1141">
        <f t="shared" si="9"/>
        <v>0</v>
      </c>
      <c r="AG39" s="1141">
        <f t="shared" si="9"/>
        <v>0</v>
      </c>
      <c r="AH39" s="1142">
        <f t="shared" si="9"/>
        <v>0</v>
      </c>
      <c r="AI39" s="1142">
        <f t="shared" si="9"/>
        <v>0</v>
      </c>
      <c r="AJ39" s="1143">
        <f>IF(ISERROR(VLOOKUP($A39,기획현황!$F:$BS,기획현황!$AM$1,FALSE))=TRUE,0,VLOOKUP($A39,기획현황!$F:$BS,기획현황!$AM$1,FALSE))</f>
        <v>0</v>
      </c>
      <c r="AK39" s="1138">
        <f t="shared" si="0"/>
        <v>0</v>
      </c>
      <c r="AL39" s="31">
        <f t="shared" si="7"/>
        <v>0</v>
      </c>
    </row>
    <row r="40" spans="2:38" ht="53.25" customHeight="1">
      <c r="B40" s="310" t="str">
        <f t="shared" si="6"/>
        <v/>
      </c>
      <c r="C40" s="1125">
        <f>IF(ISERROR(VLOOKUP($A40,기획현황!$F:$BS,기획현황!$AG$1,FALSE))=TRUE,0,VLOOKUP($A40,기획현황!$F:$BS,기획현황!$AG$1,FALSE))</f>
        <v>0</v>
      </c>
      <c r="D40" s="1125">
        <f>IF(ISERROR(VLOOKUP($A40,기획현황!$F:$BS,기획현황!$AK$1,FALSE))=TRUE,0,VLOOKUP($A40,기획현황!$F:$BS,기획현황!$AK$1,FALSE))</f>
        <v>0</v>
      </c>
      <c r="F40" s="1126"/>
      <c r="G40" s="1127" t="str">
        <f>IF(ISERROR(VLOOKUP($A40,기획현황!$F:$BS,기획현황!$U$1,FALSE))=TRUE,"",VLOOKUP($A40,기획현황!$F:$BS,기획현황!$U$1,FALSE))</f>
        <v/>
      </c>
      <c r="H40" s="1127" t="str">
        <f>IF(ISERROR(VLOOKUP($A40,기획현황!$F:$BS,기획현황!$X$1,FALSE))=TRUE,"",VLOOKUP($A40,기획현황!$F:$BS,기획현황!$X$1,FALSE))</f>
        <v/>
      </c>
      <c r="I40" s="1128" t="str">
        <f>IF(ISERROR(VLOOKUP($A40,기획현황!$F:$BS,기획현황!$AG$1,FALSE))=TRUE,"",VLOOKUP($A40,기획현황!$F:$BS,기획현황!$AG$1,FALSE))</f>
        <v/>
      </c>
      <c r="J40" s="1144">
        <f>SUMIF(기획현황!$F:$F,$A40,기획현황!$AF:$AF)</f>
        <v>0</v>
      </c>
      <c r="K40" s="1130">
        <f>IF(ISERROR(VLOOKUP($A40,기획현황!$F:$BS,기획현황!$AU$1,FALSE))=TRUE,0,VLOOKUP($A40,기획현황!$F:$BS,기획현황!$AU$1,FALSE))</f>
        <v>0</v>
      </c>
      <c r="L40" s="1131">
        <f>IF(ISERROR(VLOOKUP($A40,기획현황!$F:$BS,기획현황!$AV$1,FALSE))=TRUE,0,VLOOKUP($A40,기획현황!$F:$BS,기획현황!$AV$1,FALSE))</f>
        <v>0</v>
      </c>
      <c r="M40" s="1132">
        <f>IF(ISERROR(VLOOKUP($A40,기획현황!$F:$BS,기획현황!$AW$1,FALSE))=TRUE,0,VLOOKUP($A40,기획현황!$F:$BS,기획현황!$AW$1,FALSE))</f>
        <v>0</v>
      </c>
      <c r="N40" s="1133">
        <f>IF(ISERROR(VLOOKUP($A40,기획현황!$F:$BS,기획현황!$AP$1,FALSE))=TRUE,0,VLOOKUP($A40,기획현황!$F:$BS,기획현황!$AP$1,FALSE))</f>
        <v>0</v>
      </c>
      <c r="O40" s="1134">
        <f t="shared" si="8"/>
        <v>0</v>
      </c>
      <c r="P40" s="1135">
        <f t="shared" si="8"/>
        <v>0</v>
      </c>
      <c r="Q40" s="1135">
        <f t="shared" si="8"/>
        <v>0</v>
      </c>
      <c r="R40" s="1135">
        <f t="shared" si="8"/>
        <v>0</v>
      </c>
      <c r="S40" s="1136">
        <f t="shared" si="8"/>
        <v>0</v>
      </c>
      <c r="T40" s="1136">
        <f t="shared" si="8"/>
        <v>0</v>
      </c>
      <c r="U40" s="1137">
        <f>IF(ISERROR(VLOOKUP($A40,기획현황!$F:$BS,기획현황!$AM$1,FALSE))=TRUE,0,VLOOKUP($A40,기획현황!$F:$BS,기획현황!$AM$1,FALSE))</f>
        <v>0</v>
      </c>
      <c r="V40" s="1138">
        <f t="shared" si="2"/>
        <v>0</v>
      </c>
      <c r="W40" s="1139">
        <f>IF(ISERROR(VLOOKUP($A40,기획현황!$F:$BS,기획현황!$BG$1,FALSE))=TRUE,0,VLOOKUP($A40,기획현황!$F:$BS,기획현황!$BG$1,FALSE))</f>
        <v>0</v>
      </c>
      <c r="X40" s="1138"/>
      <c r="Y40" s="238"/>
      <c r="Z40" s="1130">
        <f t="shared" si="10"/>
        <v>0</v>
      </c>
      <c r="AA40" s="1131">
        <f t="shared" si="4"/>
        <v>0</v>
      </c>
      <c r="AB40" s="1132">
        <f t="shared" si="4"/>
        <v>0</v>
      </c>
      <c r="AC40" s="1140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30">
        <f t="shared" si="9"/>
        <v>0</v>
      </c>
      <c r="AE40" s="1141">
        <f t="shared" si="9"/>
        <v>0</v>
      </c>
      <c r="AF40" s="1141">
        <f t="shared" si="9"/>
        <v>0</v>
      </c>
      <c r="AG40" s="1141">
        <f t="shared" si="9"/>
        <v>0</v>
      </c>
      <c r="AH40" s="1142">
        <f t="shared" si="9"/>
        <v>0</v>
      </c>
      <c r="AI40" s="1142">
        <f t="shared" si="9"/>
        <v>0</v>
      </c>
      <c r="AJ40" s="1143">
        <f>IF(ISERROR(VLOOKUP($A40,기획현황!$F:$BS,기획현황!$AM$1,FALSE))=TRUE,0,VLOOKUP($A40,기획현황!$F:$BS,기획현황!$AM$1,FALSE))</f>
        <v>0</v>
      </c>
      <c r="AK40" s="1138">
        <f t="shared" si="0"/>
        <v>0</v>
      </c>
      <c r="AL40" s="31">
        <f t="shared" si="7"/>
        <v>0</v>
      </c>
    </row>
    <row r="41" spans="2:38" ht="53.25" customHeight="1">
      <c r="B41" s="310" t="str">
        <f t="shared" si="6"/>
        <v/>
      </c>
      <c r="C41" s="1125">
        <f>IF(ISERROR(VLOOKUP($A41,기획현황!$F:$BS,기획현황!$AG$1,FALSE))=TRUE,0,VLOOKUP($A41,기획현황!$F:$BS,기획현황!$AG$1,FALSE))</f>
        <v>0</v>
      </c>
      <c r="D41" s="1125">
        <f>IF(ISERROR(VLOOKUP($A41,기획현황!$F:$BS,기획현황!$AK$1,FALSE))=TRUE,0,VLOOKUP($A41,기획현황!$F:$BS,기획현황!$AK$1,FALSE))</f>
        <v>0</v>
      </c>
      <c r="F41" s="1126"/>
      <c r="G41" s="1127" t="str">
        <f>IF(ISERROR(VLOOKUP($A41,기획현황!$F:$BS,기획현황!$U$1,FALSE))=TRUE,"",VLOOKUP($A41,기획현황!$F:$BS,기획현황!$U$1,FALSE))</f>
        <v/>
      </c>
      <c r="H41" s="1127" t="str">
        <f>IF(ISERROR(VLOOKUP($A41,기획현황!$F:$BS,기획현황!$X$1,FALSE))=TRUE,"",VLOOKUP($A41,기획현황!$F:$BS,기획현황!$X$1,FALSE))</f>
        <v/>
      </c>
      <c r="I41" s="1128" t="str">
        <f>IF(ISERROR(VLOOKUP($A41,기획현황!$F:$BS,기획현황!$AG$1,FALSE))=TRUE,"",VLOOKUP($A41,기획현황!$F:$BS,기획현황!$AG$1,FALSE))</f>
        <v/>
      </c>
      <c r="J41" s="1144">
        <f>SUMIF(기획현황!$F:$F,$A41,기획현황!$AF:$AF)</f>
        <v>0</v>
      </c>
      <c r="K41" s="1130">
        <f>IF(ISERROR(VLOOKUP($A41,기획현황!$F:$BS,기획현황!$AU$1,FALSE))=TRUE,0,VLOOKUP($A41,기획현황!$F:$BS,기획현황!$AU$1,FALSE))</f>
        <v>0</v>
      </c>
      <c r="L41" s="1131">
        <f>IF(ISERROR(VLOOKUP($A41,기획현황!$F:$BS,기획현황!$AV$1,FALSE))=TRUE,0,VLOOKUP($A41,기획현황!$F:$BS,기획현황!$AV$1,FALSE))</f>
        <v>0</v>
      </c>
      <c r="M41" s="1132">
        <f>IF(ISERROR(VLOOKUP($A41,기획현황!$F:$BS,기획현황!$AW$1,FALSE))=TRUE,0,VLOOKUP($A41,기획현황!$F:$BS,기획현황!$AW$1,FALSE))</f>
        <v>0</v>
      </c>
      <c r="N41" s="1133">
        <f>IF(ISERROR(VLOOKUP($A41,기획현황!$F:$BS,기획현황!$AP$1,FALSE))=TRUE,0,VLOOKUP($A41,기획현황!$F:$BS,기획현황!$AP$1,FALSE))</f>
        <v>0</v>
      </c>
      <c r="O41" s="1134">
        <f t="shared" si="8"/>
        <v>0</v>
      </c>
      <c r="P41" s="1135">
        <f t="shared" si="8"/>
        <v>0</v>
      </c>
      <c r="Q41" s="1135">
        <f t="shared" si="8"/>
        <v>0</v>
      </c>
      <c r="R41" s="1135">
        <f t="shared" si="8"/>
        <v>0</v>
      </c>
      <c r="S41" s="1136">
        <f t="shared" si="8"/>
        <v>0</v>
      </c>
      <c r="T41" s="1136">
        <f t="shared" si="8"/>
        <v>0</v>
      </c>
      <c r="U41" s="1137">
        <f>IF(ISERROR(VLOOKUP($A41,기획현황!$F:$BS,기획현황!$AM$1,FALSE))=TRUE,0,VLOOKUP($A41,기획현황!$F:$BS,기획현황!$AM$1,FALSE))</f>
        <v>0</v>
      </c>
      <c r="V41" s="1138">
        <f t="shared" si="2"/>
        <v>0</v>
      </c>
      <c r="W41" s="1139">
        <f>IF(ISERROR(VLOOKUP($A41,기획현황!$F:$BS,기획현황!$BG$1,FALSE))=TRUE,0,VLOOKUP($A41,기획현황!$F:$BS,기획현황!$BG$1,FALSE))</f>
        <v>0</v>
      </c>
      <c r="X41" s="1138"/>
      <c r="Y41" s="238"/>
      <c r="Z41" s="1130">
        <f t="shared" si="10"/>
        <v>0</v>
      </c>
      <c r="AA41" s="1131">
        <f t="shared" si="4"/>
        <v>0</v>
      </c>
      <c r="AB41" s="1132">
        <f t="shared" si="4"/>
        <v>0</v>
      </c>
      <c r="AC41" s="1140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30">
        <f t="shared" si="9"/>
        <v>0</v>
      </c>
      <c r="AE41" s="1141">
        <f t="shared" si="9"/>
        <v>0</v>
      </c>
      <c r="AF41" s="1141">
        <f t="shared" si="9"/>
        <v>0</v>
      </c>
      <c r="AG41" s="1141">
        <f t="shared" si="9"/>
        <v>0</v>
      </c>
      <c r="AH41" s="1142">
        <f t="shared" si="9"/>
        <v>0</v>
      </c>
      <c r="AI41" s="1142">
        <f t="shared" si="9"/>
        <v>0</v>
      </c>
      <c r="AJ41" s="1143">
        <f>IF(ISERROR(VLOOKUP($A41,기획현황!$F:$BS,기획현황!$AM$1,FALSE))=TRUE,0,VLOOKUP($A41,기획현황!$F:$BS,기획현황!$AM$1,FALSE))</f>
        <v>0</v>
      </c>
      <c r="AK41" s="1138">
        <f t="shared" si="0"/>
        <v>0</v>
      </c>
      <c r="AL41" s="31">
        <f t="shared" si="7"/>
        <v>0</v>
      </c>
    </row>
    <row r="42" spans="2:38" ht="53.25" customHeight="1">
      <c r="B42" s="310" t="str">
        <f t="shared" si="6"/>
        <v/>
      </c>
      <c r="C42" s="1125">
        <f>IF(ISERROR(VLOOKUP($A42,기획현황!$F:$BS,기획현황!$AG$1,FALSE))=TRUE,0,VLOOKUP($A42,기획현황!$F:$BS,기획현황!$AG$1,FALSE))</f>
        <v>0</v>
      </c>
      <c r="D42" s="1125">
        <f>IF(ISERROR(VLOOKUP($A42,기획현황!$F:$BS,기획현황!$AK$1,FALSE))=TRUE,0,VLOOKUP($A42,기획현황!$F:$BS,기획현황!$AK$1,FALSE))</f>
        <v>0</v>
      </c>
      <c r="F42" s="1126"/>
      <c r="G42" s="1127" t="str">
        <f>IF(ISERROR(VLOOKUP($A42,기획현황!$F:$BS,기획현황!$U$1,FALSE))=TRUE,"",VLOOKUP($A42,기획현황!$F:$BS,기획현황!$U$1,FALSE))</f>
        <v/>
      </c>
      <c r="H42" s="1127" t="str">
        <f>IF(ISERROR(VLOOKUP($A42,기획현황!$F:$BS,기획현황!$X$1,FALSE))=TRUE,"",VLOOKUP($A42,기획현황!$F:$BS,기획현황!$X$1,FALSE))</f>
        <v/>
      </c>
      <c r="I42" s="1128" t="str">
        <f>IF(ISERROR(VLOOKUP($A42,기획현황!$F:$BS,기획현황!$AG$1,FALSE))=TRUE,"",VLOOKUP($A42,기획현황!$F:$BS,기획현황!$AG$1,FALSE))</f>
        <v/>
      </c>
      <c r="J42" s="1144">
        <f>SUMIF(기획현황!$F:$F,$A42,기획현황!$AF:$AF)</f>
        <v>0</v>
      </c>
      <c r="K42" s="1130">
        <f>IF(ISERROR(VLOOKUP($A42,기획현황!$F:$BS,기획현황!$AU$1,FALSE))=TRUE,0,VLOOKUP($A42,기획현황!$F:$BS,기획현황!$AU$1,FALSE))</f>
        <v>0</v>
      </c>
      <c r="L42" s="1131">
        <f>IF(ISERROR(VLOOKUP($A42,기획현황!$F:$BS,기획현황!$AV$1,FALSE))=TRUE,0,VLOOKUP($A42,기획현황!$F:$BS,기획현황!$AV$1,FALSE))</f>
        <v>0</v>
      </c>
      <c r="M42" s="1132">
        <f>IF(ISERROR(VLOOKUP($A42,기획현황!$F:$BS,기획현황!$AW$1,FALSE))=TRUE,0,VLOOKUP($A42,기획현황!$F:$BS,기획현황!$AW$1,FALSE))</f>
        <v>0</v>
      </c>
      <c r="N42" s="1133">
        <f>IF(ISERROR(VLOOKUP($A42,기획현황!$F:$BS,기획현황!$AP$1,FALSE))=TRUE,0,VLOOKUP($A42,기획현황!$F:$BS,기획현황!$AP$1,FALSE))</f>
        <v>0</v>
      </c>
      <c r="O42" s="1134">
        <f t="shared" si="8"/>
        <v>0</v>
      </c>
      <c r="P42" s="1135">
        <f t="shared" si="8"/>
        <v>0</v>
      </c>
      <c r="Q42" s="1135">
        <f t="shared" si="8"/>
        <v>0</v>
      </c>
      <c r="R42" s="1135">
        <f t="shared" si="8"/>
        <v>0</v>
      </c>
      <c r="S42" s="1136">
        <f t="shared" si="8"/>
        <v>0</v>
      </c>
      <c r="T42" s="1136">
        <f t="shared" si="8"/>
        <v>0</v>
      </c>
      <c r="U42" s="1137">
        <f>IF(ISERROR(VLOOKUP($A42,기획현황!$F:$BS,기획현황!$AM$1,FALSE))=TRUE,0,VLOOKUP($A42,기획현황!$F:$BS,기획현황!$AM$1,FALSE))</f>
        <v>0</v>
      </c>
      <c r="V42" s="1138">
        <f t="shared" si="2"/>
        <v>0</v>
      </c>
      <c r="W42" s="1139">
        <f>IF(ISERROR(VLOOKUP($A42,기획현황!$F:$BS,기획현황!$BG$1,FALSE))=TRUE,0,VLOOKUP($A42,기획현황!$F:$BS,기획현황!$BG$1,FALSE))</f>
        <v>0</v>
      </c>
      <c r="X42" s="1138"/>
      <c r="Y42" s="238"/>
      <c r="Z42" s="1130">
        <f t="shared" si="10"/>
        <v>0</v>
      </c>
      <c r="AA42" s="1131">
        <f t="shared" si="4"/>
        <v>0</v>
      </c>
      <c r="AB42" s="1132">
        <f t="shared" si="4"/>
        <v>0</v>
      </c>
      <c r="AC42" s="1140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30">
        <f t="shared" si="9"/>
        <v>0</v>
      </c>
      <c r="AE42" s="1141">
        <f t="shared" si="9"/>
        <v>0</v>
      </c>
      <c r="AF42" s="1141">
        <f t="shared" si="9"/>
        <v>0</v>
      </c>
      <c r="AG42" s="1141">
        <f t="shared" si="9"/>
        <v>0</v>
      </c>
      <c r="AH42" s="1142">
        <f t="shared" si="9"/>
        <v>0</v>
      </c>
      <c r="AI42" s="1142">
        <f t="shared" si="9"/>
        <v>0</v>
      </c>
      <c r="AJ42" s="1143">
        <f>IF(ISERROR(VLOOKUP($A42,기획현황!$F:$BS,기획현황!$AM$1,FALSE))=TRUE,0,VLOOKUP($A42,기획현황!$F:$BS,기획현황!$AM$1,FALSE))</f>
        <v>0</v>
      </c>
      <c r="AK42" s="1138">
        <f t="shared" si="0"/>
        <v>0</v>
      </c>
      <c r="AL42" s="31">
        <f t="shared" si="7"/>
        <v>0</v>
      </c>
    </row>
    <row r="43" spans="2:38" ht="53.25" customHeight="1">
      <c r="B43" s="310" t="str">
        <f t="shared" si="6"/>
        <v/>
      </c>
      <c r="C43" s="1125">
        <f>IF(ISERROR(VLOOKUP($A43,기획현황!$F:$BS,기획현황!$AG$1,FALSE))=TRUE,0,VLOOKUP($A43,기획현황!$F:$BS,기획현황!$AG$1,FALSE))</f>
        <v>0</v>
      </c>
      <c r="D43" s="1125">
        <f>IF(ISERROR(VLOOKUP($A43,기획현황!$F:$BS,기획현황!$AK$1,FALSE))=TRUE,0,VLOOKUP($A43,기획현황!$F:$BS,기획현황!$AK$1,FALSE))</f>
        <v>0</v>
      </c>
      <c r="F43" s="1126"/>
      <c r="G43" s="1127" t="str">
        <f>IF(ISERROR(VLOOKUP($A43,기획현황!$F:$BS,기획현황!$U$1,FALSE))=TRUE,"",VLOOKUP($A43,기획현황!$F:$BS,기획현황!$U$1,FALSE))</f>
        <v/>
      </c>
      <c r="H43" s="1127" t="str">
        <f>IF(ISERROR(VLOOKUP($A43,기획현황!$F:$BS,기획현황!$X$1,FALSE))=TRUE,"",VLOOKUP($A43,기획현황!$F:$BS,기획현황!$X$1,FALSE))</f>
        <v/>
      </c>
      <c r="I43" s="1128" t="str">
        <f>IF(ISERROR(VLOOKUP($A43,기획현황!$F:$BS,기획현황!$AG$1,FALSE))=TRUE,"",VLOOKUP($A43,기획현황!$F:$BS,기획현황!$AG$1,FALSE))</f>
        <v/>
      </c>
      <c r="J43" s="1144">
        <f>SUMIF(기획현황!$F:$F,$A43,기획현황!$AF:$AF)</f>
        <v>0</v>
      </c>
      <c r="K43" s="1130">
        <f>IF(ISERROR(VLOOKUP($A43,기획현황!$F:$BS,기획현황!$AU$1,FALSE))=TRUE,0,VLOOKUP($A43,기획현황!$F:$BS,기획현황!$AU$1,FALSE))</f>
        <v>0</v>
      </c>
      <c r="L43" s="1131">
        <f>IF(ISERROR(VLOOKUP($A43,기획현황!$F:$BS,기획현황!$AV$1,FALSE))=TRUE,0,VLOOKUP($A43,기획현황!$F:$BS,기획현황!$AV$1,FALSE))</f>
        <v>0</v>
      </c>
      <c r="M43" s="1132">
        <f>IF(ISERROR(VLOOKUP($A43,기획현황!$F:$BS,기획현황!$AW$1,FALSE))=TRUE,0,VLOOKUP($A43,기획현황!$F:$BS,기획현황!$AW$1,FALSE))</f>
        <v>0</v>
      </c>
      <c r="N43" s="1133">
        <f>IF(ISERROR(VLOOKUP($A43,기획현황!$F:$BS,기획현황!$AP$1,FALSE))=TRUE,0,VLOOKUP($A43,기획현황!$F:$BS,기획현황!$AP$1,FALSE))</f>
        <v>0</v>
      </c>
      <c r="O43" s="1134">
        <f t="shared" si="8"/>
        <v>0</v>
      </c>
      <c r="P43" s="1135">
        <f t="shared" si="8"/>
        <v>0</v>
      </c>
      <c r="Q43" s="1135">
        <f t="shared" si="8"/>
        <v>0</v>
      </c>
      <c r="R43" s="1135">
        <f t="shared" si="8"/>
        <v>0</v>
      </c>
      <c r="S43" s="1136">
        <f t="shared" si="8"/>
        <v>0</v>
      </c>
      <c r="T43" s="1136">
        <f t="shared" si="8"/>
        <v>0</v>
      </c>
      <c r="U43" s="1137">
        <f>IF(ISERROR(VLOOKUP($A43,기획현황!$F:$BS,기획현황!$AM$1,FALSE))=TRUE,0,VLOOKUP($A43,기획현황!$F:$BS,기획현황!$AM$1,FALSE))</f>
        <v>0</v>
      </c>
      <c r="V43" s="1138">
        <f t="shared" si="2"/>
        <v>0</v>
      </c>
      <c r="W43" s="1139">
        <f>IF(ISERROR(VLOOKUP($A43,기획현황!$F:$BS,기획현황!$BG$1,FALSE))=TRUE,0,VLOOKUP($A43,기획현황!$F:$BS,기획현황!$BG$1,FALSE))</f>
        <v>0</v>
      </c>
      <c r="X43" s="1138"/>
      <c r="Y43" s="238"/>
      <c r="Z43" s="1130">
        <f t="shared" si="10"/>
        <v>0</v>
      </c>
      <c r="AA43" s="1131">
        <f t="shared" si="4"/>
        <v>0</v>
      </c>
      <c r="AB43" s="1132">
        <f t="shared" si="4"/>
        <v>0</v>
      </c>
      <c r="AC43" s="1140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30">
        <f t="shared" si="9"/>
        <v>0</v>
      </c>
      <c r="AE43" s="1141">
        <f t="shared" si="9"/>
        <v>0</v>
      </c>
      <c r="AF43" s="1141">
        <f t="shared" si="9"/>
        <v>0</v>
      </c>
      <c r="AG43" s="1141">
        <f t="shared" si="9"/>
        <v>0</v>
      </c>
      <c r="AH43" s="1142">
        <f t="shared" si="9"/>
        <v>0</v>
      </c>
      <c r="AI43" s="1142">
        <f t="shared" si="9"/>
        <v>0</v>
      </c>
      <c r="AJ43" s="1143">
        <f>IF(ISERROR(VLOOKUP($A43,기획현황!$F:$BS,기획현황!$AM$1,FALSE))=TRUE,0,VLOOKUP($A43,기획현황!$F:$BS,기획현황!$AM$1,FALSE))</f>
        <v>0</v>
      </c>
      <c r="AK43" s="1138">
        <f t="shared" si="0"/>
        <v>0</v>
      </c>
      <c r="AL43" s="31">
        <f t="shared" si="7"/>
        <v>0</v>
      </c>
    </row>
    <row r="44" spans="2:38" ht="53.25" customHeight="1">
      <c r="B44" s="310" t="str">
        <f t="shared" si="6"/>
        <v/>
      </c>
      <c r="C44" s="1125">
        <f>IF(ISERROR(VLOOKUP($A44,기획현황!$F:$BS,기획현황!$AG$1,FALSE))=TRUE,0,VLOOKUP($A44,기획현황!$F:$BS,기획현황!$AG$1,FALSE))</f>
        <v>0</v>
      </c>
      <c r="D44" s="1125">
        <f>IF(ISERROR(VLOOKUP($A44,기획현황!$F:$BS,기획현황!$AK$1,FALSE))=TRUE,0,VLOOKUP($A44,기획현황!$F:$BS,기획현황!$AK$1,FALSE))</f>
        <v>0</v>
      </c>
      <c r="F44" s="1126"/>
      <c r="G44" s="1127" t="str">
        <f>IF(ISERROR(VLOOKUP($A44,기획현황!$F:$BS,기획현황!$U$1,FALSE))=TRUE,"",VLOOKUP($A44,기획현황!$F:$BS,기획현황!$U$1,FALSE))</f>
        <v/>
      </c>
      <c r="H44" s="1127" t="str">
        <f>IF(ISERROR(VLOOKUP($A44,기획현황!$F:$BS,기획현황!$X$1,FALSE))=TRUE,"",VLOOKUP($A44,기획현황!$F:$BS,기획현황!$X$1,FALSE))</f>
        <v/>
      </c>
      <c r="I44" s="1128" t="str">
        <f>IF(ISERROR(VLOOKUP($A44,기획현황!$F:$BS,기획현황!$AG$1,FALSE))=TRUE,"",VLOOKUP($A44,기획현황!$F:$BS,기획현황!$AG$1,FALSE))</f>
        <v/>
      </c>
      <c r="J44" s="1144">
        <f>SUMIF(기획현황!$F:$F,$A44,기획현황!$AF:$AF)</f>
        <v>0</v>
      </c>
      <c r="K44" s="1130">
        <f>IF(ISERROR(VLOOKUP($A44,기획현황!$F:$BS,기획현황!$AU$1,FALSE))=TRUE,0,VLOOKUP($A44,기획현황!$F:$BS,기획현황!$AU$1,FALSE))</f>
        <v>0</v>
      </c>
      <c r="L44" s="1131">
        <f>IF(ISERROR(VLOOKUP($A44,기획현황!$F:$BS,기획현황!$AV$1,FALSE))=TRUE,0,VLOOKUP($A44,기획현황!$F:$BS,기획현황!$AV$1,FALSE))</f>
        <v>0</v>
      </c>
      <c r="M44" s="1132">
        <f>IF(ISERROR(VLOOKUP($A44,기획현황!$F:$BS,기획현황!$AW$1,FALSE))=TRUE,0,VLOOKUP($A44,기획현황!$F:$BS,기획현황!$AW$1,FALSE))</f>
        <v>0</v>
      </c>
      <c r="N44" s="1133">
        <f>IF(ISERROR(VLOOKUP($A44,기획현황!$F:$BS,기획현황!$AP$1,FALSE))=TRUE,0,VLOOKUP($A44,기획현황!$F:$BS,기획현황!$AP$1,FALSE))</f>
        <v>0</v>
      </c>
      <c r="O44" s="1134">
        <f t="shared" si="8"/>
        <v>0</v>
      </c>
      <c r="P44" s="1135">
        <f t="shared" si="8"/>
        <v>0</v>
      </c>
      <c r="Q44" s="1135">
        <f t="shared" si="8"/>
        <v>0</v>
      </c>
      <c r="R44" s="1135">
        <f t="shared" si="8"/>
        <v>0</v>
      </c>
      <c r="S44" s="1136">
        <f t="shared" si="8"/>
        <v>0</v>
      </c>
      <c r="T44" s="1136">
        <f t="shared" si="8"/>
        <v>0</v>
      </c>
      <c r="U44" s="1137">
        <f>IF(ISERROR(VLOOKUP($A44,기획현황!$F:$BS,기획현황!$AM$1,FALSE))=TRUE,0,VLOOKUP($A44,기획현황!$F:$BS,기획현황!$AM$1,FALSE))</f>
        <v>0</v>
      </c>
      <c r="V44" s="1138">
        <f t="shared" si="2"/>
        <v>0</v>
      </c>
      <c r="W44" s="1139">
        <f>IF(ISERROR(VLOOKUP($A44,기획현황!$F:$BS,기획현황!$BG$1,FALSE))=TRUE,0,VLOOKUP($A44,기획현황!$F:$BS,기획현황!$BG$1,FALSE))</f>
        <v>0</v>
      </c>
      <c r="X44" s="1138"/>
      <c r="Y44" s="238"/>
      <c r="Z44" s="1130">
        <f t="shared" si="10"/>
        <v>0</v>
      </c>
      <c r="AA44" s="1131">
        <f t="shared" si="4"/>
        <v>0</v>
      </c>
      <c r="AB44" s="1132">
        <f t="shared" si="4"/>
        <v>0</v>
      </c>
      <c r="AC44" s="1140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30">
        <f t="shared" si="9"/>
        <v>0</v>
      </c>
      <c r="AE44" s="1141">
        <f t="shared" si="9"/>
        <v>0</v>
      </c>
      <c r="AF44" s="1141">
        <f t="shared" si="9"/>
        <v>0</v>
      </c>
      <c r="AG44" s="1141">
        <f t="shared" si="9"/>
        <v>0</v>
      </c>
      <c r="AH44" s="1142">
        <f t="shared" si="9"/>
        <v>0</v>
      </c>
      <c r="AI44" s="1142">
        <f t="shared" si="9"/>
        <v>0</v>
      </c>
      <c r="AJ44" s="1143">
        <f>IF(ISERROR(VLOOKUP($A44,기획현황!$F:$BS,기획현황!$AM$1,FALSE))=TRUE,0,VLOOKUP($A44,기획현황!$F:$BS,기획현황!$AM$1,FALSE))</f>
        <v>0</v>
      </c>
      <c r="AK44" s="1138">
        <f t="shared" si="0"/>
        <v>0</v>
      </c>
      <c r="AL44" s="31">
        <f t="shared" si="7"/>
        <v>0</v>
      </c>
    </row>
    <row r="45" spans="2:38" ht="53.25" customHeight="1">
      <c r="B45" s="310" t="str">
        <f t="shared" si="6"/>
        <v/>
      </c>
      <c r="C45" s="1125">
        <f>IF(ISERROR(VLOOKUP($A45,기획현황!$F:$BS,기획현황!$AG$1,FALSE))=TRUE,0,VLOOKUP($A45,기획현황!$F:$BS,기획현황!$AG$1,FALSE))</f>
        <v>0</v>
      </c>
      <c r="D45" s="1125">
        <f>IF(ISERROR(VLOOKUP($A45,기획현황!$F:$BS,기획현황!$AK$1,FALSE))=TRUE,0,VLOOKUP($A45,기획현황!$F:$BS,기획현황!$AK$1,FALSE))</f>
        <v>0</v>
      </c>
      <c r="F45" s="1126"/>
      <c r="G45" s="1127" t="str">
        <f>IF(ISERROR(VLOOKUP($A45,기획현황!$F:$BS,기획현황!$U$1,FALSE))=TRUE,"",VLOOKUP($A45,기획현황!$F:$BS,기획현황!$U$1,FALSE))</f>
        <v/>
      </c>
      <c r="H45" s="1127" t="str">
        <f>IF(ISERROR(VLOOKUP($A45,기획현황!$F:$BS,기획현황!$X$1,FALSE))=TRUE,"",VLOOKUP($A45,기획현황!$F:$BS,기획현황!$X$1,FALSE))</f>
        <v/>
      </c>
      <c r="I45" s="1128" t="str">
        <f>IF(ISERROR(VLOOKUP($A45,기획현황!$F:$BS,기획현황!$AG$1,FALSE))=TRUE,"",VLOOKUP($A45,기획현황!$F:$BS,기획현황!$AG$1,FALSE))</f>
        <v/>
      </c>
      <c r="J45" s="1144">
        <f>SUMIF(기획현황!$F:$F,$A45,기획현황!$AF:$AF)</f>
        <v>0</v>
      </c>
      <c r="K45" s="1130">
        <f>IF(ISERROR(VLOOKUP($A45,기획현황!$F:$BS,기획현황!$AU$1,FALSE))=TRUE,0,VLOOKUP($A45,기획현황!$F:$BS,기획현황!$AU$1,FALSE))</f>
        <v>0</v>
      </c>
      <c r="L45" s="1131">
        <f>IF(ISERROR(VLOOKUP($A45,기획현황!$F:$BS,기획현황!$AV$1,FALSE))=TRUE,0,VLOOKUP($A45,기획현황!$F:$BS,기획현황!$AV$1,FALSE))</f>
        <v>0</v>
      </c>
      <c r="M45" s="1132">
        <f>IF(ISERROR(VLOOKUP($A45,기획현황!$F:$BS,기획현황!$AW$1,FALSE))=TRUE,0,VLOOKUP($A45,기획현황!$F:$BS,기획현황!$AW$1,FALSE))</f>
        <v>0</v>
      </c>
      <c r="N45" s="1133">
        <f>IF(ISERROR(VLOOKUP($A45,기획현황!$F:$BS,기획현황!$AP$1,FALSE))=TRUE,0,VLOOKUP($A45,기획현황!$F:$BS,기획현황!$AP$1,FALSE))</f>
        <v>0</v>
      </c>
      <c r="O45" s="1134">
        <f t="shared" si="8"/>
        <v>0</v>
      </c>
      <c r="P45" s="1135">
        <f t="shared" si="8"/>
        <v>0</v>
      </c>
      <c r="Q45" s="1135">
        <f t="shared" si="8"/>
        <v>0</v>
      </c>
      <c r="R45" s="1135">
        <f t="shared" si="8"/>
        <v>0</v>
      </c>
      <c r="S45" s="1136">
        <f t="shared" si="8"/>
        <v>0</v>
      </c>
      <c r="T45" s="1136">
        <f t="shared" si="8"/>
        <v>0</v>
      </c>
      <c r="U45" s="1137">
        <f>IF(ISERROR(VLOOKUP($A45,기획현황!$F:$BS,기획현황!$AM$1,FALSE))=TRUE,0,VLOOKUP($A45,기획현황!$F:$BS,기획현황!$AM$1,FALSE))</f>
        <v>0</v>
      </c>
      <c r="V45" s="1138">
        <f t="shared" si="2"/>
        <v>0</v>
      </c>
      <c r="W45" s="1139">
        <f>IF(ISERROR(VLOOKUP($A45,기획현황!$F:$BS,기획현황!$BG$1,FALSE))=TRUE,0,VLOOKUP($A45,기획현황!$F:$BS,기획현황!$BG$1,FALSE))</f>
        <v>0</v>
      </c>
      <c r="X45" s="1138"/>
      <c r="Y45" s="238"/>
      <c r="Z45" s="1130">
        <f t="shared" si="10"/>
        <v>0</v>
      </c>
      <c r="AA45" s="1131">
        <f t="shared" si="4"/>
        <v>0</v>
      </c>
      <c r="AB45" s="1132">
        <f t="shared" si="4"/>
        <v>0</v>
      </c>
      <c r="AC45" s="1140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30">
        <f t="shared" si="9"/>
        <v>0</v>
      </c>
      <c r="AE45" s="1141">
        <f t="shared" si="9"/>
        <v>0</v>
      </c>
      <c r="AF45" s="1141">
        <f t="shared" si="9"/>
        <v>0</v>
      </c>
      <c r="AG45" s="1141">
        <f t="shared" si="9"/>
        <v>0</v>
      </c>
      <c r="AH45" s="1142">
        <f t="shared" si="9"/>
        <v>0</v>
      </c>
      <c r="AI45" s="1142">
        <f t="shared" si="9"/>
        <v>0</v>
      </c>
      <c r="AJ45" s="1143">
        <f>IF(ISERROR(VLOOKUP($A45,기획현황!$F:$BS,기획현황!$AM$1,FALSE))=TRUE,0,VLOOKUP($A45,기획현황!$F:$BS,기획현황!$AM$1,FALSE))</f>
        <v>0</v>
      </c>
      <c r="AK45" s="1138">
        <f t="shared" si="0"/>
        <v>0</v>
      </c>
      <c r="AL45" s="31">
        <f t="shared" si="7"/>
        <v>0</v>
      </c>
    </row>
    <row r="46" spans="2:38" ht="53.25" customHeight="1">
      <c r="B46" s="310" t="str">
        <f t="shared" si="6"/>
        <v/>
      </c>
      <c r="C46" s="1125">
        <f>IF(ISERROR(VLOOKUP($A46,기획현황!$F:$BS,기획현황!$AG$1,FALSE))=TRUE,0,VLOOKUP($A46,기획현황!$F:$BS,기획현황!$AG$1,FALSE))</f>
        <v>0</v>
      </c>
      <c r="D46" s="1125">
        <f>IF(ISERROR(VLOOKUP($A46,기획현황!$F:$BS,기획현황!$AK$1,FALSE))=TRUE,0,VLOOKUP($A46,기획현황!$F:$BS,기획현황!$AK$1,FALSE))</f>
        <v>0</v>
      </c>
      <c r="F46" s="1126"/>
      <c r="G46" s="1127" t="str">
        <f>IF(ISERROR(VLOOKUP($A46,기획현황!$F:$BS,기획현황!$U$1,FALSE))=TRUE,"",VLOOKUP($A46,기획현황!$F:$BS,기획현황!$U$1,FALSE))</f>
        <v/>
      </c>
      <c r="H46" s="1127" t="str">
        <f>IF(ISERROR(VLOOKUP($A46,기획현황!$F:$BS,기획현황!$X$1,FALSE))=TRUE,"",VLOOKUP($A46,기획현황!$F:$BS,기획현황!$X$1,FALSE))</f>
        <v/>
      </c>
      <c r="I46" s="1128" t="str">
        <f>IF(ISERROR(VLOOKUP($A46,기획현황!$F:$BS,기획현황!$AG$1,FALSE))=TRUE,"",VLOOKUP($A46,기획현황!$F:$BS,기획현황!$AG$1,FALSE))</f>
        <v/>
      </c>
      <c r="J46" s="1144">
        <f>SUMIF(기획현황!$F:$F,$A46,기획현황!$AF:$AF)</f>
        <v>0</v>
      </c>
      <c r="K46" s="1130">
        <f>IF(ISERROR(VLOOKUP($A46,기획현황!$F:$BS,기획현황!$AU$1,FALSE))=TRUE,0,VLOOKUP($A46,기획현황!$F:$BS,기획현황!$AU$1,FALSE))</f>
        <v>0</v>
      </c>
      <c r="L46" s="1131">
        <f>IF(ISERROR(VLOOKUP($A46,기획현황!$F:$BS,기획현황!$AV$1,FALSE))=TRUE,0,VLOOKUP($A46,기획현황!$F:$BS,기획현황!$AV$1,FALSE))</f>
        <v>0</v>
      </c>
      <c r="M46" s="1132">
        <f>IF(ISERROR(VLOOKUP($A46,기획현황!$F:$BS,기획현황!$AW$1,FALSE))=TRUE,0,VLOOKUP($A46,기획현황!$F:$BS,기획현황!$AW$1,FALSE))</f>
        <v>0</v>
      </c>
      <c r="N46" s="1133">
        <f>IF(ISERROR(VLOOKUP($A46,기획현황!$F:$BS,기획현황!$AP$1,FALSE))=TRUE,0,VLOOKUP($A46,기획현황!$F:$BS,기획현황!$AP$1,FALSE))</f>
        <v>0</v>
      </c>
      <c r="O46" s="1134">
        <f t="shared" si="8"/>
        <v>0</v>
      </c>
      <c r="P46" s="1135">
        <f t="shared" si="8"/>
        <v>0</v>
      </c>
      <c r="Q46" s="1135">
        <f t="shared" si="8"/>
        <v>0</v>
      </c>
      <c r="R46" s="1135">
        <f t="shared" si="8"/>
        <v>0</v>
      </c>
      <c r="S46" s="1136">
        <f t="shared" si="8"/>
        <v>0</v>
      </c>
      <c r="T46" s="1136">
        <f t="shared" si="8"/>
        <v>0</v>
      </c>
      <c r="U46" s="1137">
        <f>IF(ISERROR(VLOOKUP($A46,기획현황!$F:$BS,기획현황!$AM$1,FALSE))=TRUE,0,VLOOKUP($A46,기획현황!$F:$BS,기획현황!$AM$1,FALSE))</f>
        <v>0</v>
      </c>
      <c r="V46" s="1138">
        <f t="shared" si="2"/>
        <v>0</v>
      </c>
      <c r="W46" s="1139">
        <f>IF(ISERROR(VLOOKUP($A46,기획현황!$F:$BS,기획현황!$BG$1,FALSE))=TRUE,0,VLOOKUP($A46,기획현황!$F:$BS,기획현황!$BG$1,FALSE))</f>
        <v>0</v>
      </c>
      <c r="X46" s="1138"/>
      <c r="Y46" s="238"/>
      <c r="Z46" s="1130">
        <f t="shared" si="10"/>
        <v>0</v>
      </c>
      <c r="AA46" s="1131">
        <f t="shared" si="4"/>
        <v>0</v>
      </c>
      <c r="AB46" s="1132">
        <f t="shared" si="4"/>
        <v>0</v>
      </c>
      <c r="AC46" s="1140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30">
        <f t="shared" si="9"/>
        <v>0</v>
      </c>
      <c r="AE46" s="1141">
        <f t="shared" si="9"/>
        <v>0</v>
      </c>
      <c r="AF46" s="1141">
        <f t="shared" si="9"/>
        <v>0</v>
      </c>
      <c r="AG46" s="1141">
        <f t="shared" si="9"/>
        <v>0</v>
      </c>
      <c r="AH46" s="1142">
        <f t="shared" si="9"/>
        <v>0</v>
      </c>
      <c r="AI46" s="1142">
        <f t="shared" si="9"/>
        <v>0</v>
      </c>
      <c r="AJ46" s="1143">
        <f>IF(ISERROR(VLOOKUP($A46,기획현황!$F:$BS,기획현황!$AM$1,FALSE))=TRUE,0,VLOOKUP($A46,기획현황!$F:$BS,기획현황!$AM$1,FALSE))</f>
        <v>0</v>
      </c>
      <c r="AK46" s="1138">
        <f t="shared" si="0"/>
        <v>0</v>
      </c>
      <c r="AL46" s="31">
        <f t="shared" si="7"/>
        <v>0</v>
      </c>
    </row>
    <row r="47" spans="2:38" ht="53.25" customHeight="1">
      <c r="B47" s="310" t="str">
        <f t="shared" si="6"/>
        <v/>
      </c>
      <c r="C47" s="1125">
        <f>IF(ISERROR(VLOOKUP($A47,기획현황!$F:$BS,기획현황!$AG$1,FALSE))=TRUE,0,VLOOKUP($A47,기획현황!$F:$BS,기획현황!$AG$1,FALSE))</f>
        <v>0</v>
      </c>
      <c r="D47" s="1125">
        <f>IF(ISERROR(VLOOKUP($A47,기획현황!$F:$BS,기획현황!$AK$1,FALSE))=TRUE,0,VLOOKUP($A47,기획현황!$F:$BS,기획현황!$AK$1,FALSE))</f>
        <v>0</v>
      </c>
      <c r="F47" s="1126"/>
      <c r="G47" s="1127" t="str">
        <f>IF(ISERROR(VLOOKUP($A47,기획현황!$F:$BS,기획현황!$U$1,FALSE))=TRUE,"",VLOOKUP($A47,기획현황!$F:$BS,기획현황!$U$1,FALSE))</f>
        <v/>
      </c>
      <c r="H47" s="1127" t="str">
        <f>IF(ISERROR(VLOOKUP($A47,기획현황!$F:$BS,기획현황!$X$1,FALSE))=TRUE,"",VLOOKUP($A47,기획현황!$F:$BS,기획현황!$X$1,FALSE))</f>
        <v/>
      </c>
      <c r="I47" s="1128" t="str">
        <f>IF(ISERROR(VLOOKUP($A47,기획현황!$F:$BS,기획현황!$AG$1,FALSE))=TRUE,"",VLOOKUP($A47,기획현황!$F:$BS,기획현황!$AG$1,FALSE))</f>
        <v/>
      </c>
      <c r="J47" s="1144">
        <f>SUMIF(기획현황!$F:$F,$A47,기획현황!$AF:$AF)</f>
        <v>0</v>
      </c>
      <c r="K47" s="1130">
        <f>IF(ISERROR(VLOOKUP($A47,기획현황!$F:$BS,기획현황!$AU$1,FALSE))=TRUE,0,VLOOKUP($A47,기획현황!$F:$BS,기획현황!$AU$1,FALSE))</f>
        <v>0</v>
      </c>
      <c r="L47" s="1131">
        <f>IF(ISERROR(VLOOKUP($A47,기획현황!$F:$BS,기획현황!$AV$1,FALSE))=TRUE,0,VLOOKUP($A47,기획현황!$F:$BS,기획현황!$AV$1,FALSE))</f>
        <v>0</v>
      </c>
      <c r="M47" s="1132">
        <f>IF(ISERROR(VLOOKUP($A47,기획현황!$F:$BS,기획현황!$AW$1,FALSE))=TRUE,0,VLOOKUP($A47,기획현황!$F:$BS,기획현황!$AW$1,FALSE))</f>
        <v>0</v>
      </c>
      <c r="N47" s="1133">
        <f>IF(ISERROR(VLOOKUP($A47,기획현황!$F:$BS,기획현황!$AP$1,FALSE))=TRUE,0,VLOOKUP($A47,기획현황!$F:$BS,기획현황!$AP$1,FALSE))</f>
        <v>0</v>
      </c>
      <c r="O47" s="1134">
        <f t="shared" si="8"/>
        <v>0</v>
      </c>
      <c r="P47" s="1135">
        <f t="shared" si="8"/>
        <v>0</v>
      </c>
      <c r="Q47" s="1135">
        <f t="shared" si="8"/>
        <v>0</v>
      </c>
      <c r="R47" s="1135">
        <f t="shared" si="8"/>
        <v>0</v>
      </c>
      <c r="S47" s="1136">
        <f t="shared" si="8"/>
        <v>0</v>
      </c>
      <c r="T47" s="1136">
        <f t="shared" si="8"/>
        <v>0</v>
      </c>
      <c r="U47" s="1137">
        <f>IF(ISERROR(VLOOKUP($A47,기획현황!$F:$BS,기획현황!$AM$1,FALSE))=TRUE,0,VLOOKUP($A47,기획현황!$F:$BS,기획현황!$AM$1,FALSE))</f>
        <v>0</v>
      </c>
      <c r="V47" s="1138">
        <f t="shared" si="2"/>
        <v>0</v>
      </c>
      <c r="W47" s="1139">
        <f>IF(ISERROR(VLOOKUP($A47,기획현황!$F:$BS,기획현황!$BG$1,FALSE))=TRUE,0,VLOOKUP($A47,기획현황!$F:$BS,기획현황!$BG$1,FALSE))</f>
        <v>0</v>
      </c>
      <c r="X47" s="1138"/>
      <c r="Y47" s="238"/>
      <c r="Z47" s="1130">
        <f t="shared" si="10"/>
        <v>0</v>
      </c>
      <c r="AA47" s="1131">
        <f t="shared" si="4"/>
        <v>0</v>
      </c>
      <c r="AB47" s="1132">
        <f t="shared" si="4"/>
        <v>0</v>
      </c>
      <c r="AC47" s="1140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30">
        <f t="shared" si="9"/>
        <v>0</v>
      </c>
      <c r="AE47" s="1141">
        <f t="shared" si="9"/>
        <v>0</v>
      </c>
      <c r="AF47" s="1141">
        <f t="shared" si="9"/>
        <v>0</v>
      </c>
      <c r="AG47" s="1141">
        <f t="shared" si="9"/>
        <v>0</v>
      </c>
      <c r="AH47" s="1142">
        <f t="shared" si="9"/>
        <v>0</v>
      </c>
      <c r="AI47" s="1142">
        <f t="shared" si="9"/>
        <v>0</v>
      </c>
      <c r="AJ47" s="1143">
        <f>IF(ISERROR(VLOOKUP($A47,기획현황!$F:$BS,기획현황!$AM$1,FALSE))=TRUE,0,VLOOKUP($A47,기획현황!$F:$BS,기획현황!$AM$1,FALSE))</f>
        <v>0</v>
      </c>
      <c r="AK47" s="1145">
        <f>IF(ISERROR($AJ47/($AC47*1.1))=TRUE,0,$AJ47/($AC47*1.1))</f>
        <v>0</v>
      </c>
      <c r="AL47" s="31">
        <f t="shared" si="7"/>
        <v>0</v>
      </c>
    </row>
    <row r="48" spans="2:38" ht="53.25" customHeight="1">
      <c r="B48" s="310" t="str">
        <f t="shared" si="6"/>
        <v/>
      </c>
      <c r="C48" s="1125">
        <f>IF(ISERROR(VLOOKUP($A48,기획현황!$F:$BS,기획현황!$AG$1,FALSE))=TRUE,0,VLOOKUP($A48,기획현황!$F:$BS,기획현황!$AG$1,FALSE))</f>
        <v>0</v>
      </c>
      <c r="D48" s="1125">
        <f>IF(ISERROR(VLOOKUP($A48,기획현황!$F:$BS,기획현황!$AK$1,FALSE))=TRUE,0,VLOOKUP($A48,기획현황!$F:$BS,기획현황!$AK$1,FALSE))</f>
        <v>0</v>
      </c>
      <c r="F48" s="1126"/>
      <c r="G48" s="1127" t="str">
        <f>IF(ISERROR(VLOOKUP($A48,기획현황!$F:$BS,기획현황!$U$1,FALSE))=TRUE,"",VLOOKUP($A48,기획현황!$F:$BS,기획현황!$U$1,FALSE))</f>
        <v/>
      </c>
      <c r="H48" s="1127" t="str">
        <f>IF(ISERROR(VLOOKUP($A48,기획현황!$F:$BS,기획현황!$X$1,FALSE))=TRUE,"",VLOOKUP($A48,기획현황!$F:$BS,기획현황!$X$1,FALSE))</f>
        <v/>
      </c>
      <c r="I48" s="1128" t="str">
        <f>IF(ISERROR(VLOOKUP($A48,기획현황!$F:$BS,기획현황!$AG$1,FALSE))=TRUE,"",VLOOKUP($A48,기획현황!$F:$BS,기획현황!$AG$1,FALSE))</f>
        <v/>
      </c>
      <c r="J48" s="1144">
        <f>SUMIF(기획현황!$F:$F,$A48,기획현황!$AF:$AF)</f>
        <v>0</v>
      </c>
      <c r="K48" s="1130">
        <f>IF(ISERROR(VLOOKUP($A48,기획현황!$F:$BS,기획현황!$AU$1,FALSE))=TRUE,0,VLOOKUP($A48,기획현황!$F:$BS,기획현황!$AU$1,FALSE))</f>
        <v>0</v>
      </c>
      <c r="L48" s="1131">
        <f>IF(ISERROR(VLOOKUP($A48,기획현황!$F:$BS,기획현황!$AV$1,FALSE))=TRUE,0,VLOOKUP($A48,기획현황!$F:$BS,기획현황!$AV$1,FALSE))</f>
        <v>0</v>
      </c>
      <c r="M48" s="1132">
        <f>IF(ISERROR(VLOOKUP($A48,기획현황!$F:$BS,기획현황!$AW$1,FALSE))=TRUE,0,VLOOKUP($A48,기획현황!$F:$BS,기획현황!$AW$1,FALSE))</f>
        <v>0</v>
      </c>
      <c r="N48" s="1133">
        <f>IF(ISERROR(VLOOKUP($A48,기획현황!$F:$BS,기획현황!$AP$1,FALSE))=TRUE,0,VLOOKUP($A48,기획현황!$F:$BS,기획현황!$AP$1,FALSE))</f>
        <v>0</v>
      </c>
      <c r="O48" s="1134">
        <f t="shared" si="8"/>
        <v>0</v>
      </c>
      <c r="P48" s="1135">
        <f t="shared" si="8"/>
        <v>0</v>
      </c>
      <c r="Q48" s="1135">
        <f t="shared" si="8"/>
        <v>0</v>
      </c>
      <c r="R48" s="1135">
        <f t="shared" si="8"/>
        <v>0</v>
      </c>
      <c r="S48" s="1136">
        <f t="shared" si="8"/>
        <v>0</v>
      </c>
      <c r="T48" s="1136">
        <f t="shared" si="8"/>
        <v>0</v>
      </c>
      <c r="U48" s="1137">
        <f>IF(ISERROR(VLOOKUP($A48,기획현황!$F:$BS,기획현황!$AM$1,FALSE))=TRUE,0,VLOOKUP($A48,기획현황!$F:$BS,기획현황!$AM$1,FALSE))</f>
        <v>0</v>
      </c>
      <c r="V48" s="1138">
        <f t="shared" si="2"/>
        <v>0</v>
      </c>
      <c r="W48" s="1139">
        <f>IF(ISERROR(VLOOKUP($A48,기획현황!$F:$BS,기획현황!$BG$1,FALSE))=TRUE,0,VLOOKUP($A48,기획현황!$F:$BS,기획현황!$BG$1,FALSE))</f>
        <v>0</v>
      </c>
      <c r="X48" s="1138"/>
      <c r="Y48" s="238"/>
      <c r="Z48" s="1130">
        <f t="shared" si="10"/>
        <v>0</v>
      </c>
      <c r="AA48" s="1131">
        <f t="shared" si="4"/>
        <v>0</v>
      </c>
      <c r="AB48" s="1132">
        <f t="shared" si="4"/>
        <v>0</v>
      </c>
      <c r="AC48" s="1140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30">
        <f t="shared" si="9"/>
        <v>0</v>
      </c>
      <c r="AE48" s="1141">
        <f t="shared" si="9"/>
        <v>0</v>
      </c>
      <c r="AF48" s="1141">
        <f t="shared" si="9"/>
        <v>0</v>
      </c>
      <c r="AG48" s="1141">
        <f t="shared" si="9"/>
        <v>0</v>
      </c>
      <c r="AH48" s="1142">
        <f t="shared" si="9"/>
        <v>0</v>
      </c>
      <c r="AI48" s="1142">
        <f t="shared" si="9"/>
        <v>0</v>
      </c>
      <c r="AJ48" s="1143">
        <f>IF(ISERROR(VLOOKUP($A48,기획현황!$F:$BS,기획현황!$AM$1,FALSE))=TRUE,0,VLOOKUP($A48,기획현황!$F:$BS,기획현황!$AM$1,FALSE))</f>
        <v>0</v>
      </c>
      <c r="AK48" s="1145">
        <f>IF(ISERROR($AJ48/($AC48*1.1))=TRUE,0,$AJ48/($AC48*1.1))</f>
        <v>0</v>
      </c>
      <c r="AL48" s="31">
        <f t="shared" si="7"/>
        <v>0</v>
      </c>
    </row>
    <row r="49" spans="2:38" ht="53.25" customHeight="1">
      <c r="B49" s="310" t="str">
        <f t="shared" si="6"/>
        <v/>
      </c>
      <c r="C49" s="1125">
        <f>IF(ISERROR(VLOOKUP($A49,기획현황!$F:$BS,기획현황!$AG$1,FALSE))=TRUE,0,VLOOKUP($A49,기획현황!$F:$BS,기획현황!$AG$1,FALSE))</f>
        <v>0</v>
      </c>
      <c r="D49" s="1125">
        <f>IF(ISERROR(VLOOKUP($A49,기획현황!$F:$BS,기획현황!$AK$1,FALSE))=TRUE,0,VLOOKUP($A49,기획현황!$F:$BS,기획현황!$AK$1,FALSE))</f>
        <v>0</v>
      </c>
      <c r="F49" s="1126"/>
      <c r="G49" s="1127" t="str">
        <f>IF(ISERROR(VLOOKUP($A49,기획현황!$F:$BS,기획현황!$U$1,FALSE))=TRUE,"",VLOOKUP($A49,기획현황!$F:$BS,기획현황!$U$1,FALSE))</f>
        <v/>
      </c>
      <c r="H49" s="1127" t="str">
        <f>IF(ISERROR(VLOOKUP($A49,기획현황!$F:$BS,기획현황!$X$1,FALSE))=TRUE,"",VLOOKUP($A49,기획현황!$F:$BS,기획현황!$X$1,FALSE))</f>
        <v/>
      </c>
      <c r="I49" s="1128" t="str">
        <f>IF(ISERROR(VLOOKUP($A49,기획현황!$F:$BS,기획현황!$AG$1,FALSE))=TRUE,"",VLOOKUP($A49,기획현황!$F:$BS,기획현황!$AG$1,FALSE))</f>
        <v/>
      </c>
      <c r="J49" s="1144">
        <f>SUMIF(기획현황!$F:$F,$A49,기획현황!$AF:$AF)</f>
        <v>0</v>
      </c>
      <c r="K49" s="1130">
        <f>IF(ISERROR(VLOOKUP($A49,기획현황!$F:$BS,기획현황!$AU$1,FALSE))=TRUE,0,VLOOKUP($A49,기획현황!$F:$BS,기획현황!$AU$1,FALSE))</f>
        <v>0</v>
      </c>
      <c r="L49" s="1131">
        <f>IF(ISERROR(VLOOKUP($A49,기획현황!$F:$BS,기획현황!$AV$1,FALSE))=TRUE,0,VLOOKUP($A49,기획현황!$F:$BS,기획현황!$AV$1,FALSE))</f>
        <v>0</v>
      </c>
      <c r="M49" s="1132">
        <f>IF(ISERROR(VLOOKUP($A49,기획현황!$F:$BS,기획현황!$AW$1,FALSE))=TRUE,0,VLOOKUP($A49,기획현황!$F:$BS,기획현황!$AW$1,FALSE))</f>
        <v>0</v>
      </c>
      <c r="N49" s="1133">
        <f>IF(ISERROR(VLOOKUP($A49,기획현황!$F:$BS,기획현황!$AP$1,FALSE))=TRUE,0,VLOOKUP($A49,기획현황!$F:$BS,기획현황!$AP$1,FALSE))</f>
        <v>0</v>
      </c>
      <c r="O49" s="1134">
        <f t="shared" si="8"/>
        <v>0</v>
      </c>
      <c r="P49" s="1135">
        <f t="shared" si="8"/>
        <v>0</v>
      </c>
      <c r="Q49" s="1135">
        <f t="shared" si="8"/>
        <v>0</v>
      </c>
      <c r="R49" s="1135">
        <f t="shared" si="8"/>
        <v>0</v>
      </c>
      <c r="S49" s="1136">
        <f t="shared" si="8"/>
        <v>0</v>
      </c>
      <c r="T49" s="1136">
        <f t="shared" si="8"/>
        <v>0</v>
      </c>
      <c r="U49" s="1137">
        <f>IF(ISERROR(VLOOKUP($A49,기획현황!$F:$BS,기획현황!$AM$1,FALSE))=TRUE,0,VLOOKUP($A49,기획현황!$F:$BS,기획현황!$AM$1,FALSE))</f>
        <v>0</v>
      </c>
      <c r="V49" s="1138">
        <f t="shared" si="2"/>
        <v>0</v>
      </c>
      <c r="W49" s="1139">
        <f>IF(ISERROR(VLOOKUP($A49,기획현황!$F:$BS,기획현황!$BG$1,FALSE))=TRUE,0,VLOOKUP($A49,기획현황!$F:$BS,기획현황!$BG$1,FALSE))</f>
        <v>0</v>
      </c>
      <c r="X49" s="1138"/>
      <c r="Y49" s="238"/>
      <c r="Z49" s="1130">
        <f t="shared" si="10"/>
        <v>0</v>
      </c>
      <c r="AA49" s="1131">
        <f t="shared" si="4"/>
        <v>0</v>
      </c>
      <c r="AB49" s="1132">
        <f t="shared" si="4"/>
        <v>0</v>
      </c>
      <c r="AC49" s="1140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30">
        <f t="shared" si="9"/>
        <v>0</v>
      </c>
      <c r="AE49" s="1141">
        <f t="shared" si="9"/>
        <v>0</v>
      </c>
      <c r="AF49" s="1141">
        <f t="shared" si="9"/>
        <v>0</v>
      </c>
      <c r="AG49" s="1141">
        <f t="shared" si="9"/>
        <v>0</v>
      </c>
      <c r="AH49" s="1142">
        <f t="shared" si="9"/>
        <v>0</v>
      </c>
      <c r="AI49" s="1142">
        <f t="shared" si="9"/>
        <v>0</v>
      </c>
      <c r="AJ49" s="1143">
        <f>IF(ISERROR(VLOOKUP($A49,기획현황!$F:$BS,기획현황!$AM$1,FALSE))=TRUE,0,VLOOKUP($A49,기획현황!$F:$BS,기획현황!$AM$1,FALSE))</f>
        <v>0</v>
      </c>
      <c r="AK49" s="1145">
        <f>IF(ISERROR($AJ49/($AC49*1.1))=TRUE,0,$AJ49/($AC49*1.1))</f>
        <v>0</v>
      </c>
      <c r="AL49" s="31">
        <f t="shared" si="7"/>
        <v>0</v>
      </c>
    </row>
    <row r="50" spans="2:38" ht="53.25" customHeight="1">
      <c r="B50" s="310" t="str">
        <f t="shared" si="6"/>
        <v/>
      </c>
      <c r="C50" s="1125">
        <f>IF(ISERROR(VLOOKUP($A50,기획현황!$F:$BS,기획현황!$AG$1,FALSE))=TRUE,0,VLOOKUP($A50,기획현황!$F:$BS,기획현황!$AG$1,FALSE))</f>
        <v>0</v>
      </c>
      <c r="D50" s="1125">
        <f>IF(ISERROR(VLOOKUP($A50,기획현황!$F:$BS,기획현황!$AK$1,FALSE))=TRUE,0,VLOOKUP($A50,기획현황!$F:$BS,기획현황!$AK$1,FALSE))</f>
        <v>0</v>
      </c>
      <c r="F50" s="1126"/>
      <c r="G50" s="1127" t="str">
        <f>IF(ISERROR(VLOOKUP($A50,기획현황!$F:$BS,기획현황!$U$1,FALSE))=TRUE,"",VLOOKUP($A50,기획현황!$F:$BS,기획현황!$U$1,FALSE))</f>
        <v/>
      </c>
      <c r="H50" s="1127" t="str">
        <f>IF(ISERROR(VLOOKUP($A50,기획현황!$F:$BS,기획현황!$X$1,FALSE))=TRUE,"",VLOOKUP($A50,기획현황!$F:$BS,기획현황!$X$1,FALSE))</f>
        <v/>
      </c>
      <c r="I50" s="1128" t="str">
        <f>IF(ISERROR(VLOOKUP($A50,기획현황!$F:$BS,기획현황!$AG$1,FALSE))=TRUE,"",VLOOKUP($A50,기획현황!$F:$BS,기획현황!$AG$1,FALSE))</f>
        <v/>
      </c>
      <c r="J50" s="1144">
        <f>SUMIF(기획현황!$F:$F,$A50,기획현황!$AF:$AF)</f>
        <v>0</v>
      </c>
      <c r="K50" s="1130">
        <f>IF(ISERROR(VLOOKUP($A50,기획현황!$F:$BS,기획현황!$AU$1,FALSE))=TRUE,0,VLOOKUP($A50,기획현황!$F:$BS,기획현황!$AU$1,FALSE))</f>
        <v>0</v>
      </c>
      <c r="L50" s="1131">
        <f>IF(ISERROR(VLOOKUP($A50,기획현황!$F:$BS,기획현황!$AV$1,FALSE))=TRUE,0,VLOOKUP($A50,기획현황!$F:$BS,기획현황!$AV$1,FALSE))</f>
        <v>0</v>
      </c>
      <c r="M50" s="1132">
        <f>IF(ISERROR(VLOOKUP($A50,기획현황!$F:$BS,기획현황!$AW$1,FALSE))=TRUE,0,VLOOKUP($A50,기획현황!$F:$BS,기획현황!$AW$1,FALSE))</f>
        <v>0</v>
      </c>
      <c r="N50" s="1133">
        <f>IF(ISERROR(VLOOKUP($A50,기획현황!$F:$BS,기획현황!$AP$1,FALSE))=TRUE,0,VLOOKUP($A50,기획현황!$F:$BS,기획현황!$AP$1,FALSE))</f>
        <v>0</v>
      </c>
      <c r="O50" s="1134">
        <f t="shared" si="8"/>
        <v>0</v>
      </c>
      <c r="P50" s="1135">
        <f t="shared" si="8"/>
        <v>0</v>
      </c>
      <c r="Q50" s="1135">
        <f t="shared" si="8"/>
        <v>0</v>
      </c>
      <c r="R50" s="1135">
        <f t="shared" si="8"/>
        <v>0</v>
      </c>
      <c r="S50" s="1136">
        <f t="shared" si="8"/>
        <v>0</v>
      </c>
      <c r="T50" s="1136">
        <f t="shared" si="8"/>
        <v>0</v>
      </c>
      <c r="U50" s="1137">
        <f>IF(ISERROR(VLOOKUP($A50,기획현황!$F:$BS,기획현황!$AM$1,FALSE))=TRUE,0,VLOOKUP($A50,기획현황!$F:$BS,기획현황!$AM$1,FALSE))</f>
        <v>0</v>
      </c>
      <c r="V50" s="1138">
        <f t="shared" si="2"/>
        <v>0</v>
      </c>
      <c r="W50" s="1139">
        <f>IF(ISERROR(VLOOKUP($A50,기획현황!$F:$BS,기획현황!$BG$1,FALSE))=TRUE,0,VLOOKUP($A50,기획현황!$F:$BS,기획현황!$BG$1,FALSE))</f>
        <v>0</v>
      </c>
      <c r="X50" s="1138"/>
      <c r="Y50" s="238"/>
      <c r="Z50" s="1130">
        <f t="shared" si="10"/>
        <v>0</v>
      </c>
      <c r="AA50" s="1131">
        <f t="shared" si="4"/>
        <v>0</v>
      </c>
      <c r="AB50" s="1132">
        <f t="shared" si="4"/>
        <v>0</v>
      </c>
      <c r="AC50" s="1140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30">
        <f t="shared" si="9"/>
        <v>0</v>
      </c>
      <c r="AE50" s="1141">
        <f t="shared" si="9"/>
        <v>0</v>
      </c>
      <c r="AF50" s="1141">
        <f t="shared" si="9"/>
        <v>0</v>
      </c>
      <c r="AG50" s="1141">
        <f t="shared" si="9"/>
        <v>0</v>
      </c>
      <c r="AH50" s="1142">
        <f t="shared" si="9"/>
        <v>0</v>
      </c>
      <c r="AI50" s="1142">
        <f t="shared" si="9"/>
        <v>0</v>
      </c>
      <c r="AJ50" s="1143">
        <f>IF(ISERROR(VLOOKUP($A50,기획현황!$F:$BS,기획현황!$AM$1,FALSE))=TRUE,0,VLOOKUP($A50,기획현황!$F:$BS,기획현황!$AM$1,FALSE))</f>
        <v>0</v>
      </c>
      <c r="AK50" s="1145">
        <f>IF(ISERROR($AJ50/($AC50*1.1))=TRUE,0,$AJ50/($AC50*1.1))</f>
        <v>0</v>
      </c>
      <c r="AL50" s="31">
        <f t="shared" si="7"/>
        <v>0</v>
      </c>
    </row>
    <row r="51" spans="2:38" ht="53.25" customHeight="1">
      <c r="B51" s="310" t="str">
        <f t="shared" si="6"/>
        <v/>
      </c>
      <c r="C51" s="1125">
        <f>IF(ISERROR(VLOOKUP($A51,기획현황!$F:$BS,기획현황!$AG$1,FALSE))=TRUE,0,VLOOKUP($A51,기획현황!$F:$BS,기획현황!$AG$1,FALSE))</f>
        <v>0</v>
      </c>
      <c r="D51" s="1125">
        <f>IF(ISERROR(VLOOKUP($A51,기획현황!$F:$BS,기획현황!$AK$1,FALSE))=TRUE,0,VLOOKUP($A51,기획현황!$F:$BS,기획현황!$AK$1,FALSE))</f>
        <v>0</v>
      </c>
      <c r="F51" s="1126"/>
      <c r="G51" s="1127" t="str">
        <f>IF(ISERROR(VLOOKUP($A51,기획현황!$F:$BS,기획현황!$U$1,FALSE))=TRUE,"",VLOOKUP($A51,기획현황!$F:$BS,기획현황!$U$1,FALSE))</f>
        <v/>
      </c>
      <c r="H51" s="1127" t="str">
        <f>IF(ISERROR(VLOOKUP($A51,기획현황!$F:$BS,기획현황!$X$1,FALSE))=TRUE,"",VLOOKUP($A51,기획현황!$F:$BS,기획현황!$X$1,FALSE))</f>
        <v/>
      </c>
      <c r="I51" s="1128" t="str">
        <f>IF(ISERROR(VLOOKUP($A51,기획현황!$F:$BS,기획현황!$AG$1,FALSE))=TRUE,"",VLOOKUP($A51,기획현황!$F:$BS,기획현황!$AG$1,FALSE))</f>
        <v/>
      </c>
      <c r="J51" s="1144">
        <f>SUMIF(기획현황!$F:$F,$A51,기획현황!$AF:$AF)</f>
        <v>0</v>
      </c>
      <c r="K51" s="1130">
        <f>IF(ISERROR(VLOOKUP($A51,기획현황!$F:$BS,기획현황!$AU$1,FALSE))=TRUE,0,VLOOKUP($A51,기획현황!$F:$BS,기획현황!$AU$1,FALSE))</f>
        <v>0</v>
      </c>
      <c r="L51" s="1131">
        <f>IF(ISERROR(VLOOKUP($A51,기획현황!$F:$BS,기획현황!$AV$1,FALSE))=TRUE,0,VLOOKUP($A51,기획현황!$F:$BS,기획현황!$AV$1,FALSE))</f>
        <v>0</v>
      </c>
      <c r="M51" s="1132">
        <f>IF(ISERROR(VLOOKUP($A51,기획현황!$F:$BS,기획현황!$AW$1,FALSE))=TRUE,0,VLOOKUP($A51,기획현황!$F:$BS,기획현황!$AW$1,FALSE))</f>
        <v>0</v>
      </c>
      <c r="N51" s="1133">
        <f>IF(ISERROR(VLOOKUP($A51,기획현황!$F:$BS,기획현황!$AP$1,FALSE))=TRUE,0,VLOOKUP($A51,기획현황!$F:$BS,기획현황!$AP$1,FALSE))</f>
        <v>0</v>
      </c>
      <c r="O51" s="1134">
        <f t="shared" si="8"/>
        <v>0</v>
      </c>
      <c r="P51" s="1135">
        <f t="shared" si="8"/>
        <v>0</v>
      </c>
      <c r="Q51" s="1135">
        <f t="shared" si="8"/>
        <v>0</v>
      </c>
      <c r="R51" s="1135">
        <f t="shared" si="8"/>
        <v>0</v>
      </c>
      <c r="S51" s="1136">
        <f t="shared" si="8"/>
        <v>0</v>
      </c>
      <c r="T51" s="1136">
        <f t="shared" si="8"/>
        <v>0</v>
      </c>
      <c r="U51" s="1137">
        <f>IF(ISERROR(VLOOKUP($A51,기획현황!$F:$BS,기획현황!$AM$1,FALSE))=TRUE,0,VLOOKUP($A51,기획현황!$F:$BS,기획현황!$AM$1,FALSE))</f>
        <v>0</v>
      </c>
      <c r="V51" s="1138">
        <f t="shared" si="2"/>
        <v>0</v>
      </c>
      <c r="W51" s="1139">
        <f>IF(ISERROR(VLOOKUP($A51,기획현황!$F:$BS,기획현황!$BG$1,FALSE))=TRUE,0,VLOOKUP($A51,기획현황!$F:$BS,기획현황!$BG$1,FALSE))</f>
        <v>0</v>
      </c>
      <c r="X51" s="1138"/>
      <c r="Y51" s="238"/>
      <c r="Z51" s="1130">
        <f t="shared" si="10"/>
        <v>0</v>
      </c>
      <c r="AA51" s="1131">
        <f t="shared" si="4"/>
        <v>0</v>
      </c>
      <c r="AB51" s="1132">
        <f t="shared" si="4"/>
        <v>0</v>
      </c>
      <c r="AC51" s="1140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30">
        <f t="shared" si="9"/>
        <v>0</v>
      </c>
      <c r="AE51" s="1141">
        <f t="shared" si="9"/>
        <v>0</v>
      </c>
      <c r="AF51" s="1141">
        <f t="shared" si="9"/>
        <v>0</v>
      </c>
      <c r="AG51" s="1141">
        <f t="shared" si="9"/>
        <v>0</v>
      </c>
      <c r="AH51" s="1142">
        <f t="shared" si="9"/>
        <v>0</v>
      </c>
      <c r="AI51" s="1142">
        <f t="shared" si="9"/>
        <v>0</v>
      </c>
      <c r="AJ51" s="1143">
        <f>IF(ISERROR(VLOOKUP($A51,기획현황!$F:$BS,기획현황!$AM$1,FALSE))=TRUE,0,VLOOKUP($A51,기획현황!$F:$BS,기획현황!$AM$1,FALSE))</f>
        <v>0</v>
      </c>
      <c r="AK51" s="1138">
        <f t="shared" si="0"/>
        <v>0</v>
      </c>
      <c r="AL51" s="31">
        <f t="shared" si="7"/>
        <v>0</v>
      </c>
    </row>
    <row r="52" spans="2:38" ht="53.25" customHeight="1">
      <c r="B52" s="310" t="str">
        <f t="shared" si="6"/>
        <v/>
      </c>
      <c r="C52" s="1125">
        <f>IF(ISERROR(VLOOKUP($A52,기획현황!$F:$BS,기획현황!$AG$1,FALSE))=TRUE,0,VLOOKUP($A52,기획현황!$F:$BS,기획현황!$AG$1,FALSE))</f>
        <v>0</v>
      </c>
      <c r="D52" s="1125">
        <f>IF(ISERROR(VLOOKUP($A52,기획현황!$F:$BS,기획현황!$AK$1,FALSE))=TRUE,0,VLOOKUP($A52,기획현황!$F:$BS,기획현황!$AK$1,FALSE))</f>
        <v>0</v>
      </c>
      <c r="F52" s="1126"/>
      <c r="G52" s="1127" t="str">
        <f>IF(ISERROR(VLOOKUP($A52,기획현황!$F:$BS,기획현황!$U$1,FALSE))=TRUE,"",VLOOKUP($A52,기획현황!$F:$BS,기획현황!$U$1,FALSE))</f>
        <v/>
      </c>
      <c r="H52" s="1127" t="str">
        <f>IF(ISERROR(VLOOKUP($A52,기획현황!$F:$BS,기획현황!$X$1,FALSE))=TRUE,"",VLOOKUP($A52,기획현황!$F:$BS,기획현황!$X$1,FALSE))</f>
        <v/>
      </c>
      <c r="I52" s="1128" t="str">
        <f>IF(ISERROR(VLOOKUP($A52,기획현황!$F:$BS,기획현황!$AG$1,FALSE))=TRUE,"",VLOOKUP($A52,기획현황!$F:$BS,기획현황!$AG$1,FALSE))</f>
        <v/>
      </c>
      <c r="J52" s="1144">
        <f>SUMIF(기획현황!$F:$F,$A52,기획현황!$AF:$AF)</f>
        <v>0</v>
      </c>
      <c r="K52" s="1130">
        <f>IF(ISERROR(VLOOKUP($A52,기획현황!$F:$BS,기획현황!$AU$1,FALSE))=TRUE,0,VLOOKUP($A52,기획현황!$F:$BS,기획현황!$AU$1,FALSE))</f>
        <v>0</v>
      </c>
      <c r="L52" s="1131">
        <f>IF(ISERROR(VLOOKUP($A52,기획현황!$F:$BS,기획현황!$AV$1,FALSE))=TRUE,0,VLOOKUP($A52,기획현황!$F:$BS,기획현황!$AV$1,FALSE))</f>
        <v>0</v>
      </c>
      <c r="M52" s="1132">
        <f>IF(ISERROR(VLOOKUP($A52,기획현황!$F:$BS,기획현황!$AW$1,FALSE))=TRUE,0,VLOOKUP($A52,기획현황!$F:$BS,기획현황!$AW$1,FALSE))</f>
        <v>0</v>
      </c>
      <c r="N52" s="1133">
        <f>IF(ISERROR(VLOOKUP($A52,기획현황!$F:$BS,기획현황!$AP$1,FALSE))=TRUE,0,VLOOKUP($A52,기획현황!$F:$BS,기획현황!$AP$1,FALSE))</f>
        <v>0</v>
      </c>
      <c r="O52" s="1134">
        <f t="shared" si="8"/>
        <v>0</v>
      </c>
      <c r="P52" s="1135">
        <f t="shared" si="8"/>
        <v>0</v>
      </c>
      <c r="Q52" s="1135">
        <f t="shared" si="8"/>
        <v>0</v>
      </c>
      <c r="R52" s="1135">
        <f t="shared" si="8"/>
        <v>0</v>
      </c>
      <c r="S52" s="1136">
        <f t="shared" si="8"/>
        <v>0</v>
      </c>
      <c r="T52" s="1136">
        <f t="shared" si="8"/>
        <v>0</v>
      </c>
      <c r="U52" s="1137">
        <f>IF(ISERROR(VLOOKUP($A52,기획현황!$F:$BS,기획현황!$AM$1,FALSE))=TRUE,0,VLOOKUP($A52,기획현황!$F:$BS,기획현황!$AM$1,FALSE))</f>
        <v>0</v>
      </c>
      <c r="V52" s="1138">
        <f t="shared" si="2"/>
        <v>0</v>
      </c>
      <c r="W52" s="1139">
        <f>IF(ISERROR(VLOOKUP($A52,기획현황!$F:$BS,기획현황!$BG$1,FALSE))=TRUE,0,VLOOKUP($A52,기획현황!$F:$BS,기획현황!$BG$1,FALSE))</f>
        <v>0</v>
      </c>
      <c r="X52" s="1138"/>
      <c r="Y52" s="238"/>
      <c r="Z52" s="1130">
        <f t="shared" si="10"/>
        <v>0</v>
      </c>
      <c r="AA52" s="1131">
        <f t="shared" si="4"/>
        <v>0</v>
      </c>
      <c r="AB52" s="1132">
        <f t="shared" si="4"/>
        <v>0</v>
      </c>
      <c r="AC52" s="1140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30">
        <f t="shared" si="9"/>
        <v>0</v>
      </c>
      <c r="AE52" s="1141">
        <f t="shared" si="9"/>
        <v>0</v>
      </c>
      <c r="AF52" s="1141">
        <f t="shared" si="9"/>
        <v>0</v>
      </c>
      <c r="AG52" s="1141">
        <f t="shared" si="9"/>
        <v>0</v>
      </c>
      <c r="AH52" s="1142">
        <f t="shared" si="9"/>
        <v>0</v>
      </c>
      <c r="AI52" s="1142">
        <f t="shared" si="9"/>
        <v>0</v>
      </c>
      <c r="AJ52" s="1143">
        <f>IF(ISERROR(VLOOKUP($A52,기획현황!$F:$BS,기획현황!$AM$1,FALSE))=TRUE,0,VLOOKUP($A52,기획현황!$F:$BS,기획현황!$AM$1,FALSE))</f>
        <v>0</v>
      </c>
      <c r="AK52" s="1138">
        <f t="shared" si="0"/>
        <v>0</v>
      </c>
      <c r="AL52" s="31">
        <f t="shared" si="7"/>
        <v>0</v>
      </c>
    </row>
    <row r="53" spans="2:38" ht="53.25" customHeight="1">
      <c r="B53" s="310" t="str">
        <f t="shared" si="6"/>
        <v/>
      </c>
      <c r="C53" s="1125">
        <f>IF(ISERROR(VLOOKUP($A53,기획현황!$F:$BS,기획현황!$AG$1,FALSE))=TRUE,0,VLOOKUP($A53,기획현황!$F:$BS,기획현황!$AG$1,FALSE))</f>
        <v>0</v>
      </c>
      <c r="D53" s="1125">
        <f>IF(ISERROR(VLOOKUP($A53,기획현황!$F:$BS,기획현황!$AK$1,FALSE))=TRUE,0,VLOOKUP($A53,기획현황!$F:$BS,기획현황!$AK$1,FALSE))</f>
        <v>0</v>
      </c>
      <c r="F53" s="1126"/>
      <c r="G53" s="1127" t="str">
        <f>IF(ISERROR(VLOOKUP($A53,기획현황!$F:$BS,기획현황!$U$1,FALSE))=TRUE,"",VLOOKUP($A53,기획현황!$F:$BS,기획현황!$U$1,FALSE))</f>
        <v/>
      </c>
      <c r="H53" s="1127" t="str">
        <f>IF(ISERROR(VLOOKUP($A53,기획현황!$F:$BS,기획현황!$X$1,FALSE))=TRUE,"",VLOOKUP($A53,기획현황!$F:$BS,기획현황!$X$1,FALSE))</f>
        <v/>
      </c>
      <c r="I53" s="1128" t="str">
        <f>IF(ISERROR(VLOOKUP($A53,기획현황!$F:$BS,기획현황!$AG$1,FALSE))=TRUE,"",VLOOKUP($A53,기획현황!$F:$BS,기획현황!$AG$1,FALSE))</f>
        <v/>
      </c>
      <c r="J53" s="1144">
        <f>SUMIF(기획현황!$F:$F,$A53,기획현황!$AF:$AF)</f>
        <v>0</v>
      </c>
      <c r="K53" s="1130">
        <f>IF(ISERROR(VLOOKUP($A53,기획현황!$F:$BS,기획현황!$AU$1,FALSE))=TRUE,0,VLOOKUP($A53,기획현황!$F:$BS,기획현황!$AU$1,FALSE))</f>
        <v>0</v>
      </c>
      <c r="L53" s="1131">
        <f>IF(ISERROR(VLOOKUP($A53,기획현황!$F:$BS,기획현황!$AV$1,FALSE))=TRUE,0,VLOOKUP($A53,기획현황!$F:$BS,기획현황!$AV$1,FALSE))</f>
        <v>0</v>
      </c>
      <c r="M53" s="1132">
        <f>IF(ISERROR(VLOOKUP($A53,기획현황!$F:$BS,기획현황!$AW$1,FALSE))=TRUE,0,VLOOKUP($A53,기획현황!$F:$BS,기획현황!$AW$1,FALSE))</f>
        <v>0</v>
      </c>
      <c r="N53" s="1133">
        <f>IF(ISERROR(VLOOKUP($A53,기획현황!$F:$BS,기획현황!$AP$1,FALSE))=TRUE,0,VLOOKUP($A53,기획현황!$F:$BS,기획현황!$AP$1,FALSE))</f>
        <v>0</v>
      </c>
      <c r="O53" s="1134">
        <f t="shared" si="8"/>
        <v>0</v>
      </c>
      <c r="P53" s="1135">
        <f t="shared" si="8"/>
        <v>0</v>
      </c>
      <c r="Q53" s="1135">
        <f t="shared" si="8"/>
        <v>0</v>
      </c>
      <c r="R53" s="1135">
        <f t="shared" si="8"/>
        <v>0</v>
      </c>
      <c r="S53" s="1136">
        <f t="shared" si="8"/>
        <v>0</v>
      </c>
      <c r="T53" s="1136">
        <f t="shared" si="8"/>
        <v>0</v>
      </c>
      <c r="U53" s="1137">
        <f>IF(ISERROR(VLOOKUP($A53,기획현황!$F:$BS,기획현황!$AM$1,FALSE))=TRUE,0,VLOOKUP($A53,기획현황!$F:$BS,기획현황!$AM$1,FALSE))</f>
        <v>0</v>
      </c>
      <c r="V53" s="1138">
        <f t="shared" si="2"/>
        <v>0</v>
      </c>
      <c r="W53" s="1139">
        <f>IF(ISERROR(VLOOKUP($A53,기획현황!$F:$BS,기획현황!$BG$1,FALSE))=TRUE,0,VLOOKUP($A53,기획현황!$F:$BS,기획현황!$BG$1,FALSE))</f>
        <v>0</v>
      </c>
      <c r="X53" s="1138"/>
      <c r="Y53" s="238"/>
      <c r="Z53" s="1130">
        <f t="shared" si="10"/>
        <v>0</v>
      </c>
      <c r="AA53" s="1131">
        <f t="shared" si="4"/>
        <v>0</v>
      </c>
      <c r="AB53" s="1132">
        <f t="shared" si="4"/>
        <v>0</v>
      </c>
      <c r="AC53" s="1140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30">
        <f t="shared" si="9"/>
        <v>0</v>
      </c>
      <c r="AE53" s="1141">
        <f t="shared" si="9"/>
        <v>0</v>
      </c>
      <c r="AF53" s="1141">
        <f t="shared" si="9"/>
        <v>0</v>
      </c>
      <c r="AG53" s="1141">
        <f t="shared" si="9"/>
        <v>0</v>
      </c>
      <c r="AH53" s="1142">
        <f t="shared" si="9"/>
        <v>0</v>
      </c>
      <c r="AI53" s="1142">
        <f t="shared" si="9"/>
        <v>0</v>
      </c>
      <c r="AJ53" s="1143">
        <f>IF(ISERROR(VLOOKUP($A53,기획현황!$F:$BS,기획현황!$AM$1,FALSE))=TRUE,0,VLOOKUP($A53,기획현황!$F:$BS,기획현황!$AM$1,FALSE))</f>
        <v>0</v>
      </c>
      <c r="AK53" s="1138">
        <f t="shared" si="0"/>
        <v>0</v>
      </c>
      <c r="AL53" s="31">
        <f t="shared" si="7"/>
        <v>0</v>
      </c>
    </row>
    <row r="54" spans="2:38" ht="53.25" customHeight="1">
      <c r="B54" s="310" t="str">
        <f t="shared" si="6"/>
        <v/>
      </c>
      <c r="C54" s="1125">
        <f>IF(ISERROR(VLOOKUP($A54,기획현황!$F:$BS,기획현황!$AG$1,FALSE))=TRUE,0,VLOOKUP($A54,기획현황!$F:$BS,기획현황!$AG$1,FALSE))</f>
        <v>0</v>
      </c>
      <c r="D54" s="1125">
        <f>IF(ISERROR(VLOOKUP($A54,기획현황!$F:$BS,기획현황!$AK$1,FALSE))=TRUE,0,VLOOKUP($A54,기획현황!$F:$BS,기획현황!$AK$1,FALSE))</f>
        <v>0</v>
      </c>
      <c r="F54" s="1126"/>
      <c r="G54" s="1127" t="str">
        <f>IF(ISERROR(VLOOKUP($A54,기획현황!$F:$BS,기획현황!$U$1,FALSE))=TRUE,"",VLOOKUP($A54,기획현황!$F:$BS,기획현황!$U$1,FALSE))</f>
        <v/>
      </c>
      <c r="H54" s="1127" t="str">
        <f>IF(ISERROR(VLOOKUP($A54,기획현황!$F:$BS,기획현황!$X$1,FALSE))=TRUE,"",VLOOKUP($A54,기획현황!$F:$BS,기획현황!$X$1,FALSE))</f>
        <v/>
      </c>
      <c r="I54" s="1128" t="str">
        <f>IF(ISERROR(VLOOKUP($A54,기획현황!$F:$BS,기획현황!$AG$1,FALSE))=TRUE,"",VLOOKUP($A54,기획현황!$F:$BS,기획현황!$AG$1,FALSE))</f>
        <v/>
      </c>
      <c r="J54" s="1144">
        <f>SUMIF(기획현황!$F:$F,$A54,기획현황!$AF:$AF)</f>
        <v>0</v>
      </c>
      <c r="K54" s="1130">
        <f>IF(ISERROR(VLOOKUP($A54,기획현황!$F:$BS,기획현황!$AU$1,FALSE))=TRUE,0,VLOOKUP($A54,기획현황!$F:$BS,기획현황!$AU$1,FALSE))</f>
        <v>0</v>
      </c>
      <c r="L54" s="1131">
        <f>IF(ISERROR(VLOOKUP($A54,기획현황!$F:$BS,기획현황!$AV$1,FALSE))=TRUE,0,VLOOKUP($A54,기획현황!$F:$BS,기획현황!$AV$1,FALSE))</f>
        <v>0</v>
      </c>
      <c r="M54" s="1132">
        <f>IF(ISERROR(VLOOKUP($A54,기획현황!$F:$BS,기획현황!$AW$1,FALSE))=TRUE,0,VLOOKUP($A54,기획현황!$F:$BS,기획현황!$AW$1,FALSE))</f>
        <v>0</v>
      </c>
      <c r="N54" s="1133">
        <f>IF(ISERROR(VLOOKUP($A54,기획현황!$F:$BS,기획현황!$AP$1,FALSE))=TRUE,0,VLOOKUP($A54,기획현황!$F:$BS,기획현황!$AP$1,FALSE))</f>
        <v>0</v>
      </c>
      <c r="O54" s="1134">
        <f t="shared" si="8"/>
        <v>0</v>
      </c>
      <c r="P54" s="1135">
        <f t="shared" si="8"/>
        <v>0</v>
      </c>
      <c r="Q54" s="1135">
        <f t="shared" si="8"/>
        <v>0</v>
      </c>
      <c r="R54" s="1135">
        <f t="shared" si="8"/>
        <v>0</v>
      </c>
      <c r="S54" s="1136">
        <f t="shared" si="8"/>
        <v>0</v>
      </c>
      <c r="T54" s="1136">
        <f t="shared" si="8"/>
        <v>0</v>
      </c>
      <c r="U54" s="1137">
        <f>IF(ISERROR(VLOOKUP($A54,기획현황!$F:$BS,기획현황!$AM$1,FALSE))=TRUE,0,VLOOKUP($A54,기획현황!$F:$BS,기획현황!$AM$1,FALSE))</f>
        <v>0</v>
      </c>
      <c r="V54" s="1138">
        <f t="shared" si="2"/>
        <v>0</v>
      </c>
      <c r="W54" s="1139">
        <f>IF(ISERROR(VLOOKUP($A54,기획현황!$F:$BS,기획현황!$BG$1,FALSE))=TRUE,0,VLOOKUP($A54,기획현황!$F:$BS,기획현황!$BG$1,FALSE))</f>
        <v>0</v>
      </c>
      <c r="X54" s="1138"/>
      <c r="Y54" s="238"/>
      <c r="Z54" s="1130">
        <f t="shared" si="10"/>
        <v>0</v>
      </c>
      <c r="AA54" s="1131">
        <f t="shared" si="4"/>
        <v>0</v>
      </c>
      <c r="AB54" s="1132">
        <f t="shared" si="4"/>
        <v>0</v>
      </c>
      <c r="AC54" s="1140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30">
        <f t="shared" si="9"/>
        <v>0</v>
      </c>
      <c r="AE54" s="1141">
        <f t="shared" si="9"/>
        <v>0</v>
      </c>
      <c r="AF54" s="1141">
        <f t="shared" si="9"/>
        <v>0</v>
      </c>
      <c r="AG54" s="1141">
        <f t="shared" si="9"/>
        <v>0</v>
      </c>
      <c r="AH54" s="1142">
        <f t="shared" si="9"/>
        <v>0</v>
      </c>
      <c r="AI54" s="1142">
        <f t="shared" si="9"/>
        <v>0</v>
      </c>
      <c r="AJ54" s="1143">
        <f>IF(ISERROR(VLOOKUP($A54,기획현황!$F:$BS,기획현황!$AM$1,FALSE))=TRUE,0,VLOOKUP($A54,기획현황!$F:$BS,기획현황!$AM$1,FALSE))</f>
        <v>0</v>
      </c>
      <c r="AK54" s="1138">
        <f t="shared" si="0"/>
        <v>0</v>
      </c>
      <c r="AL54" s="31">
        <f t="shared" si="7"/>
        <v>0</v>
      </c>
    </row>
    <row r="55" spans="2:38" ht="53.25" customHeight="1">
      <c r="B55" s="310" t="str">
        <f t="shared" si="6"/>
        <v/>
      </c>
      <c r="C55" s="1125">
        <f>IF(ISERROR(VLOOKUP($A55,기획현황!$F:$BS,기획현황!$AG$1,FALSE))=TRUE,0,VLOOKUP($A55,기획현황!$F:$BS,기획현황!$AG$1,FALSE))</f>
        <v>0</v>
      </c>
      <c r="D55" s="1125">
        <f>IF(ISERROR(VLOOKUP($A55,기획현황!$F:$BS,기획현황!$AK$1,FALSE))=TRUE,0,VLOOKUP($A55,기획현황!$F:$BS,기획현황!$AK$1,FALSE))</f>
        <v>0</v>
      </c>
      <c r="F55" s="1126"/>
      <c r="G55" s="1127" t="str">
        <f>IF(ISERROR(VLOOKUP($A55,기획현황!$F:$BS,기획현황!$U$1,FALSE))=TRUE,"",VLOOKUP($A55,기획현황!$F:$BS,기획현황!$U$1,FALSE))</f>
        <v/>
      </c>
      <c r="H55" s="1127" t="str">
        <f>IF(ISERROR(VLOOKUP($A55,기획현황!$F:$BS,기획현황!$X$1,FALSE))=TRUE,"",VLOOKUP($A55,기획현황!$F:$BS,기획현황!$X$1,FALSE))</f>
        <v/>
      </c>
      <c r="I55" s="1128" t="str">
        <f>IF(ISERROR(VLOOKUP($A55,기획현황!$F:$BS,기획현황!$AG$1,FALSE))=TRUE,"",VLOOKUP($A55,기획현황!$F:$BS,기획현황!$AG$1,FALSE))</f>
        <v/>
      </c>
      <c r="J55" s="1144">
        <f>SUMIF(기획현황!$F:$F,$A55,기획현황!$AF:$AF)</f>
        <v>0</v>
      </c>
      <c r="K55" s="1130">
        <f>IF(ISERROR(VLOOKUP($A55,기획현황!$F:$BS,기획현황!$AU$1,FALSE))=TRUE,0,VLOOKUP($A55,기획현황!$F:$BS,기획현황!$AU$1,FALSE))</f>
        <v>0</v>
      </c>
      <c r="L55" s="1131">
        <f>IF(ISERROR(VLOOKUP($A55,기획현황!$F:$BS,기획현황!$AV$1,FALSE))=TRUE,0,VLOOKUP($A55,기획현황!$F:$BS,기획현황!$AV$1,FALSE))</f>
        <v>0</v>
      </c>
      <c r="M55" s="1132">
        <f>IF(ISERROR(VLOOKUP($A55,기획현황!$F:$BS,기획현황!$AW$1,FALSE))=TRUE,0,VLOOKUP($A55,기획현황!$F:$BS,기획현황!$AW$1,FALSE))</f>
        <v>0</v>
      </c>
      <c r="N55" s="1133">
        <f>IF(ISERROR(VLOOKUP($A55,기획현황!$F:$BS,기획현황!$AP$1,FALSE))=TRUE,0,VLOOKUP($A55,기획현황!$F:$BS,기획현황!$AP$1,FALSE))</f>
        <v>0</v>
      </c>
      <c r="O55" s="1134">
        <f t="shared" si="8"/>
        <v>0</v>
      </c>
      <c r="P55" s="1135">
        <f t="shared" si="8"/>
        <v>0</v>
      </c>
      <c r="Q55" s="1135">
        <f t="shared" si="8"/>
        <v>0</v>
      </c>
      <c r="R55" s="1135">
        <f t="shared" si="8"/>
        <v>0</v>
      </c>
      <c r="S55" s="1136">
        <f t="shared" si="8"/>
        <v>0</v>
      </c>
      <c r="T55" s="1136">
        <f t="shared" si="8"/>
        <v>0</v>
      </c>
      <c r="U55" s="1137">
        <f>IF(ISERROR(VLOOKUP($A55,기획현황!$F:$BS,기획현황!$AM$1,FALSE))=TRUE,0,VLOOKUP($A55,기획현황!$F:$BS,기획현황!$AM$1,FALSE))</f>
        <v>0</v>
      </c>
      <c r="V55" s="1138">
        <f t="shared" si="2"/>
        <v>0</v>
      </c>
      <c r="W55" s="1139">
        <f>IF(ISERROR(VLOOKUP($A55,기획현황!$F:$BS,기획현황!$BG$1,FALSE))=TRUE,0,VLOOKUP($A55,기획현황!$F:$BS,기획현황!$BG$1,FALSE))</f>
        <v>0</v>
      </c>
      <c r="X55" s="1138"/>
      <c r="Y55" s="238"/>
      <c r="Z55" s="1130">
        <f t="shared" si="10"/>
        <v>0</v>
      </c>
      <c r="AA55" s="1131">
        <f t="shared" si="4"/>
        <v>0</v>
      </c>
      <c r="AB55" s="1132">
        <f t="shared" si="4"/>
        <v>0</v>
      </c>
      <c r="AC55" s="1140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30">
        <f t="shared" si="9"/>
        <v>0</v>
      </c>
      <c r="AE55" s="1141">
        <f t="shared" si="9"/>
        <v>0</v>
      </c>
      <c r="AF55" s="1141">
        <f t="shared" si="9"/>
        <v>0</v>
      </c>
      <c r="AG55" s="1141">
        <f t="shared" si="9"/>
        <v>0</v>
      </c>
      <c r="AH55" s="1142">
        <f t="shared" si="9"/>
        <v>0</v>
      </c>
      <c r="AI55" s="1142">
        <f t="shared" si="9"/>
        <v>0</v>
      </c>
      <c r="AJ55" s="1143">
        <f>IF(ISERROR(VLOOKUP($A55,기획현황!$F:$BS,기획현황!$AM$1,FALSE))=TRUE,0,VLOOKUP($A55,기획현황!$F:$BS,기획현황!$AM$1,FALSE))</f>
        <v>0</v>
      </c>
      <c r="AK55" s="1138">
        <f t="shared" si="0"/>
        <v>0</v>
      </c>
      <c r="AL55" s="31">
        <f t="shared" si="7"/>
        <v>0</v>
      </c>
    </row>
    <row r="56" spans="2:38" ht="53.25" customHeight="1">
      <c r="B56" s="310" t="str">
        <f t="shared" si="6"/>
        <v/>
      </c>
      <c r="C56" s="1125">
        <f>IF(ISERROR(VLOOKUP($A56,기획현황!$F:$BS,기획현황!$AG$1,FALSE))=TRUE,0,VLOOKUP($A56,기획현황!$F:$BS,기획현황!$AG$1,FALSE))</f>
        <v>0</v>
      </c>
      <c r="D56" s="1125">
        <f>IF(ISERROR(VLOOKUP($A56,기획현황!$F:$BS,기획현황!$AK$1,FALSE))=TRUE,0,VLOOKUP($A56,기획현황!$F:$BS,기획현황!$AK$1,FALSE))</f>
        <v>0</v>
      </c>
      <c r="F56" s="1126"/>
      <c r="G56" s="1127" t="str">
        <f>IF(ISERROR(VLOOKUP($A56,기획현황!$F:$BS,기획현황!$U$1,FALSE))=TRUE,"",VLOOKUP($A56,기획현황!$F:$BS,기획현황!$U$1,FALSE))</f>
        <v/>
      </c>
      <c r="H56" s="1127" t="str">
        <f>IF(ISERROR(VLOOKUP($A56,기획현황!$F:$BS,기획현황!$X$1,FALSE))=TRUE,"",VLOOKUP($A56,기획현황!$F:$BS,기획현황!$X$1,FALSE))</f>
        <v/>
      </c>
      <c r="I56" s="1128" t="str">
        <f>IF(ISERROR(VLOOKUP($A56,기획현황!$F:$BS,기획현황!$AG$1,FALSE))=TRUE,"",VLOOKUP($A56,기획현황!$F:$BS,기획현황!$AG$1,FALSE))</f>
        <v/>
      </c>
      <c r="J56" s="1144">
        <f>SUMIF(기획현황!$F:$F,$A56,기획현황!$AF:$AF)</f>
        <v>0</v>
      </c>
      <c r="K56" s="1130">
        <f>IF(ISERROR(VLOOKUP($A56,기획현황!$F:$BS,기획현황!$AU$1,FALSE))=TRUE,0,VLOOKUP($A56,기획현황!$F:$BS,기획현황!$AU$1,FALSE))</f>
        <v>0</v>
      </c>
      <c r="L56" s="1131">
        <f>IF(ISERROR(VLOOKUP($A56,기획현황!$F:$BS,기획현황!$AV$1,FALSE))=TRUE,0,VLOOKUP($A56,기획현황!$F:$BS,기획현황!$AV$1,FALSE))</f>
        <v>0</v>
      </c>
      <c r="M56" s="1132">
        <f>IF(ISERROR(VLOOKUP($A56,기획현황!$F:$BS,기획현황!$AW$1,FALSE))=TRUE,0,VLOOKUP($A56,기획현황!$F:$BS,기획현황!$AW$1,FALSE))</f>
        <v>0</v>
      </c>
      <c r="N56" s="1133">
        <f>IF(ISERROR(VLOOKUP($A56,기획현황!$F:$BS,기획현황!$AP$1,FALSE))=TRUE,0,VLOOKUP($A56,기획현황!$F:$BS,기획현황!$AP$1,FALSE))</f>
        <v>0</v>
      </c>
      <c r="O56" s="1134">
        <f t="shared" si="8"/>
        <v>0</v>
      </c>
      <c r="P56" s="1135">
        <f t="shared" si="8"/>
        <v>0</v>
      </c>
      <c r="Q56" s="1135">
        <f t="shared" si="8"/>
        <v>0</v>
      </c>
      <c r="R56" s="1135">
        <f t="shared" si="8"/>
        <v>0</v>
      </c>
      <c r="S56" s="1136">
        <f t="shared" si="8"/>
        <v>0</v>
      </c>
      <c r="T56" s="1136">
        <f t="shared" si="8"/>
        <v>0</v>
      </c>
      <c r="U56" s="1137">
        <f>IF(ISERROR(VLOOKUP($A56,기획현황!$F:$BS,기획현황!$AM$1,FALSE))=TRUE,0,VLOOKUP($A56,기획현황!$F:$BS,기획현황!$AM$1,FALSE))</f>
        <v>0</v>
      </c>
      <c r="V56" s="1138">
        <f t="shared" si="2"/>
        <v>0</v>
      </c>
      <c r="W56" s="1139">
        <f>IF(ISERROR(VLOOKUP($A56,기획현황!$F:$BS,기획현황!$BG$1,FALSE))=TRUE,0,VLOOKUP($A56,기획현황!$F:$BS,기획현황!$BG$1,FALSE))</f>
        <v>0</v>
      </c>
      <c r="X56" s="1138"/>
      <c r="Y56" s="238"/>
      <c r="Z56" s="1130">
        <f t="shared" si="10"/>
        <v>0</v>
      </c>
      <c r="AA56" s="1131">
        <f t="shared" si="4"/>
        <v>0</v>
      </c>
      <c r="AB56" s="1132">
        <f t="shared" si="4"/>
        <v>0</v>
      </c>
      <c r="AC56" s="1140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30">
        <f t="shared" si="9"/>
        <v>0</v>
      </c>
      <c r="AE56" s="1141">
        <f t="shared" si="9"/>
        <v>0</v>
      </c>
      <c r="AF56" s="1141">
        <f t="shared" si="9"/>
        <v>0</v>
      </c>
      <c r="AG56" s="1141">
        <f t="shared" si="9"/>
        <v>0</v>
      </c>
      <c r="AH56" s="1142">
        <f t="shared" si="9"/>
        <v>0</v>
      </c>
      <c r="AI56" s="1142">
        <f t="shared" si="9"/>
        <v>0</v>
      </c>
      <c r="AJ56" s="1143">
        <f>IF(ISERROR(VLOOKUP($A56,기획현황!$F:$BS,기획현황!$AM$1,FALSE))=TRUE,0,VLOOKUP($A56,기획현황!$F:$BS,기획현황!$AM$1,FALSE))</f>
        <v>0</v>
      </c>
      <c r="AK56" s="1138">
        <f t="shared" si="0"/>
        <v>0</v>
      </c>
      <c r="AL56" s="31">
        <f t="shared" si="7"/>
        <v>0</v>
      </c>
    </row>
    <row r="57" spans="2:38" ht="53.25" customHeight="1">
      <c r="B57" s="310" t="str">
        <f t="shared" si="6"/>
        <v/>
      </c>
      <c r="C57" s="1125">
        <f>IF(ISERROR(VLOOKUP($A57,기획현황!$F:$BS,기획현황!$AG$1,FALSE))=TRUE,0,VLOOKUP($A57,기획현황!$F:$BS,기획현황!$AG$1,FALSE))</f>
        <v>0</v>
      </c>
      <c r="D57" s="1125">
        <f>IF(ISERROR(VLOOKUP($A57,기획현황!$F:$BS,기획현황!$AK$1,FALSE))=TRUE,0,VLOOKUP($A57,기획현황!$F:$BS,기획현황!$AK$1,FALSE))</f>
        <v>0</v>
      </c>
      <c r="F57" s="1126"/>
      <c r="G57" s="1127" t="str">
        <f>IF(ISERROR(VLOOKUP($A57,기획현황!$F:$BS,기획현황!$U$1,FALSE))=TRUE,"",VLOOKUP($A57,기획현황!$F:$BS,기획현황!$U$1,FALSE))</f>
        <v/>
      </c>
      <c r="H57" s="1127" t="str">
        <f>IF(ISERROR(VLOOKUP($A57,기획현황!$F:$BS,기획현황!$X$1,FALSE))=TRUE,"",VLOOKUP($A57,기획현황!$F:$BS,기획현황!$X$1,FALSE))</f>
        <v/>
      </c>
      <c r="I57" s="1128" t="str">
        <f>IF(ISERROR(VLOOKUP($A57,기획현황!$F:$BS,기획현황!$AG$1,FALSE))=TRUE,"",VLOOKUP($A57,기획현황!$F:$BS,기획현황!$AG$1,FALSE))</f>
        <v/>
      </c>
      <c r="J57" s="1144">
        <f>SUMIF(기획현황!$F:$F,$A57,기획현황!$AF:$AF)</f>
        <v>0</v>
      </c>
      <c r="K57" s="1130">
        <f>IF(ISERROR(VLOOKUP($A57,기획현황!$F:$BS,기획현황!$AU$1,FALSE))=TRUE,0,VLOOKUP($A57,기획현황!$F:$BS,기획현황!$AU$1,FALSE))</f>
        <v>0</v>
      </c>
      <c r="L57" s="1131">
        <f>IF(ISERROR(VLOOKUP($A57,기획현황!$F:$BS,기획현황!$AV$1,FALSE))=TRUE,0,VLOOKUP($A57,기획현황!$F:$BS,기획현황!$AV$1,FALSE))</f>
        <v>0</v>
      </c>
      <c r="M57" s="1132">
        <f>IF(ISERROR(VLOOKUP($A57,기획현황!$F:$BS,기획현황!$AW$1,FALSE))=TRUE,0,VLOOKUP($A57,기획현황!$F:$BS,기획현황!$AW$1,FALSE))</f>
        <v>0</v>
      </c>
      <c r="N57" s="1133">
        <f>IF(ISERROR(VLOOKUP($A57,기획현황!$F:$BS,기획현황!$AP$1,FALSE))=TRUE,0,VLOOKUP($A57,기획현황!$F:$BS,기획현황!$AP$1,FALSE))</f>
        <v>0</v>
      </c>
      <c r="O57" s="1134">
        <f t="shared" si="8"/>
        <v>0</v>
      </c>
      <c r="P57" s="1135">
        <f t="shared" si="8"/>
        <v>0</v>
      </c>
      <c r="Q57" s="1135">
        <f t="shared" si="8"/>
        <v>0</v>
      </c>
      <c r="R57" s="1135">
        <f t="shared" si="8"/>
        <v>0</v>
      </c>
      <c r="S57" s="1136">
        <f t="shared" si="8"/>
        <v>0</v>
      </c>
      <c r="T57" s="1136">
        <f t="shared" si="8"/>
        <v>0</v>
      </c>
      <c r="U57" s="1137">
        <f>IF(ISERROR(VLOOKUP($A57,기획현황!$F:$BS,기획현황!$AM$1,FALSE))=TRUE,0,VLOOKUP($A57,기획현황!$F:$BS,기획현황!$AM$1,FALSE))</f>
        <v>0</v>
      </c>
      <c r="V57" s="1138">
        <f t="shared" si="2"/>
        <v>0</v>
      </c>
      <c r="W57" s="1139">
        <f>IF(ISERROR(VLOOKUP($A57,기획현황!$F:$BS,기획현황!$BG$1,FALSE))=TRUE,0,VLOOKUP($A57,기획현황!$F:$BS,기획현황!$BG$1,FALSE))</f>
        <v>0</v>
      </c>
      <c r="X57" s="1138"/>
      <c r="Y57" s="238"/>
      <c r="Z57" s="1130">
        <f t="shared" si="10"/>
        <v>0</v>
      </c>
      <c r="AA57" s="1131">
        <f t="shared" si="4"/>
        <v>0</v>
      </c>
      <c r="AB57" s="1132">
        <f t="shared" si="4"/>
        <v>0</v>
      </c>
      <c r="AC57" s="1140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30">
        <f t="shared" si="9"/>
        <v>0</v>
      </c>
      <c r="AE57" s="1141">
        <f t="shared" si="9"/>
        <v>0</v>
      </c>
      <c r="AF57" s="1141">
        <f t="shared" si="9"/>
        <v>0</v>
      </c>
      <c r="AG57" s="1141">
        <f t="shared" si="9"/>
        <v>0</v>
      </c>
      <c r="AH57" s="1142">
        <f t="shared" si="9"/>
        <v>0</v>
      </c>
      <c r="AI57" s="1142">
        <f t="shared" si="9"/>
        <v>0</v>
      </c>
      <c r="AJ57" s="1143">
        <f>IF(ISERROR(VLOOKUP($A57,기획현황!$F:$BS,기획현황!$AM$1,FALSE))=TRUE,0,VLOOKUP($A57,기획현황!$F:$BS,기획현황!$AM$1,FALSE))</f>
        <v>0</v>
      </c>
      <c r="AK57" s="1138">
        <f t="shared" si="0"/>
        <v>0</v>
      </c>
      <c r="AL57" s="31">
        <f t="shared" si="7"/>
        <v>0</v>
      </c>
    </row>
    <row r="58" spans="2:38" ht="53.25" customHeight="1">
      <c r="B58" s="310" t="str">
        <f t="shared" si="6"/>
        <v/>
      </c>
      <c r="C58" s="1125">
        <f>IF(ISERROR(VLOOKUP($A58,기획현황!$F:$BS,기획현황!$AG$1,FALSE))=TRUE,0,VLOOKUP($A58,기획현황!$F:$BS,기획현황!$AG$1,FALSE))</f>
        <v>0</v>
      </c>
      <c r="D58" s="1125">
        <f>IF(ISERROR(VLOOKUP($A58,기획현황!$F:$BS,기획현황!$AK$1,FALSE))=TRUE,0,VLOOKUP($A58,기획현황!$F:$BS,기획현황!$AK$1,FALSE))</f>
        <v>0</v>
      </c>
      <c r="F58" s="1126"/>
      <c r="G58" s="1127" t="str">
        <f>IF(ISERROR(VLOOKUP($A58,기획현황!$F:$BS,기획현황!$U$1,FALSE))=TRUE,"",VLOOKUP($A58,기획현황!$F:$BS,기획현황!$U$1,FALSE))</f>
        <v/>
      </c>
      <c r="H58" s="1127" t="str">
        <f>IF(ISERROR(VLOOKUP($A58,기획현황!$F:$BS,기획현황!$X$1,FALSE))=TRUE,"",VLOOKUP($A58,기획현황!$F:$BS,기획현황!$X$1,FALSE))</f>
        <v/>
      </c>
      <c r="I58" s="1128" t="str">
        <f>IF(ISERROR(VLOOKUP($A58,기획현황!$F:$BS,기획현황!$AG$1,FALSE))=TRUE,"",VLOOKUP($A58,기획현황!$F:$BS,기획현황!$AG$1,FALSE))</f>
        <v/>
      </c>
      <c r="J58" s="1144">
        <f>SUMIF(기획현황!$F:$F,$A58,기획현황!$AF:$AF)</f>
        <v>0</v>
      </c>
      <c r="K58" s="1130">
        <f>IF(ISERROR(VLOOKUP($A58,기획현황!$F:$BS,기획현황!$AU$1,FALSE))=TRUE,0,VLOOKUP($A58,기획현황!$F:$BS,기획현황!$AU$1,FALSE))</f>
        <v>0</v>
      </c>
      <c r="L58" s="1131">
        <f>IF(ISERROR(VLOOKUP($A58,기획현황!$F:$BS,기획현황!$AV$1,FALSE))=TRUE,0,VLOOKUP($A58,기획현황!$F:$BS,기획현황!$AV$1,FALSE))</f>
        <v>0</v>
      </c>
      <c r="M58" s="1132">
        <f>IF(ISERROR(VLOOKUP($A58,기획현황!$F:$BS,기획현황!$AW$1,FALSE))=TRUE,0,VLOOKUP($A58,기획현황!$F:$BS,기획현황!$AW$1,FALSE))</f>
        <v>0</v>
      </c>
      <c r="N58" s="1133">
        <f>IF(ISERROR(VLOOKUP($A58,기획현황!$F:$BS,기획현황!$AP$1,FALSE))=TRUE,0,VLOOKUP($A58,기획현황!$F:$BS,기획현황!$AP$1,FALSE))</f>
        <v>0</v>
      </c>
      <c r="O58" s="1134">
        <f t="shared" si="8"/>
        <v>0</v>
      </c>
      <c r="P58" s="1135">
        <f t="shared" si="8"/>
        <v>0</v>
      </c>
      <c r="Q58" s="1135">
        <f t="shared" si="8"/>
        <v>0</v>
      </c>
      <c r="R58" s="1135">
        <f t="shared" si="8"/>
        <v>0</v>
      </c>
      <c r="S58" s="1136">
        <f t="shared" si="8"/>
        <v>0</v>
      </c>
      <c r="T58" s="1136">
        <f t="shared" si="8"/>
        <v>0</v>
      </c>
      <c r="U58" s="1137">
        <f>IF(ISERROR(VLOOKUP($A58,기획현황!$F:$BS,기획현황!$AM$1,FALSE))=TRUE,0,VLOOKUP($A58,기획현황!$F:$BS,기획현황!$AM$1,FALSE))</f>
        <v>0</v>
      </c>
      <c r="V58" s="1138">
        <f t="shared" si="2"/>
        <v>0</v>
      </c>
      <c r="W58" s="1139">
        <f>IF(ISERROR(VLOOKUP($A58,기획현황!$F:$BS,기획현황!$BG$1,FALSE))=TRUE,0,VLOOKUP($A58,기획현황!$F:$BS,기획현황!$BG$1,FALSE))</f>
        <v>0</v>
      </c>
      <c r="X58" s="1138"/>
      <c r="Y58" s="238"/>
      <c r="Z58" s="1130">
        <f t="shared" si="10"/>
        <v>0</v>
      </c>
      <c r="AA58" s="1131">
        <f t="shared" si="4"/>
        <v>0</v>
      </c>
      <c r="AB58" s="1132">
        <f t="shared" si="4"/>
        <v>0</v>
      </c>
      <c r="AC58" s="1140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30">
        <f t="shared" si="9"/>
        <v>0</v>
      </c>
      <c r="AE58" s="1141">
        <f t="shared" si="9"/>
        <v>0</v>
      </c>
      <c r="AF58" s="1141">
        <f t="shared" si="9"/>
        <v>0</v>
      </c>
      <c r="AG58" s="1141">
        <f t="shared" si="9"/>
        <v>0</v>
      </c>
      <c r="AH58" s="1142">
        <f t="shared" si="9"/>
        <v>0</v>
      </c>
      <c r="AI58" s="1142">
        <f t="shared" si="9"/>
        <v>0</v>
      </c>
      <c r="AJ58" s="1143">
        <f>IF(ISERROR(VLOOKUP($A58,기획현황!$F:$BS,기획현황!$AM$1,FALSE))=TRUE,0,VLOOKUP($A58,기획현황!$F:$BS,기획현황!$AM$1,FALSE))</f>
        <v>0</v>
      </c>
      <c r="AK58" s="1138">
        <f t="shared" si="0"/>
        <v>0</v>
      </c>
      <c r="AL58" s="31">
        <f t="shared" si="7"/>
        <v>0</v>
      </c>
    </row>
    <row r="59" spans="2:38" ht="53.25" customHeight="1">
      <c r="B59" s="310" t="str">
        <f t="shared" si="6"/>
        <v/>
      </c>
      <c r="C59" s="1125">
        <f>IF(ISERROR(VLOOKUP($A59,기획현황!$F:$BS,기획현황!$AG$1,FALSE))=TRUE,0,VLOOKUP($A59,기획현황!$F:$BS,기획현황!$AG$1,FALSE))</f>
        <v>0</v>
      </c>
      <c r="D59" s="1125">
        <f>IF(ISERROR(VLOOKUP($A59,기획현황!$F:$BS,기획현황!$AK$1,FALSE))=TRUE,0,VLOOKUP($A59,기획현황!$F:$BS,기획현황!$AK$1,FALSE))</f>
        <v>0</v>
      </c>
      <c r="F59" s="1126"/>
      <c r="G59" s="1127" t="str">
        <f>IF(ISERROR(VLOOKUP($A59,기획현황!$F:$BS,기획현황!$U$1,FALSE))=TRUE,"",VLOOKUP($A59,기획현황!$F:$BS,기획현황!$U$1,FALSE))</f>
        <v/>
      </c>
      <c r="H59" s="1127" t="str">
        <f>IF(ISERROR(VLOOKUP($A59,기획현황!$F:$BS,기획현황!$X$1,FALSE))=TRUE,"",VLOOKUP($A59,기획현황!$F:$BS,기획현황!$X$1,FALSE))</f>
        <v/>
      </c>
      <c r="I59" s="1128" t="str">
        <f>IF(ISERROR(VLOOKUP($A59,기획현황!$F:$BS,기획현황!$AG$1,FALSE))=TRUE,"",VLOOKUP($A59,기획현황!$F:$BS,기획현황!$AG$1,FALSE))</f>
        <v/>
      </c>
      <c r="J59" s="1144">
        <f>SUMIF(기획현황!$F:$F,$A59,기획현황!$AF:$AF)</f>
        <v>0</v>
      </c>
      <c r="K59" s="1130">
        <f>IF(ISERROR(VLOOKUP($A59,기획현황!$F:$BS,기획현황!$AU$1,FALSE))=TRUE,0,VLOOKUP($A59,기획현황!$F:$BS,기획현황!$AU$1,FALSE))</f>
        <v>0</v>
      </c>
      <c r="L59" s="1131">
        <f>IF(ISERROR(VLOOKUP($A59,기획현황!$F:$BS,기획현황!$AV$1,FALSE))=TRUE,0,VLOOKUP($A59,기획현황!$F:$BS,기획현황!$AV$1,FALSE))</f>
        <v>0</v>
      </c>
      <c r="M59" s="1132">
        <f>IF(ISERROR(VLOOKUP($A59,기획현황!$F:$BS,기획현황!$AW$1,FALSE))=TRUE,0,VLOOKUP($A59,기획현황!$F:$BS,기획현황!$AW$1,FALSE))</f>
        <v>0</v>
      </c>
      <c r="N59" s="1133">
        <f>IF(ISERROR(VLOOKUP($A59,기획현황!$F:$BS,기획현황!$AP$1,FALSE))=TRUE,0,VLOOKUP($A59,기획현황!$F:$BS,기획현황!$AP$1,FALSE))</f>
        <v>0</v>
      </c>
      <c r="O59" s="1134">
        <f t="shared" si="8"/>
        <v>0</v>
      </c>
      <c r="P59" s="1135">
        <f t="shared" si="8"/>
        <v>0</v>
      </c>
      <c r="Q59" s="1135">
        <f t="shared" si="8"/>
        <v>0</v>
      </c>
      <c r="R59" s="1135">
        <f t="shared" si="8"/>
        <v>0</v>
      </c>
      <c r="S59" s="1136">
        <f t="shared" si="8"/>
        <v>0</v>
      </c>
      <c r="T59" s="1136">
        <f t="shared" si="8"/>
        <v>0</v>
      </c>
      <c r="U59" s="1137">
        <f>IF(ISERROR(VLOOKUP($A59,기획현황!$F:$BS,기획현황!$AM$1,FALSE))=TRUE,0,VLOOKUP($A59,기획현황!$F:$BS,기획현황!$AM$1,FALSE))</f>
        <v>0</v>
      </c>
      <c r="V59" s="1138">
        <f t="shared" si="2"/>
        <v>0</v>
      </c>
      <c r="W59" s="1139">
        <f>IF(ISERROR(VLOOKUP($A59,기획현황!$F:$BS,기획현황!$BG$1,FALSE))=TRUE,0,VLOOKUP($A59,기획현황!$F:$BS,기획현황!$BG$1,FALSE))</f>
        <v>0</v>
      </c>
      <c r="X59" s="1138"/>
      <c r="Y59" s="238"/>
      <c r="Z59" s="1130">
        <f t="shared" si="10"/>
        <v>0</v>
      </c>
      <c r="AA59" s="1131">
        <f t="shared" si="4"/>
        <v>0</v>
      </c>
      <c r="AB59" s="1132">
        <f t="shared" si="4"/>
        <v>0</v>
      </c>
      <c r="AC59" s="1140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30">
        <f t="shared" si="9"/>
        <v>0</v>
      </c>
      <c r="AE59" s="1141">
        <f t="shared" si="9"/>
        <v>0</v>
      </c>
      <c r="AF59" s="1141">
        <f t="shared" si="9"/>
        <v>0</v>
      </c>
      <c r="AG59" s="1141">
        <f t="shared" si="9"/>
        <v>0</v>
      </c>
      <c r="AH59" s="1142">
        <f t="shared" si="9"/>
        <v>0</v>
      </c>
      <c r="AI59" s="1142">
        <f t="shared" si="9"/>
        <v>0</v>
      </c>
      <c r="AJ59" s="1143">
        <f>IF(ISERROR(VLOOKUP($A59,기획현황!$F:$BS,기획현황!$AM$1,FALSE))=TRUE,0,VLOOKUP($A59,기획현황!$F:$BS,기획현황!$AM$1,FALSE))</f>
        <v>0</v>
      </c>
      <c r="AK59" s="1138">
        <f t="shared" si="0"/>
        <v>0</v>
      </c>
      <c r="AL59" s="31">
        <f t="shared" si="7"/>
        <v>0</v>
      </c>
    </row>
    <row r="60" spans="2:38" ht="53.25" customHeight="1">
      <c r="B60" s="310" t="str">
        <f t="shared" si="6"/>
        <v/>
      </c>
      <c r="C60" s="1125">
        <f>IF(ISERROR(VLOOKUP($A60,기획현황!$F:$BS,기획현황!$AG$1,FALSE))=TRUE,0,VLOOKUP($A60,기획현황!$F:$BS,기획현황!$AG$1,FALSE))</f>
        <v>0</v>
      </c>
      <c r="D60" s="1125">
        <f>IF(ISERROR(VLOOKUP($A60,기획현황!$F:$BS,기획현황!$AK$1,FALSE))=TRUE,0,VLOOKUP($A60,기획현황!$F:$BS,기획현황!$AK$1,FALSE))</f>
        <v>0</v>
      </c>
      <c r="F60" s="1126"/>
      <c r="G60" s="1127" t="str">
        <f>IF(ISERROR(VLOOKUP($A60,기획현황!$F:$BS,기획현황!$U$1,FALSE))=TRUE,"",VLOOKUP($A60,기획현황!$F:$BS,기획현황!$U$1,FALSE))</f>
        <v/>
      </c>
      <c r="H60" s="1127" t="str">
        <f>IF(ISERROR(VLOOKUP($A60,기획현황!$F:$BS,기획현황!$X$1,FALSE))=TRUE,"",VLOOKUP($A60,기획현황!$F:$BS,기획현황!$X$1,FALSE))</f>
        <v/>
      </c>
      <c r="I60" s="1128" t="str">
        <f>IF(ISERROR(VLOOKUP($A60,기획현황!$F:$BS,기획현황!$AG$1,FALSE))=TRUE,"",VLOOKUP($A60,기획현황!$F:$BS,기획현황!$AG$1,FALSE))</f>
        <v/>
      </c>
      <c r="J60" s="1144">
        <f>SUMIF(기획현황!$F:$F,$A60,기획현황!$AF:$AF)</f>
        <v>0</v>
      </c>
      <c r="K60" s="1130">
        <f>IF(ISERROR(VLOOKUP($A60,기획현황!$F:$BS,기획현황!$AU$1,FALSE))=TRUE,0,VLOOKUP($A60,기획현황!$F:$BS,기획현황!$AU$1,FALSE))</f>
        <v>0</v>
      </c>
      <c r="L60" s="1131">
        <f>IF(ISERROR(VLOOKUP($A60,기획현황!$F:$BS,기획현황!$AV$1,FALSE))=TRUE,0,VLOOKUP($A60,기획현황!$F:$BS,기획현황!$AV$1,FALSE))</f>
        <v>0</v>
      </c>
      <c r="M60" s="1132">
        <f>IF(ISERROR(VLOOKUP($A60,기획현황!$F:$BS,기획현황!$AW$1,FALSE))=TRUE,0,VLOOKUP($A60,기획현황!$F:$BS,기획현황!$AW$1,FALSE))</f>
        <v>0</v>
      </c>
      <c r="N60" s="1133">
        <f>IF(ISERROR(VLOOKUP($A60,기획현황!$F:$BS,기획현황!$AP$1,FALSE))=TRUE,0,VLOOKUP($A60,기획현황!$F:$BS,기획현황!$AP$1,FALSE))</f>
        <v>0</v>
      </c>
      <c r="O60" s="1134">
        <f t="shared" si="8"/>
        <v>0</v>
      </c>
      <c r="P60" s="1135">
        <f t="shared" si="8"/>
        <v>0</v>
      </c>
      <c r="Q60" s="1135">
        <f t="shared" si="8"/>
        <v>0</v>
      </c>
      <c r="R60" s="1135">
        <f t="shared" si="8"/>
        <v>0</v>
      </c>
      <c r="S60" s="1136">
        <f t="shared" si="8"/>
        <v>0</v>
      </c>
      <c r="T60" s="1136">
        <f t="shared" si="8"/>
        <v>0</v>
      </c>
      <c r="U60" s="1137">
        <f>IF(ISERROR(VLOOKUP($A60,기획현황!$F:$BS,기획현황!$AM$1,FALSE))=TRUE,0,VLOOKUP($A60,기획현황!$F:$BS,기획현황!$AM$1,FALSE))</f>
        <v>0</v>
      </c>
      <c r="V60" s="1138">
        <f t="shared" si="2"/>
        <v>0</v>
      </c>
      <c r="W60" s="1139">
        <f>IF(ISERROR(VLOOKUP($A60,기획현황!$F:$BS,기획현황!$BG$1,FALSE))=TRUE,0,VLOOKUP($A60,기획현황!$F:$BS,기획현황!$BG$1,FALSE))</f>
        <v>0</v>
      </c>
      <c r="X60" s="1138"/>
      <c r="Y60" s="238"/>
      <c r="Z60" s="1130">
        <f t="shared" si="10"/>
        <v>0</v>
      </c>
      <c r="AA60" s="1131">
        <f t="shared" si="4"/>
        <v>0</v>
      </c>
      <c r="AB60" s="1132">
        <f t="shared" si="4"/>
        <v>0</v>
      </c>
      <c r="AC60" s="1140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30">
        <f t="shared" si="9"/>
        <v>0</v>
      </c>
      <c r="AE60" s="1141">
        <f t="shared" si="9"/>
        <v>0</v>
      </c>
      <c r="AF60" s="1141">
        <f t="shared" si="9"/>
        <v>0</v>
      </c>
      <c r="AG60" s="1141">
        <f t="shared" si="9"/>
        <v>0</v>
      </c>
      <c r="AH60" s="1142">
        <f t="shared" si="9"/>
        <v>0</v>
      </c>
      <c r="AI60" s="1142">
        <f t="shared" si="9"/>
        <v>0</v>
      </c>
      <c r="AJ60" s="1143">
        <f>IF(ISERROR(VLOOKUP($A60,기획현황!$F:$BS,기획현황!$AM$1,FALSE))=TRUE,0,VLOOKUP($A60,기획현황!$F:$BS,기획현황!$AM$1,FALSE))</f>
        <v>0</v>
      </c>
      <c r="AK60" s="1138">
        <f t="shared" si="0"/>
        <v>0</v>
      </c>
      <c r="AL60" s="31">
        <f t="shared" si="7"/>
        <v>0</v>
      </c>
    </row>
    <row r="61" spans="2:38" ht="53.25" customHeight="1">
      <c r="B61" s="310" t="str">
        <f t="shared" si="6"/>
        <v/>
      </c>
      <c r="C61" s="1125">
        <f>IF(ISERROR(VLOOKUP($A61,기획현황!$F:$BS,기획현황!$AG$1,FALSE))=TRUE,0,VLOOKUP($A61,기획현황!$F:$BS,기획현황!$AG$1,FALSE))</f>
        <v>0</v>
      </c>
      <c r="D61" s="1125">
        <f>IF(ISERROR(VLOOKUP($A61,기획현황!$F:$BS,기획현황!$AK$1,FALSE))=TRUE,0,VLOOKUP($A61,기획현황!$F:$BS,기획현황!$AK$1,FALSE))</f>
        <v>0</v>
      </c>
      <c r="F61" s="1126"/>
      <c r="G61" s="1127" t="str">
        <f>IF(ISERROR(VLOOKUP($A61,기획현황!$F:$BS,기획현황!$U$1,FALSE))=TRUE,"",VLOOKUP($A61,기획현황!$F:$BS,기획현황!$U$1,FALSE))</f>
        <v/>
      </c>
      <c r="H61" s="1127" t="str">
        <f>IF(ISERROR(VLOOKUP($A61,기획현황!$F:$BS,기획현황!$X$1,FALSE))=TRUE,"",VLOOKUP($A61,기획현황!$F:$BS,기획현황!$X$1,FALSE))</f>
        <v/>
      </c>
      <c r="I61" s="1128" t="str">
        <f>IF(ISERROR(VLOOKUP($A61,기획현황!$F:$BS,기획현황!$AG$1,FALSE))=TRUE,"",VLOOKUP($A61,기획현황!$F:$BS,기획현황!$AG$1,FALSE))</f>
        <v/>
      </c>
      <c r="J61" s="1144">
        <f>SUMIF(기획현황!$F:$F,$A61,기획현황!$AF:$AF)</f>
        <v>0</v>
      </c>
      <c r="K61" s="1130">
        <f>IF(ISERROR(VLOOKUP($A61,기획현황!$F:$BS,기획현황!$AU$1,FALSE))=TRUE,0,VLOOKUP($A61,기획현황!$F:$BS,기획현황!$AU$1,FALSE))</f>
        <v>0</v>
      </c>
      <c r="L61" s="1131">
        <f>IF(ISERROR(VLOOKUP($A61,기획현황!$F:$BS,기획현황!$AV$1,FALSE))=TRUE,0,VLOOKUP($A61,기획현황!$F:$BS,기획현황!$AV$1,FALSE))</f>
        <v>0</v>
      </c>
      <c r="M61" s="1132">
        <f>IF(ISERROR(VLOOKUP($A61,기획현황!$F:$BS,기획현황!$AW$1,FALSE))=TRUE,0,VLOOKUP($A61,기획현황!$F:$BS,기획현황!$AW$1,FALSE))</f>
        <v>0</v>
      </c>
      <c r="N61" s="1133">
        <f>IF(ISERROR(VLOOKUP($A61,기획현황!$F:$BS,기획현황!$AP$1,FALSE))=TRUE,0,VLOOKUP($A61,기획현황!$F:$BS,기획현황!$AP$1,FALSE))</f>
        <v>0</v>
      </c>
      <c r="O61" s="1134">
        <f t="shared" si="8"/>
        <v>0</v>
      </c>
      <c r="P61" s="1135">
        <f t="shared" si="8"/>
        <v>0</v>
      </c>
      <c r="Q61" s="1135">
        <f t="shared" si="8"/>
        <v>0</v>
      </c>
      <c r="R61" s="1135">
        <f t="shared" si="8"/>
        <v>0</v>
      </c>
      <c r="S61" s="1136">
        <f t="shared" si="8"/>
        <v>0</v>
      </c>
      <c r="T61" s="1136">
        <f t="shared" si="8"/>
        <v>0</v>
      </c>
      <c r="U61" s="1137">
        <f>IF(ISERROR(VLOOKUP($A61,기획현황!$F:$BS,기획현황!$AM$1,FALSE))=TRUE,0,VLOOKUP($A61,기획현황!$F:$BS,기획현황!$AM$1,FALSE))</f>
        <v>0</v>
      </c>
      <c r="V61" s="1138">
        <f t="shared" si="2"/>
        <v>0</v>
      </c>
      <c r="W61" s="1139">
        <f>IF(ISERROR(VLOOKUP($A61,기획현황!$F:$BS,기획현황!$BG$1,FALSE))=TRUE,0,VLOOKUP($A61,기획현황!$F:$BS,기획현황!$BG$1,FALSE))</f>
        <v>0</v>
      </c>
      <c r="X61" s="1138"/>
      <c r="Y61" s="238"/>
      <c r="Z61" s="1130">
        <f t="shared" si="10"/>
        <v>0</v>
      </c>
      <c r="AA61" s="1131">
        <f t="shared" si="4"/>
        <v>0</v>
      </c>
      <c r="AB61" s="1132">
        <f t="shared" si="4"/>
        <v>0</v>
      </c>
      <c r="AC61" s="1140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30">
        <f t="shared" si="9"/>
        <v>0</v>
      </c>
      <c r="AE61" s="1141">
        <f t="shared" si="9"/>
        <v>0</v>
      </c>
      <c r="AF61" s="1141">
        <f t="shared" si="9"/>
        <v>0</v>
      </c>
      <c r="AG61" s="1141">
        <f t="shared" si="9"/>
        <v>0</v>
      </c>
      <c r="AH61" s="1142">
        <f t="shared" si="9"/>
        <v>0</v>
      </c>
      <c r="AI61" s="1142">
        <f t="shared" si="9"/>
        <v>0</v>
      </c>
      <c r="AJ61" s="1143">
        <f>IF(ISERROR(VLOOKUP($A61,기획현황!$F:$BS,기획현황!$AM$1,FALSE))=TRUE,0,VLOOKUP($A61,기획현황!$F:$BS,기획현황!$AM$1,FALSE))</f>
        <v>0</v>
      </c>
      <c r="AK61" s="1138">
        <f t="shared" si="0"/>
        <v>0</v>
      </c>
      <c r="AL61" s="31">
        <f t="shared" si="7"/>
        <v>0</v>
      </c>
    </row>
    <row r="62" spans="2:38" ht="53.25" customHeight="1">
      <c r="B62" s="310" t="str">
        <f t="shared" si="6"/>
        <v/>
      </c>
      <c r="C62" s="1125">
        <f>IF(ISERROR(VLOOKUP($A62,기획현황!$F:$BS,기획현황!$AG$1,FALSE))=TRUE,0,VLOOKUP($A62,기획현황!$F:$BS,기획현황!$AG$1,FALSE))</f>
        <v>0</v>
      </c>
      <c r="D62" s="1125">
        <f>IF(ISERROR(VLOOKUP($A62,기획현황!$F:$BS,기획현황!$AK$1,FALSE))=TRUE,0,VLOOKUP($A62,기획현황!$F:$BS,기획현황!$AK$1,FALSE))</f>
        <v>0</v>
      </c>
      <c r="F62" s="1126"/>
      <c r="G62" s="1127" t="str">
        <f>IF(ISERROR(VLOOKUP($A62,기획현황!$F:$BS,기획현황!$U$1,FALSE))=TRUE,"",VLOOKUP($A62,기획현황!$F:$BS,기획현황!$U$1,FALSE))</f>
        <v/>
      </c>
      <c r="H62" s="1127" t="str">
        <f>IF(ISERROR(VLOOKUP($A62,기획현황!$F:$BS,기획현황!$X$1,FALSE))=TRUE,"",VLOOKUP($A62,기획현황!$F:$BS,기획현황!$X$1,FALSE))</f>
        <v/>
      </c>
      <c r="I62" s="1128" t="str">
        <f>IF(ISERROR(VLOOKUP($A62,기획현황!$F:$BS,기획현황!$AG$1,FALSE))=TRUE,"",VLOOKUP($A62,기획현황!$F:$BS,기획현황!$AG$1,FALSE))</f>
        <v/>
      </c>
      <c r="J62" s="1144">
        <f>SUMIF(기획현황!$F:$F,$A62,기획현황!$AF:$AF)</f>
        <v>0</v>
      </c>
      <c r="K62" s="1130">
        <f>IF(ISERROR(VLOOKUP($A62,기획현황!$F:$BS,기획현황!$AU$1,FALSE))=TRUE,0,VLOOKUP($A62,기획현황!$F:$BS,기획현황!$AU$1,FALSE))</f>
        <v>0</v>
      </c>
      <c r="L62" s="1131">
        <f>IF(ISERROR(VLOOKUP($A62,기획현황!$F:$BS,기획현황!$AV$1,FALSE))=TRUE,0,VLOOKUP($A62,기획현황!$F:$BS,기획현황!$AV$1,FALSE))</f>
        <v>0</v>
      </c>
      <c r="M62" s="1132">
        <f>IF(ISERROR(VLOOKUP($A62,기획현황!$F:$BS,기획현황!$AW$1,FALSE))=TRUE,0,VLOOKUP($A62,기획현황!$F:$BS,기획현황!$AW$1,FALSE))</f>
        <v>0</v>
      </c>
      <c r="N62" s="1133">
        <f>IF(ISERROR(VLOOKUP($A62,기획현황!$F:$BS,기획현황!$AP$1,FALSE))=TRUE,0,VLOOKUP($A62,기획현황!$F:$BS,기획현황!$AP$1,FALSE))</f>
        <v>0</v>
      </c>
      <c r="O62" s="1134">
        <f t="shared" si="8"/>
        <v>0</v>
      </c>
      <c r="P62" s="1135">
        <f t="shared" si="8"/>
        <v>0</v>
      </c>
      <c r="Q62" s="1135">
        <f t="shared" si="8"/>
        <v>0</v>
      </c>
      <c r="R62" s="1135">
        <f t="shared" si="8"/>
        <v>0</v>
      </c>
      <c r="S62" s="1136">
        <f t="shared" si="8"/>
        <v>0</v>
      </c>
      <c r="T62" s="1136">
        <f t="shared" si="8"/>
        <v>0</v>
      </c>
      <c r="U62" s="1137">
        <f>IF(ISERROR(VLOOKUP($A62,기획현황!$F:$BS,기획현황!$AM$1,FALSE))=TRUE,0,VLOOKUP($A62,기획현황!$F:$BS,기획현황!$AM$1,FALSE))</f>
        <v>0</v>
      </c>
      <c r="V62" s="1138">
        <f t="shared" si="2"/>
        <v>0</v>
      </c>
      <c r="W62" s="1139">
        <f>IF(ISERROR(VLOOKUP($A62,기획현황!$F:$BS,기획현황!$BG$1,FALSE))=TRUE,0,VLOOKUP($A62,기획현황!$F:$BS,기획현황!$BG$1,FALSE))</f>
        <v>0</v>
      </c>
      <c r="X62" s="1138"/>
      <c r="Y62" s="238"/>
      <c r="Z62" s="1130">
        <f t="shared" si="10"/>
        <v>0</v>
      </c>
      <c r="AA62" s="1131">
        <f t="shared" si="4"/>
        <v>0</v>
      </c>
      <c r="AB62" s="1132">
        <f t="shared" si="4"/>
        <v>0</v>
      </c>
      <c r="AC62" s="1140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30">
        <f t="shared" si="9"/>
        <v>0</v>
      </c>
      <c r="AE62" s="1141">
        <f t="shared" si="9"/>
        <v>0</v>
      </c>
      <c r="AF62" s="1141">
        <f t="shared" si="9"/>
        <v>0</v>
      </c>
      <c r="AG62" s="1141">
        <f t="shared" si="9"/>
        <v>0</v>
      </c>
      <c r="AH62" s="1142">
        <f t="shared" si="9"/>
        <v>0</v>
      </c>
      <c r="AI62" s="1142">
        <f t="shared" si="9"/>
        <v>0</v>
      </c>
      <c r="AJ62" s="1143">
        <f>IF(ISERROR(VLOOKUP($A62,기획현황!$F:$BS,기획현황!$AM$1,FALSE))=TRUE,0,VLOOKUP($A62,기획현황!$F:$BS,기획현황!$AM$1,FALSE))</f>
        <v>0</v>
      </c>
      <c r="AK62" s="1138">
        <f t="shared" si="0"/>
        <v>0</v>
      </c>
      <c r="AL62" s="31">
        <f t="shared" si="7"/>
        <v>0</v>
      </c>
    </row>
    <row r="63" spans="2:38" ht="53.25" customHeight="1">
      <c r="B63" s="310" t="str">
        <f t="shared" si="6"/>
        <v/>
      </c>
      <c r="C63" s="1125">
        <f>IF(ISERROR(VLOOKUP($A63,기획현황!$F:$BS,기획현황!$AG$1,FALSE))=TRUE,0,VLOOKUP($A63,기획현황!$F:$BS,기획현황!$AG$1,FALSE))</f>
        <v>0</v>
      </c>
      <c r="D63" s="1125">
        <f>IF(ISERROR(VLOOKUP($A63,기획현황!$F:$BS,기획현황!$AK$1,FALSE))=TRUE,0,VLOOKUP($A63,기획현황!$F:$BS,기획현황!$AK$1,FALSE))</f>
        <v>0</v>
      </c>
      <c r="F63" s="1126"/>
      <c r="G63" s="1127" t="str">
        <f>IF(ISERROR(VLOOKUP($A63,기획현황!$F:$BS,기획현황!$U$1,FALSE))=TRUE,"",VLOOKUP($A63,기획현황!$F:$BS,기획현황!$U$1,FALSE))</f>
        <v/>
      </c>
      <c r="H63" s="1127" t="str">
        <f>IF(ISERROR(VLOOKUP($A63,기획현황!$F:$BS,기획현황!$X$1,FALSE))=TRUE,"",VLOOKUP($A63,기획현황!$F:$BS,기획현황!$X$1,FALSE))</f>
        <v/>
      </c>
      <c r="I63" s="1128" t="str">
        <f>IF(ISERROR(VLOOKUP($A63,기획현황!$F:$BS,기획현황!$AG$1,FALSE))=TRUE,"",VLOOKUP($A63,기획현황!$F:$BS,기획현황!$AG$1,FALSE))</f>
        <v/>
      </c>
      <c r="J63" s="1144">
        <f>SUMIF(기획현황!$F:$F,$A63,기획현황!$AF:$AF)</f>
        <v>0</v>
      </c>
      <c r="K63" s="1130">
        <f>IF(ISERROR(VLOOKUP($A63,기획현황!$F:$BS,기획현황!$AU$1,FALSE))=TRUE,0,VLOOKUP($A63,기획현황!$F:$BS,기획현황!$AU$1,FALSE))</f>
        <v>0</v>
      </c>
      <c r="L63" s="1131">
        <f>IF(ISERROR(VLOOKUP($A63,기획현황!$F:$BS,기획현황!$AV$1,FALSE))=TRUE,0,VLOOKUP($A63,기획현황!$F:$BS,기획현황!$AV$1,FALSE))</f>
        <v>0</v>
      </c>
      <c r="M63" s="1132">
        <f>IF(ISERROR(VLOOKUP($A63,기획현황!$F:$BS,기획현황!$AW$1,FALSE))=TRUE,0,VLOOKUP($A63,기획현황!$F:$BS,기획현황!$AW$1,FALSE))</f>
        <v>0</v>
      </c>
      <c r="N63" s="1133">
        <f>IF(ISERROR(VLOOKUP($A63,기획현황!$F:$BS,기획현황!$AP$1,FALSE))=TRUE,0,VLOOKUP($A63,기획현황!$F:$BS,기획현황!$AP$1,FALSE))</f>
        <v>0</v>
      </c>
      <c r="O63" s="1134">
        <f t="shared" si="8"/>
        <v>0</v>
      </c>
      <c r="P63" s="1135">
        <f t="shared" si="8"/>
        <v>0</v>
      </c>
      <c r="Q63" s="1135">
        <f t="shared" si="8"/>
        <v>0</v>
      </c>
      <c r="R63" s="1135">
        <f t="shared" si="8"/>
        <v>0</v>
      </c>
      <c r="S63" s="1136">
        <f t="shared" si="8"/>
        <v>0</v>
      </c>
      <c r="T63" s="1136">
        <f t="shared" si="8"/>
        <v>0</v>
      </c>
      <c r="U63" s="1137">
        <f>IF(ISERROR(VLOOKUP($A63,기획현황!$F:$BS,기획현황!$AM$1,FALSE))=TRUE,0,VLOOKUP($A63,기획현황!$F:$BS,기획현황!$AM$1,FALSE))</f>
        <v>0</v>
      </c>
      <c r="V63" s="1138">
        <f t="shared" si="2"/>
        <v>0</v>
      </c>
      <c r="W63" s="1139">
        <f>IF(ISERROR(VLOOKUP($A63,기획현황!$F:$BS,기획현황!$BG$1,FALSE))=TRUE,0,VLOOKUP($A63,기획현황!$F:$BS,기획현황!$BG$1,FALSE))</f>
        <v>0</v>
      </c>
      <c r="X63" s="1138"/>
      <c r="Y63" s="238"/>
      <c r="Z63" s="1130">
        <f t="shared" si="10"/>
        <v>0</v>
      </c>
      <c r="AA63" s="1131">
        <f t="shared" si="4"/>
        <v>0</v>
      </c>
      <c r="AB63" s="1132">
        <f t="shared" si="4"/>
        <v>0</v>
      </c>
      <c r="AC63" s="1140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30">
        <f t="shared" si="9"/>
        <v>0</v>
      </c>
      <c r="AE63" s="1141">
        <f t="shared" si="9"/>
        <v>0</v>
      </c>
      <c r="AF63" s="1141">
        <f t="shared" si="9"/>
        <v>0</v>
      </c>
      <c r="AG63" s="1141">
        <f t="shared" si="9"/>
        <v>0</v>
      </c>
      <c r="AH63" s="1142">
        <f t="shared" si="9"/>
        <v>0</v>
      </c>
      <c r="AI63" s="1142">
        <f t="shared" si="9"/>
        <v>0</v>
      </c>
      <c r="AJ63" s="1143">
        <f>IF(ISERROR(VLOOKUP($A63,기획현황!$F:$BS,기획현황!$AM$1,FALSE))=TRUE,0,VLOOKUP($A63,기획현황!$F:$BS,기획현황!$AM$1,FALSE))</f>
        <v>0</v>
      </c>
      <c r="AK63" s="1138">
        <f t="shared" si="0"/>
        <v>0</v>
      </c>
      <c r="AL63" s="31">
        <f t="shared" si="7"/>
        <v>0</v>
      </c>
    </row>
    <row r="64" spans="2:38" ht="53.25" customHeight="1">
      <c r="B64" s="310" t="str">
        <f t="shared" si="6"/>
        <v/>
      </c>
      <c r="C64" s="1125">
        <f>IF(ISERROR(VLOOKUP($A64,기획현황!$F:$BS,기획현황!$AG$1,FALSE))=TRUE,0,VLOOKUP($A64,기획현황!$F:$BS,기획현황!$AG$1,FALSE))</f>
        <v>0</v>
      </c>
      <c r="D64" s="1125">
        <f>IF(ISERROR(VLOOKUP($A64,기획현황!$F:$BS,기획현황!$AK$1,FALSE))=TRUE,0,VLOOKUP($A64,기획현황!$F:$BS,기획현황!$AK$1,FALSE))</f>
        <v>0</v>
      </c>
      <c r="F64" s="1126"/>
      <c r="G64" s="1127" t="str">
        <f>IF(ISERROR(VLOOKUP($A64,기획현황!$F:$BS,기획현황!$U$1,FALSE))=TRUE,"",VLOOKUP($A64,기획현황!$F:$BS,기획현황!$U$1,FALSE))</f>
        <v/>
      </c>
      <c r="H64" s="1127" t="str">
        <f>IF(ISERROR(VLOOKUP($A64,기획현황!$F:$BS,기획현황!$X$1,FALSE))=TRUE,"",VLOOKUP($A64,기획현황!$F:$BS,기획현황!$X$1,FALSE))</f>
        <v/>
      </c>
      <c r="I64" s="1128" t="str">
        <f>IF(ISERROR(VLOOKUP($A64,기획현황!$F:$BS,기획현황!$AG$1,FALSE))=TRUE,"",VLOOKUP($A64,기획현황!$F:$BS,기획현황!$AG$1,FALSE))</f>
        <v/>
      </c>
      <c r="J64" s="1144">
        <f>SUMIF(기획현황!$F:$F,$A64,기획현황!$AF:$AF)</f>
        <v>0</v>
      </c>
      <c r="K64" s="1130">
        <f>IF(ISERROR(VLOOKUP($A64,기획현황!$F:$BS,기획현황!$AU$1,FALSE))=TRUE,0,VLOOKUP($A64,기획현황!$F:$BS,기획현황!$AU$1,FALSE))</f>
        <v>0</v>
      </c>
      <c r="L64" s="1131">
        <f>IF(ISERROR(VLOOKUP($A64,기획현황!$F:$BS,기획현황!$AV$1,FALSE))=TRUE,0,VLOOKUP($A64,기획현황!$F:$BS,기획현황!$AV$1,FALSE))</f>
        <v>0</v>
      </c>
      <c r="M64" s="1132">
        <f>IF(ISERROR(VLOOKUP($A64,기획현황!$F:$BS,기획현황!$AW$1,FALSE))=TRUE,0,VLOOKUP($A64,기획현황!$F:$BS,기획현황!$AW$1,FALSE))</f>
        <v>0</v>
      </c>
      <c r="N64" s="1133">
        <f>IF(ISERROR(VLOOKUP($A64,기획현황!$F:$BS,기획현황!$AP$1,FALSE))=TRUE,0,VLOOKUP($A64,기획현황!$F:$BS,기획현황!$AP$1,FALSE))</f>
        <v>0</v>
      </c>
      <c r="O64" s="1134">
        <f t="shared" si="8"/>
        <v>0</v>
      </c>
      <c r="P64" s="1135">
        <f t="shared" si="8"/>
        <v>0</v>
      </c>
      <c r="Q64" s="1135">
        <f t="shared" si="8"/>
        <v>0</v>
      </c>
      <c r="R64" s="1135">
        <f t="shared" ref="O64:T106" si="11">($N64*1.1)*R$4</f>
        <v>0</v>
      </c>
      <c r="S64" s="1136">
        <f t="shared" si="11"/>
        <v>0</v>
      </c>
      <c r="T64" s="1136">
        <f t="shared" si="11"/>
        <v>0</v>
      </c>
      <c r="U64" s="1137">
        <f>IF(ISERROR(VLOOKUP($A64,기획현황!$F:$BS,기획현황!$AM$1,FALSE))=TRUE,0,VLOOKUP($A64,기획현황!$F:$BS,기획현황!$AM$1,FALSE))</f>
        <v>0</v>
      </c>
      <c r="V64" s="1138">
        <f t="shared" si="2"/>
        <v>0</v>
      </c>
      <c r="W64" s="1139">
        <f>IF(ISERROR(VLOOKUP($A64,기획현황!$F:$BS,기획현황!$BG$1,FALSE))=TRUE,0,VLOOKUP($A64,기획현황!$F:$BS,기획현황!$BG$1,FALSE))</f>
        <v>0</v>
      </c>
      <c r="X64" s="1138"/>
      <c r="Y64" s="238"/>
      <c r="Z64" s="1130">
        <f t="shared" si="10"/>
        <v>0</v>
      </c>
      <c r="AA64" s="1131">
        <f t="shared" si="4"/>
        <v>0</v>
      </c>
      <c r="AB64" s="1132">
        <f t="shared" si="4"/>
        <v>0</v>
      </c>
      <c r="AC64" s="1140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30">
        <f t="shared" ref="AD64:AI106" si="12">($N64*1.1)*AD$4</f>
        <v>0</v>
      </c>
      <c r="AE64" s="1141">
        <f t="shared" si="12"/>
        <v>0</v>
      </c>
      <c r="AF64" s="1141">
        <f t="shared" si="12"/>
        <v>0</v>
      </c>
      <c r="AG64" s="1141">
        <f t="shared" si="12"/>
        <v>0</v>
      </c>
      <c r="AH64" s="1142">
        <f t="shared" si="12"/>
        <v>0</v>
      </c>
      <c r="AI64" s="1142">
        <f t="shared" si="12"/>
        <v>0</v>
      </c>
      <c r="AJ64" s="1143">
        <f>IF(ISERROR(VLOOKUP($A64,기획현황!$F:$BS,기획현황!$AM$1,FALSE))=TRUE,0,VLOOKUP($A64,기획현황!$F:$BS,기획현황!$AM$1,FALSE))</f>
        <v>0</v>
      </c>
      <c r="AK64" s="1145">
        <f t="shared" si="0"/>
        <v>0</v>
      </c>
      <c r="AL64" s="31">
        <f t="shared" si="7"/>
        <v>0</v>
      </c>
    </row>
    <row r="65" spans="2:38" ht="53.25" customHeight="1">
      <c r="B65" s="310" t="str">
        <f t="shared" si="6"/>
        <v/>
      </c>
      <c r="C65" s="1125">
        <f>IF(ISERROR(VLOOKUP($A65,기획현황!$F:$BS,기획현황!$AG$1,FALSE))=TRUE,0,VLOOKUP($A65,기획현황!$F:$BS,기획현황!$AG$1,FALSE))</f>
        <v>0</v>
      </c>
      <c r="D65" s="1125">
        <f>IF(ISERROR(VLOOKUP($A65,기획현황!$F:$BS,기획현황!$AK$1,FALSE))=TRUE,0,VLOOKUP($A65,기획현황!$F:$BS,기획현황!$AK$1,FALSE))</f>
        <v>0</v>
      </c>
      <c r="F65" s="1126"/>
      <c r="G65" s="1127" t="str">
        <f>IF(ISERROR(VLOOKUP($A65,기획현황!$F:$BS,기획현황!$U$1,FALSE))=TRUE,"",VLOOKUP($A65,기획현황!$F:$BS,기획현황!$U$1,FALSE))</f>
        <v/>
      </c>
      <c r="H65" s="1127" t="str">
        <f>IF(ISERROR(VLOOKUP($A65,기획현황!$F:$BS,기획현황!$X$1,FALSE))=TRUE,"",VLOOKUP($A65,기획현황!$F:$BS,기획현황!$X$1,FALSE))</f>
        <v/>
      </c>
      <c r="I65" s="1128" t="str">
        <f>IF(ISERROR(VLOOKUP($A65,기획현황!$F:$BS,기획현황!$AG$1,FALSE))=TRUE,"",VLOOKUP($A65,기획현황!$F:$BS,기획현황!$AG$1,FALSE))</f>
        <v/>
      </c>
      <c r="J65" s="1144">
        <f>SUMIF(기획현황!$F:$F,$A65,기획현황!$AF:$AF)</f>
        <v>0</v>
      </c>
      <c r="K65" s="1130">
        <f>IF(ISERROR(VLOOKUP($A65,기획현황!$F:$BS,기획현황!$AU$1,FALSE))=TRUE,0,VLOOKUP($A65,기획현황!$F:$BS,기획현황!$AU$1,FALSE))</f>
        <v>0</v>
      </c>
      <c r="L65" s="1131">
        <f>IF(ISERROR(VLOOKUP($A65,기획현황!$F:$BS,기획현황!$AV$1,FALSE))=TRUE,0,VLOOKUP($A65,기획현황!$F:$BS,기획현황!$AV$1,FALSE))</f>
        <v>0</v>
      </c>
      <c r="M65" s="1132">
        <f>IF(ISERROR(VLOOKUP($A65,기획현황!$F:$BS,기획현황!$AW$1,FALSE))=TRUE,0,VLOOKUP($A65,기획현황!$F:$BS,기획현황!$AW$1,FALSE))</f>
        <v>0</v>
      </c>
      <c r="N65" s="1133">
        <f>IF(ISERROR(VLOOKUP($A65,기획현황!$F:$BS,기획현황!$AP$1,FALSE))=TRUE,0,VLOOKUP($A65,기획현황!$F:$BS,기획현황!$AP$1,FALSE))</f>
        <v>0</v>
      </c>
      <c r="O65" s="1134">
        <f t="shared" si="11"/>
        <v>0</v>
      </c>
      <c r="P65" s="1135">
        <f t="shared" si="11"/>
        <v>0</v>
      </c>
      <c r="Q65" s="1135">
        <f t="shared" si="11"/>
        <v>0</v>
      </c>
      <c r="R65" s="1135">
        <f t="shared" si="11"/>
        <v>0</v>
      </c>
      <c r="S65" s="1136">
        <f t="shared" si="11"/>
        <v>0</v>
      </c>
      <c r="T65" s="1136">
        <f t="shared" si="11"/>
        <v>0</v>
      </c>
      <c r="U65" s="1137">
        <f>IF(ISERROR(VLOOKUP($A65,기획현황!$F:$BS,기획현황!$AM$1,FALSE))=TRUE,0,VLOOKUP($A65,기획현황!$F:$BS,기획현황!$AM$1,FALSE))</f>
        <v>0</v>
      </c>
      <c r="V65" s="1138">
        <f t="shared" si="2"/>
        <v>0</v>
      </c>
      <c r="W65" s="1139">
        <f>IF(ISERROR(VLOOKUP($A65,기획현황!$F:$BS,기획현황!$BG$1,FALSE))=TRUE,0,VLOOKUP($A65,기획현황!$F:$BS,기획현황!$BG$1,FALSE))</f>
        <v>0</v>
      </c>
      <c r="X65" s="1138"/>
      <c r="Y65" s="238"/>
      <c r="Z65" s="1130">
        <f t="shared" si="10"/>
        <v>0</v>
      </c>
      <c r="AA65" s="1131">
        <f t="shared" si="4"/>
        <v>0</v>
      </c>
      <c r="AB65" s="1132">
        <f t="shared" si="4"/>
        <v>0</v>
      </c>
      <c r="AC65" s="1140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30">
        <f t="shared" si="12"/>
        <v>0</v>
      </c>
      <c r="AE65" s="1141">
        <f t="shared" si="12"/>
        <v>0</v>
      </c>
      <c r="AF65" s="1141">
        <f t="shared" si="12"/>
        <v>0</v>
      </c>
      <c r="AG65" s="1141">
        <f t="shared" si="12"/>
        <v>0</v>
      </c>
      <c r="AH65" s="1142">
        <f t="shared" si="12"/>
        <v>0</v>
      </c>
      <c r="AI65" s="1142">
        <f t="shared" si="12"/>
        <v>0</v>
      </c>
      <c r="AJ65" s="1143">
        <f>IF(ISERROR(VLOOKUP($A65,기획현황!$F:$BS,기획현황!$AM$1,FALSE))=TRUE,0,VLOOKUP($A65,기획현황!$F:$BS,기획현황!$AM$1,FALSE))</f>
        <v>0</v>
      </c>
      <c r="AK65" s="1145">
        <f t="shared" si="0"/>
        <v>0</v>
      </c>
      <c r="AL65" s="31">
        <f t="shared" si="7"/>
        <v>0</v>
      </c>
    </row>
    <row r="66" spans="2:38" ht="53.25" customHeight="1">
      <c r="B66" s="310" t="str">
        <f t="shared" si="6"/>
        <v/>
      </c>
      <c r="C66" s="1125">
        <f>IF(ISERROR(VLOOKUP($A66,기획현황!$F:$BS,기획현황!$AG$1,FALSE))=TRUE,0,VLOOKUP($A66,기획현황!$F:$BS,기획현황!$AG$1,FALSE))</f>
        <v>0</v>
      </c>
      <c r="D66" s="1125">
        <f>IF(ISERROR(VLOOKUP($A66,기획현황!$F:$BS,기획현황!$AK$1,FALSE))=TRUE,0,VLOOKUP($A66,기획현황!$F:$BS,기획현황!$AK$1,FALSE))</f>
        <v>0</v>
      </c>
      <c r="F66" s="1126"/>
      <c r="G66" s="1127" t="str">
        <f>IF(ISERROR(VLOOKUP($A66,기획현황!$F:$BS,기획현황!$U$1,FALSE))=TRUE,"",VLOOKUP($A66,기획현황!$F:$BS,기획현황!$U$1,FALSE))</f>
        <v/>
      </c>
      <c r="H66" s="1127" t="str">
        <f>IF(ISERROR(VLOOKUP($A66,기획현황!$F:$BS,기획현황!$X$1,FALSE))=TRUE,"",VLOOKUP($A66,기획현황!$F:$BS,기획현황!$X$1,FALSE))</f>
        <v/>
      </c>
      <c r="I66" s="1128" t="str">
        <f>IF(ISERROR(VLOOKUP($A66,기획현황!$F:$BS,기획현황!$AG$1,FALSE))=TRUE,"",VLOOKUP($A66,기획현황!$F:$BS,기획현황!$AG$1,FALSE))</f>
        <v/>
      </c>
      <c r="J66" s="1144">
        <f>SUMIF(기획현황!$F:$F,$A66,기획현황!$AF:$AF)</f>
        <v>0</v>
      </c>
      <c r="K66" s="1130">
        <f>IF(ISERROR(VLOOKUP($A66,기획현황!$F:$BS,기획현황!$AU$1,FALSE))=TRUE,0,VLOOKUP($A66,기획현황!$F:$BS,기획현황!$AU$1,FALSE))</f>
        <v>0</v>
      </c>
      <c r="L66" s="1131">
        <f>IF(ISERROR(VLOOKUP($A66,기획현황!$F:$BS,기획현황!$AV$1,FALSE))=TRUE,0,VLOOKUP($A66,기획현황!$F:$BS,기획현황!$AV$1,FALSE))</f>
        <v>0</v>
      </c>
      <c r="M66" s="1132">
        <f>IF(ISERROR(VLOOKUP($A66,기획현황!$F:$BS,기획현황!$AW$1,FALSE))=TRUE,0,VLOOKUP($A66,기획현황!$F:$BS,기획현황!$AW$1,FALSE))</f>
        <v>0</v>
      </c>
      <c r="N66" s="1133">
        <f>IF(ISERROR(VLOOKUP($A66,기획현황!$F:$BS,기획현황!$AP$1,FALSE))=TRUE,0,VLOOKUP($A66,기획현황!$F:$BS,기획현황!$AP$1,FALSE))</f>
        <v>0</v>
      </c>
      <c r="O66" s="1134">
        <f t="shared" si="11"/>
        <v>0</v>
      </c>
      <c r="P66" s="1135">
        <f t="shared" si="11"/>
        <v>0</v>
      </c>
      <c r="Q66" s="1135">
        <f t="shared" si="11"/>
        <v>0</v>
      </c>
      <c r="R66" s="1135">
        <f t="shared" si="11"/>
        <v>0</v>
      </c>
      <c r="S66" s="1136">
        <f t="shared" si="11"/>
        <v>0</v>
      </c>
      <c r="T66" s="1136">
        <f t="shared" si="11"/>
        <v>0</v>
      </c>
      <c r="U66" s="1137">
        <f>IF(ISERROR(VLOOKUP($A66,기획현황!$F:$BS,기획현황!$AM$1,FALSE))=TRUE,0,VLOOKUP($A66,기획현황!$F:$BS,기획현황!$AM$1,FALSE))</f>
        <v>0</v>
      </c>
      <c r="V66" s="1138">
        <f t="shared" si="2"/>
        <v>0</v>
      </c>
      <c r="W66" s="1139">
        <f>IF(ISERROR(VLOOKUP($A66,기획현황!$F:$BS,기획현황!$BG$1,FALSE))=TRUE,0,VLOOKUP($A66,기획현황!$F:$BS,기획현황!$BG$1,FALSE))</f>
        <v>0</v>
      </c>
      <c r="X66" s="1138"/>
      <c r="Y66" s="238"/>
      <c r="Z66" s="1130">
        <f t="shared" si="10"/>
        <v>0</v>
      </c>
      <c r="AA66" s="1131">
        <f t="shared" si="4"/>
        <v>0</v>
      </c>
      <c r="AB66" s="1132">
        <f t="shared" si="4"/>
        <v>0</v>
      </c>
      <c r="AC66" s="1140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30">
        <f t="shared" si="12"/>
        <v>0</v>
      </c>
      <c r="AE66" s="1141">
        <f t="shared" si="12"/>
        <v>0</v>
      </c>
      <c r="AF66" s="1141">
        <f t="shared" si="12"/>
        <v>0</v>
      </c>
      <c r="AG66" s="1141">
        <f t="shared" si="12"/>
        <v>0</v>
      </c>
      <c r="AH66" s="1142">
        <f t="shared" si="12"/>
        <v>0</v>
      </c>
      <c r="AI66" s="1142">
        <f t="shared" si="12"/>
        <v>0</v>
      </c>
      <c r="AJ66" s="1143">
        <f>IF(ISERROR(VLOOKUP($A66,기획현황!$F:$BS,기획현황!$AM$1,FALSE))=TRUE,0,VLOOKUP($A66,기획현황!$F:$BS,기획현황!$AM$1,FALSE))</f>
        <v>0</v>
      </c>
      <c r="AK66" s="1145">
        <f t="shared" si="0"/>
        <v>0</v>
      </c>
      <c r="AL66" s="31">
        <f t="shared" si="7"/>
        <v>0</v>
      </c>
    </row>
    <row r="67" spans="2:38" ht="53.25" customHeight="1">
      <c r="B67" s="310" t="str">
        <f t="shared" si="6"/>
        <v/>
      </c>
      <c r="C67" s="1125">
        <f>IF(ISERROR(VLOOKUP($A67,기획현황!$F:$BS,기획현황!$AG$1,FALSE))=TRUE,0,VLOOKUP($A67,기획현황!$F:$BS,기획현황!$AG$1,FALSE))</f>
        <v>0</v>
      </c>
      <c r="D67" s="1125">
        <f>IF(ISERROR(VLOOKUP($A67,기획현황!$F:$BS,기획현황!$AK$1,FALSE))=TRUE,0,VLOOKUP($A67,기획현황!$F:$BS,기획현황!$AK$1,FALSE))</f>
        <v>0</v>
      </c>
      <c r="F67" s="1126"/>
      <c r="G67" s="1127" t="str">
        <f>IF(ISERROR(VLOOKUP($A67,기획현황!$F:$BS,기획현황!$U$1,FALSE))=TRUE,"",VLOOKUP($A67,기획현황!$F:$BS,기획현황!$U$1,FALSE))</f>
        <v/>
      </c>
      <c r="H67" s="1127" t="str">
        <f>IF(ISERROR(VLOOKUP($A67,기획현황!$F:$BS,기획현황!$X$1,FALSE))=TRUE,"",VLOOKUP($A67,기획현황!$F:$BS,기획현황!$X$1,FALSE))</f>
        <v/>
      </c>
      <c r="I67" s="1128" t="str">
        <f>IF(ISERROR(VLOOKUP($A67,기획현황!$F:$BS,기획현황!$AG$1,FALSE))=TRUE,"",VLOOKUP($A67,기획현황!$F:$BS,기획현황!$AG$1,FALSE))</f>
        <v/>
      </c>
      <c r="J67" s="1144">
        <f>SUMIF(기획현황!$F:$F,$A67,기획현황!$AF:$AF)</f>
        <v>0</v>
      </c>
      <c r="K67" s="1130">
        <f>IF(ISERROR(VLOOKUP($A67,기획현황!$F:$BS,기획현황!$AU$1,FALSE))=TRUE,0,VLOOKUP($A67,기획현황!$F:$BS,기획현황!$AU$1,FALSE))</f>
        <v>0</v>
      </c>
      <c r="L67" s="1131">
        <f>IF(ISERROR(VLOOKUP($A67,기획현황!$F:$BS,기획현황!$AV$1,FALSE))=TRUE,0,VLOOKUP($A67,기획현황!$F:$BS,기획현황!$AV$1,FALSE))</f>
        <v>0</v>
      </c>
      <c r="M67" s="1132">
        <f>IF(ISERROR(VLOOKUP($A67,기획현황!$F:$BS,기획현황!$AW$1,FALSE))=TRUE,0,VLOOKUP($A67,기획현황!$F:$BS,기획현황!$AW$1,FALSE))</f>
        <v>0</v>
      </c>
      <c r="N67" s="1133">
        <f>IF(ISERROR(VLOOKUP($A67,기획현황!$F:$BS,기획현황!$AP$1,FALSE))=TRUE,0,VLOOKUP($A67,기획현황!$F:$BS,기획현황!$AP$1,FALSE))</f>
        <v>0</v>
      </c>
      <c r="O67" s="1134">
        <f t="shared" si="11"/>
        <v>0</v>
      </c>
      <c r="P67" s="1135">
        <f t="shared" si="11"/>
        <v>0</v>
      </c>
      <c r="Q67" s="1135">
        <f t="shared" si="11"/>
        <v>0</v>
      </c>
      <c r="R67" s="1135">
        <f t="shared" si="11"/>
        <v>0</v>
      </c>
      <c r="S67" s="1136">
        <f t="shared" si="11"/>
        <v>0</v>
      </c>
      <c r="T67" s="1136">
        <f t="shared" si="11"/>
        <v>0</v>
      </c>
      <c r="U67" s="1137">
        <f>IF(ISERROR(VLOOKUP($A67,기획현황!$F:$BS,기획현황!$AM$1,FALSE))=TRUE,0,VLOOKUP($A67,기획현황!$F:$BS,기획현황!$AM$1,FALSE))</f>
        <v>0</v>
      </c>
      <c r="V67" s="1138">
        <f t="shared" si="2"/>
        <v>0</v>
      </c>
      <c r="W67" s="1139">
        <f>IF(ISERROR(VLOOKUP($A67,기획현황!$F:$BS,기획현황!$BG$1,FALSE))=TRUE,0,VLOOKUP($A67,기획현황!$F:$BS,기획현황!$BG$1,FALSE))</f>
        <v>0</v>
      </c>
      <c r="X67" s="1138"/>
      <c r="Y67" s="238"/>
      <c r="Z67" s="1130">
        <f t="shared" si="10"/>
        <v>0</v>
      </c>
      <c r="AA67" s="1131">
        <f t="shared" si="4"/>
        <v>0</v>
      </c>
      <c r="AB67" s="1132">
        <f t="shared" si="4"/>
        <v>0</v>
      </c>
      <c r="AC67" s="1140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30">
        <f t="shared" si="12"/>
        <v>0</v>
      </c>
      <c r="AE67" s="1141">
        <f t="shared" si="12"/>
        <v>0</v>
      </c>
      <c r="AF67" s="1141">
        <f t="shared" si="12"/>
        <v>0</v>
      </c>
      <c r="AG67" s="1141">
        <f t="shared" si="12"/>
        <v>0</v>
      </c>
      <c r="AH67" s="1142">
        <f t="shared" si="12"/>
        <v>0</v>
      </c>
      <c r="AI67" s="1142">
        <f t="shared" si="12"/>
        <v>0</v>
      </c>
      <c r="AJ67" s="1143">
        <f>IF(ISERROR(VLOOKUP($A67,기획현황!$F:$BS,기획현황!$AM$1,FALSE))=TRUE,0,VLOOKUP($A67,기획현황!$F:$BS,기획현황!$AM$1,FALSE))</f>
        <v>0</v>
      </c>
      <c r="AK67" s="1145">
        <f t="shared" si="0"/>
        <v>0</v>
      </c>
      <c r="AL67" s="31">
        <f t="shared" si="7"/>
        <v>0</v>
      </c>
    </row>
    <row r="68" spans="2:38" ht="53.25" customHeight="1">
      <c r="B68" s="310" t="str">
        <f t="shared" si="6"/>
        <v/>
      </c>
      <c r="C68" s="1125">
        <f>IF(ISERROR(VLOOKUP($A68,기획현황!$F:$BS,기획현황!$AG$1,FALSE))=TRUE,0,VLOOKUP($A68,기획현황!$F:$BS,기획현황!$AG$1,FALSE))</f>
        <v>0</v>
      </c>
      <c r="D68" s="1125">
        <f>IF(ISERROR(VLOOKUP($A68,기획현황!$F:$BS,기획현황!$AK$1,FALSE))=TRUE,0,VLOOKUP($A68,기획현황!$F:$BS,기획현황!$AK$1,FALSE))</f>
        <v>0</v>
      </c>
      <c r="F68" s="1126"/>
      <c r="G68" s="1127" t="str">
        <f>IF(ISERROR(VLOOKUP($A68,기획현황!$F:$BS,기획현황!$U$1,FALSE))=TRUE,"",VLOOKUP($A68,기획현황!$F:$BS,기획현황!$U$1,FALSE))</f>
        <v/>
      </c>
      <c r="H68" s="1127" t="str">
        <f>IF(ISERROR(VLOOKUP($A68,기획현황!$F:$BS,기획현황!$X$1,FALSE))=TRUE,"",VLOOKUP($A68,기획현황!$F:$BS,기획현황!$X$1,FALSE))</f>
        <v/>
      </c>
      <c r="I68" s="1128" t="str">
        <f>IF(ISERROR(VLOOKUP($A68,기획현황!$F:$BS,기획현황!$AG$1,FALSE))=TRUE,"",VLOOKUP($A68,기획현황!$F:$BS,기획현황!$AG$1,FALSE))</f>
        <v/>
      </c>
      <c r="J68" s="1144">
        <f>SUMIF(기획현황!$F:$F,$A68,기획현황!$AF:$AF)</f>
        <v>0</v>
      </c>
      <c r="K68" s="1130">
        <f>IF(ISERROR(VLOOKUP($A68,기획현황!$F:$BS,기획현황!$AU$1,FALSE))=TRUE,0,VLOOKUP($A68,기획현황!$F:$BS,기획현황!$AU$1,FALSE))</f>
        <v>0</v>
      </c>
      <c r="L68" s="1131">
        <f>IF(ISERROR(VLOOKUP($A68,기획현황!$F:$BS,기획현황!$AV$1,FALSE))=TRUE,0,VLOOKUP($A68,기획현황!$F:$BS,기획현황!$AV$1,FALSE))</f>
        <v>0</v>
      </c>
      <c r="M68" s="1132">
        <f>IF(ISERROR(VLOOKUP($A68,기획현황!$F:$BS,기획현황!$AW$1,FALSE))=TRUE,0,VLOOKUP($A68,기획현황!$F:$BS,기획현황!$AW$1,FALSE))</f>
        <v>0</v>
      </c>
      <c r="N68" s="1133">
        <f>IF(ISERROR(VLOOKUP($A68,기획현황!$F:$BS,기획현황!$AP$1,FALSE))=TRUE,0,VLOOKUP($A68,기획현황!$F:$BS,기획현황!$AP$1,FALSE))</f>
        <v>0</v>
      </c>
      <c r="O68" s="1134">
        <f t="shared" si="11"/>
        <v>0</v>
      </c>
      <c r="P68" s="1135">
        <f t="shared" si="11"/>
        <v>0</v>
      </c>
      <c r="Q68" s="1135">
        <f t="shared" si="11"/>
        <v>0</v>
      </c>
      <c r="R68" s="1135">
        <f t="shared" si="11"/>
        <v>0</v>
      </c>
      <c r="S68" s="1136">
        <f t="shared" si="11"/>
        <v>0</v>
      </c>
      <c r="T68" s="1136">
        <f t="shared" si="11"/>
        <v>0</v>
      </c>
      <c r="U68" s="1137">
        <f>IF(ISERROR(VLOOKUP($A68,기획현황!$F:$BS,기획현황!$AM$1,FALSE))=TRUE,0,VLOOKUP($A68,기획현황!$F:$BS,기획현황!$AM$1,FALSE))</f>
        <v>0</v>
      </c>
      <c r="V68" s="1138">
        <f t="shared" si="2"/>
        <v>0</v>
      </c>
      <c r="W68" s="1139">
        <f>IF(ISERROR(VLOOKUP($A68,기획현황!$F:$BS,기획현황!$BG$1,FALSE))=TRUE,0,VLOOKUP($A68,기획현황!$F:$BS,기획현황!$BG$1,FALSE))</f>
        <v>0</v>
      </c>
      <c r="X68" s="1138"/>
      <c r="Y68" s="238"/>
      <c r="Z68" s="1130">
        <f t="shared" si="10"/>
        <v>0</v>
      </c>
      <c r="AA68" s="1131">
        <f t="shared" si="4"/>
        <v>0</v>
      </c>
      <c r="AB68" s="1132">
        <f t="shared" si="4"/>
        <v>0</v>
      </c>
      <c r="AC68" s="1140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30">
        <f t="shared" si="12"/>
        <v>0</v>
      </c>
      <c r="AE68" s="1141">
        <f t="shared" si="12"/>
        <v>0</v>
      </c>
      <c r="AF68" s="1141">
        <f t="shared" si="12"/>
        <v>0</v>
      </c>
      <c r="AG68" s="1141">
        <f t="shared" si="12"/>
        <v>0</v>
      </c>
      <c r="AH68" s="1142">
        <f t="shared" si="12"/>
        <v>0</v>
      </c>
      <c r="AI68" s="1142">
        <f t="shared" si="12"/>
        <v>0</v>
      </c>
      <c r="AJ68" s="1143">
        <f>IF(ISERROR(VLOOKUP($A68,기획현황!$F:$BS,기획현황!$AM$1,FALSE))=TRUE,0,VLOOKUP($A68,기획현황!$F:$BS,기획현황!$AM$1,FALSE))</f>
        <v>0</v>
      </c>
      <c r="AK68" s="1138">
        <f t="shared" si="0"/>
        <v>0</v>
      </c>
      <c r="AL68" s="31">
        <f t="shared" si="7"/>
        <v>0</v>
      </c>
    </row>
    <row r="69" spans="2:38" ht="53.25" customHeight="1">
      <c r="B69" s="310" t="str">
        <f t="shared" si="6"/>
        <v/>
      </c>
      <c r="C69" s="1125">
        <f>IF(ISERROR(VLOOKUP($A69,기획현황!$F:$BS,기획현황!$AG$1,FALSE))=TRUE,0,VLOOKUP($A69,기획현황!$F:$BS,기획현황!$AG$1,FALSE))</f>
        <v>0</v>
      </c>
      <c r="D69" s="1125">
        <f>IF(ISERROR(VLOOKUP($A69,기획현황!$F:$BS,기획현황!$AK$1,FALSE))=TRUE,0,VLOOKUP($A69,기획현황!$F:$BS,기획현황!$AK$1,FALSE))</f>
        <v>0</v>
      </c>
      <c r="F69" s="1126"/>
      <c r="G69" s="1127" t="str">
        <f>IF(ISERROR(VLOOKUP($A69,기획현황!$F:$BS,기획현황!$U$1,FALSE))=TRUE,"",VLOOKUP($A69,기획현황!$F:$BS,기획현황!$U$1,FALSE))</f>
        <v/>
      </c>
      <c r="H69" s="1127" t="str">
        <f>IF(ISERROR(VLOOKUP($A69,기획현황!$F:$BS,기획현황!$X$1,FALSE))=TRUE,"",VLOOKUP($A69,기획현황!$F:$BS,기획현황!$X$1,FALSE))</f>
        <v/>
      </c>
      <c r="I69" s="1128" t="str">
        <f>IF(ISERROR(VLOOKUP($A69,기획현황!$F:$BS,기획현황!$AG$1,FALSE))=TRUE,"",VLOOKUP($A69,기획현황!$F:$BS,기획현황!$AG$1,FALSE))</f>
        <v/>
      </c>
      <c r="J69" s="1144">
        <f>SUMIF(기획현황!$F:$F,$A69,기획현황!$AF:$AF)</f>
        <v>0</v>
      </c>
      <c r="K69" s="1130">
        <f>IF(ISERROR(VLOOKUP($A69,기획현황!$F:$BS,기획현황!$AU$1,FALSE))=TRUE,0,VLOOKUP($A69,기획현황!$F:$BS,기획현황!$AU$1,FALSE))</f>
        <v>0</v>
      </c>
      <c r="L69" s="1131">
        <f>IF(ISERROR(VLOOKUP($A69,기획현황!$F:$BS,기획현황!$AV$1,FALSE))=TRUE,0,VLOOKUP($A69,기획현황!$F:$BS,기획현황!$AV$1,FALSE))</f>
        <v>0</v>
      </c>
      <c r="M69" s="1132">
        <f>IF(ISERROR(VLOOKUP($A69,기획현황!$F:$BS,기획현황!$AW$1,FALSE))=TRUE,0,VLOOKUP($A69,기획현황!$F:$BS,기획현황!$AW$1,FALSE))</f>
        <v>0</v>
      </c>
      <c r="N69" s="1133">
        <f>IF(ISERROR(VLOOKUP($A69,기획현황!$F:$BS,기획현황!$AP$1,FALSE))=TRUE,0,VLOOKUP($A69,기획현황!$F:$BS,기획현황!$AP$1,FALSE))</f>
        <v>0</v>
      </c>
      <c r="O69" s="1134">
        <f t="shared" si="11"/>
        <v>0</v>
      </c>
      <c r="P69" s="1135">
        <f t="shared" si="11"/>
        <v>0</v>
      </c>
      <c r="Q69" s="1135">
        <f t="shared" si="11"/>
        <v>0</v>
      </c>
      <c r="R69" s="1135">
        <f t="shared" si="11"/>
        <v>0</v>
      </c>
      <c r="S69" s="1136">
        <f t="shared" si="11"/>
        <v>0</v>
      </c>
      <c r="T69" s="1136">
        <f t="shared" si="11"/>
        <v>0</v>
      </c>
      <c r="U69" s="1137">
        <f>IF(ISERROR(VLOOKUP($A69,기획현황!$F:$BS,기획현황!$AM$1,FALSE))=TRUE,0,VLOOKUP($A69,기획현황!$F:$BS,기획현황!$AM$1,FALSE))</f>
        <v>0</v>
      </c>
      <c r="V69" s="1138">
        <f t="shared" si="2"/>
        <v>0</v>
      </c>
      <c r="W69" s="1139">
        <f>IF(ISERROR(VLOOKUP($A69,기획현황!$F:$BS,기획현황!$BG$1,FALSE))=TRUE,0,VLOOKUP($A69,기획현황!$F:$BS,기획현황!$BG$1,FALSE))</f>
        <v>0</v>
      </c>
      <c r="X69" s="1138"/>
      <c r="Y69" s="238"/>
      <c r="Z69" s="1130">
        <f t="shared" si="10"/>
        <v>0</v>
      </c>
      <c r="AA69" s="1131">
        <f t="shared" si="4"/>
        <v>0</v>
      </c>
      <c r="AB69" s="1132">
        <f t="shared" si="4"/>
        <v>0</v>
      </c>
      <c r="AC69" s="1140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30">
        <f t="shared" si="12"/>
        <v>0</v>
      </c>
      <c r="AE69" s="1141">
        <f t="shared" si="12"/>
        <v>0</v>
      </c>
      <c r="AF69" s="1141">
        <f t="shared" si="12"/>
        <v>0</v>
      </c>
      <c r="AG69" s="1141">
        <f t="shared" si="12"/>
        <v>0</v>
      </c>
      <c r="AH69" s="1142">
        <f t="shared" si="12"/>
        <v>0</v>
      </c>
      <c r="AI69" s="1142">
        <f t="shared" si="12"/>
        <v>0</v>
      </c>
      <c r="AJ69" s="1143">
        <f>IF(ISERROR(VLOOKUP($A69,기획현황!$F:$BS,기획현황!$AM$1,FALSE))=TRUE,0,VLOOKUP($A69,기획현황!$F:$BS,기획현황!$AM$1,FALSE))</f>
        <v>0</v>
      </c>
      <c r="AK69" s="1138">
        <f t="shared" ref="AK69:AK132" si="13">IF(ISERROR($AJ69/($AC69*1.1))=TRUE,0,$AJ69/($AC69*1.1))</f>
        <v>0</v>
      </c>
      <c r="AL69" s="31">
        <f t="shared" si="7"/>
        <v>0</v>
      </c>
    </row>
    <row r="70" spans="2:38" ht="53.25" customHeight="1">
      <c r="B70" s="310" t="str">
        <f t="shared" si="6"/>
        <v/>
      </c>
      <c r="C70" s="1125">
        <f>IF(ISERROR(VLOOKUP($A70,기획현황!$F:$BS,기획현황!$AG$1,FALSE))=TRUE,0,VLOOKUP($A70,기획현황!$F:$BS,기획현황!$AG$1,FALSE))</f>
        <v>0</v>
      </c>
      <c r="D70" s="1125">
        <f>IF(ISERROR(VLOOKUP($A70,기획현황!$F:$BS,기획현황!$AK$1,FALSE))=TRUE,0,VLOOKUP($A70,기획현황!$F:$BS,기획현황!$AK$1,FALSE))</f>
        <v>0</v>
      </c>
      <c r="F70" s="1146"/>
      <c r="G70" s="1127" t="str">
        <f>IF(ISERROR(VLOOKUP($A70,기획현황!$F:$BS,기획현황!$U$1,FALSE))=TRUE,"",VLOOKUP($A70,기획현황!$F:$BS,기획현황!$U$1,FALSE))</f>
        <v/>
      </c>
      <c r="H70" s="1127" t="str">
        <f>IF(ISERROR(VLOOKUP($A70,기획현황!$F:$BS,기획현황!$X$1,FALSE))=TRUE,"",VLOOKUP($A70,기획현황!$F:$BS,기획현황!$X$1,FALSE))</f>
        <v/>
      </c>
      <c r="I70" s="1128" t="str">
        <f>IF(ISERROR(VLOOKUP($A70,기획현황!$F:$BS,기획현황!$AG$1,FALSE))=TRUE,"",VLOOKUP($A70,기획현황!$F:$BS,기획현황!$AG$1,FALSE))</f>
        <v/>
      </c>
      <c r="J70" s="1144">
        <f>SUMIF(기획현황!$F:$F,$A70,기획현황!$AF:$AF)</f>
        <v>0</v>
      </c>
      <c r="K70" s="1130">
        <f>IF(ISERROR(VLOOKUP($A70,기획현황!$F:$BS,기획현황!$AU$1,FALSE))=TRUE,0,VLOOKUP($A70,기획현황!$F:$BS,기획현황!$AU$1,FALSE))</f>
        <v>0</v>
      </c>
      <c r="L70" s="1131">
        <f>IF(ISERROR(VLOOKUP($A70,기획현황!$F:$BS,기획현황!$AV$1,FALSE))=TRUE,0,VLOOKUP($A70,기획현황!$F:$BS,기획현황!$AV$1,FALSE))</f>
        <v>0</v>
      </c>
      <c r="M70" s="1132">
        <f>IF(ISERROR(VLOOKUP($A70,기획현황!$F:$BS,기획현황!$AW$1,FALSE))=TRUE,0,VLOOKUP($A70,기획현황!$F:$BS,기획현황!$AW$1,FALSE))</f>
        <v>0</v>
      </c>
      <c r="N70" s="1133">
        <f>IF(ISERROR(VLOOKUP($A70,기획현황!$F:$BS,기획현황!$AP$1,FALSE))=TRUE,0,VLOOKUP($A70,기획현황!$F:$BS,기획현황!$AP$1,FALSE))</f>
        <v>0</v>
      </c>
      <c r="O70" s="1134">
        <f t="shared" si="11"/>
        <v>0</v>
      </c>
      <c r="P70" s="1135">
        <f t="shared" si="11"/>
        <v>0</v>
      </c>
      <c r="Q70" s="1135">
        <f t="shared" si="11"/>
        <v>0</v>
      </c>
      <c r="R70" s="1135">
        <f t="shared" si="11"/>
        <v>0</v>
      </c>
      <c r="S70" s="1136">
        <f t="shared" si="11"/>
        <v>0</v>
      </c>
      <c r="T70" s="1136">
        <f t="shared" si="11"/>
        <v>0</v>
      </c>
      <c r="U70" s="1137">
        <f>IF(ISERROR(VLOOKUP($A70,기획현황!$F:$BS,기획현황!$AM$1,FALSE))=TRUE,0,VLOOKUP($A70,기획현황!$F:$BS,기획현황!$AM$1,FALSE))</f>
        <v>0</v>
      </c>
      <c r="V70" s="1138">
        <f t="shared" ref="V70:V133" si="14">IF(ISERROR($U70/($N70*1.1))=TRUE,0,$U70/($N70*1.1))</f>
        <v>0</v>
      </c>
      <c r="W70" s="1139">
        <f>IF(ISERROR(VLOOKUP($A70,기획현황!$F:$BS,기획현황!$BG$1,FALSE))=TRUE,0,VLOOKUP($A70,기획현황!$F:$BS,기획현황!$BG$1,FALSE))</f>
        <v>0</v>
      </c>
      <c r="X70" s="1138"/>
      <c r="Y70" s="238"/>
      <c r="Z70" s="1130">
        <f t="shared" si="10"/>
        <v>0</v>
      </c>
      <c r="AA70" s="1131">
        <f>L70</f>
        <v>0</v>
      </c>
      <c r="AB70" s="1147">
        <f>M70</f>
        <v>0</v>
      </c>
      <c r="AC70" s="1140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30">
        <f t="shared" si="12"/>
        <v>0</v>
      </c>
      <c r="AE70" s="1141">
        <f t="shared" si="12"/>
        <v>0</v>
      </c>
      <c r="AF70" s="1141">
        <f t="shared" si="12"/>
        <v>0</v>
      </c>
      <c r="AG70" s="1141">
        <f t="shared" si="12"/>
        <v>0</v>
      </c>
      <c r="AH70" s="1142">
        <f t="shared" si="12"/>
        <v>0</v>
      </c>
      <c r="AI70" s="1142">
        <f t="shared" si="12"/>
        <v>0</v>
      </c>
      <c r="AJ70" s="1143">
        <f>IF(ISERROR(VLOOKUP($A70,기획현황!$F:$BS,기획현황!$AM$1,FALSE))=TRUE,0,VLOOKUP($A70,기획현황!$F:$BS,기획현황!$AM$1,FALSE))</f>
        <v>0</v>
      </c>
      <c r="AK70" s="1138">
        <f t="shared" si="13"/>
        <v>0</v>
      </c>
      <c r="AL70" s="31">
        <f t="shared" si="7"/>
        <v>0</v>
      </c>
    </row>
    <row r="71" spans="2:38" ht="53.25" customHeight="1">
      <c r="B71" s="310" t="str">
        <f t="shared" ref="B71:B134" si="15">MID(G71,4,2)</f>
        <v/>
      </c>
      <c r="C71" s="1125">
        <f>IF(ISERROR(VLOOKUP($A71,기획현황!$F:$BS,기획현황!$AG$1,FALSE))=TRUE,0,VLOOKUP($A71,기획현황!$F:$BS,기획현황!$AG$1,FALSE))</f>
        <v>0</v>
      </c>
      <c r="D71" s="1125">
        <f>IF(ISERROR(VLOOKUP($A71,기획현황!$F:$BS,기획현황!$AK$1,FALSE))=TRUE,0,VLOOKUP($A71,기획현황!$F:$BS,기획현황!$AK$1,FALSE))</f>
        <v>0</v>
      </c>
      <c r="F71" s="1146"/>
      <c r="G71" s="1127" t="str">
        <f>IF(ISERROR(VLOOKUP($A71,기획현황!$F:$BS,기획현황!$U$1,FALSE))=TRUE,"",VLOOKUP($A71,기획현황!$F:$BS,기획현황!$U$1,FALSE))</f>
        <v/>
      </c>
      <c r="H71" s="1127" t="str">
        <f>IF(ISERROR(VLOOKUP($A71,기획현황!$F:$BS,기획현황!$X$1,FALSE))=TRUE,"",VLOOKUP($A71,기획현황!$F:$BS,기획현황!$X$1,FALSE))</f>
        <v/>
      </c>
      <c r="I71" s="1128" t="str">
        <f>IF(ISERROR(VLOOKUP($A71,기획현황!$F:$BS,기획현황!$AG$1,FALSE))=TRUE,"",VLOOKUP($A71,기획현황!$F:$BS,기획현황!$AG$1,FALSE))</f>
        <v/>
      </c>
      <c r="J71" s="1144">
        <f>SUMIF(기획현황!$F:$F,$A71,기획현황!$AF:$AF)</f>
        <v>0</v>
      </c>
      <c r="K71" s="1130">
        <f>IF(ISERROR(VLOOKUP($A71,기획현황!$F:$BS,기획현황!$AU$1,FALSE))=TRUE,0,VLOOKUP($A71,기획현황!$F:$BS,기획현황!$AU$1,FALSE))</f>
        <v>0</v>
      </c>
      <c r="L71" s="1131">
        <f>IF(ISERROR(VLOOKUP($A71,기획현황!$F:$BS,기획현황!$AV$1,FALSE))=TRUE,0,VLOOKUP($A71,기획현황!$F:$BS,기획현황!$AV$1,FALSE))</f>
        <v>0</v>
      </c>
      <c r="M71" s="1132">
        <f>IF(ISERROR(VLOOKUP($A71,기획현황!$F:$BS,기획현황!$AW$1,FALSE))=TRUE,0,VLOOKUP($A71,기획현황!$F:$BS,기획현황!$AW$1,FALSE))</f>
        <v>0</v>
      </c>
      <c r="N71" s="1133">
        <f>IF(ISERROR(VLOOKUP($A71,기획현황!$F:$BS,기획현황!$AP$1,FALSE))=TRUE,0,VLOOKUP($A71,기획현황!$F:$BS,기획현황!$AP$1,FALSE))</f>
        <v>0</v>
      </c>
      <c r="O71" s="1134">
        <f t="shared" si="11"/>
        <v>0</v>
      </c>
      <c r="P71" s="1135">
        <f t="shared" si="11"/>
        <v>0</v>
      </c>
      <c r="Q71" s="1135">
        <f t="shared" si="11"/>
        <v>0</v>
      </c>
      <c r="R71" s="1135">
        <f t="shared" si="11"/>
        <v>0</v>
      </c>
      <c r="S71" s="1136">
        <f t="shared" si="11"/>
        <v>0</v>
      </c>
      <c r="T71" s="1136">
        <f t="shared" si="11"/>
        <v>0</v>
      </c>
      <c r="U71" s="1137">
        <f>IF(ISERROR(VLOOKUP($A71,기획현황!$F:$BS,기획현황!$AM$1,FALSE))=TRUE,0,VLOOKUP($A71,기획현황!$F:$BS,기획현황!$AM$1,FALSE))</f>
        <v>0</v>
      </c>
      <c r="V71" s="1138">
        <f t="shared" si="14"/>
        <v>0</v>
      </c>
      <c r="W71" s="1139">
        <f>IF(ISERROR(VLOOKUP($A71,기획현황!$F:$BS,기획현황!$BG$1,FALSE))=TRUE,0,VLOOKUP($A71,기획현황!$F:$BS,기획현황!$BG$1,FALSE))</f>
        <v>0</v>
      </c>
      <c r="X71" s="1138"/>
      <c r="Y71" s="238"/>
      <c r="Z71" s="1130">
        <f t="shared" ref="Z71:AB134" si="16">K71</f>
        <v>0</v>
      </c>
      <c r="AA71" s="1131">
        <f t="shared" si="16"/>
        <v>0</v>
      </c>
      <c r="AB71" s="1147">
        <f t="shared" si="16"/>
        <v>0</v>
      </c>
      <c r="AC71" s="1140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30">
        <f t="shared" si="12"/>
        <v>0</v>
      </c>
      <c r="AE71" s="1141">
        <f t="shared" si="12"/>
        <v>0</v>
      </c>
      <c r="AF71" s="1141">
        <f t="shared" si="12"/>
        <v>0</v>
      </c>
      <c r="AG71" s="1141">
        <f t="shared" si="12"/>
        <v>0</v>
      </c>
      <c r="AH71" s="1142">
        <f t="shared" si="12"/>
        <v>0</v>
      </c>
      <c r="AI71" s="1142">
        <f t="shared" si="12"/>
        <v>0</v>
      </c>
      <c r="AJ71" s="1143">
        <f>IF(ISERROR(VLOOKUP($A71,기획현황!$F:$BS,기획현황!$AM$1,FALSE))=TRUE,0,VLOOKUP($A71,기획현황!$F:$BS,기획현황!$AM$1,FALSE))</f>
        <v>0</v>
      </c>
      <c r="AK71" s="1138">
        <f t="shared" si="13"/>
        <v>0</v>
      </c>
      <c r="AL71" s="31">
        <f>M71-AB71</f>
        <v>0</v>
      </c>
    </row>
    <row r="72" spans="2:38" ht="53.25" customHeight="1">
      <c r="B72" s="310" t="str">
        <f t="shared" si="15"/>
        <v/>
      </c>
      <c r="C72" s="1125">
        <f>IF(ISERROR(VLOOKUP($A72,기획현황!$F:$BS,기획현황!$AG$1,FALSE))=TRUE,0,VLOOKUP($A72,기획현황!$F:$BS,기획현황!$AG$1,FALSE))</f>
        <v>0</v>
      </c>
      <c r="D72" s="1125">
        <f>IF(ISERROR(VLOOKUP($A72,기획현황!$F:$BS,기획현황!$AK$1,FALSE))=TRUE,0,VLOOKUP($A72,기획현황!$F:$BS,기획현황!$AK$1,FALSE))</f>
        <v>0</v>
      </c>
      <c r="F72" s="1146"/>
      <c r="G72" s="1127" t="str">
        <f>IF(ISERROR(VLOOKUP($A72,기획현황!$F:$BS,기획현황!$U$1,FALSE))=TRUE,"",VLOOKUP($A72,기획현황!$F:$BS,기획현황!$U$1,FALSE))</f>
        <v/>
      </c>
      <c r="H72" s="1127" t="str">
        <f>IF(ISERROR(VLOOKUP($A72,기획현황!$F:$BS,기획현황!$X$1,FALSE))=TRUE,"",VLOOKUP($A72,기획현황!$F:$BS,기획현황!$X$1,FALSE))</f>
        <v/>
      </c>
      <c r="I72" s="1128" t="str">
        <f>IF(ISERROR(VLOOKUP($A72,기획현황!$F:$BS,기획현황!$AG$1,FALSE))=TRUE,"",VLOOKUP($A72,기획현황!$F:$BS,기획현황!$AG$1,FALSE))</f>
        <v/>
      </c>
      <c r="J72" s="1144">
        <f>SUMIF(기획현황!$F:$F,$A72,기획현황!$AF:$AF)</f>
        <v>0</v>
      </c>
      <c r="K72" s="1130">
        <f>IF(ISERROR(VLOOKUP($A72,기획현황!$F:$BS,기획현황!$AU$1,FALSE))=TRUE,0,VLOOKUP($A72,기획현황!$F:$BS,기획현황!$AU$1,FALSE))</f>
        <v>0</v>
      </c>
      <c r="L72" s="1131">
        <f>IF(ISERROR(VLOOKUP($A72,기획현황!$F:$BS,기획현황!$AV$1,FALSE))=TRUE,0,VLOOKUP($A72,기획현황!$F:$BS,기획현황!$AV$1,FALSE))</f>
        <v>0</v>
      </c>
      <c r="M72" s="1132">
        <f>IF(ISERROR(VLOOKUP($A72,기획현황!$F:$BS,기획현황!$AW$1,FALSE))=TRUE,0,VLOOKUP($A72,기획현황!$F:$BS,기획현황!$AW$1,FALSE))</f>
        <v>0</v>
      </c>
      <c r="N72" s="1133">
        <f>IF(ISERROR(VLOOKUP($A72,기획현황!$F:$BS,기획현황!$AP$1,FALSE))=TRUE,0,VLOOKUP($A72,기획현황!$F:$BS,기획현황!$AP$1,FALSE))</f>
        <v>0</v>
      </c>
      <c r="O72" s="1134">
        <f t="shared" si="11"/>
        <v>0</v>
      </c>
      <c r="P72" s="1135">
        <f t="shared" si="11"/>
        <v>0</v>
      </c>
      <c r="Q72" s="1135">
        <f t="shared" si="11"/>
        <v>0</v>
      </c>
      <c r="R72" s="1135">
        <f t="shared" si="11"/>
        <v>0</v>
      </c>
      <c r="S72" s="1136">
        <f t="shared" si="11"/>
        <v>0</v>
      </c>
      <c r="T72" s="1136">
        <f t="shared" si="11"/>
        <v>0</v>
      </c>
      <c r="U72" s="1137">
        <f>IF(ISERROR(VLOOKUP($A72,기획현황!$F:$BS,기획현황!$AM$1,FALSE))=TRUE,0,VLOOKUP($A72,기획현황!$F:$BS,기획현황!$AM$1,FALSE))</f>
        <v>0</v>
      </c>
      <c r="V72" s="1138">
        <f t="shared" si="14"/>
        <v>0</v>
      </c>
      <c r="W72" s="1139">
        <f>IF(ISERROR(VLOOKUP($A72,기획현황!$F:$BS,기획현황!$BG$1,FALSE))=TRUE,0,VLOOKUP($A72,기획현황!$F:$BS,기획현황!$BG$1,FALSE))</f>
        <v>0</v>
      </c>
      <c r="X72" s="1138"/>
      <c r="Y72" s="238"/>
      <c r="Z72" s="1130">
        <f t="shared" si="16"/>
        <v>0</v>
      </c>
      <c r="AA72" s="1131">
        <f t="shared" si="16"/>
        <v>0</v>
      </c>
      <c r="AB72" s="1147">
        <f t="shared" si="16"/>
        <v>0</v>
      </c>
      <c r="AC72" s="1140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30">
        <f t="shared" si="12"/>
        <v>0</v>
      </c>
      <c r="AE72" s="1141">
        <f t="shared" si="12"/>
        <v>0</v>
      </c>
      <c r="AF72" s="1141">
        <f t="shared" si="12"/>
        <v>0</v>
      </c>
      <c r="AG72" s="1141">
        <f t="shared" si="12"/>
        <v>0</v>
      </c>
      <c r="AH72" s="1142">
        <f t="shared" si="12"/>
        <v>0</v>
      </c>
      <c r="AI72" s="1142">
        <f t="shared" si="12"/>
        <v>0</v>
      </c>
      <c r="AJ72" s="1143">
        <f>IF(ISERROR(VLOOKUP($A72,기획현황!$F:$BS,기획현황!$AM$1,FALSE))=TRUE,0,VLOOKUP($A72,기획현황!$F:$BS,기획현황!$AM$1,FALSE))</f>
        <v>0</v>
      </c>
      <c r="AK72" s="1138">
        <f t="shared" si="13"/>
        <v>0</v>
      </c>
      <c r="AL72" s="31">
        <f>M72-AB72</f>
        <v>0</v>
      </c>
    </row>
    <row r="73" spans="2:38" ht="53.25" customHeight="1">
      <c r="B73" s="310" t="str">
        <f t="shared" si="15"/>
        <v/>
      </c>
      <c r="C73" s="1125">
        <f>IF(ISERROR(VLOOKUP($A73,기획현황!$F:$BS,기획현황!$AG$1,FALSE))=TRUE,0,VLOOKUP($A73,기획현황!$F:$BS,기획현황!$AG$1,FALSE))</f>
        <v>0</v>
      </c>
      <c r="D73" s="1125">
        <f>IF(ISERROR(VLOOKUP($A73,기획현황!$F:$BS,기획현황!$AK$1,FALSE))=TRUE,0,VLOOKUP($A73,기획현황!$F:$BS,기획현황!$AK$1,FALSE))</f>
        <v>0</v>
      </c>
      <c r="F73" s="1146"/>
      <c r="G73" s="1127" t="str">
        <f>IF(ISERROR(VLOOKUP($A73,기획현황!$F:$BS,기획현황!$U$1,FALSE))=TRUE,"",VLOOKUP($A73,기획현황!$F:$BS,기획현황!$U$1,FALSE))</f>
        <v/>
      </c>
      <c r="H73" s="1127" t="str">
        <f>IF(ISERROR(VLOOKUP($A73,기획현황!$F:$BS,기획현황!$X$1,FALSE))=TRUE,"",VLOOKUP($A73,기획현황!$F:$BS,기획현황!$X$1,FALSE))</f>
        <v/>
      </c>
      <c r="I73" s="1128" t="str">
        <f>IF(ISERROR(VLOOKUP($A73,기획현황!$F:$BS,기획현황!$AG$1,FALSE))=TRUE,"",VLOOKUP($A73,기획현황!$F:$BS,기획현황!$AG$1,FALSE))</f>
        <v/>
      </c>
      <c r="J73" s="1144">
        <f>SUMIF(기획현황!$F:$F,$A73,기획현황!$AF:$AF)</f>
        <v>0</v>
      </c>
      <c r="K73" s="1130">
        <f>IF(ISERROR(VLOOKUP($A73,기획현황!$F:$BS,기획현황!$AU$1,FALSE))=TRUE,0,VLOOKUP($A73,기획현황!$F:$BS,기획현황!$AU$1,FALSE))</f>
        <v>0</v>
      </c>
      <c r="L73" s="1131">
        <f>IF(ISERROR(VLOOKUP($A73,기획현황!$F:$BS,기획현황!$AV$1,FALSE))=TRUE,0,VLOOKUP($A73,기획현황!$F:$BS,기획현황!$AV$1,FALSE))</f>
        <v>0</v>
      </c>
      <c r="M73" s="1132">
        <f>IF(ISERROR(VLOOKUP($A73,기획현황!$F:$BS,기획현황!$AW$1,FALSE))=TRUE,0,VLOOKUP($A73,기획현황!$F:$BS,기획현황!$AW$1,FALSE))</f>
        <v>0</v>
      </c>
      <c r="N73" s="1133">
        <f>IF(ISERROR(VLOOKUP($A73,기획현황!$F:$BS,기획현황!$AP$1,FALSE))=TRUE,0,VLOOKUP($A73,기획현황!$F:$BS,기획현황!$AP$1,FALSE))</f>
        <v>0</v>
      </c>
      <c r="O73" s="1134">
        <f t="shared" si="11"/>
        <v>0</v>
      </c>
      <c r="P73" s="1135">
        <f t="shared" si="11"/>
        <v>0</v>
      </c>
      <c r="Q73" s="1135">
        <f t="shared" si="11"/>
        <v>0</v>
      </c>
      <c r="R73" s="1135">
        <f t="shared" si="11"/>
        <v>0</v>
      </c>
      <c r="S73" s="1136">
        <f t="shared" si="11"/>
        <v>0</v>
      </c>
      <c r="T73" s="1136">
        <f t="shared" si="11"/>
        <v>0</v>
      </c>
      <c r="U73" s="1137">
        <f>IF(ISERROR(VLOOKUP($A73,기획현황!$F:$BS,기획현황!$AM$1,FALSE))=TRUE,0,VLOOKUP($A73,기획현황!$F:$BS,기획현황!$AM$1,FALSE))</f>
        <v>0</v>
      </c>
      <c r="V73" s="1138">
        <f t="shared" si="14"/>
        <v>0</v>
      </c>
      <c r="W73" s="1139">
        <f>IF(ISERROR(VLOOKUP($A73,기획현황!$F:$BS,기획현황!$BG$1,FALSE))=TRUE,0,VLOOKUP($A73,기획현황!$F:$BS,기획현황!$BG$1,FALSE))</f>
        <v>0</v>
      </c>
      <c r="X73" s="1138"/>
      <c r="Y73" s="238"/>
      <c r="Z73" s="1130">
        <f t="shared" si="16"/>
        <v>0</v>
      </c>
      <c r="AA73" s="1131">
        <f t="shared" si="16"/>
        <v>0</v>
      </c>
      <c r="AB73" s="1147">
        <f t="shared" si="16"/>
        <v>0</v>
      </c>
      <c r="AC73" s="1140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30">
        <f t="shared" si="12"/>
        <v>0</v>
      </c>
      <c r="AE73" s="1141">
        <f t="shared" si="12"/>
        <v>0</v>
      </c>
      <c r="AF73" s="1141">
        <f t="shared" si="12"/>
        <v>0</v>
      </c>
      <c r="AG73" s="1141">
        <f t="shared" si="12"/>
        <v>0</v>
      </c>
      <c r="AH73" s="1142">
        <f t="shared" si="12"/>
        <v>0</v>
      </c>
      <c r="AI73" s="1142">
        <f t="shared" si="12"/>
        <v>0</v>
      </c>
      <c r="AJ73" s="1143">
        <f>IF(ISERROR(VLOOKUP($A73,기획현황!$F:$BS,기획현황!$AM$1,FALSE))=TRUE,0,VLOOKUP($A73,기획현황!$F:$BS,기획현황!$AM$1,FALSE))</f>
        <v>0</v>
      </c>
      <c r="AK73" s="1138">
        <f t="shared" si="13"/>
        <v>0</v>
      </c>
      <c r="AL73" s="31"/>
    </row>
    <row r="74" spans="2:38" ht="53.25" customHeight="1">
      <c r="B74" s="310" t="str">
        <f t="shared" si="15"/>
        <v/>
      </c>
      <c r="C74" s="1125">
        <f>IF(ISERROR(VLOOKUP($A74,기획현황!$F:$BS,기획현황!$AG$1,FALSE))=TRUE,0,VLOOKUP($A74,기획현황!$F:$BS,기획현황!$AG$1,FALSE))</f>
        <v>0</v>
      </c>
      <c r="D74" s="1125">
        <f>IF(ISERROR(VLOOKUP($A74,기획현황!$F:$BS,기획현황!$AK$1,FALSE))=TRUE,0,VLOOKUP($A74,기획현황!$F:$BS,기획현황!$AK$1,FALSE))</f>
        <v>0</v>
      </c>
      <c r="F74" s="1146"/>
      <c r="G74" s="1127" t="str">
        <f>IF(ISERROR(VLOOKUP($A74,기획현황!$F:$BS,기획현황!$U$1,FALSE))=TRUE,"",VLOOKUP($A74,기획현황!$F:$BS,기획현황!$U$1,FALSE))</f>
        <v/>
      </c>
      <c r="H74" s="1127" t="str">
        <f>IF(ISERROR(VLOOKUP($A74,기획현황!$F:$BS,기획현황!$X$1,FALSE))=TRUE,"",VLOOKUP($A74,기획현황!$F:$BS,기획현황!$X$1,FALSE))</f>
        <v/>
      </c>
      <c r="I74" s="1128" t="str">
        <f>IF(ISERROR(VLOOKUP($A74,기획현황!$F:$BS,기획현황!$AG$1,FALSE))=TRUE,"",VLOOKUP($A74,기획현황!$F:$BS,기획현황!$AG$1,FALSE))</f>
        <v/>
      </c>
      <c r="J74" s="1144">
        <f>SUMIF(기획현황!$F:$F,$A74,기획현황!$AF:$AF)</f>
        <v>0</v>
      </c>
      <c r="K74" s="1130">
        <f>IF(ISERROR(VLOOKUP($A74,기획현황!$F:$BS,기획현황!$AU$1,FALSE))=TRUE,0,VLOOKUP($A74,기획현황!$F:$BS,기획현황!$AU$1,FALSE))</f>
        <v>0</v>
      </c>
      <c r="L74" s="1131">
        <f>IF(ISERROR(VLOOKUP($A74,기획현황!$F:$BS,기획현황!$AV$1,FALSE))=TRUE,0,VLOOKUP($A74,기획현황!$F:$BS,기획현황!$AV$1,FALSE))</f>
        <v>0</v>
      </c>
      <c r="M74" s="1132">
        <f>IF(ISERROR(VLOOKUP($A74,기획현황!$F:$BS,기획현황!$AW$1,FALSE))=TRUE,0,VLOOKUP($A74,기획현황!$F:$BS,기획현황!$AW$1,FALSE))</f>
        <v>0</v>
      </c>
      <c r="N74" s="1133">
        <f>IF(ISERROR(VLOOKUP($A74,기획현황!$F:$BS,기획현황!$AP$1,FALSE))=TRUE,0,VLOOKUP($A74,기획현황!$F:$BS,기획현황!$AP$1,FALSE))</f>
        <v>0</v>
      </c>
      <c r="O74" s="1134">
        <f t="shared" si="11"/>
        <v>0</v>
      </c>
      <c r="P74" s="1135">
        <f t="shared" si="11"/>
        <v>0</v>
      </c>
      <c r="Q74" s="1135">
        <f t="shared" si="11"/>
        <v>0</v>
      </c>
      <c r="R74" s="1135">
        <f t="shared" si="11"/>
        <v>0</v>
      </c>
      <c r="S74" s="1136">
        <f t="shared" si="11"/>
        <v>0</v>
      </c>
      <c r="T74" s="1136">
        <f t="shared" si="11"/>
        <v>0</v>
      </c>
      <c r="U74" s="1137">
        <f>IF(ISERROR(VLOOKUP($A74,기획현황!$F:$BS,기획현황!$AM$1,FALSE))=TRUE,0,VLOOKUP($A74,기획현황!$F:$BS,기획현황!$AM$1,FALSE))</f>
        <v>0</v>
      </c>
      <c r="V74" s="1138">
        <f t="shared" si="14"/>
        <v>0</v>
      </c>
      <c r="W74" s="1139">
        <f>IF(ISERROR(VLOOKUP($A74,기획현황!$F:$BS,기획현황!$BG$1,FALSE))=TRUE,0,VLOOKUP($A74,기획현황!$F:$BS,기획현황!$BG$1,FALSE))</f>
        <v>0</v>
      </c>
      <c r="X74" s="1138"/>
      <c r="Y74" s="238"/>
      <c r="Z74" s="1130">
        <f t="shared" si="16"/>
        <v>0</v>
      </c>
      <c r="AA74" s="1131">
        <f t="shared" si="16"/>
        <v>0</v>
      </c>
      <c r="AB74" s="1147">
        <f t="shared" si="16"/>
        <v>0</v>
      </c>
      <c r="AC74" s="1140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30">
        <f t="shared" si="12"/>
        <v>0</v>
      </c>
      <c r="AE74" s="1141">
        <f t="shared" si="12"/>
        <v>0</v>
      </c>
      <c r="AF74" s="1141">
        <f t="shared" si="12"/>
        <v>0</v>
      </c>
      <c r="AG74" s="1141">
        <f t="shared" si="12"/>
        <v>0</v>
      </c>
      <c r="AH74" s="1142">
        <f t="shared" si="12"/>
        <v>0</v>
      </c>
      <c r="AI74" s="1142">
        <f t="shared" si="12"/>
        <v>0</v>
      </c>
      <c r="AJ74" s="1143">
        <f>IF(ISERROR(VLOOKUP($A74,기획현황!$F:$BS,기획현황!$AM$1,FALSE))=TRUE,0,VLOOKUP($A74,기획현황!$F:$BS,기획현황!$AM$1,FALSE))</f>
        <v>0</v>
      </c>
      <c r="AK74" s="1138">
        <f t="shared" si="13"/>
        <v>0</v>
      </c>
      <c r="AL74" s="31"/>
    </row>
    <row r="75" spans="2:38" ht="53.25" customHeight="1">
      <c r="B75" s="310" t="str">
        <f t="shared" si="15"/>
        <v/>
      </c>
      <c r="C75" s="1125">
        <f>IF(ISERROR(VLOOKUP($A75,기획현황!$F:$BS,기획현황!$AG$1,FALSE))=TRUE,0,VLOOKUP($A75,기획현황!$F:$BS,기획현황!$AG$1,FALSE))</f>
        <v>0</v>
      </c>
      <c r="D75" s="1125">
        <f>IF(ISERROR(VLOOKUP($A75,기획현황!$F:$BS,기획현황!$AK$1,FALSE))=TRUE,0,VLOOKUP($A75,기획현황!$F:$BS,기획현황!$AK$1,FALSE))</f>
        <v>0</v>
      </c>
      <c r="F75" s="1146"/>
      <c r="G75" s="1127" t="str">
        <f>IF(ISERROR(VLOOKUP($A75,기획현황!$F:$BS,기획현황!$U$1,FALSE))=TRUE,"",VLOOKUP($A75,기획현황!$F:$BS,기획현황!$U$1,FALSE))</f>
        <v/>
      </c>
      <c r="H75" s="1127" t="str">
        <f>IF(ISERROR(VLOOKUP($A75,기획현황!$F:$BS,기획현황!$X$1,FALSE))=TRUE,"",VLOOKUP($A75,기획현황!$F:$BS,기획현황!$X$1,FALSE))</f>
        <v/>
      </c>
      <c r="I75" s="1128" t="str">
        <f>IF(ISERROR(VLOOKUP($A75,기획현황!$F:$BS,기획현황!$AG$1,FALSE))=TRUE,"",VLOOKUP($A75,기획현황!$F:$BS,기획현황!$AG$1,FALSE))</f>
        <v/>
      </c>
      <c r="J75" s="1144">
        <f>SUMIF(기획현황!$F:$F,$A75,기획현황!$AF:$AF)</f>
        <v>0</v>
      </c>
      <c r="K75" s="1130">
        <f>IF(ISERROR(VLOOKUP($A75,기획현황!$F:$BS,기획현황!$AU$1,FALSE))=TRUE,0,VLOOKUP($A75,기획현황!$F:$BS,기획현황!$AU$1,FALSE))</f>
        <v>0</v>
      </c>
      <c r="L75" s="1131">
        <f>IF(ISERROR(VLOOKUP($A75,기획현황!$F:$BS,기획현황!$AV$1,FALSE))=TRUE,0,VLOOKUP($A75,기획현황!$F:$BS,기획현황!$AV$1,FALSE))</f>
        <v>0</v>
      </c>
      <c r="M75" s="1132">
        <f>IF(ISERROR(VLOOKUP($A75,기획현황!$F:$BS,기획현황!$AW$1,FALSE))=TRUE,0,VLOOKUP($A75,기획현황!$F:$BS,기획현황!$AW$1,FALSE))</f>
        <v>0</v>
      </c>
      <c r="N75" s="1133">
        <f>IF(ISERROR(VLOOKUP($A75,기획현황!$F:$BS,기획현황!$AP$1,FALSE))=TRUE,0,VLOOKUP($A75,기획현황!$F:$BS,기획현황!$AP$1,FALSE))</f>
        <v>0</v>
      </c>
      <c r="O75" s="1134">
        <f t="shared" si="11"/>
        <v>0</v>
      </c>
      <c r="P75" s="1135">
        <f t="shared" si="11"/>
        <v>0</v>
      </c>
      <c r="Q75" s="1135">
        <f t="shared" si="11"/>
        <v>0</v>
      </c>
      <c r="R75" s="1135">
        <f t="shared" si="11"/>
        <v>0</v>
      </c>
      <c r="S75" s="1136">
        <f t="shared" si="11"/>
        <v>0</v>
      </c>
      <c r="T75" s="1136">
        <f t="shared" si="11"/>
        <v>0</v>
      </c>
      <c r="U75" s="1137">
        <f>IF(ISERROR(VLOOKUP($A75,기획현황!$F:$BS,기획현황!$AM$1,FALSE))=TRUE,0,VLOOKUP($A75,기획현황!$F:$BS,기획현황!$AM$1,FALSE))</f>
        <v>0</v>
      </c>
      <c r="V75" s="1138">
        <f t="shared" si="14"/>
        <v>0</v>
      </c>
      <c r="W75" s="1139">
        <f>IF(ISERROR(VLOOKUP($A75,기획현황!$F:$BS,기획현황!$BG$1,FALSE))=TRUE,0,VLOOKUP($A75,기획현황!$F:$BS,기획현황!$BG$1,FALSE))</f>
        <v>0</v>
      </c>
      <c r="X75" s="1138"/>
      <c r="Y75" s="238"/>
      <c r="Z75" s="1130">
        <f t="shared" si="16"/>
        <v>0</v>
      </c>
      <c r="AA75" s="1131">
        <f t="shared" si="16"/>
        <v>0</v>
      </c>
      <c r="AB75" s="1147">
        <f t="shared" si="16"/>
        <v>0</v>
      </c>
      <c r="AC75" s="1140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30">
        <f t="shared" si="12"/>
        <v>0</v>
      </c>
      <c r="AE75" s="1141">
        <f t="shared" si="12"/>
        <v>0</v>
      </c>
      <c r="AF75" s="1141">
        <f t="shared" si="12"/>
        <v>0</v>
      </c>
      <c r="AG75" s="1141">
        <f t="shared" si="12"/>
        <v>0</v>
      </c>
      <c r="AH75" s="1142">
        <f t="shared" si="12"/>
        <v>0</v>
      </c>
      <c r="AI75" s="1142">
        <f t="shared" si="12"/>
        <v>0</v>
      </c>
      <c r="AJ75" s="1143">
        <f>IF(ISERROR(VLOOKUP($A75,기획현황!$F:$BS,기획현황!$AM$1,FALSE))=TRUE,0,VLOOKUP($A75,기획현황!$F:$BS,기획현황!$AM$1,FALSE))</f>
        <v>0</v>
      </c>
      <c r="AK75" s="1138">
        <f t="shared" si="13"/>
        <v>0</v>
      </c>
      <c r="AL75" s="31"/>
    </row>
    <row r="76" spans="2:38" ht="53.25" customHeight="1">
      <c r="B76" s="310" t="str">
        <f t="shared" si="15"/>
        <v/>
      </c>
      <c r="C76" s="1125">
        <f>IF(ISERROR(VLOOKUP($A76,기획현황!$F:$BS,기획현황!$AG$1,FALSE))=TRUE,0,VLOOKUP($A76,기획현황!$F:$BS,기획현황!$AG$1,FALSE))</f>
        <v>0</v>
      </c>
      <c r="D76" s="1125">
        <f>IF(ISERROR(VLOOKUP($A76,기획현황!$F:$BS,기획현황!$AK$1,FALSE))=TRUE,0,VLOOKUP($A76,기획현황!$F:$BS,기획현황!$AK$1,FALSE))</f>
        <v>0</v>
      </c>
      <c r="F76" s="1146"/>
      <c r="G76" s="1127" t="str">
        <f>IF(ISERROR(VLOOKUP($A76,기획현황!$F:$BS,기획현황!$U$1,FALSE))=TRUE,"",VLOOKUP($A76,기획현황!$F:$BS,기획현황!$U$1,FALSE))</f>
        <v/>
      </c>
      <c r="H76" s="1127" t="str">
        <f>IF(ISERROR(VLOOKUP($A76,기획현황!$F:$BS,기획현황!$X$1,FALSE))=TRUE,"",VLOOKUP($A76,기획현황!$F:$BS,기획현황!$X$1,FALSE))</f>
        <v/>
      </c>
      <c r="I76" s="1128" t="str">
        <f>IF(ISERROR(VLOOKUP($A76,기획현황!$F:$BS,기획현황!$AG$1,FALSE))=TRUE,"",VLOOKUP($A76,기획현황!$F:$BS,기획현황!$AG$1,FALSE))</f>
        <v/>
      </c>
      <c r="J76" s="1144">
        <f>SUMIF(기획현황!$F:$F,$A76,기획현황!$AF:$AF)</f>
        <v>0</v>
      </c>
      <c r="K76" s="1130">
        <f>IF(ISERROR(VLOOKUP($A76,기획현황!$F:$BS,기획현황!$AU$1,FALSE))=TRUE,0,VLOOKUP($A76,기획현황!$F:$BS,기획현황!$AU$1,FALSE))</f>
        <v>0</v>
      </c>
      <c r="L76" s="1131">
        <f>IF(ISERROR(VLOOKUP($A76,기획현황!$F:$BS,기획현황!$AV$1,FALSE))=TRUE,0,VLOOKUP($A76,기획현황!$F:$BS,기획현황!$AV$1,FALSE))</f>
        <v>0</v>
      </c>
      <c r="M76" s="1132">
        <f>IF(ISERROR(VLOOKUP($A76,기획현황!$F:$BS,기획현황!$AW$1,FALSE))=TRUE,0,VLOOKUP($A76,기획현황!$F:$BS,기획현황!$AW$1,FALSE))</f>
        <v>0</v>
      </c>
      <c r="N76" s="1133">
        <f>IF(ISERROR(VLOOKUP($A76,기획현황!$F:$BS,기획현황!$AP$1,FALSE))=TRUE,0,VLOOKUP($A76,기획현황!$F:$BS,기획현황!$AP$1,FALSE))</f>
        <v>0</v>
      </c>
      <c r="O76" s="1134">
        <f t="shared" si="11"/>
        <v>0</v>
      </c>
      <c r="P76" s="1135">
        <f t="shared" si="11"/>
        <v>0</v>
      </c>
      <c r="Q76" s="1135">
        <f t="shared" si="11"/>
        <v>0</v>
      </c>
      <c r="R76" s="1135">
        <f t="shared" si="11"/>
        <v>0</v>
      </c>
      <c r="S76" s="1136">
        <f t="shared" si="11"/>
        <v>0</v>
      </c>
      <c r="T76" s="1136">
        <f t="shared" si="11"/>
        <v>0</v>
      </c>
      <c r="U76" s="1137">
        <f>IF(ISERROR(VLOOKUP($A76,기획현황!$F:$BS,기획현황!$AM$1,FALSE))=TRUE,0,VLOOKUP($A76,기획현황!$F:$BS,기획현황!$AM$1,FALSE))</f>
        <v>0</v>
      </c>
      <c r="V76" s="1138">
        <f t="shared" si="14"/>
        <v>0</v>
      </c>
      <c r="W76" s="1139">
        <f>IF(ISERROR(VLOOKUP($A76,기획현황!$F:$BS,기획현황!$BG$1,FALSE))=TRUE,0,VLOOKUP($A76,기획현황!$F:$BS,기획현황!$BG$1,FALSE))</f>
        <v>0</v>
      </c>
      <c r="X76" s="1138"/>
      <c r="Y76" s="238"/>
      <c r="Z76" s="1130">
        <f t="shared" si="16"/>
        <v>0</v>
      </c>
      <c r="AA76" s="1131">
        <f t="shared" si="16"/>
        <v>0</v>
      </c>
      <c r="AB76" s="1147">
        <f t="shared" si="16"/>
        <v>0</v>
      </c>
      <c r="AC76" s="1140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30">
        <f t="shared" si="12"/>
        <v>0</v>
      </c>
      <c r="AE76" s="1141">
        <f t="shared" si="12"/>
        <v>0</v>
      </c>
      <c r="AF76" s="1141">
        <f t="shared" si="12"/>
        <v>0</v>
      </c>
      <c r="AG76" s="1141">
        <f t="shared" si="12"/>
        <v>0</v>
      </c>
      <c r="AH76" s="1142">
        <f t="shared" si="12"/>
        <v>0</v>
      </c>
      <c r="AI76" s="1142">
        <f t="shared" si="12"/>
        <v>0</v>
      </c>
      <c r="AJ76" s="1143">
        <f>IF(ISERROR(VLOOKUP($A76,기획현황!$F:$BS,기획현황!$AM$1,FALSE))=TRUE,0,VLOOKUP($A76,기획현황!$F:$BS,기획현황!$AM$1,FALSE))</f>
        <v>0</v>
      </c>
      <c r="AK76" s="1138">
        <f t="shared" si="13"/>
        <v>0</v>
      </c>
      <c r="AL76" s="31"/>
    </row>
    <row r="77" spans="2:38" ht="53.25" customHeight="1">
      <c r="B77" s="310" t="str">
        <f t="shared" si="15"/>
        <v/>
      </c>
      <c r="C77" s="1125">
        <f>IF(ISERROR(VLOOKUP($A77,기획현황!$F:$BS,기획현황!$AG$1,FALSE))=TRUE,0,VLOOKUP($A77,기획현황!$F:$BS,기획현황!$AG$1,FALSE))</f>
        <v>0</v>
      </c>
      <c r="D77" s="1125">
        <f>IF(ISERROR(VLOOKUP($A77,기획현황!$F:$BS,기획현황!$AK$1,FALSE))=TRUE,0,VLOOKUP($A77,기획현황!$F:$BS,기획현황!$AK$1,FALSE))</f>
        <v>0</v>
      </c>
      <c r="F77" s="1146"/>
      <c r="G77" s="1127" t="str">
        <f>IF(ISERROR(VLOOKUP($A77,기획현황!$F:$BS,기획현황!$U$1,FALSE))=TRUE,"",VLOOKUP($A77,기획현황!$F:$BS,기획현황!$U$1,FALSE))</f>
        <v/>
      </c>
      <c r="H77" s="1127" t="str">
        <f>IF(ISERROR(VLOOKUP($A77,기획현황!$F:$BS,기획현황!$X$1,FALSE))=TRUE,"",VLOOKUP($A77,기획현황!$F:$BS,기획현황!$X$1,FALSE))</f>
        <v/>
      </c>
      <c r="I77" s="1128" t="str">
        <f>IF(ISERROR(VLOOKUP($A77,기획현황!$F:$BS,기획현황!$AG$1,FALSE))=TRUE,"",VLOOKUP($A77,기획현황!$F:$BS,기획현황!$AG$1,FALSE))</f>
        <v/>
      </c>
      <c r="J77" s="1144">
        <f>SUMIF(기획현황!$F:$F,$A77,기획현황!$AF:$AF)</f>
        <v>0</v>
      </c>
      <c r="K77" s="1130">
        <f>IF(ISERROR(VLOOKUP($A77,기획현황!$F:$BS,기획현황!$AU$1,FALSE))=TRUE,0,VLOOKUP($A77,기획현황!$F:$BS,기획현황!$AU$1,FALSE))</f>
        <v>0</v>
      </c>
      <c r="L77" s="1131">
        <f>IF(ISERROR(VLOOKUP($A77,기획현황!$F:$BS,기획현황!$AV$1,FALSE))=TRUE,0,VLOOKUP($A77,기획현황!$F:$BS,기획현황!$AV$1,FALSE))</f>
        <v>0</v>
      </c>
      <c r="M77" s="1132">
        <f>IF(ISERROR(VLOOKUP($A77,기획현황!$F:$BS,기획현황!$AW$1,FALSE))=TRUE,0,VLOOKUP($A77,기획현황!$F:$BS,기획현황!$AW$1,FALSE))</f>
        <v>0</v>
      </c>
      <c r="N77" s="1133">
        <f>IF(ISERROR(VLOOKUP($A77,기획현황!$F:$BS,기획현황!$AP$1,FALSE))=TRUE,0,VLOOKUP($A77,기획현황!$F:$BS,기획현황!$AP$1,FALSE))</f>
        <v>0</v>
      </c>
      <c r="O77" s="1134">
        <f t="shared" si="11"/>
        <v>0</v>
      </c>
      <c r="P77" s="1135">
        <f t="shared" si="11"/>
        <v>0</v>
      </c>
      <c r="Q77" s="1135">
        <f t="shared" si="11"/>
        <v>0</v>
      </c>
      <c r="R77" s="1135">
        <f t="shared" si="11"/>
        <v>0</v>
      </c>
      <c r="S77" s="1136">
        <f t="shared" si="11"/>
        <v>0</v>
      </c>
      <c r="T77" s="1136">
        <f t="shared" si="11"/>
        <v>0</v>
      </c>
      <c r="U77" s="1137">
        <f>IF(ISERROR(VLOOKUP($A77,기획현황!$F:$BS,기획현황!$AM$1,FALSE))=TRUE,0,VLOOKUP($A77,기획현황!$F:$BS,기획현황!$AM$1,FALSE))</f>
        <v>0</v>
      </c>
      <c r="V77" s="1138">
        <f t="shared" si="14"/>
        <v>0</v>
      </c>
      <c r="W77" s="1139">
        <f>IF(ISERROR(VLOOKUP($A77,기획현황!$F:$BS,기획현황!$BG$1,FALSE))=TRUE,0,VLOOKUP($A77,기획현황!$F:$BS,기획현황!$BG$1,FALSE))</f>
        <v>0</v>
      </c>
      <c r="X77" s="1138"/>
      <c r="Y77" s="238"/>
      <c r="Z77" s="1130">
        <f t="shared" si="16"/>
        <v>0</v>
      </c>
      <c r="AA77" s="1131">
        <f t="shared" si="16"/>
        <v>0</v>
      </c>
      <c r="AB77" s="1147">
        <f t="shared" si="16"/>
        <v>0</v>
      </c>
      <c r="AC77" s="1140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30">
        <f t="shared" si="12"/>
        <v>0</v>
      </c>
      <c r="AE77" s="1141">
        <f t="shared" si="12"/>
        <v>0</v>
      </c>
      <c r="AF77" s="1141">
        <f t="shared" si="12"/>
        <v>0</v>
      </c>
      <c r="AG77" s="1141">
        <f t="shared" si="12"/>
        <v>0</v>
      </c>
      <c r="AH77" s="1142">
        <f t="shared" si="12"/>
        <v>0</v>
      </c>
      <c r="AI77" s="1142">
        <f t="shared" si="12"/>
        <v>0</v>
      </c>
      <c r="AJ77" s="1143">
        <f>IF(ISERROR(VLOOKUP($A77,기획현황!$F:$BS,기획현황!$AM$1,FALSE))=TRUE,0,VLOOKUP($A77,기획현황!$F:$BS,기획현황!$AM$1,FALSE))</f>
        <v>0</v>
      </c>
      <c r="AK77" s="1138">
        <f t="shared" si="13"/>
        <v>0</v>
      </c>
      <c r="AL77" s="31"/>
    </row>
    <row r="78" spans="2:38" ht="53.25" customHeight="1">
      <c r="B78" s="310" t="str">
        <f t="shared" si="15"/>
        <v/>
      </c>
      <c r="C78" s="1125">
        <f>IF(ISERROR(VLOOKUP($A78,기획현황!$F:$BS,기획현황!$AG$1,FALSE))=TRUE,0,VLOOKUP($A78,기획현황!$F:$BS,기획현황!$AG$1,FALSE))</f>
        <v>0</v>
      </c>
      <c r="D78" s="1125">
        <f>IF(ISERROR(VLOOKUP($A78,기획현황!$F:$BS,기획현황!$AK$1,FALSE))=TRUE,0,VLOOKUP($A78,기획현황!$F:$BS,기획현황!$AK$1,FALSE))</f>
        <v>0</v>
      </c>
      <c r="F78" s="1146"/>
      <c r="G78" s="1127" t="str">
        <f>IF(ISERROR(VLOOKUP($A78,기획현황!$F:$BS,기획현황!$U$1,FALSE))=TRUE,"",VLOOKUP($A78,기획현황!$F:$BS,기획현황!$U$1,FALSE))</f>
        <v/>
      </c>
      <c r="H78" s="1127" t="str">
        <f>IF(ISERROR(VLOOKUP($A78,기획현황!$F:$BS,기획현황!$X$1,FALSE))=TRUE,"",VLOOKUP($A78,기획현황!$F:$BS,기획현황!$X$1,FALSE))</f>
        <v/>
      </c>
      <c r="I78" s="1128" t="str">
        <f>IF(ISERROR(VLOOKUP($A78,기획현황!$F:$BS,기획현황!$AG$1,FALSE))=TRUE,"",VLOOKUP($A78,기획현황!$F:$BS,기획현황!$AG$1,FALSE))</f>
        <v/>
      </c>
      <c r="J78" s="1144">
        <f>SUMIF(기획현황!$F:$F,$A78,기획현황!$AF:$AF)</f>
        <v>0</v>
      </c>
      <c r="K78" s="1130">
        <f>IF(ISERROR(VLOOKUP($A78,기획현황!$F:$BS,기획현황!$AU$1,FALSE))=TRUE,0,VLOOKUP($A78,기획현황!$F:$BS,기획현황!$AU$1,FALSE))</f>
        <v>0</v>
      </c>
      <c r="L78" s="1131">
        <f>IF(ISERROR(VLOOKUP($A78,기획현황!$F:$BS,기획현황!$AV$1,FALSE))=TRUE,0,VLOOKUP($A78,기획현황!$F:$BS,기획현황!$AV$1,FALSE))</f>
        <v>0</v>
      </c>
      <c r="M78" s="1132">
        <f>IF(ISERROR(VLOOKUP($A78,기획현황!$F:$BS,기획현황!$AW$1,FALSE))=TRUE,0,VLOOKUP($A78,기획현황!$F:$BS,기획현황!$AW$1,FALSE))</f>
        <v>0</v>
      </c>
      <c r="N78" s="1133">
        <f>IF(ISERROR(VLOOKUP($A78,기획현황!$F:$BS,기획현황!$AP$1,FALSE))=TRUE,0,VLOOKUP($A78,기획현황!$F:$BS,기획현황!$AP$1,FALSE))</f>
        <v>0</v>
      </c>
      <c r="O78" s="1134">
        <f t="shared" si="11"/>
        <v>0</v>
      </c>
      <c r="P78" s="1135">
        <f t="shared" si="11"/>
        <v>0</v>
      </c>
      <c r="Q78" s="1135">
        <f t="shared" si="11"/>
        <v>0</v>
      </c>
      <c r="R78" s="1135">
        <f t="shared" si="11"/>
        <v>0</v>
      </c>
      <c r="S78" s="1136">
        <f t="shared" si="11"/>
        <v>0</v>
      </c>
      <c r="T78" s="1136">
        <f t="shared" si="11"/>
        <v>0</v>
      </c>
      <c r="U78" s="1137">
        <f>IF(ISERROR(VLOOKUP($A78,기획현황!$F:$BS,기획현황!$AM$1,FALSE))=TRUE,0,VLOOKUP($A78,기획현황!$F:$BS,기획현황!$AM$1,FALSE))</f>
        <v>0</v>
      </c>
      <c r="V78" s="1138">
        <f t="shared" si="14"/>
        <v>0</v>
      </c>
      <c r="W78" s="1139">
        <f>IF(ISERROR(VLOOKUP($A78,기획현황!$F:$BS,기획현황!$BG$1,FALSE))=TRUE,0,VLOOKUP($A78,기획현황!$F:$BS,기획현황!$BG$1,FALSE))</f>
        <v>0</v>
      </c>
      <c r="X78" s="1138"/>
      <c r="Y78" s="238"/>
      <c r="Z78" s="1130">
        <f t="shared" si="16"/>
        <v>0</v>
      </c>
      <c r="AA78" s="1131">
        <f t="shared" si="16"/>
        <v>0</v>
      </c>
      <c r="AB78" s="1147">
        <f t="shared" si="16"/>
        <v>0</v>
      </c>
      <c r="AC78" s="1140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30">
        <f t="shared" si="12"/>
        <v>0</v>
      </c>
      <c r="AE78" s="1141">
        <f t="shared" si="12"/>
        <v>0</v>
      </c>
      <c r="AF78" s="1141">
        <f t="shared" si="12"/>
        <v>0</v>
      </c>
      <c r="AG78" s="1141">
        <f t="shared" si="12"/>
        <v>0</v>
      </c>
      <c r="AH78" s="1142">
        <f t="shared" si="12"/>
        <v>0</v>
      </c>
      <c r="AI78" s="1142">
        <f t="shared" si="12"/>
        <v>0</v>
      </c>
      <c r="AJ78" s="1143">
        <f>IF(ISERROR(VLOOKUP($A78,기획현황!$F:$BS,기획현황!$AM$1,FALSE))=TRUE,0,VLOOKUP($A78,기획현황!$F:$BS,기획현황!$AM$1,FALSE))</f>
        <v>0</v>
      </c>
      <c r="AK78" s="1138">
        <f t="shared" si="13"/>
        <v>0</v>
      </c>
      <c r="AL78" s="31"/>
    </row>
    <row r="79" spans="2:38" ht="53.25" customHeight="1">
      <c r="B79" s="310" t="str">
        <f t="shared" si="15"/>
        <v/>
      </c>
      <c r="C79" s="1125">
        <f>IF(ISERROR(VLOOKUP($A79,기획현황!$F:$BS,기획현황!$AG$1,FALSE))=TRUE,0,VLOOKUP($A79,기획현황!$F:$BS,기획현황!$AG$1,FALSE))</f>
        <v>0</v>
      </c>
      <c r="D79" s="1125">
        <f>IF(ISERROR(VLOOKUP($A79,기획현황!$F:$BS,기획현황!$AK$1,FALSE))=TRUE,0,VLOOKUP($A79,기획현황!$F:$BS,기획현황!$AK$1,FALSE))</f>
        <v>0</v>
      </c>
      <c r="F79" s="1146"/>
      <c r="G79" s="1127" t="str">
        <f>IF(ISERROR(VLOOKUP($A79,기획현황!$F:$BS,기획현황!$U$1,FALSE))=TRUE,"",VLOOKUP($A79,기획현황!$F:$BS,기획현황!$U$1,FALSE))</f>
        <v/>
      </c>
      <c r="H79" s="1127" t="str">
        <f>IF(ISERROR(VLOOKUP($A79,기획현황!$F:$BS,기획현황!$X$1,FALSE))=TRUE,"",VLOOKUP($A79,기획현황!$F:$BS,기획현황!$X$1,FALSE))</f>
        <v/>
      </c>
      <c r="I79" s="1128" t="str">
        <f>IF(ISERROR(VLOOKUP($A79,기획현황!$F:$BS,기획현황!$AG$1,FALSE))=TRUE,"",VLOOKUP($A79,기획현황!$F:$BS,기획현황!$AG$1,FALSE))</f>
        <v/>
      </c>
      <c r="J79" s="1144">
        <f>SUMIF(기획현황!$F:$F,$A79,기획현황!$AF:$AF)</f>
        <v>0</v>
      </c>
      <c r="K79" s="1130">
        <f>IF(ISERROR(VLOOKUP($A79,기획현황!$F:$BS,기획현황!$AU$1,FALSE))=TRUE,0,VLOOKUP($A79,기획현황!$F:$BS,기획현황!$AU$1,FALSE))</f>
        <v>0</v>
      </c>
      <c r="L79" s="1131">
        <f>IF(ISERROR(VLOOKUP($A79,기획현황!$F:$BS,기획현황!$AV$1,FALSE))=TRUE,0,VLOOKUP($A79,기획현황!$F:$BS,기획현황!$AV$1,FALSE))</f>
        <v>0</v>
      </c>
      <c r="M79" s="1132">
        <f>IF(ISERROR(VLOOKUP($A79,기획현황!$F:$BS,기획현황!$AW$1,FALSE))=TRUE,0,VLOOKUP($A79,기획현황!$F:$BS,기획현황!$AW$1,FALSE))</f>
        <v>0</v>
      </c>
      <c r="N79" s="1133">
        <f>IF(ISERROR(VLOOKUP($A79,기획현황!$F:$BS,기획현황!$AP$1,FALSE))=TRUE,0,VLOOKUP($A79,기획현황!$F:$BS,기획현황!$AP$1,FALSE))</f>
        <v>0</v>
      </c>
      <c r="O79" s="1134">
        <f t="shared" si="11"/>
        <v>0</v>
      </c>
      <c r="P79" s="1135">
        <f t="shared" si="11"/>
        <v>0</v>
      </c>
      <c r="Q79" s="1135">
        <f t="shared" si="11"/>
        <v>0</v>
      </c>
      <c r="R79" s="1135">
        <f t="shared" si="11"/>
        <v>0</v>
      </c>
      <c r="S79" s="1136">
        <f t="shared" si="11"/>
        <v>0</v>
      </c>
      <c r="T79" s="1136">
        <f t="shared" si="11"/>
        <v>0</v>
      </c>
      <c r="U79" s="1137">
        <f>IF(ISERROR(VLOOKUP($A79,기획현황!$F:$BS,기획현황!$AM$1,FALSE))=TRUE,0,VLOOKUP($A79,기획현황!$F:$BS,기획현황!$AM$1,FALSE))</f>
        <v>0</v>
      </c>
      <c r="V79" s="1138">
        <f t="shared" si="14"/>
        <v>0</v>
      </c>
      <c r="W79" s="1139">
        <f>IF(ISERROR(VLOOKUP($A79,기획현황!$F:$BS,기획현황!$BG$1,FALSE))=TRUE,0,VLOOKUP($A79,기획현황!$F:$BS,기획현황!$BG$1,FALSE))</f>
        <v>0</v>
      </c>
      <c r="X79" s="1138"/>
      <c r="Y79" s="238"/>
      <c r="Z79" s="1130">
        <f t="shared" si="16"/>
        <v>0</v>
      </c>
      <c r="AA79" s="1131">
        <f t="shared" si="16"/>
        <v>0</v>
      </c>
      <c r="AB79" s="1147">
        <f t="shared" si="16"/>
        <v>0</v>
      </c>
      <c r="AC79" s="1140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30">
        <f t="shared" si="12"/>
        <v>0</v>
      </c>
      <c r="AE79" s="1141">
        <f t="shared" si="12"/>
        <v>0</v>
      </c>
      <c r="AF79" s="1141">
        <f t="shared" si="12"/>
        <v>0</v>
      </c>
      <c r="AG79" s="1141">
        <f t="shared" si="12"/>
        <v>0</v>
      </c>
      <c r="AH79" s="1142">
        <f t="shared" si="12"/>
        <v>0</v>
      </c>
      <c r="AI79" s="1142">
        <f t="shared" si="12"/>
        <v>0</v>
      </c>
      <c r="AJ79" s="1143">
        <f>IF(ISERROR(VLOOKUP($A79,기획현황!$F:$BS,기획현황!$AM$1,FALSE))=TRUE,0,VLOOKUP($A79,기획현황!$F:$BS,기획현황!$AM$1,FALSE))</f>
        <v>0</v>
      </c>
      <c r="AK79" s="1138">
        <f t="shared" si="13"/>
        <v>0</v>
      </c>
      <c r="AL79" s="31"/>
    </row>
    <row r="80" spans="2:38" ht="53.25" customHeight="1">
      <c r="B80" s="310" t="str">
        <f t="shared" si="15"/>
        <v/>
      </c>
      <c r="C80" s="1125">
        <f>IF(ISERROR(VLOOKUP($A80,기획현황!$F:$BS,기획현황!$AG$1,FALSE))=TRUE,0,VLOOKUP($A80,기획현황!$F:$BS,기획현황!$AG$1,FALSE))</f>
        <v>0</v>
      </c>
      <c r="D80" s="1125">
        <f>IF(ISERROR(VLOOKUP($A80,기획현황!$F:$BS,기획현황!$AK$1,FALSE))=TRUE,0,VLOOKUP($A80,기획현황!$F:$BS,기획현황!$AK$1,FALSE))</f>
        <v>0</v>
      </c>
      <c r="F80" s="1146"/>
      <c r="G80" s="1127" t="str">
        <f>IF(ISERROR(VLOOKUP($A80,기획현황!$F:$BS,기획현황!$U$1,FALSE))=TRUE,"",VLOOKUP($A80,기획현황!$F:$BS,기획현황!$U$1,FALSE))</f>
        <v/>
      </c>
      <c r="H80" s="1127" t="str">
        <f>IF(ISERROR(VLOOKUP($A80,기획현황!$F:$BS,기획현황!$X$1,FALSE))=TRUE,"",VLOOKUP($A80,기획현황!$F:$BS,기획현황!$X$1,FALSE))</f>
        <v/>
      </c>
      <c r="I80" s="1128" t="str">
        <f>IF(ISERROR(VLOOKUP($A80,기획현황!$F:$BS,기획현황!$AG$1,FALSE))=TRUE,"",VLOOKUP($A80,기획현황!$F:$BS,기획현황!$AG$1,FALSE))</f>
        <v/>
      </c>
      <c r="J80" s="1144">
        <f>SUMIF(기획현황!$F:$F,$A80,기획현황!$AF:$AF)</f>
        <v>0</v>
      </c>
      <c r="K80" s="1130">
        <f>IF(ISERROR(VLOOKUP($A80,기획현황!$F:$BS,기획현황!$AU$1,FALSE))=TRUE,0,VLOOKUP($A80,기획현황!$F:$BS,기획현황!$AU$1,FALSE))</f>
        <v>0</v>
      </c>
      <c r="L80" s="1131">
        <f>IF(ISERROR(VLOOKUP($A80,기획현황!$F:$BS,기획현황!$AV$1,FALSE))=TRUE,0,VLOOKUP($A80,기획현황!$F:$BS,기획현황!$AV$1,FALSE))</f>
        <v>0</v>
      </c>
      <c r="M80" s="1132">
        <f>IF(ISERROR(VLOOKUP($A80,기획현황!$F:$BS,기획현황!$AW$1,FALSE))=TRUE,0,VLOOKUP($A80,기획현황!$F:$BS,기획현황!$AW$1,FALSE))</f>
        <v>0</v>
      </c>
      <c r="N80" s="1133">
        <f>IF(ISERROR(VLOOKUP($A80,기획현황!$F:$BS,기획현황!$AP$1,FALSE))=TRUE,0,VLOOKUP($A80,기획현황!$F:$BS,기획현황!$AP$1,FALSE))</f>
        <v>0</v>
      </c>
      <c r="O80" s="1134">
        <f t="shared" si="11"/>
        <v>0</v>
      </c>
      <c r="P80" s="1135">
        <f t="shared" si="11"/>
        <v>0</v>
      </c>
      <c r="Q80" s="1135">
        <f t="shared" si="11"/>
        <v>0</v>
      </c>
      <c r="R80" s="1135">
        <f t="shared" si="11"/>
        <v>0</v>
      </c>
      <c r="S80" s="1136">
        <f t="shared" si="11"/>
        <v>0</v>
      </c>
      <c r="T80" s="1136">
        <f t="shared" si="11"/>
        <v>0</v>
      </c>
      <c r="U80" s="1137">
        <f>IF(ISERROR(VLOOKUP($A80,기획현황!$F:$BS,기획현황!$AM$1,FALSE))=TRUE,0,VLOOKUP($A80,기획현황!$F:$BS,기획현황!$AM$1,FALSE))</f>
        <v>0</v>
      </c>
      <c r="V80" s="1138">
        <f t="shared" si="14"/>
        <v>0</v>
      </c>
      <c r="W80" s="1139">
        <f>IF(ISERROR(VLOOKUP($A80,기획현황!$F:$BS,기획현황!$BG$1,FALSE))=TRUE,0,VLOOKUP($A80,기획현황!$F:$BS,기획현황!$BG$1,FALSE))</f>
        <v>0</v>
      </c>
      <c r="X80" s="1138"/>
      <c r="Y80" s="238"/>
      <c r="Z80" s="1130">
        <f t="shared" si="16"/>
        <v>0</v>
      </c>
      <c r="AA80" s="1131">
        <f t="shared" si="16"/>
        <v>0</v>
      </c>
      <c r="AB80" s="1147">
        <f t="shared" si="16"/>
        <v>0</v>
      </c>
      <c r="AC80" s="1140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30">
        <f t="shared" si="12"/>
        <v>0</v>
      </c>
      <c r="AE80" s="1141">
        <f t="shared" si="12"/>
        <v>0</v>
      </c>
      <c r="AF80" s="1141">
        <f t="shared" si="12"/>
        <v>0</v>
      </c>
      <c r="AG80" s="1141">
        <f t="shared" si="12"/>
        <v>0</v>
      </c>
      <c r="AH80" s="1142">
        <f t="shared" si="12"/>
        <v>0</v>
      </c>
      <c r="AI80" s="1142">
        <f t="shared" si="12"/>
        <v>0</v>
      </c>
      <c r="AJ80" s="1143">
        <f>IF(ISERROR(VLOOKUP($A80,기획현황!$F:$BS,기획현황!$AM$1,FALSE))=TRUE,0,VLOOKUP($A80,기획현황!$F:$BS,기획현황!$AM$1,FALSE))</f>
        <v>0</v>
      </c>
      <c r="AK80" s="1138">
        <f t="shared" si="13"/>
        <v>0</v>
      </c>
      <c r="AL80" s="31"/>
    </row>
    <row r="81" spans="2:38" ht="53.25" customHeight="1">
      <c r="B81" s="310" t="str">
        <f t="shared" si="15"/>
        <v/>
      </c>
      <c r="C81" s="1125">
        <f>IF(ISERROR(VLOOKUP($A81,기획현황!$F:$BS,기획현황!$AG$1,FALSE))=TRUE,0,VLOOKUP($A81,기획현황!$F:$BS,기획현황!$AG$1,FALSE))</f>
        <v>0</v>
      </c>
      <c r="D81" s="1125">
        <f>IF(ISERROR(VLOOKUP($A81,기획현황!$F:$BS,기획현황!$AK$1,FALSE))=TRUE,0,VLOOKUP($A81,기획현황!$F:$BS,기획현황!$AK$1,FALSE))</f>
        <v>0</v>
      </c>
      <c r="F81" s="1146"/>
      <c r="G81" s="1127" t="str">
        <f>IF(ISERROR(VLOOKUP($A81,기획현황!$F:$BS,기획현황!$U$1,FALSE))=TRUE,"",VLOOKUP($A81,기획현황!$F:$BS,기획현황!$U$1,FALSE))</f>
        <v/>
      </c>
      <c r="H81" s="1127" t="str">
        <f>IF(ISERROR(VLOOKUP($A81,기획현황!$F:$BS,기획현황!$X$1,FALSE))=TRUE,"",VLOOKUP($A81,기획현황!$F:$BS,기획현황!$X$1,FALSE))</f>
        <v/>
      </c>
      <c r="I81" s="1128" t="str">
        <f>IF(ISERROR(VLOOKUP($A81,기획현황!$F:$BS,기획현황!$AG$1,FALSE))=TRUE,"",VLOOKUP($A81,기획현황!$F:$BS,기획현황!$AG$1,FALSE))</f>
        <v/>
      </c>
      <c r="J81" s="1144">
        <f>SUMIF(기획현황!$F:$F,$A81,기획현황!$AF:$AF)</f>
        <v>0</v>
      </c>
      <c r="K81" s="1130">
        <f>IF(ISERROR(VLOOKUP($A81,기획현황!$F:$BS,기획현황!$AU$1,FALSE))=TRUE,0,VLOOKUP($A81,기획현황!$F:$BS,기획현황!$AU$1,FALSE))</f>
        <v>0</v>
      </c>
      <c r="L81" s="1131">
        <f>IF(ISERROR(VLOOKUP($A81,기획현황!$F:$BS,기획현황!$AV$1,FALSE))=TRUE,0,VLOOKUP($A81,기획현황!$F:$BS,기획현황!$AV$1,FALSE))</f>
        <v>0</v>
      </c>
      <c r="M81" s="1132">
        <f>IF(ISERROR(VLOOKUP($A81,기획현황!$F:$BS,기획현황!$AW$1,FALSE))=TRUE,0,VLOOKUP($A81,기획현황!$F:$BS,기획현황!$AW$1,FALSE))</f>
        <v>0</v>
      </c>
      <c r="N81" s="1133">
        <f>IF(ISERROR(VLOOKUP($A81,기획현황!$F:$BS,기획현황!$AP$1,FALSE))=TRUE,0,VLOOKUP($A81,기획현황!$F:$BS,기획현황!$AP$1,FALSE))</f>
        <v>0</v>
      </c>
      <c r="O81" s="1134">
        <f t="shared" si="11"/>
        <v>0</v>
      </c>
      <c r="P81" s="1135">
        <f t="shared" si="11"/>
        <v>0</v>
      </c>
      <c r="Q81" s="1135">
        <f t="shared" si="11"/>
        <v>0</v>
      </c>
      <c r="R81" s="1135">
        <f t="shared" si="11"/>
        <v>0</v>
      </c>
      <c r="S81" s="1136">
        <f t="shared" si="11"/>
        <v>0</v>
      </c>
      <c r="T81" s="1136">
        <f t="shared" si="11"/>
        <v>0</v>
      </c>
      <c r="U81" s="1137">
        <f>IF(ISERROR(VLOOKUP($A81,기획현황!$F:$BS,기획현황!$AM$1,FALSE))=TRUE,0,VLOOKUP($A81,기획현황!$F:$BS,기획현황!$AM$1,FALSE))</f>
        <v>0</v>
      </c>
      <c r="V81" s="1138">
        <f t="shared" si="14"/>
        <v>0</v>
      </c>
      <c r="W81" s="1139">
        <f>IF(ISERROR(VLOOKUP($A81,기획현황!$F:$BS,기획현황!$BG$1,FALSE))=TRUE,0,VLOOKUP($A81,기획현황!$F:$BS,기획현황!$BG$1,FALSE))</f>
        <v>0</v>
      </c>
      <c r="X81" s="1138"/>
      <c r="Y81" s="238"/>
      <c r="Z81" s="1130">
        <f t="shared" si="16"/>
        <v>0</v>
      </c>
      <c r="AA81" s="1131">
        <f t="shared" si="16"/>
        <v>0</v>
      </c>
      <c r="AB81" s="1147">
        <f t="shared" si="16"/>
        <v>0</v>
      </c>
      <c r="AC81" s="1140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30">
        <f t="shared" si="12"/>
        <v>0</v>
      </c>
      <c r="AE81" s="1141">
        <f t="shared" si="12"/>
        <v>0</v>
      </c>
      <c r="AF81" s="1141">
        <f t="shared" si="12"/>
        <v>0</v>
      </c>
      <c r="AG81" s="1141">
        <f t="shared" si="12"/>
        <v>0</v>
      </c>
      <c r="AH81" s="1142">
        <f t="shared" si="12"/>
        <v>0</v>
      </c>
      <c r="AI81" s="1142">
        <f t="shared" si="12"/>
        <v>0</v>
      </c>
      <c r="AJ81" s="1143">
        <f>IF(ISERROR(VLOOKUP($A81,기획현황!$F:$BS,기획현황!$AM$1,FALSE))=TRUE,0,VLOOKUP($A81,기획현황!$F:$BS,기획현황!$AM$1,FALSE))</f>
        <v>0</v>
      </c>
      <c r="AK81" s="1138">
        <f t="shared" si="13"/>
        <v>0</v>
      </c>
      <c r="AL81" s="31"/>
    </row>
    <row r="82" spans="2:38" ht="53.25" customHeight="1">
      <c r="B82" s="310" t="str">
        <f t="shared" si="15"/>
        <v/>
      </c>
      <c r="C82" s="1125">
        <f>IF(ISERROR(VLOOKUP($A82,기획현황!$F:$BS,기획현황!$AG$1,FALSE))=TRUE,0,VLOOKUP($A82,기획현황!$F:$BS,기획현황!$AG$1,FALSE))</f>
        <v>0</v>
      </c>
      <c r="D82" s="1125">
        <f>IF(ISERROR(VLOOKUP($A82,기획현황!$F:$BS,기획현황!$AK$1,FALSE))=TRUE,0,VLOOKUP($A82,기획현황!$F:$BS,기획현황!$AK$1,FALSE))</f>
        <v>0</v>
      </c>
      <c r="F82" s="1146"/>
      <c r="G82" s="1127" t="str">
        <f>IF(ISERROR(VLOOKUP($A82,기획현황!$F:$BS,기획현황!$U$1,FALSE))=TRUE,"",VLOOKUP($A82,기획현황!$F:$BS,기획현황!$U$1,FALSE))</f>
        <v/>
      </c>
      <c r="H82" s="1127" t="str">
        <f>IF(ISERROR(VLOOKUP($A82,기획현황!$F:$BS,기획현황!$X$1,FALSE))=TRUE,"",VLOOKUP($A82,기획현황!$F:$BS,기획현황!$X$1,FALSE))</f>
        <v/>
      </c>
      <c r="I82" s="1128" t="str">
        <f>IF(ISERROR(VLOOKUP($A82,기획현황!$F:$BS,기획현황!$AG$1,FALSE))=TRUE,"",VLOOKUP($A82,기획현황!$F:$BS,기획현황!$AG$1,FALSE))</f>
        <v/>
      </c>
      <c r="J82" s="1144">
        <f>SUMIF(기획현황!$F:$F,$A82,기획현황!$AF:$AF)</f>
        <v>0</v>
      </c>
      <c r="K82" s="1130">
        <f>IF(ISERROR(VLOOKUP($A82,기획현황!$F:$BS,기획현황!$AU$1,FALSE))=TRUE,0,VLOOKUP($A82,기획현황!$F:$BS,기획현황!$AU$1,FALSE))</f>
        <v>0</v>
      </c>
      <c r="L82" s="1131">
        <f>IF(ISERROR(VLOOKUP($A82,기획현황!$F:$BS,기획현황!$AV$1,FALSE))=TRUE,0,VLOOKUP($A82,기획현황!$F:$BS,기획현황!$AV$1,FALSE))</f>
        <v>0</v>
      </c>
      <c r="M82" s="1132">
        <f>IF(ISERROR(VLOOKUP($A82,기획현황!$F:$BS,기획현황!$AW$1,FALSE))=TRUE,0,VLOOKUP($A82,기획현황!$F:$BS,기획현황!$AW$1,FALSE))</f>
        <v>0</v>
      </c>
      <c r="N82" s="1133">
        <f>IF(ISERROR(VLOOKUP($A82,기획현황!$F:$BS,기획현황!$AP$1,FALSE))=TRUE,0,VLOOKUP($A82,기획현황!$F:$BS,기획현황!$AP$1,FALSE))</f>
        <v>0</v>
      </c>
      <c r="O82" s="1134">
        <f t="shared" si="11"/>
        <v>0</v>
      </c>
      <c r="P82" s="1135">
        <f t="shared" si="11"/>
        <v>0</v>
      </c>
      <c r="Q82" s="1135">
        <f t="shared" si="11"/>
        <v>0</v>
      </c>
      <c r="R82" s="1135">
        <f t="shared" si="11"/>
        <v>0</v>
      </c>
      <c r="S82" s="1136">
        <f t="shared" si="11"/>
        <v>0</v>
      </c>
      <c r="T82" s="1136">
        <f t="shared" si="11"/>
        <v>0</v>
      </c>
      <c r="U82" s="1137">
        <f>IF(ISERROR(VLOOKUP($A82,기획현황!$F:$BS,기획현황!$AM$1,FALSE))=TRUE,0,VLOOKUP($A82,기획현황!$F:$BS,기획현황!$AM$1,FALSE))</f>
        <v>0</v>
      </c>
      <c r="V82" s="1138">
        <f t="shared" si="14"/>
        <v>0</v>
      </c>
      <c r="W82" s="1139">
        <f>IF(ISERROR(VLOOKUP($A82,기획현황!$F:$BS,기획현황!$BG$1,FALSE))=TRUE,0,VLOOKUP($A82,기획현황!$F:$BS,기획현황!$BG$1,FALSE))</f>
        <v>0</v>
      </c>
      <c r="X82" s="1138"/>
      <c r="Y82" s="238"/>
      <c r="Z82" s="1130">
        <f t="shared" si="16"/>
        <v>0</v>
      </c>
      <c r="AA82" s="1131">
        <f t="shared" si="16"/>
        <v>0</v>
      </c>
      <c r="AB82" s="1147">
        <f t="shared" si="16"/>
        <v>0</v>
      </c>
      <c r="AC82" s="1140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30">
        <f t="shared" si="12"/>
        <v>0</v>
      </c>
      <c r="AE82" s="1141">
        <f t="shared" si="12"/>
        <v>0</v>
      </c>
      <c r="AF82" s="1141">
        <f t="shared" si="12"/>
        <v>0</v>
      </c>
      <c r="AG82" s="1141">
        <f t="shared" si="12"/>
        <v>0</v>
      </c>
      <c r="AH82" s="1142">
        <f t="shared" si="12"/>
        <v>0</v>
      </c>
      <c r="AI82" s="1142">
        <f t="shared" si="12"/>
        <v>0</v>
      </c>
      <c r="AJ82" s="1143">
        <f>IF(ISERROR(VLOOKUP($A82,기획현황!$F:$BS,기획현황!$AM$1,FALSE))=TRUE,0,VLOOKUP($A82,기획현황!$F:$BS,기획현황!$AM$1,FALSE))</f>
        <v>0</v>
      </c>
      <c r="AK82" s="1138">
        <f t="shared" si="13"/>
        <v>0</v>
      </c>
      <c r="AL82" s="31"/>
    </row>
    <row r="83" spans="2:38" ht="53.25" customHeight="1">
      <c r="B83" s="310" t="str">
        <f t="shared" si="15"/>
        <v/>
      </c>
      <c r="C83" s="1125">
        <f>IF(ISERROR(VLOOKUP($A83,기획현황!$F:$BS,기획현황!$AG$1,FALSE))=TRUE,0,VLOOKUP($A83,기획현황!$F:$BS,기획현황!$AG$1,FALSE))</f>
        <v>0</v>
      </c>
      <c r="D83" s="1125">
        <f>IF(ISERROR(VLOOKUP($A83,기획현황!$F:$BS,기획현황!$AK$1,FALSE))=TRUE,0,VLOOKUP($A83,기획현황!$F:$BS,기획현황!$AK$1,FALSE))</f>
        <v>0</v>
      </c>
      <c r="F83" s="1146"/>
      <c r="G83" s="1127" t="str">
        <f>IF(ISERROR(VLOOKUP($A83,기획현황!$F:$BS,기획현황!$U$1,FALSE))=TRUE,"",VLOOKUP($A83,기획현황!$F:$BS,기획현황!$U$1,FALSE))</f>
        <v/>
      </c>
      <c r="H83" s="1127" t="str">
        <f>IF(ISERROR(VLOOKUP($A83,기획현황!$F:$BS,기획현황!$X$1,FALSE))=TRUE,"",VLOOKUP($A83,기획현황!$F:$BS,기획현황!$X$1,FALSE))</f>
        <v/>
      </c>
      <c r="I83" s="1128" t="str">
        <f>IF(ISERROR(VLOOKUP($A83,기획현황!$F:$BS,기획현황!$AG$1,FALSE))=TRUE,"",VLOOKUP($A83,기획현황!$F:$BS,기획현황!$AG$1,FALSE))</f>
        <v/>
      </c>
      <c r="J83" s="1144">
        <f>SUMIF(기획현황!$F:$F,$A83,기획현황!$AF:$AF)</f>
        <v>0</v>
      </c>
      <c r="K83" s="1130">
        <f>IF(ISERROR(VLOOKUP($A83,기획현황!$F:$BS,기획현황!$AU$1,FALSE))=TRUE,0,VLOOKUP($A83,기획현황!$F:$BS,기획현황!$AU$1,FALSE))</f>
        <v>0</v>
      </c>
      <c r="L83" s="1131">
        <f>IF(ISERROR(VLOOKUP($A83,기획현황!$F:$BS,기획현황!$AV$1,FALSE))=TRUE,0,VLOOKUP($A83,기획현황!$F:$BS,기획현황!$AV$1,FALSE))</f>
        <v>0</v>
      </c>
      <c r="M83" s="1132">
        <f>IF(ISERROR(VLOOKUP($A83,기획현황!$F:$BS,기획현황!$AW$1,FALSE))=TRUE,0,VLOOKUP($A83,기획현황!$F:$BS,기획현황!$AW$1,FALSE))</f>
        <v>0</v>
      </c>
      <c r="N83" s="1133">
        <f>IF(ISERROR(VLOOKUP($A83,기획현황!$F:$BS,기획현황!$AP$1,FALSE))=TRUE,0,VLOOKUP($A83,기획현황!$F:$BS,기획현황!$AP$1,FALSE))</f>
        <v>0</v>
      </c>
      <c r="O83" s="1134">
        <f t="shared" si="11"/>
        <v>0</v>
      </c>
      <c r="P83" s="1135">
        <f t="shared" si="11"/>
        <v>0</v>
      </c>
      <c r="Q83" s="1135">
        <f t="shared" si="11"/>
        <v>0</v>
      </c>
      <c r="R83" s="1135">
        <f t="shared" si="11"/>
        <v>0</v>
      </c>
      <c r="S83" s="1136">
        <f t="shared" si="11"/>
        <v>0</v>
      </c>
      <c r="T83" s="1136">
        <f t="shared" si="11"/>
        <v>0</v>
      </c>
      <c r="U83" s="1137">
        <f>IF(ISERROR(VLOOKUP($A83,기획현황!$F:$BS,기획현황!$AM$1,FALSE))=TRUE,0,VLOOKUP($A83,기획현황!$F:$BS,기획현황!$AM$1,FALSE))</f>
        <v>0</v>
      </c>
      <c r="V83" s="1138">
        <f t="shared" si="14"/>
        <v>0</v>
      </c>
      <c r="W83" s="1139">
        <f>IF(ISERROR(VLOOKUP($A83,기획현황!$F:$BS,기획현황!$BG$1,FALSE))=TRUE,0,VLOOKUP($A83,기획현황!$F:$BS,기획현황!$BG$1,FALSE))</f>
        <v>0</v>
      </c>
      <c r="X83" s="1138"/>
      <c r="Y83" s="238"/>
      <c r="Z83" s="1130">
        <f t="shared" si="16"/>
        <v>0</v>
      </c>
      <c r="AA83" s="1131">
        <f t="shared" si="16"/>
        <v>0</v>
      </c>
      <c r="AB83" s="1147">
        <f t="shared" si="16"/>
        <v>0</v>
      </c>
      <c r="AC83" s="1140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30">
        <f t="shared" si="12"/>
        <v>0</v>
      </c>
      <c r="AE83" s="1141">
        <f t="shared" si="12"/>
        <v>0</v>
      </c>
      <c r="AF83" s="1141">
        <f t="shared" si="12"/>
        <v>0</v>
      </c>
      <c r="AG83" s="1141">
        <f t="shared" si="12"/>
        <v>0</v>
      </c>
      <c r="AH83" s="1142">
        <f t="shared" si="12"/>
        <v>0</v>
      </c>
      <c r="AI83" s="1142">
        <f t="shared" si="12"/>
        <v>0</v>
      </c>
      <c r="AJ83" s="1143">
        <f>IF(ISERROR(VLOOKUP($A83,기획현황!$F:$BS,기획현황!$AM$1,FALSE))=TRUE,0,VLOOKUP($A83,기획현황!$F:$BS,기획현황!$AM$1,FALSE))</f>
        <v>0</v>
      </c>
      <c r="AK83" s="1138">
        <f t="shared" si="13"/>
        <v>0</v>
      </c>
      <c r="AL83" s="31"/>
    </row>
    <row r="84" spans="2:38" ht="53.25" customHeight="1">
      <c r="B84" s="310" t="str">
        <f t="shared" si="15"/>
        <v/>
      </c>
      <c r="C84" s="1125">
        <f>IF(ISERROR(VLOOKUP($A84,기획현황!$F:$BS,기획현황!$AG$1,FALSE))=TRUE,0,VLOOKUP($A84,기획현황!$F:$BS,기획현황!$AG$1,FALSE))</f>
        <v>0</v>
      </c>
      <c r="D84" s="1125">
        <f>IF(ISERROR(VLOOKUP($A84,기획현황!$F:$BS,기획현황!$AK$1,FALSE))=TRUE,0,VLOOKUP($A84,기획현황!$F:$BS,기획현황!$AK$1,FALSE))</f>
        <v>0</v>
      </c>
      <c r="F84" s="1146"/>
      <c r="G84" s="1127" t="str">
        <f>IF(ISERROR(VLOOKUP($A84,기획현황!$F:$BS,기획현황!$U$1,FALSE))=TRUE,"",VLOOKUP($A84,기획현황!$F:$BS,기획현황!$U$1,FALSE))</f>
        <v/>
      </c>
      <c r="H84" s="1127" t="str">
        <f>IF(ISERROR(VLOOKUP($A84,기획현황!$F:$BS,기획현황!$X$1,FALSE))=TRUE,"",VLOOKUP($A84,기획현황!$F:$BS,기획현황!$X$1,FALSE))</f>
        <v/>
      </c>
      <c r="I84" s="1128" t="str">
        <f>IF(ISERROR(VLOOKUP($A84,기획현황!$F:$BS,기획현황!$AG$1,FALSE))=TRUE,"",VLOOKUP($A84,기획현황!$F:$BS,기획현황!$AG$1,FALSE))</f>
        <v/>
      </c>
      <c r="J84" s="1144">
        <f>SUMIF(기획현황!$F:$F,$A84,기획현황!$AF:$AF)</f>
        <v>0</v>
      </c>
      <c r="K84" s="1130">
        <f>IF(ISERROR(VLOOKUP($A84,기획현황!$F:$BS,기획현황!$AU$1,FALSE))=TRUE,0,VLOOKUP($A84,기획현황!$F:$BS,기획현황!$AU$1,FALSE))</f>
        <v>0</v>
      </c>
      <c r="L84" s="1131">
        <f>IF(ISERROR(VLOOKUP($A84,기획현황!$F:$BS,기획현황!$AV$1,FALSE))=TRUE,0,VLOOKUP($A84,기획현황!$F:$BS,기획현황!$AV$1,FALSE))</f>
        <v>0</v>
      </c>
      <c r="M84" s="1132">
        <f>IF(ISERROR(VLOOKUP($A84,기획현황!$F:$BS,기획현황!$AW$1,FALSE))=TRUE,0,VLOOKUP($A84,기획현황!$F:$BS,기획현황!$AW$1,FALSE))</f>
        <v>0</v>
      </c>
      <c r="N84" s="1133">
        <f>IF(ISERROR(VLOOKUP($A84,기획현황!$F:$BS,기획현황!$AP$1,FALSE))=TRUE,0,VLOOKUP($A84,기획현황!$F:$BS,기획현황!$AP$1,FALSE))</f>
        <v>0</v>
      </c>
      <c r="O84" s="1134">
        <f t="shared" si="11"/>
        <v>0</v>
      </c>
      <c r="P84" s="1135">
        <f t="shared" si="11"/>
        <v>0</v>
      </c>
      <c r="Q84" s="1135">
        <f t="shared" si="11"/>
        <v>0</v>
      </c>
      <c r="R84" s="1135">
        <f t="shared" si="11"/>
        <v>0</v>
      </c>
      <c r="S84" s="1136">
        <f t="shared" si="11"/>
        <v>0</v>
      </c>
      <c r="T84" s="1136">
        <f t="shared" si="11"/>
        <v>0</v>
      </c>
      <c r="U84" s="1137">
        <f>IF(ISERROR(VLOOKUP($A84,기획현황!$F:$BS,기획현황!$AM$1,FALSE))=TRUE,0,VLOOKUP($A84,기획현황!$F:$BS,기획현황!$AM$1,FALSE))</f>
        <v>0</v>
      </c>
      <c r="V84" s="1138">
        <f t="shared" si="14"/>
        <v>0</v>
      </c>
      <c r="W84" s="1139">
        <f>IF(ISERROR(VLOOKUP($A84,기획현황!$F:$BS,기획현황!$BG$1,FALSE))=TRUE,0,VLOOKUP($A84,기획현황!$F:$BS,기획현황!$BG$1,FALSE))</f>
        <v>0</v>
      </c>
      <c r="X84" s="1138"/>
      <c r="Y84" s="238"/>
      <c r="Z84" s="1130">
        <f t="shared" si="16"/>
        <v>0</v>
      </c>
      <c r="AA84" s="1131">
        <f t="shared" si="16"/>
        <v>0</v>
      </c>
      <c r="AB84" s="1147">
        <f t="shared" si="16"/>
        <v>0</v>
      </c>
      <c r="AC84" s="1140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30">
        <f t="shared" si="12"/>
        <v>0</v>
      </c>
      <c r="AE84" s="1141">
        <f t="shared" si="12"/>
        <v>0</v>
      </c>
      <c r="AF84" s="1141">
        <f t="shared" si="12"/>
        <v>0</v>
      </c>
      <c r="AG84" s="1141">
        <f t="shared" si="12"/>
        <v>0</v>
      </c>
      <c r="AH84" s="1142">
        <f t="shared" si="12"/>
        <v>0</v>
      </c>
      <c r="AI84" s="1142">
        <f t="shared" si="12"/>
        <v>0</v>
      </c>
      <c r="AJ84" s="1143">
        <f>IF(ISERROR(VLOOKUP($A84,기획현황!$F:$BS,기획현황!$AM$1,FALSE))=TRUE,0,VLOOKUP($A84,기획현황!$F:$BS,기획현황!$AM$1,FALSE))</f>
        <v>0</v>
      </c>
      <c r="AK84" s="1138">
        <f t="shared" si="13"/>
        <v>0</v>
      </c>
      <c r="AL84" s="31"/>
    </row>
    <row r="85" spans="2:38" ht="53.25" customHeight="1">
      <c r="B85" s="310" t="str">
        <f t="shared" si="15"/>
        <v/>
      </c>
      <c r="C85" s="1125">
        <f>IF(ISERROR(VLOOKUP($A85,기획현황!$F:$BS,기획현황!$AG$1,FALSE))=TRUE,0,VLOOKUP($A85,기획현황!$F:$BS,기획현황!$AG$1,FALSE))</f>
        <v>0</v>
      </c>
      <c r="D85" s="1125">
        <f>IF(ISERROR(VLOOKUP($A85,기획현황!$F:$BS,기획현황!$AK$1,FALSE))=TRUE,0,VLOOKUP($A85,기획현황!$F:$BS,기획현황!$AK$1,FALSE))</f>
        <v>0</v>
      </c>
      <c r="F85" s="1148"/>
      <c r="G85" s="1127" t="str">
        <f>IF(ISERROR(VLOOKUP($A85,기획현황!$F:$BS,기획현황!$U$1,FALSE))=TRUE,"",VLOOKUP($A85,기획현황!$F:$BS,기획현황!$U$1,FALSE))</f>
        <v/>
      </c>
      <c r="H85" s="1127" t="str">
        <f>IF(ISERROR(VLOOKUP($A85,기획현황!$F:$BS,기획현황!$X$1,FALSE))=TRUE,"",VLOOKUP($A85,기획현황!$F:$BS,기획현황!$X$1,FALSE))</f>
        <v/>
      </c>
      <c r="I85" s="1128" t="str">
        <f>IF(ISERROR(VLOOKUP($A85,기획현황!$F:$BS,기획현황!$AG$1,FALSE))=TRUE,"",VLOOKUP($A85,기획현황!$F:$BS,기획현황!$AG$1,FALSE))</f>
        <v/>
      </c>
      <c r="J85" s="1144">
        <f>SUMIF(기획현황!$F:$F,$A85,기획현황!$AF:$AF)</f>
        <v>0</v>
      </c>
      <c r="K85" s="1130">
        <f>IF(ISERROR(VLOOKUP($A85,기획현황!$F:$BS,기획현황!$AU$1,FALSE))=TRUE,0,VLOOKUP($A85,기획현황!$F:$BS,기획현황!$AU$1,FALSE))</f>
        <v>0</v>
      </c>
      <c r="L85" s="1131">
        <f>IF(ISERROR(VLOOKUP($A85,기획현황!$F:$BS,기획현황!$AV$1,FALSE))=TRUE,0,VLOOKUP($A85,기획현황!$F:$BS,기획현황!$AV$1,FALSE))</f>
        <v>0</v>
      </c>
      <c r="M85" s="1132">
        <f>IF(ISERROR(VLOOKUP($A85,기획현황!$F:$BS,기획현황!$AW$1,FALSE))=TRUE,0,VLOOKUP($A85,기획현황!$F:$BS,기획현황!$AW$1,FALSE))</f>
        <v>0</v>
      </c>
      <c r="N85" s="1133">
        <f>IF(ISERROR(VLOOKUP($A85,기획현황!$F:$BS,기획현황!$AP$1,FALSE))=TRUE,0,VLOOKUP($A85,기획현황!$F:$BS,기획현황!$AP$1,FALSE))</f>
        <v>0</v>
      </c>
      <c r="O85" s="1134">
        <f t="shared" si="11"/>
        <v>0</v>
      </c>
      <c r="P85" s="1135">
        <f t="shared" si="11"/>
        <v>0</v>
      </c>
      <c r="Q85" s="1135">
        <f t="shared" si="11"/>
        <v>0</v>
      </c>
      <c r="R85" s="1135">
        <f t="shared" si="11"/>
        <v>0</v>
      </c>
      <c r="S85" s="1136">
        <f t="shared" si="11"/>
        <v>0</v>
      </c>
      <c r="T85" s="1136">
        <f t="shared" si="11"/>
        <v>0</v>
      </c>
      <c r="U85" s="1137">
        <f>IF(ISERROR(VLOOKUP($A85,기획현황!$F:$BS,기획현황!$AM$1,FALSE))=TRUE,0,VLOOKUP($A85,기획현황!$F:$BS,기획현황!$AM$1,FALSE))</f>
        <v>0</v>
      </c>
      <c r="V85" s="1138">
        <f t="shared" si="14"/>
        <v>0</v>
      </c>
      <c r="W85" s="1139">
        <f>IF(ISERROR(VLOOKUP($A85,기획현황!$F:$BS,기획현황!$BG$1,FALSE))=TRUE,0,VLOOKUP($A85,기획현황!$F:$BS,기획현황!$BG$1,FALSE))</f>
        <v>0</v>
      </c>
      <c r="X85" s="1138"/>
      <c r="Y85" s="238"/>
      <c r="Z85" s="1130">
        <f t="shared" si="16"/>
        <v>0</v>
      </c>
      <c r="AA85" s="1131">
        <f t="shared" si="16"/>
        <v>0</v>
      </c>
      <c r="AB85" s="1147">
        <f t="shared" si="16"/>
        <v>0</v>
      </c>
      <c r="AC85" s="1140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30">
        <f t="shared" si="12"/>
        <v>0</v>
      </c>
      <c r="AE85" s="1141">
        <f t="shared" si="12"/>
        <v>0</v>
      </c>
      <c r="AF85" s="1141">
        <f t="shared" si="12"/>
        <v>0</v>
      </c>
      <c r="AG85" s="1141">
        <f t="shared" si="12"/>
        <v>0</v>
      </c>
      <c r="AH85" s="1142">
        <f t="shared" si="12"/>
        <v>0</v>
      </c>
      <c r="AI85" s="1142">
        <f t="shared" si="12"/>
        <v>0</v>
      </c>
      <c r="AJ85" s="1143">
        <f>IF(ISERROR(VLOOKUP($A85,기획현황!$F:$BS,기획현황!$AM$1,FALSE))=TRUE,0,VLOOKUP($A85,기획현황!$F:$BS,기획현황!$AM$1,FALSE))</f>
        <v>0</v>
      </c>
      <c r="AK85" s="1138">
        <f t="shared" si="13"/>
        <v>0</v>
      </c>
      <c r="AL85" s="31"/>
    </row>
    <row r="86" spans="2:38" ht="53.25" customHeight="1">
      <c r="B86" s="310" t="str">
        <f t="shared" si="15"/>
        <v/>
      </c>
      <c r="C86" s="1125">
        <f>IF(ISERROR(VLOOKUP($A86,기획현황!$F:$BS,기획현황!$AG$1,FALSE))=TRUE,0,VLOOKUP($A86,기획현황!$F:$BS,기획현황!$AG$1,FALSE))</f>
        <v>0</v>
      </c>
      <c r="D86" s="1125">
        <f>IF(ISERROR(VLOOKUP($A86,기획현황!$F:$BS,기획현황!$AK$1,FALSE))=TRUE,0,VLOOKUP($A86,기획현황!$F:$BS,기획현황!$AK$1,FALSE))</f>
        <v>0</v>
      </c>
      <c r="F86" s="1148"/>
      <c r="G86" s="1127" t="str">
        <f>IF(ISERROR(VLOOKUP($A86,기획현황!$F:$BS,기획현황!$U$1,FALSE))=TRUE,"",VLOOKUP($A86,기획현황!$F:$BS,기획현황!$U$1,FALSE))</f>
        <v/>
      </c>
      <c r="H86" s="1127" t="str">
        <f>IF(ISERROR(VLOOKUP($A86,기획현황!$F:$BS,기획현황!$X$1,FALSE))=TRUE,"",VLOOKUP($A86,기획현황!$F:$BS,기획현황!$X$1,FALSE))</f>
        <v/>
      </c>
      <c r="I86" s="1128" t="str">
        <f>IF(ISERROR(VLOOKUP($A86,기획현황!$F:$BS,기획현황!$AG$1,FALSE))=TRUE,"",VLOOKUP($A86,기획현황!$F:$BS,기획현황!$AG$1,FALSE))</f>
        <v/>
      </c>
      <c r="J86" s="1144">
        <f>SUMIF(기획현황!$F:$F,$A86,기획현황!$AF:$AF)</f>
        <v>0</v>
      </c>
      <c r="K86" s="1130">
        <f>IF(ISERROR(VLOOKUP($A86,기획현황!$F:$BS,기획현황!$AU$1,FALSE))=TRUE,0,VLOOKUP($A86,기획현황!$F:$BS,기획현황!$AU$1,FALSE))</f>
        <v>0</v>
      </c>
      <c r="L86" s="1131">
        <f>IF(ISERROR(VLOOKUP($A86,기획현황!$F:$BS,기획현황!$AV$1,FALSE))=TRUE,0,VLOOKUP($A86,기획현황!$F:$BS,기획현황!$AV$1,FALSE))</f>
        <v>0</v>
      </c>
      <c r="M86" s="1132">
        <f>IF(ISERROR(VLOOKUP($A86,기획현황!$F:$BS,기획현황!$AW$1,FALSE))=TRUE,0,VLOOKUP($A86,기획현황!$F:$BS,기획현황!$AW$1,FALSE))</f>
        <v>0</v>
      </c>
      <c r="N86" s="1133">
        <f>IF(ISERROR(VLOOKUP($A86,기획현황!$F:$BS,기획현황!$AP$1,FALSE))=TRUE,0,VLOOKUP($A86,기획현황!$F:$BS,기획현황!$AP$1,FALSE))</f>
        <v>0</v>
      </c>
      <c r="O86" s="1134">
        <f t="shared" si="11"/>
        <v>0</v>
      </c>
      <c r="P86" s="1135">
        <f t="shared" si="11"/>
        <v>0</v>
      </c>
      <c r="Q86" s="1135">
        <f t="shared" si="11"/>
        <v>0</v>
      </c>
      <c r="R86" s="1135">
        <f t="shared" si="11"/>
        <v>0</v>
      </c>
      <c r="S86" s="1136">
        <f t="shared" si="11"/>
        <v>0</v>
      </c>
      <c r="T86" s="1136">
        <f t="shared" si="11"/>
        <v>0</v>
      </c>
      <c r="U86" s="1137">
        <f>IF(ISERROR(VLOOKUP($A86,기획현황!$F:$BS,기획현황!$AM$1,FALSE))=TRUE,0,VLOOKUP($A86,기획현황!$F:$BS,기획현황!$AM$1,FALSE))</f>
        <v>0</v>
      </c>
      <c r="V86" s="1138">
        <f t="shared" si="14"/>
        <v>0</v>
      </c>
      <c r="W86" s="1139">
        <f>IF(ISERROR(VLOOKUP($A86,기획현황!$F:$BS,기획현황!$BG$1,FALSE))=TRUE,0,VLOOKUP($A86,기획현황!$F:$BS,기획현황!$BG$1,FALSE))</f>
        <v>0</v>
      </c>
      <c r="X86" s="1138"/>
      <c r="Y86" s="238"/>
      <c r="Z86" s="1130">
        <f t="shared" si="16"/>
        <v>0</v>
      </c>
      <c r="AA86" s="1131">
        <f t="shared" si="16"/>
        <v>0</v>
      </c>
      <c r="AB86" s="1147">
        <f t="shared" si="16"/>
        <v>0</v>
      </c>
      <c r="AC86" s="1140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30">
        <f t="shared" si="12"/>
        <v>0</v>
      </c>
      <c r="AE86" s="1141">
        <f t="shared" si="12"/>
        <v>0</v>
      </c>
      <c r="AF86" s="1141">
        <f t="shared" si="12"/>
        <v>0</v>
      </c>
      <c r="AG86" s="1141">
        <f t="shared" si="12"/>
        <v>0</v>
      </c>
      <c r="AH86" s="1142">
        <f t="shared" si="12"/>
        <v>0</v>
      </c>
      <c r="AI86" s="1142">
        <f t="shared" si="12"/>
        <v>0</v>
      </c>
      <c r="AJ86" s="1143">
        <f>IF(ISERROR(VLOOKUP($A86,기획현황!$F:$BS,기획현황!$AM$1,FALSE))=TRUE,0,VLOOKUP($A86,기획현황!$F:$BS,기획현황!$AM$1,FALSE))</f>
        <v>0</v>
      </c>
      <c r="AK86" s="1138">
        <f t="shared" si="13"/>
        <v>0</v>
      </c>
      <c r="AL86" s="31"/>
    </row>
    <row r="87" spans="2:38" ht="53.25" customHeight="1">
      <c r="B87" s="310" t="str">
        <f t="shared" si="15"/>
        <v/>
      </c>
      <c r="C87" s="1125">
        <f>IF(ISERROR(VLOOKUP($A87,기획현황!$F:$BS,기획현황!$AG$1,FALSE))=TRUE,0,VLOOKUP($A87,기획현황!$F:$BS,기획현황!$AG$1,FALSE))</f>
        <v>0</v>
      </c>
      <c r="D87" s="1125">
        <f>IF(ISERROR(VLOOKUP($A87,기획현황!$F:$BS,기획현황!$AK$1,FALSE))=TRUE,0,VLOOKUP($A87,기획현황!$F:$BS,기획현황!$AK$1,FALSE))</f>
        <v>0</v>
      </c>
      <c r="F87" s="1148"/>
      <c r="G87" s="1127" t="str">
        <f>IF(ISERROR(VLOOKUP($A87,기획현황!$F:$BS,기획현황!$U$1,FALSE))=TRUE,"",VLOOKUP($A87,기획현황!$F:$BS,기획현황!$U$1,FALSE))</f>
        <v/>
      </c>
      <c r="H87" s="1127" t="str">
        <f>IF(ISERROR(VLOOKUP($A87,기획현황!$F:$BS,기획현황!$X$1,FALSE))=TRUE,"",VLOOKUP($A87,기획현황!$F:$BS,기획현황!$X$1,FALSE))</f>
        <v/>
      </c>
      <c r="I87" s="1128" t="str">
        <f>IF(ISERROR(VLOOKUP($A87,기획현황!$F:$BS,기획현황!$AG$1,FALSE))=TRUE,"",VLOOKUP($A87,기획현황!$F:$BS,기획현황!$AG$1,FALSE))</f>
        <v/>
      </c>
      <c r="J87" s="1144">
        <f>SUMIF(기획현황!$F:$F,$A87,기획현황!$AF:$AF)</f>
        <v>0</v>
      </c>
      <c r="K87" s="1130">
        <f>IF(ISERROR(VLOOKUP($A87,기획현황!$F:$BS,기획현황!$AU$1,FALSE))=TRUE,0,VLOOKUP($A87,기획현황!$F:$BS,기획현황!$AU$1,FALSE))</f>
        <v>0</v>
      </c>
      <c r="L87" s="1131">
        <f>IF(ISERROR(VLOOKUP($A87,기획현황!$F:$BS,기획현황!$AV$1,FALSE))=TRUE,0,VLOOKUP($A87,기획현황!$F:$BS,기획현황!$AV$1,FALSE))</f>
        <v>0</v>
      </c>
      <c r="M87" s="1132">
        <f>IF(ISERROR(VLOOKUP($A87,기획현황!$F:$BS,기획현황!$AW$1,FALSE))=TRUE,0,VLOOKUP($A87,기획현황!$F:$BS,기획현황!$AW$1,FALSE))</f>
        <v>0</v>
      </c>
      <c r="N87" s="1133">
        <f>IF(ISERROR(VLOOKUP($A87,기획현황!$F:$BS,기획현황!$AP$1,FALSE))=TRUE,0,VLOOKUP($A87,기획현황!$F:$BS,기획현황!$AP$1,FALSE))</f>
        <v>0</v>
      </c>
      <c r="O87" s="1134">
        <f t="shared" si="11"/>
        <v>0</v>
      </c>
      <c r="P87" s="1135">
        <f t="shared" si="11"/>
        <v>0</v>
      </c>
      <c r="Q87" s="1135">
        <f t="shared" si="11"/>
        <v>0</v>
      </c>
      <c r="R87" s="1135">
        <f t="shared" si="11"/>
        <v>0</v>
      </c>
      <c r="S87" s="1136">
        <f t="shared" si="11"/>
        <v>0</v>
      </c>
      <c r="T87" s="1136">
        <f t="shared" si="11"/>
        <v>0</v>
      </c>
      <c r="U87" s="1137">
        <f>IF(ISERROR(VLOOKUP($A87,기획현황!$F:$BS,기획현황!$AM$1,FALSE))=TRUE,0,VLOOKUP($A87,기획현황!$F:$BS,기획현황!$AM$1,FALSE))</f>
        <v>0</v>
      </c>
      <c r="V87" s="1138">
        <f t="shared" si="14"/>
        <v>0</v>
      </c>
      <c r="W87" s="1139">
        <f>IF(ISERROR(VLOOKUP($A87,기획현황!$F:$BS,기획현황!$BG$1,FALSE))=TRUE,0,VLOOKUP($A87,기획현황!$F:$BS,기획현황!$BG$1,FALSE))</f>
        <v>0</v>
      </c>
      <c r="X87" s="1138"/>
      <c r="Y87" s="238"/>
      <c r="Z87" s="1130">
        <f t="shared" si="16"/>
        <v>0</v>
      </c>
      <c r="AA87" s="1131">
        <f t="shared" si="16"/>
        <v>0</v>
      </c>
      <c r="AB87" s="1147">
        <f t="shared" si="16"/>
        <v>0</v>
      </c>
      <c r="AC87" s="1140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30">
        <f t="shared" si="12"/>
        <v>0</v>
      </c>
      <c r="AE87" s="1141">
        <f t="shared" si="12"/>
        <v>0</v>
      </c>
      <c r="AF87" s="1141">
        <f t="shared" si="12"/>
        <v>0</v>
      </c>
      <c r="AG87" s="1141">
        <f t="shared" si="12"/>
        <v>0</v>
      </c>
      <c r="AH87" s="1142">
        <f t="shared" si="12"/>
        <v>0</v>
      </c>
      <c r="AI87" s="1142">
        <f t="shared" si="12"/>
        <v>0</v>
      </c>
      <c r="AJ87" s="1143">
        <f>IF(ISERROR(VLOOKUP($A87,기획현황!$F:$BS,기획현황!$AM$1,FALSE))=TRUE,0,VLOOKUP($A87,기획현황!$F:$BS,기획현황!$AM$1,FALSE))</f>
        <v>0</v>
      </c>
      <c r="AK87" s="1138">
        <f t="shared" si="13"/>
        <v>0</v>
      </c>
      <c r="AL87" s="31"/>
    </row>
    <row r="88" spans="2:38" ht="53.25" customHeight="1">
      <c r="B88" s="310" t="str">
        <f t="shared" si="15"/>
        <v/>
      </c>
      <c r="C88" s="1125">
        <f>IF(ISERROR(VLOOKUP($A88,기획현황!$F:$BS,기획현황!$AG$1,FALSE))=TRUE,0,VLOOKUP($A88,기획현황!$F:$BS,기획현황!$AG$1,FALSE))</f>
        <v>0</v>
      </c>
      <c r="D88" s="1125">
        <f>IF(ISERROR(VLOOKUP($A88,기획현황!$F:$BS,기획현황!$AK$1,FALSE))=TRUE,0,VLOOKUP($A88,기획현황!$F:$BS,기획현황!$AK$1,FALSE))</f>
        <v>0</v>
      </c>
      <c r="F88" s="1148"/>
      <c r="G88" s="1127" t="str">
        <f>IF(ISERROR(VLOOKUP($A88,기획현황!$F:$BS,기획현황!$U$1,FALSE))=TRUE,"",VLOOKUP($A88,기획현황!$F:$BS,기획현황!$U$1,FALSE))</f>
        <v/>
      </c>
      <c r="H88" s="1127" t="str">
        <f>IF(ISERROR(VLOOKUP($A88,기획현황!$F:$BS,기획현황!$X$1,FALSE))=TRUE,"",VLOOKUP($A88,기획현황!$F:$BS,기획현황!$X$1,FALSE))</f>
        <v/>
      </c>
      <c r="I88" s="1128" t="str">
        <f>IF(ISERROR(VLOOKUP($A88,기획현황!$F:$BS,기획현황!$AG$1,FALSE))=TRUE,"",VLOOKUP($A88,기획현황!$F:$BS,기획현황!$AG$1,FALSE))</f>
        <v/>
      </c>
      <c r="J88" s="1144">
        <f>SUMIF(기획현황!$F:$F,$A88,기획현황!$AF:$AF)</f>
        <v>0</v>
      </c>
      <c r="K88" s="1130">
        <f>IF(ISERROR(VLOOKUP($A88,기획현황!$F:$BS,기획현황!$AU$1,FALSE))=TRUE,0,VLOOKUP($A88,기획현황!$F:$BS,기획현황!$AU$1,FALSE))</f>
        <v>0</v>
      </c>
      <c r="L88" s="1131">
        <f>IF(ISERROR(VLOOKUP($A88,기획현황!$F:$BS,기획현황!$AV$1,FALSE))=TRUE,0,VLOOKUP($A88,기획현황!$F:$BS,기획현황!$AV$1,FALSE))</f>
        <v>0</v>
      </c>
      <c r="M88" s="1132">
        <f>IF(ISERROR(VLOOKUP($A88,기획현황!$F:$BS,기획현황!$AW$1,FALSE))=TRUE,0,VLOOKUP($A88,기획현황!$F:$BS,기획현황!$AW$1,FALSE))</f>
        <v>0</v>
      </c>
      <c r="N88" s="1133">
        <f>IF(ISERROR(VLOOKUP($A88,기획현황!$F:$BS,기획현황!$AP$1,FALSE))=TRUE,0,VLOOKUP($A88,기획현황!$F:$BS,기획현황!$AP$1,FALSE))</f>
        <v>0</v>
      </c>
      <c r="O88" s="1134">
        <f t="shared" si="11"/>
        <v>0</v>
      </c>
      <c r="P88" s="1135">
        <f t="shared" si="11"/>
        <v>0</v>
      </c>
      <c r="Q88" s="1135">
        <f t="shared" si="11"/>
        <v>0</v>
      </c>
      <c r="R88" s="1135">
        <f t="shared" si="11"/>
        <v>0</v>
      </c>
      <c r="S88" s="1136">
        <f t="shared" si="11"/>
        <v>0</v>
      </c>
      <c r="T88" s="1136">
        <f t="shared" si="11"/>
        <v>0</v>
      </c>
      <c r="U88" s="1137">
        <f>IF(ISERROR(VLOOKUP($A88,기획현황!$F:$BS,기획현황!$AM$1,FALSE))=TRUE,0,VLOOKUP($A88,기획현황!$F:$BS,기획현황!$AM$1,FALSE))</f>
        <v>0</v>
      </c>
      <c r="V88" s="1138">
        <f t="shared" si="14"/>
        <v>0</v>
      </c>
      <c r="W88" s="1139">
        <f>IF(ISERROR(VLOOKUP($A88,기획현황!$F:$BS,기획현황!$BG$1,FALSE))=TRUE,0,VLOOKUP($A88,기획현황!$F:$BS,기획현황!$BG$1,FALSE))</f>
        <v>0</v>
      </c>
      <c r="X88" s="1138"/>
      <c r="Y88" s="238"/>
      <c r="Z88" s="1130">
        <f t="shared" si="16"/>
        <v>0</v>
      </c>
      <c r="AA88" s="1131">
        <f t="shared" si="16"/>
        <v>0</v>
      </c>
      <c r="AB88" s="1147">
        <f t="shared" si="16"/>
        <v>0</v>
      </c>
      <c r="AC88" s="1140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30">
        <f t="shared" si="12"/>
        <v>0</v>
      </c>
      <c r="AE88" s="1141">
        <f t="shared" si="12"/>
        <v>0</v>
      </c>
      <c r="AF88" s="1141">
        <f t="shared" si="12"/>
        <v>0</v>
      </c>
      <c r="AG88" s="1141">
        <f t="shared" si="12"/>
        <v>0</v>
      </c>
      <c r="AH88" s="1142">
        <f t="shared" si="12"/>
        <v>0</v>
      </c>
      <c r="AI88" s="1142">
        <f t="shared" si="12"/>
        <v>0</v>
      </c>
      <c r="AJ88" s="1143">
        <f>IF(ISERROR(VLOOKUP($A88,기획현황!$F:$BS,기획현황!$AM$1,FALSE))=TRUE,0,VLOOKUP($A88,기획현황!$F:$BS,기획현황!$AM$1,FALSE))</f>
        <v>0</v>
      </c>
      <c r="AK88" s="1138">
        <f t="shared" si="13"/>
        <v>0</v>
      </c>
      <c r="AL88" s="31"/>
    </row>
    <row r="89" spans="2:38" ht="53.25" customHeight="1">
      <c r="B89" s="310" t="str">
        <f t="shared" si="15"/>
        <v/>
      </c>
      <c r="C89" s="1125">
        <f>IF(ISERROR(VLOOKUP($A89,기획현황!$F:$BS,기획현황!$AG$1,FALSE))=TRUE,0,VLOOKUP($A89,기획현황!$F:$BS,기획현황!$AG$1,FALSE))</f>
        <v>0</v>
      </c>
      <c r="D89" s="1125">
        <f>IF(ISERROR(VLOOKUP($A89,기획현황!$F:$BS,기획현황!$AK$1,FALSE))=TRUE,0,VLOOKUP($A89,기획현황!$F:$BS,기획현황!$AK$1,FALSE))</f>
        <v>0</v>
      </c>
      <c r="F89" s="1148"/>
      <c r="G89" s="1127" t="str">
        <f>IF(ISERROR(VLOOKUP($A89,기획현황!$F:$BS,기획현황!$U$1,FALSE))=TRUE,"",VLOOKUP($A89,기획현황!$F:$BS,기획현황!$U$1,FALSE))</f>
        <v/>
      </c>
      <c r="H89" s="1127" t="str">
        <f>IF(ISERROR(VLOOKUP($A89,기획현황!$F:$BS,기획현황!$X$1,FALSE))=TRUE,"",VLOOKUP($A89,기획현황!$F:$BS,기획현황!$X$1,FALSE))</f>
        <v/>
      </c>
      <c r="I89" s="1128" t="str">
        <f>IF(ISERROR(VLOOKUP($A89,기획현황!$F:$BS,기획현황!$AG$1,FALSE))=TRUE,"",VLOOKUP($A89,기획현황!$F:$BS,기획현황!$AG$1,FALSE))</f>
        <v/>
      </c>
      <c r="J89" s="1144">
        <f>SUMIF(기획현황!$F:$F,$A89,기획현황!$AF:$AF)</f>
        <v>0</v>
      </c>
      <c r="K89" s="1130">
        <f>IF(ISERROR(VLOOKUP($A89,기획현황!$F:$BS,기획현황!$AU$1,FALSE))=TRUE,0,VLOOKUP($A89,기획현황!$F:$BS,기획현황!$AU$1,FALSE))</f>
        <v>0</v>
      </c>
      <c r="L89" s="1131">
        <f>IF(ISERROR(VLOOKUP($A89,기획현황!$F:$BS,기획현황!$AV$1,FALSE))=TRUE,0,VLOOKUP($A89,기획현황!$F:$BS,기획현황!$AV$1,FALSE))</f>
        <v>0</v>
      </c>
      <c r="M89" s="1132">
        <f>IF(ISERROR(VLOOKUP($A89,기획현황!$F:$BS,기획현황!$AW$1,FALSE))=TRUE,0,VLOOKUP($A89,기획현황!$F:$BS,기획현황!$AW$1,FALSE))</f>
        <v>0</v>
      </c>
      <c r="N89" s="1133">
        <f>IF(ISERROR(VLOOKUP($A89,기획현황!$F:$BS,기획현황!$AP$1,FALSE))=TRUE,0,VLOOKUP($A89,기획현황!$F:$BS,기획현황!$AP$1,FALSE))</f>
        <v>0</v>
      </c>
      <c r="O89" s="1134">
        <f t="shared" si="11"/>
        <v>0</v>
      </c>
      <c r="P89" s="1135">
        <f t="shared" si="11"/>
        <v>0</v>
      </c>
      <c r="Q89" s="1135">
        <f t="shared" si="11"/>
        <v>0</v>
      </c>
      <c r="R89" s="1135">
        <f t="shared" si="11"/>
        <v>0</v>
      </c>
      <c r="S89" s="1136">
        <f t="shared" si="11"/>
        <v>0</v>
      </c>
      <c r="T89" s="1136">
        <f t="shared" si="11"/>
        <v>0</v>
      </c>
      <c r="U89" s="1137">
        <f>IF(ISERROR(VLOOKUP($A89,기획현황!$F:$BS,기획현황!$AM$1,FALSE))=TRUE,0,VLOOKUP($A89,기획현황!$F:$BS,기획현황!$AM$1,FALSE))</f>
        <v>0</v>
      </c>
      <c r="V89" s="1138">
        <f t="shared" si="14"/>
        <v>0</v>
      </c>
      <c r="W89" s="1139">
        <f>IF(ISERROR(VLOOKUP($A89,기획현황!$F:$BS,기획현황!$BG$1,FALSE))=TRUE,0,VLOOKUP($A89,기획현황!$F:$BS,기획현황!$BG$1,FALSE))</f>
        <v>0</v>
      </c>
      <c r="X89" s="1138"/>
      <c r="Y89" s="238"/>
      <c r="Z89" s="1130">
        <f t="shared" si="16"/>
        <v>0</v>
      </c>
      <c r="AA89" s="1131">
        <f t="shared" si="16"/>
        <v>0</v>
      </c>
      <c r="AB89" s="1147">
        <f t="shared" si="16"/>
        <v>0</v>
      </c>
      <c r="AC89" s="1140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30">
        <f t="shared" si="12"/>
        <v>0</v>
      </c>
      <c r="AE89" s="1141">
        <f t="shared" si="12"/>
        <v>0</v>
      </c>
      <c r="AF89" s="1141">
        <f t="shared" si="12"/>
        <v>0</v>
      </c>
      <c r="AG89" s="1141">
        <f t="shared" si="12"/>
        <v>0</v>
      </c>
      <c r="AH89" s="1142">
        <f t="shared" si="12"/>
        <v>0</v>
      </c>
      <c r="AI89" s="1142">
        <f t="shared" si="12"/>
        <v>0</v>
      </c>
      <c r="AJ89" s="1143">
        <f>IF(ISERROR(VLOOKUP($A89,기획현황!$F:$BS,기획현황!$AM$1,FALSE))=TRUE,0,VLOOKUP($A89,기획현황!$F:$BS,기획현황!$AM$1,FALSE))</f>
        <v>0</v>
      </c>
      <c r="AK89" s="1138">
        <f t="shared" si="13"/>
        <v>0</v>
      </c>
      <c r="AL89" s="31"/>
    </row>
    <row r="90" spans="2:38" ht="53.25" customHeight="1">
      <c r="B90" s="310" t="str">
        <f t="shared" si="15"/>
        <v/>
      </c>
      <c r="C90" s="1125">
        <f>IF(ISERROR(VLOOKUP($A90,기획현황!$F:$BS,기획현황!$AG$1,FALSE))=TRUE,0,VLOOKUP($A90,기획현황!$F:$BS,기획현황!$AG$1,FALSE))</f>
        <v>0</v>
      </c>
      <c r="D90" s="1125">
        <f>IF(ISERROR(VLOOKUP($A90,기획현황!$F:$BS,기획현황!$AK$1,FALSE))=TRUE,0,VLOOKUP($A90,기획현황!$F:$BS,기획현황!$AK$1,FALSE))</f>
        <v>0</v>
      </c>
      <c r="F90" s="1148"/>
      <c r="G90" s="1127" t="str">
        <f>IF(ISERROR(VLOOKUP($A90,기획현황!$F:$BS,기획현황!$U$1,FALSE))=TRUE,"",VLOOKUP($A90,기획현황!$F:$BS,기획현황!$U$1,FALSE))</f>
        <v/>
      </c>
      <c r="H90" s="1127" t="str">
        <f>IF(ISERROR(VLOOKUP($A90,기획현황!$F:$BS,기획현황!$X$1,FALSE))=TRUE,"",VLOOKUP($A90,기획현황!$F:$BS,기획현황!$X$1,FALSE))</f>
        <v/>
      </c>
      <c r="I90" s="1128" t="str">
        <f>IF(ISERROR(VLOOKUP($A90,기획현황!$F:$BS,기획현황!$AG$1,FALSE))=TRUE,"",VLOOKUP($A90,기획현황!$F:$BS,기획현황!$AG$1,FALSE))</f>
        <v/>
      </c>
      <c r="J90" s="1144">
        <f>SUMIF(기획현황!$F:$F,$A90,기획현황!$AF:$AF)</f>
        <v>0</v>
      </c>
      <c r="K90" s="1130">
        <f>IF(ISERROR(VLOOKUP($A90,기획현황!$F:$BS,기획현황!$AU$1,FALSE))=TRUE,0,VLOOKUP($A90,기획현황!$F:$BS,기획현황!$AU$1,FALSE))</f>
        <v>0</v>
      </c>
      <c r="L90" s="1131">
        <f>IF(ISERROR(VLOOKUP($A90,기획현황!$F:$BS,기획현황!$AV$1,FALSE))=TRUE,0,VLOOKUP($A90,기획현황!$F:$BS,기획현황!$AV$1,FALSE))</f>
        <v>0</v>
      </c>
      <c r="M90" s="1132">
        <f>IF(ISERROR(VLOOKUP($A90,기획현황!$F:$BS,기획현황!$AW$1,FALSE))=TRUE,0,VLOOKUP($A90,기획현황!$F:$BS,기획현황!$AW$1,FALSE))</f>
        <v>0</v>
      </c>
      <c r="N90" s="1133">
        <f>IF(ISERROR(VLOOKUP($A90,기획현황!$F:$BS,기획현황!$AP$1,FALSE))=TRUE,0,VLOOKUP($A90,기획현황!$F:$BS,기획현황!$AP$1,FALSE))</f>
        <v>0</v>
      </c>
      <c r="O90" s="1134">
        <f t="shared" si="11"/>
        <v>0</v>
      </c>
      <c r="P90" s="1135">
        <f t="shared" si="11"/>
        <v>0</v>
      </c>
      <c r="Q90" s="1135">
        <f t="shared" si="11"/>
        <v>0</v>
      </c>
      <c r="R90" s="1135">
        <f t="shared" si="11"/>
        <v>0</v>
      </c>
      <c r="S90" s="1136">
        <f t="shared" si="11"/>
        <v>0</v>
      </c>
      <c r="T90" s="1136">
        <f t="shared" si="11"/>
        <v>0</v>
      </c>
      <c r="U90" s="1137">
        <f>IF(ISERROR(VLOOKUP($A90,기획현황!$F:$BS,기획현황!$AM$1,FALSE))=TRUE,0,VLOOKUP($A90,기획현황!$F:$BS,기획현황!$AM$1,FALSE))</f>
        <v>0</v>
      </c>
      <c r="V90" s="1138">
        <f t="shared" si="14"/>
        <v>0</v>
      </c>
      <c r="W90" s="1139">
        <f>IF(ISERROR(VLOOKUP($A90,기획현황!$F:$BS,기획현황!$BG$1,FALSE))=TRUE,0,VLOOKUP($A90,기획현황!$F:$BS,기획현황!$BG$1,FALSE))</f>
        <v>0</v>
      </c>
      <c r="X90" s="1138"/>
      <c r="Y90" s="238"/>
      <c r="Z90" s="1130">
        <f t="shared" si="16"/>
        <v>0</v>
      </c>
      <c r="AA90" s="1131">
        <f t="shared" si="16"/>
        <v>0</v>
      </c>
      <c r="AB90" s="1147">
        <f t="shared" si="16"/>
        <v>0</v>
      </c>
      <c r="AC90" s="1140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30">
        <f t="shared" si="12"/>
        <v>0</v>
      </c>
      <c r="AE90" s="1141">
        <f t="shared" si="12"/>
        <v>0</v>
      </c>
      <c r="AF90" s="1141">
        <f t="shared" si="12"/>
        <v>0</v>
      </c>
      <c r="AG90" s="1141">
        <f t="shared" si="12"/>
        <v>0</v>
      </c>
      <c r="AH90" s="1142">
        <f t="shared" si="12"/>
        <v>0</v>
      </c>
      <c r="AI90" s="1142">
        <f t="shared" si="12"/>
        <v>0</v>
      </c>
      <c r="AJ90" s="1143">
        <f>IF(ISERROR(VLOOKUP($A90,기획현황!$F:$BS,기획현황!$AM$1,FALSE))=TRUE,0,VLOOKUP($A90,기획현황!$F:$BS,기획현황!$AM$1,FALSE))</f>
        <v>0</v>
      </c>
      <c r="AK90" s="1138">
        <f t="shared" si="13"/>
        <v>0</v>
      </c>
      <c r="AL90" s="31"/>
    </row>
    <row r="91" spans="2:38" ht="53.25" customHeight="1">
      <c r="B91" s="310" t="str">
        <f t="shared" si="15"/>
        <v/>
      </c>
      <c r="C91" s="1125">
        <f>IF(ISERROR(VLOOKUP($A91,기획현황!$F:$BS,기획현황!$AG$1,FALSE))=TRUE,0,VLOOKUP($A91,기획현황!$F:$BS,기획현황!$AG$1,FALSE))</f>
        <v>0</v>
      </c>
      <c r="D91" s="1125">
        <f>IF(ISERROR(VLOOKUP($A91,기획현황!$F:$BS,기획현황!$AK$1,FALSE))=TRUE,0,VLOOKUP($A91,기획현황!$F:$BS,기획현황!$AK$1,FALSE))</f>
        <v>0</v>
      </c>
      <c r="F91" s="1148"/>
      <c r="G91" s="1127" t="str">
        <f>IF(ISERROR(VLOOKUP($A91,기획현황!$F:$BS,기획현황!$U$1,FALSE))=TRUE,"",VLOOKUP($A91,기획현황!$F:$BS,기획현황!$U$1,FALSE))</f>
        <v/>
      </c>
      <c r="H91" s="1127" t="str">
        <f>IF(ISERROR(VLOOKUP($A91,기획현황!$F:$BS,기획현황!$X$1,FALSE))=TRUE,"",VLOOKUP($A91,기획현황!$F:$BS,기획현황!$X$1,FALSE))</f>
        <v/>
      </c>
      <c r="I91" s="1128" t="str">
        <f>IF(ISERROR(VLOOKUP($A91,기획현황!$F:$BS,기획현황!$AG$1,FALSE))=TRUE,"",VLOOKUP($A91,기획현황!$F:$BS,기획현황!$AG$1,FALSE))</f>
        <v/>
      </c>
      <c r="J91" s="1144">
        <f>SUMIF(기획현황!$F:$F,$A91,기획현황!$AF:$AF)</f>
        <v>0</v>
      </c>
      <c r="K91" s="1130">
        <f>IF(ISERROR(VLOOKUP($A91,기획현황!$F:$BS,기획현황!$AU$1,FALSE))=TRUE,0,VLOOKUP($A91,기획현황!$F:$BS,기획현황!$AU$1,FALSE))</f>
        <v>0</v>
      </c>
      <c r="L91" s="1131">
        <f>IF(ISERROR(VLOOKUP($A91,기획현황!$F:$BS,기획현황!$AV$1,FALSE))=TRUE,0,VLOOKUP($A91,기획현황!$F:$BS,기획현황!$AV$1,FALSE))</f>
        <v>0</v>
      </c>
      <c r="M91" s="1132">
        <f>IF(ISERROR(VLOOKUP($A91,기획현황!$F:$BS,기획현황!$AW$1,FALSE))=TRUE,0,VLOOKUP($A91,기획현황!$F:$BS,기획현황!$AW$1,FALSE))</f>
        <v>0</v>
      </c>
      <c r="N91" s="1133">
        <f>IF(ISERROR(VLOOKUP($A91,기획현황!$F:$BS,기획현황!$AP$1,FALSE))=TRUE,0,VLOOKUP($A91,기획현황!$F:$BS,기획현황!$AP$1,FALSE))</f>
        <v>0</v>
      </c>
      <c r="O91" s="1134">
        <f t="shared" si="11"/>
        <v>0</v>
      </c>
      <c r="P91" s="1135">
        <f t="shared" si="11"/>
        <v>0</v>
      </c>
      <c r="Q91" s="1135">
        <f t="shared" si="11"/>
        <v>0</v>
      </c>
      <c r="R91" s="1135">
        <f t="shared" si="11"/>
        <v>0</v>
      </c>
      <c r="S91" s="1136">
        <f t="shared" si="11"/>
        <v>0</v>
      </c>
      <c r="T91" s="1136">
        <f t="shared" si="11"/>
        <v>0</v>
      </c>
      <c r="U91" s="1137">
        <f>IF(ISERROR(VLOOKUP($A91,기획현황!$F:$BS,기획현황!$AM$1,FALSE))=TRUE,0,VLOOKUP($A91,기획현황!$F:$BS,기획현황!$AM$1,FALSE))</f>
        <v>0</v>
      </c>
      <c r="V91" s="1138">
        <f t="shared" si="14"/>
        <v>0</v>
      </c>
      <c r="W91" s="1139">
        <f>IF(ISERROR(VLOOKUP($A91,기획현황!$F:$BS,기획현황!$BG$1,FALSE))=TRUE,0,VLOOKUP($A91,기획현황!$F:$BS,기획현황!$BG$1,FALSE))</f>
        <v>0</v>
      </c>
      <c r="X91" s="1138"/>
      <c r="Y91" s="238"/>
      <c r="Z91" s="1130">
        <f t="shared" si="16"/>
        <v>0</v>
      </c>
      <c r="AA91" s="1131">
        <f t="shared" si="16"/>
        <v>0</v>
      </c>
      <c r="AB91" s="1147">
        <f t="shared" si="16"/>
        <v>0</v>
      </c>
      <c r="AC91" s="1140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30">
        <f t="shared" si="12"/>
        <v>0</v>
      </c>
      <c r="AE91" s="1141">
        <f t="shared" si="12"/>
        <v>0</v>
      </c>
      <c r="AF91" s="1141">
        <f t="shared" si="12"/>
        <v>0</v>
      </c>
      <c r="AG91" s="1141">
        <f t="shared" si="12"/>
        <v>0</v>
      </c>
      <c r="AH91" s="1142">
        <f t="shared" si="12"/>
        <v>0</v>
      </c>
      <c r="AI91" s="1142">
        <f t="shared" si="12"/>
        <v>0</v>
      </c>
      <c r="AJ91" s="1143">
        <f>IF(ISERROR(VLOOKUP($A91,기획현황!$F:$BS,기획현황!$AM$1,FALSE))=TRUE,0,VLOOKUP($A91,기획현황!$F:$BS,기획현황!$AM$1,FALSE))</f>
        <v>0</v>
      </c>
      <c r="AK91" s="1138">
        <f t="shared" si="13"/>
        <v>0</v>
      </c>
      <c r="AL91" s="31"/>
    </row>
    <row r="92" spans="2:38" ht="53.25" customHeight="1">
      <c r="B92" s="310" t="str">
        <f t="shared" si="15"/>
        <v/>
      </c>
      <c r="C92" s="1125">
        <f>IF(ISERROR(VLOOKUP($A92,기획현황!$F:$BS,기획현황!$AG$1,FALSE))=TRUE,0,VLOOKUP($A92,기획현황!$F:$BS,기획현황!$AG$1,FALSE))</f>
        <v>0</v>
      </c>
      <c r="D92" s="1125">
        <f>IF(ISERROR(VLOOKUP($A92,기획현황!$F:$BS,기획현황!$AK$1,FALSE))=TRUE,0,VLOOKUP($A92,기획현황!$F:$BS,기획현황!$AK$1,FALSE))</f>
        <v>0</v>
      </c>
      <c r="F92" s="1148"/>
      <c r="G92" s="1127" t="str">
        <f>IF(ISERROR(VLOOKUP($A92,기획현황!$F:$BS,기획현황!$U$1,FALSE))=TRUE,"",VLOOKUP($A92,기획현황!$F:$BS,기획현황!$U$1,FALSE))</f>
        <v/>
      </c>
      <c r="H92" s="1127" t="str">
        <f>IF(ISERROR(VLOOKUP($A92,기획현황!$F:$BS,기획현황!$X$1,FALSE))=TRUE,"",VLOOKUP($A92,기획현황!$F:$BS,기획현황!$X$1,FALSE))</f>
        <v/>
      </c>
      <c r="I92" s="1128" t="str">
        <f>IF(ISERROR(VLOOKUP($A92,기획현황!$F:$BS,기획현황!$AG$1,FALSE))=TRUE,"",VLOOKUP($A92,기획현황!$F:$BS,기획현황!$AG$1,FALSE))</f>
        <v/>
      </c>
      <c r="J92" s="1144">
        <f>SUMIF(기획현황!$F:$F,$A92,기획현황!$AF:$AF)</f>
        <v>0</v>
      </c>
      <c r="K92" s="1130">
        <f>IF(ISERROR(VLOOKUP($A92,기획현황!$F:$BS,기획현황!$AU$1,FALSE))=TRUE,0,VLOOKUP($A92,기획현황!$F:$BS,기획현황!$AU$1,FALSE))</f>
        <v>0</v>
      </c>
      <c r="L92" s="1131">
        <f>IF(ISERROR(VLOOKUP($A92,기획현황!$F:$BS,기획현황!$AV$1,FALSE))=TRUE,0,VLOOKUP($A92,기획현황!$F:$BS,기획현황!$AV$1,FALSE))</f>
        <v>0</v>
      </c>
      <c r="M92" s="1132">
        <f>IF(ISERROR(VLOOKUP($A92,기획현황!$F:$BS,기획현황!$AW$1,FALSE))=TRUE,0,VLOOKUP($A92,기획현황!$F:$BS,기획현황!$AW$1,FALSE))</f>
        <v>0</v>
      </c>
      <c r="N92" s="1133">
        <f>IF(ISERROR(VLOOKUP($A92,기획현황!$F:$BS,기획현황!$AP$1,FALSE))=TRUE,0,VLOOKUP($A92,기획현황!$F:$BS,기획현황!$AP$1,FALSE))</f>
        <v>0</v>
      </c>
      <c r="O92" s="1134">
        <f t="shared" si="11"/>
        <v>0</v>
      </c>
      <c r="P92" s="1135">
        <f t="shared" si="11"/>
        <v>0</v>
      </c>
      <c r="Q92" s="1135">
        <f t="shared" si="11"/>
        <v>0</v>
      </c>
      <c r="R92" s="1135">
        <f t="shared" si="11"/>
        <v>0</v>
      </c>
      <c r="S92" s="1136">
        <f t="shared" si="11"/>
        <v>0</v>
      </c>
      <c r="T92" s="1136">
        <f t="shared" si="11"/>
        <v>0</v>
      </c>
      <c r="U92" s="1137">
        <f>IF(ISERROR(VLOOKUP($A92,기획현황!$F:$BS,기획현황!$AM$1,FALSE))=TRUE,0,VLOOKUP($A92,기획현황!$F:$BS,기획현황!$AM$1,FALSE))</f>
        <v>0</v>
      </c>
      <c r="V92" s="1138">
        <f t="shared" si="14"/>
        <v>0</v>
      </c>
      <c r="W92" s="1139">
        <f>IF(ISERROR(VLOOKUP($A92,기획현황!$F:$BS,기획현황!$BG$1,FALSE))=TRUE,0,VLOOKUP($A92,기획현황!$F:$BS,기획현황!$BG$1,FALSE))</f>
        <v>0</v>
      </c>
      <c r="X92" s="1138"/>
      <c r="Y92" s="238"/>
      <c r="Z92" s="1130">
        <f t="shared" si="16"/>
        <v>0</v>
      </c>
      <c r="AA92" s="1131">
        <f t="shared" si="16"/>
        <v>0</v>
      </c>
      <c r="AB92" s="1147">
        <f t="shared" si="16"/>
        <v>0</v>
      </c>
      <c r="AC92" s="1140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30">
        <f t="shared" si="12"/>
        <v>0</v>
      </c>
      <c r="AE92" s="1141">
        <f t="shared" si="12"/>
        <v>0</v>
      </c>
      <c r="AF92" s="1141">
        <f t="shared" si="12"/>
        <v>0</v>
      </c>
      <c r="AG92" s="1141">
        <f t="shared" si="12"/>
        <v>0</v>
      </c>
      <c r="AH92" s="1142">
        <f t="shared" si="12"/>
        <v>0</v>
      </c>
      <c r="AI92" s="1142">
        <f t="shared" si="12"/>
        <v>0</v>
      </c>
      <c r="AJ92" s="1143">
        <f>IF(ISERROR(VLOOKUP($A92,기획현황!$F:$BS,기획현황!$AM$1,FALSE))=TRUE,0,VLOOKUP($A92,기획현황!$F:$BS,기획현황!$AM$1,FALSE))</f>
        <v>0</v>
      </c>
      <c r="AK92" s="1138">
        <f t="shared" si="13"/>
        <v>0</v>
      </c>
      <c r="AL92" s="31"/>
    </row>
    <row r="93" spans="2:38" ht="53.25" customHeight="1">
      <c r="B93" s="310" t="str">
        <f t="shared" si="15"/>
        <v/>
      </c>
      <c r="C93" s="1125">
        <f>IF(ISERROR(VLOOKUP($A93,기획현황!$F:$BS,기획현황!$AG$1,FALSE))=TRUE,0,VLOOKUP($A93,기획현황!$F:$BS,기획현황!$AG$1,FALSE))</f>
        <v>0</v>
      </c>
      <c r="D93" s="1125">
        <f>IF(ISERROR(VLOOKUP($A93,기획현황!$F:$BS,기획현황!$AK$1,FALSE))=TRUE,0,VLOOKUP($A93,기획현황!$F:$BS,기획현황!$AK$1,FALSE))</f>
        <v>0</v>
      </c>
      <c r="F93" s="1148"/>
      <c r="G93" s="1127" t="str">
        <f>IF(ISERROR(VLOOKUP($A93,기획현황!$F:$BS,기획현황!$U$1,FALSE))=TRUE,"",VLOOKUP($A93,기획현황!$F:$BS,기획현황!$U$1,FALSE))</f>
        <v/>
      </c>
      <c r="H93" s="1127" t="str">
        <f>IF(ISERROR(VLOOKUP($A93,기획현황!$F:$BS,기획현황!$X$1,FALSE))=TRUE,"",VLOOKUP($A93,기획현황!$F:$BS,기획현황!$X$1,FALSE))</f>
        <v/>
      </c>
      <c r="I93" s="1128" t="str">
        <f>IF(ISERROR(VLOOKUP($A93,기획현황!$F:$BS,기획현황!$AG$1,FALSE))=TRUE,"",VLOOKUP($A93,기획현황!$F:$BS,기획현황!$AG$1,FALSE))</f>
        <v/>
      </c>
      <c r="J93" s="1144">
        <f>SUMIF(기획현황!$F:$F,$A93,기획현황!$AF:$AF)</f>
        <v>0</v>
      </c>
      <c r="K93" s="1130">
        <f>IF(ISERROR(VLOOKUP($A93,기획현황!$F:$BS,기획현황!$AU$1,FALSE))=TRUE,0,VLOOKUP($A93,기획현황!$F:$BS,기획현황!$AU$1,FALSE))</f>
        <v>0</v>
      </c>
      <c r="L93" s="1131">
        <f>IF(ISERROR(VLOOKUP($A93,기획현황!$F:$BS,기획현황!$AV$1,FALSE))=TRUE,0,VLOOKUP($A93,기획현황!$F:$BS,기획현황!$AV$1,FALSE))</f>
        <v>0</v>
      </c>
      <c r="M93" s="1132">
        <f>IF(ISERROR(VLOOKUP($A93,기획현황!$F:$BS,기획현황!$AW$1,FALSE))=TRUE,0,VLOOKUP($A93,기획현황!$F:$BS,기획현황!$AW$1,FALSE))</f>
        <v>0</v>
      </c>
      <c r="N93" s="1133">
        <f>IF(ISERROR(VLOOKUP($A93,기획현황!$F:$BS,기획현황!$AP$1,FALSE))=TRUE,0,VLOOKUP($A93,기획현황!$F:$BS,기획현황!$AP$1,FALSE))</f>
        <v>0</v>
      </c>
      <c r="O93" s="1134">
        <f t="shared" si="11"/>
        <v>0</v>
      </c>
      <c r="P93" s="1135">
        <f t="shared" si="11"/>
        <v>0</v>
      </c>
      <c r="Q93" s="1135">
        <f t="shared" si="11"/>
        <v>0</v>
      </c>
      <c r="R93" s="1135">
        <f t="shared" si="11"/>
        <v>0</v>
      </c>
      <c r="S93" s="1136">
        <f t="shared" si="11"/>
        <v>0</v>
      </c>
      <c r="T93" s="1136">
        <f t="shared" si="11"/>
        <v>0</v>
      </c>
      <c r="U93" s="1137">
        <f>IF(ISERROR(VLOOKUP($A93,기획현황!$F:$BS,기획현황!$AM$1,FALSE))=TRUE,0,VLOOKUP($A93,기획현황!$F:$BS,기획현황!$AM$1,FALSE))</f>
        <v>0</v>
      </c>
      <c r="V93" s="1138">
        <f t="shared" si="14"/>
        <v>0</v>
      </c>
      <c r="W93" s="1139">
        <f>IF(ISERROR(VLOOKUP($A93,기획현황!$F:$BS,기획현황!$BG$1,FALSE))=TRUE,0,VLOOKUP($A93,기획현황!$F:$BS,기획현황!$BG$1,FALSE))</f>
        <v>0</v>
      </c>
      <c r="X93" s="1138"/>
      <c r="Y93" s="238"/>
      <c r="Z93" s="1130">
        <f t="shared" si="16"/>
        <v>0</v>
      </c>
      <c r="AA93" s="1131">
        <f t="shared" si="16"/>
        <v>0</v>
      </c>
      <c r="AB93" s="1147">
        <f t="shared" si="16"/>
        <v>0</v>
      </c>
      <c r="AC93" s="1140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30">
        <f t="shared" si="12"/>
        <v>0</v>
      </c>
      <c r="AE93" s="1141">
        <f t="shared" si="12"/>
        <v>0</v>
      </c>
      <c r="AF93" s="1141">
        <f t="shared" si="12"/>
        <v>0</v>
      </c>
      <c r="AG93" s="1141">
        <f t="shared" si="12"/>
        <v>0</v>
      </c>
      <c r="AH93" s="1142">
        <f t="shared" si="12"/>
        <v>0</v>
      </c>
      <c r="AI93" s="1142">
        <f t="shared" si="12"/>
        <v>0</v>
      </c>
      <c r="AJ93" s="1143">
        <f>IF(ISERROR(VLOOKUP($A93,기획현황!$F:$BS,기획현황!$AM$1,FALSE))=TRUE,0,VLOOKUP($A93,기획현황!$F:$BS,기획현황!$AM$1,FALSE))</f>
        <v>0</v>
      </c>
      <c r="AK93" s="1138">
        <f t="shared" si="13"/>
        <v>0</v>
      </c>
      <c r="AL93" s="31"/>
    </row>
    <row r="94" spans="2:38" ht="53.25" customHeight="1">
      <c r="B94" s="310" t="str">
        <f t="shared" si="15"/>
        <v/>
      </c>
      <c r="C94" s="1125">
        <f>IF(ISERROR(VLOOKUP($A94,기획현황!$F:$BS,기획현황!$AG$1,FALSE))=TRUE,0,VLOOKUP($A94,기획현황!$F:$BS,기획현황!$AG$1,FALSE))</f>
        <v>0</v>
      </c>
      <c r="D94" s="1125">
        <f>IF(ISERROR(VLOOKUP($A94,기획현황!$F:$BS,기획현황!$AK$1,FALSE))=TRUE,0,VLOOKUP($A94,기획현황!$F:$BS,기획현황!$AK$1,FALSE))</f>
        <v>0</v>
      </c>
      <c r="F94" s="1148"/>
      <c r="G94" s="1127" t="str">
        <f>IF(ISERROR(VLOOKUP($A94,기획현황!$F:$BS,기획현황!$U$1,FALSE))=TRUE,"",VLOOKUP($A94,기획현황!$F:$BS,기획현황!$U$1,FALSE))</f>
        <v/>
      </c>
      <c r="H94" s="1127" t="str">
        <f>IF(ISERROR(VLOOKUP($A94,기획현황!$F:$BS,기획현황!$X$1,FALSE))=TRUE,"",VLOOKUP($A94,기획현황!$F:$BS,기획현황!$X$1,FALSE))</f>
        <v/>
      </c>
      <c r="I94" s="1128" t="str">
        <f>IF(ISERROR(VLOOKUP($A94,기획현황!$F:$BS,기획현황!$AG$1,FALSE))=TRUE,"",VLOOKUP($A94,기획현황!$F:$BS,기획현황!$AG$1,FALSE))</f>
        <v/>
      </c>
      <c r="J94" s="1144">
        <f>SUMIF(기획현황!$F:$F,$A94,기획현황!$AF:$AF)</f>
        <v>0</v>
      </c>
      <c r="K94" s="1130">
        <f>IF(ISERROR(VLOOKUP($A94,기획현황!$F:$BS,기획현황!$AU$1,FALSE))=TRUE,0,VLOOKUP($A94,기획현황!$F:$BS,기획현황!$AU$1,FALSE))</f>
        <v>0</v>
      </c>
      <c r="L94" s="1131">
        <f>IF(ISERROR(VLOOKUP($A94,기획현황!$F:$BS,기획현황!$AV$1,FALSE))=TRUE,0,VLOOKUP($A94,기획현황!$F:$BS,기획현황!$AV$1,FALSE))</f>
        <v>0</v>
      </c>
      <c r="M94" s="1132">
        <f>IF(ISERROR(VLOOKUP($A94,기획현황!$F:$BS,기획현황!$AW$1,FALSE))=TRUE,0,VLOOKUP($A94,기획현황!$F:$BS,기획현황!$AW$1,FALSE))</f>
        <v>0</v>
      </c>
      <c r="N94" s="1133">
        <f>IF(ISERROR(VLOOKUP($A94,기획현황!$F:$BS,기획현황!$AP$1,FALSE))=TRUE,0,VLOOKUP($A94,기획현황!$F:$BS,기획현황!$AP$1,FALSE))</f>
        <v>0</v>
      </c>
      <c r="O94" s="1134">
        <f t="shared" si="11"/>
        <v>0</v>
      </c>
      <c r="P94" s="1135">
        <f t="shared" si="11"/>
        <v>0</v>
      </c>
      <c r="Q94" s="1135">
        <f t="shared" si="11"/>
        <v>0</v>
      </c>
      <c r="R94" s="1135">
        <f t="shared" si="11"/>
        <v>0</v>
      </c>
      <c r="S94" s="1136">
        <f t="shared" si="11"/>
        <v>0</v>
      </c>
      <c r="T94" s="1136">
        <f t="shared" si="11"/>
        <v>0</v>
      </c>
      <c r="U94" s="1137">
        <f>IF(ISERROR(VLOOKUP($A94,기획현황!$F:$BS,기획현황!$AM$1,FALSE))=TRUE,0,VLOOKUP($A94,기획현황!$F:$BS,기획현황!$AM$1,FALSE))</f>
        <v>0</v>
      </c>
      <c r="V94" s="1138">
        <f t="shared" si="14"/>
        <v>0</v>
      </c>
      <c r="W94" s="1139">
        <f>IF(ISERROR(VLOOKUP($A94,기획현황!$F:$BS,기획현황!$BG$1,FALSE))=TRUE,0,VLOOKUP($A94,기획현황!$F:$BS,기획현황!$BG$1,FALSE))</f>
        <v>0</v>
      </c>
      <c r="X94" s="1138"/>
      <c r="Y94" s="238"/>
      <c r="Z94" s="1130">
        <f t="shared" si="16"/>
        <v>0</v>
      </c>
      <c r="AA94" s="1131">
        <f t="shared" si="16"/>
        <v>0</v>
      </c>
      <c r="AB94" s="1147">
        <f t="shared" si="16"/>
        <v>0</v>
      </c>
      <c r="AC94" s="1140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30">
        <f t="shared" si="12"/>
        <v>0</v>
      </c>
      <c r="AE94" s="1141">
        <f t="shared" si="12"/>
        <v>0</v>
      </c>
      <c r="AF94" s="1141">
        <f t="shared" si="12"/>
        <v>0</v>
      </c>
      <c r="AG94" s="1141">
        <f t="shared" si="12"/>
        <v>0</v>
      </c>
      <c r="AH94" s="1142">
        <f t="shared" si="12"/>
        <v>0</v>
      </c>
      <c r="AI94" s="1142">
        <f t="shared" si="12"/>
        <v>0</v>
      </c>
      <c r="AJ94" s="1143">
        <f>IF(ISERROR(VLOOKUP($A94,기획현황!$F:$BS,기획현황!$AM$1,FALSE))=TRUE,0,VLOOKUP($A94,기획현황!$F:$BS,기획현황!$AM$1,FALSE))</f>
        <v>0</v>
      </c>
      <c r="AK94" s="1138">
        <f t="shared" si="13"/>
        <v>0</v>
      </c>
      <c r="AL94" s="31"/>
    </row>
    <row r="95" spans="2:38" ht="53.25" customHeight="1">
      <c r="B95" s="310" t="str">
        <f t="shared" si="15"/>
        <v/>
      </c>
      <c r="C95" s="1125">
        <f>IF(ISERROR(VLOOKUP($A95,기획현황!$F:$BS,기획현황!$AG$1,FALSE))=TRUE,0,VLOOKUP($A95,기획현황!$F:$BS,기획현황!$AG$1,FALSE))</f>
        <v>0</v>
      </c>
      <c r="D95" s="1125">
        <f>IF(ISERROR(VLOOKUP($A95,기획현황!$F:$BS,기획현황!$AK$1,FALSE))=TRUE,0,VLOOKUP($A95,기획현황!$F:$BS,기획현황!$AK$1,FALSE))</f>
        <v>0</v>
      </c>
      <c r="F95" s="1148"/>
      <c r="G95" s="1127" t="str">
        <f>IF(ISERROR(VLOOKUP($A95,기획현황!$F:$BS,기획현황!$U$1,FALSE))=TRUE,"",VLOOKUP($A95,기획현황!$F:$BS,기획현황!$U$1,FALSE))</f>
        <v/>
      </c>
      <c r="H95" s="1127" t="str">
        <f>IF(ISERROR(VLOOKUP($A95,기획현황!$F:$BS,기획현황!$X$1,FALSE))=TRUE,"",VLOOKUP($A95,기획현황!$F:$BS,기획현황!$X$1,FALSE))</f>
        <v/>
      </c>
      <c r="I95" s="1128" t="str">
        <f>IF(ISERROR(VLOOKUP($A95,기획현황!$F:$BS,기획현황!$AG$1,FALSE))=TRUE,"",VLOOKUP($A95,기획현황!$F:$BS,기획현황!$AG$1,FALSE))</f>
        <v/>
      </c>
      <c r="J95" s="1144">
        <f>SUMIF(기획현황!$F:$F,$A95,기획현황!$AF:$AF)</f>
        <v>0</v>
      </c>
      <c r="K95" s="1130">
        <f>IF(ISERROR(VLOOKUP($A95,기획현황!$F:$BS,기획현황!$AU$1,FALSE))=TRUE,0,VLOOKUP($A95,기획현황!$F:$BS,기획현황!$AU$1,FALSE))</f>
        <v>0</v>
      </c>
      <c r="L95" s="1131">
        <f>IF(ISERROR(VLOOKUP($A95,기획현황!$F:$BS,기획현황!$AV$1,FALSE))=TRUE,0,VLOOKUP($A95,기획현황!$F:$BS,기획현황!$AV$1,FALSE))</f>
        <v>0</v>
      </c>
      <c r="M95" s="1132">
        <f>IF(ISERROR(VLOOKUP($A95,기획현황!$F:$BS,기획현황!$AW$1,FALSE))=TRUE,0,VLOOKUP($A95,기획현황!$F:$BS,기획현황!$AW$1,FALSE))</f>
        <v>0</v>
      </c>
      <c r="N95" s="1133">
        <f>IF(ISERROR(VLOOKUP($A95,기획현황!$F:$BS,기획현황!$AP$1,FALSE))=TRUE,0,VLOOKUP($A95,기획현황!$F:$BS,기획현황!$AP$1,FALSE))</f>
        <v>0</v>
      </c>
      <c r="O95" s="1134">
        <f t="shared" si="11"/>
        <v>0</v>
      </c>
      <c r="P95" s="1135">
        <f t="shared" si="11"/>
        <v>0</v>
      </c>
      <c r="Q95" s="1135">
        <f t="shared" si="11"/>
        <v>0</v>
      </c>
      <c r="R95" s="1135">
        <f t="shared" si="11"/>
        <v>0</v>
      </c>
      <c r="S95" s="1136">
        <f t="shared" si="11"/>
        <v>0</v>
      </c>
      <c r="T95" s="1136">
        <f t="shared" si="11"/>
        <v>0</v>
      </c>
      <c r="U95" s="1137">
        <f>IF(ISERROR(VLOOKUP($A95,기획현황!$F:$BS,기획현황!$AM$1,FALSE))=TRUE,0,VLOOKUP($A95,기획현황!$F:$BS,기획현황!$AM$1,FALSE))</f>
        <v>0</v>
      </c>
      <c r="V95" s="1138">
        <f t="shared" si="14"/>
        <v>0</v>
      </c>
      <c r="W95" s="1139">
        <f>IF(ISERROR(VLOOKUP($A95,기획현황!$F:$BS,기획현황!$BG$1,FALSE))=TRUE,0,VLOOKUP($A95,기획현황!$F:$BS,기획현황!$BG$1,FALSE))</f>
        <v>0</v>
      </c>
      <c r="X95" s="1138"/>
      <c r="Y95" s="238"/>
      <c r="Z95" s="1130">
        <f t="shared" si="16"/>
        <v>0</v>
      </c>
      <c r="AA95" s="1131">
        <f t="shared" si="16"/>
        <v>0</v>
      </c>
      <c r="AB95" s="1147">
        <f t="shared" si="16"/>
        <v>0</v>
      </c>
      <c r="AC95" s="1140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30">
        <f t="shared" si="12"/>
        <v>0</v>
      </c>
      <c r="AE95" s="1141">
        <f t="shared" si="12"/>
        <v>0</v>
      </c>
      <c r="AF95" s="1141">
        <f t="shared" si="12"/>
        <v>0</v>
      </c>
      <c r="AG95" s="1141">
        <f t="shared" si="12"/>
        <v>0</v>
      </c>
      <c r="AH95" s="1142">
        <f t="shared" si="12"/>
        <v>0</v>
      </c>
      <c r="AI95" s="1142">
        <f t="shared" si="12"/>
        <v>0</v>
      </c>
      <c r="AJ95" s="1143">
        <f>IF(ISERROR(VLOOKUP($A95,기획현황!$F:$BS,기획현황!$AM$1,FALSE))=TRUE,0,VLOOKUP($A95,기획현황!$F:$BS,기획현황!$AM$1,FALSE))</f>
        <v>0</v>
      </c>
      <c r="AK95" s="1138">
        <f t="shared" si="13"/>
        <v>0</v>
      </c>
      <c r="AL95" s="31"/>
    </row>
    <row r="96" spans="2:38" ht="53.25" customHeight="1">
      <c r="B96" s="310" t="str">
        <f t="shared" si="15"/>
        <v/>
      </c>
      <c r="C96" s="1125">
        <f>IF(ISERROR(VLOOKUP($A96,기획현황!$F:$BS,기획현황!$AG$1,FALSE))=TRUE,0,VLOOKUP($A96,기획현황!$F:$BS,기획현황!$AG$1,FALSE))</f>
        <v>0</v>
      </c>
      <c r="D96" s="1125">
        <f>IF(ISERROR(VLOOKUP($A96,기획현황!$F:$BS,기획현황!$AK$1,FALSE))=TRUE,0,VLOOKUP($A96,기획현황!$F:$BS,기획현황!$AK$1,FALSE))</f>
        <v>0</v>
      </c>
      <c r="F96" s="1148"/>
      <c r="G96" s="1127" t="str">
        <f>IF(ISERROR(VLOOKUP($A96,기획현황!$F:$BS,기획현황!$U$1,FALSE))=TRUE,"",VLOOKUP($A96,기획현황!$F:$BS,기획현황!$U$1,FALSE))</f>
        <v/>
      </c>
      <c r="H96" s="1127" t="str">
        <f>IF(ISERROR(VLOOKUP($A96,기획현황!$F:$BS,기획현황!$X$1,FALSE))=TRUE,"",VLOOKUP($A96,기획현황!$F:$BS,기획현황!$X$1,FALSE))</f>
        <v/>
      </c>
      <c r="I96" s="1128" t="str">
        <f>IF(ISERROR(VLOOKUP($A96,기획현황!$F:$BS,기획현황!$AG$1,FALSE))=TRUE,"",VLOOKUP($A96,기획현황!$F:$BS,기획현황!$AG$1,FALSE))</f>
        <v/>
      </c>
      <c r="J96" s="1144">
        <f>SUMIF(기획현황!$F:$F,$A96,기획현황!$AF:$AF)</f>
        <v>0</v>
      </c>
      <c r="K96" s="1130">
        <f>IF(ISERROR(VLOOKUP($A96,기획현황!$F:$BS,기획현황!$AU$1,FALSE))=TRUE,0,VLOOKUP($A96,기획현황!$F:$BS,기획현황!$AU$1,FALSE))</f>
        <v>0</v>
      </c>
      <c r="L96" s="1131">
        <f>IF(ISERROR(VLOOKUP($A96,기획현황!$F:$BS,기획현황!$AV$1,FALSE))=TRUE,0,VLOOKUP($A96,기획현황!$F:$BS,기획현황!$AV$1,FALSE))</f>
        <v>0</v>
      </c>
      <c r="M96" s="1132">
        <f>IF(ISERROR(VLOOKUP($A96,기획현황!$F:$BS,기획현황!$AW$1,FALSE))=TRUE,0,VLOOKUP($A96,기획현황!$F:$BS,기획현황!$AW$1,FALSE))</f>
        <v>0</v>
      </c>
      <c r="N96" s="1133">
        <f>IF(ISERROR(VLOOKUP($A96,기획현황!$F:$BS,기획현황!$AP$1,FALSE))=TRUE,0,VLOOKUP($A96,기획현황!$F:$BS,기획현황!$AP$1,FALSE))</f>
        <v>0</v>
      </c>
      <c r="O96" s="1134">
        <f t="shared" si="11"/>
        <v>0</v>
      </c>
      <c r="P96" s="1135">
        <f t="shared" si="11"/>
        <v>0</v>
      </c>
      <c r="Q96" s="1135">
        <f t="shared" si="11"/>
        <v>0</v>
      </c>
      <c r="R96" s="1135">
        <f t="shared" si="11"/>
        <v>0</v>
      </c>
      <c r="S96" s="1136">
        <f t="shared" si="11"/>
        <v>0</v>
      </c>
      <c r="T96" s="1136">
        <f t="shared" si="11"/>
        <v>0</v>
      </c>
      <c r="U96" s="1137">
        <f>IF(ISERROR(VLOOKUP($A96,기획현황!$F:$BS,기획현황!$AM$1,FALSE))=TRUE,0,VLOOKUP($A96,기획현황!$F:$BS,기획현황!$AM$1,FALSE))</f>
        <v>0</v>
      </c>
      <c r="V96" s="1138">
        <f t="shared" si="14"/>
        <v>0</v>
      </c>
      <c r="W96" s="1139">
        <f>IF(ISERROR(VLOOKUP($A96,기획현황!$F:$BS,기획현황!$BG$1,FALSE))=TRUE,0,VLOOKUP($A96,기획현황!$F:$BS,기획현황!$BG$1,FALSE))</f>
        <v>0</v>
      </c>
      <c r="X96" s="1138"/>
      <c r="Y96" s="238"/>
      <c r="Z96" s="1130">
        <f t="shared" si="16"/>
        <v>0</v>
      </c>
      <c r="AA96" s="1131">
        <f t="shared" si="16"/>
        <v>0</v>
      </c>
      <c r="AB96" s="1147">
        <f t="shared" si="16"/>
        <v>0</v>
      </c>
      <c r="AC96" s="1140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30">
        <f t="shared" si="12"/>
        <v>0</v>
      </c>
      <c r="AE96" s="1141">
        <f t="shared" si="12"/>
        <v>0</v>
      </c>
      <c r="AF96" s="1141">
        <f t="shared" si="12"/>
        <v>0</v>
      </c>
      <c r="AG96" s="1141">
        <f t="shared" si="12"/>
        <v>0</v>
      </c>
      <c r="AH96" s="1142">
        <f t="shared" si="12"/>
        <v>0</v>
      </c>
      <c r="AI96" s="1142">
        <f t="shared" si="12"/>
        <v>0</v>
      </c>
      <c r="AJ96" s="1143">
        <f>IF(ISERROR(VLOOKUP($A96,기획현황!$F:$BS,기획현황!$AM$1,FALSE))=TRUE,0,VLOOKUP($A96,기획현황!$F:$BS,기획현황!$AM$1,FALSE))</f>
        <v>0</v>
      </c>
      <c r="AK96" s="1138">
        <f t="shared" si="13"/>
        <v>0</v>
      </c>
      <c r="AL96" s="31"/>
    </row>
    <row r="97" spans="2:38" ht="53.25" customHeight="1">
      <c r="B97" s="310" t="str">
        <f t="shared" si="15"/>
        <v/>
      </c>
      <c r="C97" s="1125">
        <f>IF(ISERROR(VLOOKUP($A97,기획현황!$F:$BS,기획현황!$AG$1,FALSE))=TRUE,0,VLOOKUP($A97,기획현황!$F:$BS,기획현황!$AG$1,FALSE))</f>
        <v>0</v>
      </c>
      <c r="D97" s="1125">
        <f>IF(ISERROR(VLOOKUP($A97,기획현황!$F:$BS,기획현황!$AK$1,FALSE))=TRUE,0,VLOOKUP($A97,기획현황!$F:$BS,기획현황!$AK$1,FALSE))</f>
        <v>0</v>
      </c>
      <c r="F97" s="1148"/>
      <c r="G97" s="1127" t="str">
        <f>IF(ISERROR(VLOOKUP($A97,기획현황!$F:$BS,기획현황!$U$1,FALSE))=TRUE,"",VLOOKUP($A97,기획현황!$F:$BS,기획현황!$U$1,FALSE))</f>
        <v/>
      </c>
      <c r="H97" s="1127" t="str">
        <f>IF(ISERROR(VLOOKUP($A97,기획현황!$F:$BS,기획현황!$X$1,FALSE))=TRUE,"",VLOOKUP($A97,기획현황!$F:$BS,기획현황!$X$1,FALSE))</f>
        <v/>
      </c>
      <c r="I97" s="1128" t="str">
        <f>IF(ISERROR(VLOOKUP($A97,기획현황!$F:$BS,기획현황!$AG$1,FALSE))=TRUE,"",VLOOKUP($A97,기획현황!$F:$BS,기획현황!$AG$1,FALSE))</f>
        <v/>
      </c>
      <c r="J97" s="1144">
        <f>SUMIF(기획현황!$F:$F,$A97,기획현황!$AF:$AF)</f>
        <v>0</v>
      </c>
      <c r="K97" s="1130">
        <f>IF(ISERROR(VLOOKUP($A97,기획현황!$F:$BS,기획현황!$AU$1,FALSE))=TRUE,0,VLOOKUP($A97,기획현황!$F:$BS,기획현황!$AU$1,FALSE))</f>
        <v>0</v>
      </c>
      <c r="L97" s="1131">
        <f>IF(ISERROR(VLOOKUP($A97,기획현황!$F:$BS,기획현황!$AV$1,FALSE))=TRUE,0,VLOOKUP($A97,기획현황!$F:$BS,기획현황!$AV$1,FALSE))</f>
        <v>0</v>
      </c>
      <c r="M97" s="1132">
        <f>IF(ISERROR(VLOOKUP($A97,기획현황!$F:$BS,기획현황!$AW$1,FALSE))=TRUE,0,VLOOKUP($A97,기획현황!$F:$BS,기획현황!$AW$1,FALSE))</f>
        <v>0</v>
      </c>
      <c r="N97" s="1133">
        <f>IF(ISERROR(VLOOKUP($A97,기획현황!$F:$BS,기획현황!$AP$1,FALSE))=TRUE,0,VLOOKUP($A97,기획현황!$F:$BS,기획현황!$AP$1,FALSE))</f>
        <v>0</v>
      </c>
      <c r="O97" s="1134">
        <f t="shared" si="11"/>
        <v>0</v>
      </c>
      <c r="P97" s="1135">
        <f t="shared" si="11"/>
        <v>0</v>
      </c>
      <c r="Q97" s="1135">
        <f t="shared" si="11"/>
        <v>0</v>
      </c>
      <c r="R97" s="1135">
        <f t="shared" si="11"/>
        <v>0</v>
      </c>
      <c r="S97" s="1136">
        <f t="shared" si="11"/>
        <v>0</v>
      </c>
      <c r="T97" s="1136">
        <f t="shared" si="11"/>
        <v>0</v>
      </c>
      <c r="U97" s="1137">
        <f>IF(ISERROR(VLOOKUP($A97,기획현황!$F:$BS,기획현황!$AM$1,FALSE))=TRUE,0,VLOOKUP($A97,기획현황!$F:$BS,기획현황!$AM$1,FALSE))</f>
        <v>0</v>
      </c>
      <c r="V97" s="1138">
        <f t="shared" si="14"/>
        <v>0</v>
      </c>
      <c r="W97" s="1139">
        <f>IF(ISERROR(VLOOKUP($A97,기획현황!$F:$BS,기획현황!$BG$1,FALSE))=TRUE,0,VLOOKUP($A97,기획현황!$F:$BS,기획현황!$BG$1,FALSE))</f>
        <v>0</v>
      </c>
      <c r="X97" s="1138"/>
      <c r="Y97" s="238"/>
      <c r="Z97" s="1130">
        <f t="shared" si="16"/>
        <v>0</v>
      </c>
      <c r="AA97" s="1131">
        <f t="shared" si="16"/>
        <v>0</v>
      </c>
      <c r="AB97" s="1147">
        <f t="shared" si="16"/>
        <v>0</v>
      </c>
      <c r="AC97" s="1140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30">
        <f t="shared" si="12"/>
        <v>0</v>
      </c>
      <c r="AE97" s="1141">
        <f t="shared" si="12"/>
        <v>0</v>
      </c>
      <c r="AF97" s="1141">
        <f t="shared" si="12"/>
        <v>0</v>
      </c>
      <c r="AG97" s="1141">
        <f t="shared" si="12"/>
        <v>0</v>
      </c>
      <c r="AH97" s="1142">
        <f t="shared" si="12"/>
        <v>0</v>
      </c>
      <c r="AI97" s="1142">
        <f t="shared" si="12"/>
        <v>0</v>
      </c>
      <c r="AJ97" s="1143">
        <f>IF(ISERROR(VLOOKUP($A97,기획현황!$F:$BS,기획현황!$AM$1,FALSE))=TRUE,0,VLOOKUP($A97,기획현황!$F:$BS,기획현황!$AM$1,FALSE))</f>
        <v>0</v>
      </c>
      <c r="AK97" s="1138">
        <f t="shared" si="13"/>
        <v>0</v>
      </c>
      <c r="AL97" s="31"/>
    </row>
    <row r="98" spans="2:38" ht="53.25" customHeight="1">
      <c r="B98" s="310" t="str">
        <f t="shared" si="15"/>
        <v/>
      </c>
      <c r="C98" s="1125">
        <f>IF(ISERROR(VLOOKUP($A98,기획현황!$F:$BS,기획현황!$AG$1,FALSE))=TRUE,0,VLOOKUP($A98,기획현황!$F:$BS,기획현황!$AG$1,FALSE))</f>
        <v>0</v>
      </c>
      <c r="D98" s="1125">
        <f>IF(ISERROR(VLOOKUP($A98,기획현황!$F:$BS,기획현황!$AK$1,FALSE))=TRUE,0,VLOOKUP($A98,기획현황!$F:$BS,기획현황!$AK$1,FALSE))</f>
        <v>0</v>
      </c>
      <c r="F98" s="1148"/>
      <c r="G98" s="1127" t="str">
        <f>IF(ISERROR(VLOOKUP($A98,기획현황!$F:$BS,기획현황!$U$1,FALSE))=TRUE,"",VLOOKUP($A98,기획현황!$F:$BS,기획현황!$U$1,FALSE))</f>
        <v/>
      </c>
      <c r="H98" s="1127" t="str">
        <f>IF(ISERROR(VLOOKUP($A98,기획현황!$F:$BS,기획현황!$X$1,FALSE))=TRUE,"",VLOOKUP($A98,기획현황!$F:$BS,기획현황!$X$1,FALSE))</f>
        <v/>
      </c>
      <c r="I98" s="1128" t="str">
        <f>IF(ISERROR(VLOOKUP($A98,기획현황!$F:$BS,기획현황!$AG$1,FALSE))=TRUE,"",VLOOKUP($A98,기획현황!$F:$BS,기획현황!$AG$1,FALSE))</f>
        <v/>
      </c>
      <c r="J98" s="1144">
        <f>SUMIF(기획현황!$F:$F,$A98,기획현황!$AF:$AF)</f>
        <v>0</v>
      </c>
      <c r="K98" s="1130">
        <f>IF(ISERROR(VLOOKUP($A98,기획현황!$F:$BS,기획현황!$AU$1,FALSE))=TRUE,0,VLOOKUP($A98,기획현황!$F:$BS,기획현황!$AU$1,FALSE))</f>
        <v>0</v>
      </c>
      <c r="L98" s="1131">
        <f>IF(ISERROR(VLOOKUP($A98,기획현황!$F:$BS,기획현황!$AV$1,FALSE))=TRUE,0,VLOOKUP($A98,기획현황!$F:$BS,기획현황!$AV$1,FALSE))</f>
        <v>0</v>
      </c>
      <c r="M98" s="1132">
        <f>IF(ISERROR(VLOOKUP($A98,기획현황!$F:$BS,기획현황!$AW$1,FALSE))=TRUE,0,VLOOKUP($A98,기획현황!$F:$BS,기획현황!$AW$1,FALSE))</f>
        <v>0</v>
      </c>
      <c r="N98" s="1133">
        <f>IF(ISERROR(VLOOKUP($A98,기획현황!$F:$BS,기획현황!$AP$1,FALSE))=TRUE,0,VLOOKUP($A98,기획현황!$F:$BS,기획현황!$AP$1,FALSE))</f>
        <v>0</v>
      </c>
      <c r="O98" s="1134">
        <f t="shared" si="11"/>
        <v>0</v>
      </c>
      <c r="P98" s="1135">
        <f t="shared" si="11"/>
        <v>0</v>
      </c>
      <c r="Q98" s="1135">
        <f t="shared" si="11"/>
        <v>0</v>
      </c>
      <c r="R98" s="1135">
        <f t="shared" si="11"/>
        <v>0</v>
      </c>
      <c r="S98" s="1136">
        <f t="shared" si="11"/>
        <v>0</v>
      </c>
      <c r="T98" s="1136">
        <f t="shared" si="11"/>
        <v>0</v>
      </c>
      <c r="U98" s="1137">
        <f>IF(ISERROR(VLOOKUP($A98,기획현황!$F:$BS,기획현황!$AM$1,FALSE))=TRUE,0,VLOOKUP($A98,기획현황!$F:$BS,기획현황!$AM$1,FALSE))</f>
        <v>0</v>
      </c>
      <c r="V98" s="1138">
        <f t="shared" si="14"/>
        <v>0</v>
      </c>
      <c r="W98" s="1139">
        <f>IF(ISERROR(VLOOKUP($A98,기획현황!$F:$BS,기획현황!$BG$1,FALSE))=TRUE,0,VLOOKUP($A98,기획현황!$F:$BS,기획현황!$BG$1,FALSE))</f>
        <v>0</v>
      </c>
      <c r="X98" s="1138"/>
      <c r="Y98" s="238"/>
      <c r="Z98" s="1130">
        <f t="shared" si="16"/>
        <v>0</v>
      </c>
      <c r="AA98" s="1131">
        <f t="shared" si="16"/>
        <v>0</v>
      </c>
      <c r="AB98" s="1147">
        <f t="shared" si="16"/>
        <v>0</v>
      </c>
      <c r="AC98" s="1140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30">
        <f t="shared" si="12"/>
        <v>0</v>
      </c>
      <c r="AE98" s="1141">
        <f t="shared" si="12"/>
        <v>0</v>
      </c>
      <c r="AF98" s="1141">
        <f t="shared" si="12"/>
        <v>0</v>
      </c>
      <c r="AG98" s="1141">
        <f t="shared" si="12"/>
        <v>0</v>
      </c>
      <c r="AH98" s="1142">
        <f t="shared" si="12"/>
        <v>0</v>
      </c>
      <c r="AI98" s="1142">
        <f t="shared" si="12"/>
        <v>0</v>
      </c>
      <c r="AJ98" s="1143">
        <f>IF(ISERROR(VLOOKUP($A98,기획현황!$F:$BS,기획현황!$AM$1,FALSE))=TRUE,0,VLOOKUP($A98,기획현황!$F:$BS,기획현황!$AM$1,FALSE))</f>
        <v>0</v>
      </c>
      <c r="AK98" s="1138">
        <f t="shared" si="13"/>
        <v>0</v>
      </c>
      <c r="AL98" s="31"/>
    </row>
    <row r="99" spans="2:38" ht="53.25" customHeight="1">
      <c r="B99" s="310" t="str">
        <f t="shared" si="15"/>
        <v/>
      </c>
      <c r="C99" s="1125">
        <f>IF(ISERROR(VLOOKUP($A99,기획현황!$F:$BS,기획현황!$AG$1,FALSE))=TRUE,0,VLOOKUP($A99,기획현황!$F:$BS,기획현황!$AG$1,FALSE))</f>
        <v>0</v>
      </c>
      <c r="D99" s="1125">
        <f>IF(ISERROR(VLOOKUP($A99,기획현황!$F:$BS,기획현황!$AK$1,FALSE))=TRUE,0,VLOOKUP($A99,기획현황!$F:$BS,기획현황!$AK$1,FALSE))</f>
        <v>0</v>
      </c>
      <c r="F99" s="1148"/>
      <c r="G99" s="1127" t="str">
        <f>IF(ISERROR(VLOOKUP($A99,기획현황!$F:$BS,기획현황!$U$1,FALSE))=TRUE,"",VLOOKUP($A99,기획현황!$F:$BS,기획현황!$U$1,FALSE))</f>
        <v/>
      </c>
      <c r="H99" s="1127" t="str">
        <f>IF(ISERROR(VLOOKUP($A99,기획현황!$F:$BS,기획현황!$X$1,FALSE))=TRUE,"",VLOOKUP($A99,기획현황!$F:$BS,기획현황!$X$1,FALSE))</f>
        <v/>
      </c>
      <c r="I99" s="1128" t="str">
        <f>IF(ISERROR(VLOOKUP($A99,기획현황!$F:$BS,기획현황!$AG$1,FALSE))=TRUE,"",VLOOKUP($A99,기획현황!$F:$BS,기획현황!$AG$1,FALSE))</f>
        <v/>
      </c>
      <c r="J99" s="1144">
        <f>SUMIF(기획현황!$F:$F,$A99,기획현황!$AF:$AF)</f>
        <v>0</v>
      </c>
      <c r="K99" s="1130">
        <f>IF(ISERROR(VLOOKUP($A99,기획현황!$F:$BS,기획현황!$AU$1,FALSE))=TRUE,0,VLOOKUP($A99,기획현황!$F:$BS,기획현황!$AU$1,FALSE))</f>
        <v>0</v>
      </c>
      <c r="L99" s="1131">
        <f>IF(ISERROR(VLOOKUP($A99,기획현황!$F:$BS,기획현황!$AV$1,FALSE))=TRUE,0,VLOOKUP($A99,기획현황!$F:$BS,기획현황!$AV$1,FALSE))</f>
        <v>0</v>
      </c>
      <c r="M99" s="1132">
        <f>IF(ISERROR(VLOOKUP($A99,기획현황!$F:$BS,기획현황!$AW$1,FALSE))=TRUE,0,VLOOKUP($A99,기획현황!$F:$BS,기획현황!$AW$1,FALSE))</f>
        <v>0</v>
      </c>
      <c r="N99" s="1133">
        <f>IF(ISERROR(VLOOKUP($A99,기획현황!$F:$BS,기획현황!$AP$1,FALSE))=TRUE,0,VLOOKUP($A99,기획현황!$F:$BS,기획현황!$AP$1,FALSE))</f>
        <v>0</v>
      </c>
      <c r="O99" s="1134">
        <f t="shared" si="11"/>
        <v>0</v>
      </c>
      <c r="P99" s="1135">
        <f t="shared" si="11"/>
        <v>0</v>
      </c>
      <c r="Q99" s="1135">
        <f t="shared" si="11"/>
        <v>0</v>
      </c>
      <c r="R99" s="1135">
        <f t="shared" si="11"/>
        <v>0</v>
      </c>
      <c r="S99" s="1136">
        <f t="shared" si="11"/>
        <v>0</v>
      </c>
      <c r="T99" s="1136">
        <f t="shared" si="11"/>
        <v>0</v>
      </c>
      <c r="U99" s="1137">
        <f>IF(ISERROR(VLOOKUP($A99,기획현황!$F:$BS,기획현황!$AM$1,FALSE))=TRUE,0,VLOOKUP($A99,기획현황!$F:$BS,기획현황!$AM$1,FALSE))</f>
        <v>0</v>
      </c>
      <c r="V99" s="1138">
        <f t="shared" si="14"/>
        <v>0</v>
      </c>
      <c r="W99" s="1139">
        <f>IF(ISERROR(VLOOKUP($A99,기획현황!$F:$BS,기획현황!$BG$1,FALSE))=TRUE,0,VLOOKUP($A99,기획현황!$F:$BS,기획현황!$BG$1,FALSE))</f>
        <v>0</v>
      </c>
      <c r="X99" s="1138"/>
      <c r="Y99" s="238"/>
      <c r="Z99" s="1130">
        <f t="shared" si="16"/>
        <v>0</v>
      </c>
      <c r="AA99" s="1131">
        <f t="shared" si="16"/>
        <v>0</v>
      </c>
      <c r="AB99" s="1147">
        <f t="shared" si="16"/>
        <v>0</v>
      </c>
      <c r="AC99" s="1140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30">
        <f t="shared" si="12"/>
        <v>0</v>
      </c>
      <c r="AE99" s="1141">
        <f t="shared" si="12"/>
        <v>0</v>
      </c>
      <c r="AF99" s="1141">
        <f t="shared" si="12"/>
        <v>0</v>
      </c>
      <c r="AG99" s="1141">
        <f t="shared" si="12"/>
        <v>0</v>
      </c>
      <c r="AH99" s="1142">
        <f t="shared" si="12"/>
        <v>0</v>
      </c>
      <c r="AI99" s="1142">
        <f t="shared" si="12"/>
        <v>0</v>
      </c>
      <c r="AJ99" s="1143">
        <f>IF(ISERROR(VLOOKUP($A99,기획현황!$F:$BS,기획현황!$AM$1,FALSE))=TRUE,0,VLOOKUP($A99,기획현황!$F:$BS,기획현황!$AM$1,FALSE))</f>
        <v>0</v>
      </c>
      <c r="AK99" s="1138">
        <f t="shared" si="13"/>
        <v>0</v>
      </c>
      <c r="AL99" s="31"/>
    </row>
    <row r="100" spans="2:38" ht="53.25" customHeight="1">
      <c r="B100" s="310" t="str">
        <f t="shared" si="15"/>
        <v/>
      </c>
      <c r="C100" s="1125">
        <f>IF(ISERROR(VLOOKUP($A100,기획현황!$F:$BS,기획현황!$AG$1,FALSE))=TRUE,0,VLOOKUP($A100,기획현황!$F:$BS,기획현황!$AG$1,FALSE))</f>
        <v>0</v>
      </c>
      <c r="D100" s="1125">
        <f>IF(ISERROR(VLOOKUP($A100,기획현황!$F:$BS,기획현황!$AK$1,FALSE))=TRUE,0,VLOOKUP($A100,기획현황!$F:$BS,기획현황!$AK$1,FALSE))</f>
        <v>0</v>
      </c>
      <c r="F100" s="1148"/>
      <c r="G100" s="1127" t="str">
        <f>IF(ISERROR(VLOOKUP($A100,기획현황!$F:$BS,기획현황!$U$1,FALSE))=TRUE,"",VLOOKUP($A100,기획현황!$F:$BS,기획현황!$U$1,FALSE))</f>
        <v/>
      </c>
      <c r="H100" s="1127" t="str">
        <f>IF(ISERROR(VLOOKUP($A100,기획현황!$F:$BS,기획현황!$X$1,FALSE))=TRUE,"",VLOOKUP($A100,기획현황!$F:$BS,기획현황!$X$1,FALSE))</f>
        <v/>
      </c>
      <c r="I100" s="1128" t="str">
        <f>IF(ISERROR(VLOOKUP($A100,기획현황!$F:$BS,기획현황!$AG$1,FALSE))=TRUE,"",VLOOKUP($A100,기획현황!$F:$BS,기획현황!$AG$1,FALSE))</f>
        <v/>
      </c>
      <c r="J100" s="1144">
        <f>SUMIF(기획현황!$F:$F,$A100,기획현황!$AF:$AF)</f>
        <v>0</v>
      </c>
      <c r="K100" s="1130">
        <f>IF(ISERROR(VLOOKUP($A100,기획현황!$F:$BS,기획현황!$AU$1,FALSE))=TRUE,0,VLOOKUP($A100,기획현황!$F:$BS,기획현황!$AU$1,FALSE))</f>
        <v>0</v>
      </c>
      <c r="L100" s="1131">
        <f>IF(ISERROR(VLOOKUP($A100,기획현황!$F:$BS,기획현황!$AV$1,FALSE))=TRUE,0,VLOOKUP($A100,기획현황!$F:$BS,기획현황!$AV$1,FALSE))</f>
        <v>0</v>
      </c>
      <c r="M100" s="1132">
        <f>IF(ISERROR(VLOOKUP($A100,기획현황!$F:$BS,기획현황!$AW$1,FALSE))=TRUE,0,VLOOKUP($A100,기획현황!$F:$BS,기획현황!$AW$1,FALSE))</f>
        <v>0</v>
      </c>
      <c r="N100" s="1133">
        <f>IF(ISERROR(VLOOKUP($A100,기획현황!$F:$BS,기획현황!$AP$1,FALSE))=TRUE,0,VLOOKUP($A100,기획현황!$F:$BS,기획현황!$AP$1,FALSE))</f>
        <v>0</v>
      </c>
      <c r="O100" s="1134">
        <f t="shared" si="11"/>
        <v>0</v>
      </c>
      <c r="P100" s="1135">
        <f t="shared" si="11"/>
        <v>0</v>
      </c>
      <c r="Q100" s="1135">
        <f t="shared" si="11"/>
        <v>0</v>
      </c>
      <c r="R100" s="1135">
        <f t="shared" si="11"/>
        <v>0</v>
      </c>
      <c r="S100" s="1136">
        <f t="shared" si="11"/>
        <v>0</v>
      </c>
      <c r="T100" s="1136">
        <f t="shared" si="11"/>
        <v>0</v>
      </c>
      <c r="U100" s="1137">
        <f>IF(ISERROR(VLOOKUP($A100,기획현황!$F:$BS,기획현황!$AM$1,FALSE))=TRUE,0,VLOOKUP($A100,기획현황!$F:$BS,기획현황!$AM$1,FALSE))</f>
        <v>0</v>
      </c>
      <c r="V100" s="1138">
        <f t="shared" si="14"/>
        <v>0</v>
      </c>
      <c r="W100" s="1139">
        <f>IF(ISERROR(VLOOKUP($A100,기획현황!$F:$BS,기획현황!$BG$1,FALSE))=TRUE,0,VLOOKUP($A100,기획현황!$F:$BS,기획현황!$BG$1,FALSE))</f>
        <v>0</v>
      </c>
      <c r="X100" s="1138"/>
      <c r="Y100" s="238"/>
      <c r="Z100" s="1130">
        <f t="shared" si="16"/>
        <v>0</v>
      </c>
      <c r="AA100" s="1131">
        <f t="shared" si="16"/>
        <v>0</v>
      </c>
      <c r="AB100" s="1147">
        <f t="shared" si="16"/>
        <v>0</v>
      </c>
      <c r="AC100" s="1140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30">
        <f t="shared" si="12"/>
        <v>0</v>
      </c>
      <c r="AE100" s="1141">
        <f t="shared" si="12"/>
        <v>0</v>
      </c>
      <c r="AF100" s="1141">
        <f t="shared" si="12"/>
        <v>0</v>
      </c>
      <c r="AG100" s="1141">
        <f t="shared" si="12"/>
        <v>0</v>
      </c>
      <c r="AH100" s="1142">
        <f t="shared" si="12"/>
        <v>0</v>
      </c>
      <c r="AI100" s="1142">
        <f t="shared" si="12"/>
        <v>0</v>
      </c>
      <c r="AJ100" s="1143">
        <f>IF(ISERROR(VLOOKUP($A100,기획현황!$F:$BS,기획현황!$AM$1,FALSE))=TRUE,0,VLOOKUP($A100,기획현황!$F:$BS,기획현황!$AM$1,FALSE))</f>
        <v>0</v>
      </c>
      <c r="AK100" s="1138">
        <f t="shared" si="13"/>
        <v>0</v>
      </c>
      <c r="AL100" s="31"/>
    </row>
    <row r="101" spans="2:38" ht="53.25" customHeight="1">
      <c r="B101" s="310" t="str">
        <f t="shared" si="15"/>
        <v/>
      </c>
      <c r="C101" s="1125">
        <f>IF(ISERROR(VLOOKUP($A101,기획현황!$F:$BS,기획현황!$AG$1,FALSE))=TRUE,0,VLOOKUP($A101,기획현황!$F:$BS,기획현황!$AG$1,FALSE))</f>
        <v>0</v>
      </c>
      <c r="D101" s="1125">
        <f>IF(ISERROR(VLOOKUP($A101,기획현황!$F:$BS,기획현황!$AK$1,FALSE))=TRUE,0,VLOOKUP($A101,기획현황!$F:$BS,기획현황!$AK$1,FALSE))</f>
        <v>0</v>
      </c>
      <c r="F101" s="1148"/>
      <c r="G101" s="1127" t="str">
        <f>IF(ISERROR(VLOOKUP($A101,기획현황!$F:$BS,기획현황!$U$1,FALSE))=TRUE,"",VLOOKUP($A101,기획현황!$F:$BS,기획현황!$U$1,FALSE))</f>
        <v/>
      </c>
      <c r="H101" s="1127" t="str">
        <f>IF(ISERROR(VLOOKUP($A101,기획현황!$F:$BS,기획현황!$X$1,FALSE))=TRUE,"",VLOOKUP($A101,기획현황!$F:$BS,기획현황!$X$1,FALSE))</f>
        <v/>
      </c>
      <c r="I101" s="1128" t="str">
        <f>IF(ISERROR(VLOOKUP($A101,기획현황!$F:$BS,기획현황!$AG$1,FALSE))=TRUE,"",VLOOKUP($A101,기획현황!$F:$BS,기획현황!$AG$1,FALSE))</f>
        <v/>
      </c>
      <c r="J101" s="1144">
        <f>SUMIF(기획현황!$F:$F,$A101,기획현황!$AF:$AF)</f>
        <v>0</v>
      </c>
      <c r="K101" s="1130">
        <f>IF(ISERROR(VLOOKUP($A101,기획현황!$F:$BS,기획현황!$AU$1,FALSE))=TRUE,0,VLOOKUP($A101,기획현황!$F:$BS,기획현황!$AU$1,FALSE))</f>
        <v>0</v>
      </c>
      <c r="L101" s="1131">
        <f>IF(ISERROR(VLOOKUP($A101,기획현황!$F:$BS,기획현황!$AV$1,FALSE))=TRUE,0,VLOOKUP($A101,기획현황!$F:$BS,기획현황!$AV$1,FALSE))</f>
        <v>0</v>
      </c>
      <c r="M101" s="1132">
        <f>IF(ISERROR(VLOOKUP($A101,기획현황!$F:$BS,기획현황!$AW$1,FALSE))=TRUE,0,VLOOKUP($A101,기획현황!$F:$BS,기획현황!$AW$1,FALSE))</f>
        <v>0</v>
      </c>
      <c r="N101" s="1133">
        <f>IF(ISERROR(VLOOKUP($A101,기획현황!$F:$BS,기획현황!$AP$1,FALSE))=TRUE,0,VLOOKUP($A101,기획현황!$F:$BS,기획현황!$AP$1,FALSE))</f>
        <v>0</v>
      </c>
      <c r="O101" s="1134">
        <f t="shared" si="11"/>
        <v>0</v>
      </c>
      <c r="P101" s="1135">
        <f t="shared" si="11"/>
        <v>0</v>
      </c>
      <c r="Q101" s="1135">
        <f t="shared" si="11"/>
        <v>0</v>
      </c>
      <c r="R101" s="1135">
        <f t="shared" si="11"/>
        <v>0</v>
      </c>
      <c r="S101" s="1136">
        <f t="shared" si="11"/>
        <v>0</v>
      </c>
      <c r="T101" s="1136">
        <f t="shared" si="11"/>
        <v>0</v>
      </c>
      <c r="U101" s="1137">
        <f>IF(ISERROR(VLOOKUP($A101,기획현황!$F:$BS,기획현황!$AM$1,FALSE))=TRUE,0,VLOOKUP($A101,기획현황!$F:$BS,기획현황!$AM$1,FALSE))</f>
        <v>0</v>
      </c>
      <c r="V101" s="1138">
        <f t="shared" si="14"/>
        <v>0</v>
      </c>
      <c r="W101" s="1139">
        <f>IF(ISERROR(VLOOKUP($A101,기획현황!$F:$BS,기획현황!$BG$1,FALSE))=TRUE,0,VLOOKUP($A101,기획현황!$F:$BS,기획현황!$BG$1,FALSE))</f>
        <v>0</v>
      </c>
      <c r="X101" s="1138"/>
      <c r="Y101" s="238"/>
      <c r="Z101" s="1130">
        <f t="shared" si="16"/>
        <v>0</v>
      </c>
      <c r="AA101" s="1131">
        <f t="shared" si="16"/>
        <v>0</v>
      </c>
      <c r="AB101" s="1147">
        <f t="shared" si="16"/>
        <v>0</v>
      </c>
      <c r="AC101" s="1140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30">
        <f t="shared" si="12"/>
        <v>0</v>
      </c>
      <c r="AE101" s="1141">
        <f t="shared" si="12"/>
        <v>0</v>
      </c>
      <c r="AF101" s="1141">
        <f t="shared" si="12"/>
        <v>0</v>
      </c>
      <c r="AG101" s="1141">
        <f t="shared" si="12"/>
        <v>0</v>
      </c>
      <c r="AH101" s="1142">
        <f t="shared" si="12"/>
        <v>0</v>
      </c>
      <c r="AI101" s="1142">
        <f t="shared" si="12"/>
        <v>0</v>
      </c>
      <c r="AJ101" s="1143">
        <f>IF(ISERROR(VLOOKUP($A101,기획현황!$F:$BS,기획현황!$AM$1,FALSE))=TRUE,0,VLOOKUP($A101,기획현황!$F:$BS,기획현황!$AM$1,FALSE))</f>
        <v>0</v>
      </c>
      <c r="AK101" s="1138">
        <f t="shared" si="13"/>
        <v>0</v>
      </c>
      <c r="AL101" s="31"/>
    </row>
    <row r="102" spans="2:38" ht="53.25" customHeight="1">
      <c r="B102" s="310" t="str">
        <f t="shared" si="15"/>
        <v/>
      </c>
      <c r="C102" s="1125">
        <f>IF(ISERROR(VLOOKUP($A102,기획현황!$F:$BS,기획현황!$AG$1,FALSE))=TRUE,0,VLOOKUP($A102,기획현황!$F:$BS,기획현황!$AG$1,FALSE))</f>
        <v>0</v>
      </c>
      <c r="D102" s="1125">
        <f>IF(ISERROR(VLOOKUP($A102,기획현황!$F:$BS,기획현황!$AK$1,FALSE))=TRUE,0,VLOOKUP($A102,기획현황!$F:$BS,기획현황!$AK$1,FALSE))</f>
        <v>0</v>
      </c>
      <c r="F102" s="1148"/>
      <c r="G102" s="1127" t="str">
        <f>IF(ISERROR(VLOOKUP($A102,기획현황!$F:$BS,기획현황!$U$1,FALSE))=TRUE,"",VLOOKUP($A102,기획현황!$F:$BS,기획현황!$U$1,FALSE))</f>
        <v/>
      </c>
      <c r="H102" s="1127" t="str">
        <f>IF(ISERROR(VLOOKUP($A102,기획현황!$F:$BS,기획현황!$X$1,FALSE))=TRUE,"",VLOOKUP($A102,기획현황!$F:$BS,기획현황!$X$1,FALSE))</f>
        <v/>
      </c>
      <c r="I102" s="1128" t="str">
        <f>IF(ISERROR(VLOOKUP($A102,기획현황!$F:$BS,기획현황!$AG$1,FALSE))=TRUE,"",VLOOKUP($A102,기획현황!$F:$BS,기획현황!$AG$1,FALSE))</f>
        <v/>
      </c>
      <c r="J102" s="1144">
        <f>SUMIF(기획현황!$F:$F,$A102,기획현황!$AF:$AF)</f>
        <v>0</v>
      </c>
      <c r="K102" s="1130">
        <f>IF(ISERROR(VLOOKUP($A102,기획현황!$F:$BS,기획현황!$AU$1,FALSE))=TRUE,0,VLOOKUP($A102,기획현황!$F:$BS,기획현황!$AU$1,FALSE))</f>
        <v>0</v>
      </c>
      <c r="L102" s="1131">
        <f>IF(ISERROR(VLOOKUP($A102,기획현황!$F:$BS,기획현황!$AV$1,FALSE))=TRUE,0,VLOOKUP($A102,기획현황!$F:$BS,기획현황!$AV$1,FALSE))</f>
        <v>0</v>
      </c>
      <c r="M102" s="1132">
        <f>IF(ISERROR(VLOOKUP($A102,기획현황!$F:$BS,기획현황!$AW$1,FALSE))=TRUE,0,VLOOKUP($A102,기획현황!$F:$BS,기획현황!$AW$1,FALSE))</f>
        <v>0</v>
      </c>
      <c r="N102" s="1133">
        <f>IF(ISERROR(VLOOKUP($A102,기획현황!$F:$BS,기획현황!$AP$1,FALSE))=TRUE,0,VLOOKUP($A102,기획현황!$F:$BS,기획현황!$AP$1,FALSE))</f>
        <v>0</v>
      </c>
      <c r="O102" s="1134">
        <f t="shared" si="11"/>
        <v>0</v>
      </c>
      <c r="P102" s="1135">
        <f t="shared" si="11"/>
        <v>0</v>
      </c>
      <c r="Q102" s="1135">
        <f t="shared" si="11"/>
        <v>0</v>
      </c>
      <c r="R102" s="1135">
        <f t="shared" si="11"/>
        <v>0</v>
      </c>
      <c r="S102" s="1136">
        <f t="shared" si="11"/>
        <v>0</v>
      </c>
      <c r="T102" s="1136">
        <f t="shared" si="11"/>
        <v>0</v>
      </c>
      <c r="U102" s="1137">
        <f>IF(ISERROR(VLOOKUP($A102,기획현황!$F:$BS,기획현황!$AM$1,FALSE))=TRUE,0,VLOOKUP($A102,기획현황!$F:$BS,기획현황!$AM$1,FALSE))</f>
        <v>0</v>
      </c>
      <c r="V102" s="1138">
        <f t="shared" si="14"/>
        <v>0</v>
      </c>
      <c r="W102" s="1139">
        <f>IF(ISERROR(VLOOKUP($A102,기획현황!$F:$BS,기획현황!$BG$1,FALSE))=TRUE,0,VLOOKUP($A102,기획현황!$F:$BS,기획현황!$BG$1,FALSE))</f>
        <v>0</v>
      </c>
      <c r="X102" s="1138"/>
      <c r="Y102" s="238"/>
      <c r="Z102" s="1130">
        <f t="shared" si="16"/>
        <v>0</v>
      </c>
      <c r="AA102" s="1131">
        <f t="shared" si="16"/>
        <v>0</v>
      </c>
      <c r="AB102" s="1147">
        <f t="shared" si="16"/>
        <v>0</v>
      </c>
      <c r="AC102" s="1140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30">
        <f t="shared" si="12"/>
        <v>0</v>
      </c>
      <c r="AE102" s="1141">
        <f t="shared" si="12"/>
        <v>0</v>
      </c>
      <c r="AF102" s="1141">
        <f t="shared" si="12"/>
        <v>0</v>
      </c>
      <c r="AG102" s="1141">
        <f t="shared" si="12"/>
        <v>0</v>
      </c>
      <c r="AH102" s="1142">
        <f t="shared" si="12"/>
        <v>0</v>
      </c>
      <c r="AI102" s="1142">
        <f t="shared" si="12"/>
        <v>0</v>
      </c>
      <c r="AJ102" s="1143">
        <f>IF(ISERROR(VLOOKUP($A102,기획현황!$F:$BS,기획현황!$AM$1,FALSE))=TRUE,0,VLOOKUP($A102,기획현황!$F:$BS,기획현황!$AM$1,FALSE))</f>
        <v>0</v>
      </c>
      <c r="AK102" s="1138">
        <f t="shared" si="13"/>
        <v>0</v>
      </c>
      <c r="AL102" s="31"/>
    </row>
    <row r="103" spans="2:38" ht="53.25" customHeight="1">
      <c r="B103" s="310" t="str">
        <f t="shared" si="15"/>
        <v/>
      </c>
      <c r="C103" s="1125">
        <f>IF(ISERROR(VLOOKUP($A103,기획현황!$F:$BS,기획현황!$AG$1,FALSE))=TRUE,0,VLOOKUP($A103,기획현황!$F:$BS,기획현황!$AG$1,FALSE))</f>
        <v>0</v>
      </c>
      <c r="D103" s="1125">
        <f>IF(ISERROR(VLOOKUP($A103,기획현황!$F:$BS,기획현황!$AK$1,FALSE))=TRUE,0,VLOOKUP($A103,기획현황!$F:$BS,기획현황!$AK$1,FALSE))</f>
        <v>0</v>
      </c>
      <c r="F103" s="1148"/>
      <c r="G103" s="1127" t="str">
        <f>IF(ISERROR(VLOOKUP($A103,기획현황!$F:$BS,기획현황!$U$1,FALSE))=TRUE,"",VLOOKUP($A103,기획현황!$F:$BS,기획현황!$U$1,FALSE))</f>
        <v/>
      </c>
      <c r="H103" s="1127" t="str">
        <f>IF(ISERROR(VLOOKUP($A103,기획현황!$F:$BS,기획현황!$X$1,FALSE))=TRUE,"",VLOOKUP($A103,기획현황!$F:$BS,기획현황!$X$1,FALSE))</f>
        <v/>
      </c>
      <c r="I103" s="1128" t="str">
        <f>IF(ISERROR(VLOOKUP($A103,기획현황!$F:$BS,기획현황!$AG$1,FALSE))=TRUE,"",VLOOKUP($A103,기획현황!$F:$BS,기획현황!$AG$1,FALSE))</f>
        <v/>
      </c>
      <c r="J103" s="1144">
        <f>SUMIF(기획현황!$F:$F,$A103,기획현황!$AF:$AF)</f>
        <v>0</v>
      </c>
      <c r="K103" s="1130">
        <f>IF(ISERROR(VLOOKUP($A103,기획현황!$F:$BS,기획현황!$AU$1,FALSE))=TRUE,0,VLOOKUP($A103,기획현황!$F:$BS,기획현황!$AU$1,FALSE))</f>
        <v>0</v>
      </c>
      <c r="L103" s="1131">
        <f>IF(ISERROR(VLOOKUP($A103,기획현황!$F:$BS,기획현황!$AV$1,FALSE))=TRUE,0,VLOOKUP($A103,기획현황!$F:$BS,기획현황!$AV$1,FALSE))</f>
        <v>0</v>
      </c>
      <c r="M103" s="1132">
        <f>IF(ISERROR(VLOOKUP($A103,기획현황!$F:$BS,기획현황!$AW$1,FALSE))=TRUE,0,VLOOKUP($A103,기획현황!$F:$BS,기획현황!$AW$1,FALSE))</f>
        <v>0</v>
      </c>
      <c r="N103" s="1133">
        <f>IF(ISERROR(VLOOKUP($A103,기획현황!$F:$BS,기획현황!$AP$1,FALSE))=TRUE,0,VLOOKUP($A103,기획현황!$F:$BS,기획현황!$AP$1,FALSE))</f>
        <v>0</v>
      </c>
      <c r="O103" s="1134">
        <f t="shared" si="11"/>
        <v>0</v>
      </c>
      <c r="P103" s="1135">
        <f t="shared" si="11"/>
        <v>0</v>
      </c>
      <c r="Q103" s="1135">
        <f t="shared" si="11"/>
        <v>0</v>
      </c>
      <c r="R103" s="1135">
        <f t="shared" si="11"/>
        <v>0</v>
      </c>
      <c r="S103" s="1136">
        <f t="shared" si="11"/>
        <v>0</v>
      </c>
      <c r="T103" s="1136">
        <f t="shared" si="11"/>
        <v>0</v>
      </c>
      <c r="U103" s="1137">
        <f>IF(ISERROR(VLOOKUP($A103,기획현황!$F:$BS,기획현황!$AM$1,FALSE))=TRUE,0,VLOOKUP($A103,기획현황!$F:$BS,기획현황!$AM$1,FALSE))</f>
        <v>0</v>
      </c>
      <c r="V103" s="1138">
        <f t="shared" si="14"/>
        <v>0</v>
      </c>
      <c r="W103" s="1139">
        <f>IF(ISERROR(VLOOKUP($A103,기획현황!$F:$BS,기획현황!$BG$1,FALSE))=TRUE,0,VLOOKUP($A103,기획현황!$F:$BS,기획현황!$BG$1,FALSE))</f>
        <v>0</v>
      </c>
      <c r="X103" s="1138"/>
      <c r="Y103" s="238"/>
      <c r="Z103" s="1130">
        <f t="shared" si="16"/>
        <v>0</v>
      </c>
      <c r="AA103" s="1131">
        <f t="shared" si="16"/>
        <v>0</v>
      </c>
      <c r="AB103" s="1147">
        <f t="shared" si="16"/>
        <v>0</v>
      </c>
      <c r="AC103" s="1140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30">
        <f t="shared" si="12"/>
        <v>0</v>
      </c>
      <c r="AE103" s="1141">
        <f t="shared" si="12"/>
        <v>0</v>
      </c>
      <c r="AF103" s="1141">
        <f t="shared" si="12"/>
        <v>0</v>
      </c>
      <c r="AG103" s="1141">
        <f t="shared" si="12"/>
        <v>0</v>
      </c>
      <c r="AH103" s="1142">
        <f t="shared" si="12"/>
        <v>0</v>
      </c>
      <c r="AI103" s="1142">
        <f t="shared" si="12"/>
        <v>0</v>
      </c>
      <c r="AJ103" s="1143">
        <f>IF(ISERROR(VLOOKUP($A103,기획현황!$F:$BS,기획현황!$AM$1,FALSE))=TRUE,0,VLOOKUP($A103,기획현황!$F:$BS,기획현황!$AM$1,FALSE))</f>
        <v>0</v>
      </c>
      <c r="AK103" s="1138">
        <f t="shared" si="13"/>
        <v>0</v>
      </c>
      <c r="AL103" s="31"/>
    </row>
    <row r="104" spans="2:38" ht="53.25" customHeight="1">
      <c r="B104" s="310" t="str">
        <f t="shared" si="15"/>
        <v/>
      </c>
      <c r="C104" s="1125">
        <f>IF(ISERROR(VLOOKUP($A104,기획현황!$F:$BS,기획현황!$AG$1,FALSE))=TRUE,0,VLOOKUP($A104,기획현황!$F:$BS,기획현황!$AG$1,FALSE))</f>
        <v>0</v>
      </c>
      <c r="D104" s="1125">
        <f>IF(ISERROR(VLOOKUP($A104,기획현황!$F:$BS,기획현황!$AK$1,FALSE))=TRUE,0,VLOOKUP($A104,기획현황!$F:$BS,기획현황!$AK$1,FALSE))</f>
        <v>0</v>
      </c>
      <c r="F104" s="1148"/>
      <c r="G104" s="1127" t="str">
        <f>IF(ISERROR(VLOOKUP($A104,기획현황!$F:$BS,기획현황!$U$1,FALSE))=TRUE,"",VLOOKUP($A104,기획현황!$F:$BS,기획현황!$U$1,FALSE))</f>
        <v/>
      </c>
      <c r="H104" s="1127" t="str">
        <f>IF(ISERROR(VLOOKUP($A104,기획현황!$F:$BS,기획현황!$X$1,FALSE))=TRUE,"",VLOOKUP($A104,기획현황!$F:$BS,기획현황!$X$1,FALSE))</f>
        <v/>
      </c>
      <c r="I104" s="1128" t="str">
        <f>IF(ISERROR(VLOOKUP($A104,기획현황!$F:$BS,기획현황!$AG$1,FALSE))=TRUE,"",VLOOKUP($A104,기획현황!$F:$BS,기획현황!$AG$1,FALSE))</f>
        <v/>
      </c>
      <c r="J104" s="1144">
        <f>SUMIF(기획현황!$F:$F,$A104,기획현황!$AF:$AF)</f>
        <v>0</v>
      </c>
      <c r="K104" s="1130">
        <f>IF(ISERROR(VLOOKUP($A104,기획현황!$F:$BS,기획현황!$AU$1,FALSE))=TRUE,0,VLOOKUP($A104,기획현황!$F:$BS,기획현황!$AU$1,FALSE))</f>
        <v>0</v>
      </c>
      <c r="L104" s="1131">
        <f>IF(ISERROR(VLOOKUP($A104,기획현황!$F:$BS,기획현황!$AV$1,FALSE))=TRUE,0,VLOOKUP($A104,기획현황!$F:$BS,기획현황!$AV$1,FALSE))</f>
        <v>0</v>
      </c>
      <c r="M104" s="1132">
        <f>IF(ISERROR(VLOOKUP($A104,기획현황!$F:$BS,기획현황!$AW$1,FALSE))=TRUE,0,VLOOKUP($A104,기획현황!$F:$BS,기획현황!$AW$1,FALSE))</f>
        <v>0</v>
      </c>
      <c r="N104" s="1133">
        <f>IF(ISERROR(VLOOKUP($A104,기획현황!$F:$BS,기획현황!$AP$1,FALSE))=TRUE,0,VLOOKUP($A104,기획현황!$F:$BS,기획현황!$AP$1,FALSE))</f>
        <v>0</v>
      </c>
      <c r="O104" s="1134">
        <f t="shared" si="11"/>
        <v>0</v>
      </c>
      <c r="P104" s="1135">
        <f t="shared" si="11"/>
        <v>0</v>
      </c>
      <c r="Q104" s="1135">
        <f t="shared" si="11"/>
        <v>0</v>
      </c>
      <c r="R104" s="1135">
        <f t="shared" si="11"/>
        <v>0</v>
      </c>
      <c r="S104" s="1136">
        <f t="shared" si="11"/>
        <v>0</v>
      </c>
      <c r="T104" s="1136">
        <f t="shared" si="11"/>
        <v>0</v>
      </c>
      <c r="U104" s="1137">
        <f>IF(ISERROR(VLOOKUP($A104,기획현황!$F:$BS,기획현황!$AM$1,FALSE))=TRUE,0,VLOOKUP($A104,기획현황!$F:$BS,기획현황!$AM$1,FALSE))</f>
        <v>0</v>
      </c>
      <c r="V104" s="1138">
        <f t="shared" si="14"/>
        <v>0</v>
      </c>
      <c r="W104" s="1139">
        <f>IF(ISERROR(VLOOKUP($A104,기획현황!$F:$BS,기획현황!$BG$1,FALSE))=TRUE,0,VLOOKUP($A104,기획현황!$F:$BS,기획현황!$BG$1,FALSE))</f>
        <v>0</v>
      </c>
      <c r="X104" s="1138"/>
      <c r="Y104" s="238"/>
      <c r="Z104" s="1130">
        <f t="shared" si="16"/>
        <v>0</v>
      </c>
      <c r="AA104" s="1131">
        <f t="shared" si="16"/>
        <v>0</v>
      </c>
      <c r="AB104" s="1147">
        <f t="shared" si="16"/>
        <v>0</v>
      </c>
      <c r="AC104" s="1140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30">
        <f t="shared" si="12"/>
        <v>0</v>
      </c>
      <c r="AE104" s="1141">
        <f t="shared" si="12"/>
        <v>0</v>
      </c>
      <c r="AF104" s="1141">
        <f t="shared" si="12"/>
        <v>0</v>
      </c>
      <c r="AG104" s="1141">
        <f t="shared" si="12"/>
        <v>0</v>
      </c>
      <c r="AH104" s="1142">
        <f t="shared" si="12"/>
        <v>0</v>
      </c>
      <c r="AI104" s="1142">
        <f t="shared" si="12"/>
        <v>0</v>
      </c>
      <c r="AJ104" s="1143">
        <f>IF(ISERROR(VLOOKUP($A104,기획현황!$F:$BS,기획현황!$AM$1,FALSE))=TRUE,0,VLOOKUP($A104,기획현황!$F:$BS,기획현황!$AM$1,FALSE))</f>
        <v>0</v>
      </c>
      <c r="AK104" s="1138">
        <f t="shared" si="13"/>
        <v>0</v>
      </c>
      <c r="AL104" s="31"/>
    </row>
    <row r="105" spans="2:38" ht="53.25" customHeight="1">
      <c r="B105" s="310" t="str">
        <f t="shared" si="15"/>
        <v/>
      </c>
      <c r="C105" s="1125">
        <f>IF(ISERROR(VLOOKUP($A105,기획현황!$F:$BS,기획현황!$AG$1,FALSE))=TRUE,0,VLOOKUP($A105,기획현황!$F:$BS,기획현황!$AG$1,FALSE))</f>
        <v>0</v>
      </c>
      <c r="D105" s="1125">
        <f>IF(ISERROR(VLOOKUP($A105,기획현황!$F:$BS,기획현황!$AK$1,FALSE))=TRUE,0,VLOOKUP($A105,기획현황!$F:$BS,기획현황!$AK$1,FALSE))</f>
        <v>0</v>
      </c>
      <c r="F105" s="1148"/>
      <c r="G105" s="1127" t="str">
        <f>IF(ISERROR(VLOOKUP($A105,기획현황!$F:$BS,기획현황!$U$1,FALSE))=TRUE,"",VLOOKUP($A105,기획현황!$F:$BS,기획현황!$U$1,FALSE))</f>
        <v/>
      </c>
      <c r="H105" s="1127" t="str">
        <f>IF(ISERROR(VLOOKUP($A105,기획현황!$F:$BS,기획현황!$X$1,FALSE))=TRUE,"",VLOOKUP($A105,기획현황!$F:$BS,기획현황!$X$1,FALSE))</f>
        <v/>
      </c>
      <c r="I105" s="1128" t="str">
        <f>IF(ISERROR(VLOOKUP($A105,기획현황!$F:$BS,기획현황!$AG$1,FALSE))=TRUE,"",VLOOKUP($A105,기획현황!$F:$BS,기획현황!$AG$1,FALSE))</f>
        <v/>
      </c>
      <c r="J105" s="1144">
        <f>SUMIF(기획현황!$F:$F,$A105,기획현황!$AF:$AF)</f>
        <v>0</v>
      </c>
      <c r="K105" s="1130">
        <f>IF(ISERROR(VLOOKUP($A105,기획현황!$F:$BS,기획현황!$AU$1,FALSE))=TRUE,0,VLOOKUP($A105,기획현황!$F:$BS,기획현황!$AU$1,FALSE))</f>
        <v>0</v>
      </c>
      <c r="L105" s="1131">
        <f>IF(ISERROR(VLOOKUP($A105,기획현황!$F:$BS,기획현황!$AV$1,FALSE))=TRUE,0,VLOOKUP($A105,기획현황!$F:$BS,기획현황!$AV$1,FALSE))</f>
        <v>0</v>
      </c>
      <c r="M105" s="1132">
        <f>IF(ISERROR(VLOOKUP($A105,기획현황!$F:$BS,기획현황!$AW$1,FALSE))=TRUE,0,VLOOKUP($A105,기획현황!$F:$BS,기획현황!$AW$1,FALSE))</f>
        <v>0</v>
      </c>
      <c r="N105" s="1133">
        <f>IF(ISERROR(VLOOKUP($A105,기획현황!$F:$BS,기획현황!$AP$1,FALSE))=TRUE,0,VLOOKUP($A105,기획현황!$F:$BS,기획현황!$AP$1,FALSE))</f>
        <v>0</v>
      </c>
      <c r="O105" s="1134">
        <f t="shared" si="11"/>
        <v>0</v>
      </c>
      <c r="P105" s="1135">
        <f t="shared" si="11"/>
        <v>0</v>
      </c>
      <c r="Q105" s="1135">
        <f t="shared" si="11"/>
        <v>0</v>
      </c>
      <c r="R105" s="1135">
        <f t="shared" si="11"/>
        <v>0</v>
      </c>
      <c r="S105" s="1136">
        <f t="shared" si="11"/>
        <v>0</v>
      </c>
      <c r="T105" s="1136">
        <f t="shared" si="11"/>
        <v>0</v>
      </c>
      <c r="U105" s="1137">
        <f>IF(ISERROR(VLOOKUP($A105,기획현황!$F:$BS,기획현황!$AM$1,FALSE))=TRUE,0,VLOOKUP($A105,기획현황!$F:$BS,기획현황!$AM$1,FALSE))</f>
        <v>0</v>
      </c>
      <c r="V105" s="1138">
        <f t="shared" si="14"/>
        <v>0</v>
      </c>
      <c r="W105" s="1139">
        <f>IF(ISERROR(VLOOKUP($A105,기획현황!$F:$BS,기획현황!$BG$1,FALSE))=TRUE,0,VLOOKUP($A105,기획현황!$F:$BS,기획현황!$BG$1,FALSE))</f>
        <v>0</v>
      </c>
      <c r="X105" s="1138"/>
      <c r="Y105" s="238"/>
      <c r="Z105" s="1130">
        <f t="shared" si="16"/>
        <v>0</v>
      </c>
      <c r="AA105" s="1131">
        <f t="shared" si="16"/>
        <v>0</v>
      </c>
      <c r="AB105" s="1147">
        <f t="shared" si="16"/>
        <v>0</v>
      </c>
      <c r="AC105" s="1140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30">
        <f t="shared" si="12"/>
        <v>0</v>
      </c>
      <c r="AE105" s="1141">
        <f t="shared" si="12"/>
        <v>0</v>
      </c>
      <c r="AF105" s="1141">
        <f t="shared" si="12"/>
        <v>0</v>
      </c>
      <c r="AG105" s="1141">
        <f t="shared" si="12"/>
        <v>0</v>
      </c>
      <c r="AH105" s="1142">
        <f t="shared" si="12"/>
        <v>0</v>
      </c>
      <c r="AI105" s="1142">
        <f t="shared" si="12"/>
        <v>0</v>
      </c>
      <c r="AJ105" s="1143">
        <f>IF(ISERROR(VLOOKUP($A105,기획현황!$F:$BS,기획현황!$AM$1,FALSE))=TRUE,0,VLOOKUP($A105,기획현황!$F:$BS,기획현황!$AM$1,FALSE))</f>
        <v>0</v>
      </c>
      <c r="AK105" s="1138">
        <f t="shared" si="13"/>
        <v>0</v>
      </c>
      <c r="AL105" s="31"/>
    </row>
    <row r="106" spans="2:38" ht="53.25" customHeight="1">
      <c r="B106" s="310" t="str">
        <f t="shared" si="15"/>
        <v/>
      </c>
      <c r="C106" s="1125">
        <f>IF(ISERROR(VLOOKUP($A106,기획현황!$F:$BS,기획현황!$AG$1,FALSE))=TRUE,0,VLOOKUP($A106,기획현황!$F:$BS,기획현황!$AG$1,FALSE))</f>
        <v>0</v>
      </c>
      <c r="D106" s="1125">
        <f>IF(ISERROR(VLOOKUP($A106,기획현황!$F:$BS,기획현황!$AK$1,FALSE))=TRUE,0,VLOOKUP($A106,기획현황!$F:$BS,기획현황!$AK$1,FALSE))</f>
        <v>0</v>
      </c>
      <c r="F106" s="1148"/>
      <c r="G106" s="1127" t="str">
        <f>IF(ISERROR(VLOOKUP($A106,기획현황!$F:$BS,기획현황!$U$1,FALSE))=TRUE,"",VLOOKUP($A106,기획현황!$F:$BS,기획현황!$U$1,FALSE))</f>
        <v/>
      </c>
      <c r="H106" s="1127" t="str">
        <f>IF(ISERROR(VLOOKUP($A106,기획현황!$F:$BS,기획현황!$X$1,FALSE))=TRUE,"",VLOOKUP($A106,기획현황!$F:$BS,기획현황!$X$1,FALSE))</f>
        <v/>
      </c>
      <c r="I106" s="1128" t="str">
        <f>IF(ISERROR(VLOOKUP($A106,기획현황!$F:$BS,기획현황!$AG$1,FALSE))=TRUE,"",VLOOKUP($A106,기획현황!$F:$BS,기획현황!$AG$1,FALSE))</f>
        <v/>
      </c>
      <c r="J106" s="1144">
        <f>SUMIF(기획현황!$F:$F,$A106,기획현황!$AF:$AF)</f>
        <v>0</v>
      </c>
      <c r="K106" s="1130">
        <f>IF(ISERROR(VLOOKUP($A106,기획현황!$F:$BS,기획현황!$AU$1,FALSE))=TRUE,0,VLOOKUP($A106,기획현황!$F:$BS,기획현황!$AU$1,FALSE))</f>
        <v>0</v>
      </c>
      <c r="L106" s="1131">
        <f>IF(ISERROR(VLOOKUP($A106,기획현황!$F:$BS,기획현황!$AV$1,FALSE))=TRUE,0,VLOOKUP($A106,기획현황!$F:$BS,기획현황!$AV$1,FALSE))</f>
        <v>0</v>
      </c>
      <c r="M106" s="1132">
        <f>IF(ISERROR(VLOOKUP($A106,기획현황!$F:$BS,기획현황!$AW$1,FALSE))=TRUE,0,VLOOKUP($A106,기획현황!$F:$BS,기획현황!$AW$1,FALSE))</f>
        <v>0</v>
      </c>
      <c r="N106" s="1133">
        <f>IF(ISERROR(VLOOKUP($A106,기획현황!$F:$BS,기획현황!$AP$1,FALSE))=TRUE,0,VLOOKUP($A106,기획현황!$F:$BS,기획현황!$AP$1,FALSE))</f>
        <v>0</v>
      </c>
      <c r="O106" s="1134">
        <f t="shared" si="11"/>
        <v>0</v>
      </c>
      <c r="P106" s="1135">
        <f t="shared" si="11"/>
        <v>0</v>
      </c>
      <c r="Q106" s="1135">
        <f t="shared" si="11"/>
        <v>0</v>
      </c>
      <c r="R106" s="1135">
        <f t="shared" si="11"/>
        <v>0</v>
      </c>
      <c r="S106" s="1136">
        <f t="shared" si="11"/>
        <v>0</v>
      </c>
      <c r="T106" s="1136">
        <f t="shared" si="11"/>
        <v>0</v>
      </c>
      <c r="U106" s="1137">
        <f>IF(ISERROR(VLOOKUP($A106,기획현황!$F:$BS,기획현황!$AM$1,FALSE))=TRUE,0,VLOOKUP($A106,기획현황!$F:$BS,기획현황!$AM$1,FALSE))</f>
        <v>0</v>
      </c>
      <c r="V106" s="1138">
        <f t="shared" si="14"/>
        <v>0</v>
      </c>
      <c r="W106" s="1139">
        <f>IF(ISERROR(VLOOKUP($A106,기획현황!$F:$BS,기획현황!$BG$1,FALSE))=TRUE,0,VLOOKUP($A106,기획현황!$F:$BS,기획현황!$BG$1,FALSE))</f>
        <v>0</v>
      </c>
      <c r="X106" s="1138"/>
      <c r="Y106" s="238"/>
      <c r="Z106" s="1130">
        <f t="shared" si="16"/>
        <v>0</v>
      </c>
      <c r="AA106" s="1131">
        <f t="shared" si="16"/>
        <v>0</v>
      </c>
      <c r="AB106" s="1147">
        <f t="shared" si="16"/>
        <v>0</v>
      </c>
      <c r="AC106" s="1140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30">
        <f t="shared" si="12"/>
        <v>0</v>
      </c>
      <c r="AE106" s="1141">
        <f t="shared" si="12"/>
        <v>0</v>
      </c>
      <c r="AF106" s="1141">
        <f t="shared" si="12"/>
        <v>0</v>
      </c>
      <c r="AG106" s="1141">
        <f t="shared" ref="AD106:AI148" si="17">($N106*1.1)*AG$4</f>
        <v>0</v>
      </c>
      <c r="AH106" s="1142">
        <f t="shared" si="17"/>
        <v>0</v>
      </c>
      <c r="AI106" s="1142">
        <f t="shared" si="17"/>
        <v>0</v>
      </c>
      <c r="AJ106" s="1143">
        <f>IF(ISERROR(VLOOKUP($A106,기획현황!$F:$BS,기획현황!$AM$1,FALSE))=TRUE,0,VLOOKUP($A106,기획현황!$F:$BS,기획현황!$AM$1,FALSE))</f>
        <v>0</v>
      </c>
      <c r="AK106" s="1138">
        <f t="shared" si="13"/>
        <v>0</v>
      </c>
      <c r="AL106" s="31"/>
    </row>
    <row r="107" spans="2:38" ht="53.25" customHeight="1">
      <c r="B107" s="310" t="str">
        <f t="shared" si="15"/>
        <v/>
      </c>
      <c r="C107" s="1125">
        <f>IF(ISERROR(VLOOKUP($A107,기획현황!$F:$BS,기획현황!$AG$1,FALSE))=TRUE,0,VLOOKUP($A107,기획현황!$F:$BS,기획현황!$AG$1,FALSE))</f>
        <v>0</v>
      </c>
      <c r="D107" s="1125">
        <f>IF(ISERROR(VLOOKUP($A107,기획현황!$F:$BS,기획현황!$AK$1,FALSE))=TRUE,0,VLOOKUP($A107,기획현황!$F:$BS,기획현황!$AK$1,FALSE))</f>
        <v>0</v>
      </c>
      <c r="F107" s="1148"/>
      <c r="G107" s="1127" t="str">
        <f>IF(ISERROR(VLOOKUP($A107,기획현황!$F:$BS,기획현황!$U$1,FALSE))=TRUE,"",VLOOKUP($A107,기획현황!$F:$BS,기획현황!$U$1,FALSE))</f>
        <v/>
      </c>
      <c r="H107" s="1127" t="str">
        <f>IF(ISERROR(VLOOKUP($A107,기획현황!$F:$BS,기획현황!$X$1,FALSE))=TRUE,"",VLOOKUP($A107,기획현황!$F:$BS,기획현황!$X$1,FALSE))</f>
        <v/>
      </c>
      <c r="I107" s="1128" t="str">
        <f>IF(ISERROR(VLOOKUP($A107,기획현황!$F:$BS,기획현황!$AG$1,FALSE))=TRUE,"",VLOOKUP($A107,기획현황!$F:$BS,기획현황!$AG$1,FALSE))</f>
        <v/>
      </c>
      <c r="J107" s="1144">
        <f>SUMIF(기획현황!$F:$F,$A107,기획현황!$AF:$AF)</f>
        <v>0</v>
      </c>
      <c r="K107" s="1130">
        <f>IF(ISERROR(VLOOKUP($A107,기획현황!$F:$BS,기획현황!$AU$1,FALSE))=TRUE,0,VLOOKUP($A107,기획현황!$F:$BS,기획현황!$AU$1,FALSE))</f>
        <v>0</v>
      </c>
      <c r="L107" s="1131">
        <f>IF(ISERROR(VLOOKUP($A107,기획현황!$F:$BS,기획현황!$AV$1,FALSE))=TRUE,0,VLOOKUP($A107,기획현황!$F:$BS,기획현황!$AV$1,FALSE))</f>
        <v>0</v>
      </c>
      <c r="M107" s="1132">
        <f>IF(ISERROR(VLOOKUP($A107,기획현황!$F:$BS,기획현황!$AW$1,FALSE))=TRUE,0,VLOOKUP($A107,기획현황!$F:$BS,기획현황!$AW$1,FALSE))</f>
        <v>0</v>
      </c>
      <c r="N107" s="1133">
        <f>IF(ISERROR(VLOOKUP($A107,기획현황!$F:$BS,기획현황!$AP$1,FALSE))=TRUE,0,VLOOKUP($A107,기획현황!$F:$BS,기획현황!$AP$1,FALSE))</f>
        <v>0</v>
      </c>
      <c r="O107" s="1134">
        <f t="shared" ref="O107:T149" si="18">($N107*1.1)*O$4</f>
        <v>0</v>
      </c>
      <c r="P107" s="1135">
        <f t="shared" si="18"/>
        <v>0</v>
      </c>
      <c r="Q107" s="1135">
        <f t="shared" si="18"/>
        <v>0</v>
      </c>
      <c r="R107" s="1135">
        <f t="shared" si="18"/>
        <v>0</v>
      </c>
      <c r="S107" s="1136">
        <f t="shared" si="18"/>
        <v>0</v>
      </c>
      <c r="T107" s="1136">
        <f t="shared" si="18"/>
        <v>0</v>
      </c>
      <c r="U107" s="1137">
        <f>IF(ISERROR(VLOOKUP($A107,기획현황!$F:$BS,기획현황!$AM$1,FALSE))=TRUE,0,VLOOKUP($A107,기획현황!$F:$BS,기획현황!$AM$1,FALSE))</f>
        <v>0</v>
      </c>
      <c r="V107" s="1138">
        <f t="shared" si="14"/>
        <v>0</v>
      </c>
      <c r="W107" s="1139">
        <f>IF(ISERROR(VLOOKUP($A107,기획현황!$F:$BS,기획현황!$BG$1,FALSE))=TRUE,0,VLOOKUP($A107,기획현황!$F:$BS,기획현황!$BG$1,FALSE))</f>
        <v>0</v>
      </c>
      <c r="X107" s="1138"/>
      <c r="Y107" s="238"/>
      <c r="Z107" s="1130">
        <f t="shared" si="16"/>
        <v>0</v>
      </c>
      <c r="AA107" s="1131">
        <f t="shared" si="16"/>
        <v>0</v>
      </c>
      <c r="AB107" s="1147">
        <f t="shared" si="16"/>
        <v>0</v>
      </c>
      <c r="AC107" s="1140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30">
        <f t="shared" si="17"/>
        <v>0</v>
      </c>
      <c r="AE107" s="1141">
        <f t="shared" si="17"/>
        <v>0</v>
      </c>
      <c r="AF107" s="1141">
        <f t="shared" si="17"/>
        <v>0</v>
      </c>
      <c r="AG107" s="1141">
        <f t="shared" si="17"/>
        <v>0</v>
      </c>
      <c r="AH107" s="1142">
        <f t="shared" si="17"/>
        <v>0</v>
      </c>
      <c r="AI107" s="1142">
        <f t="shared" si="17"/>
        <v>0</v>
      </c>
      <c r="AJ107" s="1143">
        <f>IF(ISERROR(VLOOKUP($A107,기획현황!$F:$BS,기획현황!$AM$1,FALSE))=TRUE,0,VLOOKUP($A107,기획현황!$F:$BS,기획현황!$AM$1,FALSE))</f>
        <v>0</v>
      </c>
      <c r="AK107" s="1138">
        <f t="shared" si="13"/>
        <v>0</v>
      </c>
      <c r="AL107" s="31"/>
    </row>
    <row r="108" spans="2:38" ht="53.25" customHeight="1">
      <c r="B108" s="310" t="str">
        <f t="shared" si="15"/>
        <v/>
      </c>
      <c r="C108" s="1125">
        <f>IF(ISERROR(VLOOKUP($A108,기획현황!$F:$BS,기획현황!$AG$1,FALSE))=TRUE,0,VLOOKUP($A108,기획현황!$F:$BS,기획현황!$AG$1,FALSE))</f>
        <v>0</v>
      </c>
      <c r="D108" s="1125">
        <f>IF(ISERROR(VLOOKUP($A108,기획현황!$F:$BS,기획현황!$AK$1,FALSE))=TRUE,0,VLOOKUP($A108,기획현황!$F:$BS,기획현황!$AK$1,FALSE))</f>
        <v>0</v>
      </c>
      <c r="F108" s="1148"/>
      <c r="G108" s="1127" t="str">
        <f>IF(ISERROR(VLOOKUP($A108,기획현황!$F:$BS,기획현황!$U$1,FALSE))=TRUE,"",VLOOKUP($A108,기획현황!$F:$BS,기획현황!$U$1,FALSE))</f>
        <v/>
      </c>
      <c r="H108" s="1127" t="str">
        <f>IF(ISERROR(VLOOKUP($A108,기획현황!$F:$BS,기획현황!$X$1,FALSE))=TRUE,"",VLOOKUP($A108,기획현황!$F:$BS,기획현황!$X$1,FALSE))</f>
        <v/>
      </c>
      <c r="I108" s="1128" t="str">
        <f>IF(ISERROR(VLOOKUP($A108,기획현황!$F:$BS,기획현황!$AG$1,FALSE))=TRUE,"",VLOOKUP($A108,기획현황!$F:$BS,기획현황!$AG$1,FALSE))</f>
        <v/>
      </c>
      <c r="J108" s="1144">
        <f>SUMIF(기획현황!$F:$F,$A108,기획현황!$AF:$AF)</f>
        <v>0</v>
      </c>
      <c r="K108" s="1130">
        <f>IF(ISERROR(VLOOKUP($A108,기획현황!$F:$BS,기획현황!$AU$1,FALSE))=TRUE,0,VLOOKUP($A108,기획현황!$F:$BS,기획현황!$AU$1,FALSE))</f>
        <v>0</v>
      </c>
      <c r="L108" s="1131">
        <f>IF(ISERROR(VLOOKUP($A108,기획현황!$F:$BS,기획현황!$AV$1,FALSE))=TRUE,0,VLOOKUP($A108,기획현황!$F:$BS,기획현황!$AV$1,FALSE))</f>
        <v>0</v>
      </c>
      <c r="M108" s="1132">
        <f>IF(ISERROR(VLOOKUP($A108,기획현황!$F:$BS,기획현황!$AW$1,FALSE))=TRUE,0,VLOOKUP($A108,기획현황!$F:$BS,기획현황!$AW$1,FALSE))</f>
        <v>0</v>
      </c>
      <c r="N108" s="1133">
        <f>IF(ISERROR(VLOOKUP($A108,기획현황!$F:$BS,기획현황!$AP$1,FALSE))=TRUE,0,VLOOKUP($A108,기획현황!$F:$BS,기획현황!$AP$1,FALSE))</f>
        <v>0</v>
      </c>
      <c r="O108" s="1134">
        <f t="shared" si="18"/>
        <v>0</v>
      </c>
      <c r="P108" s="1135">
        <f t="shared" si="18"/>
        <v>0</v>
      </c>
      <c r="Q108" s="1135">
        <f t="shared" si="18"/>
        <v>0</v>
      </c>
      <c r="R108" s="1135">
        <f t="shared" si="18"/>
        <v>0</v>
      </c>
      <c r="S108" s="1136">
        <f t="shared" si="18"/>
        <v>0</v>
      </c>
      <c r="T108" s="1136">
        <f t="shared" si="18"/>
        <v>0</v>
      </c>
      <c r="U108" s="1137">
        <f>IF(ISERROR(VLOOKUP($A108,기획현황!$F:$BS,기획현황!$AM$1,FALSE))=TRUE,0,VLOOKUP($A108,기획현황!$F:$BS,기획현황!$AM$1,FALSE))</f>
        <v>0</v>
      </c>
      <c r="V108" s="1138">
        <f t="shared" si="14"/>
        <v>0</v>
      </c>
      <c r="W108" s="1139">
        <f>IF(ISERROR(VLOOKUP($A108,기획현황!$F:$BS,기획현황!$BG$1,FALSE))=TRUE,0,VLOOKUP($A108,기획현황!$F:$BS,기획현황!$BG$1,FALSE))</f>
        <v>0</v>
      </c>
      <c r="X108" s="1138"/>
      <c r="Y108" s="238"/>
      <c r="Z108" s="1130">
        <f t="shared" si="16"/>
        <v>0</v>
      </c>
      <c r="AA108" s="1131">
        <f t="shared" si="16"/>
        <v>0</v>
      </c>
      <c r="AB108" s="1147">
        <f t="shared" si="16"/>
        <v>0</v>
      </c>
      <c r="AC108" s="1140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30">
        <f t="shared" si="17"/>
        <v>0</v>
      </c>
      <c r="AE108" s="1141">
        <f t="shared" si="17"/>
        <v>0</v>
      </c>
      <c r="AF108" s="1141">
        <f t="shared" si="17"/>
        <v>0</v>
      </c>
      <c r="AG108" s="1141">
        <f t="shared" si="17"/>
        <v>0</v>
      </c>
      <c r="AH108" s="1142">
        <f t="shared" si="17"/>
        <v>0</v>
      </c>
      <c r="AI108" s="1142">
        <f t="shared" si="17"/>
        <v>0</v>
      </c>
      <c r="AJ108" s="1143">
        <f>IF(ISERROR(VLOOKUP($A108,기획현황!$F:$BS,기획현황!$AM$1,FALSE))=TRUE,0,VLOOKUP($A108,기획현황!$F:$BS,기획현황!$AM$1,FALSE))</f>
        <v>0</v>
      </c>
      <c r="AK108" s="1138">
        <f t="shared" si="13"/>
        <v>0</v>
      </c>
      <c r="AL108" s="31"/>
    </row>
    <row r="109" spans="2:38" ht="53.25" customHeight="1">
      <c r="B109" s="310" t="str">
        <f t="shared" si="15"/>
        <v/>
      </c>
      <c r="C109" s="1125">
        <f>IF(ISERROR(VLOOKUP($A109,기획현황!$F:$BS,기획현황!$AG$1,FALSE))=TRUE,0,VLOOKUP($A109,기획현황!$F:$BS,기획현황!$AG$1,FALSE))</f>
        <v>0</v>
      </c>
      <c r="D109" s="1125">
        <f>IF(ISERROR(VLOOKUP($A109,기획현황!$F:$BS,기획현황!$AK$1,FALSE))=TRUE,0,VLOOKUP($A109,기획현황!$F:$BS,기획현황!$AK$1,FALSE))</f>
        <v>0</v>
      </c>
      <c r="F109" s="1148"/>
      <c r="G109" s="1127" t="str">
        <f>IF(ISERROR(VLOOKUP($A109,기획현황!$F:$BS,기획현황!$U$1,FALSE))=TRUE,"",VLOOKUP($A109,기획현황!$F:$BS,기획현황!$U$1,FALSE))</f>
        <v/>
      </c>
      <c r="H109" s="1127" t="str">
        <f>IF(ISERROR(VLOOKUP($A109,기획현황!$F:$BS,기획현황!$X$1,FALSE))=TRUE,"",VLOOKUP($A109,기획현황!$F:$BS,기획현황!$X$1,FALSE))</f>
        <v/>
      </c>
      <c r="I109" s="1128" t="str">
        <f>IF(ISERROR(VLOOKUP($A109,기획현황!$F:$BS,기획현황!$AG$1,FALSE))=TRUE,"",VLOOKUP($A109,기획현황!$F:$BS,기획현황!$AG$1,FALSE))</f>
        <v/>
      </c>
      <c r="J109" s="1144">
        <f>SUMIF(기획현황!$F:$F,$A109,기획현황!$AF:$AF)</f>
        <v>0</v>
      </c>
      <c r="K109" s="1130">
        <f>IF(ISERROR(VLOOKUP($A109,기획현황!$F:$BS,기획현황!$AU$1,FALSE))=TRUE,0,VLOOKUP($A109,기획현황!$F:$BS,기획현황!$AU$1,FALSE))</f>
        <v>0</v>
      </c>
      <c r="L109" s="1131">
        <f>IF(ISERROR(VLOOKUP($A109,기획현황!$F:$BS,기획현황!$AV$1,FALSE))=TRUE,0,VLOOKUP($A109,기획현황!$F:$BS,기획현황!$AV$1,FALSE))</f>
        <v>0</v>
      </c>
      <c r="M109" s="1132">
        <f>IF(ISERROR(VLOOKUP($A109,기획현황!$F:$BS,기획현황!$AW$1,FALSE))=TRUE,0,VLOOKUP($A109,기획현황!$F:$BS,기획현황!$AW$1,FALSE))</f>
        <v>0</v>
      </c>
      <c r="N109" s="1133">
        <f>IF(ISERROR(VLOOKUP($A109,기획현황!$F:$BS,기획현황!$AP$1,FALSE))=TRUE,0,VLOOKUP($A109,기획현황!$F:$BS,기획현황!$AP$1,FALSE))</f>
        <v>0</v>
      </c>
      <c r="O109" s="1134">
        <f t="shared" si="18"/>
        <v>0</v>
      </c>
      <c r="P109" s="1135">
        <f t="shared" si="18"/>
        <v>0</v>
      </c>
      <c r="Q109" s="1135">
        <f t="shared" si="18"/>
        <v>0</v>
      </c>
      <c r="R109" s="1135">
        <f t="shared" si="18"/>
        <v>0</v>
      </c>
      <c r="S109" s="1136">
        <f t="shared" si="18"/>
        <v>0</v>
      </c>
      <c r="T109" s="1136">
        <f t="shared" si="18"/>
        <v>0</v>
      </c>
      <c r="U109" s="1137">
        <f>IF(ISERROR(VLOOKUP($A109,기획현황!$F:$BS,기획현황!$AM$1,FALSE))=TRUE,0,VLOOKUP($A109,기획현황!$F:$BS,기획현황!$AM$1,FALSE))</f>
        <v>0</v>
      </c>
      <c r="V109" s="1138">
        <f t="shared" si="14"/>
        <v>0</v>
      </c>
      <c r="W109" s="1139">
        <f>IF(ISERROR(VLOOKUP($A109,기획현황!$F:$BS,기획현황!$BG$1,FALSE))=TRUE,0,VLOOKUP($A109,기획현황!$F:$BS,기획현황!$BG$1,FALSE))</f>
        <v>0</v>
      </c>
      <c r="X109" s="1138"/>
      <c r="Y109" s="238"/>
      <c r="Z109" s="1130">
        <f t="shared" si="16"/>
        <v>0</v>
      </c>
      <c r="AA109" s="1131">
        <f t="shared" si="16"/>
        <v>0</v>
      </c>
      <c r="AB109" s="1147">
        <f t="shared" si="16"/>
        <v>0</v>
      </c>
      <c r="AC109" s="1140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30">
        <f t="shared" si="17"/>
        <v>0</v>
      </c>
      <c r="AE109" s="1141">
        <f t="shared" si="17"/>
        <v>0</v>
      </c>
      <c r="AF109" s="1141">
        <f t="shared" si="17"/>
        <v>0</v>
      </c>
      <c r="AG109" s="1141">
        <f t="shared" si="17"/>
        <v>0</v>
      </c>
      <c r="AH109" s="1142">
        <f t="shared" si="17"/>
        <v>0</v>
      </c>
      <c r="AI109" s="1142">
        <f t="shared" si="17"/>
        <v>0</v>
      </c>
      <c r="AJ109" s="1143">
        <f>IF(ISERROR(VLOOKUP($A109,기획현황!$F:$BS,기획현황!$AM$1,FALSE))=TRUE,0,VLOOKUP($A109,기획현황!$F:$BS,기획현황!$AM$1,FALSE))</f>
        <v>0</v>
      </c>
      <c r="AK109" s="1138">
        <f t="shared" si="13"/>
        <v>0</v>
      </c>
      <c r="AL109" s="31"/>
    </row>
    <row r="110" spans="2:38" ht="53.25" customHeight="1">
      <c r="B110" s="310" t="str">
        <f t="shared" si="15"/>
        <v/>
      </c>
      <c r="C110" s="1125">
        <f>IF(ISERROR(VLOOKUP($A110,기획현황!$F:$BS,기획현황!$AG$1,FALSE))=TRUE,0,VLOOKUP($A110,기획현황!$F:$BS,기획현황!$AG$1,FALSE))</f>
        <v>0</v>
      </c>
      <c r="D110" s="1125">
        <f>IF(ISERROR(VLOOKUP($A110,기획현황!$F:$BS,기획현황!$AK$1,FALSE))=TRUE,0,VLOOKUP($A110,기획현황!$F:$BS,기획현황!$AK$1,FALSE))</f>
        <v>0</v>
      </c>
      <c r="F110" s="1148"/>
      <c r="G110" s="1127" t="str">
        <f>IF(ISERROR(VLOOKUP($A110,기획현황!$F:$BS,기획현황!$U$1,FALSE))=TRUE,"",VLOOKUP($A110,기획현황!$F:$BS,기획현황!$U$1,FALSE))</f>
        <v/>
      </c>
      <c r="H110" s="1127" t="str">
        <f>IF(ISERROR(VLOOKUP($A110,기획현황!$F:$BS,기획현황!$X$1,FALSE))=TRUE,"",VLOOKUP($A110,기획현황!$F:$BS,기획현황!$X$1,FALSE))</f>
        <v/>
      </c>
      <c r="I110" s="1128" t="str">
        <f>IF(ISERROR(VLOOKUP($A110,기획현황!$F:$BS,기획현황!$AG$1,FALSE))=TRUE,"",VLOOKUP($A110,기획현황!$F:$BS,기획현황!$AG$1,FALSE))</f>
        <v/>
      </c>
      <c r="J110" s="1144">
        <f>SUMIF(기획현황!$F:$F,$A110,기획현황!$AF:$AF)</f>
        <v>0</v>
      </c>
      <c r="K110" s="1130">
        <f>IF(ISERROR(VLOOKUP($A110,기획현황!$F:$BS,기획현황!$AU$1,FALSE))=TRUE,0,VLOOKUP($A110,기획현황!$F:$BS,기획현황!$AU$1,FALSE))</f>
        <v>0</v>
      </c>
      <c r="L110" s="1131">
        <f>IF(ISERROR(VLOOKUP($A110,기획현황!$F:$BS,기획현황!$AV$1,FALSE))=TRUE,0,VLOOKUP($A110,기획현황!$F:$BS,기획현황!$AV$1,FALSE))</f>
        <v>0</v>
      </c>
      <c r="M110" s="1132">
        <f>IF(ISERROR(VLOOKUP($A110,기획현황!$F:$BS,기획현황!$AW$1,FALSE))=TRUE,0,VLOOKUP($A110,기획현황!$F:$BS,기획현황!$AW$1,FALSE))</f>
        <v>0</v>
      </c>
      <c r="N110" s="1133">
        <f>IF(ISERROR(VLOOKUP($A110,기획현황!$F:$BS,기획현황!$AP$1,FALSE))=TRUE,0,VLOOKUP($A110,기획현황!$F:$BS,기획현황!$AP$1,FALSE))</f>
        <v>0</v>
      </c>
      <c r="O110" s="1134">
        <f t="shared" si="18"/>
        <v>0</v>
      </c>
      <c r="P110" s="1135">
        <f t="shared" si="18"/>
        <v>0</v>
      </c>
      <c r="Q110" s="1135">
        <f t="shared" si="18"/>
        <v>0</v>
      </c>
      <c r="R110" s="1135">
        <f t="shared" si="18"/>
        <v>0</v>
      </c>
      <c r="S110" s="1136">
        <f t="shared" si="18"/>
        <v>0</v>
      </c>
      <c r="T110" s="1136">
        <f t="shared" si="18"/>
        <v>0</v>
      </c>
      <c r="U110" s="1137">
        <f>IF(ISERROR(VLOOKUP($A110,기획현황!$F:$BS,기획현황!$AM$1,FALSE))=TRUE,0,VLOOKUP($A110,기획현황!$F:$BS,기획현황!$AM$1,FALSE))</f>
        <v>0</v>
      </c>
      <c r="V110" s="1138">
        <f t="shared" si="14"/>
        <v>0</v>
      </c>
      <c r="W110" s="1139">
        <f>IF(ISERROR(VLOOKUP($A110,기획현황!$F:$BS,기획현황!$BG$1,FALSE))=TRUE,0,VLOOKUP($A110,기획현황!$F:$BS,기획현황!$BG$1,FALSE))</f>
        <v>0</v>
      </c>
      <c r="X110" s="1138"/>
      <c r="Y110" s="238"/>
      <c r="Z110" s="1130">
        <f t="shared" si="16"/>
        <v>0</v>
      </c>
      <c r="AA110" s="1131">
        <f t="shared" si="16"/>
        <v>0</v>
      </c>
      <c r="AB110" s="1147">
        <f t="shared" si="16"/>
        <v>0</v>
      </c>
      <c r="AC110" s="1140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30">
        <f t="shared" si="17"/>
        <v>0</v>
      </c>
      <c r="AE110" s="1141">
        <f t="shared" si="17"/>
        <v>0</v>
      </c>
      <c r="AF110" s="1141">
        <f t="shared" si="17"/>
        <v>0</v>
      </c>
      <c r="AG110" s="1141">
        <f t="shared" si="17"/>
        <v>0</v>
      </c>
      <c r="AH110" s="1142">
        <f t="shared" si="17"/>
        <v>0</v>
      </c>
      <c r="AI110" s="1142">
        <f t="shared" si="17"/>
        <v>0</v>
      </c>
      <c r="AJ110" s="1143">
        <f>IF(ISERROR(VLOOKUP($A110,기획현황!$F:$BS,기획현황!$AM$1,FALSE))=TRUE,0,VLOOKUP($A110,기획현황!$F:$BS,기획현황!$AM$1,FALSE))</f>
        <v>0</v>
      </c>
      <c r="AK110" s="1138">
        <f t="shared" si="13"/>
        <v>0</v>
      </c>
      <c r="AL110" s="31"/>
    </row>
    <row r="111" spans="2:38" ht="53.25" customHeight="1">
      <c r="B111" s="310" t="str">
        <f t="shared" si="15"/>
        <v/>
      </c>
      <c r="C111" s="1125">
        <f>IF(ISERROR(VLOOKUP($A111,기획현황!$F:$BS,기획현황!$AG$1,FALSE))=TRUE,0,VLOOKUP($A111,기획현황!$F:$BS,기획현황!$AG$1,FALSE))</f>
        <v>0</v>
      </c>
      <c r="D111" s="1125">
        <f>IF(ISERROR(VLOOKUP($A111,기획현황!$F:$BS,기획현황!$AK$1,FALSE))=TRUE,0,VLOOKUP($A111,기획현황!$F:$BS,기획현황!$AK$1,FALSE))</f>
        <v>0</v>
      </c>
      <c r="F111" s="1148"/>
      <c r="G111" s="1127" t="str">
        <f>IF(ISERROR(VLOOKUP($A111,기획현황!$F:$BS,기획현황!$U$1,FALSE))=TRUE,"",VLOOKUP($A111,기획현황!$F:$BS,기획현황!$U$1,FALSE))</f>
        <v/>
      </c>
      <c r="H111" s="1127" t="str">
        <f>IF(ISERROR(VLOOKUP($A111,기획현황!$F:$BS,기획현황!$X$1,FALSE))=TRUE,"",VLOOKUP($A111,기획현황!$F:$BS,기획현황!$X$1,FALSE))</f>
        <v/>
      </c>
      <c r="I111" s="1128" t="str">
        <f>IF(ISERROR(VLOOKUP($A111,기획현황!$F:$BS,기획현황!$AG$1,FALSE))=TRUE,"",VLOOKUP($A111,기획현황!$F:$BS,기획현황!$AG$1,FALSE))</f>
        <v/>
      </c>
      <c r="J111" s="1144">
        <f>SUMIF(기획현황!$F:$F,$A111,기획현황!$AF:$AF)</f>
        <v>0</v>
      </c>
      <c r="K111" s="1130">
        <f>IF(ISERROR(VLOOKUP($A111,기획현황!$F:$BS,기획현황!$AU$1,FALSE))=TRUE,0,VLOOKUP($A111,기획현황!$F:$BS,기획현황!$AU$1,FALSE))</f>
        <v>0</v>
      </c>
      <c r="L111" s="1131">
        <f>IF(ISERROR(VLOOKUP($A111,기획현황!$F:$BS,기획현황!$AV$1,FALSE))=TRUE,0,VLOOKUP($A111,기획현황!$F:$BS,기획현황!$AV$1,FALSE))</f>
        <v>0</v>
      </c>
      <c r="M111" s="1132">
        <f>IF(ISERROR(VLOOKUP($A111,기획현황!$F:$BS,기획현황!$AW$1,FALSE))=TRUE,0,VLOOKUP($A111,기획현황!$F:$BS,기획현황!$AW$1,FALSE))</f>
        <v>0</v>
      </c>
      <c r="N111" s="1133">
        <f>IF(ISERROR(VLOOKUP($A111,기획현황!$F:$BS,기획현황!$AP$1,FALSE))=TRUE,0,VLOOKUP($A111,기획현황!$F:$BS,기획현황!$AP$1,FALSE))</f>
        <v>0</v>
      </c>
      <c r="O111" s="1134">
        <f t="shared" si="18"/>
        <v>0</v>
      </c>
      <c r="P111" s="1135">
        <f t="shared" si="18"/>
        <v>0</v>
      </c>
      <c r="Q111" s="1135">
        <f t="shared" si="18"/>
        <v>0</v>
      </c>
      <c r="R111" s="1135">
        <f t="shared" si="18"/>
        <v>0</v>
      </c>
      <c r="S111" s="1136">
        <f t="shared" si="18"/>
        <v>0</v>
      </c>
      <c r="T111" s="1136">
        <f t="shared" si="18"/>
        <v>0</v>
      </c>
      <c r="U111" s="1137">
        <f>IF(ISERROR(VLOOKUP($A111,기획현황!$F:$BS,기획현황!$AM$1,FALSE))=TRUE,0,VLOOKUP($A111,기획현황!$F:$BS,기획현황!$AM$1,FALSE))</f>
        <v>0</v>
      </c>
      <c r="V111" s="1138">
        <f t="shared" si="14"/>
        <v>0</v>
      </c>
      <c r="W111" s="1139">
        <f>IF(ISERROR(VLOOKUP($A111,기획현황!$F:$BS,기획현황!$BG$1,FALSE))=TRUE,0,VLOOKUP($A111,기획현황!$F:$BS,기획현황!$BG$1,FALSE))</f>
        <v>0</v>
      </c>
      <c r="X111" s="1138"/>
      <c r="Y111" s="238"/>
      <c r="Z111" s="1130">
        <f t="shared" si="16"/>
        <v>0</v>
      </c>
      <c r="AA111" s="1131">
        <f t="shared" si="16"/>
        <v>0</v>
      </c>
      <c r="AB111" s="1147">
        <f t="shared" si="16"/>
        <v>0</v>
      </c>
      <c r="AC111" s="1140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30">
        <f t="shared" si="17"/>
        <v>0</v>
      </c>
      <c r="AE111" s="1141">
        <f t="shared" si="17"/>
        <v>0</v>
      </c>
      <c r="AF111" s="1141">
        <f t="shared" si="17"/>
        <v>0</v>
      </c>
      <c r="AG111" s="1141">
        <f t="shared" si="17"/>
        <v>0</v>
      </c>
      <c r="AH111" s="1142">
        <f t="shared" si="17"/>
        <v>0</v>
      </c>
      <c r="AI111" s="1142">
        <f t="shared" si="17"/>
        <v>0</v>
      </c>
      <c r="AJ111" s="1143">
        <f>IF(ISERROR(VLOOKUP($A111,기획현황!$F:$BS,기획현황!$AM$1,FALSE))=TRUE,0,VLOOKUP($A111,기획현황!$F:$BS,기획현황!$AM$1,FALSE))</f>
        <v>0</v>
      </c>
      <c r="AK111" s="1138">
        <f t="shared" si="13"/>
        <v>0</v>
      </c>
      <c r="AL111" s="31"/>
    </row>
    <row r="112" spans="2:38" ht="53.25" customHeight="1">
      <c r="B112" s="310" t="str">
        <f t="shared" si="15"/>
        <v/>
      </c>
      <c r="C112" s="1125">
        <f>IF(ISERROR(VLOOKUP($A112,기획현황!$F:$BS,기획현황!$AG$1,FALSE))=TRUE,0,VLOOKUP($A112,기획현황!$F:$BS,기획현황!$AG$1,FALSE))</f>
        <v>0</v>
      </c>
      <c r="D112" s="1125">
        <f>IF(ISERROR(VLOOKUP($A112,기획현황!$F:$BS,기획현황!$AK$1,FALSE))=TRUE,0,VLOOKUP($A112,기획현황!$F:$BS,기획현황!$AK$1,FALSE))</f>
        <v>0</v>
      </c>
      <c r="F112" s="1148"/>
      <c r="G112" s="1127" t="str">
        <f>IF(ISERROR(VLOOKUP($A112,기획현황!$F:$BS,기획현황!$U$1,FALSE))=TRUE,"",VLOOKUP($A112,기획현황!$F:$BS,기획현황!$U$1,FALSE))</f>
        <v/>
      </c>
      <c r="H112" s="1127" t="str">
        <f>IF(ISERROR(VLOOKUP($A112,기획현황!$F:$BS,기획현황!$X$1,FALSE))=TRUE,"",VLOOKUP($A112,기획현황!$F:$BS,기획현황!$X$1,FALSE))</f>
        <v/>
      </c>
      <c r="I112" s="1128" t="str">
        <f>IF(ISERROR(VLOOKUP($A112,기획현황!$F:$BS,기획현황!$AG$1,FALSE))=TRUE,"",VLOOKUP($A112,기획현황!$F:$BS,기획현황!$AG$1,FALSE))</f>
        <v/>
      </c>
      <c r="J112" s="1144">
        <f>SUMIF(기획현황!$F:$F,$A112,기획현황!$AF:$AF)</f>
        <v>0</v>
      </c>
      <c r="K112" s="1130">
        <f>IF(ISERROR(VLOOKUP($A112,기획현황!$F:$BS,기획현황!$AU$1,FALSE))=TRUE,0,VLOOKUP($A112,기획현황!$F:$BS,기획현황!$AU$1,FALSE))</f>
        <v>0</v>
      </c>
      <c r="L112" s="1131">
        <f>IF(ISERROR(VLOOKUP($A112,기획현황!$F:$BS,기획현황!$AV$1,FALSE))=TRUE,0,VLOOKUP($A112,기획현황!$F:$BS,기획현황!$AV$1,FALSE))</f>
        <v>0</v>
      </c>
      <c r="M112" s="1132">
        <f>IF(ISERROR(VLOOKUP($A112,기획현황!$F:$BS,기획현황!$AW$1,FALSE))=TRUE,0,VLOOKUP($A112,기획현황!$F:$BS,기획현황!$AW$1,FALSE))</f>
        <v>0</v>
      </c>
      <c r="N112" s="1133">
        <f>IF(ISERROR(VLOOKUP($A112,기획현황!$F:$BS,기획현황!$AP$1,FALSE))=TRUE,0,VLOOKUP($A112,기획현황!$F:$BS,기획현황!$AP$1,FALSE))</f>
        <v>0</v>
      </c>
      <c r="O112" s="1134">
        <f t="shared" si="18"/>
        <v>0</v>
      </c>
      <c r="P112" s="1135">
        <f t="shared" si="18"/>
        <v>0</v>
      </c>
      <c r="Q112" s="1135">
        <f t="shared" si="18"/>
        <v>0</v>
      </c>
      <c r="R112" s="1135">
        <f t="shared" si="18"/>
        <v>0</v>
      </c>
      <c r="S112" s="1136">
        <f t="shared" si="18"/>
        <v>0</v>
      </c>
      <c r="T112" s="1136">
        <f t="shared" si="18"/>
        <v>0</v>
      </c>
      <c r="U112" s="1137">
        <f>IF(ISERROR(VLOOKUP($A112,기획현황!$F:$BS,기획현황!$AM$1,FALSE))=TRUE,0,VLOOKUP($A112,기획현황!$F:$BS,기획현황!$AM$1,FALSE))</f>
        <v>0</v>
      </c>
      <c r="V112" s="1138">
        <f t="shared" si="14"/>
        <v>0</v>
      </c>
      <c r="W112" s="1139">
        <f>IF(ISERROR(VLOOKUP($A112,기획현황!$F:$BS,기획현황!$BG$1,FALSE))=TRUE,0,VLOOKUP($A112,기획현황!$F:$BS,기획현황!$BG$1,FALSE))</f>
        <v>0</v>
      </c>
      <c r="X112" s="1138"/>
      <c r="Y112" s="238"/>
      <c r="Z112" s="1130">
        <f t="shared" si="16"/>
        <v>0</v>
      </c>
      <c r="AA112" s="1131">
        <f t="shared" si="16"/>
        <v>0</v>
      </c>
      <c r="AB112" s="1147">
        <f t="shared" si="16"/>
        <v>0</v>
      </c>
      <c r="AC112" s="1140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30">
        <f t="shared" si="17"/>
        <v>0</v>
      </c>
      <c r="AE112" s="1141">
        <f t="shared" si="17"/>
        <v>0</v>
      </c>
      <c r="AF112" s="1141">
        <f t="shared" si="17"/>
        <v>0</v>
      </c>
      <c r="AG112" s="1141">
        <f t="shared" si="17"/>
        <v>0</v>
      </c>
      <c r="AH112" s="1142">
        <f t="shared" si="17"/>
        <v>0</v>
      </c>
      <c r="AI112" s="1142">
        <f t="shared" si="17"/>
        <v>0</v>
      </c>
      <c r="AJ112" s="1143">
        <f>IF(ISERROR(VLOOKUP($A112,기획현황!$F:$BS,기획현황!$AM$1,FALSE))=TRUE,0,VLOOKUP($A112,기획현황!$F:$BS,기획현황!$AM$1,FALSE))</f>
        <v>0</v>
      </c>
      <c r="AK112" s="1138">
        <f t="shared" si="13"/>
        <v>0</v>
      </c>
      <c r="AL112" s="31"/>
    </row>
    <row r="113" spans="2:38" ht="53.25" customHeight="1">
      <c r="B113" s="310" t="str">
        <f t="shared" si="15"/>
        <v/>
      </c>
      <c r="C113" s="1125">
        <f>IF(ISERROR(VLOOKUP($A113,기획현황!$F:$BS,기획현황!$AG$1,FALSE))=TRUE,0,VLOOKUP($A113,기획현황!$F:$BS,기획현황!$AG$1,FALSE))</f>
        <v>0</v>
      </c>
      <c r="D113" s="1125">
        <f>IF(ISERROR(VLOOKUP($A113,기획현황!$F:$BS,기획현황!$AK$1,FALSE))=TRUE,0,VLOOKUP($A113,기획현황!$F:$BS,기획현황!$AK$1,FALSE))</f>
        <v>0</v>
      </c>
      <c r="F113" s="1148"/>
      <c r="G113" s="1127" t="str">
        <f>IF(ISERROR(VLOOKUP($A113,기획현황!$F:$BS,기획현황!$U$1,FALSE))=TRUE,"",VLOOKUP($A113,기획현황!$F:$BS,기획현황!$U$1,FALSE))</f>
        <v/>
      </c>
      <c r="H113" s="1127" t="str">
        <f>IF(ISERROR(VLOOKUP($A113,기획현황!$F:$BS,기획현황!$X$1,FALSE))=TRUE,"",VLOOKUP($A113,기획현황!$F:$BS,기획현황!$X$1,FALSE))</f>
        <v/>
      </c>
      <c r="I113" s="1128" t="str">
        <f>IF(ISERROR(VLOOKUP($A113,기획현황!$F:$BS,기획현황!$AG$1,FALSE))=TRUE,"",VLOOKUP($A113,기획현황!$F:$BS,기획현황!$AG$1,FALSE))</f>
        <v/>
      </c>
      <c r="J113" s="1144">
        <f>SUMIF(기획현황!$F:$F,$A113,기획현황!$AF:$AF)</f>
        <v>0</v>
      </c>
      <c r="K113" s="1130">
        <f>IF(ISERROR(VLOOKUP($A113,기획현황!$F:$BS,기획현황!$AU$1,FALSE))=TRUE,0,VLOOKUP($A113,기획현황!$F:$BS,기획현황!$AU$1,FALSE))</f>
        <v>0</v>
      </c>
      <c r="L113" s="1131">
        <f>IF(ISERROR(VLOOKUP($A113,기획현황!$F:$BS,기획현황!$AV$1,FALSE))=TRUE,0,VLOOKUP($A113,기획현황!$F:$BS,기획현황!$AV$1,FALSE))</f>
        <v>0</v>
      </c>
      <c r="M113" s="1132">
        <f>IF(ISERROR(VLOOKUP($A113,기획현황!$F:$BS,기획현황!$AW$1,FALSE))=TRUE,0,VLOOKUP($A113,기획현황!$F:$BS,기획현황!$AW$1,FALSE))</f>
        <v>0</v>
      </c>
      <c r="N113" s="1133">
        <f>IF(ISERROR(VLOOKUP($A113,기획현황!$F:$BS,기획현황!$AP$1,FALSE))=TRUE,0,VLOOKUP($A113,기획현황!$F:$BS,기획현황!$AP$1,FALSE))</f>
        <v>0</v>
      </c>
      <c r="O113" s="1134">
        <f t="shared" si="18"/>
        <v>0</v>
      </c>
      <c r="P113" s="1135">
        <f t="shared" si="18"/>
        <v>0</v>
      </c>
      <c r="Q113" s="1135">
        <f t="shared" si="18"/>
        <v>0</v>
      </c>
      <c r="R113" s="1135">
        <f t="shared" si="18"/>
        <v>0</v>
      </c>
      <c r="S113" s="1136">
        <f t="shared" si="18"/>
        <v>0</v>
      </c>
      <c r="T113" s="1136">
        <f t="shared" si="18"/>
        <v>0</v>
      </c>
      <c r="U113" s="1137">
        <f>IF(ISERROR(VLOOKUP($A113,기획현황!$F:$BS,기획현황!$AM$1,FALSE))=TRUE,0,VLOOKUP($A113,기획현황!$F:$BS,기획현황!$AM$1,FALSE))</f>
        <v>0</v>
      </c>
      <c r="V113" s="1138">
        <f t="shared" si="14"/>
        <v>0</v>
      </c>
      <c r="W113" s="1139">
        <f>IF(ISERROR(VLOOKUP($A113,기획현황!$F:$BS,기획현황!$BG$1,FALSE))=TRUE,0,VLOOKUP($A113,기획현황!$F:$BS,기획현황!$BG$1,FALSE))</f>
        <v>0</v>
      </c>
      <c r="X113" s="1138"/>
      <c r="Y113" s="238"/>
      <c r="Z113" s="1130">
        <f t="shared" si="16"/>
        <v>0</v>
      </c>
      <c r="AA113" s="1131">
        <f t="shared" si="16"/>
        <v>0</v>
      </c>
      <c r="AB113" s="1147">
        <f t="shared" si="16"/>
        <v>0</v>
      </c>
      <c r="AC113" s="1140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30">
        <f t="shared" si="17"/>
        <v>0</v>
      </c>
      <c r="AE113" s="1141">
        <f t="shared" si="17"/>
        <v>0</v>
      </c>
      <c r="AF113" s="1141">
        <f t="shared" si="17"/>
        <v>0</v>
      </c>
      <c r="AG113" s="1141">
        <f t="shared" si="17"/>
        <v>0</v>
      </c>
      <c r="AH113" s="1142">
        <f t="shared" si="17"/>
        <v>0</v>
      </c>
      <c r="AI113" s="1142">
        <f t="shared" si="17"/>
        <v>0</v>
      </c>
      <c r="AJ113" s="1143">
        <f>IF(ISERROR(VLOOKUP($A113,기획현황!$F:$BS,기획현황!$AM$1,FALSE))=TRUE,0,VLOOKUP($A113,기획현황!$F:$BS,기획현황!$AM$1,FALSE))</f>
        <v>0</v>
      </c>
      <c r="AK113" s="1138">
        <f t="shared" si="13"/>
        <v>0</v>
      </c>
      <c r="AL113" s="31"/>
    </row>
    <row r="114" spans="2:38" ht="53.25" customHeight="1">
      <c r="B114" s="310" t="str">
        <f t="shared" si="15"/>
        <v/>
      </c>
      <c r="C114" s="1125">
        <f>IF(ISERROR(VLOOKUP($A114,기획현황!$F:$BS,기획현황!$AG$1,FALSE))=TRUE,0,VLOOKUP($A114,기획현황!$F:$BS,기획현황!$AG$1,FALSE))</f>
        <v>0</v>
      </c>
      <c r="D114" s="1125">
        <f>IF(ISERROR(VLOOKUP($A114,기획현황!$F:$BS,기획현황!$AK$1,FALSE))=TRUE,0,VLOOKUP($A114,기획현황!$F:$BS,기획현황!$AK$1,FALSE))</f>
        <v>0</v>
      </c>
      <c r="F114" s="1148"/>
      <c r="G114" s="1127" t="str">
        <f>IF(ISERROR(VLOOKUP($A114,기획현황!$F:$BS,기획현황!$U$1,FALSE))=TRUE,"",VLOOKUP($A114,기획현황!$F:$BS,기획현황!$U$1,FALSE))</f>
        <v/>
      </c>
      <c r="H114" s="1127" t="str">
        <f>IF(ISERROR(VLOOKUP($A114,기획현황!$F:$BS,기획현황!$X$1,FALSE))=TRUE,"",VLOOKUP($A114,기획현황!$F:$BS,기획현황!$X$1,FALSE))</f>
        <v/>
      </c>
      <c r="I114" s="1128" t="str">
        <f>IF(ISERROR(VLOOKUP($A114,기획현황!$F:$BS,기획현황!$AG$1,FALSE))=TRUE,"",VLOOKUP($A114,기획현황!$F:$BS,기획현황!$AG$1,FALSE))</f>
        <v/>
      </c>
      <c r="J114" s="1144">
        <f>SUMIF(기획현황!$F:$F,$A114,기획현황!$AF:$AF)</f>
        <v>0</v>
      </c>
      <c r="K114" s="1130">
        <f>IF(ISERROR(VLOOKUP($A114,기획현황!$F:$BS,기획현황!$AU$1,FALSE))=TRUE,0,VLOOKUP($A114,기획현황!$F:$BS,기획현황!$AU$1,FALSE))</f>
        <v>0</v>
      </c>
      <c r="L114" s="1131">
        <f>IF(ISERROR(VLOOKUP($A114,기획현황!$F:$BS,기획현황!$AV$1,FALSE))=TRUE,0,VLOOKUP($A114,기획현황!$F:$BS,기획현황!$AV$1,FALSE))</f>
        <v>0</v>
      </c>
      <c r="M114" s="1132">
        <f>IF(ISERROR(VLOOKUP($A114,기획현황!$F:$BS,기획현황!$AW$1,FALSE))=TRUE,0,VLOOKUP($A114,기획현황!$F:$BS,기획현황!$AW$1,FALSE))</f>
        <v>0</v>
      </c>
      <c r="N114" s="1133">
        <f>IF(ISERROR(VLOOKUP($A114,기획현황!$F:$BS,기획현황!$AP$1,FALSE))=TRUE,0,VLOOKUP($A114,기획현황!$F:$BS,기획현황!$AP$1,FALSE))</f>
        <v>0</v>
      </c>
      <c r="O114" s="1134">
        <f t="shared" si="18"/>
        <v>0</v>
      </c>
      <c r="P114" s="1135">
        <f t="shared" si="18"/>
        <v>0</v>
      </c>
      <c r="Q114" s="1135">
        <f t="shared" si="18"/>
        <v>0</v>
      </c>
      <c r="R114" s="1135">
        <f t="shared" si="18"/>
        <v>0</v>
      </c>
      <c r="S114" s="1136">
        <f t="shared" si="18"/>
        <v>0</v>
      </c>
      <c r="T114" s="1136">
        <f t="shared" si="18"/>
        <v>0</v>
      </c>
      <c r="U114" s="1137">
        <f>IF(ISERROR(VLOOKUP($A114,기획현황!$F:$BS,기획현황!$AM$1,FALSE))=TRUE,0,VLOOKUP($A114,기획현황!$F:$BS,기획현황!$AM$1,FALSE))</f>
        <v>0</v>
      </c>
      <c r="V114" s="1138">
        <f t="shared" si="14"/>
        <v>0</v>
      </c>
      <c r="W114" s="1139">
        <f>IF(ISERROR(VLOOKUP($A114,기획현황!$F:$BS,기획현황!$BG$1,FALSE))=TRUE,0,VLOOKUP($A114,기획현황!$F:$BS,기획현황!$BG$1,FALSE))</f>
        <v>0</v>
      </c>
      <c r="X114" s="1138"/>
      <c r="Y114" s="238"/>
      <c r="Z114" s="1130">
        <f t="shared" si="16"/>
        <v>0</v>
      </c>
      <c r="AA114" s="1131">
        <f t="shared" si="16"/>
        <v>0</v>
      </c>
      <c r="AB114" s="1147">
        <f t="shared" si="16"/>
        <v>0</v>
      </c>
      <c r="AC114" s="1140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30">
        <f t="shared" si="17"/>
        <v>0</v>
      </c>
      <c r="AE114" s="1141">
        <f t="shared" si="17"/>
        <v>0</v>
      </c>
      <c r="AF114" s="1141">
        <f t="shared" si="17"/>
        <v>0</v>
      </c>
      <c r="AG114" s="1141">
        <f t="shared" si="17"/>
        <v>0</v>
      </c>
      <c r="AH114" s="1142">
        <f t="shared" si="17"/>
        <v>0</v>
      </c>
      <c r="AI114" s="1142">
        <f t="shared" si="17"/>
        <v>0</v>
      </c>
      <c r="AJ114" s="1143">
        <f>IF(ISERROR(VLOOKUP($A114,기획현황!$F:$BS,기획현황!$AM$1,FALSE))=TRUE,0,VLOOKUP($A114,기획현황!$F:$BS,기획현황!$AM$1,FALSE))</f>
        <v>0</v>
      </c>
      <c r="AK114" s="1138">
        <f t="shared" si="13"/>
        <v>0</v>
      </c>
      <c r="AL114" s="31"/>
    </row>
    <row r="115" spans="2:38" ht="53.25" customHeight="1">
      <c r="B115" s="310" t="str">
        <f t="shared" si="15"/>
        <v/>
      </c>
      <c r="C115" s="1125">
        <f>IF(ISERROR(VLOOKUP($A115,기획현황!$F:$BS,기획현황!$AG$1,FALSE))=TRUE,0,VLOOKUP($A115,기획현황!$F:$BS,기획현황!$AG$1,FALSE))</f>
        <v>0</v>
      </c>
      <c r="D115" s="1125">
        <f>IF(ISERROR(VLOOKUP($A115,기획현황!$F:$BS,기획현황!$AK$1,FALSE))=TRUE,0,VLOOKUP($A115,기획현황!$F:$BS,기획현황!$AK$1,FALSE))</f>
        <v>0</v>
      </c>
      <c r="F115" s="1148"/>
      <c r="G115" s="1127" t="str">
        <f>IF(ISERROR(VLOOKUP($A115,기획현황!$F:$BS,기획현황!$U$1,FALSE))=TRUE,"",VLOOKUP($A115,기획현황!$F:$BS,기획현황!$U$1,FALSE))</f>
        <v/>
      </c>
      <c r="H115" s="1127" t="str">
        <f>IF(ISERROR(VLOOKUP($A115,기획현황!$F:$BS,기획현황!$X$1,FALSE))=TRUE,"",VLOOKUP($A115,기획현황!$F:$BS,기획현황!$X$1,FALSE))</f>
        <v/>
      </c>
      <c r="I115" s="1128" t="str">
        <f>IF(ISERROR(VLOOKUP($A115,기획현황!$F:$BS,기획현황!$AG$1,FALSE))=TRUE,"",VLOOKUP($A115,기획현황!$F:$BS,기획현황!$AG$1,FALSE))</f>
        <v/>
      </c>
      <c r="J115" s="1144">
        <f>SUMIF(기획현황!$F:$F,$A115,기획현황!$AF:$AF)</f>
        <v>0</v>
      </c>
      <c r="K115" s="1130">
        <f>IF(ISERROR(VLOOKUP($A115,기획현황!$F:$BS,기획현황!$AU$1,FALSE))=TRUE,0,VLOOKUP($A115,기획현황!$F:$BS,기획현황!$AU$1,FALSE))</f>
        <v>0</v>
      </c>
      <c r="L115" s="1131">
        <f>IF(ISERROR(VLOOKUP($A115,기획현황!$F:$BS,기획현황!$AV$1,FALSE))=TRUE,0,VLOOKUP($A115,기획현황!$F:$BS,기획현황!$AV$1,FALSE))</f>
        <v>0</v>
      </c>
      <c r="M115" s="1132">
        <f>IF(ISERROR(VLOOKUP($A115,기획현황!$F:$BS,기획현황!$AW$1,FALSE))=TRUE,0,VLOOKUP($A115,기획현황!$F:$BS,기획현황!$AW$1,FALSE))</f>
        <v>0</v>
      </c>
      <c r="N115" s="1133">
        <f>IF(ISERROR(VLOOKUP($A115,기획현황!$F:$BS,기획현황!$AP$1,FALSE))=TRUE,0,VLOOKUP($A115,기획현황!$F:$BS,기획현황!$AP$1,FALSE))</f>
        <v>0</v>
      </c>
      <c r="O115" s="1134">
        <f t="shared" si="18"/>
        <v>0</v>
      </c>
      <c r="P115" s="1135">
        <f t="shared" si="18"/>
        <v>0</v>
      </c>
      <c r="Q115" s="1135">
        <f t="shared" si="18"/>
        <v>0</v>
      </c>
      <c r="R115" s="1135">
        <f t="shared" si="18"/>
        <v>0</v>
      </c>
      <c r="S115" s="1136">
        <f t="shared" si="18"/>
        <v>0</v>
      </c>
      <c r="T115" s="1136">
        <f t="shared" si="18"/>
        <v>0</v>
      </c>
      <c r="U115" s="1137">
        <f>IF(ISERROR(VLOOKUP($A115,기획현황!$F:$BS,기획현황!$AM$1,FALSE))=TRUE,0,VLOOKUP($A115,기획현황!$F:$BS,기획현황!$AM$1,FALSE))</f>
        <v>0</v>
      </c>
      <c r="V115" s="1138">
        <f t="shared" si="14"/>
        <v>0</v>
      </c>
      <c r="W115" s="1139">
        <f>IF(ISERROR(VLOOKUP($A115,기획현황!$F:$BS,기획현황!$BG$1,FALSE))=TRUE,0,VLOOKUP($A115,기획현황!$F:$BS,기획현황!$BG$1,FALSE))</f>
        <v>0</v>
      </c>
      <c r="X115" s="1138"/>
      <c r="Y115" s="238"/>
      <c r="Z115" s="1130">
        <f t="shared" si="16"/>
        <v>0</v>
      </c>
      <c r="AA115" s="1131">
        <f t="shared" si="16"/>
        <v>0</v>
      </c>
      <c r="AB115" s="1147">
        <f t="shared" si="16"/>
        <v>0</v>
      </c>
      <c r="AC115" s="1140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30">
        <f t="shared" si="17"/>
        <v>0</v>
      </c>
      <c r="AE115" s="1141">
        <f t="shared" si="17"/>
        <v>0</v>
      </c>
      <c r="AF115" s="1141">
        <f t="shared" si="17"/>
        <v>0</v>
      </c>
      <c r="AG115" s="1141">
        <f t="shared" si="17"/>
        <v>0</v>
      </c>
      <c r="AH115" s="1142">
        <f t="shared" si="17"/>
        <v>0</v>
      </c>
      <c r="AI115" s="1142">
        <f t="shared" si="17"/>
        <v>0</v>
      </c>
      <c r="AJ115" s="1143">
        <f>IF(ISERROR(VLOOKUP($A115,기획현황!$F:$BS,기획현황!$AM$1,FALSE))=TRUE,0,VLOOKUP($A115,기획현황!$F:$BS,기획현황!$AM$1,FALSE))</f>
        <v>0</v>
      </c>
      <c r="AK115" s="1138">
        <f t="shared" si="13"/>
        <v>0</v>
      </c>
      <c r="AL115" s="31"/>
    </row>
    <row r="116" spans="2:38" ht="53.25" customHeight="1">
      <c r="B116" s="310" t="str">
        <f t="shared" si="15"/>
        <v/>
      </c>
      <c r="C116" s="1125">
        <f>IF(ISERROR(VLOOKUP($A116,기획현황!$F:$BS,기획현황!$AG$1,FALSE))=TRUE,0,VLOOKUP($A116,기획현황!$F:$BS,기획현황!$AG$1,FALSE))</f>
        <v>0</v>
      </c>
      <c r="D116" s="1125">
        <f>IF(ISERROR(VLOOKUP($A116,기획현황!$F:$BS,기획현황!$AK$1,FALSE))=TRUE,0,VLOOKUP($A116,기획현황!$F:$BS,기획현황!$AK$1,FALSE))</f>
        <v>0</v>
      </c>
      <c r="F116" s="1148"/>
      <c r="G116" s="1127" t="str">
        <f>IF(ISERROR(VLOOKUP($A116,기획현황!$F:$BS,기획현황!$U$1,FALSE))=TRUE,"",VLOOKUP($A116,기획현황!$F:$BS,기획현황!$U$1,FALSE))</f>
        <v/>
      </c>
      <c r="H116" s="1127" t="str">
        <f>IF(ISERROR(VLOOKUP($A116,기획현황!$F:$BS,기획현황!$X$1,FALSE))=TRUE,"",VLOOKUP($A116,기획현황!$F:$BS,기획현황!$X$1,FALSE))</f>
        <v/>
      </c>
      <c r="I116" s="1128" t="str">
        <f>IF(ISERROR(VLOOKUP($A116,기획현황!$F:$BS,기획현황!$AG$1,FALSE))=TRUE,"",VLOOKUP($A116,기획현황!$F:$BS,기획현황!$AG$1,FALSE))</f>
        <v/>
      </c>
      <c r="J116" s="1144">
        <f>SUMIF(기획현황!$F:$F,$A116,기획현황!$AF:$AF)</f>
        <v>0</v>
      </c>
      <c r="K116" s="1130">
        <f>IF(ISERROR(VLOOKUP($A116,기획현황!$F:$BS,기획현황!$AU$1,FALSE))=TRUE,0,VLOOKUP($A116,기획현황!$F:$BS,기획현황!$AU$1,FALSE))</f>
        <v>0</v>
      </c>
      <c r="L116" s="1131">
        <f>IF(ISERROR(VLOOKUP($A116,기획현황!$F:$BS,기획현황!$AV$1,FALSE))=TRUE,0,VLOOKUP($A116,기획현황!$F:$BS,기획현황!$AV$1,FALSE))</f>
        <v>0</v>
      </c>
      <c r="M116" s="1132">
        <f>IF(ISERROR(VLOOKUP($A116,기획현황!$F:$BS,기획현황!$AW$1,FALSE))=TRUE,0,VLOOKUP($A116,기획현황!$F:$BS,기획현황!$AW$1,FALSE))</f>
        <v>0</v>
      </c>
      <c r="N116" s="1133">
        <f>IF(ISERROR(VLOOKUP($A116,기획현황!$F:$BS,기획현황!$AP$1,FALSE))=TRUE,0,VLOOKUP($A116,기획현황!$F:$BS,기획현황!$AP$1,FALSE))</f>
        <v>0</v>
      </c>
      <c r="O116" s="1134">
        <f t="shared" si="18"/>
        <v>0</v>
      </c>
      <c r="P116" s="1135">
        <f t="shared" si="18"/>
        <v>0</v>
      </c>
      <c r="Q116" s="1135">
        <f t="shared" si="18"/>
        <v>0</v>
      </c>
      <c r="R116" s="1135">
        <f t="shared" si="18"/>
        <v>0</v>
      </c>
      <c r="S116" s="1136">
        <f t="shared" si="18"/>
        <v>0</v>
      </c>
      <c r="T116" s="1136">
        <f t="shared" si="18"/>
        <v>0</v>
      </c>
      <c r="U116" s="1137">
        <f>IF(ISERROR(VLOOKUP($A116,기획현황!$F:$BS,기획현황!$AM$1,FALSE))=TRUE,0,VLOOKUP($A116,기획현황!$F:$BS,기획현황!$AM$1,FALSE))</f>
        <v>0</v>
      </c>
      <c r="V116" s="1138">
        <f t="shared" si="14"/>
        <v>0</v>
      </c>
      <c r="W116" s="1139">
        <f>IF(ISERROR(VLOOKUP($A116,기획현황!$F:$BS,기획현황!$BG$1,FALSE))=TRUE,0,VLOOKUP($A116,기획현황!$F:$BS,기획현황!$BG$1,FALSE))</f>
        <v>0</v>
      </c>
      <c r="X116" s="1138"/>
      <c r="Y116" s="238"/>
      <c r="Z116" s="1130">
        <f t="shared" si="16"/>
        <v>0</v>
      </c>
      <c r="AA116" s="1131">
        <f t="shared" si="16"/>
        <v>0</v>
      </c>
      <c r="AB116" s="1147">
        <f t="shared" si="16"/>
        <v>0</v>
      </c>
      <c r="AC116" s="1140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30">
        <f t="shared" si="17"/>
        <v>0</v>
      </c>
      <c r="AE116" s="1141">
        <f t="shared" si="17"/>
        <v>0</v>
      </c>
      <c r="AF116" s="1141">
        <f t="shared" si="17"/>
        <v>0</v>
      </c>
      <c r="AG116" s="1141">
        <f t="shared" si="17"/>
        <v>0</v>
      </c>
      <c r="AH116" s="1142">
        <f t="shared" si="17"/>
        <v>0</v>
      </c>
      <c r="AI116" s="1142">
        <f t="shared" si="17"/>
        <v>0</v>
      </c>
      <c r="AJ116" s="1143">
        <f>IF(ISERROR(VLOOKUP($A116,기획현황!$F:$BS,기획현황!$AM$1,FALSE))=TRUE,0,VLOOKUP($A116,기획현황!$F:$BS,기획현황!$AM$1,FALSE))</f>
        <v>0</v>
      </c>
      <c r="AK116" s="1138">
        <f t="shared" si="13"/>
        <v>0</v>
      </c>
      <c r="AL116" s="31"/>
    </row>
    <row r="117" spans="2:38" ht="53.25" customHeight="1">
      <c r="B117" s="310" t="str">
        <f t="shared" si="15"/>
        <v/>
      </c>
      <c r="C117" s="1125">
        <f>IF(ISERROR(VLOOKUP($A117,기획현황!$F:$BS,기획현황!$AG$1,FALSE))=TRUE,0,VLOOKUP($A117,기획현황!$F:$BS,기획현황!$AG$1,FALSE))</f>
        <v>0</v>
      </c>
      <c r="D117" s="1125">
        <f>IF(ISERROR(VLOOKUP($A117,기획현황!$F:$BS,기획현황!$AK$1,FALSE))=TRUE,0,VLOOKUP($A117,기획현황!$F:$BS,기획현황!$AK$1,FALSE))</f>
        <v>0</v>
      </c>
      <c r="F117" s="1148"/>
      <c r="G117" s="1127" t="str">
        <f>IF(ISERROR(VLOOKUP($A117,기획현황!$F:$BS,기획현황!$U$1,FALSE))=TRUE,"",VLOOKUP($A117,기획현황!$F:$BS,기획현황!$U$1,FALSE))</f>
        <v/>
      </c>
      <c r="H117" s="1127" t="str">
        <f>IF(ISERROR(VLOOKUP($A117,기획현황!$F:$BS,기획현황!$X$1,FALSE))=TRUE,"",VLOOKUP($A117,기획현황!$F:$BS,기획현황!$X$1,FALSE))</f>
        <v/>
      </c>
      <c r="I117" s="1128" t="str">
        <f>IF(ISERROR(VLOOKUP($A117,기획현황!$F:$BS,기획현황!$AG$1,FALSE))=TRUE,"",VLOOKUP($A117,기획현황!$F:$BS,기획현황!$AG$1,FALSE))</f>
        <v/>
      </c>
      <c r="J117" s="1144">
        <f>SUMIF(기획현황!$F:$F,$A117,기획현황!$AF:$AF)</f>
        <v>0</v>
      </c>
      <c r="K117" s="1130">
        <f>IF(ISERROR(VLOOKUP($A117,기획현황!$F:$BS,기획현황!$AU$1,FALSE))=TRUE,0,VLOOKUP($A117,기획현황!$F:$BS,기획현황!$AU$1,FALSE))</f>
        <v>0</v>
      </c>
      <c r="L117" s="1131">
        <f>IF(ISERROR(VLOOKUP($A117,기획현황!$F:$BS,기획현황!$AV$1,FALSE))=TRUE,0,VLOOKUP($A117,기획현황!$F:$BS,기획현황!$AV$1,FALSE))</f>
        <v>0</v>
      </c>
      <c r="M117" s="1132">
        <f>IF(ISERROR(VLOOKUP($A117,기획현황!$F:$BS,기획현황!$AW$1,FALSE))=TRUE,0,VLOOKUP($A117,기획현황!$F:$BS,기획현황!$AW$1,FALSE))</f>
        <v>0</v>
      </c>
      <c r="N117" s="1133">
        <f>IF(ISERROR(VLOOKUP($A117,기획현황!$F:$BS,기획현황!$AP$1,FALSE))=TRUE,0,VLOOKUP($A117,기획현황!$F:$BS,기획현황!$AP$1,FALSE))</f>
        <v>0</v>
      </c>
      <c r="O117" s="1134">
        <f t="shared" si="18"/>
        <v>0</v>
      </c>
      <c r="P117" s="1135">
        <f t="shared" si="18"/>
        <v>0</v>
      </c>
      <c r="Q117" s="1135">
        <f t="shared" si="18"/>
        <v>0</v>
      </c>
      <c r="R117" s="1135">
        <f t="shared" si="18"/>
        <v>0</v>
      </c>
      <c r="S117" s="1136">
        <f t="shared" si="18"/>
        <v>0</v>
      </c>
      <c r="T117" s="1136">
        <f t="shared" si="18"/>
        <v>0</v>
      </c>
      <c r="U117" s="1137">
        <f>IF(ISERROR(VLOOKUP($A117,기획현황!$F:$BS,기획현황!$AM$1,FALSE))=TRUE,0,VLOOKUP($A117,기획현황!$F:$BS,기획현황!$AM$1,FALSE))</f>
        <v>0</v>
      </c>
      <c r="V117" s="1138">
        <f t="shared" si="14"/>
        <v>0</v>
      </c>
      <c r="W117" s="1139">
        <f>IF(ISERROR(VLOOKUP($A117,기획현황!$F:$BS,기획현황!$BG$1,FALSE))=TRUE,0,VLOOKUP($A117,기획현황!$F:$BS,기획현황!$BG$1,FALSE))</f>
        <v>0</v>
      </c>
      <c r="X117" s="1138"/>
      <c r="Y117" s="238"/>
      <c r="Z117" s="1130">
        <f t="shared" si="16"/>
        <v>0</v>
      </c>
      <c r="AA117" s="1131">
        <f t="shared" si="16"/>
        <v>0</v>
      </c>
      <c r="AB117" s="1147">
        <f t="shared" si="16"/>
        <v>0</v>
      </c>
      <c r="AC117" s="1140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30">
        <f t="shared" si="17"/>
        <v>0</v>
      </c>
      <c r="AE117" s="1141">
        <f t="shared" si="17"/>
        <v>0</v>
      </c>
      <c r="AF117" s="1141">
        <f t="shared" si="17"/>
        <v>0</v>
      </c>
      <c r="AG117" s="1141">
        <f t="shared" si="17"/>
        <v>0</v>
      </c>
      <c r="AH117" s="1142">
        <f t="shared" si="17"/>
        <v>0</v>
      </c>
      <c r="AI117" s="1142">
        <f t="shared" si="17"/>
        <v>0</v>
      </c>
      <c r="AJ117" s="1143">
        <f>IF(ISERROR(VLOOKUP($A117,기획현황!$F:$BS,기획현황!$AM$1,FALSE))=TRUE,0,VLOOKUP($A117,기획현황!$F:$BS,기획현황!$AM$1,FALSE))</f>
        <v>0</v>
      </c>
      <c r="AK117" s="1138">
        <f t="shared" si="13"/>
        <v>0</v>
      </c>
      <c r="AL117" s="31"/>
    </row>
    <row r="118" spans="2:38" ht="53.25" customHeight="1">
      <c r="B118" s="310" t="str">
        <f t="shared" si="15"/>
        <v/>
      </c>
      <c r="C118" s="1125">
        <f>IF(ISERROR(VLOOKUP($A118,기획현황!$F:$BS,기획현황!$AG$1,FALSE))=TRUE,0,VLOOKUP($A118,기획현황!$F:$BS,기획현황!$AG$1,FALSE))</f>
        <v>0</v>
      </c>
      <c r="D118" s="1125">
        <f>IF(ISERROR(VLOOKUP($A118,기획현황!$F:$BS,기획현황!$AK$1,FALSE))=TRUE,0,VLOOKUP($A118,기획현황!$F:$BS,기획현황!$AK$1,FALSE))</f>
        <v>0</v>
      </c>
      <c r="F118" s="1148"/>
      <c r="G118" s="1127" t="str">
        <f>IF(ISERROR(VLOOKUP($A118,기획현황!$F:$BS,기획현황!$U$1,FALSE))=TRUE,"",VLOOKUP($A118,기획현황!$F:$BS,기획현황!$U$1,FALSE))</f>
        <v/>
      </c>
      <c r="H118" s="1127" t="str">
        <f>IF(ISERROR(VLOOKUP($A118,기획현황!$F:$BS,기획현황!$X$1,FALSE))=TRUE,"",VLOOKUP($A118,기획현황!$F:$BS,기획현황!$X$1,FALSE))</f>
        <v/>
      </c>
      <c r="I118" s="1128" t="str">
        <f>IF(ISERROR(VLOOKUP($A118,기획현황!$F:$BS,기획현황!$AG$1,FALSE))=TRUE,"",VLOOKUP($A118,기획현황!$F:$BS,기획현황!$AG$1,FALSE))</f>
        <v/>
      </c>
      <c r="J118" s="1144">
        <f>SUMIF(기획현황!$F:$F,$A118,기획현황!$AF:$AF)</f>
        <v>0</v>
      </c>
      <c r="K118" s="1130">
        <f>IF(ISERROR(VLOOKUP($A118,기획현황!$F:$BS,기획현황!$AU$1,FALSE))=TRUE,0,VLOOKUP($A118,기획현황!$F:$BS,기획현황!$AU$1,FALSE))</f>
        <v>0</v>
      </c>
      <c r="L118" s="1131">
        <f>IF(ISERROR(VLOOKUP($A118,기획현황!$F:$BS,기획현황!$AV$1,FALSE))=TRUE,0,VLOOKUP($A118,기획현황!$F:$BS,기획현황!$AV$1,FALSE))</f>
        <v>0</v>
      </c>
      <c r="M118" s="1132">
        <f>IF(ISERROR(VLOOKUP($A118,기획현황!$F:$BS,기획현황!$AW$1,FALSE))=TRUE,0,VLOOKUP($A118,기획현황!$F:$BS,기획현황!$AW$1,FALSE))</f>
        <v>0</v>
      </c>
      <c r="N118" s="1133">
        <f>IF(ISERROR(VLOOKUP($A118,기획현황!$F:$BS,기획현황!$AP$1,FALSE))=TRUE,0,VLOOKUP($A118,기획현황!$F:$BS,기획현황!$AP$1,FALSE))</f>
        <v>0</v>
      </c>
      <c r="O118" s="1134">
        <f t="shared" si="18"/>
        <v>0</v>
      </c>
      <c r="P118" s="1135">
        <f t="shared" si="18"/>
        <v>0</v>
      </c>
      <c r="Q118" s="1135">
        <f t="shared" si="18"/>
        <v>0</v>
      </c>
      <c r="R118" s="1135">
        <f t="shared" si="18"/>
        <v>0</v>
      </c>
      <c r="S118" s="1136">
        <f t="shared" si="18"/>
        <v>0</v>
      </c>
      <c r="T118" s="1136">
        <f t="shared" si="18"/>
        <v>0</v>
      </c>
      <c r="U118" s="1137">
        <f>IF(ISERROR(VLOOKUP($A118,기획현황!$F:$BS,기획현황!$AM$1,FALSE))=TRUE,0,VLOOKUP($A118,기획현황!$F:$BS,기획현황!$AM$1,FALSE))</f>
        <v>0</v>
      </c>
      <c r="V118" s="1138">
        <f t="shared" si="14"/>
        <v>0</v>
      </c>
      <c r="W118" s="1139">
        <f>IF(ISERROR(VLOOKUP($A118,기획현황!$F:$BS,기획현황!$BG$1,FALSE))=TRUE,0,VLOOKUP($A118,기획현황!$F:$BS,기획현황!$BG$1,FALSE))</f>
        <v>0</v>
      </c>
      <c r="X118" s="1138"/>
      <c r="Y118" s="238"/>
      <c r="Z118" s="1130">
        <f t="shared" si="16"/>
        <v>0</v>
      </c>
      <c r="AA118" s="1131">
        <f t="shared" si="16"/>
        <v>0</v>
      </c>
      <c r="AB118" s="1147">
        <f t="shared" si="16"/>
        <v>0</v>
      </c>
      <c r="AC118" s="1140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30">
        <f t="shared" si="17"/>
        <v>0</v>
      </c>
      <c r="AE118" s="1141">
        <f t="shared" si="17"/>
        <v>0</v>
      </c>
      <c r="AF118" s="1141">
        <f t="shared" si="17"/>
        <v>0</v>
      </c>
      <c r="AG118" s="1141">
        <f t="shared" si="17"/>
        <v>0</v>
      </c>
      <c r="AH118" s="1142">
        <f t="shared" si="17"/>
        <v>0</v>
      </c>
      <c r="AI118" s="1142">
        <f t="shared" si="17"/>
        <v>0</v>
      </c>
      <c r="AJ118" s="1143">
        <f>IF(ISERROR(VLOOKUP($A118,기획현황!$F:$BS,기획현황!$AM$1,FALSE))=TRUE,0,VLOOKUP($A118,기획현황!$F:$BS,기획현황!$AM$1,FALSE))</f>
        <v>0</v>
      </c>
      <c r="AK118" s="1138">
        <f t="shared" si="13"/>
        <v>0</v>
      </c>
      <c r="AL118" s="31"/>
    </row>
    <row r="119" spans="2:38" ht="53.25" customHeight="1">
      <c r="B119" s="310" t="str">
        <f t="shared" si="15"/>
        <v/>
      </c>
      <c r="C119" s="1125">
        <f>IF(ISERROR(VLOOKUP($A119,기획현황!$F:$BS,기획현황!$AG$1,FALSE))=TRUE,0,VLOOKUP($A119,기획현황!$F:$BS,기획현황!$AG$1,FALSE))</f>
        <v>0</v>
      </c>
      <c r="D119" s="1125">
        <f>IF(ISERROR(VLOOKUP($A119,기획현황!$F:$BS,기획현황!$AK$1,FALSE))=TRUE,0,VLOOKUP($A119,기획현황!$F:$BS,기획현황!$AK$1,FALSE))</f>
        <v>0</v>
      </c>
      <c r="F119" s="1148"/>
      <c r="G119" s="1127" t="str">
        <f>IF(ISERROR(VLOOKUP($A119,기획현황!$F:$BS,기획현황!$U$1,FALSE))=TRUE,"",VLOOKUP($A119,기획현황!$F:$BS,기획현황!$U$1,FALSE))</f>
        <v/>
      </c>
      <c r="H119" s="1127" t="str">
        <f>IF(ISERROR(VLOOKUP($A119,기획현황!$F:$BS,기획현황!$X$1,FALSE))=TRUE,"",VLOOKUP($A119,기획현황!$F:$BS,기획현황!$X$1,FALSE))</f>
        <v/>
      </c>
      <c r="I119" s="1128" t="str">
        <f>IF(ISERROR(VLOOKUP($A119,기획현황!$F:$BS,기획현황!$AG$1,FALSE))=TRUE,"",VLOOKUP($A119,기획현황!$F:$BS,기획현황!$AG$1,FALSE))</f>
        <v/>
      </c>
      <c r="J119" s="1144">
        <f>SUMIF(기획현황!$F:$F,$A119,기획현황!$AF:$AF)</f>
        <v>0</v>
      </c>
      <c r="K119" s="1130">
        <f>IF(ISERROR(VLOOKUP($A119,기획현황!$F:$BS,기획현황!$AU$1,FALSE))=TRUE,0,VLOOKUP($A119,기획현황!$F:$BS,기획현황!$AU$1,FALSE))</f>
        <v>0</v>
      </c>
      <c r="L119" s="1131">
        <f>IF(ISERROR(VLOOKUP($A119,기획현황!$F:$BS,기획현황!$AV$1,FALSE))=TRUE,0,VLOOKUP($A119,기획현황!$F:$BS,기획현황!$AV$1,FALSE))</f>
        <v>0</v>
      </c>
      <c r="M119" s="1132">
        <f>IF(ISERROR(VLOOKUP($A119,기획현황!$F:$BS,기획현황!$AW$1,FALSE))=TRUE,0,VLOOKUP($A119,기획현황!$F:$BS,기획현황!$AW$1,FALSE))</f>
        <v>0</v>
      </c>
      <c r="N119" s="1133">
        <f>IF(ISERROR(VLOOKUP($A119,기획현황!$F:$BS,기획현황!$AP$1,FALSE))=TRUE,0,VLOOKUP($A119,기획현황!$F:$BS,기획현황!$AP$1,FALSE))</f>
        <v>0</v>
      </c>
      <c r="O119" s="1134">
        <f t="shared" si="18"/>
        <v>0</v>
      </c>
      <c r="P119" s="1135">
        <f t="shared" si="18"/>
        <v>0</v>
      </c>
      <c r="Q119" s="1135">
        <f t="shared" si="18"/>
        <v>0</v>
      </c>
      <c r="R119" s="1135">
        <f t="shared" si="18"/>
        <v>0</v>
      </c>
      <c r="S119" s="1136">
        <f t="shared" si="18"/>
        <v>0</v>
      </c>
      <c r="T119" s="1136">
        <f t="shared" si="18"/>
        <v>0</v>
      </c>
      <c r="U119" s="1137">
        <f>IF(ISERROR(VLOOKUP($A119,기획현황!$F:$BS,기획현황!$AM$1,FALSE))=TRUE,0,VLOOKUP($A119,기획현황!$F:$BS,기획현황!$AM$1,FALSE))</f>
        <v>0</v>
      </c>
      <c r="V119" s="1138">
        <f t="shared" si="14"/>
        <v>0</v>
      </c>
      <c r="W119" s="1139">
        <f>IF(ISERROR(VLOOKUP($A119,기획현황!$F:$BS,기획현황!$BG$1,FALSE))=TRUE,0,VLOOKUP($A119,기획현황!$F:$BS,기획현황!$BG$1,FALSE))</f>
        <v>0</v>
      </c>
      <c r="X119" s="1138"/>
      <c r="Y119" s="238"/>
      <c r="Z119" s="1130">
        <f t="shared" si="16"/>
        <v>0</v>
      </c>
      <c r="AA119" s="1131">
        <f t="shared" si="16"/>
        <v>0</v>
      </c>
      <c r="AB119" s="1147">
        <f t="shared" si="16"/>
        <v>0</v>
      </c>
      <c r="AC119" s="1140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30">
        <f t="shared" si="17"/>
        <v>0</v>
      </c>
      <c r="AE119" s="1141">
        <f t="shared" si="17"/>
        <v>0</v>
      </c>
      <c r="AF119" s="1141">
        <f t="shared" si="17"/>
        <v>0</v>
      </c>
      <c r="AG119" s="1141">
        <f t="shared" si="17"/>
        <v>0</v>
      </c>
      <c r="AH119" s="1142">
        <f t="shared" si="17"/>
        <v>0</v>
      </c>
      <c r="AI119" s="1142">
        <f t="shared" si="17"/>
        <v>0</v>
      </c>
      <c r="AJ119" s="1143">
        <f>IF(ISERROR(VLOOKUP($A119,기획현황!$F:$BS,기획현황!$AM$1,FALSE))=TRUE,0,VLOOKUP($A119,기획현황!$F:$BS,기획현황!$AM$1,FALSE))</f>
        <v>0</v>
      </c>
      <c r="AK119" s="1138">
        <f t="shared" si="13"/>
        <v>0</v>
      </c>
      <c r="AL119" s="31"/>
    </row>
    <row r="120" spans="2:38" ht="53.25" customHeight="1">
      <c r="B120" s="310" t="str">
        <f t="shared" si="15"/>
        <v/>
      </c>
      <c r="C120" s="1125">
        <f>IF(ISERROR(VLOOKUP($A120,기획현황!$F:$BS,기획현황!$AG$1,FALSE))=TRUE,0,VLOOKUP($A120,기획현황!$F:$BS,기획현황!$AG$1,FALSE))</f>
        <v>0</v>
      </c>
      <c r="D120" s="1125">
        <f>IF(ISERROR(VLOOKUP($A120,기획현황!$F:$BS,기획현황!$AK$1,FALSE))=TRUE,0,VLOOKUP($A120,기획현황!$F:$BS,기획현황!$AK$1,FALSE))</f>
        <v>0</v>
      </c>
      <c r="F120" s="1148"/>
      <c r="G120" s="1127" t="str">
        <f>IF(ISERROR(VLOOKUP($A120,기획현황!$F:$BS,기획현황!$U$1,FALSE))=TRUE,"",VLOOKUP($A120,기획현황!$F:$BS,기획현황!$U$1,FALSE))</f>
        <v/>
      </c>
      <c r="H120" s="1127" t="str">
        <f>IF(ISERROR(VLOOKUP($A120,기획현황!$F:$BS,기획현황!$X$1,FALSE))=TRUE,"",VLOOKUP($A120,기획현황!$F:$BS,기획현황!$X$1,FALSE))</f>
        <v/>
      </c>
      <c r="I120" s="1128" t="str">
        <f>IF(ISERROR(VLOOKUP($A120,기획현황!$F:$BS,기획현황!$AG$1,FALSE))=TRUE,"",VLOOKUP($A120,기획현황!$F:$BS,기획현황!$AG$1,FALSE))</f>
        <v/>
      </c>
      <c r="J120" s="1144">
        <f>SUMIF(기획현황!$F:$F,$A120,기획현황!$AF:$AF)</f>
        <v>0</v>
      </c>
      <c r="K120" s="1130">
        <f>IF(ISERROR(VLOOKUP($A120,기획현황!$F:$BS,기획현황!$AU$1,FALSE))=TRUE,0,VLOOKUP($A120,기획현황!$F:$BS,기획현황!$AU$1,FALSE))</f>
        <v>0</v>
      </c>
      <c r="L120" s="1131">
        <f>IF(ISERROR(VLOOKUP($A120,기획현황!$F:$BS,기획현황!$AV$1,FALSE))=TRUE,0,VLOOKUP($A120,기획현황!$F:$BS,기획현황!$AV$1,FALSE))</f>
        <v>0</v>
      </c>
      <c r="M120" s="1132">
        <f>IF(ISERROR(VLOOKUP($A120,기획현황!$F:$BS,기획현황!$AW$1,FALSE))=TRUE,0,VLOOKUP($A120,기획현황!$F:$BS,기획현황!$AW$1,FALSE))</f>
        <v>0</v>
      </c>
      <c r="N120" s="1133">
        <f>IF(ISERROR(VLOOKUP($A120,기획현황!$F:$BS,기획현황!$AP$1,FALSE))=TRUE,0,VLOOKUP($A120,기획현황!$F:$BS,기획현황!$AP$1,FALSE))</f>
        <v>0</v>
      </c>
      <c r="O120" s="1134">
        <f t="shared" si="18"/>
        <v>0</v>
      </c>
      <c r="P120" s="1135">
        <f t="shared" si="18"/>
        <v>0</v>
      </c>
      <c r="Q120" s="1135">
        <f t="shared" si="18"/>
        <v>0</v>
      </c>
      <c r="R120" s="1135">
        <f t="shared" si="18"/>
        <v>0</v>
      </c>
      <c r="S120" s="1136">
        <f t="shared" si="18"/>
        <v>0</v>
      </c>
      <c r="T120" s="1136">
        <f t="shared" si="18"/>
        <v>0</v>
      </c>
      <c r="U120" s="1137">
        <f>IF(ISERROR(VLOOKUP($A120,기획현황!$F:$BS,기획현황!$AM$1,FALSE))=TRUE,0,VLOOKUP($A120,기획현황!$F:$BS,기획현황!$AM$1,FALSE))</f>
        <v>0</v>
      </c>
      <c r="V120" s="1138">
        <f t="shared" si="14"/>
        <v>0</v>
      </c>
      <c r="W120" s="1139">
        <f>IF(ISERROR(VLOOKUP($A120,기획현황!$F:$BS,기획현황!$BG$1,FALSE))=TRUE,0,VLOOKUP($A120,기획현황!$F:$BS,기획현황!$BG$1,FALSE))</f>
        <v>0</v>
      </c>
      <c r="X120" s="1138"/>
      <c r="Y120" s="238"/>
      <c r="Z120" s="1130">
        <f t="shared" si="16"/>
        <v>0</v>
      </c>
      <c r="AA120" s="1131">
        <f t="shared" si="16"/>
        <v>0</v>
      </c>
      <c r="AB120" s="1147">
        <f t="shared" si="16"/>
        <v>0</v>
      </c>
      <c r="AC120" s="1140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30">
        <f t="shared" si="17"/>
        <v>0</v>
      </c>
      <c r="AE120" s="1141">
        <f t="shared" si="17"/>
        <v>0</v>
      </c>
      <c r="AF120" s="1141">
        <f t="shared" si="17"/>
        <v>0</v>
      </c>
      <c r="AG120" s="1141">
        <f t="shared" si="17"/>
        <v>0</v>
      </c>
      <c r="AH120" s="1142">
        <f t="shared" si="17"/>
        <v>0</v>
      </c>
      <c r="AI120" s="1142">
        <f t="shared" si="17"/>
        <v>0</v>
      </c>
      <c r="AJ120" s="1143">
        <f>IF(ISERROR(VLOOKUP($A120,기획현황!$F:$BS,기획현황!$AM$1,FALSE))=TRUE,0,VLOOKUP($A120,기획현황!$F:$BS,기획현황!$AM$1,FALSE))</f>
        <v>0</v>
      </c>
      <c r="AK120" s="1138">
        <f t="shared" si="13"/>
        <v>0</v>
      </c>
      <c r="AL120" s="31"/>
    </row>
    <row r="121" spans="2:38" ht="53.25" customHeight="1">
      <c r="B121" s="310" t="str">
        <f t="shared" si="15"/>
        <v/>
      </c>
      <c r="C121" s="1125">
        <f>IF(ISERROR(VLOOKUP($A121,기획현황!$F:$BS,기획현황!$AG$1,FALSE))=TRUE,0,VLOOKUP($A121,기획현황!$F:$BS,기획현황!$AG$1,FALSE))</f>
        <v>0</v>
      </c>
      <c r="D121" s="1125">
        <f>IF(ISERROR(VLOOKUP($A121,기획현황!$F:$BS,기획현황!$AK$1,FALSE))=TRUE,0,VLOOKUP($A121,기획현황!$F:$BS,기획현황!$AK$1,FALSE))</f>
        <v>0</v>
      </c>
      <c r="F121" s="1148"/>
      <c r="G121" s="1127" t="str">
        <f>IF(ISERROR(VLOOKUP($A121,기획현황!$F:$BS,기획현황!$U$1,FALSE))=TRUE,"",VLOOKUP($A121,기획현황!$F:$BS,기획현황!$U$1,FALSE))</f>
        <v/>
      </c>
      <c r="H121" s="1127" t="str">
        <f>IF(ISERROR(VLOOKUP($A121,기획현황!$F:$BS,기획현황!$X$1,FALSE))=TRUE,"",VLOOKUP($A121,기획현황!$F:$BS,기획현황!$X$1,FALSE))</f>
        <v/>
      </c>
      <c r="I121" s="1128" t="str">
        <f>IF(ISERROR(VLOOKUP($A121,기획현황!$F:$BS,기획현황!$AG$1,FALSE))=TRUE,"",VLOOKUP($A121,기획현황!$F:$BS,기획현황!$AG$1,FALSE))</f>
        <v/>
      </c>
      <c r="J121" s="1144">
        <f>SUMIF(기획현황!$F:$F,$A121,기획현황!$AF:$AF)</f>
        <v>0</v>
      </c>
      <c r="K121" s="1130">
        <f>IF(ISERROR(VLOOKUP($A121,기획현황!$F:$BS,기획현황!$AU$1,FALSE))=TRUE,0,VLOOKUP($A121,기획현황!$F:$BS,기획현황!$AU$1,FALSE))</f>
        <v>0</v>
      </c>
      <c r="L121" s="1131">
        <f>IF(ISERROR(VLOOKUP($A121,기획현황!$F:$BS,기획현황!$AV$1,FALSE))=TRUE,0,VLOOKUP($A121,기획현황!$F:$BS,기획현황!$AV$1,FALSE))</f>
        <v>0</v>
      </c>
      <c r="M121" s="1132">
        <f>IF(ISERROR(VLOOKUP($A121,기획현황!$F:$BS,기획현황!$AW$1,FALSE))=TRUE,0,VLOOKUP($A121,기획현황!$F:$BS,기획현황!$AW$1,FALSE))</f>
        <v>0</v>
      </c>
      <c r="N121" s="1133">
        <f>IF(ISERROR(VLOOKUP($A121,기획현황!$F:$BS,기획현황!$AP$1,FALSE))=TRUE,0,VLOOKUP($A121,기획현황!$F:$BS,기획현황!$AP$1,FALSE))</f>
        <v>0</v>
      </c>
      <c r="O121" s="1134">
        <f t="shared" si="18"/>
        <v>0</v>
      </c>
      <c r="P121" s="1135">
        <f t="shared" si="18"/>
        <v>0</v>
      </c>
      <c r="Q121" s="1135">
        <f t="shared" si="18"/>
        <v>0</v>
      </c>
      <c r="R121" s="1135">
        <f t="shared" si="18"/>
        <v>0</v>
      </c>
      <c r="S121" s="1136">
        <f t="shared" si="18"/>
        <v>0</v>
      </c>
      <c r="T121" s="1136">
        <f t="shared" si="18"/>
        <v>0</v>
      </c>
      <c r="U121" s="1137">
        <f>IF(ISERROR(VLOOKUP($A121,기획현황!$F:$BS,기획현황!$AM$1,FALSE))=TRUE,0,VLOOKUP($A121,기획현황!$F:$BS,기획현황!$AM$1,FALSE))</f>
        <v>0</v>
      </c>
      <c r="V121" s="1138">
        <f t="shared" si="14"/>
        <v>0</v>
      </c>
      <c r="W121" s="1139">
        <f>IF(ISERROR(VLOOKUP($A121,기획현황!$F:$BS,기획현황!$BG$1,FALSE))=TRUE,0,VLOOKUP($A121,기획현황!$F:$BS,기획현황!$BG$1,FALSE))</f>
        <v>0</v>
      </c>
      <c r="X121" s="1138"/>
      <c r="Y121" s="238"/>
      <c r="Z121" s="1130">
        <f t="shared" si="16"/>
        <v>0</v>
      </c>
      <c r="AA121" s="1131">
        <f t="shared" si="16"/>
        <v>0</v>
      </c>
      <c r="AB121" s="1147">
        <f t="shared" si="16"/>
        <v>0</v>
      </c>
      <c r="AC121" s="1140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30">
        <f t="shared" si="17"/>
        <v>0</v>
      </c>
      <c r="AE121" s="1141">
        <f t="shared" si="17"/>
        <v>0</v>
      </c>
      <c r="AF121" s="1141">
        <f t="shared" si="17"/>
        <v>0</v>
      </c>
      <c r="AG121" s="1141">
        <f t="shared" si="17"/>
        <v>0</v>
      </c>
      <c r="AH121" s="1142">
        <f t="shared" si="17"/>
        <v>0</v>
      </c>
      <c r="AI121" s="1142">
        <f t="shared" si="17"/>
        <v>0</v>
      </c>
      <c r="AJ121" s="1143">
        <f>IF(ISERROR(VLOOKUP($A121,기획현황!$F:$BS,기획현황!$AM$1,FALSE))=TRUE,0,VLOOKUP($A121,기획현황!$F:$BS,기획현황!$AM$1,FALSE))</f>
        <v>0</v>
      </c>
      <c r="AK121" s="1138">
        <f t="shared" si="13"/>
        <v>0</v>
      </c>
      <c r="AL121" s="31"/>
    </row>
    <row r="122" spans="2:38" ht="53.25" customHeight="1">
      <c r="B122" s="310" t="str">
        <f t="shared" si="15"/>
        <v/>
      </c>
      <c r="C122" s="1125">
        <f>IF(ISERROR(VLOOKUP($A122,기획현황!$F:$BS,기획현황!$AG$1,FALSE))=TRUE,0,VLOOKUP($A122,기획현황!$F:$BS,기획현황!$AG$1,FALSE))</f>
        <v>0</v>
      </c>
      <c r="D122" s="1125">
        <f>IF(ISERROR(VLOOKUP($A122,기획현황!$F:$BS,기획현황!$AK$1,FALSE))=TRUE,0,VLOOKUP($A122,기획현황!$F:$BS,기획현황!$AK$1,FALSE))</f>
        <v>0</v>
      </c>
      <c r="F122" s="1148"/>
      <c r="G122" s="1127" t="str">
        <f>IF(ISERROR(VLOOKUP($A122,기획현황!$F:$BS,기획현황!$U$1,FALSE))=TRUE,"",VLOOKUP($A122,기획현황!$F:$BS,기획현황!$U$1,FALSE))</f>
        <v/>
      </c>
      <c r="H122" s="1127" t="str">
        <f>IF(ISERROR(VLOOKUP($A122,기획현황!$F:$BS,기획현황!$X$1,FALSE))=TRUE,"",VLOOKUP($A122,기획현황!$F:$BS,기획현황!$X$1,FALSE))</f>
        <v/>
      </c>
      <c r="I122" s="1128" t="str">
        <f>IF(ISERROR(VLOOKUP($A122,기획현황!$F:$BS,기획현황!$AG$1,FALSE))=TRUE,"",VLOOKUP($A122,기획현황!$F:$BS,기획현황!$AG$1,FALSE))</f>
        <v/>
      </c>
      <c r="J122" s="1144">
        <f>SUMIF(기획현황!$F:$F,$A122,기획현황!$AF:$AF)</f>
        <v>0</v>
      </c>
      <c r="K122" s="1130">
        <f>IF(ISERROR(VLOOKUP($A122,기획현황!$F:$BS,기획현황!$AU$1,FALSE))=TRUE,0,VLOOKUP($A122,기획현황!$F:$BS,기획현황!$AU$1,FALSE))</f>
        <v>0</v>
      </c>
      <c r="L122" s="1131">
        <f>IF(ISERROR(VLOOKUP($A122,기획현황!$F:$BS,기획현황!$AV$1,FALSE))=TRUE,0,VLOOKUP($A122,기획현황!$F:$BS,기획현황!$AV$1,FALSE))</f>
        <v>0</v>
      </c>
      <c r="M122" s="1132">
        <f>IF(ISERROR(VLOOKUP($A122,기획현황!$F:$BS,기획현황!$AW$1,FALSE))=TRUE,0,VLOOKUP($A122,기획현황!$F:$BS,기획현황!$AW$1,FALSE))</f>
        <v>0</v>
      </c>
      <c r="N122" s="1133">
        <f>IF(ISERROR(VLOOKUP($A122,기획현황!$F:$BS,기획현황!$AP$1,FALSE))=TRUE,0,VLOOKUP($A122,기획현황!$F:$BS,기획현황!$AP$1,FALSE))</f>
        <v>0</v>
      </c>
      <c r="O122" s="1134">
        <f t="shared" si="18"/>
        <v>0</v>
      </c>
      <c r="P122" s="1135">
        <f t="shared" si="18"/>
        <v>0</v>
      </c>
      <c r="Q122" s="1135">
        <f t="shared" si="18"/>
        <v>0</v>
      </c>
      <c r="R122" s="1135">
        <f t="shared" si="18"/>
        <v>0</v>
      </c>
      <c r="S122" s="1136">
        <f t="shared" si="18"/>
        <v>0</v>
      </c>
      <c r="T122" s="1136">
        <f t="shared" si="18"/>
        <v>0</v>
      </c>
      <c r="U122" s="1137">
        <f>IF(ISERROR(VLOOKUP($A122,기획현황!$F:$BS,기획현황!$AM$1,FALSE))=TRUE,0,VLOOKUP($A122,기획현황!$F:$BS,기획현황!$AM$1,FALSE))</f>
        <v>0</v>
      </c>
      <c r="V122" s="1138">
        <f t="shared" si="14"/>
        <v>0</v>
      </c>
      <c r="W122" s="1139">
        <f>IF(ISERROR(VLOOKUP($A122,기획현황!$F:$BS,기획현황!$BG$1,FALSE))=TRUE,0,VLOOKUP($A122,기획현황!$F:$BS,기획현황!$BG$1,FALSE))</f>
        <v>0</v>
      </c>
      <c r="X122" s="1138"/>
      <c r="Y122" s="238"/>
      <c r="Z122" s="1130">
        <f t="shared" si="16"/>
        <v>0</v>
      </c>
      <c r="AA122" s="1131">
        <f t="shared" si="16"/>
        <v>0</v>
      </c>
      <c r="AB122" s="1147">
        <f t="shared" si="16"/>
        <v>0</v>
      </c>
      <c r="AC122" s="1140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30">
        <f t="shared" si="17"/>
        <v>0</v>
      </c>
      <c r="AE122" s="1141">
        <f t="shared" si="17"/>
        <v>0</v>
      </c>
      <c r="AF122" s="1141">
        <f t="shared" si="17"/>
        <v>0</v>
      </c>
      <c r="AG122" s="1141">
        <f t="shared" si="17"/>
        <v>0</v>
      </c>
      <c r="AH122" s="1142">
        <f t="shared" si="17"/>
        <v>0</v>
      </c>
      <c r="AI122" s="1142">
        <f t="shared" si="17"/>
        <v>0</v>
      </c>
      <c r="AJ122" s="1143">
        <f>IF(ISERROR(VLOOKUP($A122,기획현황!$F:$BS,기획현황!$AM$1,FALSE))=TRUE,0,VLOOKUP($A122,기획현황!$F:$BS,기획현황!$AM$1,FALSE))</f>
        <v>0</v>
      </c>
      <c r="AK122" s="1138">
        <f t="shared" si="13"/>
        <v>0</v>
      </c>
      <c r="AL122" s="31"/>
    </row>
    <row r="123" spans="2:38" ht="53.25" customHeight="1">
      <c r="B123" s="310" t="str">
        <f t="shared" si="15"/>
        <v/>
      </c>
      <c r="C123" s="1125">
        <f>IF(ISERROR(VLOOKUP($A123,기획현황!$F:$BS,기획현황!$AG$1,FALSE))=TRUE,0,VLOOKUP($A123,기획현황!$F:$BS,기획현황!$AG$1,FALSE))</f>
        <v>0</v>
      </c>
      <c r="D123" s="1125">
        <f>IF(ISERROR(VLOOKUP($A123,기획현황!$F:$BS,기획현황!$AK$1,FALSE))=TRUE,0,VLOOKUP($A123,기획현황!$F:$BS,기획현황!$AK$1,FALSE))</f>
        <v>0</v>
      </c>
      <c r="F123" s="1148"/>
      <c r="G123" s="1127" t="str">
        <f>IF(ISERROR(VLOOKUP($A123,기획현황!$F:$BS,기획현황!$U$1,FALSE))=TRUE,"",VLOOKUP($A123,기획현황!$F:$BS,기획현황!$U$1,FALSE))</f>
        <v/>
      </c>
      <c r="H123" s="1127" t="str">
        <f>IF(ISERROR(VLOOKUP($A123,기획현황!$F:$BS,기획현황!$X$1,FALSE))=TRUE,"",VLOOKUP($A123,기획현황!$F:$BS,기획현황!$X$1,FALSE))</f>
        <v/>
      </c>
      <c r="I123" s="1128" t="str">
        <f>IF(ISERROR(VLOOKUP($A123,기획현황!$F:$BS,기획현황!$AG$1,FALSE))=TRUE,"",VLOOKUP($A123,기획현황!$F:$BS,기획현황!$AG$1,FALSE))</f>
        <v/>
      </c>
      <c r="J123" s="1144">
        <f>SUMIF(기획현황!$F:$F,$A123,기획현황!$AF:$AF)</f>
        <v>0</v>
      </c>
      <c r="K123" s="1130">
        <f>IF(ISERROR(VLOOKUP($A123,기획현황!$F:$BS,기획현황!$AU$1,FALSE))=TRUE,0,VLOOKUP($A123,기획현황!$F:$BS,기획현황!$AU$1,FALSE))</f>
        <v>0</v>
      </c>
      <c r="L123" s="1131">
        <f>IF(ISERROR(VLOOKUP($A123,기획현황!$F:$BS,기획현황!$AV$1,FALSE))=TRUE,0,VLOOKUP($A123,기획현황!$F:$BS,기획현황!$AV$1,FALSE))</f>
        <v>0</v>
      </c>
      <c r="M123" s="1132">
        <f>IF(ISERROR(VLOOKUP($A123,기획현황!$F:$BS,기획현황!$AW$1,FALSE))=TRUE,0,VLOOKUP($A123,기획현황!$F:$BS,기획현황!$AW$1,FALSE))</f>
        <v>0</v>
      </c>
      <c r="N123" s="1133">
        <f>IF(ISERROR(VLOOKUP($A123,기획현황!$F:$BS,기획현황!$AP$1,FALSE))=TRUE,0,VLOOKUP($A123,기획현황!$F:$BS,기획현황!$AP$1,FALSE))</f>
        <v>0</v>
      </c>
      <c r="O123" s="1134">
        <f t="shared" si="18"/>
        <v>0</v>
      </c>
      <c r="P123" s="1135">
        <f t="shared" si="18"/>
        <v>0</v>
      </c>
      <c r="Q123" s="1135">
        <f t="shared" si="18"/>
        <v>0</v>
      </c>
      <c r="R123" s="1135">
        <f t="shared" si="18"/>
        <v>0</v>
      </c>
      <c r="S123" s="1136">
        <f t="shared" si="18"/>
        <v>0</v>
      </c>
      <c r="T123" s="1136">
        <f t="shared" si="18"/>
        <v>0</v>
      </c>
      <c r="U123" s="1137">
        <f>IF(ISERROR(VLOOKUP($A123,기획현황!$F:$BS,기획현황!$AM$1,FALSE))=TRUE,0,VLOOKUP($A123,기획현황!$F:$BS,기획현황!$AM$1,FALSE))</f>
        <v>0</v>
      </c>
      <c r="V123" s="1138">
        <f t="shared" si="14"/>
        <v>0</v>
      </c>
      <c r="W123" s="1139">
        <f>IF(ISERROR(VLOOKUP($A123,기획현황!$F:$BS,기획현황!$BG$1,FALSE))=TRUE,0,VLOOKUP($A123,기획현황!$F:$BS,기획현황!$BG$1,FALSE))</f>
        <v>0</v>
      </c>
      <c r="X123" s="1138"/>
      <c r="Y123" s="238"/>
      <c r="Z123" s="1130">
        <f t="shared" si="16"/>
        <v>0</v>
      </c>
      <c r="AA123" s="1131">
        <f t="shared" si="16"/>
        <v>0</v>
      </c>
      <c r="AB123" s="1147">
        <f t="shared" si="16"/>
        <v>0</v>
      </c>
      <c r="AC123" s="1140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30">
        <f t="shared" si="17"/>
        <v>0</v>
      </c>
      <c r="AE123" s="1141">
        <f t="shared" si="17"/>
        <v>0</v>
      </c>
      <c r="AF123" s="1141">
        <f t="shared" si="17"/>
        <v>0</v>
      </c>
      <c r="AG123" s="1141">
        <f t="shared" si="17"/>
        <v>0</v>
      </c>
      <c r="AH123" s="1142">
        <f t="shared" si="17"/>
        <v>0</v>
      </c>
      <c r="AI123" s="1142">
        <f t="shared" si="17"/>
        <v>0</v>
      </c>
      <c r="AJ123" s="1143">
        <f>IF(ISERROR(VLOOKUP($A123,기획현황!$F:$BS,기획현황!$AM$1,FALSE))=TRUE,0,VLOOKUP($A123,기획현황!$F:$BS,기획현황!$AM$1,FALSE))</f>
        <v>0</v>
      </c>
      <c r="AK123" s="1138">
        <f t="shared" si="13"/>
        <v>0</v>
      </c>
      <c r="AL123" s="31"/>
    </row>
    <row r="124" spans="2:38" ht="53.25" customHeight="1">
      <c r="B124" s="310" t="str">
        <f t="shared" si="15"/>
        <v/>
      </c>
      <c r="C124" s="1125">
        <f>IF(ISERROR(VLOOKUP($A124,기획현황!$F:$BS,기획현황!$AG$1,FALSE))=TRUE,0,VLOOKUP($A124,기획현황!$F:$BS,기획현황!$AG$1,FALSE))</f>
        <v>0</v>
      </c>
      <c r="D124" s="1125">
        <f>IF(ISERROR(VLOOKUP($A124,기획현황!$F:$BS,기획현황!$AK$1,FALSE))=TRUE,0,VLOOKUP($A124,기획현황!$F:$BS,기획현황!$AK$1,FALSE))</f>
        <v>0</v>
      </c>
      <c r="F124" s="1148"/>
      <c r="G124" s="1127" t="str">
        <f>IF(ISERROR(VLOOKUP($A124,기획현황!$F:$BS,기획현황!$U$1,FALSE))=TRUE,"",VLOOKUP($A124,기획현황!$F:$BS,기획현황!$U$1,FALSE))</f>
        <v/>
      </c>
      <c r="H124" s="1127" t="str">
        <f>IF(ISERROR(VLOOKUP($A124,기획현황!$F:$BS,기획현황!$X$1,FALSE))=TRUE,"",VLOOKUP($A124,기획현황!$F:$BS,기획현황!$X$1,FALSE))</f>
        <v/>
      </c>
      <c r="I124" s="1128" t="str">
        <f>IF(ISERROR(VLOOKUP($A124,기획현황!$F:$BS,기획현황!$AG$1,FALSE))=TRUE,"",VLOOKUP($A124,기획현황!$F:$BS,기획현황!$AG$1,FALSE))</f>
        <v/>
      </c>
      <c r="J124" s="1144">
        <f>SUMIF(기획현황!$F:$F,$A124,기획현황!$AF:$AF)</f>
        <v>0</v>
      </c>
      <c r="K124" s="1130">
        <f>IF(ISERROR(VLOOKUP($A124,기획현황!$F:$BS,기획현황!$AU$1,FALSE))=TRUE,0,VLOOKUP($A124,기획현황!$F:$BS,기획현황!$AU$1,FALSE))</f>
        <v>0</v>
      </c>
      <c r="L124" s="1131">
        <f>IF(ISERROR(VLOOKUP($A124,기획현황!$F:$BS,기획현황!$AV$1,FALSE))=TRUE,0,VLOOKUP($A124,기획현황!$F:$BS,기획현황!$AV$1,FALSE))</f>
        <v>0</v>
      </c>
      <c r="M124" s="1132">
        <f>IF(ISERROR(VLOOKUP($A124,기획현황!$F:$BS,기획현황!$AW$1,FALSE))=TRUE,0,VLOOKUP($A124,기획현황!$F:$BS,기획현황!$AW$1,FALSE))</f>
        <v>0</v>
      </c>
      <c r="N124" s="1133">
        <f>IF(ISERROR(VLOOKUP($A124,기획현황!$F:$BS,기획현황!$AP$1,FALSE))=TRUE,0,VLOOKUP($A124,기획현황!$F:$BS,기획현황!$AP$1,FALSE))</f>
        <v>0</v>
      </c>
      <c r="O124" s="1134">
        <f t="shared" si="18"/>
        <v>0</v>
      </c>
      <c r="P124" s="1135">
        <f t="shared" si="18"/>
        <v>0</v>
      </c>
      <c r="Q124" s="1135">
        <f t="shared" si="18"/>
        <v>0</v>
      </c>
      <c r="R124" s="1135">
        <f t="shared" si="18"/>
        <v>0</v>
      </c>
      <c r="S124" s="1136">
        <f t="shared" si="18"/>
        <v>0</v>
      </c>
      <c r="T124" s="1136">
        <f t="shared" si="18"/>
        <v>0</v>
      </c>
      <c r="U124" s="1137">
        <f>IF(ISERROR(VLOOKUP($A124,기획현황!$F:$BS,기획현황!$AM$1,FALSE))=TRUE,0,VLOOKUP($A124,기획현황!$F:$BS,기획현황!$AM$1,FALSE))</f>
        <v>0</v>
      </c>
      <c r="V124" s="1138">
        <f t="shared" si="14"/>
        <v>0</v>
      </c>
      <c r="W124" s="1139">
        <f>IF(ISERROR(VLOOKUP($A124,기획현황!$F:$BS,기획현황!$BG$1,FALSE))=TRUE,0,VLOOKUP($A124,기획현황!$F:$BS,기획현황!$BG$1,FALSE))</f>
        <v>0</v>
      </c>
      <c r="X124" s="1138"/>
      <c r="Y124" s="238"/>
      <c r="Z124" s="1130">
        <f t="shared" si="16"/>
        <v>0</v>
      </c>
      <c r="AA124" s="1131">
        <f t="shared" si="16"/>
        <v>0</v>
      </c>
      <c r="AB124" s="1147">
        <f t="shared" si="16"/>
        <v>0</v>
      </c>
      <c r="AC124" s="1140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30">
        <f t="shared" si="17"/>
        <v>0</v>
      </c>
      <c r="AE124" s="1141">
        <f t="shared" si="17"/>
        <v>0</v>
      </c>
      <c r="AF124" s="1141">
        <f t="shared" si="17"/>
        <v>0</v>
      </c>
      <c r="AG124" s="1141">
        <f t="shared" si="17"/>
        <v>0</v>
      </c>
      <c r="AH124" s="1142">
        <f t="shared" si="17"/>
        <v>0</v>
      </c>
      <c r="AI124" s="1142">
        <f t="shared" si="17"/>
        <v>0</v>
      </c>
      <c r="AJ124" s="1143">
        <f>IF(ISERROR(VLOOKUP($A124,기획현황!$F:$BS,기획현황!$AM$1,FALSE))=TRUE,0,VLOOKUP($A124,기획현황!$F:$BS,기획현황!$AM$1,FALSE))</f>
        <v>0</v>
      </c>
      <c r="AK124" s="1138">
        <f t="shared" si="13"/>
        <v>0</v>
      </c>
      <c r="AL124" s="31"/>
    </row>
    <row r="125" spans="2:38" ht="53.25" customHeight="1">
      <c r="B125" s="310" t="str">
        <f t="shared" si="15"/>
        <v/>
      </c>
      <c r="C125" s="1125">
        <f>IF(ISERROR(VLOOKUP($A125,기획현황!$F:$BS,기획현황!$AG$1,FALSE))=TRUE,0,VLOOKUP($A125,기획현황!$F:$BS,기획현황!$AG$1,FALSE))</f>
        <v>0</v>
      </c>
      <c r="D125" s="1125">
        <f>IF(ISERROR(VLOOKUP($A125,기획현황!$F:$BS,기획현황!$AK$1,FALSE))=TRUE,0,VLOOKUP($A125,기획현황!$F:$BS,기획현황!$AK$1,FALSE))</f>
        <v>0</v>
      </c>
      <c r="F125" s="1148"/>
      <c r="G125" s="1127" t="str">
        <f>IF(ISERROR(VLOOKUP($A125,기획현황!$F:$BS,기획현황!$U$1,FALSE))=TRUE,"",VLOOKUP($A125,기획현황!$F:$BS,기획현황!$U$1,FALSE))</f>
        <v/>
      </c>
      <c r="H125" s="1127" t="str">
        <f>IF(ISERROR(VLOOKUP($A125,기획현황!$F:$BS,기획현황!$X$1,FALSE))=TRUE,"",VLOOKUP($A125,기획현황!$F:$BS,기획현황!$X$1,FALSE))</f>
        <v/>
      </c>
      <c r="I125" s="1128" t="str">
        <f>IF(ISERROR(VLOOKUP($A125,기획현황!$F:$BS,기획현황!$AG$1,FALSE))=TRUE,"",VLOOKUP($A125,기획현황!$F:$BS,기획현황!$AG$1,FALSE))</f>
        <v/>
      </c>
      <c r="J125" s="1144">
        <f>SUMIF(기획현황!$F:$F,$A125,기획현황!$AF:$AF)</f>
        <v>0</v>
      </c>
      <c r="K125" s="1130">
        <f>IF(ISERROR(VLOOKUP($A125,기획현황!$F:$BS,기획현황!$AU$1,FALSE))=TRUE,0,VLOOKUP($A125,기획현황!$F:$BS,기획현황!$AU$1,FALSE))</f>
        <v>0</v>
      </c>
      <c r="L125" s="1131">
        <f>IF(ISERROR(VLOOKUP($A125,기획현황!$F:$BS,기획현황!$AV$1,FALSE))=TRUE,0,VLOOKUP($A125,기획현황!$F:$BS,기획현황!$AV$1,FALSE))</f>
        <v>0</v>
      </c>
      <c r="M125" s="1132">
        <f>IF(ISERROR(VLOOKUP($A125,기획현황!$F:$BS,기획현황!$AW$1,FALSE))=TRUE,0,VLOOKUP($A125,기획현황!$F:$BS,기획현황!$AW$1,FALSE))</f>
        <v>0</v>
      </c>
      <c r="N125" s="1133">
        <f>IF(ISERROR(VLOOKUP($A125,기획현황!$F:$BS,기획현황!$AP$1,FALSE))=TRUE,0,VLOOKUP($A125,기획현황!$F:$BS,기획현황!$AP$1,FALSE))</f>
        <v>0</v>
      </c>
      <c r="O125" s="1134">
        <f t="shared" si="18"/>
        <v>0</v>
      </c>
      <c r="P125" s="1135">
        <f t="shared" si="18"/>
        <v>0</v>
      </c>
      <c r="Q125" s="1135">
        <f t="shared" si="18"/>
        <v>0</v>
      </c>
      <c r="R125" s="1135">
        <f t="shared" si="18"/>
        <v>0</v>
      </c>
      <c r="S125" s="1136">
        <f t="shared" si="18"/>
        <v>0</v>
      </c>
      <c r="T125" s="1136">
        <f t="shared" si="18"/>
        <v>0</v>
      </c>
      <c r="U125" s="1137">
        <f>IF(ISERROR(VLOOKUP($A125,기획현황!$F:$BS,기획현황!$AM$1,FALSE))=TRUE,0,VLOOKUP($A125,기획현황!$F:$BS,기획현황!$AM$1,FALSE))</f>
        <v>0</v>
      </c>
      <c r="V125" s="1138">
        <f t="shared" si="14"/>
        <v>0</v>
      </c>
      <c r="W125" s="1139">
        <f>IF(ISERROR(VLOOKUP($A125,기획현황!$F:$BS,기획현황!$BG$1,FALSE))=TRUE,0,VLOOKUP($A125,기획현황!$F:$BS,기획현황!$BG$1,FALSE))</f>
        <v>0</v>
      </c>
      <c r="X125" s="1138"/>
      <c r="Y125" s="238"/>
      <c r="Z125" s="1130">
        <f t="shared" si="16"/>
        <v>0</v>
      </c>
      <c r="AA125" s="1131">
        <f t="shared" si="16"/>
        <v>0</v>
      </c>
      <c r="AB125" s="1147">
        <f t="shared" si="16"/>
        <v>0</v>
      </c>
      <c r="AC125" s="1140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30">
        <f t="shared" si="17"/>
        <v>0</v>
      </c>
      <c r="AE125" s="1141">
        <f t="shared" si="17"/>
        <v>0</v>
      </c>
      <c r="AF125" s="1141">
        <f t="shared" si="17"/>
        <v>0</v>
      </c>
      <c r="AG125" s="1141">
        <f t="shared" si="17"/>
        <v>0</v>
      </c>
      <c r="AH125" s="1142">
        <f t="shared" si="17"/>
        <v>0</v>
      </c>
      <c r="AI125" s="1142">
        <f t="shared" si="17"/>
        <v>0</v>
      </c>
      <c r="AJ125" s="1143">
        <f>IF(ISERROR(VLOOKUP($A125,기획현황!$F:$BS,기획현황!$AM$1,FALSE))=TRUE,0,VLOOKUP($A125,기획현황!$F:$BS,기획현황!$AM$1,FALSE))</f>
        <v>0</v>
      </c>
      <c r="AK125" s="1138">
        <f t="shared" si="13"/>
        <v>0</v>
      </c>
      <c r="AL125" s="31"/>
    </row>
    <row r="126" spans="2:38" ht="53.25" customHeight="1">
      <c r="B126" s="310" t="str">
        <f t="shared" si="15"/>
        <v/>
      </c>
      <c r="C126" s="1125">
        <f>IF(ISERROR(VLOOKUP($A126,기획현황!$F:$BS,기획현황!$AG$1,FALSE))=TRUE,0,VLOOKUP($A126,기획현황!$F:$BS,기획현황!$AG$1,FALSE))</f>
        <v>0</v>
      </c>
      <c r="D126" s="1125">
        <f>IF(ISERROR(VLOOKUP($A126,기획현황!$F:$BS,기획현황!$AK$1,FALSE))=TRUE,0,VLOOKUP($A126,기획현황!$F:$BS,기획현황!$AK$1,FALSE))</f>
        <v>0</v>
      </c>
      <c r="F126" s="1148"/>
      <c r="G126" s="1127" t="str">
        <f>IF(ISERROR(VLOOKUP($A126,기획현황!$F:$BS,기획현황!$U$1,FALSE))=TRUE,"",VLOOKUP($A126,기획현황!$F:$BS,기획현황!$U$1,FALSE))</f>
        <v/>
      </c>
      <c r="H126" s="1127" t="str">
        <f>IF(ISERROR(VLOOKUP($A126,기획현황!$F:$BS,기획현황!$X$1,FALSE))=TRUE,"",VLOOKUP($A126,기획현황!$F:$BS,기획현황!$X$1,FALSE))</f>
        <v/>
      </c>
      <c r="I126" s="1128" t="str">
        <f>IF(ISERROR(VLOOKUP($A126,기획현황!$F:$BS,기획현황!$AG$1,FALSE))=TRUE,"",VLOOKUP($A126,기획현황!$F:$BS,기획현황!$AG$1,FALSE))</f>
        <v/>
      </c>
      <c r="J126" s="1144">
        <f>SUMIF(기획현황!$F:$F,$A126,기획현황!$AF:$AF)</f>
        <v>0</v>
      </c>
      <c r="K126" s="1130">
        <f>IF(ISERROR(VLOOKUP($A126,기획현황!$F:$BS,기획현황!$AU$1,FALSE))=TRUE,0,VLOOKUP($A126,기획현황!$F:$BS,기획현황!$AU$1,FALSE))</f>
        <v>0</v>
      </c>
      <c r="L126" s="1131">
        <f>IF(ISERROR(VLOOKUP($A126,기획현황!$F:$BS,기획현황!$AV$1,FALSE))=TRUE,0,VLOOKUP($A126,기획현황!$F:$BS,기획현황!$AV$1,FALSE))</f>
        <v>0</v>
      </c>
      <c r="M126" s="1132">
        <f>IF(ISERROR(VLOOKUP($A126,기획현황!$F:$BS,기획현황!$AW$1,FALSE))=TRUE,0,VLOOKUP($A126,기획현황!$F:$BS,기획현황!$AW$1,FALSE))</f>
        <v>0</v>
      </c>
      <c r="N126" s="1133">
        <f>IF(ISERROR(VLOOKUP($A126,기획현황!$F:$BS,기획현황!$AP$1,FALSE))=TRUE,0,VLOOKUP($A126,기획현황!$F:$BS,기획현황!$AP$1,FALSE))</f>
        <v>0</v>
      </c>
      <c r="O126" s="1134">
        <f t="shared" si="18"/>
        <v>0</v>
      </c>
      <c r="P126" s="1135">
        <f t="shared" si="18"/>
        <v>0</v>
      </c>
      <c r="Q126" s="1135">
        <f t="shared" si="18"/>
        <v>0</v>
      </c>
      <c r="R126" s="1135">
        <f t="shared" si="18"/>
        <v>0</v>
      </c>
      <c r="S126" s="1136">
        <f t="shared" si="18"/>
        <v>0</v>
      </c>
      <c r="T126" s="1136">
        <f t="shared" si="18"/>
        <v>0</v>
      </c>
      <c r="U126" s="1137">
        <f>IF(ISERROR(VLOOKUP($A126,기획현황!$F:$BS,기획현황!$AM$1,FALSE))=TRUE,0,VLOOKUP($A126,기획현황!$F:$BS,기획현황!$AM$1,FALSE))</f>
        <v>0</v>
      </c>
      <c r="V126" s="1138">
        <f t="shared" si="14"/>
        <v>0</v>
      </c>
      <c r="W126" s="1139">
        <f>IF(ISERROR(VLOOKUP($A126,기획현황!$F:$BS,기획현황!$BG$1,FALSE))=TRUE,0,VLOOKUP($A126,기획현황!$F:$BS,기획현황!$BG$1,FALSE))</f>
        <v>0</v>
      </c>
      <c r="X126" s="1138"/>
      <c r="Y126" s="238"/>
      <c r="Z126" s="1130">
        <f t="shared" si="16"/>
        <v>0</v>
      </c>
      <c r="AA126" s="1131">
        <f t="shared" si="16"/>
        <v>0</v>
      </c>
      <c r="AB126" s="1147">
        <f t="shared" si="16"/>
        <v>0</v>
      </c>
      <c r="AC126" s="1140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30">
        <f t="shared" si="17"/>
        <v>0</v>
      </c>
      <c r="AE126" s="1141">
        <f t="shared" si="17"/>
        <v>0</v>
      </c>
      <c r="AF126" s="1141">
        <f t="shared" si="17"/>
        <v>0</v>
      </c>
      <c r="AG126" s="1141">
        <f t="shared" si="17"/>
        <v>0</v>
      </c>
      <c r="AH126" s="1142">
        <f t="shared" si="17"/>
        <v>0</v>
      </c>
      <c r="AI126" s="1142">
        <f t="shared" si="17"/>
        <v>0</v>
      </c>
      <c r="AJ126" s="1143">
        <f>IF(ISERROR(VLOOKUP($A126,기획현황!$F:$BS,기획현황!$AM$1,FALSE))=TRUE,0,VLOOKUP($A126,기획현황!$F:$BS,기획현황!$AM$1,FALSE))</f>
        <v>0</v>
      </c>
      <c r="AK126" s="1138">
        <f t="shared" si="13"/>
        <v>0</v>
      </c>
      <c r="AL126" s="31"/>
    </row>
    <row r="127" spans="2:38" ht="53.25" customHeight="1">
      <c r="B127" s="310" t="str">
        <f t="shared" si="15"/>
        <v/>
      </c>
      <c r="C127" s="1125">
        <f>IF(ISERROR(VLOOKUP($A127,기획현황!$F:$BS,기획현황!$AG$1,FALSE))=TRUE,0,VLOOKUP($A127,기획현황!$F:$BS,기획현황!$AG$1,FALSE))</f>
        <v>0</v>
      </c>
      <c r="D127" s="1125">
        <f>IF(ISERROR(VLOOKUP($A127,기획현황!$F:$BS,기획현황!$AK$1,FALSE))=TRUE,0,VLOOKUP($A127,기획현황!$F:$BS,기획현황!$AK$1,FALSE))</f>
        <v>0</v>
      </c>
      <c r="F127" s="1148"/>
      <c r="G127" s="1127" t="str">
        <f>IF(ISERROR(VLOOKUP($A127,기획현황!$F:$BS,기획현황!$U$1,FALSE))=TRUE,"",VLOOKUP($A127,기획현황!$F:$BS,기획현황!$U$1,FALSE))</f>
        <v/>
      </c>
      <c r="H127" s="1127" t="str">
        <f>IF(ISERROR(VLOOKUP($A127,기획현황!$F:$BS,기획현황!$X$1,FALSE))=TRUE,"",VLOOKUP($A127,기획현황!$F:$BS,기획현황!$X$1,FALSE))</f>
        <v/>
      </c>
      <c r="I127" s="1128" t="str">
        <f>IF(ISERROR(VLOOKUP($A127,기획현황!$F:$BS,기획현황!$AG$1,FALSE))=TRUE,"",VLOOKUP($A127,기획현황!$F:$BS,기획현황!$AG$1,FALSE))</f>
        <v/>
      </c>
      <c r="J127" s="1144">
        <f>SUMIF(기획현황!$F:$F,$A127,기획현황!$AF:$AF)</f>
        <v>0</v>
      </c>
      <c r="K127" s="1130">
        <f>IF(ISERROR(VLOOKUP($A127,기획현황!$F:$BS,기획현황!$AU$1,FALSE))=TRUE,0,VLOOKUP($A127,기획현황!$F:$BS,기획현황!$AU$1,FALSE))</f>
        <v>0</v>
      </c>
      <c r="L127" s="1131">
        <f>IF(ISERROR(VLOOKUP($A127,기획현황!$F:$BS,기획현황!$AV$1,FALSE))=TRUE,0,VLOOKUP($A127,기획현황!$F:$BS,기획현황!$AV$1,FALSE))</f>
        <v>0</v>
      </c>
      <c r="M127" s="1132">
        <f>IF(ISERROR(VLOOKUP($A127,기획현황!$F:$BS,기획현황!$AW$1,FALSE))=TRUE,0,VLOOKUP($A127,기획현황!$F:$BS,기획현황!$AW$1,FALSE))</f>
        <v>0</v>
      </c>
      <c r="N127" s="1133">
        <f>IF(ISERROR(VLOOKUP($A127,기획현황!$F:$BS,기획현황!$AP$1,FALSE))=TRUE,0,VLOOKUP($A127,기획현황!$F:$BS,기획현황!$AP$1,FALSE))</f>
        <v>0</v>
      </c>
      <c r="O127" s="1134">
        <f t="shared" si="18"/>
        <v>0</v>
      </c>
      <c r="P127" s="1135">
        <f t="shared" si="18"/>
        <v>0</v>
      </c>
      <c r="Q127" s="1135">
        <f t="shared" si="18"/>
        <v>0</v>
      </c>
      <c r="R127" s="1135">
        <f t="shared" si="18"/>
        <v>0</v>
      </c>
      <c r="S127" s="1136">
        <f t="shared" si="18"/>
        <v>0</v>
      </c>
      <c r="T127" s="1136">
        <f t="shared" si="18"/>
        <v>0</v>
      </c>
      <c r="U127" s="1137">
        <f>IF(ISERROR(VLOOKUP($A127,기획현황!$F:$BS,기획현황!$AM$1,FALSE))=TRUE,0,VLOOKUP($A127,기획현황!$F:$BS,기획현황!$AM$1,FALSE))</f>
        <v>0</v>
      </c>
      <c r="V127" s="1138">
        <f t="shared" si="14"/>
        <v>0</v>
      </c>
      <c r="W127" s="1139">
        <f>IF(ISERROR(VLOOKUP($A127,기획현황!$F:$BS,기획현황!$BG$1,FALSE))=TRUE,0,VLOOKUP($A127,기획현황!$F:$BS,기획현황!$BG$1,FALSE))</f>
        <v>0</v>
      </c>
      <c r="X127" s="1138"/>
      <c r="Y127" s="238"/>
      <c r="Z127" s="1130">
        <f t="shared" si="16"/>
        <v>0</v>
      </c>
      <c r="AA127" s="1131">
        <f t="shared" si="16"/>
        <v>0</v>
      </c>
      <c r="AB127" s="1147">
        <f t="shared" si="16"/>
        <v>0</v>
      </c>
      <c r="AC127" s="1140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30">
        <f t="shared" si="17"/>
        <v>0</v>
      </c>
      <c r="AE127" s="1141">
        <f t="shared" si="17"/>
        <v>0</v>
      </c>
      <c r="AF127" s="1141">
        <f t="shared" si="17"/>
        <v>0</v>
      </c>
      <c r="AG127" s="1141">
        <f t="shared" si="17"/>
        <v>0</v>
      </c>
      <c r="AH127" s="1142">
        <f t="shared" si="17"/>
        <v>0</v>
      </c>
      <c r="AI127" s="1142">
        <f t="shared" si="17"/>
        <v>0</v>
      </c>
      <c r="AJ127" s="1143">
        <f>IF(ISERROR(VLOOKUP($A127,기획현황!$F:$BS,기획현황!$AM$1,FALSE))=TRUE,0,VLOOKUP($A127,기획현황!$F:$BS,기획현황!$AM$1,FALSE))</f>
        <v>0</v>
      </c>
      <c r="AK127" s="1138">
        <f t="shared" si="13"/>
        <v>0</v>
      </c>
      <c r="AL127" s="31"/>
    </row>
    <row r="128" spans="2:38" ht="53.25" customHeight="1">
      <c r="B128" s="310" t="str">
        <f t="shared" si="15"/>
        <v/>
      </c>
      <c r="C128" s="1125">
        <f>IF(ISERROR(VLOOKUP($A128,기획현황!$F:$BS,기획현황!$AG$1,FALSE))=TRUE,0,VLOOKUP($A128,기획현황!$F:$BS,기획현황!$AG$1,FALSE))</f>
        <v>0</v>
      </c>
      <c r="D128" s="1125">
        <f>IF(ISERROR(VLOOKUP($A128,기획현황!$F:$BS,기획현황!$AK$1,FALSE))=TRUE,0,VLOOKUP($A128,기획현황!$F:$BS,기획현황!$AK$1,FALSE))</f>
        <v>0</v>
      </c>
      <c r="F128" s="1148"/>
      <c r="G128" s="1127" t="str">
        <f>IF(ISERROR(VLOOKUP($A128,기획현황!$F:$BS,기획현황!$U$1,FALSE))=TRUE,"",VLOOKUP($A128,기획현황!$F:$BS,기획현황!$U$1,FALSE))</f>
        <v/>
      </c>
      <c r="H128" s="1127" t="str">
        <f>IF(ISERROR(VLOOKUP($A128,기획현황!$F:$BS,기획현황!$X$1,FALSE))=TRUE,"",VLOOKUP($A128,기획현황!$F:$BS,기획현황!$X$1,FALSE))</f>
        <v/>
      </c>
      <c r="I128" s="1128" t="str">
        <f>IF(ISERROR(VLOOKUP($A128,기획현황!$F:$BS,기획현황!$AG$1,FALSE))=TRUE,"",VLOOKUP($A128,기획현황!$F:$BS,기획현황!$AG$1,FALSE))</f>
        <v/>
      </c>
      <c r="J128" s="1144">
        <f>SUMIF(기획현황!$F:$F,$A128,기획현황!$AF:$AF)</f>
        <v>0</v>
      </c>
      <c r="K128" s="1130">
        <f>IF(ISERROR(VLOOKUP($A128,기획현황!$F:$BS,기획현황!$AU$1,FALSE))=TRUE,0,VLOOKUP($A128,기획현황!$F:$BS,기획현황!$AU$1,FALSE))</f>
        <v>0</v>
      </c>
      <c r="L128" s="1131">
        <f>IF(ISERROR(VLOOKUP($A128,기획현황!$F:$BS,기획현황!$AV$1,FALSE))=TRUE,0,VLOOKUP($A128,기획현황!$F:$BS,기획현황!$AV$1,FALSE))</f>
        <v>0</v>
      </c>
      <c r="M128" s="1132">
        <f>IF(ISERROR(VLOOKUP($A128,기획현황!$F:$BS,기획현황!$AW$1,FALSE))=TRUE,0,VLOOKUP($A128,기획현황!$F:$BS,기획현황!$AW$1,FALSE))</f>
        <v>0</v>
      </c>
      <c r="N128" s="1133">
        <f>IF(ISERROR(VLOOKUP($A128,기획현황!$F:$BS,기획현황!$AP$1,FALSE))=TRUE,0,VLOOKUP($A128,기획현황!$F:$BS,기획현황!$AP$1,FALSE))</f>
        <v>0</v>
      </c>
      <c r="O128" s="1134">
        <f t="shared" si="18"/>
        <v>0</v>
      </c>
      <c r="P128" s="1135">
        <f t="shared" si="18"/>
        <v>0</v>
      </c>
      <c r="Q128" s="1135">
        <f t="shared" si="18"/>
        <v>0</v>
      </c>
      <c r="R128" s="1135">
        <f t="shared" si="18"/>
        <v>0</v>
      </c>
      <c r="S128" s="1136">
        <f t="shared" si="18"/>
        <v>0</v>
      </c>
      <c r="T128" s="1136">
        <f t="shared" si="18"/>
        <v>0</v>
      </c>
      <c r="U128" s="1137">
        <f>IF(ISERROR(VLOOKUP($A128,기획현황!$F:$BS,기획현황!$AM$1,FALSE))=TRUE,0,VLOOKUP($A128,기획현황!$F:$BS,기획현황!$AM$1,FALSE))</f>
        <v>0</v>
      </c>
      <c r="V128" s="1138">
        <f t="shared" si="14"/>
        <v>0</v>
      </c>
      <c r="W128" s="1139">
        <f>IF(ISERROR(VLOOKUP($A128,기획현황!$F:$BS,기획현황!$BG$1,FALSE))=TRUE,0,VLOOKUP($A128,기획현황!$F:$BS,기획현황!$BG$1,FALSE))</f>
        <v>0</v>
      </c>
      <c r="X128" s="1138"/>
      <c r="Y128" s="238"/>
      <c r="Z128" s="1130">
        <f t="shared" si="16"/>
        <v>0</v>
      </c>
      <c r="AA128" s="1131">
        <f t="shared" si="16"/>
        <v>0</v>
      </c>
      <c r="AB128" s="1147">
        <f t="shared" si="16"/>
        <v>0</v>
      </c>
      <c r="AC128" s="1140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30">
        <f t="shared" si="17"/>
        <v>0</v>
      </c>
      <c r="AE128" s="1141">
        <f t="shared" si="17"/>
        <v>0</v>
      </c>
      <c r="AF128" s="1141">
        <f t="shared" si="17"/>
        <v>0</v>
      </c>
      <c r="AG128" s="1141">
        <f t="shared" si="17"/>
        <v>0</v>
      </c>
      <c r="AH128" s="1142">
        <f t="shared" si="17"/>
        <v>0</v>
      </c>
      <c r="AI128" s="1142">
        <f t="shared" si="17"/>
        <v>0</v>
      </c>
      <c r="AJ128" s="1143">
        <f>IF(ISERROR(VLOOKUP($A128,기획현황!$F:$BS,기획현황!$AM$1,FALSE))=TRUE,0,VLOOKUP($A128,기획현황!$F:$BS,기획현황!$AM$1,FALSE))</f>
        <v>0</v>
      </c>
      <c r="AK128" s="1138">
        <f t="shared" si="13"/>
        <v>0</v>
      </c>
      <c r="AL128" s="31"/>
    </row>
    <row r="129" spans="2:38" ht="53.25" customHeight="1">
      <c r="B129" s="310" t="str">
        <f t="shared" si="15"/>
        <v/>
      </c>
      <c r="C129" s="1125">
        <f>IF(ISERROR(VLOOKUP($A129,기획현황!$F:$BS,기획현황!$AG$1,FALSE))=TRUE,0,VLOOKUP($A129,기획현황!$F:$BS,기획현황!$AG$1,FALSE))</f>
        <v>0</v>
      </c>
      <c r="D129" s="1125">
        <f>IF(ISERROR(VLOOKUP($A129,기획현황!$F:$BS,기획현황!$AK$1,FALSE))=TRUE,0,VLOOKUP($A129,기획현황!$F:$BS,기획현황!$AK$1,FALSE))</f>
        <v>0</v>
      </c>
      <c r="F129" s="1148"/>
      <c r="G129" s="1127" t="str">
        <f>IF(ISERROR(VLOOKUP($A129,기획현황!$F:$BS,기획현황!$U$1,FALSE))=TRUE,"",VLOOKUP($A129,기획현황!$F:$BS,기획현황!$U$1,FALSE))</f>
        <v/>
      </c>
      <c r="H129" s="1127" t="str">
        <f>IF(ISERROR(VLOOKUP($A129,기획현황!$F:$BS,기획현황!$X$1,FALSE))=TRUE,"",VLOOKUP($A129,기획현황!$F:$BS,기획현황!$X$1,FALSE))</f>
        <v/>
      </c>
      <c r="I129" s="1128" t="str">
        <f>IF(ISERROR(VLOOKUP($A129,기획현황!$F:$BS,기획현황!$AG$1,FALSE))=TRUE,"",VLOOKUP($A129,기획현황!$F:$BS,기획현황!$AG$1,FALSE))</f>
        <v/>
      </c>
      <c r="J129" s="1144">
        <f>SUMIF(기획현황!$F:$F,$A129,기획현황!$AF:$AF)</f>
        <v>0</v>
      </c>
      <c r="K129" s="1130">
        <f>IF(ISERROR(VLOOKUP($A129,기획현황!$F:$BS,기획현황!$AU$1,FALSE))=TRUE,0,VLOOKUP($A129,기획현황!$F:$BS,기획현황!$AU$1,FALSE))</f>
        <v>0</v>
      </c>
      <c r="L129" s="1131">
        <f>IF(ISERROR(VLOOKUP($A129,기획현황!$F:$BS,기획현황!$AV$1,FALSE))=TRUE,0,VLOOKUP($A129,기획현황!$F:$BS,기획현황!$AV$1,FALSE))</f>
        <v>0</v>
      </c>
      <c r="M129" s="1132">
        <f>IF(ISERROR(VLOOKUP($A129,기획현황!$F:$BS,기획현황!$AW$1,FALSE))=TRUE,0,VLOOKUP($A129,기획현황!$F:$BS,기획현황!$AW$1,FALSE))</f>
        <v>0</v>
      </c>
      <c r="N129" s="1133">
        <f>IF(ISERROR(VLOOKUP($A129,기획현황!$F:$BS,기획현황!$AP$1,FALSE))=TRUE,0,VLOOKUP($A129,기획현황!$F:$BS,기획현황!$AP$1,FALSE))</f>
        <v>0</v>
      </c>
      <c r="O129" s="1134">
        <f t="shared" si="18"/>
        <v>0</v>
      </c>
      <c r="P129" s="1135">
        <f t="shared" si="18"/>
        <v>0</v>
      </c>
      <c r="Q129" s="1135">
        <f t="shared" si="18"/>
        <v>0</v>
      </c>
      <c r="R129" s="1135">
        <f t="shared" si="18"/>
        <v>0</v>
      </c>
      <c r="S129" s="1136">
        <f t="shared" si="18"/>
        <v>0</v>
      </c>
      <c r="T129" s="1136">
        <f t="shared" si="18"/>
        <v>0</v>
      </c>
      <c r="U129" s="1137">
        <f>IF(ISERROR(VLOOKUP($A129,기획현황!$F:$BS,기획현황!$AM$1,FALSE))=TRUE,0,VLOOKUP($A129,기획현황!$F:$BS,기획현황!$AM$1,FALSE))</f>
        <v>0</v>
      </c>
      <c r="V129" s="1138">
        <f t="shared" si="14"/>
        <v>0</v>
      </c>
      <c r="W129" s="1139">
        <f>IF(ISERROR(VLOOKUP($A129,기획현황!$F:$BS,기획현황!$BG$1,FALSE))=TRUE,0,VLOOKUP($A129,기획현황!$F:$BS,기획현황!$BG$1,FALSE))</f>
        <v>0</v>
      </c>
      <c r="X129" s="1138"/>
      <c r="Y129" s="238"/>
      <c r="Z129" s="1130">
        <f t="shared" si="16"/>
        <v>0</v>
      </c>
      <c r="AA129" s="1131">
        <f t="shared" si="16"/>
        <v>0</v>
      </c>
      <c r="AB129" s="1147">
        <f t="shared" si="16"/>
        <v>0</v>
      </c>
      <c r="AC129" s="1140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30">
        <f t="shared" si="17"/>
        <v>0</v>
      </c>
      <c r="AE129" s="1141">
        <f t="shared" si="17"/>
        <v>0</v>
      </c>
      <c r="AF129" s="1141">
        <f t="shared" si="17"/>
        <v>0</v>
      </c>
      <c r="AG129" s="1141">
        <f t="shared" si="17"/>
        <v>0</v>
      </c>
      <c r="AH129" s="1142">
        <f t="shared" si="17"/>
        <v>0</v>
      </c>
      <c r="AI129" s="1142">
        <f t="shared" si="17"/>
        <v>0</v>
      </c>
      <c r="AJ129" s="1143">
        <f>IF(ISERROR(VLOOKUP($A129,기획현황!$F:$BS,기획현황!$AM$1,FALSE))=TRUE,0,VLOOKUP($A129,기획현황!$F:$BS,기획현황!$AM$1,FALSE))</f>
        <v>0</v>
      </c>
      <c r="AK129" s="1138">
        <f t="shared" si="13"/>
        <v>0</v>
      </c>
      <c r="AL129" s="31"/>
    </row>
    <row r="130" spans="2:38" ht="53.25" customHeight="1">
      <c r="B130" s="310" t="str">
        <f t="shared" si="15"/>
        <v/>
      </c>
      <c r="C130" s="1125">
        <f>IF(ISERROR(VLOOKUP($A130,기획현황!$F:$BS,기획현황!$AG$1,FALSE))=TRUE,0,VLOOKUP($A130,기획현황!$F:$BS,기획현황!$AG$1,FALSE))</f>
        <v>0</v>
      </c>
      <c r="D130" s="1125">
        <f>IF(ISERROR(VLOOKUP($A130,기획현황!$F:$BS,기획현황!$AK$1,FALSE))=TRUE,0,VLOOKUP($A130,기획현황!$F:$BS,기획현황!$AK$1,FALSE))</f>
        <v>0</v>
      </c>
      <c r="F130" s="1148"/>
      <c r="G130" s="1127" t="str">
        <f>IF(ISERROR(VLOOKUP($A130,기획현황!$F:$BS,기획현황!$U$1,FALSE))=TRUE,"",VLOOKUP($A130,기획현황!$F:$BS,기획현황!$U$1,FALSE))</f>
        <v/>
      </c>
      <c r="H130" s="1127" t="str">
        <f>IF(ISERROR(VLOOKUP($A130,기획현황!$F:$BS,기획현황!$X$1,FALSE))=TRUE,"",VLOOKUP($A130,기획현황!$F:$BS,기획현황!$X$1,FALSE))</f>
        <v/>
      </c>
      <c r="I130" s="1128" t="str">
        <f>IF(ISERROR(VLOOKUP($A130,기획현황!$F:$BS,기획현황!$AG$1,FALSE))=TRUE,"",VLOOKUP($A130,기획현황!$F:$BS,기획현황!$AG$1,FALSE))</f>
        <v/>
      </c>
      <c r="J130" s="1144">
        <f>SUMIF(기획현황!$F:$F,$A130,기획현황!$AF:$AF)</f>
        <v>0</v>
      </c>
      <c r="K130" s="1130">
        <f>IF(ISERROR(VLOOKUP($A130,기획현황!$F:$BS,기획현황!$AU$1,FALSE))=TRUE,0,VLOOKUP($A130,기획현황!$F:$BS,기획현황!$AU$1,FALSE))</f>
        <v>0</v>
      </c>
      <c r="L130" s="1131">
        <f>IF(ISERROR(VLOOKUP($A130,기획현황!$F:$BS,기획현황!$AV$1,FALSE))=TRUE,0,VLOOKUP($A130,기획현황!$F:$BS,기획현황!$AV$1,FALSE))</f>
        <v>0</v>
      </c>
      <c r="M130" s="1132">
        <f>IF(ISERROR(VLOOKUP($A130,기획현황!$F:$BS,기획현황!$AW$1,FALSE))=TRUE,0,VLOOKUP($A130,기획현황!$F:$BS,기획현황!$AW$1,FALSE))</f>
        <v>0</v>
      </c>
      <c r="N130" s="1133">
        <f>IF(ISERROR(VLOOKUP($A130,기획현황!$F:$BS,기획현황!$AP$1,FALSE))=TRUE,0,VLOOKUP($A130,기획현황!$F:$BS,기획현황!$AP$1,FALSE))</f>
        <v>0</v>
      </c>
      <c r="O130" s="1134">
        <f t="shared" si="18"/>
        <v>0</v>
      </c>
      <c r="P130" s="1135">
        <f t="shared" si="18"/>
        <v>0</v>
      </c>
      <c r="Q130" s="1135">
        <f t="shared" si="18"/>
        <v>0</v>
      </c>
      <c r="R130" s="1135">
        <f t="shared" si="18"/>
        <v>0</v>
      </c>
      <c r="S130" s="1136">
        <f t="shared" si="18"/>
        <v>0</v>
      </c>
      <c r="T130" s="1136">
        <f t="shared" si="18"/>
        <v>0</v>
      </c>
      <c r="U130" s="1137">
        <f>IF(ISERROR(VLOOKUP($A130,기획현황!$F:$BS,기획현황!$AM$1,FALSE))=TRUE,0,VLOOKUP($A130,기획현황!$F:$BS,기획현황!$AM$1,FALSE))</f>
        <v>0</v>
      </c>
      <c r="V130" s="1138">
        <f t="shared" si="14"/>
        <v>0</v>
      </c>
      <c r="W130" s="1139">
        <f>IF(ISERROR(VLOOKUP($A130,기획현황!$F:$BS,기획현황!$BG$1,FALSE))=TRUE,0,VLOOKUP($A130,기획현황!$F:$BS,기획현황!$BG$1,FALSE))</f>
        <v>0</v>
      </c>
      <c r="X130" s="1138"/>
      <c r="Y130" s="238"/>
      <c r="Z130" s="1130">
        <f t="shared" si="16"/>
        <v>0</v>
      </c>
      <c r="AA130" s="1131">
        <f t="shared" si="16"/>
        <v>0</v>
      </c>
      <c r="AB130" s="1147">
        <f t="shared" si="16"/>
        <v>0</v>
      </c>
      <c r="AC130" s="1140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30">
        <f t="shared" si="17"/>
        <v>0</v>
      </c>
      <c r="AE130" s="1141">
        <f t="shared" si="17"/>
        <v>0</v>
      </c>
      <c r="AF130" s="1141">
        <f t="shared" si="17"/>
        <v>0</v>
      </c>
      <c r="AG130" s="1141">
        <f t="shared" si="17"/>
        <v>0</v>
      </c>
      <c r="AH130" s="1142">
        <f t="shared" si="17"/>
        <v>0</v>
      </c>
      <c r="AI130" s="1142">
        <f t="shared" si="17"/>
        <v>0</v>
      </c>
      <c r="AJ130" s="1143">
        <f>IF(ISERROR(VLOOKUP($A130,기획현황!$F:$BS,기획현황!$AM$1,FALSE))=TRUE,0,VLOOKUP($A130,기획현황!$F:$BS,기획현황!$AM$1,FALSE))</f>
        <v>0</v>
      </c>
      <c r="AK130" s="1138">
        <f t="shared" si="13"/>
        <v>0</v>
      </c>
      <c r="AL130" s="31"/>
    </row>
    <row r="131" spans="2:38" ht="53.25" customHeight="1">
      <c r="B131" s="310" t="str">
        <f t="shared" si="15"/>
        <v/>
      </c>
      <c r="C131" s="1125">
        <f>IF(ISERROR(VLOOKUP($A131,기획현황!$F:$BS,기획현황!$AG$1,FALSE))=TRUE,0,VLOOKUP($A131,기획현황!$F:$BS,기획현황!$AG$1,FALSE))</f>
        <v>0</v>
      </c>
      <c r="D131" s="1125">
        <f>IF(ISERROR(VLOOKUP($A131,기획현황!$F:$BS,기획현황!$AK$1,FALSE))=TRUE,0,VLOOKUP($A131,기획현황!$F:$BS,기획현황!$AK$1,FALSE))</f>
        <v>0</v>
      </c>
      <c r="F131" s="1148"/>
      <c r="G131" s="1127" t="str">
        <f>IF(ISERROR(VLOOKUP($A131,기획현황!$F:$BS,기획현황!$U$1,FALSE))=TRUE,"",VLOOKUP($A131,기획현황!$F:$BS,기획현황!$U$1,FALSE))</f>
        <v/>
      </c>
      <c r="H131" s="1127" t="str">
        <f>IF(ISERROR(VLOOKUP($A131,기획현황!$F:$BS,기획현황!$X$1,FALSE))=TRUE,"",VLOOKUP($A131,기획현황!$F:$BS,기획현황!$X$1,FALSE))</f>
        <v/>
      </c>
      <c r="I131" s="1128" t="str">
        <f>IF(ISERROR(VLOOKUP($A131,기획현황!$F:$BS,기획현황!$AG$1,FALSE))=TRUE,"",VLOOKUP($A131,기획현황!$F:$BS,기획현황!$AG$1,FALSE))</f>
        <v/>
      </c>
      <c r="J131" s="1144">
        <f>SUMIF(기획현황!$F:$F,$A131,기획현황!$AF:$AF)</f>
        <v>0</v>
      </c>
      <c r="K131" s="1130">
        <f>IF(ISERROR(VLOOKUP($A131,기획현황!$F:$BS,기획현황!$AU$1,FALSE))=TRUE,0,VLOOKUP($A131,기획현황!$F:$BS,기획현황!$AU$1,FALSE))</f>
        <v>0</v>
      </c>
      <c r="L131" s="1131">
        <f>IF(ISERROR(VLOOKUP($A131,기획현황!$F:$BS,기획현황!$AV$1,FALSE))=TRUE,0,VLOOKUP($A131,기획현황!$F:$BS,기획현황!$AV$1,FALSE))</f>
        <v>0</v>
      </c>
      <c r="M131" s="1132">
        <f>IF(ISERROR(VLOOKUP($A131,기획현황!$F:$BS,기획현황!$AW$1,FALSE))=TRUE,0,VLOOKUP($A131,기획현황!$F:$BS,기획현황!$AW$1,FALSE))</f>
        <v>0</v>
      </c>
      <c r="N131" s="1133">
        <f>IF(ISERROR(VLOOKUP($A131,기획현황!$F:$BS,기획현황!$AP$1,FALSE))=TRUE,0,VLOOKUP($A131,기획현황!$F:$BS,기획현황!$AP$1,FALSE))</f>
        <v>0</v>
      </c>
      <c r="O131" s="1134">
        <f t="shared" si="18"/>
        <v>0</v>
      </c>
      <c r="P131" s="1135">
        <f t="shared" si="18"/>
        <v>0</v>
      </c>
      <c r="Q131" s="1135">
        <f t="shared" si="18"/>
        <v>0</v>
      </c>
      <c r="R131" s="1135">
        <f t="shared" si="18"/>
        <v>0</v>
      </c>
      <c r="S131" s="1136">
        <f t="shared" si="18"/>
        <v>0</v>
      </c>
      <c r="T131" s="1136">
        <f t="shared" si="18"/>
        <v>0</v>
      </c>
      <c r="U131" s="1137">
        <f>IF(ISERROR(VLOOKUP($A131,기획현황!$F:$BS,기획현황!$AM$1,FALSE))=TRUE,0,VLOOKUP($A131,기획현황!$F:$BS,기획현황!$AM$1,FALSE))</f>
        <v>0</v>
      </c>
      <c r="V131" s="1138">
        <f t="shared" si="14"/>
        <v>0</v>
      </c>
      <c r="W131" s="1139">
        <f>IF(ISERROR(VLOOKUP($A131,기획현황!$F:$BS,기획현황!$BG$1,FALSE))=TRUE,0,VLOOKUP($A131,기획현황!$F:$BS,기획현황!$BG$1,FALSE))</f>
        <v>0</v>
      </c>
      <c r="X131" s="1138"/>
      <c r="Y131" s="238"/>
      <c r="Z131" s="1130">
        <f t="shared" si="16"/>
        <v>0</v>
      </c>
      <c r="AA131" s="1131">
        <f t="shared" si="16"/>
        <v>0</v>
      </c>
      <c r="AB131" s="1147">
        <f t="shared" si="16"/>
        <v>0</v>
      </c>
      <c r="AC131" s="1140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30">
        <f t="shared" si="17"/>
        <v>0</v>
      </c>
      <c r="AE131" s="1141">
        <f t="shared" si="17"/>
        <v>0</v>
      </c>
      <c r="AF131" s="1141">
        <f t="shared" si="17"/>
        <v>0</v>
      </c>
      <c r="AG131" s="1141">
        <f t="shared" si="17"/>
        <v>0</v>
      </c>
      <c r="AH131" s="1142">
        <f t="shared" si="17"/>
        <v>0</v>
      </c>
      <c r="AI131" s="1142">
        <f t="shared" si="17"/>
        <v>0</v>
      </c>
      <c r="AJ131" s="1143">
        <f>IF(ISERROR(VLOOKUP($A131,기획현황!$F:$BS,기획현황!$AM$1,FALSE))=TRUE,0,VLOOKUP($A131,기획현황!$F:$BS,기획현황!$AM$1,FALSE))</f>
        <v>0</v>
      </c>
      <c r="AK131" s="1138">
        <f t="shared" si="13"/>
        <v>0</v>
      </c>
      <c r="AL131" s="31"/>
    </row>
    <row r="132" spans="2:38" ht="53.25" customHeight="1">
      <c r="B132" s="310" t="str">
        <f t="shared" si="15"/>
        <v/>
      </c>
      <c r="C132" s="1125">
        <f>IF(ISERROR(VLOOKUP($A132,기획현황!$F:$BS,기획현황!$AG$1,FALSE))=TRUE,0,VLOOKUP($A132,기획현황!$F:$BS,기획현황!$AG$1,FALSE))</f>
        <v>0</v>
      </c>
      <c r="D132" s="1125">
        <f>IF(ISERROR(VLOOKUP($A132,기획현황!$F:$BS,기획현황!$AK$1,FALSE))=TRUE,0,VLOOKUP($A132,기획현황!$F:$BS,기획현황!$AK$1,FALSE))</f>
        <v>0</v>
      </c>
      <c r="F132" s="1148"/>
      <c r="G132" s="1127" t="str">
        <f>IF(ISERROR(VLOOKUP($A132,기획현황!$F:$BS,기획현황!$U$1,FALSE))=TRUE,"",VLOOKUP($A132,기획현황!$F:$BS,기획현황!$U$1,FALSE))</f>
        <v/>
      </c>
      <c r="H132" s="1127" t="str">
        <f>IF(ISERROR(VLOOKUP($A132,기획현황!$F:$BS,기획현황!$X$1,FALSE))=TRUE,"",VLOOKUP($A132,기획현황!$F:$BS,기획현황!$X$1,FALSE))</f>
        <v/>
      </c>
      <c r="I132" s="1128" t="str">
        <f>IF(ISERROR(VLOOKUP($A132,기획현황!$F:$BS,기획현황!$AG$1,FALSE))=TRUE,"",VLOOKUP($A132,기획현황!$F:$BS,기획현황!$AG$1,FALSE))</f>
        <v/>
      </c>
      <c r="J132" s="1144">
        <f>SUMIF(기획현황!$F:$F,$A132,기획현황!$AF:$AF)</f>
        <v>0</v>
      </c>
      <c r="K132" s="1130">
        <f>IF(ISERROR(VLOOKUP($A132,기획현황!$F:$BS,기획현황!$AU$1,FALSE))=TRUE,0,VLOOKUP($A132,기획현황!$F:$BS,기획현황!$AU$1,FALSE))</f>
        <v>0</v>
      </c>
      <c r="L132" s="1131">
        <f>IF(ISERROR(VLOOKUP($A132,기획현황!$F:$BS,기획현황!$AV$1,FALSE))=TRUE,0,VLOOKUP($A132,기획현황!$F:$BS,기획현황!$AV$1,FALSE))</f>
        <v>0</v>
      </c>
      <c r="M132" s="1132">
        <f>IF(ISERROR(VLOOKUP($A132,기획현황!$F:$BS,기획현황!$AW$1,FALSE))=TRUE,0,VLOOKUP($A132,기획현황!$F:$BS,기획현황!$AW$1,FALSE))</f>
        <v>0</v>
      </c>
      <c r="N132" s="1133">
        <f>IF(ISERROR(VLOOKUP($A132,기획현황!$F:$BS,기획현황!$AP$1,FALSE))=TRUE,0,VLOOKUP($A132,기획현황!$F:$BS,기획현황!$AP$1,FALSE))</f>
        <v>0</v>
      </c>
      <c r="O132" s="1134">
        <f t="shared" si="18"/>
        <v>0</v>
      </c>
      <c r="P132" s="1135">
        <f t="shared" si="18"/>
        <v>0</v>
      </c>
      <c r="Q132" s="1135">
        <f t="shared" si="18"/>
        <v>0</v>
      </c>
      <c r="R132" s="1135">
        <f t="shared" si="18"/>
        <v>0</v>
      </c>
      <c r="S132" s="1136">
        <f t="shared" si="18"/>
        <v>0</v>
      </c>
      <c r="T132" s="1136">
        <f t="shared" si="18"/>
        <v>0</v>
      </c>
      <c r="U132" s="1137">
        <f>IF(ISERROR(VLOOKUP($A132,기획현황!$F:$BS,기획현황!$AM$1,FALSE))=TRUE,0,VLOOKUP($A132,기획현황!$F:$BS,기획현황!$AM$1,FALSE))</f>
        <v>0</v>
      </c>
      <c r="V132" s="1138">
        <f t="shared" si="14"/>
        <v>0</v>
      </c>
      <c r="W132" s="1139">
        <f>IF(ISERROR(VLOOKUP($A132,기획현황!$F:$BS,기획현황!$BG$1,FALSE))=TRUE,0,VLOOKUP($A132,기획현황!$F:$BS,기획현황!$BG$1,FALSE))</f>
        <v>0</v>
      </c>
      <c r="X132" s="1138"/>
      <c r="Y132" s="238"/>
      <c r="Z132" s="1130">
        <f t="shared" si="16"/>
        <v>0</v>
      </c>
      <c r="AA132" s="1131">
        <f t="shared" si="16"/>
        <v>0</v>
      </c>
      <c r="AB132" s="1147">
        <f t="shared" si="16"/>
        <v>0</v>
      </c>
      <c r="AC132" s="1140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30">
        <f t="shared" si="17"/>
        <v>0</v>
      </c>
      <c r="AE132" s="1141">
        <f t="shared" si="17"/>
        <v>0</v>
      </c>
      <c r="AF132" s="1141">
        <f t="shared" si="17"/>
        <v>0</v>
      </c>
      <c r="AG132" s="1141">
        <f t="shared" si="17"/>
        <v>0</v>
      </c>
      <c r="AH132" s="1142">
        <f t="shared" si="17"/>
        <v>0</v>
      </c>
      <c r="AI132" s="1142">
        <f t="shared" si="17"/>
        <v>0</v>
      </c>
      <c r="AJ132" s="1143">
        <f>IF(ISERROR(VLOOKUP($A132,기획현황!$F:$BS,기획현황!$AM$1,FALSE))=TRUE,0,VLOOKUP($A132,기획현황!$F:$BS,기획현황!$AM$1,FALSE))</f>
        <v>0</v>
      </c>
      <c r="AK132" s="1138">
        <f t="shared" si="13"/>
        <v>0</v>
      </c>
      <c r="AL132" s="31"/>
    </row>
    <row r="133" spans="2:38" ht="53.25" customHeight="1">
      <c r="B133" s="310" t="str">
        <f t="shared" si="15"/>
        <v/>
      </c>
      <c r="C133" s="1125">
        <f>IF(ISERROR(VLOOKUP($A133,기획현황!$F:$BS,기획현황!$AG$1,FALSE))=TRUE,0,VLOOKUP($A133,기획현황!$F:$BS,기획현황!$AG$1,FALSE))</f>
        <v>0</v>
      </c>
      <c r="D133" s="1125">
        <f>IF(ISERROR(VLOOKUP($A133,기획현황!$F:$BS,기획현황!$AK$1,FALSE))=TRUE,0,VLOOKUP($A133,기획현황!$F:$BS,기획현황!$AK$1,FALSE))</f>
        <v>0</v>
      </c>
      <c r="F133" s="1148"/>
      <c r="G133" s="1127" t="str">
        <f>IF(ISERROR(VLOOKUP($A133,기획현황!$F:$BS,기획현황!$U$1,FALSE))=TRUE,"",VLOOKUP($A133,기획현황!$F:$BS,기획현황!$U$1,FALSE))</f>
        <v/>
      </c>
      <c r="H133" s="1127" t="str">
        <f>IF(ISERROR(VLOOKUP($A133,기획현황!$F:$BS,기획현황!$X$1,FALSE))=TRUE,"",VLOOKUP($A133,기획현황!$F:$BS,기획현황!$X$1,FALSE))</f>
        <v/>
      </c>
      <c r="I133" s="1128" t="str">
        <f>IF(ISERROR(VLOOKUP($A133,기획현황!$F:$BS,기획현황!$AG$1,FALSE))=TRUE,"",VLOOKUP($A133,기획현황!$F:$BS,기획현황!$AG$1,FALSE))</f>
        <v/>
      </c>
      <c r="J133" s="1144">
        <f>SUMIF(기획현황!$F:$F,$A133,기획현황!$AF:$AF)</f>
        <v>0</v>
      </c>
      <c r="K133" s="1130">
        <f>IF(ISERROR(VLOOKUP($A133,기획현황!$F:$BS,기획현황!$AU$1,FALSE))=TRUE,0,VLOOKUP($A133,기획현황!$F:$BS,기획현황!$AU$1,FALSE))</f>
        <v>0</v>
      </c>
      <c r="L133" s="1131">
        <f>IF(ISERROR(VLOOKUP($A133,기획현황!$F:$BS,기획현황!$AV$1,FALSE))=TRUE,0,VLOOKUP($A133,기획현황!$F:$BS,기획현황!$AV$1,FALSE))</f>
        <v>0</v>
      </c>
      <c r="M133" s="1132">
        <f>IF(ISERROR(VLOOKUP($A133,기획현황!$F:$BS,기획현황!$AW$1,FALSE))=TRUE,0,VLOOKUP($A133,기획현황!$F:$BS,기획현황!$AW$1,FALSE))</f>
        <v>0</v>
      </c>
      <c r="N133" s="1133">
        <f>IF(ISERROR(VLOOKUP($A133,기획현황!$F:$BS,기획현황!$AP$1,FALSE))=TRUE,0,VLOOKUP($A133,기획현황!$F:$BS,기획현황!$AP$1,FALSE))</f>
        <v>0</v>
      </c>
      <c r="O133" s="1134">
        <f t="shared" si="18"/>
        <v>0</v>
      </c>
      <c r="P133" s="1135">
        <f t="shared" si="18"/>
        <v>0</v>
      </c>
      <c r="Q133" s="1135">
        <f t="shared" si="18"/>
        <v>0</v>
      </c>
      <c r="R133" s="1135">
        <f t="shared" si="18"/>
        <v>0</v>
      </c>
      <c r="S133" s="1136">
        <f t="shared" si="18"/>
        <v>0</v>
      </c>
      <c r="T133" s="1136">
        <f t="shared" si="18"/>
        <v>0</v>
      </c>
      <c r="U133" s="1137">
        <f>IF(ISERROR(VLOOKUP($A133,기획현황!$F:$BS,기획현황!$AM$1,FALSE))=TRUE,0,VLOOKUP($A133,기획현황!$F:$BS,기획현황!$AM$1,FALSE))</f>
        <v>0</v>
      </c>
      <c r="V133" s="1138">
        <f t="shared" si="14"/>
        <v>0</v>
      </c>
      <c r="W133" s="1139">
        <f>IF(ISERROR(VLOOKUP($A133,기획현황!$F:$BS,기획현황!$BG$1,FALSE))=TRUE,0,VLOOKUP($A133,기획현황!$F:$BS,기획현황!$BG$1,FALSE))</f>
        <v>0</v>
      </c>
      <c r="X133" s="1138"/>
      <c r="Y133" s="238"/>
      <c r="Z133" s="1130">
        <f t="shared" si="16"/>
        <v>0</v>
      </c>
      <c r="AA133" s="1131">
        <f t="shared" si="16"/>
        <v>0</v>
      </c>
      <c r="AB133" s="1147">
        <f t="shared" si="16"/>
        <v>0</v>
      </c>
      <c r="AC133" s="1140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30">
        <f t="shared" si="17"/>
        <v>0</v>
      </c>
      <c r="AE133" s="1141">
        <f t="shared" si="17"/>
        <v>0</v>
      </c>
      <c r="AF133" s="1141">
        <f t="shared" si="17"/>
        <v>0</v>
      </c>
      <c r="AG133" s="1141">
        <f t="shared" si="17"/>
        <v>0</v>
      </c>
      <c r="AH133" s="1142">
        <f t="shared" si="17"/>
        <v>0</v>
      </c>
      <c r="AI133" s="1142">
        <f t="shared" si="17"/>
        <v>0</v>
      </c>
      <c r="AJ133" s="1143">
        <f>IF(ISERROR(VLOOKUP($A133,기획현황!$F:$BS,기획현황!$AM$1,FALSE))=TRUE,0,VLOOKUP($A133,기획현황!$F:$BS,기획현황!$AM$1,FALSE))</f>
        <v>0</v>
      </c>
      <c r="AK133" s="1138">
        <f t="shared" ref="AK133:AK196" si="19">IF(ISERROR($AJ133/($AC133*1.1))=TRUE,0,$AJ133/($AC133*1.1))</f>
        <v>0</v>
      </c>
      <c r="AL133" s="31"/>
    </row>
    <row r="134" spans="2:38" ht="53.25" customHeight="1">
      <c r="B134" s="310" t="str">
        <f t="shared" si="15"/>
        <v/>
      </c>
      <c r="C134" s="1125">
        <f>IF(ISERROR(VLOOKUP($A134,기획현황!$F:$BS,기획현황!$AG$1,FALSE))=TRUE,0,VLOOKUP($A134,기획현황!$F:$BS,기획현황!$AG$1,FALSE))</f>
        <v>0</v>
      </c>
      <c r="D134" s="1125">
        <f>IF(ISERROR(VLOOKUP($A134,기획현황!$F:$BS,기획현황!$AK$1,FALSE))=TRUE,0,VLOOKUP($A134,기획현황!$F:$BS,기획현황!$AK$1,FALSE))</f>
        <v>0</v>
      </c>
      <c r="F134" s="1148"/>
      <c r="G134" s="1127" t="str">
        <f>IF(ISERROR(VLOOKUP($A134,기획현황!$F:$BS,기획현황!$U$1,FALSE))=TRUE,"",VLOOKUP($A134,기획현황!$F:$BS,기획현황!$U$1,FALSE))</f>
        <v/>
      </c>
      <c r="H134" s="1127" t="str">
        <f>IF(ISERROR(VLOOKUP($A134,기획현황!$F:$BS,기획현황!$X$1,FALSE))=TRUE,"",VLOOKUP($A134,기획현황!$F:$BS,기획현황!$X$1,FALSE))</f>
        <v/>
      </c>
      <c r="I134" s="1128" t="str">
        <f>IF(ISERROR(VLOOKUP($A134,기획현황!$F:$BS,기획현황!$AG$1,FALSE))=TRUE,"",VLOOKUP($A134,기획현황!$F:$BS,기획현황!$AG$1,FALSE))</f>
        <v/>
      </c>
      <c r="J134" s="1144">
        <f>SUMIF(기획현황!$F:$F,$A134,기획현황!$AF:$AF)</f>
        <v>0</v>
      </c>
      <c r="K134" s="1130">
        <f>IF(ISERROR(VLOOKUP($A134,기획현황!$F:$BS,기획현황!$AU$1,FALSE))=TRUE,0,VLOOKUP($A134,기획현황!$F:$BS,기획현황!$AU$1,FALSE))</f>
        <v>0</v>
      </c>
      <c r="L134" s="1131">
        <f>IF(ISERROR(VLOOKUP($A134,기획현황!$F:$BS,기획현황!$AV$1,FALSE))=TRUE,0,VLOOKUP($A134,기획현황!$F:$BS,기획현황!$AV$1,FALSE))</f>
        <v>0</v>
      </c>
      <c r="M134" s="1132">
        <f>IF(ISERROR(VLOOKUP($A134,기획현황!$F:$BS,기획현황!$AW$1,FALSE))=TRUE,0,VLOOKUP($A134,기획현황!$F:$BS,기획현황!$AW$1,FALSE))</f>
        <v>0</v>
      </c>
      <c r="N134" s="1133">
        <f>IF(ISERROR(VLOOKUP($A134,기획현황!$F:$BS,기획현황!$AP$1,FALSE))=TRUE,0,VLOOKUP($A134,기획현황!$F:$BS,기획현황!$AP$1,FALSE))</f>
        <v>0</v>
      </c>
      <c r="O134" s="1134">
        <f t="shared" si="18"/>
        <v>0</v>
      </c>
      <c r="P134" s="1135">
        <f t="shared" si="18"/>
        <v>0</v>
      </c>
      <c r="Q134" s="1135">
        <f t="shared" si="18"/>
        <v>0</v>
      </c>
      <c r="R134" s="1135">
        <f t="shared" si="18"/>
        <v>0</v>
      </c>
      <c r="S134" s="1136">
        <f t="shared" si="18"/>
        <v>0</v>
      </c>
      <c r="T134" s="1136">
        <f t="shared" si="18"/>
        <v>0</v>
      </c>
      <c r="U134" s="1137">
        <f>IF(ISERROR(VLOOKUP($A134,기획현황!$F:$BS,기획현황!$AM$1,FALSE))=TRUE,0,VLOOKUP($A134,기획현황!$F:$BS,기획현황!$AM$1,FALSE))</f>
        <v>0</v>
      </c>
      <c r="V134" s="1138">
        <f t="shared" ref="V134:V197" si="20">IF(ISERROR($U134/($N134*1.1))=TRUE,0,$U134/($N134*1.1))</f>
        <v>0</v>
      </c>
      <c r="W134" s="1139">
        <f>IF(ISERROR(VLOOKUP($A134,기획현황!$F:$BS,기획현황!$BG$1,FALSE))=TRUE,0,VLOOKUP($A134,기획현황!$F:$BS,기획현황!$BG$1,FALSE))</f>
        <v>0</v>
      </c>
      <c r="X134" s="1138"/>
      <c r="Y134" s="238"/>
      <c r="Z134" s="1130">
        <f t="shared" si="16"/>
        <v>0</v>
      </c>
      <c r="AA134" s="1131">
        <f t="shared" si="16"/>
        <v>0</v>
      </c>
      <c r="AB134" s="1147">
        <f t="shared" si="16"/>
        <v>0</v>
      </c>
      <c r="AC134" s="1140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30">
        <f t="shared" si="17"/>
        <v>0</v>
      </c>
      <c r="AE134" s="1141">
        <f t="shared" si="17"/>
        <v>0</v>
      </c>
      <c r="AF134" s="1141">
        <f t="shared" si="17"/>
        <v>0</v>
      </c>
      <c r="AG134" s="1141">
        <f t="shared" si="17"/>
        <v>0</v>
      </c>
      <c r="AH134" s="1142">
        <f t="shared" si="17"/>
        <v>0</v>
      </c>
      <c r="AI134" s="1142">
        <f t="shared" si="17"/>
        <v>0</v>
      </c>
      <c r="AJ134" s="1143">
        <f>IF(ISERROR(VLOOKUP($A134,기획현황!$F:$BS,기획현황!$AM$1,FALSE))=TRUE,0,VLOOKUP($A134,기획현황!$F:$BS,기획현황!$AM$1,FALSE))</f>
        <v>0</v>
      </c>
      <c r="AK134" s="1138">
        <f t="shared" si="19"/>
        <v>0</v>
      </c>
      <c r="AL134" s="31"/>
    </row>
    <row r="135" spans="2:38" ht="53.25" customHeight="1">
      <c r="B135" s="310" t="str">
        <f t="shared" ref="B135:B198" si="21">MID(G135,4,2)</f>
        <v/>
      </c>
      <c r="C135" s="1125">
        <f>IF(ISERROR(VLOOKUP($A135,기획현황!$F:$BS,기획현황!$AG$1,FALSE))=TRUE,0,VLOOKUP($A135,기획현황!$F:$BS,기획현황!$AG$1,FALSE))</f>
        <v>0</v>
      </c>
      <c r="D135" s="1125">
        <f>IF(ISERROR(VLOOKUP($A135,기획현황!$F:$BS,기획현황!$AK$1,FALSE))=TRUE,0,VLOOKUP($A135,기획현황!$F:$BS,기획현황!$AK$1,FALSE))</f>
        <v>0</v>
      </c>
      <c r="F135" s="1148"/>
      <c r="G135" s="1127" t="str">
        <f>IF(ISERROR(VLOOKUP($A135,기획현황!$F:$BS,기획현황!$U$1,FALSE))=TRUE,"",VLOOKUP($A135,기획현황!$F:$BS,기획현황!$U$1,FALSE))</f>
        <v/>
      </c>
      <c r="H135" s="1127" t="str">
        <f>IF(ISERROR(VLOOKUP($A135,기획현황!$F:$BS,기획현황!$X$1,FALSE))=TRUE,"",VLOOKUP($A135,기획현황!$F:$BS,기획현황!$X$1,FALSE))</f>
        <v/>
      </c>
      <c r="I135" s="1128" t="str">
        <f>IF(ISERROR(VLOOKUP($A135,기획현황!$F:$BS,기획현황!$AG$1,FALSE))=TRUE,"",VLOOKUP($A135,기획현황!$F:$BS,기획현황!$AG$1,FALSE))</f>
        <v/>
      </c>
      <c r="J135" s="1144">
        <f>SUMIF(기획현황!$F:$F,$A135,기획현황!$AF:$AF)</f>
        <v>0</v>
      </c>
      <c r="K135" s="1130">
        <f>IF(ISERROR(VLOOKUP($A135,기획현황!$F:$BS,기획현황!$AU$1,FALSE))=TRUE,0,VLOOKUP($A135,기획현황!$F:$BS,기획현황!$AU$1,FALSE))</f>
        <v>0</v>
      </c>
      <c r="L135" s="1131">
        <f>IF(ISERROR(VLOOKUP($A135,기획현황!$F:$BS,기획현황!$AV$1,FALSE))=TRUE,0,VLOOKUP($A135,기획현황!$F:$BS,기획현황!$AV$1,FALSE))</f>
        <v>0</v>
      </c>
      <c r="M135" s="1132">
        <f>IF(ISERROR(VLOOKUP($A135,기획현황!$F:$BS,기획현황!$AW$1,FALSE))=TRUE,0,VLOOKUP($A135,기획현황!$F:$BS,기획현황!$AW$1,FALSE))</f>
        <v>0</v>
      </c>
      <c r="N135" s="1133">
        <f>IF(ISERROR(VLOOKUP($A135,기획현황!$F:$BS,기획현황!$AP$1,FALSE))=TRUE,0,VLOOKUP($A135,기획현황!$F:$BS,기획현황!$AP$1,FALSE))</f>
        <v>0</v>
      </c>
      <c r="O135" s="1134">
        <f t="shared" si="18"/>
        <v>0</v>
      </c>
      <c r="P135" s="1135">
        <f t="shared" si="18"/>
        <v>0</v>
      </c>
      <c r="Q135" s="1135">
        <f t="shared" si="18"/>
        <v>0</v>
      </c>
      <c r="R135" s="1135">
        <f t="shared" si="18"/>
        <v>0</v>
      </c>
      <c r="S135" s="1136">
        <f t="shared" si="18"/>
        <v>0</v>
      </c>
      <c r="T135" s="1136">
        <f t="shared" si="18"/>
        <v>0</v>
      </c>
      <c r="U135" s="1137">
        <f>IF(ISERROR(VLOOKUP($A135,기획현황!$F:$BS,기획현황!$AM$1,FALSE))=TRUE,0,VLOOKUP($A135,기획현황!$F:$BS,기획현황!$AM$1,FALSE))</f>
        <v>0</v>
      </c>
      <c r="V135" s="1138">
        <f t="shared" si="20"/>
        <v>0</v>
      </c>
      <c r="W135" s="1139">
        <f>IF(ISERROR(VLOOKUP($A135,기획현황!$F:$BS,기획현황!$BG$1,FALSE))=TRUE,0,VLOOKUP($A135,기획현황!$F:$BS,기획현황!$BG$1,FALSE))</f>
        <v>0</v>
      </c>
      <c r="X135" s="1138"/>
      <c r="Y135" s="238"/>
      <c r="Z135" s="1130">
        <f t="shared" ref="Z135:AB198" si="22">K135</f>
        <v>0</v>
      </c>
      <c r="AA135" s="1131">
        <f t="shared" si="22"/>
        <v>0</v>
      </c>
      <c r="AB135" s="1147">
        <f t="shared" si="22"/>
        <v>0</v>
      </c>
      <c r="AC135" s="1140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30">
        <f t="shared" si="17"/>
        <v>0</v>
      </c>
      <c r="AE135" s="1141">
        <f t="shared" si="17"/>
        <v>0</v>
      </c>
      <c r="AF135" s="1141">
        <f t="shared" si="17"/>
        <v>0</v>
      </c>
      <c r="AG135" s="1141">
        <f t="shared" si="17"/>
        <v>0</v>
      </c>
      <c r="AH135" s="1142">
        <f t="shared" si="17"/>
        <v>0</v>
      </c>
      <c r="AI135" s="1142">
        <f t="shared" si="17"/>
        <v>0</v>
      </c>
      <c r="AJ135" s="1143">
        <f>IF(ISERROR(VLOOKUP($A135,기획현황!$F:$BS,기획현황!$AM$1,FALSE))=TRUE,0,VLOOKUP($A135,기획현황!$F:$BS,기획현황!$AM$1,FALSE))</f>
        <v>0</v>
      </c>
      <c r="AK135" s="1138">
        <f t="shared" si="19"/>
        <v>0</v>
      </c>
      <c r="AL135" s="31"/>
    </row>
    <row r="136" spans="2:38" ht="53.25" customHeight="1">
      <c r="B136" s="310" t="str">
        <f t="shared" si="21"/>
        <v/>
      </c>
      <c r="C136" s="1125">
        <f>IF(ISERROR(VLOOKUP($A136,기획현황!$F:$BS,기획현황!$AG$1,FALSE))=TRUE,0,VLOOKUP($A136,기획현황!$F:$BS,기획현황!$AG$1,FALSE))</f>
        <v>0</v>
      </c>
      <c r="D136" s="1125">
        <f>IF(ISERROR(VLOOKUP($A136,기획현황!$F:$BS,기획현황!$AK$1,FALSE))=TRUE,0,VLOOKUP($A136,기획현황!$F:$BS,기획현황!$AK$1,FALSE))</f>
        <v>0</v>
      </c>
      <c r="F136" s="1148"/>
      <c r="G136" s="1127" t="str">
        <f>IF(ISERROR(VLOOKUP($A136,기획현황!$F:$BS,기획현황!$U$1,FALSE))=TRUE,"",VLOOKUP($A136,기획현황!$F:$BS,기획현황!$U$1,FALSE))</f>
        <v/>
      </c>
      <c r="H136" s="1127" t="str">
        <f>IF(ISERROR(VLOOKUP($A136,기획현황!$F:$BS,기획현황!$X$1,FALSE))=TRUE,"",VLOOKUP($A136,기획현황!$F:$BS,기획현황!$X$1,FALSE))</f>
        <v/>
      </c>
      <c r="I136" s="1128" t="str">
        <f>IF(ISERROR(VLOOKUP($A136,기획현황!$F:$BS,기획현황!$AG$1,FALSE))=TRUE,"",VLOOKUP($A136,기획현황!$F:$BS,기획현황!$AG$1,FALSE))</f>
        <v/>
      </c>
      <c r="J136" s="1144">
        <f>SUMIF(기획현황!$F:$F,$A136,기획현황!$AF:$AF)</f>
        <v>0</v>
      </c>
      <c r="K136" s="1130">
        <f>IF(ISERROR(VLOOKUP($A136,기획현황!$F:$BS,기획현황!$AU$1,FALSE))=TRUE,0,VLOOKUP($A136,기획현황!$F:$BS,기획현황!$AU$1,FALSE))</f>
        <v>0</v>
      </c>
      <c r="L136" s="1131">
        <f>IF(ISERROR(VLOOKUP($A136,기획현황!$F:$BS,기획현황!$AV$1,FALSE))=TRUE,0,VLOOKUP($A136,기획현황!$F:$BS,기획현황!$AV$1,FALSE))</f>
        <v>0</v>
      </c>
      <c r="M136" s="1132">
        <f>IF(ISERROR(VLOOKUP($A136,기획현황!$F:$BS,기획현황!$AW$1,FALSE))=TRUE,0,VLOOKUP($A136,기획현황!$F:$BS,기획현황!$AW$1,FALSE))</f>
        <v>0</v>
      </c>
      <c r="N136" s="1133">
        <f>IF(ISERROR(VLOOKUP($A136,기획현황!$F:$BS,기획현황!$AP$1,FALSE))=TRUE,0,VLOOKUP($A136,기획현황!$F:$BS,기획현황!$AP$1,FALSE))</f>
        <v>0</v>
      </c>
      <c r="O136" s="1134">
        <f t="shared" si="18"/>
        <v>0</v>
      </c>
      <c r="P136" s="1135">
        <f t="shared" si="18"/>
        <v>0</v>
      </c>
      <c r="Q136" s="1135">
        <f t="shared" si="18"/>
        <v>0</v>
      </c>
      <c r="R136" s="1135">
        <f t="shared" si="18"/>
        <v>0</v>
      </c>
      <c r="S136" s="1136">
        <f t="shared" si="18"/>
        <v>0</v>
      </c>
      <c r="T136" s="1136">
        <f t="shared" si="18"/>
        <v>0</v>
      </c>
      <c r="U136" s="1137">
        <f>IF(ISERROR(VLOOKUP($A136,기획현황!$F:$BS,기획현황!$AM$1,FALSE))=TRUE,0,VLOOKUP($A136,기획현황!$F:$BS,기획현황!$AM$1,FALSE))</f>
        <v>0</v>
      </c>
      <c r="V136" s="1138">
        <f t="shared" si="20"/>
        <v>0</v>
      </c>
      <c r="W136" s="1139">
        <f>IF(ISERROR(VLOOKUP($A136,기획현황!$F:$BS,기획현황!$BG$1,FALSE))=TRUE,0,VLOOKUP($A136,기획현황!$F:$BS,기획현황!$BG$1,FALSE))</f>
        <v>0</v>
      </c>
      <c r="X136" s="1138"/>
      <c r="Y136" s="238"/>
      <c r="Z136" s="1130">
        <f t="shared" si="22"/>
        <v>0</v>
      </c>
      <c r="AA136" s="1131">
        <f t="shared" si="22"/>
        <v>0</v>
      </c>
      <c r="AB136" s="1147">
        <f t="shared" si="22"/>
        <v>0</v>
      </c>
      <c r="AC136" s="1140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30">
        <f t="shared" si="17"/>
        <v>0</v>
      </c>
      <c r="AE136" s="1141">
        <f t="shared" si="17"/>
        <v>0</v>
      </c>
      <c r="AF136" s="1141">
        <f t="shared" si="17"/>
        <v>0</v>
      </c>
      <c r="AG136" s="1141">
        <f t="shared" si="17"/>
        <v>0</v>
      </c>
      <c r="AH136" s="1142">
        <f t="shared" si="17"/>
        <v>0</v>
      </c>
      <c r="AI136" s="1142">
        <f t="shared" si="17"/>
        <v>0</v>
      </c>
      <c r="AJ136" s="1143">
        <f>IF(ISERROR(VLOOKUP($A136,기획현황!$F:$BS,기획현황!$AM$1,FALSE))=TRUE,0,VLOOKUP($A136,기획현황!$F:$BS,기획현황!$AM$1,FALSE))</f>
        <v>0</v>
      </c>
      <c r="AK136" s="1138">
        <f t="shared" si="19"/>
        <v>0</v>
      </c>
      <c r="AL136" s="31"/>
    </row>
    <row r="137" spans="2:38" ht="53.25" customHeight="1">
      <c r="B137" s="310" t="str">
        <f t="shared" si="21"/>
        <v/>
      </c>
      <c r="C137" s="1125">
        <f>IF(ISERROR(VLOOKUP($A137,기획현황!$F:$BS,기획현황!$AG$1,FALSE))=TRUE,0,VLOOKUP($A137,기획현황!$F:$BS,기획현황!$AG$1,FALSE))</f>
        <v>0</v>
      </c>
      <c r="D137" s="1125">
        <f>IF(ISERROR(VLOOKUP($A137,기획현황!$F:$BS,기획현황!$AK$1,FALSE))=TRUE,0,VLOOKUP($A137,기획현황!$F:$BS,기획현황!$AK$1,FALSE))</f>
        <v>0</v>
      </c>
      <c r="F137" s="1148"/>
      <c r="G137" s="1127" t="str">
        <f>IF(ISERROR(VLOOKUP($A137,기획현황!$F:$BS,기획현황!$U$1,FALSE))=TRUE,"",VLOOKUP($A137,기획현황!$F:$BS,기획현황!$U$1,FALSE))</f>
        <v/>
      </c>
      <c r="H137" s="1127" t="str">
        <f>IF(ISERROR(VLOOKUP($A137,기획현황!$F:$BS,기획현황!$X$1,FALSE))=TRUE,"",VLOOKUP($A137,기획현황!$F:$BS,기획현황!$X$1,FALSE))</f>
        <v/>
      </c>
      <c r="I137" s="1128" t="str">
        <f>IF(ISERROR(VLOOKUP($A137,기획현황!$F:$BS,기획현황!$AG$1,FALSE))=TRUE,"",VLOOKUP($A137,기획현황!$F:$BS,기획현황!$AG$1,FALSE))</f>
        <v/>
      </c>
      <c r="J137" s="1144">
        <f>SUMIF(기획현황!$F:$F,$A137,기획현황!$AF:$AF)</f>
        <v>0</v>
      </c>
      <c r="K137" s="1130">
        <f>IF(ISERROR(VLOOKUP($A137,기획현황!$F:$BS,기획현황!$AU$1,FALSE))=TRUE,0,VLOOKUP($A137,기획현황!$F:$BS,기획현황!$AU$1,FALSE))</f>
        <v>0</v>
      </c>
      <c r="L137" s="1131">
        <f>IF(ISERROR(VLOOKUP($A137,기획현황!$F:$BS,기획현황!$AV$1,FALSE))=TRUE,0,VLOOKUP($A137,기획현황!$F:$BS,기획현황!$AV$1,FALSE))</f>
        <v>0</v>
      </c>
      <c r="M137" s="1132">
        <f>IF(ISERROR(VLOOKUP($A137,기획현황!$F:$BS,기획현황!$AW$1,FALSE))=TRUE,0,VLOOKUP($A137,기획현황!$F:$BS,기획현황!$AW$1,FALSE))</f>
        <v>0</v>
      </c>
      <c r="N137" s="1133">
        <f>IF(ISERROR(VLOOKUP($A137,기획현황!$F:$BS,기획현황!$AP$1,FALSE))=TRUE,0,VLOOKUP($A137,기획현황!$F:$BS,기획현황!$AP$1,FALSE))</f>
        <v>0</v>
      </c>
      <c r="O137" s="1134">
        <f t="shared" si="18"/>
        <v>0</v>
      </c>
      <c r="P137" s="1135">
        <f t="shared" si="18"/>
        <v>0</v>
      </c>
      <c r="Q137" s="1135">
        <f t="shared" si="18"/>
        <v>0</v>
      </c>
      <c r="R137" s="1135">
        <f t="shared" si="18"/>
        <v>0</v>
      </c>
      <c r="S137" s="1136">
        <f t="shared" si="18"/>
        <v>0</v>
      </c>
      <c r="T137" s="1136">
        <f t="shared" si="18"/>
        <v>0</v>
      </c>
      <c r="U137" s="1137">
        <f>IF(ISERROR(VLOOKUP($A137,기획현황!$F:$BS,기획현황!$AM$1,FALSE))=TRUE,0,VLOOKUP($A137,기획현황!$F:$BS,기획현황!$AM$1,FALSE))</f>
        <v>0</v>
      </c>
      <c r="V137" s="1138">
        <f t="shared" si="20"/>
        <v>0</v>
      </c>
      <c r="W137" s="1139">
        <f>IF(ISERROR(VLOOKUP($A137,기획현황!$F:$BS,기획현황!$BG$1,FALSE))=TRUE,0,VLOOKUP($A137,기획현황!$F:$BS,기획현황!$BG$1,FALSE))</f>
        <v>0</v>
      </c>
      <c r="X137" s="1138"/>
      <c r="Y137" s="238"/>
      <c r="Z137" s="1130">
        <f t="shared" si="22"/>
        <v>0</v>
      </c>
      <c r="AA137" s="1131">
        <f t="shared" si="22"/>
        <v>0</v>
      </c>
      <c r="AB137" s="1147">
        <f t="shared" si="22"/>
        <v>0</v>
      </c>
      <c r="AC137" s="1140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30">
        <f t="shared" si="17"/>
        <v>0</v>
      </c>
      <c r="AE137" s="1141">
        <f t="shared" si="17"/>
        <v>0</v>
      </c>
      <c r="AF137" s="1141">
        <f t="shared" si="17"/>
        <v>0</v>
      </c>
      <c r="AG137" s="1141">
        <f t="shared" si="17"/>
        <v>0</v>
      </c>
      <c r="AH137" s="1142">
        <f t="shared" si="17"/>
        <v>0</v>
      </c>
      <c r="AI137" s="1142">
        <f t="shared" si="17"/>
        <v>0</v>
      </c>
      <c r="AJ137" s="1143">
        <f>IF(ISERROR(VLOOKUP($A137,기획현황!$F:$BS,기획현황!$AM$1,FALSE))=TRUE,0,VLOOKUP($A137,기획현황!$F:$BS,기획현황!$AM$1,FALSE))</f>
        <v>0</v>
      </c>
      <c r="AK137" s="1138">
        <f t="shared" si="19"/>
        <v>0</v>
      </c>
      <c r="AL137" s="31"/>
    </row>
    <row r="138" spans="2:38" ht="53.25" customHeight="1">
      <c r="B138" s="310" t="str">
        <f t="shared" si="21"/>
        <v/>
      </c>
      <c r="C138" s="1125">
        <f>IF(ISERROR(VLOOKUP($A138,기획현황!$F:$BS,기획현황!$AG$1,FALSE))=TRUE,0,VLOOKUP($A138,기획현황!$F:$BS,기획현황!$AG$1,FALSE))</f>
        <v>0</v>
      </c>
      <c r="D138" s="1125">
        <f>IF(ISERROR(VLOOKUP($A138,기획현황!$F:$BS,기획현황!$AK$1,FALSE))=TRUE,0,VLOOKUP($A138,기획현황!$F:$BS,기획현황!$AK$1,FALSE))</f>
        <v>0</v>
      </c>
      <c r="F138" s="1148"/>
      <c r="G138" s="1127" t="str">
        <f>IF(ISERROR(VLOOKUP($A138,기획현황!$F:$BS,기획현황!$U$1,FALSE))=TRUE,"",VLOOKUP($A138,기획현황!$F:$BS,기획현황!$U$1,FALSE))</f>
        <v/>
      </c>
      <c r="H138" s="1127" t="str">
        <f>IF(ISERROR(VLOOKUP($A138,기획현황!$F:$BS,기획현황!$X$1,FALSE))=TRUE,"",VLOOKUP($A138,기획현황!$F:$BS,기획현황!$X$1,FALSE))</f>
        <v/>
      </c>
      <c r="I138" s="1128" t="str">
        <f>IF(ISERROR(VLOOKUP($A138,기획현황!$F:$BS,기획현황!$AG$1,FALSE))=TRUE,"",VLOOKUP($A138,기획현황!$F:$BS,기획현황!$AG$1,FALSE))</f>
        <v/>
      </c>
      <c r="J138" s="1144">
        <f>SUMIF(기획현황!$F:$F,$A138,기획현황!$AF:$AF)</f>
        <v>0</v>
      </c>
      <c r="K138" s="1130">
        <f>IF(ISERROR(VLOOKUP($A138,기획현황!$F:$BS,기획현황!$AU$1,FALSE))=TRUE,0,VLOOKUP($A138,기획현황!$F:$BS,기획현황!$AU$1,FALSE))</f>
        <v>0</v>
      </c>
      <c r="L138" s="1131">
        <f>IF(ISERROR(VLOOKUP($A138,기획현황!$F:$BS,기획현황!$AV$1,FALSE))=TRUE,0,VLOOKUP($A138,기획현황!$F:$BS,기획현황!$AV$1,FALSE))</f>
        <v>0</v>
      </c>
      <c r="M138" s="1132">
        <f>IF(ISERROR(VLOOKUP($A138,기획현황!$F:$BS,기획현황!$AW$1,FALSE))=TRUE,0,VLOOKUP($A138,기획현황!$F:$BS,기획현황!$AW$1,FALSE))</f>
        <v>0</v>
      </c>
      <c r="N138" s="1133">
        <f>IF(ISERROR(VLOOKUP($A138,기획현황!$F:$BS,기획현황!$AP$1,FALSE))=TRUE,0,VLOOKUP($A138,기획현황!$F:$BS,기획현황!$AP$1,FALSE))</f>
        <v>0</v>
      </c>
      <c r="O138" s="1134">
        <f t="shared" si="18"/>
        <v>0</v>
      </c>
      <c r="P138" s="1135">
        <f t="shared" si="18"/>
        <v>0</v>
      </c>
      <c r="Q138" s="1135">
        <f t="shared" si="18"/>
        <v>0</v>
      </c>
      <c r="R138" s="1135">
        <f t="shared" si="18"/>
        <v>0</v>
      </c>
      <c r="S138" s="1136">
        <f t="shared" si="18"/>
        <v>0</v>
      </c>
      <c r="T138" s="1136">
        <f t="shared" si="18"/>
        <v>0</v>
      </c>
      <c r="U138" s="1137">
        <f>IF(ISERROR(VLOOKUP($A138,기획현황!$F:$BS,기획현황!$AM$1,FALSE))=TRUE,0,VLOOKUP($A138,기획현황!$F:$BS,기획현황!$AM$1,FALSE))</f>
        <v>0</v>
      </c>
      <c r="V138" s="1138">
        <f t="shared" si="20"/>
        <v>0</v>
      </c>
      <c r="W138" s="1139">
        <f>IF(ISERROR(VLOOKUP($A138,기획현황!$F:$BS,기획현황!$BG$1,FALSE))=TRUE,0,VLOOKUP($A138,기획현황!$F:$BS,기획현황!$BG$1,FALSE))</f>
        <v>0</v>
      </c>
      <c r="X138" s="1138"/>
      <c r="Y138" s="238"/>
      <c r="Z138" s="1130">
        <f t="shared" si="22"/>
        <v>0</v>
      </c>
      <c r="AA138" s="1131">
        <f t="shared" si="22"/>
        <v>0</v>
      </c>
      <c r="AB138" s="1147">
        <f t="shared" si="22"/>
        <v>0</v>
      </c>
      <c r="AC138" s="1140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30">
        <f t="shared" si="17"/>
        <v>0</v>
      </c>
      <c r="AE138" s="1141">
        <f t="shared" si="17"/>
        <v>0</v>
      </c>
      <c r="AF138" s="1141">
        <f t="shared" si="17"/>
        <v>0</v>
      </c>
      <c r="AG138" s="1141">
        <f t="shared" si="17"/>
        <v>0</v>
      </c>
      <c r="AH138" s="1142">
        <f t="shared" si="17"/>
        <v>0</v>
      </c>
      <c r="AI138" s="1142">
        <f t="shared" si="17"/>
        <v>0</v>
      </c>
      <c r="AJ138" s="1143">
        <f>IF(ISERROR(VLOOKUP($A138,기획현황!$F:$BS,기획현황!$AM$1,FALSE))=TRUE,0,VLOOKUP($A138,기획현황!$F:$BS,기획현황!$AM$1,FALSE))</f>
        <v>0</v>
      </c>
      <c r="AK138" s="1138">
        <f t="shared" si="19"/>
        <v>0</v>
      </c>
      <c r="AL138" s="31"/>
    </row>
    <row r="139" spans="2:38" ht="53.25" customHeight="1">
      <c r="B139" s="310" t="str">
        <f t="shared" si="21"/>
        <v/>
      </c>
      <c r="C139" s="1125">
        <f>IF(ISERROR(VLOOKUP($A139,기획현황!$F:$BS,기획현황!$AG$1,FALSE))=TRUE,0,VLOOKUP($A139,기획현황!$F:$BS,기획현황!$AG$1,FALSE))</f>
        <v>0</v>
      </c>
      <c r="D139" s="1125">
        <f>IF(ISERROR(VLOOKUP($A139,기획현황!$F:$BS,기획현황!$AK$1,FALSE))=TRUE,0,VLOOKUP($A139,기획현황!$F:$BS,기획현황!$AK$1,FALSE))</f>
        <v>0</v>
      </c>
      <c r="F139" s="1148"/>
      <c r="G139" s="1127" t="str">
        <f>IF(ISERROR(VLOOKUP($A139,기획현황!$F:$BS,기획현황!$U$1,FALSE))=TRUE,"",VLOOKUP($A139,기획현황!$F:$BS,기획현황!$U$1,FALSE))</f>
        <v/>
      </c>
      <c r="H139" s="1127" t="str">
        <f>IF(ISERROR(VLOOKUP($A139,기획현황!$F:$BS,기획현황!$X$1,FALSE))=TRUE,"",VLOOKUP($A139,기획현황!$F:$BS,기획현황!$X$1,FALSE))</f>
        <v/>
      </c>
      <c r="I139" s="1128" t="str">
        <f>IF(ISERROR(VLOOKUP($A139,기획현황!$F:$BS,기획현황!$AG$1,FALSE))=TRUE,"",VLOOKUP($A139,기획현황!$F:$BS,기획현황!$AG$1,FALSE))</f>
        <v/>
      </c>
      <c r="J139" s="1144">
        <f>SUMIF(기획현황!$F:$F,$A139,기획현황!$AF:$AF)</f>
        <v>0</v>
      </c>
      <c r="K139" s="1130">
        <f>IF(ISERROR(VLOOKUP($A139,기획현황!$F:$BS,기획현황!$AU$1,FALSE))=TRUE,0,VLOOKUP($A139,기획현황!$F:$BS,기획현황!$AU$1,FALSE))</f>
        <v>0</v>
      </c>
      <c r="L139" s="1131">
        <f>IF(ISERROR(VLOOKUP($A139,기획현황!$F:$BS,기획현황!$AV$1,FALSE))=TRUE,0,VLOOKUP($A139,기획현황!$F:$BS,기획현황!$AV$1,FALSE))</f>
        <v>0</v>
      </c>
      <c r="M139" s="1132">
        <f>IF(ISERROR(VLOOKUP($A139,기획현황!$F:$BS,기획현황!$AW$1,FALSE))=TRUE,0,VLOOKUP($A139,기획현황!$F:$BS,기획현황!$AW$1,FALSE))</f>
        <v>0</v>
      </c>
      <c r="N139" s="1133">
        <f>IF(ISERROR(VLOOKUP($A139,기획현황!$F:$BS,기획현황!$AP$1,FALSE))=TRUE,0,VLOOKUP($A139,기획현황!$F:$BS,기획현황!$AP$1,FALSE))</f>
        <v>0</v>
      </c>
      <c r="O139" s="1134">
        <f t="shared" si="18"/>
        <v>0</v>
      </c>
      <c r="P139" s="1135">
        <f t="shared" si="18"/>
        <v>0</v>
      </c>
      <c r="Q139" s="1135">
        <f t="shared" si="18"/>
        <v>0</v>
      </c>
      <c r="R139" s="1135">
        <f t="shared" si="18"/>
        <v>0</v>
      </c>
      <c r="S139" s="1136">
        <f t="shared" si="18"/>
        <v>0</v>
      </c>
      <c r="T139" s="1136">
        <f t="shared" si="18"/>
        <v>0</v>
      </c>
      <c r="U139" s="1137">
        <f>IF(ISERROR(VLOOKUP($A139,기획현황!$F:$BS,기획현황!$AM$1,FALSE))=TRUE,0,VLOOKUP($A139,기획현황!$F:$BS,기획현황!$AM$1,FALSE))</f>
        <v>0</v>
      </c>
      <c r="V139" s="1138">
        <f t="shared" si="20"/>
        <v>0</v>
      </c>
      <c r="W139" s="1139">
        <f>IF(ISERROR(VLOOKUP($A139,기획현황!$F:$BS,기획현황!$BG$1,FALSE))=TRUE,0,VLOOKUP($A139,기획현황!$F:$BS,기획현황!$BG$1,FALSE))</f>
        <v>0</v>
      </c>
      <c r="X139" s="1138"/>
      <c r="Y139" s="238"/>
      <c r="Z139" s="1130">
        <f t="shared" si="22"/>
        <v>0</v>
      </c>
      <c r="AA139" s="1131">
        <f t="shared" si="22"/>
        <v>0</v>
      </c>
      <c r="AB139" s="1147">
        <f t="shared" si="22"/>
        <v>0</v>
      </c>
      <c r="AC139" s="1140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30">
        <f t="shared" si="17"/>
        <v>0</v>
      </c>
      <c r="AE139" s="1141">
        <f t="shared" si="17"/>
        <v>0</v>
      </c>
      <c r="AF139" s="1141">
        <f t="shared" si="17"/>
        <v>0</v>
      </c>
      <c r="AG139" s="1141">
        <f t="shared" si="17"/>
        <v>0</v>
      </c>
      <c r="AH139" s="1142">
        <f t="shared" si="17"/>
        <v>0</v>
      </c>
      <c r="AI139" s="1142">
        <f t="shared" si="17"/>
        <v>0</v>
      </c>
      <c r="AJ139" s="1143">
        <f>IF(ISERROR(VLOOKUP($A139,기획현황!$F:$BS,기획현황!$AM$1,FALSE))=TRUE,0,VLOOKUP($A139,기획현황!$F:$BS,기획현황!$AM$1,FALSE))</f>
        <v>0</v>
      </c>
      <c r="AK139" s="1138">
        <f t="shared" si="19"/>
        <v>0</v>
      </c>
      <c r="AL139" s="31"/>
    </row>
    <row r="140" spans="2:38" ht="53.25" customHeight="1">
      <c r="B140" s="310" t="str">
        <f t="shared" si="21"/>
        <v/>
      </c>
      <c r="C140" s="1125">
        <f>IF(ISERROR(VLOOKUP($A140,기획현황!$F:$BS,기획현황!$AG$1,FALSE))=TRUE,0,VLOOKUP($A140,기획현황!$F:$BS,기획현황!$AG$1,FALSE))</f>
        <v>0</v>
      </c>
      <c r="D140" s="1125">
        <f>IF(ISERROR(VLOOKUP($A140,기획현황!$F:$BS,기획현황!$AK$1,FALSE))=TRUE,0,VLOOKUP($A140,기획현황!$F:$BS,기획현황!$AK$1,FALSE))</f>
        <v>0</v>
      </c>
      <c r="F140" s="1148"/>
      <c r="G140" s="1127" t="str">
        <f>IF(ISERROR(VLOOKUP($A140,기획현황!$F:$BS,기획현황!$U$1,FALSE))=TRUE,"",VLOOKUP($A140,기획현황!$F:$BS,기획현황!$U$1,FALSE))</f>
        <v/>
      </c>
      <c r="H140" s="1127" t="str">
        <f>IF(ISERROR(VLOOKUP($A140,기획현황!$F:$BS,기획현황!$X$1,FALSE))=TRUE,"",VLOOKUP($A140,기획현황!$F:$BS,기획현황!$X$1,FALSE))</f>
        <v/>
      </c>
      <c r="I140" s="1128" t="str">
        <f>IF(ISERROR(VLOOKUP($A140,기획현황!$F:$BS,기획현황!$AG$1,FALSE))=TRUE,"",VLOOKUP($A140,기획현황!$F:$BS,기획현황!$AG$1,FALSE))</f>
        <v/>
      </c>
      <c r="J140" s="1144">
        <f>SUMIF(기획현황!$F:$F,$A140,기획현황!$AF:$AF)</f>
        <v>0</v>
      </c>
      <c r="K140" s="1130">
        <f>IF(ISERROR(VLOOKUP($A140,기획현황!$F:$BS,기획현황!$AU$1,FALSE))=TRUE,0,VLOOKUP($A140,기획현황!$F:$BS,기획현황!$AU$1,FALSE))</f>
        <v>0</v>
      </c>
      <c r="L140" s="1131">
        <f>IF(ISERROR(VLOOKUP($A140,기획현황!$F:$BS,기획현황!$AV$1,FALSE))=TRUE,0,VLOOKUP($A140,기획현황!$F:$BS,기획현황!$AV$1,FALSE))</f>
        <v>0</v>
      </c>
      <c r="M140" s="1132">
        <f>IF(ISERROR(VLOOKUP($A140,기획현황!$F:$BS,기획현황!$AW$1,FALSE))=TRUE,0,VLOOKUP($A140,기획현황!$F:$BS,기획현황!$AW$1,FALSE))</f>
        <v>0</v>
      </c>
      <c r="N140" s="1133">
        <f>IF(ISERROR(VLOOKUP($A140,기획현황!$F:$BS,기획현황!$AP$1,FALSE))=TRUE,0,VLOOKUP($A140,기획현황!$F:$BS,기획현황!$AP$1,FALSE))</f>
        <v>0</v>
      </c>
      <c r="O140" s="1134">
        <f t="shared" si="18"/>
        <v>0</v>
      </c>
      <c r="P140" s="1135">
        <f t="shared" si="18"/>
        <v>0</v>
      </c>
      <c r="Q140" s="1135">
        <f t="shared" si="18"/>
        <v>0</v>
      </c>
      <c r="R140" s="1135">
        <f t="shared" si="18"/>
        <v>0</v>
      </c>
      <c r="S140" s="1136">
        <f t="shared" si="18"/>
        <v>0</v>
      </c>
      <c r="T140" s="1136">
        <f t="shared" si="18"/>
        <v>0</v>
      </c>
      <c r="U140" s="1137">
        <f>IF(ISERROR(VLOOKUP($A140,기획현황!$F:$BS,기획현황!$AM$1,FALSE))=TRUE,0,VLOOKUP($A140,기획현황!$F:$BS,기획현황!$AM$1,FALSE))</f>
        <v>0</v>
      </c>
      <c r="V140" s="1138">
        <f t="shared" si="20"/>
        <v>0</v>
      </c>
      <c r="W140" s="1139">
        <f>IF(ISERROR(VLOOKUP($A140,기획현황!$F:$BS,기획현황!$BG$1,FALSE))=TRUE,0,VLOOKUP($A140,기획현황!$F:$BS,기획현황!$BG$1,FALSE))</f>
        <v>0</v>
      </c>
      <c r="X140" s="1138"/>
      <c r="Y140" s="238"/>
      <c r="Z140" s="1130">
        <f t="shared" si="22"/>
        <v>0</v>
      </c>
      <c r="AA140" s="1131">
        <f t="shared" si="22"/>
        <v>0</v>
      </c>
      <c r="AB140" s="1147">
        <f t="shared" si="22"/>
        <v>0</v>
      </c>
      <c r="AC140" s="1140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30">
        <f t="shared" si="17"/>
        <v>0</v>
      </c>
      <c r="AE140" s="1141">
        <f t="shared" si="17"/>
        <v>0</v>
      </c>
      <c r="AF140" s="1141">
        <f t="shared" si="17"/>
        <v>0</v>
      </c>
      <c r="AG140" s="1141">
        <f t="shared" si="17"/>
        <v>0</v>
      </c>
      <c r="AH140" s="1142">
        <f t="shared" si="17"/>
        <v>0</v>
      </c>
      <c r="AI140" s="1142">
        <f t="shared" si="17"/>
        <v>0</v>
      </c>
      <c r="AJ140" s="1143">
        <f>IF(ISERROR(VLOOKUP($A140,기획현황!$F:$BS,기획현황!$AM$1,FALSE))=TRUE,0,VLOOKUP($A140,기획현황!$F:$BS,기획현황!$AM$1,FALSE))</f>
        <v>0</v>
      </c>
      <c r="AK140" s="1138">
        <f t="shared" si="19"/>
        <v>0</v>
      </c>
      <c r="AL140" s="31"/>
    </row>
    <row r="141" spans="2:38" ht="53.25" customHeight="1">
      <c r="B141" s="310" t="str">
        <f t="shared" si="21"/>
        <v/>
      </c>
      <c r="C141" s="1125">
        <f>IF(ISERROR(VLOOKUP($A141,기획현황!$F:$BS,기획현황!$AG$1,FALSE))=TRUE,0,VLOOKUP($A141,기획현황!$F:$BS,기획현황!$AG$1,FALSE))</f>
        <v>0</v>
      </c>
      <c r="D141" s="1125">
        <f>IF(ISERROR(VLOOKUP($A141,기획현황!$F:$BS,기획현황!$AK$1,FALSE))=TRUE,0,VLOOKUP($A141,기획현황!$F:$BS,기획현황!$AK$1,FALSE))</f>
        <v>0</v>
      </c>
      <c r="F141" s="1148"/>
      <c r="G141" s="1127" t="str">
        <f>IF(ISERROR(VLOOKUP($A141,기획현황!$F:$BS,기획현황!$U$1,FALSE))=TRUE,"",VLOOKUP($A141,기획현황!$F:$BS,기획현황!$U$1,FALSE))</f>
        <v/>
      </c>
      <c r="H141" s="1127" t="str">
        <f>IF(ISERROR(VLOOKUP($A141,기획현황!$F:$BS,기획현황!$X$1,FALSE))=TRUE,"",VLOOKUP($A141,기획현황!$F:$BS,기획현황!$X$1,FALSE))</f>
        <v/>
      </c>
      <c r="I141" s="1128" t="str">
        <f>IF(ISERROR(VLOOKUP($A141,기획현황!$F:$BS,기획현황!$AG$1,FALSE))=TRUE,"",VLOOKUP($A141,기획현황!$F:$BS,기획현황!$AG$1,FALSE))</f>
        <v/>
      </c>
      <c r="J141" s="1144">
        <f>SUMIF(기획현황!$F:$F,$A141,기획현황!$AF:$AF)</f>
        <v>0</v>
      </c>
      <c r="K141" s="1130">
        <f>IF(ISERROR(VLOOKUP($A141,기획현황!$F:$BS,기획현황!$AU$1,FALSE))=TRUE,0,VLOOKUP($A141,기획현황!$F:$BS,기획현황!$AU$1,FALSE))</f>
        <v>0</v>
      </c>
      <c r="L141" s="1131">
        <f>IF(ISERROR(VLOOKUP($A141,기획현황!$F:$BS,기획현황!$AV$1,FALSE))=TRUE,0,VLOOKUP($A141,기획현황!$F:$BS,기획현황!$AV$1,FALSE))</f>
        <v>0</v>
      </c>
      <c r="M141" s="1132">
        <f>IF(ISERROR(VLOOKUP($A141,기획현황!$F:$BS,기획현황!$AW$1,FALSE))=TRUE,0,VLOOKUP($A141,기획현황!$F:$BS,기획현황!$AW$1,FALSE))</f>
        <v>0</v>
      </c>
      <c r="N141" s="1133">
        <f>IF(ISERROR(VLOOKUP($A141,기획현황!$F:$BS,기획현황!$AP$1,FALSE))=TRUE,0,VLOOKUP($A141,기획현황!$F:$BS,기획현황!$AP$1,FALSE))</f>
        <v>0</v>
      </c>
      <c r="O141" s="1134">
        <f t="shared" si="18"/>
        <v>0</v>
      </c>
      <c r="P141" s="1135">
        <f t="shared" si="18"/>
        <v>0</v>
      </c>
      <c r="Q141" s="1135">
        <f t="shared" si="18"/>
        <v>0</v>
      </c>
      <c r="R141" s="1135">
        <f t="shared" si="18"/>
        <v>0</v>
      </c>
      <c r="S141" s="1136">
        <f t="shared" si="18"/>
        <v>0</v>
      </c>
      <c r="T141" s="1136">
        <f t="shared" si="18"/>
        <v>0</v>
      </c>
      <c r="U141" s="1137">
        <f>IF(ISERROR(VLOOKUP($A141,기획현황!$F:$BS,기획현황!$AM$1,FALSE))=TRUE,0,VLOOKUP($A141,기획현황!$F:$BS,기획현황!$AM$1,FALSE))</f>
        <v>0</v>
      </c>
      <c r="V141" s="1138">
        <f t="shared" si="20"/>
        <v>0</v>
      </c>
      <c r="W141" s="1139">
        <f>IF(ISERROR(VLOOKUP($A141,기획현황!$F:$BS,기획현황!$BG$1,FALSE))=TRUE,0,VLOOKUP($A141,기획현황!$F:$BS,기획현황!$BG$1,FALSE))</f>
        <v>0</v>
      </c>
      <c r="X141" s="1138"/>
      <c r="Y141" s="238"/>
      <c r="Z141" s="1130">
        <f t="shared" si="22"/>
        <v>0</v>
      </c>
      <c r="AA141" s="1131">
        <f t="shared" si="22"/>
        <v>0</v>
      </c>
      <c r="AB141" s="1147">
        <f t="shared" si="22"/>
        <v>0</v>
      </c>
      <c r="AC141" s="1140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30">
        <f t="shared" si="17"/>
        <v>0</v>
      </c>
      <c r="AE141" s="1141">
        <f t="shared" si="17"/>
        <v>0</v>
      </c>
      <c r="AF141" s="1141">
        <f t="shared" si="17"/>
        <v>0</v>
      </c>
      <c r="AG141" s="1141">
        <f t="shared" si="17"/>
        <v>0</v>
      </c>
      <c r="AH141" s="1142">
        <f t="shared" si="17"/>
        <v>0</v>
      </c>
      <c r="AI141" s="1142">
        <f t="shared" si="17"/>
        <v>0</v>
      </c>
      <c r="AJ141" s="1143">
        <f>IF(ISERROR(VLOOKUP($A141,기획현황!$F:$BS,기획현황!$AM$1,FALSE))=TRUE,0,VLOOKUP($A141,기획현황!$F:$BS,기획현황!$AM$1,FALSE))</f>
        <v>0</v>
      </c>
      <c r="AK141" s="1138">
        <f t="shared" si="19"/>
        <v>0</v>
      </c>
      <c r="AL141" s="31"/>
    </row>
    <row r="142" spans="2:38" ht="53.25" customHeight="1">
      <c r="B142" s="310" t="str">
        <f t="shared" si="21"/>
        <v/>
      </c>
      <c r="C142" s="1125">
        <f>IF(ISERROR(VLOOKUP($A142,기획현황!$F:$BS,기획현황!$AG$1,FALSE))=TRUE,0,VLOOKUP($A142,기획현황!$F:$BS,기획현황!$AG$1,FALSE))</f>
        <v>0</v>
      </c>
      <c r="D142" s="1125">
        <f>IF(ISERROR(VLOOKUP($A142,기획현황!$F:$BS,기획현황!$AK$1,FALSE))=TRUE,0,VLOOKUP($A142,기획현황!$F:$BS,기획현황!$AK$1,FALSE))</f>
        <v>0</v>
      </c>
      <c r="F142" s="1148"/>
      <c r="G142" s="1127" t="str">
        <f>IF(ISERROR(VLOOKUP($A142,기획현황!$F:$BS,기획현황!$U$1,FALSE))=TRUE,"",VLOOKUP($A142,기획현황!$F:$BS,기획현황!$U$1,FALSE))</f>
        <v/>
      </c>
      <c r="H142" s="1127" t="str">
        <f>IF(ISERROR(VLOOKUP($A142,기획현황!$F:$BS,기획현황!$X$1,FALSE))=TRUE,"",VLOOKUP($A142,기획현황!$F:$BS,기획현황!$X$1,FALSE))</f>
        <v/>
      </c>
      <c r="I142" s="1128" t="str">
        <f>IF(ISERROR(VLOOKUP($A142,기획현황!$F:$BS,기획현황!$AG$1,FALSE))=TRUE,"",VLOOKUP($A142,기획현황!$F:$BS,기획현황!$AG$1,FALSE))</f>
        <v/>
      </c>
      <c r="J142" s="1144">
        <f>SUMIF(기획현황!$F:$F,$A142,기획현황!$AF:$AF)</f>
        <v>0</v>
      </c>
      <c r="K142" s="1130">
        <f>IF(ISERROR(VLOOKUP($A142,기획현황!$F:$BS,기획현황!$AU$1,FALSE))=TRUE,0,VLOOKUP($A142,기획현황!$F:$BS,기획현황!$AU$1,FALSE))</f>
        <v>0</v>
      </c>
      <c r="L142" s="1131">
        <f>IF(ISERROR(VLOOKUP($A142,기획현황!$F:$BS,기획현황!$AV$1,FALSE))=TRUE,0,VLOOKUP($A142,기획현황!$F:$BS,기획현황!$AV$1,FALSE))</f>
        <v>0</v>
      </c>
      <c r="M142" s="1132">
        <f>IF(ISERROR(VLOOKUP($A142,기획현황!$F:$BS,기획현황!$AW$1,FALSE))=TRUE,0,VLOOKUP($A142,기획현황!$F:$BS,기획현황!$AW$1,FALSE))</f>
        <v>0</v>
      </c>
      <c r="N142" s="1133">
        <f>IF(ISERROR(VLOOKUP($A142,기획현황!$F:$BS,기획현황!$AP$1,FALSE))=TRUE,0,VLOOKUP($A142,기획현황!$F:$BS,기획현황!$AP$1,FALSE))</f>
        <v>0</v>
      </c>
      <c r="O142" s="1134">
        <f t="shared" si="18"/>
        <v>0</v>
      </c>
      <c r="P142" s="1135">
        <f t="shared" si="18"/>
        <v>0</v>
      </c>
      <c r="Q142" s="1135">
        <f t="shared" si="18"/>
        <v>0</v>
      </c>
      <c r="R142" s="1135">
        <f t="shared" si="18"/>
        <v>0</v>
      </c>
      <c r="S142" s="1136">
        <f t="shared" si="18"/>
        <v>0</v>
      </c>
      <c r="T142" s="1136">
        <f t="shared" si="18"/>
        <v>0</v>
      </c>
      <c r="U142" s="1137">
        <f>IF(ISERROR(VLOOKUP($A142,기획현황!$F:$BS,기획현황!$AM$1,FALSE))=TRUE,0,VLOOKUP($A142,기획현황!$F:$BS,기획현황!$AM$1,FALSE))</f>
        <v>0</v>
      </c>
      <c r="V142" s="1138">
        <f t="shared" si="20"/>
        <v>0</v>
      </c>
      <c r="W142" s="1139">
        <f>IF(ISERROR(VLOOKUP($A142,기획현황!$F:$BS,기획현황!$BG$1,FALSE))=TRUE,0,VLOOKUP($A142,기획현황!$F:$BS,기획현황!$BG$1,FALSE))</f>
        <v>0</v>
      </c>
      <c r="X142" s="1138"/>
      <c r="Y142" s="238"/>
      <c r="Z142" s="1130">
        <f t="shared" si="22"/>
        <v>0</v>
      </c>
      <c r="AA142" s="1131">
        <f t="shared" si="22"/>
        <v>0</v>
      </c>
      <c r="AB142" s="1147">
        <f t="shared" si="22"/>
        <v>0</v>
      </c>
      <c r="AC142" s="1140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30">
        <f t="shared" si="17"/>
        <v>0</v>
      </c>
      <c r="AE142" s="1141">
        <f t="shared" si="17"/>
        <v>0</v>
      </c>
      <c r="AF142" s="1141">
        <f t="shared" si="17"/>
        <v>0</v>
      </c>
      <c r="AG142" s="1141">
        <f t="shared" si="17"/>
        <v>0</v>
      </c>
      <c r="AH142" s="1142">
        <f t="shared" si="17"/>
        <v>0</v>
      </c>
      <c r="AI142" s="1142">
        <f t="shared" si="17"/>
        <v>0</v>
      </c>
      <c r="AJ142" s="1143">
        <f>IF(ISERROR(VLOOKUP($A142,기획현황!$F:$BS,기획현황!$AM$1,FALSE))=TRUE,0,VLOOKUP($A142,기획현황!$F:$BS,기획현황!$AM$1,FALSE))</f>
        <v>0</v>
      </c>
      <c r="AK142" s="1138">
        <f t="shared" si="19"/>
        <v>0</v>
      </c>
      <c r="AL142" s="31"/>
    </row>
    <row r="143" spans="2:38" ht="53.25" customHeight="1">
      <c r="B143" s="310" t="str">
        <f t="shared" si="21"/>
        <v/>
      </c>
      <c r="C143" s="1125">
        <f>IF(ISERROR(VLOOKUP($A143,기획현황!$F:$BS,기획현황!$AG$1,FALSE))=TRUE,0,VLOOKUP($A143,기획현황!$F:$BS,기획현황!$AG$1,FALSE))</f>
        <v>0</v>
      </c>
      <c r="D143" s="1125">
        <f>IF(ISERROR(VLOOKUP($A143,기획현황!$F:$BS,기획현황!$AK$1,FALSE))=TRUE,0,VLOOKUP($A143,기획현황!$F:$BS,기획현황!$AK$1,FALSE))</f>
        <v>0</v>
      </c>
      <c r="F143" s="1148"/>
      <c r="G143" s="1127" t="str">
        <f>IF(ISERROR(VLOOKUP($A143,기획현황!$F:$BS,기획현황!$U$1,FALSE))=TRUE,"",VLOOKUP($A143,기획현황!$F:$BS,기획현황!$U$1,FALSE))</f>
        <v/>
      </c>
      <c r="H143" s="1127" t="str">
        <f>IF(ISERROR(VLOOKUP($A143,기획현황!$F:$BS,기획현황!$X$1,FALSE))=TRUE,"",VLOOKUP($A143,기획현황!$F:$BS,기획현황!$X$1,FALSE))</f>
        <v/>
      </c>
      <c r="I143" s="1128" t="str">
        <f>IF(ISERROR(VLOOKUP($A143,기획현황!$F:$BS,기획현황!$AG$1,FALSE))=TRUE,"",VLOOKUP($A143,기획현황!$F:$BS,기획현황!$AG$1,FALSE))</f>
        <v/>
      </c>
      <c r="J143" s="1144">
        <f>SUMIF(기획현황!$F:$F,$A143,기획현황!$AF:$AF)</f>
        <v>0</v>
      </c>
      <c r="K143" s="1130">
        <f>IF(ISERROR(VLOOKUP($A143,기획현황!$F:$BS,기획현황!$AU$1,FALSE))=TRUE,0,VLOOKUP($A143,기획현황!$F:$BS,기획현황!$AU$1,FALSE))</f>
        <v>0</v>
      </c>
      <c r="L143" s="1131">
        <f>IF(ISERROR(VLOOKUP($A143,기획현황!$F:$BS,기획현황!$AV$1,FALSE))=TRUE,0,VLOOKUP($A143,기획현황!$F:$BS,기획현황!$AV$1,FALSE))</f>
        <v>0</v>
      </c>
      <c r="M143" s="1132">
        <f>IF(ISERROR(VLOOKUP($A143,기획현황!$F:$BS,기획현황!$AW$1,FALSE))=TRUE,0,VLOOKUP($A143,기획현황!$F:$BS,기획현황!$AW$1,FALSE))</f>
        <v>0</v>
      </c>
      <c r="N143" s="1133">
        <f>IF(ISERROR(VLOOKUP($A143,기획현황!$F:$BS,기획현황!$AP$1,FALSE))=TRUE,0,VLOOKUP($A143,기획현황!$F:$BS,기획현황!$AP$1,FALSE))</f>
        <v>0</v>
      </c>
      <c r="O143" s="1134">
        <f t="shared" si="18"/>
        <v>0</v>
      </c>
      <c r="P143" s="1135">
        <f t="shared" si="18"/>
        <v>0</v>
      </c>
      <c r="Q143" s="1135">
        <f t="shared" si="18"/>
        <v>0</v>
      </c>
      <c r="R143" s="1135">
        <f t="shared" si="18"/>
        <v>0</v>
      </c>
      <c r="S143" s="1136">
        <f t="shared" si="18"/>
        <v>0</v>
      </c>
      <c r="T143" s="1136">
        <f t="shared" si="18"/>
        <v>0</v>
      </c>
      <c r="U143" s="1137">
        <f>IF(ISERROR(VLOOKUP($A143,기획현황!$F:$BS,기획현황!$AM$1,FALSE))=TRUE,0,VLOOKUP($A143,기획현황!$F:$BS,기획현황!$AM$1,FALSE))</f>
        <v>0</v>
      </c>
      <c r="V143" s="1138">
        <f t="shared" si="20"/>
        <v>0</v>
      </c>
      <c r="W143" s="1139">
        <f>IF(ISERROR(VLOOKUP($A143,기획현황!$F:$BS,기획현황!$BG$1,FALSE))=TRUE,0,VLOOKUP($A143,기획현황!$F:$BS,기획현황!$BG$1,FALSE))</f>
        <v>0</v>
      </c>
      <c r="X143" s="1138"/>
      <c r="Y143" s="238"/>
      <c r="Z143" s="1130">
        <f t="shared" si="22"/>
        <v>0</v>
      </c>
      <c r="AA143" s="1131">
        <f t="shared" si="22"/>
        <v>0</v>
      </c>
      <c r="AB143" s="1147">
        <f t="shared" si="22"/>
        <v>0</v>
      </c>
      <c r="AC143" s="1140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30">
        <f t="shared" si="17"/>
        <v>0</v>
      </c>
      <c r="AE143" s="1141">
        <f t="shared" si="17"/>
        <v>0</v>
      </c>
      <c r="AF143" s="1141">
        <f t="shared" si="17"/>
        <v>0</v>
      </c>
      <c r="AG143" s="1141">
        <f t="shared" si="17"/>
        <v>0</v>
      </c>
      <c r="AH143" s="1142">
        <f t="shared" si="17"/>
        <v>0</v>
      </c>
      <c r="AI143" s="1142">
        <f t="shared" si="17"/>
        <v>0</v>
      </c>
      <c r="AJ143" s="1143">
        <f>IF(ISERROR(VLOOKUP($A143,기획현황!$F:$BS,기획현황!$AM$1,FALSE))=TRUE,0,VLOOKUP($A143,기획현황!$F:$BS,기획현황!$AM$1,FALSE))</f>
        <v>0</v>
      </c>
      <c r="AK143" s="1138">
        <f t="shared" si="19"/>
        <v>0</v>
      </c>
      <c r="AL143" s="31"/>
    </row>
    <row r="144" spans="2:38" ht="53.25" customHeight="1">
      <c r="B144" s="310" t="str">
        <f t="shared" si="21"/>
        <v/>
      </c>
      <c r="C144" s="1125">
        <f>IF(ISERROR(VLOOKUP($A144,기획현황!$F:$BS,기획현황!$AG$1,FALSE))=TRUE,0,VLOOKUP($A144,기획현황!$F:$BS,기획현황!$AG$1,FALSE))</f>
        <v>0</v>
      </c>
      <c r="D144" s="1125">
        <f>IF(ISERROR(VLOOKUP($A144,기획현황!$F:$BS,기획현황!$AK$1,FALSE))=TRUE,0,VLOOKUP($A144,기획현황!$F:$BS,기획현황!$AK$1,FALSE))</f>
        <v>0</v>
      </c>
      <c r="F144" s="1148"/>
      <c r="G144" s="1127" t="str">
        <f>IF(ISERROR(VLOOKUP($A144,기획현황!$F:$BS,기획현황!$U$1,FALSE))=TRUE,"",VLOOKUP($A144,기획현황!$F:$BS,기획현황!$U$1,FALSE))</f>
        <v/>
      </c>
      <c r="H144" s="1127" t="str">
        <f>IF(ISERROR(VLOOKUP($A144,기획현황!$F:$BS,기획현황!$X$1,FALSE))=TRUE,"",VLOOKUP($A144,기획현황!$F:$BS,기획현황!$X$1,FALSE))</f>
        <v/>
      </c>
      <c r="I144" s="1128" t="str">
        <f>IF(ISERROR(VLOOKUP($A144,기획현황!$F:$BS,기획현황!$AG$1,FALSE))=TRUE,"",VLOOKUP($A144,기획현황!$F:$BS,기획현황!$AG$1,FALSE))</f>
        <v/>
      </c>
      <c r="J144" s="1144">
        <f>SUMIF(기획현황!$F:$F,$A144,기획현황!$AF:$AF)</f>
        <v>0</v>
      </c>
      <c r="K144" s="1130">
        <f>IF(ISERROR(VLOOKUP($A144,기획현황!$F:$BS,기획현황!$AU$1,FALSE))=TRUE,0,VLOOKUP($A144,기획현황!$F:$BS,기획현황!$AU$1,FALSE))</f>
        <v>0</v>
      </c>
      <c r="L144" s="1131">
        <f>IF(ISERROR(VLOOKUP($A144,기획현황!$F:$BS,기획현황!$AV$1,FALSE))=TRUE,0,VLOOKUP($A144,기획현황!$F:$BS,기획현황!$AV$1,FALSE))</f>
        <v>0</v>
      </c>
      <c r="M144" s="1132">
        <f>IF(ISERROR(VLOOKUP($A144,기획현황!$F:$BS,기획현황!$AW$1,FALSE))=TRUE,0,VLOOKUP($A144,기획현황!$F:$BS,기획현황!$AW$1,FALSE))</f>
        <v>0</v>
      </c>
      <c r="N144" s="1133">
        <f>IF(ISERROR(VLOOKUP($A144,기획현황!$F:$BS,기획현황!$AP$1,FALSE))=TRUE,0,VLOOKUP($A144,기획현황!$F:$BS,기획현황!$AP$1,FALSE))</f>
        <v>0</v>
      </c>
      <c r="O144" s="1134">
        <f t="shared" si="18"/>
        <v>0</v>
      </c>
      <c r="P144" s="1135">
        <f t="shared" si="18"/>
        <v>0</v>
      </c>
      <c r="Q144" s="1135">
        <f t="shared" si="18"/>
        <v>0</v>
      </c>
      <c r="R144" s="1135">
        <f t="shared" si="18"/>
        <v>0</v>
      </c>
      <c r="S144" s="1136">
        <f t="shared" si="18"/>
        <v>0</v>
      </c>
      <c r="T144" s="1136">
        <f t="shared" si="18"/>
        <v>0</v>
      </c>
      <c r="U144" s="1137">
        <f>IF(ISERROR(VLOOKUP($A144,기획현황!$F:$BS,기획현황!$AM$1,FALSE))=TRUE,0,VLOOKUP($A144,기획현황!$F:$BS,기획현황!$AM$1,FALSE))</f>
        <v>0</v>
      </c>
      <c r="V144" s="1138">
        <f t="shared" si="20"/>
        <v>0</v>
      </c>
      <c r="W144" s="1139">
        <f>IF(ISERROR(VLOOKUP($A144,기획현황!$F:$BS,기획현황!$BG$1,FALSE))=TRUE,0,VLOOKUP($A144,기획현황!$F:$BS,기획현황!$BG$1,FALSE))</f>
        <v>0</v>
      </c>
      <c r="X144" s="1138"/>
      <c r="Y144" s="238"/>
      <c r="Z144" s="1130">
        <f t="shared" si="22"/>
        <v>0</v>
      </c>
      <c r="AA144" s="1131">
        <f t="shared" si="22"/>
        <v>0</v>
      </c>
      <c r="AB144" s="1147">
        <f t="shared" si="22"/>
        <v>0</v>
      </c>
      <c r="AC144" s="1140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30">
        <f t="shared" si="17"/>
        <v>0</v>
      </c>
      <c r="AE144" s="1141">
        <f t="shared" si="17"/>
        <v>0</v>
      </c>
      <c r="AF144" s="1141">
        <f t="shared" si="17"/>
        <v>0</v>
      </c>
      <c r="AG144" s="1141">
        <f t="shared" si="17"/>
        <v>0</v>
      </c>
      <c r="AH144" s="1142">
        <f t="shared" si="17"/>
        <v>0</v>
      </c>
      <c r="AI144" s="1142">
        <f t="shared" si="17"/>
        <v>0</v>
      </c>
      <c r="AJ144" s="1143">
        <f>IF(ISERROR(VLOOKUP($A144,기획현황!$F:$BS,기획현황!$AM$1,FALSE))=TRUE,0,VLOOKUP($A144,기획현황!$F:$BS,기획현황!$AM$1,FALSE))</f>
        <v>0</v>
      </c>
      <c r="AK144" s="1138">
        <f t="shared" si="19"/>
        <v>0</v>
      </c>
      <c r="AL144" s="31"/>
    </row>
    <row r="145" spans="2:38" ht="53.25" customHeight="1">
      <c r="B145" s="310" t="str">
        <f t="shared" si="21"/>
        <v/>
      </c>
      <c r="C145" s="1125">
        <f>IF(ISERROR(VLOOKUP($A145,기획현황!$F:$BS,기획현황!$AG$1,FALSE))=TRUE,0,VLOOKUP($A145,기획현황!$F:$BS,기획현황!$AG$1,FALSE))</f>
        <v>0</v>
      </c>
      <c r="D145" s="1125">
        <f>IF(ISERROR(VLOOKUP($A145,기획현황!$F:$BS,기획현황!$AK$1,FALSE))=TRUE,0,VLOOKUP($A145,기획현황!$F:$BS,기획현황!$AK$1,FALSE))</f>
        <v>0</v>
      </c>
      <c r="F145" s="1148"/>
      <c r="G145" s="1127" t="str">
        <f>IF(ISERROR(VLOOKUP($A145,기획현황!$F:$BS,기획현황!$U$1,FALSE))=TRUE,"",VLOOKUP($A145,기획현황!$F:$BS,기획현황!$U$1,FALSE))</f>
        <v/>
      </c>
      <c r="H145" s="1127" t="str">
        <f>IF(ISERROR(VLOOKUP($A145,기획현황!$F:$BS,기획현황!$X$1,FALSE))=TRUE,"",VLOOKUP($A145,기획현황!$F:$BS,기획현황!$X$1,FALSE))</f>
        <v/>
      </c>
      <c r="I145" s="1128" t="str">
        <f>IF(ISERROR(VLOOKUP($A145,기획현황!$F:$BS,기획현황!$AG$1,FALSE))=TRUE,"",VLOOKUP($A145,기획현황!$F:$BS,기획현황!$AG$1,FALSE))</f>
        <v/>
      </c>
      <c r="J145" s="1144">
        <f>SUMIF(기획현황!$F:$F,$A145,기획현황!$AF:$AF)</f>
        <v>0</v>
      </c>
      <c r="K145" s="1130">
        <f>IF(ISERROR(VLOOKUP($A145,기획현황!$F:$BS,기획현황!$AU$1,FALSE))=TRUE,0,VLOOKUP($A145,기획현황!$F:$BS,기획현황!$AU$1,FALSE))</f>
        <v>0</v>
      </c>
      <c r="L145" s="1131">
        <f>IF(ISERROR(VLOOKUP($A145,기획현황!$F:$BS,기획현황!$AV$1,FALSE))=TRUE,0,VLOOKUP($A145,기획현황!$F:$BS,기획현황!$AV$1,FALSE))</f>
        <v>0</v>
      </c>
      <c r="M145" s="1132">
        <f>IF(ISERROR(VLOOKUP($A145,기획현황!$F:$BS,기획현황!$AW$1,FALSE))=TRUE,0,VLOOKUP($A145,기획현황!$F:$BS,기획현황!$AW$1,FALSE))</f>
        <v>0</v>
      </c>
      <c r="N145" s="1133">
        <f>IF(ISERROR(VLOOKUP($A145,기획현황!$F:$BS,기획현황!$AP$1,FALSE))=TRUE,0,VLOOKUP($A145,기획현황!$F:$BS,기획현황!$AP$1,FALSE))</f>
        <v>0</v>
      </c>
      <c r="O145" s="1134">
        <f t="shared" si="18"/>
        <v>0</v>
      </c>
      <c r="P145" s="1135">
        <f t="shared" si="18"/>
        <v>0</v>
      </c>
      <c r="Q145" s="1135">
        <f t="shared" si="18"/>
        <v>0</v>
      </c>
      <c r="R145" s="1135">
        <f t="shared" si="18"/>
        <v>0</v>
      </c>
      <c r="S145" s="1136">
        <f t="shared" si="18"/>
        <v>0</v>
      </c>
      <c r="T145" s="1136">
        <f t="shared" si="18"/>
        <v>0</v>
      </c>
      <c r="U145" s="1137">
        <f>IF(ISERROR(VLOOKUP($A145,기획현황!$F:$BS,기획현황!$AM$1,FALSE))=TRUE,0,VLOOKUP($A145,기획현황!$F:$BS,기획현황!$AM$1,FALSE))</f>
        <v>0</v>
      </c>
      <c r="V145" s="1138">
        <f t="shared" si="20"/>
        <v>0</v>
      </c>
      <c r="W145" s="1139">
        <f>IF(ISERROR(VLOOKUP($A145,기획현황!$F:$BS,기획현황!$BG$1,FALSE))=TRUE,0,VLOOKUP($A145,기획현황!$F:$BS,기획현황!$BG$1,FALSE))</f>
        <v>0</v>
      </c>
      <c r="X145" s="1138"/>
      <c r="Y145" s="238"/>
      <c r="Z145" s="1130">
        <f t="shared" si="22"/>
        <v>0</v>
      </c>
      <c r="AA145" s="1131">
        <f t="shared" si="22"/>
        <v>0</v>
      </c>
      <c r="AB145" s="1147">
        <f t="shared" si="22"/>
        <v>0</v>
      </c>
      <c r="AC145" s="1140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30">
        <f t="shared" si="17"/>
        <v>0</v>
      </c>
      <c r="AE145" s="1141">
        <f t="shared" si="17"/>
        <v>0</v>
      </c>
      <c r="AF145" s="1141">
        <f t="shared" si="17"/>
        <v>0</v>
      </c>
      <c r="AG145" s="1141">
        <f t="shared" si="17"/>
        <v>0</v>
      </c>
      <c r="AH145" s="1142">
        <f t="shared" si="17"/>
        <v>0</v>
      </c>
      <c r="AI145" s="1142">
        <f t="shared" si="17"/>
        <v>0</v>
      </c>
      <c r="AJ145" s="1143">
        <f>IF(ISERROR(VLOOKUP($A145,기획현황!$F:$BS,기획현황!$AM$1,FALSE))=TRUE,0,VLOOKUP($A145,기획현황!$F:$BS,기획현황!$AM$1,FALSE))</f>
        <v>0</v>
      </c>
      <c r="AK145" s="1138">
        <f t="shared" si="19"/>
        <v>0</v>
      </c>
      <c r="AL145" s="31"/>
    </row>
    <row r="146" spans="2:38" ht="53.25" customHeight="1">
      <c r="B146" s="310" t="str">
        <f t="shared" si="21"/>
        <v/>
      </c>
      <c r="C146" s="1125">
        <f>IF(ISERROR(VLOOKUP($A146,기획현황!$F:$BS,기획현황!$AG$1,FALSE))=TRUE,0,VLOOKUP($A146,기획현황!$F:$BS,기획현황!$AG$1,FALSE))</f>
        <v>0</v>
      </c>
      <c r="D146" s="1125">
        <f>IF(ISERROR(VLOOKUP($A146,기획현황!$F:$BS,기획현황!$AK$1,FALSE))=TRUE,0,VLOOKUP($A146,기획현황!$F:$BS,기획현황!$AK$1,FALSE))</f>
        <v>0</v>
      </c>
      <c r="F146" s="1148"/>
      <c r="G146" s="1127" t="str">
        <f>IF(ISERROR(VLOOKUP($A146,기획현황!$F:$BS,기획현황!$U$1,FALSE))=TRUE,"",VLOOKUP($A146,기획현황!$F:$BS,기획현황!$U$1,FALSE))</f>
        <v/>
      </c>
      <c r="H146" s="1127" t="str">
        <f>IF(ISERROR(VLOOKUP($A146,기획현황!$F:$BS,기획현황!$X$1,FALSE))=TRUE,"",VLOOKUP($A146,기획현황!$F:$BS,기획현황!$X$1,FALSE))</f>
        <v/>
      </c>
      <c r="I146" s="1128" t="str">
        <f>IF(ISERROR(VLOOKUP($A146,기획현황!$F:$BS,기획현황!$AG$1,FALSE))=TRUE,"",VLOOKUP($A146,기획현황!$F:$BS,기획현황!$AG$1,FALSE))</f>
        <v/>
      </c>
      <c r="J146" s="1144">
        <f>SUMIF(기획현황!$F:$F,$A146,기획현황!$AF:$AF)</f>
        <v>0</v>
      </c>
      <c r="K146" s="1130">
        <f>IF(ISERROR(VLOOKUP($A146,기획현황!$F:$BS,기획현황!$AU$1,FALSE))=TRUE,0,VLOOKUP($A146,기획현황!$F:$BS,기획현황!$AU$1,FALSE))</f>
        <v>0</v>
      </c>
      <c r="L146" s="1131">
        <f>IF(ISERROR(VLOOKUP($A146,기획현황!$F:$BS,기획현황!$AV$1,FALSE))=TRUE,0,VLOOKUP($A146,기획현황!$F:$BS,기획현황!$AV$1,FALSE))</f>
        <v>0</v>
      </c>
      <c r="M146" s="1132">
        <f>IF(ISERROR(VLOOKUP($A146,기획현황!$F:$BS,기획현황!$AW$1,FALSE))=TRUE,0,VLOOKUP($A146,기획현황!$F:$BS,기획현황!$AW$1,FALSE))</f>
        <v>0</v>
      </c>
      <c r="N146" s="1133">
        <f>IF(ISERROR(VLOOKUP($A146,기획현황!$F:$BS,기획현황!$AP$1,FALSE))=TRUE,0,VLOOKUP($A146,기획현황!$F:$BS,기획현황!$AP$1,FALSE))</f>
        <v>0</v>
      </c>
      <c r="O146" s="1134">
        <f t="shared" si="18"/>
        <v>0</v>
      </c>
      <c r="P146" s="1135">
        <f t="shared" si="18"/>
        <v>0</v>
      </c>
      <c r="Q146" s="1135">
        <f t="shared" si="18"/>
        <v>0</v>
      </c>
      <c r="R146" s="1135">
        <f t="shared" si="18"/>
        <v>0</v>
      </c>
      <c r="S146" s="1136">
        <f t="shared" si="18"/>
        <v>0</v>
      </c>
      <c r="T146" s="1136">
        <f t="shared" si="18"/>
        <v>0</v>
      </c>
      <c r="U146" s="1137">
        <f>IF(ISERROR(VLOOKUP($A146,기획현황!$F:$BS,기획현황!$AM$1,FALSE))=TRUE,0,VLOOKUP($A146,기획현황!$F:$BS,기획현황!$AM$1,FALSE))</f>
        <v>0</v>
      </c>
      <c r="V146" s="1138">
        <f t="shared" si="20"/>
        <v>0</v>
      </c>
      <c r="W146" s="1139">
        <f>IF(ISERROR(VLOOKUP($A146,기획현황!$F:$BS,기획현황!$BG$1,FALSE))=TRUE,0,VLOOKUP($A146,기획현황!$F:$BS,기획현황!$BG$1,FALSE))</f>
        <v>0</v>
      </c>
      <c r="X146" s="1138"/>
      <c r="Y146" s="238"/>
      <c r="Z146" s="1130">
        <f t="shared" si="22"/>
        <v>0</v>
      </c>
      <c r="AA146" s="1131">
        <f t="shared" si="22"/>
        <v>0</v>
      </c>
      <c r="AB146" s="1147">
        <f t="shared" si="22"/>
        <v>0</v>
      </c>
      <c r="AC146" s="1140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30">
        <f t="shared" si="17"/>
        <v>0</v>
      </c>
      <c r="AE146" s="1141">
        <f t="shared" si="17"/>
        <v>0</v>
      </c>
      <c r="AF146" s="1141">
        <f t="shared" si="17"/>
        <v>0</v>
      </c>
      <c r="AG146" s="1141">
        <f t="shared" si="17"/>
        <v>0</v>
      </c>
      <c r="AH146" s="1142">
        <f t="shared" si="17"/>
        <v>0</v>
      </c>
      <c r="AI146" s="1142">
        <f t="shared" si="17"/>
        <v>0</v>
      </c>
      <c r="AJ146" s="1143">
        <f>IF(ISERROR(VLOOKUP($A146,기획현황!$F:$BS,기획현황!$AM$1,FALSE))=TRUE,0,VLOOKUP($A146,기획현황!$F:$BS,기획현황!$AM$1,FALSE))</f>
        <v>0</v>
      </c>
      <c r="AK146" s="1138">
        <f t="shared" si="19"/>
        <v>0</v>
      </c>
      <c r="AL146" s="31"/>
    </row>
    <row r="147" spans="2:38" ht="53.25" customHeight="1">
      <c r="B147" s="310" t="str">
        <f t="shared" si="21"/>
        <v/>
      </c>
      <c r="C147" s="1125">
        <f>IF(ISERROR(VLOOKUP($A147,기획현황!$F:$BS,기획현황!$AG$1,FALSE))=TRUE,0,VLOOKUP($A147,기획현황!$F:$BS,기획현황!$AG$1,FALSE))</f>
        <v>0</v>
      </c>
      <c r="D147" s="1125">
        <f>IF(ISERROR(VLOOKUP($A147,기획현황!$F:$BS,기획현황!$AK$1,FALSE))=TRUE,0,VLOOKUP($A147,기획현황!$F:$BS,기획현황!$AK$1,FALSE))</f>
        <v>0</v>
      </c>
      <c r="F147" s="1148"/>
      <c r="G147" s="1127" t="str">
        <f>IF(ISERROR(VLOOKUP($A147,기획현황!$F:$BS,기획현황!$U$1,FALSE))=TRUE,"",VLOOKUP($A147,기획현황!$F:$BS,기획현황!$U$1,FALSE))</f>
        <v/>
      </c>
      <c r="H147" s="1127" t="str">
        <f>IF(ISERROR(VLOOKUP($A147,기획현황!$F:$BS,기획현황!$X$1,FALSE))=TRUE,"",VLOOKUP($A147,기획현황!$F:$BS,기획현황!$X$1,FALSE))</f>
        <v/>
      </c>
      <c r="I147" s="1128" t="str">
        <f>IF(ISERROR(VLOOKUP($A147,기획현황!$F:$BS,기획현황!$AG$1,FALSE))=TRUE,"",VLOOKUP($A147,기획현황!$F:$BS,기획현황!$AG$1,FALSE))</f>
        <v/>
      </c>
      <c r="J147" s="1144">
        <f>SUMIF(기획현황!$F:$F,$A147,기획현황!$AF:$AF)</f>
        <v>0</v>
      </c>
      <c r="K147" s="1130">
        <f>IF(ISERROR(VLOOKUP($A147,기획현황!$F:$BS,기획현황!$AU$1,FALSE))=TRUE,0,VLOOKUP($A147,기획현황!$F:$BS,기획현황!$AU$1,FALSE))</f>
        <v>0</v>
      </c>
      <c r="L147" s="1131">
        <f>IF(ISERROR(VLOOKUP($A147,기획현황!$F:$BS,기획현황!$AV$1,FALSE))=TRUE,0,VLOOKUP($A147,기획현황!$F:$BS,기획현황!$AV$1,FALSE))</f>
        <v>0</v>
      </c>
      <c r="M147" s="1132">
        <f>IF(ISERROR(VLOOKUP($A147,기획현황!$F:$BS,기획현황!$AW$1,FALSE))=TRUE,0,VLOOKUP($A147,기획현황!$F:$BS,기획현황!$AW$1,FALSE))</f>
        <v>0</v>
      </c>
      <c r="N147" s="1133">
        <f>IF(ISERROR(VLOOKUP($A147,기획현황!$F:$BS,기획현황!$AP$1,FALSE))=TRUE,0,VLOOKUP($A147,기획현황!$F:$BS,기획현황!$AP$1,FALSE))</f>
        <v>0</v>
      </c>
      <c r="O147" s="1134">
        <f t="shared" si="18"/>
        <v>0</v>
      </c>
      <c r="P147" s="1135">
        <f t="shared" si="18"/>
        <v>0</v>
      </c>
      <c r="Q147" s="1135">
        <f t="shared" si="18"/>
        <v>0</v>
      </c>
      <c r="R147" s="1135">
        <f t="shared" si="18"/>
        <v>0</v>
      </c>
      <c r="S147" s="1136">
        <f t="shared" si="18"/>
        <v>0</v>
      </c>
      <c r="T147" s="1136">
        <f t="shared" si="18"/>
        <v>0</v>
      </c>
      <c r="U147" s="1137">
        <f>IF(ISERROR(VLOOKUP($A147,기획현황!$F:$BS,기획현황!$AM$1,FALSE))=TRUE,0,VLOOKUP($A147,기획현황!$F:$BS,기획현황!$AM$1,FALSE))</f>
        <v>0</v>
      </c>
      <c r="V147" s="1138">
        <f t="shared" si="20"/>
        <v>0</v>
      </c>
      <c r="W147" s="1139">
        <f>IF(ISERROR(VLOOKUP($A147,기획현황!$F:$BS,기획현황!$BG$1,FALSE))=TRUE,0,VLOOKUP($A147,기획현황!$F:$BS,기획현황!$BG$1,FALSE))</f>
        <v>0</v>
      </c>
      <c r="X147" s="1138"/>
      <c r="Y147" s="238"/>
      <c r="Z147" s="1130">
        <f t="shared" si="22"/>
        <v>0</v>
      </c>
      <c r="AA147" s="1131">
        <f t="shared" si="22"/>
        <v>0</v>
      </c>
      <c r="AB147" s="1147">
        <f t="shared" si="22"/>
        <v>0</v>
      </c>
      <c r="AC147" s="1140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30">
        <f t="shared" si="17"/>
        <v>0</v>
      </c>
      <c r="AE147" s="1141">
        <f t="shared" si="17"/>
        <v>0</v>
      </c>
      <c r="AF147" s="1141">
        <f t="shared" si="17"/>
        <v>0</v>
      </c>
      <c r="AG147" s="1141">
        <f t="shared" si="17"/>
        <v>0</v>
      </c>
      <c r="AH147" s="1142">
        <f t="shared" si="17"/>
        <v>0</v>
      </c>
      <c r="AI147" s="1142">
        <f t="shared" si="17"/>
        <v>0</v>
      </c>
      <c r="AJ147" s="1143">
        <f>IF(ISERROR(VLOOKUP($A147,기획현황!$F:$BS,기획현황!$AM$1,FALSE))=TRUE,0,VLOOKUP($A147,기획현황!$F:$BS,기획현황!$AM$1,FALSE))</f>
        <v>0</v>
      </c>
      <c r="AK147" s="1138">
        <f t="shared" si="19"/>
        <v>0</v>
      </c>
      <c r="AL147" s="31"/>
    </row>
    <row r="148" spans="2:38" ht="53.25" customHeight="1">
      <c r="B148" s="310" t="str">
        <f t="shared" si="21"/>
        <v/>
      </c>
      <c r="C148" s="1125">
        <f>IF(ISERROR(VLOOKUP($A148,기획현황!$F:$BS,기획현황!$AG$1,FALSE))=TRUE,0,VLOOKUP($A148,기획현황!$F:$BS,기획현황!$AG$1,FALSE))</f>
        <v>0</v>
      </c>
      <c r="D148" s="1125">
        <f>IF(ISERROR(VLOOKUP($A148,기획현황!$F:$BS,기획현황!$AK$1,FALSE))=TRUE,0,VLOOKUP($A148,기획현황!$F:$BS,기획현황!$AK$1,FALSE))</f>
        <v>0</v>
      </c>
      <c r="F148" s="1148"/>
      <c r="G148" s="1127" t="str">
        <f>IF(ISERROR(VLOOKUP($A148,기획현황!$F:$BS,기획현황!$U$1,FALSE))=TRUE,"",VLOOKUP($A148,기획현황!$F:$BS,기획현황!$U$1,FALSE))</f>
        <v/>
      </c>
      <c r="H148" s="1127" t="str">
        <f>IF(ISERROR(VLOOKUP($A148,기획현황!$F:$BS,기획현황!$X$1,FALSE))=TRUE,"",VLOOKUP($A148,기획현황!$F:$BS,기획현황!$X$1,FALSE))</f>
        <v/>
      </c>
      <c r="I148" s="1128" t="str">
        <f>IF(ISERROR(VLOOKUP($A148,기획현황!$F:$BS,기획현황!$AG$1,FALSE))=TRUE,"",VLOOKUP($A148,기획현황!$F:$BS,기획현황!$AG$1,FALSE))</f>
        <v/>
      </c>
      <c r="J148" s="1144">
        <f>SUMIF(기획현황!$F:$F,$A148,기획현황!$AF:$AF)</f>
        <v>0</v>
      </c>
      <c r="K148" s="1130">
        <f>IF(ISERROR(VLOOKUP($A148,기획현황!$F:$BS,기획현황!$AU$1,FALSE))=TRUE,0,VLOOKUP($A148,기획현황!$F:$BS,기획현황!$AU$1,FALSE))</f>
        <v>0</v>
      </c>
      <c r="L148" s="1131">
        <f>IF(ISERROR(VLOOKUP($A148,기획현황!$F:$BS,기획현황!$AV$1,FALSE))=TRUE,0,VLOOKUP($A148,기획현황!$F:$BS,기획현황!$AV$1,FALSE))</f>
        <v>0</v>
      </c>
      <c r="M148" s="1132">
        <f>IF(ISERROR(VLOOKUP($A148,기획현황!$F:$BS,기획현황!$AW$1,FALSE))=TRUE,0,VLOOKUP($A148,기획현황!$F:$BS,기획현황!$AW$1,FALSE))</f>
        <v>0</v>
      </c>
      <c r="N148" s="1133">
        <f>IF(ISERROR(VLOOKUP($A148,기획현황!$F:$BS,기획현황!$AP$1,FALSE))=TRUE,0,VLOOKUP($A148,기획현황!$F:$BS,기획현황!$AP$1,FALSE))</f>
        <v>0</v>
      </c>
      <c r="O148" s="1134">
        <f t="shared" si="18"/>
        <v>0</v>
      </c>
      <c r="P148" s="1135">
        <f t="shared" si="18"/>
        <v>0</v>
      </c>
      <c r="Q148" s="1135">
        <f t="shared" si="18"/>
        <v>0</v>
      </c>
      <c r="R148" s="1135">
        <f t="shared" si="18"/>
        <v>0</v>
      </c>
      <c r="S148" s="1136">
        <f t="shared" si="18"/>
        <v>0</v>
      </c>
      <c r="T148" s="1136">
        <f t="shared" si="18"/>
        <v>0</v>
      </c>
      <c r="U148" s="1137">
        <f>IF(ISERROR(VLOOKUP($A148,기획현황!$F:$BS,기획현황!$AM$1,FALSE))=TRUE,0,VLOOKUP($A148,기획현황!$F:$BS,기획현황!$AM$1,FALSE))</f>
        <v>0</v>
      </c>
      <c r="V148" s="1138">
        <f t="shared" si="20"/>
        <v>0</v>
      </c>
      <c r="W148" s="1139">
        <f>IF(ISERROR(VLOOKUP($A148,기획현황!$F:$BS,기획현황!$BG$1,FALSE))=TRUE,0,VLOOKUP($A148,기획현황!$F:$BS,기획현황!$BG$1,FALSE))</f>
        <v>0</v>
      </c>
      <c r="X148" s="1138"/>
      <c r="Y148" s="238"/>
      <c r="Z148" s="1130">
        <f t="shared" si="22"/>
        <v>0</v>
      </c>
      <c r="AA148" s="1131">
        <f t="shared" si="22"/>
        <v>0</v>
      </c>
      <c r="AB148" s="1147">
        <f t="shared" si="22"/>
        <v>0</v>
      </c>
      <c r="AC148" s="1140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30">
        <f t="shared" si="17"/>
        <v>0</v>
      </c>
      <c r="AE148" s="1141">
        <f t="shared" si="17"/>
        <v>0</v>
      </c>
      <c r="AF148" s="1141">
        <f t="shared" si="17"/>
        <v>0</v>
      </c>
      <c r="AG148" s="1141">
        <f t="shared" si="17"/>
        <v>0</v>
      </c>
      <c r="AH148" s="1142">
        <f t="shared" si="17"/>
        <v>0</v>
      </c>
      <c r="AI148" s="1142">
        <f t="shared" si="17"/>
        <v>0</v>
      </c>
      <c r="AJ148" s="1143">
        <f>IF(ISERROR(VLOOKUP($A148,기획현황!$F:$BS,기획현황!$AM$1,FALSE))=TRUE,0,VLOOKUP($A148,기획현황!$F:$BS,기획현황!$AM$1,FALSE))</f>
        <v>0</v>
      </c>
      <c r="AK148" s="1138">
        <f t="shared" si="19"/>
        <v>0</v>
      </c>
      <c r="AL148" s="31"/>
    </row>
    <row r="149" spans="2:38" ht="53.25" customHeight="1">
      <c r="B149" s="310" t="str">
        <f t="shared" si="21"/>
        <v/>
      </c>
      <c r="C149" s="1125">
        <f>IF(ISERROR(VLOOKUP($A149,기획현황!$F:$BS,기획현황!$AG$1,FALSE))=TRUE,0,VLOOKUP($A149,기획현황!$F:$BS,기획현황!$AG$1,FALSE))</f>
        <v>0</v>
      </c>
      <c r="D149" s="1125">
        <f>IF(ISERROR(VLOOKUP($A149,기획현황!$F:$BS,기획현황!$AK$1,FALSE))=TRUE,0,VLOOKUP($A149,기획현황!$F:$BS,기획현황!$AK$1,FALSE))</f>
        <v>0</v>
      </c>
      <c r="F149" s="1148"/>
      <c r="G149" s="1127" t="str">
        <f>IF(ISERROR(VLOOKUP($A149,기획현황!$F:$BS,기획현황!$U$1,FALSE))=TRUE,"",VLOOKUP($A149,기획현황!$F:$BS,기획현황!$U$1,FALSE))</f>
        <v/>
      </c>
      <c r="H149" s="1127" t="str">
        <f>IF(ISERROR(VLOOKUP($A149,기획현황!$F:$BS,기획현황!$X$1,FALSE))=TRUE,"",VLOOKUP($A149,기획현황!$F:$BS,기획현황!$X$1,FALSE))</f>
        <v/>
      </c>
      <c r="I149" s="1128" t="str">
        <f>IF(ISERROR(VLOOKUP($A149,기획현황!$F:$BS,기획현황!$AG$1,FALSE))=TRUE,"",VLOOKUP($A149,기획현황!$F:$BS,기획현황!$AG$1,FALSE))</f>
        <v/>
      </c>
      <c r="J149" s="1144">
        <f>SUMIF(기획현황!$F:$F,$A149,기획현황!$AF:$AF)</f>
        <v>0</v>
      </c>
      <c r="K149" s="1130">
        <f>IF(ISERROR(VLOOKUP($A149,기획현황!$F:$BS,기획현황!$AU$1,FALSE))=TRUE,0,VLOOKUP($A149,기획현황!$F:$BS,기획현황!$AU$1,FALSE))</f>
        <v>0</v>
      </c>
      <c r="L149" s="1131">
        <f>IF(ISERROR(VLOOKUP($A149,기획현황!$F:$BS,기획현황!$AV$1,FALSE))=TRUE,0,VLOOKUP($A149,기획현황!$F:$BS,기획현황!$AV$1,FALSE))</f>
        <v>0</v>
      </c>
      <c r="M149" s="1132">
        <f>IF(ISERROR(VLOOKUP($A149,기획현황!$F:$BS,기획현황!$AW$1,FALSE))=TRUE,0,VLOOKUP($A149,기획현황!$F:$BS,기획현황!$AW$1,FALSE))</f>
        <v>0</v>
      </c>
      <c r="N149" s="1133">
        <f>IF(ISERROR(VLOOKUP($A149,기획현황!$F:$BS,기획현황!$AP$1,FALSE))=TRUE,0,VLOOKUP($A149,기획현황!$F:$BS,기획현황!$AP$1,FALSE))</f>
        <v>0</v>
      </c>
      <c r="O149" s="1134">
        <f t="shared" si="18"/>
        <v>0</v>
      </c>
      <c r="P149" s="1135">
        <f t="shared" si="18"/>
        <v>0</v>
      </c>
      <c r="Q149" s="1135">
        <f t="shared" si="18"/>
        <v>0</v>
      </c>
      <c r="R149" s="1135">
        <f t="shared" ref="O149:T191" si="23">($N149*1.1)*R$4</f>
        <v>0</v>
      </c>
      <c r="S149" s="1136">
        <f t="shared" si="23"/>
        <v>0</v>
      </c>
      <c r="T149" s="1136">
        <f t="shared" si="23"/>
        <v>0</v>
      </c>
      <c r="U149" s="1137">
        <f>IF(ISERROR(VLOOKUP($A149,기획현황!$F:$BS,기획현황!$AM$1,FALSE))=TRUE,0,VLOOKUP($A149,기획현황!$F:$BS,기획현황!$AM$1,FALSE))</f>
        <v>0</v>
      </c>
      <c r="V149" s="1138">
        <f t="shared" si="20"/>
        <v>0</v>
      </c>
      <c r="W149" s="1139">
        <f>IF(ISERROR(VLOOKUP($A149,기획현황!$F:$BS,기획현황!$BG$1,FALSE))=TRUE,0,VLOOKUP($A149,기획현황!$F:$BS,기획현황!$BG$1,FALSE))</f>
        <v>0</v>
      </c>
      <c r="X149" s="1138"/>
      <c r="Y149" s="238"/>
      <c r="Z149" s="1130">
        <f t="shared" si="22"/>
        <v>0</v>
      </c>
      <c r="AA149" s="1131">
        <f t="shared" si="22"/>
        <v>0</v>
      </c>
      <c r="AB149" s="1147">
        <f t="shared" si="22"/>
        <v>0</v>
      </c>
      <c r="AC149" s="1140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30">
        <f t="shared" ref="AD149:AI191" si="24">($N149*1.1)*AD$4</f>
        <v>0</v>
      </c>
      <c r="AE149" s="1141">
        <f t="shared" si="24"/>
        <v>0</v>
      </c>
      <c r="AF149" s="1141">
        <f t="shared" si="24"/>
        <v>0</v>
      </c>
      <c r="AG149" s="1141">
        <f t="shared" si="24"/>
        <v>0</v>
      </c>
      <c r="AH149" s="1142">
        <f t="shared" si="24"/>
        <v>0</v>
      </c>
      <c r="AI149" s="1142">
        <f t="shared" si="24"/>
        <v>0</v>
      </c>
      <c r="AJ149" s="1143">
        <f>IF(ISERROR(VLOOKUP($A149,기획현황!$F:$BS,기획현황!$AM$1,FALSE))=TRUE,0,VLOOKUP($A149,기획현황!$F:$BS,기획현황!$AM$1,FALSE))</f>
        <v>0</v>
      </c>
      <c r="AK149" s="1138">
        <f t="shared" si="19"/>
        <v>0</v>
      </c>
      <c r="AL149" s="31"/>
    </row>
    <row r="150" spans="2:38" ht="53.25" customHeight="1">
      <c r="B150" s="310" t="str">
        <f t="shared" si="21"/>
        <v/>
      </c>
      <c r="C150" s="1125">
        <f>IF(ISERROR(VLOOKUP($A150,기획현황!$F:$BS,기획현황!$AG$1,FALSE))=TRUE,0,VLOOKUP($A150,기획현황!$F:$BS,기획현황!$AG$1,FALSE))</f>
        <v>0</v>
      </c>
      <c r="D150" s="1125">
        <f>IF(ISERROR(VLOOKUP($A150,기획현황!$F:$BS,기획현황!$AK$1,FALSE))=TRUE,0,VLOOKUP($A150,기획현황!$F:$BS,기획현황!$AK$1,FALSE))</f>
        <v>0</v>
      </c>
      <c r="F150" s="1148"/>
      <c r="G150" s="1127" t="str">
        <f>IF(ISERROR(VLOOKUP($A150,기획현황!$F:$BS,기획현황!$U$1,FALSE))=TRUE,"",VLOOKUP($A150,기획현황!$F:$BS,기획현황!$U$1,FALSE))</f>
        <v/>
      </c>
      <c r="H150" s="1127" t="str">
        <f>IF(ISERROR(VLOOKUP($A150,기획현황!$F:$BS,기획현황!$X$1,FALSE))=TRUE,"",VLOOKUP($A150,기획현황!$F:$BS,기획현황!$X$1,FALSE))</f>
        <v/>
      </c>
      <c r="I150" s="1128" t="str">
        <f>IF(ISERROR(VLOOKUP($A150,기획현황!$F:$BS,기획현황!$AG$1,FALSE))=TRUE,"",VLOOKUP($A150,기획현황!$F:$BS,기획현황!$AG$1,FALSE))</f>
        <v/>
      </c>
      <c r="J150" s="1144">
        <f>SUMIF(기획현황!$F:$F,$A150,기획현황!$AF:$AF)</f>
        <v>0</v>
      </c>
      <c r="K150" s="1130">
        <f>IF(ISERROR(VLOOKUP($A150,기획현황!$F:$BS,기획현황!$AU$1,FALSE))=TRUE,0,VLOOKUP($A150,기획현황!$F:$BS,기획현황!$AU$1,FALSE))</f>
        <v>0</v>
      </c>
      <c r="L150" s="1131">
        <f>IF(ISERROR(VLOOKUP($A150,기획현황!$F:$BS,기획현황!$AV$1,FALSE))=TRUE,0,VLOOKUP($A150,기획현황!$F:$BS,기획현황!$AV$1,FALSE))</f>
        <v>0</v>
      </c>
      <c r="M150" s="1132">
        <f>IF(ISERROR(VLOOKUP($A150,기획현황!$F:$BS,기획현황!$AW$1,FALSE))=TRUE,0,VLOOKUP($A150,기획현황!$F:$BS,기획현황!$AW$1,FALSE))</f>
        <v>0</v>
      </c>
      <c r="N150" s="1133">
        <f>IF(ISERROR(VLOOKUP($A150,기획현황!$F:$BS,기획현황!$AP$1,FALSE))=TRUE,0,VLOOKUP($A150,기획현황!$F:$BS,기획현황!$AP$1,FALSE))</f>
        <v>0</v>
      </c>
      <c r="O150" s="1134">
        <f t="shared" si="23"/>
        <v>0</v>
      </c>
      <c r="P150" s="1135">
        <f t="shared" si="23"/>
        <v>0</v>
      </c>
      <c r="Q150" s="1135">
        <f t="shared" si="23"/>
        <v>0</v>
      </c>
      <c r="R150" s="1135">
        <f t="shared" si="23"/>
        <v>0</v>
      </c>
      <c r="S150" s="1136">
        <f t="shared" si="23"/>
        <v>0</v>
      </c>
      <c r="T150" s="1136">
        <f t="shared" si="23"/>
        <v>0</v>
      </c>
      <c r="U150" s="1137">
        <f>IF(ISERROR(VLOOKUP($A150,기획현황!$F:$BS,기획현황!$AM$1,FALSE))=TRUE,0,VLOOKUP($A150,기획현황!$F:$BS,기획현황!$AM$1,FALSE))</f>
        <v>0</v>
      </c>
      <c r="V150" s="1138">
        <f t="shared" si="20"/>
        <v>0</v>
      </c>
      <c r="W150" s="1139">
        <f>IF(ISERROR(VLOOKUP($A150,기획현황!$F:$BS,기획현황!$BG$1,FALSE))=TRUE,0,VLOOKUP($A150,기획현황!$F:$BS,기획현황!$BG$1,FALSE))</f>
        <v>0</v>
      </c>
      <c r="X150" s="1138"/>
      <c r="Y150" s="238"/>
      <c r="Z150" s="1130">
        <f t="shared" si="22"/>
        <v>0</v>
      </c>
      <c r="AA150" s="1131">
        <f t="shared" si="22"/>
        <v>0</v>
      </c>
      <c r="AB150" s="1147">
        <f t="shared" si="22"/>
        <v>0</v>
      </c>
      <c r="AC150" s="1140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30">
        <f t="shared" si="24"/>
        <v>0</v>
      </c>
      <c r="AE150" s="1141">
        <f t="shared" si="24"/>
        <v>0</v>
      </c>
      <c r="AF150" s="1141">
        <f t="shared" si="24"/>
        <v>0</v>
      </c>
      <c r="AG150" s="1141">
        <f t="shared" si="24"/>
        <v>0</v>
      </c>
      <c r="AH150" s="1142">
        <f t="shared" si="24"/>
        <v>0</v>
      </c>
      <c r="AI150" s="1142">
        <f t="shared" si="24"/>
        <v>0</v>
      </c>
      <c r="AJ150" s="1143">
        <f>IF(ISERROR(VLOOKUP($A150,기획현황!$F:$BS,기획현황!$AM$1,FALSE))=TRUE,0,VLOOKUP($A150,기획현황!$F:$BS,기획현황!$AM$1,FALSE))</f>
        <v>0</v>
      </c>
      <c r="AK150" s="1138">
        <f t="shared" si="19"/>
        <v>0</v>
      </c>
      <c r="AL150" s="31"/>
    </row>
    <row r="151" spans="2:38" ht="53.25" customHeight="1">
      <c r="B151" s="310" t="str">
        <f t="shared" si="21"/>
        <v/>
      </c>
      <c r="C151" s="1125">
        <f>IF(ISERROR(VLOOKUP($A151,기획현황!$F:$BS,기획현황!$AG$1,FALSE))=TRUE,0,VLOOKUP($A151,기획현황!$F:$BS,기획현황!$AG$1,FALSE))</f>
        <v>0</v>
      </c>
      <c r="D151" s="1125">
        <f>IF(ISERROR(VLOOKUP($A151,기획현황!$F:$BS,기획현황!$AK$1,FALSE))=TRUE,0,VLOOKUP($A151,기획현황!$F:$BS,기획현황!$AK$1,FALSE))</f>
        <v>0</v>
      </c>
      <c r="F151" s="1148"/>
      <c r="G151" s="1127" t="str">
        <f>IF(ISERROR(VLOOKUP($A151,기획현황!$F:$BS,기획현황!$U$1,FALSE))=TRUE,"",VLOOKUP($A151,기획현황!$F:$BS,기획현황!$U$1,FALSE))</f>
        <v/>
      </c>
      <c r="H151" s="1127" t="str">
        <f>IF(ISERROR(VLOOKUP($A151,기획현황!$F:$BS,기획현황!$X$1,FALSE))=TRUE,"",VLOOKUP($A151,기획현황!$F:$BS,기획현황!$X$1,FALSE))</f>
        <v/>
      </c>
      <c r="I151" s="1128" t="str">
        <f>IF(ISERROR(VLOOKUP($A151,기획현황!$F:$BS,기획현황!$AG$1,FALSE))=TRUE,"",VLOOKUP($A151,기획현황!$F:$BS,기획현황!$AG$1,FALSE))</f>
        <v/>
      </c>
      <c r="J151" s="1144">
        <f>SUMIF(기획현황!$F:$F,$A151,기획현황!$AF:$AF)</f>
        <v>0</v>
      </c>
      <c r="K151" s="1130">
        <f>IF(ISERROR(VLOOKUP($A151,기획현황!$F:$BS,기획현황!$AU$1,FALSE))=TRUE,0,VLOOKUP($A151,기획현황!$F:$BS,기획현황!$AU$1,FALSE))</f>
        <v>0</v>
      </c>
      <c r="L151" s="1131">
        <f>IF(ISERROR(VLOOKUP($A151,기획현황!$F:$BS,기획현황!$AV$1,FALSE))=TRUE,0,VLOOKUP($A151,기획현황!$F:$BS,기획현황!$AV$1,FALSE))</f>
        <v>0</v>
      </c>
      <c r="M151" s="1132">
        <f>IF(ISERROR(VLOOKUP($A151,기획현황!$F:$BS,기획현황!$AW$1,FALSE))=TRUE,0,VLOOKUP($A151,기획현황!$F:$BS,기획현황!$AW$1,FALSE))</f>
        <v>0</v>
      </c>
      <c r="N151" s="1133">
        <f>IF(ISERROR(VLOOKUP($A151,기획현황!$F:$BS,기획현황!$AP$1,FALSE))=TRUE,0,VLOOKUP($A151,기획현황!$F:$BS,기획현황!$AP$1,FALSE))</f>
        <v>0</v>
      </c>
      <c r="O151" s="1134">
        <f t="shared" si="23"/>
        <v>0</v>
      </c>
      <c r="P151" s="1135">
        <f t="shared" si="23"/>
        <v>0</v>
      </c>
      <c r="Q151" s="1135">
        <f t="shared" si="23"/>
        <v>0</v>
      </c>
      <c r="R151" s="1135">
        <f t="shared" si="23"/>
        <v>0</v>
      </c>
      <c r="S151" s="1136">
        <f t="shared" si="23"/>
        <v>0</v>
      </c>
      <c r="T151" s="1136">
        <f t="shared" si="23"/>
        <v>0</v>
      </c>
      <c r="U151" s="1137">
        <f>IF(ISERROR(VLOOKUP($A151,기획현황!$F:$BS,기획현황!$AM$1,FALSE))=TRUE,0,VLOOKUP($A151,기획현황!$F:$BS,기획현황!$AM$1,FALSE))</f>
        <v>0</v>
      </c>
      <c r="V151" s="1138">
        <f t="shared" si="20"/>
        <v>0</v>
      </c>
      <c r="W151" s="1139">
        <f>IF(ISERROR(VLOOKUP($A151,기획현황!$F:$BS,기획현황!$BG$1,FALSE))=TRUE,0,VLOOKUP($A151,기획현황!$F:$BS,기획현황!$BG$1,FALSE))</f>
        <v>0</v>
      </c>
      <c r="X151" s="1138"/>
      <c r="Y151" s="238"/>
      <c r="Z151" s="1130">
        <f t="shared" si="22"/>
        <v>0</v>
      </c>
      <c r="AA151" s="1131">
        <f t="shared" si="22"/>
        <v>0</v>
      </c>
      <c r="AB151" s="1147">
        <f t="shared" si="22"/>
        <v>0</v>
      </c>
      <c r="AC151" s="1140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30">
        <f t="shared" si="24"/>
        <v>0</v>
      </c>
      <c r="AE151" s="1141">
        <f t="shared" si="24"/>
        <v>0</v>
      </c>
      <c r="AF151" s="1141">
        <f t="shared" si="24"/>
        <v>0</v>
      </c>
      <c r="AG151" s="1141">
        <f t="shared" si="24"/>
        <v>0</v>
      </c>
      <c r="AH151" s="1142">
        <f t="shared" si="24"/>
        <v>0</v>
      </c>
      <c r="AI151" s="1142">
        <f t="shared" si="24"/>
        <v>0</v>
      </c>
      <c r="AJ151" s="1143">
        <f>IF(ISERROR(VLOOKUP($A151,기획현황!$F:$BS,기획현황!$AM$1,FALSE))=TRUE,0,VLOOKUP($A151,기획현황!$F:$BS,기획현황!$AM$1,FALSE))</f>
        <v>0</v>
      </c>
      <c r="AK151" s="1138">
        <f t="shared" si="19"/>
        <v>0</v>
      </c>
      <c r="AL151" s="31"/>
    </row>
    <row r="152" spans="2:38" ht="53.25" customHeight="1">
      <c r="B152" s="310" t="str">
        <f t="shared" si="21"/>
        <v/>
      </c>
      <c r="C152" s="1125">
        <f>IF(ISERROR(VLOOKUP($A152,기획현황!$F:$BS,기획현황!$AG$1,FALSE))=TRUE,0,VLOOKUP($A152,기획현황!$F:$BS,기획현황!$AG$1,FALSE))</f>
        <v>0</v>
      </c>
      <c r="D152" s="1125">
        <f>IF(ISERROR(VLOOKUP($A152,기획현황!$F:$BS,기획현황!$AK$1,FALSE))=TRUE,0,VLOOKUP($A152,기획현황!$F:$BS,기획현황!$AK$1,FALSE))</f>
        <v>0</v>
      </c>
      <c r="F152" s="1148"/>
      <c r="G152" s="1127" t="str">
        <f>IF(ISERROR(VLOOKUP($A152,기획현황!$F:$BS,기획현황!$U$1,FALSE))=TRUE,"",VLOOKUP($A152,기획현황!$F:$BS,기획현황!$U$1,FALSE))</f>
        <v/>
      </c>
      <c r="H152" s="1127" t="str">
        <f>IF(ISERROR(VLOOKUP($A152,기획현황!$F:$BS,기획현황!$X$1,FALSE))=TRUE,"",VLOOKUP($A152,기획현황!$F:$BS,기획현황!$X$1,FALSE))</f>
        <v/>
      </c>
      <c r="I152" s="1128" t="str">
        <f>IF(ISERROR(VLOOKUP($A152,기획현황!$F:$BS,기획현황!$AG$1,FALSE))=TRUE,"",VLOOKUP($A152,기획현황!$F:$BS,기획현황!$AG$1,FALSE))</f>
        <v/>
      </c>
      <c r="J152" s="1144">
        <f>SUMIF(기획현황!$F:$F,$A152,기획현황!$AF:$AF)</f>
        <v>0</v>
      </c>
      <c r="K152" s="1130">
        <f>IF(ISERROR(VLOOKUP($A152,기획현황!$F:$BS,기획현황!$AU$1,FALSE))=TRUE,0,VLOOKUP($A152,기획현황!$F:$BS,기획현황!$AU$1,FALSE))</f>
        <v>0</v>
      </c>
      <c r="L152" s="1131">
        <f>IF(ISERROR(VLOOKUP($A152,기획현황!$F:$BS,기획현황!$AV$1,FALSE))=TRUE,0,VLOOKUP($A152,기획현황!$F:$BS,기획현황!$AV$1,FALSE))</f>
        <v>0</v>
      </c>
      <c r="M152" s="1132">
        <f>IF(ISERROR(VLOOKUP($A152,기획현황!$F:$BS,기획현황!$AW$1,FALSE))=TRUE,0,VLOOKUP($A152,기획현황!$F:$BS,기획현황!$AW$1,FALSE))</f>
        <v>0</v>
      </c>
      <c r="N152" s="1133">
        <f>IF(ISERROR(VLOOKUP($A152,기획현황!$F:$BS,기획현황!$AP$1,FALSE))=TRUE,0,VLOOKUP($A152,기획현황!$F:$BS,기획현황!$AP$1,FALSE))</f>
        <v>0</v>
      </c>
      <c r="O152" s="1134">
        <f t="shared" si="23"/>
        <v>0</v>
      </c>
      <c r="P152" s="1135">
        <f t="shared" si="23"/>
        <v>0</v>
      </c>
      <c r="Q152" s="1135">
        <f t="shared" si="23"/>
        <v>0</v>
      </c>
      <c r="R152" s="1135">
        <f t="shared" si="23"/>
        <v>0</v>
      </c>
      <c r="S152" s="1136">
        <f t="shared" si="23"/>
        <v>0</v>
      </c>
      <c r="T152" s="1136">
        <f t="shared" si="23"/>
        <v>0</v>
      </c>
      <c r="U152" s="1137">
        <f>IF(ISERROR(VLOOKUP($A152,기획현황!$F:$BS,기획현황!$AM$1,FALSE))=TRUE,0,VLOOKUP($A152,기획현황!$F:$BS,기획현황!$AM$1,FALSE))</f>
        <v>0</v>
      </c>
      <c r="V152" s="1138">
        <f t="shared" si="20"/>
        <v>0</v>
      </c>
      <c r="W152" s="1139">
        <f>IF(ISERROR(VLOOKUP($A152,기획현황!$F:$BS,기획현황!$BG$1,FALSE))=TRUE,0,VLOOKUP($A152,기획현황!$F:$BS,기획현황!$BG$1,FALSE))</f>
        <v>0</v>
      </c>
      <c r="X152" s="1138"/>
      <c r="Y152" s="238"/>
      <c r="Z152" s="1130">
        <f t="shared" si="22"/>
        <v>0</v>
      </c>
      <c r="AA152" s="1131">
        <f t="shared" si="22"/>
        <v>0</v>
      </c>
      <c r="AB152" s="1147">
        <f t="shared" si="22"/>
        <v>0</v>
      </c>
      <c r="AC152" s="1140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30">
        <f t="shared" si="24"/>
        <v>0</v>
      </c>
      <c r="AE152" s="1141">
        <f t="shared" si="24"/>
        <v>0</v>
      </c>
      <c r="AF152" s="1141">
        <f t="shared" si="24"/>
        <v>0</v>
      </c>
      <c r="AG152" s="1141">
        <f t="shared" si="24"/>
        <v>0</v>
      </c>
      <c r="AH152" s="1142">
        <f t="shared" si="24"/>
        <v>0</v>
      </c>
      <c r="AI152" s="1142">
        <f t="shared" si="24"/>
        <v>0</v>
      </c>
      <c r="AJ152" s="1143">
        <f>IF(ISERROR(VLOOKUP($A152,기획현황!$F:$BS,기획현황!$AM$1,FALSE))=TRUE,0,VLOOKUP($A152,기획현황!$F:$BS,기획현황!$AM$1,FALSE))</f>
        <v>0</v>
      </c>
      <c r="AK152" s="1138">
        <f t="shared" si="19"/>
        <v>0</v>
      </c>
      <c r="AL152" s="31"/>
    </row>
    <row r="153" spans="2:38" ht="53.25" customHeight="1">
      <c r="B153" s="310" t="str">
        <f t="shared" si="21"/>
        <v/>
      </c>
      <c r="C153" s="1125">
        <f>IF(ISERROR(VLOOKUP($A153,기획현황!$F:$BS,기획현황!$AG$1,FALSE))=TRUE,0,VLOOKUP($A153,기획현황!$F:$BS,기획현황!$AG$1,FALSE))</f>
        <v>0</v>
      </c>
      <c r="D153" s="1125">
        <f>IF(ISERROR(VLOOKUP($A153,기획현황!$F:$BS,기획현황!$AK$1,FALSE))=TRUE,0,VLOOKUP($A153,기획현황!$F:$BS,기획현황!$AK$1,FALSE))</f>
        <v>0</v>
      </c>
      <c r="F153" s="1148"/>
      <c r="G153" s="1127" t="str">
        <f>IF(ISERROR(VLOOKUP($A153,기획현황!$F:$BS,기획현황!$U$1,FALSE))=TRUE,"",VLOOKUP($A153,기획현황!$F:$BS,기획현황!$U$1,FALSE))</f>
        <v/>
      </c>
      <c r="H153" s="1127" t="str">
        <f>IF(ISERROR(VLOOKUP($A153,기획현황!$F:$BS,기획현황!$X$1,FALSE))=TRUE,"",VLOOKUP($A153,기획현황!$F:$BS,기획현황!$X$1,FALSE))</f>
        <v/>
      </c>
      <c r="I153" s="1128" t="str">
        <f>IF(ISERROR(VLOOKUP($A153,기획현황!$F:$BS,기획현황!$AG$1,FALSE))=TRUE,"",VLOOKUP($A153,기획현황!$F:$BS,기획현황!$AG$1,FALSE))</f>
        <v/>
      </c>
      <c r="J153" s="1144">
        <f>SUMIF(기획현황!$F:$F,$A153,기획현황!$AF:$AF)</f>
        <v>0</v>
      </c>
      <c r="K153" s="1130">
        <f>IF(ISERROR(VLOOKUP($A153,기획현황!$F:$BS,기획현황!$AU$1,FALSE))=TRUE,0,VLOOKUP($A153,기획현황!$F:$BS,기획현황!$AU$1,FALSE))</f>
        <v>0</v>
      </c>
      <c r="L153" s="1131">
        <f>IF(ISERROR(VLOOKUP($A153,기획현황!$F:$BS,기획현황!$AV$1,FALSE))=TRUE,0,VLOOKUP($A153,기획현황!$F:$BS,기획현황!$AV$1,FALSE))</f>
        <v>0</v>
      </c>
      <c r="M153" s="1132">
        <f>IF(ISERROR(VLOOKUP($A153,기획현황!$F:$BS,기획현황!$AW$1,FALSE))=TRUE,0,VLOOKUP($A153,기획현황!$F:$BS,기획현황!$AW$1,FALSE))</f>
        <v>0</v>
      </c>
      <c r="N153" s="1133">
        <f>IF(ISERROR(VLOOKUP($A153,기획현황!$F:$BS,기획현황!$AP$1,FALSE))=TRUE,0,VLOOKUP($A153,기획현황!$F:$BS,기획현황!$AP$1,FALSE))</f>
        <v>0</v>
      </c>
      <c r="O153" s="1134">
        <f t="shared" si="23"/>
        <v>0</v>
      </c>
      <c r="P153" s="1135">
        <f t="shared" si="23"/>
        <v>0</v>
      </c>
      <c r="Q153" s="1135">
        <f t="shared" si="23"/>
        <v>0</v>
      </c>
      <c r="R153" s="1135">
        <f t="shared" si="23"/>
        <v>0</v>
      </c>
      <c r="S153" s="1136">
        <f t="shared" si="23"/>
        <v>0</v>
      </c>
      <c r="T153" s="1136">
        <f t="shared" si="23"/>
        <v>0</v>
      </c>
      <c r="U153" s="1137">
        <f>IF(ISERROR(VLOOKUP($A153,기획현황!$F:$BS,기획현황!$AM$1,FALSE))=TRUE,0,VLOOKUP($A153,기획현황!$F:$BS,기획현황!$AM$1,FALSE))</f>
        <v>0</v>
      </c>
      <c r="V153" s="1138">
        <f t="shared" si="20"/>
        <v>0</v>
      </c>
      <c r="W153" s="1139">
        <f>IF(ISERROR(VLOOKUP($A153,기획현황!$F:$BS,기획현황!$BG$1,FALSE))=TRUE,0,VLOOKUP($A153,기획현황!$F:$BS,기획현황!$BG$1,FALSE))</f>
        <v>0</v>
      </c>
      <c r="X153" s="1138"/>
      <c r="Y153" s="238"/>
      <c r="Z153" s="1130">
        <f t="shared" si="22"/>
        <v>0</v>
      </c>
      <c r="AA153" s="1131">
        <f t="shared" si="22"/>
        <v>0</v>
      </c>
      <c r="AB153" s="1147">
        <f t="shared" si="22"/>
        <v>0</v>
      </c>
      <c r="AC153" s="1140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30">
        <f t="shared" si="24"/>
        <v>0</v>
      </c>
      <c r="AE153" s="1141">
        <f t="shared" si="24"/>
        <v>0</v>
      </c>
      <c r="AF153" s="1141">
        <f t="shared" si="24"/>
        <v>0</v>
      </c>
      <c r="AG153" s="1141">
        <f t="shared" si="24"/>
        <v>0</v>
      </c>
      <c r="AH153" s="1142">
        <f t="shared" si="24"/>
        <v>0</v>
      </c>
      <c r="AI153" s="1142">
        <f t="shared" si="24"/>
        <v>0</v>
      </c>
      <c r="AJ153" s="1143">
        <f>IF(ISERROR(VLOOKUP($A153,기획현황!$F:$BS,기획현황!$AM$1,FALSE))=TRUE,0,VLOOKUP($A153,기획현황!$F:$BS,기획현황!$AM$1,FALSE))</f>
        <v>0</v>
      </c>
      <c r="AK153" s="1138">
        <f t="shared" si="19"/>
        <v>0</v>
      </c>
      <c r="AL153" s="31"/>
    </row>
    <row r="154" spans="2:38" ht="53.25" customHeight="1">
      <c r="B154" s="310" t="str">
        <f t="shared" si="21"/>
        <v/>
      </c>
      <c r="C154" s="1125">
        <f>IF(ISERROR(VLOOKUP($A154,기획현황!$F:$BS,기획현황!$AG$1,FALSE))=TRUE,0,VLOOKUP($A154,기획현황!$F:$BS,기획현황!$AG$1,FALSE))</f>
        <v>0</v>
      </c>
      <c r="D154" s="1125">
        <f>IF(ISERROR(VLOOKUP($A154,기획현황!$F:$BS,기획현황!$AK$1,FALSE))=TRUE,0,VLOOKUP($A154,기획현황!$F:$BS,기획현황!$AK$1,FALSE))</f>
        <v>0</v>
      </c>
      <c r="F154" s="1148"/>
      <c r="G154" s="1127" t="str">
        <f>IF(ISERROR(VLOOKUP($A154,기획현황!$F:$BS,기획현황!$U$1,FALSE))=TRUE,"",VLOOKUP($A154,기획현황!$F:$BS,기획현황!$U$1,FALSE))</f>
        <v/>
      </c>
      <c r="H154" s="1127" t="str">
        <f>IF(ISERROR(VLOOKUP($A154,기획현황!$F:$BS,기획현황!$X$1,FALSE))=TRUE,"",VLOOKUP($A154,기획현황!$F:$BS,기획현황!$X$1,FALSE))</f>
        <v/>
      </c>
      <c r="I154" s="1128" t="str">
        <f>IF(ISERROR(VLOOKUP($A154,기획현황!$F:$BS,기획현황!$AG$1,FALSE))=TRUE,"",VLOOKUP($A154,기획현황!$F:$BS,기획현황!$AG$1,FALSE))</f>
        <v/>
      </c>
      <c r="J154" s="1144">
        <f>SUMIF(기획현황!$F:$F,$A154,기획현황!$AF:$AF)</f>
        <v>0</v>
      </c>
      <c r="K154" s="1130">
        <f>IF(ISERROR(VLOOKUP($A154,기획현황!$F:$BS,기획현황!$AU$1,FALSE))=TRUE,0,VLOOKUP($A154,기획현황!$F:$BS,기획현황!$AU$1,FALSE))</f>
        <v>0</v>
      </c>
      <c r="L154" s="1131">
        <f>IF(ISERROR(VLOOKUP($A154,기획현황!$F:$BS,기획현황!$AV$1,FALSE))=TRUE,0,VLOOKUP($A154,기획현황!$F:$BS,기획현황!$AV$1,FALSE))</f>
        <v>0</v>
      </c>
      <c r="M154" s="1132">
        <f>IF(ISERROR(VLOOKUP($A154,기획현황!$F:$BS,기획현황!$AW$1,FALSE))=TRUE,0,VLOOKUP($A154,기획현황!$F:$BS,기획현황!$AW$1,FALSE))</f>
        <v>0</v>
      </c>
      <c r="N154" s="1133">
        <f>IF(ISERROR(VLOOKUP($A154,기획현황!$F:$BS,기획현황!$AP$1,FALSE))=TRUE,0,VLOOKUP($A154,기획현황!$F:$BS,기획현황!$AP$1,FALSE))</f>
        <v>0</v>
      </c>
      <c r="O154" s="1134">
        <f t="shared" si="23"/>
        <v>0</v>
      </c>
      <c r="P154" s="1135">
        <f t="shared" si="23"/>
        <v>0</v>
      </c>
      <c r="Q154" s="1135">
        <f t="shared" si="23"/>
        <v>0</v>
      </c>
      <c r="R154" s="1135">
        <f t="shared" si="23"/>
        <v>0</v>
      </c>
      <c r="S154" s="1136">
        <f t="shared" si="23"/>
        <v>0</v>
      </c>
      <c r="T154" s="1136">
        <f t="shared" si="23"/>
        <v>0</v>
      </c>
      <c r="U154" s="1137">
        <f>IF(ISERROR(VLOOKUP($A154,기획현황!$F:$BS,기획현황!$AM$1,FALSE))=TRUE,0,VLOOKUP($A154,기획현황!$F:$BS,기획현황!$AM$1,FALSE))</f>
        <v>0</v>
      </c>
      <c r="V154" s="1138">
        <f t="shared" si="20"/>
        <v>0</v>
      </c>
      <c r="W154" s="1139">
        <f>IF(ISERROR(VLOOKUP($A154,기획현황!$F:$BS,기획현황!$BG$1,FALSE))=TRUE,0,VLOOKUP($A154,기획현황!$F:$BS,기획현황!$BG$1,FALSE))</f>
        <v>0</v>
      </c>
      <c r="X154" s="1138"/>
      <c r="Y154" s="238"/>
      <c r="Z154" s="1130">
        <f t="shared" si="22"/>
        <v>0</v>
      </c>
      <c r="AA154" s="1131">
        <f t="shared" si="22"/>
        <v>0</v>
      </c>
      <c r="AB154" s="1147">
        <f t="shared" si="22"/>
        <v>0</v>
      </c>
      <c r="AC154" s="1140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30">
        <f t="shared" si="24"/>
        <v>0</v>
      </c>
      <c r="AE154" s="1141">
        <f t="shared" si="24"/>
        <v>0</v>
      </c>
      <c r="AF154" s="1141">
        <f t="shared" si="24"/>
        <v>0</v>
      </c>
      <c r="AG154" s="1141">
        <f t="shared" si="24"/>
        <v>0</v>
      </c>
      <c r="AH154" s="1142">
        <f t="shared" si="24"/>
        <v>0</v>
      </c>
      <c r="AI154" s="1142">
        <f t="shared" si="24"/>
        <v>0</v>
      </c>
      <c r="AJ154" s="1143">
        <f>IF(ISERROR(VLOOKUP($A154,기획현황!$F:$BS,기획현황!$AM$1,FALSE))=TRUE,0,VLOOKUP($A154,기획현황!$F:$BS,기획현황!$AM$1,FALSE))</f>
        <v>0</v>
      </c>
      <c r="AK154" s="1138">
        <f t="shared" si="19"/>
        <v>0</v>
      </c>
      <c r="AL154" s="31"/>
    </row>
    <row r="155" spans="2:38" ht="53.25" customHeight="1">
      <c r="B155" s="310" t="str">
        <f t="shared" si="21"/>
        <v/>
      </c>
      <c r="C155" s="1125">
        <f>IF(ISERROR(VLOOKUP($A155,기획현황!$F:$BS,기획현황!$AG$1,FALSE))=TRUE,0,VLOOKUP($A155,기획현황!$F:$BS,기획현황!$AG$1,FALSE))</f>
        <v>0</v>
      </c>
      <c r="D155" s="1125">
        <f>IF(ISERROR(VLOOKUP($A155,기획현황!$F:$BS,기획현황!$AK$1,FALSE))=TRUE,0,VLOOKUP($A155,기획현황!$F:$BS,기획현황!$AK$1,FALSE))</f>
        <v>0</v>
      </c>
      <c r="F155" s="1148"/>
      <c r="G155" s="1127" t="str">
        <f>IF(ISERROR(VLOOKUP($A155,기획현황!$F:$BS,기획현황!$U$1,FALSE))=TRUE,"",VLOOKUP($A155,기획현황!$F:$BS,기획현황!$U$1,FALSE))</f>
        <v/>
      </c>
      <c r="H155" s="1127" t="str">
        <f>IF(ISERROR(VLOOKUP($A155,기획현황!$F:$BS,기획현황!$X$1,FALSE))=TRUE,"",VLOOKUP($A155,기획현황!$F:$BS,기획현황!$X$1,FALSE))</f>
        <v/>
      </c>
      <c r="I155" s="1128" t="str">
        <f>IF(ISERROR(VLOOKUP($A155,기획현황!$F:$BS,기획현황!$AG$1,FALSE))=TRUE,"",VLOOKUP($A155,기획현황!$F:$BS,기획현황!$AG$1,FALSE))</f>
        <v/>
      </c>
      <c r="J155" s="1144">
        <f>SUMIF(기획현황!$F:$F,$A155,기획현황!$AF:$AF)</f>
        <v>0</v>
      </c>
      <c r="K155" s="1130">
        <f>IF(ISERROR(VLOOKUP($A155,기획현황!$F:$BS,기획현황!$AU$1,FALSE))=TRUE,0,VLOOKUP($A155,기획현황!$F:$BS,기획현황!$AU$1,FALSE))</f>
        <v>0</v>
      </c>
      <c r="L155" s="1131">
        <f>IF(ISERROR(VLOOKUP($A155,기획현황!$F:$BS,기획현황!$AV$1,FALSE))=TRUE,0,VLOOKUP($A155,기획현황!$F:$BS,기획현황!$AV$1,FALSE))</f>
        <v>0</v>
      </c>
      <c r="M155" s="1132">
        <f>IF(ISERROR(VLOOKUP($A155,기획현황!$F:$BS,기획현황!$AW$1,FALSE))=TRUE,0,VLOOKUP($A155,기획현황!$F:$BS,기획현황!$AW$1,FALSE))</f>
        <v>0</v>
      </c>
      <c r="N155" s="1133">
        <f>IF(ISERROR(VLOOKUP($A155,기획현황!$F:$BS,기획현황!$AP$1,FALSE))=TRUE,0,VLOOKUP($A155,기획현황!$F:$BS,기획현황!$AP$1,FALSE))</f>
        <v>0</v>
      </c>
      <c r="O155" s="1134">
        <f t="shared" si="23"/>
        <v>0</v>
      </c>
      <c r="P155" s="1135">
        <f t="shared" si="23"/>
        <v>0</v>
      </c>
      <c r="Q155" s="1135">
        <f t="shared" si="23"/>
        <v>0</v>
      </c>
      <c r="R155" s="1135">
        <f t="shared" si="23"/>
        <v>0</v>
      </c>
      <c r="S155" s="1136">
        <f t="shared" si="23"/>
        <v>0</v>
      </c>
      <c r="T155" s="1136">
        <f t="shared" si="23"/>
        <v>0</v>
      </c>
      <c r="U155" s="1137">
        <f>IF(ISERROR(VLOOKUP($A155,기획현황!$F:$BS,기획현황!$AM$1,FALSE))=TRUE,0,VLOOKUP($A155,기획현황!$F:$BS,기획현황!$AM$1,FALSE))</f>
        <v>0</v>
      </c>
      <c r="V155" s="1138">
        <f t="shared" si="20"/>
        <v>0</v>
      </c>
      <c r="W155" s="1139">
        <f>IF(ISERROR(VLOOKUP($A155,기획현황!$F:$BS,기획현황!$BG$1,FALSE))=TRUE,0,VLOOKUP($A155,기획현황!$F:$BS,기획현황!$BG$1,FALSE))</f>
        <v>0</v>
      </c>
      <c r="X155" s="1138"/>
      <c r="Y155" s="238"/>
      <c r="Z155" s="1130">
        <f t="shared" si="22"/>
        <v>0</v>
      </c>
      <c r="AA155" s="1131">
        <f t="shared" si="22"/>
        <v>0</v>
      </c>
      <c r="AB155" s="1147">
        <f t="shared" si="22"/>
        <v>0</v>
      </c>
      <c r="AC155" s="1140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30">
        <f t="shared" si="24"/>
        <v>0</v>
      </c>
      <c r="AE155" s="1141">
        <f t="shared" si="24"/>
        <v>0</v>
      </c>
      <c r="AF155" s="1141">
        <f t="shared" si="24"/>
        <v>0</v>
      </c>
      <c r="AG155" s="1141">
        <f t="shared" si="24"/>
        <v>0</v>
      </c>
      <c r="AH155" s="1142">
        <f t="shared" si="24"/>
        <v>0</v>
      </c>
      <c r="AI155" s="1142">
        <f t="shared" si="24"/>
        <v>0</v>
      </c>
      <c r="AJ155" s="1143">
        <f>IF(ISERROR(VLOOKUP($A155,기획현황!$F:$BS,기획현황!$AM$1,FALSE))=TRUE,0,VLOOKUP($A155,기획현황!$F:$BS,기획현황!$AM$1,FALSE))</f>
        <v>0</v>
      </c>
      <c r="AK155" s="1138">
        <f t="shared" si="19"/>
        <v>0</v>
      </c>
      <c r="AL155" s="31"/>
    </row>
    <row r="156" spans="2:38" ht="53.25" customHeight="1">
      <c r="B156" s="310" t="str">
        <f t="shared" si="21"/>
        <v/>
      </c>
      <c r="C156" s="1125">
        <f>IF(ISERROR(VLOOKUP($A156,기획현황!$F:$BS,기획현황!$AG$1,FALSE))=TRUE,0,VLOOKUP($A156,기획현황!$F:$BS,기획현황!$AG$1,FALSE))</f>
        <v>0</v>
      </c>
      <c r="D156" s="1125">
        <f>IF(ISERROR(VLOOKUP($A156,기획현황!$F:$BS,기획현황!$AK$1,FALSE))=TRUE,0,VLOOKUP($A156,기획현황!$F:$BS,기획현황!$AK$1,FALSE))</f>
        <v>0</v>
      </c>
      <c r="F156" s="1148"/>
      <c r="G156" s="1127" t="str">
        <f>IF(ISERROR(VLOOKUP($A156,기획현황!$F:$BS,기획현황!$U$1,FALSE))=TRUE,"",VLOOKUP($A156,기획현황!$F:$BS,기획현황!$U$1,FALSE))</f>
        <v/>
      </c>
      <c r="H156" s="1127" t="str">
        <f>IF(ISERROR(VLOOKUP($A156,기획현황!$F:$BS,기획현황!$X$1,FALSE))=TRUE,"",VLOOKUP($A156,기획현황!$F:$BS,기획현황!$X$1,FALSE))</f>
        <v/>
      </c>
      <c r="I156" s="1128" t="str">
        <f>IF(ISERROR(VLOOKUP($A156,기획현황!$F:$BS,기획현황!$AG$1,FALSE))=TRUE,"",VLOOKUP($A156,기획현황!$F:$BS,기획현황!$AG$1,FALSE))</f>
        <v/>
      </c>
      <c r="J156" s="1144">
        <f>SUMIF(기획현황!$F:$F,$A156,기획현황!$AF:$AF)</f>
        <v>0</v>
      </c>
      <c r="K156" s="1130">
        <f>IF(ISERROR(VLOOKUP($A156,기획현황!$F:$BS,기획현황!$AU$1,FALSE))=TRUE,0,VLOOKUP($A156,기획현황!$F:$BS,기획현황!$AU$1,FALSE))</f>
        <v>0</v>
      </c>
      <c r="L156" s="1131">
        <f>IF(ISERROR(VLOOKUP($A156,기획현황!$F:$BS,기획현황!$AV$1,FALSE))=TRUE,0,VLOOKUP($A156,기획현황!$F:$BS,기획현황!$AV$1,FALSE))</f>
        <v>0</v>
      </c>
      <c r="M156" s="1132">
        <f>IF(ISERROR(VLOOKUP($A156,기획현황!$F:$BS,기획현황!$AW$1,FALSE))=TRUE,0,VLOOKUP($A156,기획현황!$F:$BS,기획현황!$AW$1,FALSE))</f>
        <v>0</v>
      </c>
      <c r="N156" s="1133">
        <f>IF(ISERROR(VLOOKUP($A156,기획현황!$F:$BS,기획현황!$AP$1,FALSE))=TRUE,0,VLOOKUP($A156,기획현황!$F:$BS,기획현황!$AP$1,FALSE))</f>
        <v>0</v>
      </c>
      <c r="O156" s="1134">
        <f t="shared" si="23"/>
        <v>0</v>
      </c>
      <c r="P156" s="1135">
        <f t="shared" si="23"/>
        <v>0</v>
      </c>
      <c r="Q156" s="1135">
        <f t="shared" si="23"/>
        <v>0</v>
      </c>
      <c r="R156" s="1135">
        <f t="shared" si="23"/>
        <v>0</v>
      </c>
      <c r="S156" s="1136">
        <f t="shared" si="23"/>
        <v>0</v>
      </c>
      <c r="T156" s="1136">
        <f t="shared" si="23"/>
        <v>0</v>
      </c>
      <c r="U156" s="1137">
        <f>IF(ISERROR(VLOOKUP($A156,기획현황!$F:$BS,기획현황!$AM$1,FALSE))=TRUE,0,VLOOKUP($A156,기획현황!$F:$BS,기획현황!$AM$1,FALSE))</f>
        <v>0</v>
      </c>
      <c r="V156" s="1138">
        <f t="shared" si="20"/>
        <v>0</v>
      </c>
      <c r="W156" s="1139">
        <f>IF(ISERROR(VLOOKUP($A156,기획현황!$F:$BS,기획현황!$BG$1,FALSE))=TRUE,0,VLOOKUP($A156,기획현황!$F:$BS,기획현황!$BG$1,FALSE))</f>
        <v>0</v>
      </c>
      <c r="X156" s="1138"/>
      <c r="Y156" s="238"/>
      <c r="Z156" s="1130">
        <f t="shared" si="22"/>
        <v>0</v>
      </c>
      <c r="AA156" s="1131">
        <f t="shared" si="22"/>
        <v>0</v>
      </c>
      <c r="AB156" s="1147">
        <f t="shared" si="22"/>
        <v>0</v>
      </c>
      <c r="AC156" s="1140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30">
        <f t="shared" si="24"/>
        <v>0</v>
      </c>
      <c r="AE156" s="1141">
        <f t="shared" si="24"/>
        <v>0</v>
      </c>
      <c r="AF156" s="1141">
        <f t="shared" si="24"/>
        <v>0</v>
      </c>
      <c r="AG156" s="1141">
        <f t="shared" si="24"/>
        <v>0</v>
      </c>
      <c r="AH156" s="1142">
        <f t="shared" si="24"/>
        <v>0</v>
      </c>
      <c r="AI156" s="1142">
        <f t="shared" si="24"/>
        <v>0</v>
      </c>
      <c r="AJ156" s="1143">
        <f>IF(ISERROR(VLOOKUP($A156,기획현황!$F:$BS,기획현황!$AM$1,FALSE))=TRUE,0,VLOOKUP($A156,기획현황!$F:$BS,기획현황!$AM$1,FALSE))</f>
        <v>0</v>
      </c>
      <c r="AK156" s="1138">
        <f t="shared" si="19"/>
        <v>0</v>
      </c>
      <c r="AL156" s="31"/>
    </row>
    <row r="157" spans="2:38" ht="53.25" customHeight="1">
      <c r="B157" s="310" t="str">
        <f t="shared" si="21"/>
        <v/>
      </c>
      <c r="C157" s="1125">
        <f>IF(ISERROR(VLOOKUP($A157,기획현황!$F:$BS,기획현황!$AG$1,FALSE))=TRUE,0,VLOOKUP($A157,기획현황!$F:$BS,기획현황!$AG$1,FALSE))</f>
        <v>0</v>
      </c>
      <c r="D157" s="1125">
        <f>IF(ISERROR(VLOOKUP($A157,기획현황!$F:$BS,기획현황!$AK$1,FALSE))=TRUE,0,VLOOKUP($A157,기획현황!$F:$BS,기획현황!$AK$1,FALSE))</f>
        <v>0</v>
      </c>
      <c r="F157" s="1148"/>
      <c r="G157" s="1127" t="str">
        <f>IF(ISERROR(VLOOKUP($A157,기획현황!$F:$BS,기획현황!$U$1,FALSE))=TRUE,"",VLOOKUP($A157,기획현황!$F:$BS,기획현황!$U$1,FALSE))</f>
        <v/>
      </c>
      <c r="H157" s="1127" t="str">
        <f>IF(ISERROR(VLOOKUP($A157,기획현황!$F:$BS,기획현황!$X$1,FALSE))=TRUE,"",VLOOKUP($A157,기획현황!$F:$BS,기획현황!$X$1,FALSE))</f>
        <v/>
      </c>
      <c r="I157" s="1128" t="str">
        <f>IF(ISERROR(VLOOKUP($A157,기획현황!$F:$BS,기획현황!$AG$1,FALSE))=TRUE,"",VLOOKUP($A157,기획현황!$F:$BS,기획현황!$AG$1,FALSE))</f>
        <v/>
      </c>
      <c r="J157" s="1144">
        <f>SUMIF(기획현황!$F:$F,$A157,기획현황!$AF:$AF)</f>
        <v>0</v>
      </c>
      <c r="K157" s="1130">
        <f>IF(ISERROR(VLOOKUP($A157,기획현황!$F:$BS,기획현황!$AU$1,FALSE))=TRUE,0,VLOOKUP($A157,기획현황!$F:$BS,기획현황!$AU$1,FALSE))</f>
        <v>0</v>
      </c>
      <c r="L157" s="1131">
        <f>IF(ISERROR(VLOOKUP($A157,기획현황!$F:$BS,기획현황!$AV$1,FALSE))=TRUE,0,VLOOKUP($A157,기획현황!$F:$BS,기획현황!$AV$1,FALSE))</f>
        <v>0</v>
      </c>
      <c r="M157" s="1132">
        <f>IF(ISERROR(VLOOKUP($A157,기획현황!$F:$BS,기획현황!$AW$1,FALSE))=TRUE,0,VLOOKUP($A157,기획현황!$F:$BS,기획현황!$AW$1,FALSE))</f>
        <v>0</v>
      </c>
      <c r="N157" s="1133">
        <f>IF(ISERROR(VLOOKUP($A157,기획현황!$F:$BS,기획현황!$AP$1,FALSE))=TRUE,0,VLOOKUP($A157,기획현황!$F:$BS,기획현황!$AP$1,FALSE))</f>
        <v>0</v>
      </c>
      <c r="O157" s="1134">
        <f t="shared" si="23"/>
        <v>0</v>
      </c>
      <c r="P157" s="1135">
        <f t="shared" si="23"/>
        <v>0</v>
      </c>
      <c r="Q157" s="1135">
        <f t="shared" si="23"/>
        <v>0</v>
      </c>
      <c r="R157" s="1135">
        <f t="shared" si="23"/>
        <v>0</v>
      </c>
      <c r="S157" s="1136">
        <f t="shared" si="23"/>
        <v>0</v>
      </c>
      <c r="T157" s="1136">
        <f t="shared" si="23"/>
        <v>0</v>
      </c>
      <c r="U157" s="1137">
        <f>IF(ISERROR(VLOOKUP($A157,기획현황!$F:$BS,기획현황!$AM$1,FALSE))=TRUE,0,VLOOKUP($A157,기획현황!$F:$BS,기획현황!$AM$1,FALSE))</f>
        <v>0</v>
      </c>
      <c r="V157" s="1138">
        <f t="shared" si="20"/>
        <v>0</v>
      </c>
      <c r="W157" s="1139">
        <f>IF(ISERROR(VLOOKUP($A157,기획현황!$F:$BS,기획현황!$BG$1,FALSE))=TRUE,0,VLOOKUP($A157,기획현황!$F:$BS,기획현황!$BG$1,FALSE))</f>
        <v>0</v>
      </c>
      <c r="X157" s="1138"/>
      <c r="Y157" s="238"/>
      <c r="Z157" s="1130">
        <f t="shared" si="22"/>
        <v>0</v>
      </c>
      <c r="AA157" s="1131">
        <f t="shared" si="22"/>
        <v>0</v>
      </c>
      <c r="AB157" s="1147">
        <f t="shared" si="22"/>
        <v>0</v>
      </c>
      <c r="AC157" s="1140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30">
        <f t="shared" si="24"/>
        <v>0</v>
      </c>
      <c r="AE157" s="1141">
        <f t="shared" si="24"/>
        <v>0</v>
      </c>
      <c r="AF157" s="1141">
        <f t="shared" si="24"/>
        <v>0</v>
      </c>
      <c r="AG157" s="1141">
        <f t="shared" si="24"/>
        <v>0</v>
      </c>
      <c r="AH157" s="1142">
        <f t="shared" si="24"/>
        <v>0</v>
      </c>
      <c r="AI157" s="1142">
        <f t="shared" si="24"/>
        <v>0</v>
      </c>
      <c r="AJ157" s="1143">
        <f>IF(ISERROR(VLOOKUP($A157,기획현황!$F:$BS,기획현황!$AM$1,FALSE))=TRUE,0,VLOOKUP($A157,기획현황!$F:$BS,기획현황!$AM$1,FALSE))</f>
        <v>0</v>
      </c>
      <c r="AK157" s="1138">
        <f t="shared" si="19"/>
        <v>0</v>
      </c>
      <c r="AL157" s="31"/>
    </row>
    <row r="158" spans="2:38" ht="53.25" customHeight="1">
      <c r="B158" s="310" t="str">
        <f t="shared" si="21"/>
        <v/>
      </c>
      <c r="C158" s="1125">
        <f>IF(ISERROR(VLOOKUP($A158,기획현황!$F:$BS,기획현황!$AG$1,FALSE))=TRUE,0,VLOOKUP($A158,기획현황!$F:$BS,기획현황!$AG$1,FALSE))</f>
        <v>0</v>
      </c>
      <c r="D158" s="1125">
        <f>IF(ISERROR(VLOOKUP($A158,기획현황!$F:$BS,기획현황!$AK$1,FALSE))=TRUE,0,VLOOKUP($A158,기획현황!$F:$BS,기획현황!$AK$1,FALSE))</f>
        <v>0</v>
      </c>
      <c r="F158" s="1148"/>
      <c r="G158" s="1127" t="str">
        <f>IF(ISERROR(VLOOKUP($A158,기획현황!$F:$BS,기획현황!$U$1,FALSE))=TRUE,"",VLOOKUP($A158,기획현황!$F:$BS,기획현황!$U$1,FALSE))</f>
        <v/>
      </c>
      <c r="H158" s="1127" t="str">
        <f>IF(ISERROR(VLOOKUP($A158,기획현황!$F:$BS,기획현황!$X$1,FALSE))=TRUE,"",VLOOKUP($A158,기획현황!$F:$BS,기획현황!$X$1,FALSE))</f>
        <v/>
      </c>
      <c r="I158" s="1128" t="str">
        <f>IF(ISERROR(VLOOKUP($A158,기획현황!$F:$BS,기획현황!$AG$1,FALSE))=TRUE,"",VLOOKUP($A158,기획현황!$F:$BS,기획현황!$AG$1,FALSE))</f>
        <v/>
      </c>
      <c r="J158" s="1144">
        <f>SUMIF(기획현황!$F:$F,$A158,기획현황!$AF:$AF)</f>
        <v>0</v>
      </c>
      <c r="K158" s="1130">
        <f>IF(ISERROR(VLOOKUP($A158,기획현황!$F:$BS,기획현황!$AU$1,FALSE))=TRUE,0,VLOOKUP($A158,기획현황!$F:$BS,기획현황!$AU$1,FALSE))</f>
        <v>0</v>
      </c>
      <c r="L158" s="1131">
        <f>IF(ISERROR(VLOOKUP($A158,기획현황!$F:$BS,기획현황!$AV$1,FALSE))=TRUE,0,VLOOKUP($A158,기획현황!$F:$BS,기획현황!$AV$1,FALSE))</f>
        <v>0</v>
      </c>
      <c r="M158" s="1132">
        <f>IF(ISERROR(VLOOKUP($A158,기획현황!$F:$BS,기획현황!$AW$1,FALSE))=TRUE,0,VLOOKUP($A158,기획현황!$F:$BS,기획현황!$AW$1,FALSE))</f>
        <v>0</v>
      </c>
      <c r="N158" s="1133">
        <f>IF(ISERROR(VLOOKUP($A158,기획현황!$F:$BS,기획현황!$AP$1,FALSE))=TRUE,0,VLOOKUP($A158,기획현황!$F:$BS,기획현황!$AP$1,FALSE))</f>
        <v>0</v>
      </c>
      <c r="O158" s="1134">
        <f t="shared" si="23"/>
        <v>0</v>
      </c>
      <c r="P158" s="1135">
        <f t="shared" si="23"/>
        <v>0</v>
      </c>
      <c r="Q158" s="1135">
        <f t="shared" si="23"/>
        <v>0</v>
      </c>
      <c r="R158" s="1135">
        <f t="shared" si="23"/>
        <v>0</v>
      </c>
      <c r="S158" s="1136">
        <f t="shared" si="23"/>
        <v>0</v>
      </c>
      <c r="T158" s="1136">
        <f t="shared" si="23"/>
        <v>0</v>
      </c>
      <c r="U158" s="1137">
        <f>IF(ISERROR(VLOOKUP($A158,기획현황!$F:$BS,기획현황!$AM$1,FALSE))=TRUE,0,VLOOKUP($A158,기획현황!$F:$BS,기획현황!$AM$1,FALSE))</f>
        <v>0</v>
      </c>
      <c r="V158" s="1138">
        <f t="shared" si="20"/>
        <v>0</v>
      </c>
      <c r="W158" s="1139">
        <f>IF(ISERROR(VLOOKUP($A158,기획현황!$F:$BS,기획현황!$BG$1,FALSE))=TRUE,0,VLOOKUP($A158,기획현황!$F:$BS,기획현황!$BG$1,FALSE))</f>
        <v>0</v>
      </c>
      <c r="X158" s="1138"/>
      <c r="Y158" s="238"/>
      <c r="Z158" s="1130">
        <f t="shared" si="22"/>
        <v>0</v>
      </c>
      <c r="AA158" s="1131">
        <f t="shared" si="22"/>
        <v>0</v>
      </c>
      <c r="AB158" s="1147">
        <f t="shared" si="22"/>
        <v>0</v>
      </c>
      <c r="AC158" s="1140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30">
        <f t="shared" si="24"/>
        <v>0</v>
      </c>
      <c r="AE158" s="1141">
        <f t="shared" si="24"/>
        <v>0</v>
      </c>
      <c r="AF158" s="1141">
        <f t="shared" si="24"/>
        <v>0</v>
      </c>
      <c r="AG158" s="1141">
        <f t="shared" si="24"/>
        <v>0</v>
      </c>
      <c r="AH158" s="1142">
        <f t="shared" si="24"/>
        <v>0</v>
      </c>
      <c r="AI158" s="1142">
        <f t="shared" si="24"/>
        <v>0</v>
      </c>
      <c r="AJ158" s="1143">
        <f>IF(ISERROR(VLOOKUP($A158,기획현황!$F:$BS,기획현황!$AM$1,FALSE))=TRUE,0,VLOOKUP($A158,기획현황!$F:$BS,기획현황!$AM$1,FALSE))</f>
        <v>0</v>
      </c>
      <c r="AK158" s="1138">
        <f t="shared" si="19"/>
        <v>0</v>
      </c>
      <c r="AL158" s="31"/>
    </row>
    <row r="159" spans="2:38" ht="53.25" customHeight="1">
      <c r="B159" s="310" t="str">
        <f t="shared" si="21"/>
        <v/>
      </c>
      <c r="C159" s="1125">
        <f>IF(ISERROR(VLOOKUP($A159,기획현황!$F:$BS,기획현황!$AG$1,FALSE))=TRUE,0,VLOOKUP($A159,기획현황!$F:$BS,기획현황!$AG$1,FALSE))</f>
        <v>0</v>
      </c>
      <c r="D159" s="1125">
        <f>IF(ISERROR(VLOOKUP($A159,기획현황!$F:$BS,기획현황!$AK$1,FALSE))=TRUE,0,VLOOKUP($A159,기획현황!$F:$BS,기획현황!$AK$1,FALSE))</f>
        <v>0</v>
      </c>
      <c r="F159" s="1148"/>
      <c r="G159" s="1127" t="str">
        <f>IF(ISERROR(VLOOKUP($A159,기획현황!$F:$BS,기획현황!$U$1,FALSE))=TRUE,"",VLOOKUP($A159,기획현황!$F:$BS,기획현황!$U$1,FALSE))</f>
        <v/>
      </c>
      <c r="H159" s="1127" t="str">
        <f>IF(ISERROR(VLOOKUP($A159,기획현황!$F:$BS,기획현황!$X$1,FALSE))=TRUE,"",VLOOKUP($A159,기획현황!$F:$BS,기획현황!$X$1,FALSE))</f>
        <v/>
      </c>
      <c r="I159" s="1128" t="str">
        <f>IF(ISERROR(VLOOKUP($A159,기획현황!$F:$BS,기획현황!$AG$1,FALSE))=TRUE,"",VLOOKUP($A159,기획현황!$F:$BS,기획현황!$AG$1,FALSE))</f>
        <v/>
      </c>
      <c r="J159" s="1144">
        <f>SUMIF(기획현황!$F:$F,$A159,기획현황!$AF:$AF)</f>
        <v>0</v>
      </c>
      <c r="K159" s="1130">
        <f>IF(ISERROR(VLOOKUP($A159,기획현황!$F:$BS,기획현황!$AU$1,FALSE))=TRUE,0,VLOOKUP($A159,기획현황!$F:$BS,기획현황!$AU$1,FALSE))</f>
        <v>0</v>
      </c>
      <c r="L159" s="1131">
        <f>IF(ISERROR(VLOOKUP($A159,기획현황!$F:$BS,기획현황!$AV$1,FALSE))=TRUE,0,VLOOKUP($A159,기획현황!$F:$BS,기획현황!$AV$1,FALSE))</f>
        <v>0</v>
      </c>
      <c r="M159" s="1132">
        <f>IF(ISERROR(VLOOKUP($A159,기획현황!$F:$BS,기획현황!$AW$1,FALSE))=TRUE,0,VLOOKUP($A159,기획현황!$F:$BS,기획현황!$AW$1,FALSE))</f>
        <v>0</v>
      </c>
      <c r="N159" s="1133">
        <f>IF(ISERROR(VLOOKUP($A159,기획현황!$F:$BS,기획현황!$AP$1,FALSE))=TRUE,0,VLOOKUP($A159,기획현황!$F:$BS,기획현황!$AP$1,FALSE))</f>
        <v>0</v>
      </c>
      <c r="O159" s="1134">
        <f t="shared" si="23"/>
        <v>0</v>
      </c>
      <c r="P159" s="1135">
        <f t="shared" si="23"/>
        <v>0</v>
      </c>
      <c r="Q159" s="1135">
        <f t="shared" si="23"/>
        <v>0</v>
      </c>
      <c r="R159" s="1135">
        <f t="shared" si="23"/>
        <v>0</v>
      </c>
      <c r="S159" s="1136">
        <f t="shared" si="23"/>
        <v>0</v>
      </c>
      <c r="T159" s="1136">
        <f t="shared" si="23"/>
        <v>0</v>
      </c>
      <c r="U159" s="1137">
        <f>IF(ISERROR(VLOOKUP($A159,기획현황!$F:$BS,기획현황!$AM$1,FALSE))=TRUE,0,VLOOKUP($A159,기획현황!$F:$BS,기획현황!$AM$1,FALSE))</f>
        <v>0</v>
      </c>
      <c r="V159" s="1138">
        <f t="shared" si="20"/>
        <v>0</v>
      </c>
      <c r="W159" s="1139">
        <f>IF(ISERROR(VLOOKUP($A159,기획현황!$F:$BS,기획현황!$BG$1,FALSE))=TRUE,0,VLOOKUP($A159,기획현황!$F:$BS,기획현황!$BG$1,FALSE))</f>
        <v>0</v>
      </c>
      <c r="X159" s="1138"/>
      <c r="Y159" s="238"/>
      <c r="Z159" s="1130">
        <f t="shared" si="22"/>
        <v>0</v>
      </c>
      <c r="AA159" s="1131">
        <f t="shared" si="22"/>
        <v>0</v>
      </c>
      <c r="AB159" s="1147">
        <f t="shared" si="22"/>
        <v>0</v>
      </c>
      <c r="AC159" s="1140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30">
        <f t="shared" si="24"/>
        <v>0</v>
      </c>
      <c r="AE159" s="1141">
        <f t="shared" si="24"/>
        <v>0</v>
      </c>
      <c r="AF159" s="1141">
        <f t="shared" si="24"/>
        <v>0</v>
      </c>
      <c r="AG159" s="1141">
        <f t="shared" si="24"/>
        <v>0</v>
      </c>
      <c r="AH159" s="1142">
        <f t="shared" si="24"/>
        <v>0</v>
      </c>
      <c r="AI159" s="1142">
        <f t="shared" si="24"/>
        <v>0</v>
      </c>
      <c r="AJ159" s="1143">
        <f>IF(ISERROR(VLOOKUP($A159,기획현황!$F:$BS,기획현황!$AM$1,FALSE))=TRUE,0,VLOOKUP($A159,기획현황!$F:$BS,기획현황!$AM$1,FALSE))</f>
        <v>0</v>
      </c>
      <c r="AK159" s="1138">
        <f t="shared" si="19"/>
        <v>0</v>
      </c>
      <c r="AL159" s="31"/>
    </row>
    <row r="160" spans="2:38" ht="53.25" customHeight="1">
      <c r="B160" s="310" t="str">
        <f t="shared" si="21"/>
        <v/>
      </c>
      <c r="C160" s="1125">
        <f>IF(ISERROR(VLOOKUP($A160,기획현황!$F:$BS,기획현황!$AG$1,FALSE))=TRUE,0,VLOOKUP($A160,기획현황!$F:$BS,기획현황!$AG$1,FALSE))</f>
        <v>0</v>
      </c>
      <c r="D160" s="1125">
        <f>IF(ISERROR(VLOOKUP($A160,기획현황!$F:$BS,기획현황!$AK$1,FALSE))=TRUE,0,VLOOKUP($A160,기획현황!$F:$BS,기획현황!$AK$1,FALSE))</f>
        <v>0</v>
      </c>
      <c r="F160" s="1148"/>
      <c r="G160" s="1127" t="str">
        <f>IF(ISERROR(VLOOKUP($A160,기획현황!$F:$BS,기획현황!$U$1,FALSE))=TRUE,"",VLOOKUP($A160,기획현황!$F:$BS,기획현황!$U$1,FALSE))</f>
        <v/>
      </c>
      <c r="H160" s="1127" t="str">
        <f>IF(ISERROR(VLOOKUP($A160,기획현황!$F:$BS,기획현황!$X$1,FALSE))=TRUE,"",VLOOKUP($A160,기획현황!$F:$BS,기획현황!$X$1,FALSE))</f>
        <v/>
      </c>
      <c r="I160" s="1128" t="str">
        <f>IF(ISERROR(VLOOKUP($A160,기획현황!$F:$BS,기획현황!$AG$1,FALSE))=TRUE,"",VLOOKUP($A160,기획현황!$F:$BS,기획현황!$AG$1,FALSE))</f>
        <v/>
      </c>
      <c r="J160" s="1144">
        <f>SUMIF(기획현황!$F:$F,$A160,기획현황!$AF:$AF)</f>
        <v>0</v>
      </c>
      <c r="K160" s="1130">
        <f>IF(ISERROR(VLOOKUP($A160,기획현황!$F:$BS,기획현황!$AU$1,FALSE))=TRUE,0,VLOOKUP($A160,기획현황!$F:$BS,기획현황!$AU$1,FALSE))</f>
        <v>0</v>
      </c>
      <c r="L160" s="1131">
        <f>IF(ISERROR(VLOOKUP($A160,기획현황!$F:$BS,기획현황!$AV$1,FALSE))=TRUE,0,VLOOKUP($A160,기획현황!$F:$BS,기획현황!$AV$1,FALSE))</f>
        <v>0</v>
      </c>
      <c r="M160" s="1132">
        <f>IF(ISERROR(VLOOKUP($A160,기획현황!$F:$BS,기획현황!$AW$1,FALSE))=TRUE,0,VLOOKUP($A160,기획현황!$F:$BS,기획현황!$AW$1,FALSE))</f>
        <v>0</v>
      </c>
      <c r="N160" s="1133">
        <f>IF(ISERROR(VLOOKUP($A160,기획현황!$F:$BS,기획현황!$AP$1,FALSE))=TRUE,0,VLOOKUP($A160,기획현황!$F:$BS,기획현황!$AP$1,FALSE))</f>
        <v>0</v>
      </c>
      <c r="O160" s="1134">
        <f t="shared" si="23"/>
        <v>0</v>
      </c>
      <c r="P160" s="1135">
        <f t="shared" si="23"/>
        <v>0</v>
      </c>
      <c r="Q160" s="1135">
        <f t="shared" si="23"/>
        <v>0</v>
      </c>
      <c r="R160" s="1135">
        <f t="shared" si="23"/>
        <v>0</v>
      </c>
      <c r="S160" s="1136">
        <f t="shared" si="23"/>
        <v>0</v>
      </c>
      <c r="T160" s="1136">
        <f t="shared" si="23"/>
        <v>0</v>
      </c>
      <c r="U160" s="1137">
        <f>IF(ISERROR(VLOOKUP($A160,기획현황!$F:$BS,기획현황!$AM$1,FALSE))=TRUE,0,VLOOKUP($A160,기획현황!$F:$BS,기획현황!$AM$1,FALSE))</f>
        <v>0</v>
      </c>
      <c r="V160" s="1138">
        <f t="shared" si="20"/>
        <v>0</v>
      </c>
      <c r="W160" s="1139">
        <f>IF(ISERROR(VLOOKUP($A160,기획현황!$F:$BS,기획현황!$BG$1,FALSE))=TRUE,0,VLOOKUP($A160,기획현황!$F:$BS,기획현황!$BG$1,FALSE))</f>
        <v>0</v>
      </c>
      <c r="X160" s="1138"/>
      <c r="Y160" s="238"/>
      <c r="Z160" s="1130">
        <f t="shared" si="22"/>
        <v>0</v>
      </c>
      <c r="AA160" s="1131">
        <f t="shared" si="22"/>
        <v>0</v>
      </c>
      <c r="AB160" s="1147">
        <f t="shared" si="22"/>
        <v>0</v>
      </c>
      <c r="AC160" s="1140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30">
        <f t="shared" si="24"/>
        <v>0</v>
      </c>
      <c r="AE160" s="1141">
        <f t="shared" si="24"/>
        <v>0</v>
      </c>
      <c r="AF160" s="1141">
        <f t="shared" si="24"/>
        <v>0</v>
      </c>
      <c r="AG160" s="1141">
        <f t="shared" si="24"/>
        <v>0</v>
      </c>
      <c r="AH160" s="1142">
        <f t="shared" si="24"/>
        <v>0</v>
      </c>
      <c r="AI160" s="1142">
        <f t="shared" si="24"/>
        <v>0</v>
      </c>
      <c r="AJ160" s="1143">
        <f>IF(ISERROR(VLOOKUP($A160,기획현황!$F:$BS,기획현황!$AM$1,FALSE))=TRUE,0,VLOOKUP($A160,기획현황!$F:$BS,기획현황!$AM$1,FALSE))</f>
        <v>0</v>
      </c>
      <c r="AK160" s="1138">
        <f t="shared" si="19"/>
        <v>0</v>
      </c>
      <c r="AL160" s="31"/>
    </row>
    <row r="161" spans="2:38" ht="53.25" customHeight="1">
      <c r="B161" s="310" t="str">
        <f t="shared" si="21"/>
        <v/>
      </c>
      <c r="C161" s="1125">
        <f>IF(ISERROR(VLOOKUP($A161,기획현황!$F:$BS,기획현황!$AG$1,FALSE))=TRUE,0,VLOOKUP($A161,기획현황!$F:$BS,기획현황!$AG$1,FALSE))</f>
        <v>0</v>
      </c>
      <c r="D161" s="1125">
        <f>IF(ISERROR(VLOOKUP($A161,기획현황!$F:$BS,기획현황!$AK$1,FALSE))=TRUE,0,VLOOKUP($A161,기획현황!$F:$BS,기획현황!$AK$1,FALSE))</f>
        <v>0</v>
      </c>
      <c r="F161" s="1148"/>
      <c r="G161" s="1127" t="str">
        <f>IF(ISERROR(VLOOKUP($A161,기획현황!$F:$BS,기획현황!$U$1,FALSE))=TRUE,"",VLOOKUP($A161,기획현황!$F:$BS,기획현황!$U$1,FALSE))</f>
        <v/>
      </c>
      <c r="H161" s="1127" t="str">
        <f>IF(ISERROR(VLOOKUP($A161,기획현황!$F:$BS,기획현황!$X$1,FALSE))=TRUE,"",VLOOKUP($A161,기획현황!$F:$BS,기획현황!$X$1,FALSE))</f>
        <v/>
      </c>
      <c r="I161" s="1128" t="str">
        <f>IF(ISERROR(VLOOKUP($A161,기획현황!$F:$BS,기획현황!$AG$1,FALSE))=TRUE,"",VLOOKUP($A161,기획현황!$F:$BS,기획현황!$AG$1,FALSE))</f>
        <v/>
      </c>
      <c r="J161" s="1144">
        <f>SUMIF(기획현황!$F:$F,$A161,기획현황!$AF:$AF)</f>
        <v>0</v>
      </c>
      <c r="K161" s="1130">
        <f>IF(ISERROR(VLOOKUP($A161,기획현황!$F:$BS,기획현황!$AU$1,FALSE))=TRUE,0,VLOOKUP($A161,기획현황!$F:$BS,기획현황!$AU$1,FALSE))</f>
        <v>0</v>
      </c>
      <c r="L161" s="1131">
        <f>IF(ISERROR(VLOOKUP($A161,기획현황!$F:$BS,기획현황!$AV$1,FALSE))=TRUE,0,VLOOKUP($A161,기획현황!$F:$BS,기획현황!$AV$1,FALSE))</f>
        <v>0</v>
      </c>
      <c r="M161" s="1132">
        <f>IF(ISERROR(VLOOKUP($A161,기획현황!$F:$BS,기획현황!$AW$1,FALSE))=TRUE,0,VLOOKUP($A161,기획현황!$F:$BS,기획현황!$AW$1,FALSE))</f>
        <v>0</v>
      </c>
      <c r="N161" s="1133">
        <f>IF(ISERROR(VLOOKUP($A161,기획현황!$F:$BS,기획현황!$AP$1,FALSE))=TRUE,0,VLOOKUP($A161,기획현황!$F:$BS,기획현황!$AP$1,FALSE))</f>
        <v>0</v>
      </c>
      <c r="O161" s="1134">
        <f t="shared" si="23"/>
        <v>0</v>
      </c>
      <c r="P161" s="1135">
        <f t="shared" si="23"/>
        <v>0</v>
      </c>
      <c r="Q161" s="1135">
        <f t="shared" si="23"/>
        <v>0</v>
      </c>
      <c r="R161" s="1135">
        <f t="shared" si="23"/>
        <v>0</v>
      </c>
      <c r="S161" s="1136">
        <f t="shared" si="23"/>
        <v>0</v>
      </c>
      <c r="T161" s="1136">
        <f t="shared" si="23"/>
        <v>0</v>
      </c>
      <c r="U161" s="1137">
        <f>IF(ISERROR(VLOOKUP($A161,기획현황!$F:$BS,기획현황!$AM$1,FALSE))=TRUE,0,VLOOKUP($A161,기획현황!$F:$BS,기획현황!$AM$1,FALSE))</f>
        <v>0</v>
      </c>
      <c r="V161" s="1138">
        <f t="shared" si="20"/>
        <v>0</v>
      </c>
      <c r="W161" s="1139">
        <f>IF(ISERROR(VLOOKUP($A161,기획현황!$F:$BS,기획현황!$BG$1,FALSE))=TRUE,0,VLOOKUP($A161,기획현황!$F:$BS,기획현황!$BG$1,FALSE))</f>
        <v>0</v>
      </c>
      <c r="X161" s="1138"/>
      <c r="Y161" s="238"/>
      <c r="Z161" s="1130">
        <f t="shared" si="22"/>
        <v>0</v>
      </c>
      <c r="AA161" s="1131">
        <f t="shared" si="22"/>
        <v>0</v>
      </c>
      <c r="AB161" s="1147">
        <f t="shared" si="22"/>
        <v>0</v>
      </c>
      <c r="AC161" s="1140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30">
        <f t="shared" si="24"/>
        <v>0</v>
      </c>
      <c r="AE161" s="1141">
        <f t="shared" si="24"/>
        <v>0</v>
      </c>
      <c r="AF161" s="1141">
        <f t="shared" si="24"/>
        <v>0</v>
      </c>
      <c r="AG161" s="1141">
        <f t="shared" si="24"/>
        <v>0</v>
      </c>
      <c r="AH161" s="1142">
        <f t="shared" si="24"/>
        <v>0</v>
      </c>
      <c r="AI161" s="1142">
        <f t="shared" si="24"/>
        <v>0</v>
      </c>
      <c r="AJ161" s="1143">
        <f>IF(ISERROR(VLOOKUP($A161,기획현황!$F:$BS,기획현황!$AM$1,FALSE))=TRUE,0,VLOOKUP($A161,기획현황!$F:$BS,기획현황!$AM$1,FALSE))</f>
        <v>0</v>
      </c>
      <c r="AK161" s="1138">
        <f t="shared" si="19"/>
        <v>0</v>
      </c>
      <c r="AL161" s="31"/>
    </row>
    <row r="162" spans="2:38" ht="53.25" customHeight="1">
      <c r="B162" s="310" t="str">
        <f t="shared" si="21"/>
        <v/>
      </c>
      <c r="C162" s="1125">
        <f>IF(ISERROR(VLOOKUP($A162,기획현황!$F:$BS,기획현황!$AG$1,FALSE))=TRUE,0,VLOOKUP($A162,기획현황!$F:$BS,기획현황!$AG$1,FALSE))</f>
        <v>0</v>
      </c>
      <c r="D162" s="1125">
        <f>IF(ISERROR(VLOOKUP($A162,기획현황!$F:$BS,기획현황!$AK$1,FALSE))=TRUE,0,VLOOKUP($A162,기획현황!$F:$BS,기획현황!$AK$1,FALSE))</f>
        <v>0</v>
      </c>
      <c r="F162" s="1148"/>
      <c r="G162" s="1127" t="str">
        <f>IF(ISERROR(VLOOKUP($A162,기획현황!$F:$BS,기획현황!$U$1,FALSE))=TRUE,"",VLOOKUP($A162,기획현황!$F:$BS,기획현황!$U$1,FALSE))</f>
        <v/>
      </c>
      <c r="H162" s="1127" t="str">
        <f>IF(ISERROR(VLOOKUP($A162,기획현황!$F:$BS,기획현황!$X$1,FALSE))=TRUE,"",VLOOKUP($A162,기획현황!$F:$BS,기획현황!$X$1,FALSE))</f>
        <v/>
      </c>
      <c r="I162" s="1128" t="str">
        <f>IF(ISERROR(VLOOKUP($A162,기획현황!$F:$BS,기획현황!$AG$1,FALSE))=TRUE,"",VLOOKUP($A162,기획현황!$F:$BS,기획현황!$AG$1,FALSE))</f>
        <v/>
      </c>
      <c r="J162" s="1144">
        <f>SUMIF(기획현황!$F:$F,$A162,기획현황!$AF:$AF)</f>
        <v>0</v>
      </c>
      <c r="K162" s="1130">
        <f>IF(ISERROR(VLOOKUP($A162,기획현황!$F:$BS,기획현황!$AU$1,FALSE))=TRUE,0,VLOOKUP($A162,기획현황!$F:$BS,기획현황!$AU$1,FALSE))</f>
        <v>0</v>
      </c>
      <c r="L162" s="1131">
        <f>IF(ISERROR(VLOOKUP($A162,기획현황!$F:$BS,기획현황!$AV$1,FALSE))=TRUE,0,VLOOKUP($A162,기획현황!$F:$BS,기획현황!$AV$1,FALSE))</f>
        <v>0</v>
      </c>
      <c r="M162" s="1132">
        <f>IF(ISERROR(VLOOKUP($A162,기획현황!$F:$BS,기획현황!$AW$1,FALSE))=TRUE,0,VLOOKUP($A162,기획현황!$F:$BS,기획현황!$AW$1,FALSE))</f>
        <v>0</v>
      </c>
      <c r="N162" s="1133">
        <f>IF(ISERROR(VLOOKUP($A162,기획현황!$F:$BS,기획현황!$AP$1,FALSE))=TRUE,0,VLOOKUP($A162,기획현황!$F:$BS,기획현황!$AP$1,FALSE))</f>
        <v>0</v>
      </c>
      <c r="O162" s="1134">
        <f t="shared" si="23"/>
        <v>0</v>
      </c>
      <c r="P162" s="1135">
        <f t="shared" si="23"/>
        <v>0</v>
      </c>
      <c r="Q162" s="1135">
        <f t="shared" si="23"/>
        <v>0</v>
      </c>
      <c r="R162" s="1135">
        <f t="shared" si="23"/>
        <v>0</v>
      </c>
      <c r="S162" s="1136">
        <f t="shared" si="23"/>
        <v>0</v>
      </c>
      <c r="T162" s="1136">
        <f t="shared" si="23"/>
        <v>0</v>
      </c>
      <c r="U162" s="1137">
        <f>IF(ISERROR(VLOOKUP($A162,기획현황!$F:$BS,기획현황!$AM$1,FALSE))=TRUE,0,VLOOKUP($A162,기획현황!$F:$BS,기획현황!$AM$1,FALSE))</f>
        <v>0</v>
      </c>
      <c r="V162" s="1138">
        <f t="shared" si="20"/>
        <v>0</v>
      </c>
      <c r="W162" s="1139">
        <f>IF(ISERROR(VLOOKUP($A162,기획현황!$F:$BS,기획현황!$BG$1,FALSE))=TRUE,0,VLOOKUP($A162,기획현황!$F:$BS,기획현황!$BG$1,FALSE))</f>
        <v>0</v>
      </c>
      <c r="X162" s="1138"/>
      <c r="Y162" s="238"/>
      <c r="Z162" s="1130">
        <f t="shared" si="22"/>
        <v>0</v>
      </c>
      <c r="AA162" s="1131">
        <f t="shared" si="22"/>
        <v>0</v>
      </c>
      <c r="AB162" s="1147">
        <f t="shared" si="22"/>
        <v>0</v>
      </c>
      <c r="AC162" s="1140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30">
        <f t="shared" si="24"/>
        <v>0</v>
      </c>
      <c r="AE162" s="1141">
        <f t="shared" si="24"/>
        <v>0</v>
      </c>
      <c r="AF162" s="1141">
        <f t="shared" si="24"/>
        <v>0</v>
      </c>
      <c r="AG162" s="1141">
        <f t="shared" si="24"/>
        <v>0</v>
      </c>
      <c r="AH162" s="1142">
        <f t="shared" si="24"/>
        <v>0</v>
      </c>
      <c r="AI162" s="1142">
        <f t="shared" si="24"/>
        <v>0</v>
      </c>
      <c r="AJ162" s="1143">
        <f>IF(ISERROR(VLOOKUP($A162,기획현황!$F:$BS,기획현황!$AM$1,FALSE))=TRUE,0,VLOOKUP($A162,기획현황!$F:$BS,기획현황!$AM$1,FALSE))</f>
        <v>0</v>
      </c>
      <c r="AK162" s="1138">
        <f t="shared" si="19"/>
        <v>0</v>
      </c>
      <c r="AL162" s="31"/>
    </row>
    <row r="163" spans="2:38" ht="53.25" customHeight="1">
      <c r="B163" s="310" t="str">
        <f t="shared" si="21"/>
        <v/>
      </c>
      <c r="C163" s="1125">
        <f>IF(ISERROR(VLOOKUP($A163,기획현황!$F:$BS,기획현황!$AG$1,FALSE))=TRUE,0,VLOOKUP($A163,기획현황!$F:$BS,기획현황!$AG$1,FALSE))</f>
        <v>0</v>
      </c>
      <c r="D163" s="1125">
        <f>IF(ISERROR(VLOOKUP($A163,기획현황!$F:$BS,기획현황!$AK$1,FALSE))=TRUE,0,VLOOKUP($A163,기획현황!$F:$BS,기획현황!$AK$1,FALSE))</f>
        <v>0</v>
      </c>
      <c r="F163" s="1148"/>
      <c r="G163" s="1127" t="str">
        <f>IF(ISERROR(VLOOKUP($A163,기획현황!$F:$BS,기획현황!$U$1,FALSE))=TRUE,"",VLOOKUP($A163,기획현황!$F:$BS,기획현황!$U$1,FALSE))</f>
        <v/>
      </c>
      <c r="H163" s="1127" t="str">
        <f>IF(ISERROR(VLOOKUP($A163,기획현황!$F:$BS,기획현황!$X$1,FALSE))=TRUE,"",VLOOKUP($A163,기획현황!$F:$BS,기획현황!$X$1,FALSE))</f>
        <v/>
      </c>
      <c r="I163" s="1128" t="str">
        <f>IF(ISERROR(VLOOKUP($A163,기획현황!$F:$BS,기획현황!$AG$1,FALSE))=TRUE,"",VLOOKUP($A163,기획현황!$F:$BS,기획현황!$AG$1,FALSE))</f>
        <v/>
      </c>
      <c r="J163" s="1144">
        <f>SUMIF(기획현황!$F:$F,$A163,기획현황!$AF:$AF)</f>
        <v>0</v>
      </c>
      <c r="K163" s="1130">
        <f>IF(ISERROR(VLOOKUP($A163,기획현황!$F:$BS,기획현황!$AU$1,FALSE))=TRUE,0,VLOOKUP($A163,기획현황!$F:$BS,기획현황!$AU$1,FALSE))</f>
        <v>0</v>
      </c>
      <c r="L163" s="1131">
        <f>IF(ISERROR(VLOOKUP($A163,기획현황!$F:$BS,기획현황!$AV$1,FALSE))=TRUE,0,VLOOKUP($A163,기획현황!$F:$BS,기획현황!$AV$1,FALSE))</f>
        <v>0</v>
      </c>
      <c r="M163" s="1132">
        <f>IF(ISERROR(VLOOKUP($A163,기획현황!$F:$BS,기획현황!$AW$1,FALSE))=TRUE,0,VLOOKUP($A163,기획현황!$F:$BS,기획현황!$AW$1,FALSE))</f>
        <v>0</v>
      </c>
      <c r="N163" s="1133">
        <f>IF(ISERROR(VLOOKUP($A163,기획현황!$F:$BS,기획현황!$AP$1,FALSE))=TRUE,0,VLOOKUP($A163,기획현황!$F:$BS,기획현황!$AP$1,FALSE))</f>
        <v>0</v>
      </c>
      <c r="O163" s="1134">
        <f t="shared" si="23"/>
        <v>0</v>
      </c>
      <c r="P163" s="1135">
        <f t="shared" si="23"/>
        <v>0</v>
      </c>
      <c r="Q163" s="1135">
        <f t="shared" si="23"/>
        <v>0</v>
      </c>
      <c r="R163" s="1135">
        <f t="shared" si="23"/>
        <v>0</v>
      </c>
      <c r="S163" s="1136">
        <f t="shared" si="23"/>
        <v>0</v>
      </c>
      <c r="T163" s="1136">
        <f t="shared" si="23"/>
        <v>0</v>
      </c>
      <c r="U163" s="1137">
        <f>IF(ISERROR(VLOOKUP($A163,기획현황!$F:$BS,기획현황!$AM$1,FALSE))=TRUE,0,VLOOKUP($A163,기획현황!$F:$BS,기획현황!$AM$1,FALSE))</f>
        <v>0</v>
      </c>
      <c r="V163" s="1138">
        <f t="shared" si="20"/>
        <v>0</v>
      </c>
      <c r="W163" s="1139">
        <f>IF(ISERROR(VLOOKUP($A163,기획현황!$F:$BS,기획현황!$BG$1,FALSE))=TRUE,0,VLOOKUP($A163,기획현황!$F:$BS,기획현황!$BG$1,FALSE))</f>
        <v>0</v>
      </c>
      <c r="X163" s="1138"/>
      <c r="Y163" s="238"/>
      <c r="Z163" s="1130">
        <f t="shared" si="22"/>
        <v>0</v>
      </c>
      <c r="AA163" s="1131">
        <f t="shared" si="22"/>
        <v>0</v>
      </c>
      <c r="AB163" s="1147">
        <f t="shared" si="22"/>
        <v>0</v>
      </c>
      <c r="AC163" s="1140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30">
        <f t="shared" si="24"/>
        <v>0</v>
      </c>
      <c r="AE163" s="1141">
        <f t="shared" si="24"/>
        <v>0</v>
      </c>
      <c r="AF163" s="1141">
        <f t="shared" si="24"/>
        <v>0</v>
      </c>
      <c r="AG163" s="1141">
        <f t="shared" si="24"/>
        <v>0</v>
      </c>
      <c r="AH163" s="1142">
        <f t="shared" si="24"/>
        <v>0</v>
      </c>
      <c r="AI163" s="1142">
        <f t="shared" si="24"/>
        <v>0</v>
      </c>
      <c r="AJ163" s="1143">
        <f>IF(ISERROR(VLOOKUP($A163,기획현황!$F:$BS,기획현황!$AM$1,FALSE))=TRUE,0,VLOOKUP($A163,기획현황!$F:$BS,기획현황!$AM$1,FALSE))</f>
        <v>0</v>
      </c>
      <c r="AK163" s="1138">
        <f t="shared" si="19"/>
        <v>0</v>
      </c>
      <c r="AL163" s="31"/>
    </row>
    <row r="164" spans="2:38" ht="53.25" customHeight="1">
      <c r="B164" s="310" t="str">
        <f t="shared" si="21"/>
        <v/>
      </c>
      <c r="C164" s="1125">
        <f>IF(ISERROR(VLOOKUP($A164,기획현황!$F:$BS,기획현황!$AG$1,FALSE))=TRUE,0,VLOOKUP($A164,기획현황!$F:$BS,기획현황!$AG$1,FALSE))</f>
        <v>0</v>
      </c>
      <c r="D164" s="1125">
        <f>IF(ISERROR(VLOOKUP($A164,기획현황!$F:$BS,기획현황!$AK$1,FALSE))=TRUE,0,VLOOKUP($A164,기획현황!$F:$BS,기획현황!$AK$1,FALSE))</f>
        <v>0</v>
      </c>
      <c r="F164" s="1148"/>
      <c r="G164" s="1127" t="str">
        <f>IF(ISERROR(VLOOKUP($A164,기획현황!$F:$BS,기획현황!$U$1,FALSE))=TRUE,"",VLOOKUP($A164,기획현황!$F:$BS,기획현황!$U$1,FALSE))</f>
        <v/>
      </c>
      <c r="H164" s="1127" t="str">
        <f>IF(ISERROR(VLOOKUP($A164,기획현황!$F:$BS,기획현황!$X$1,FALSE))=TRUE,"",VLOOKUP($A164,기획현황!$F:$BS,기획현황!$X$1,FALSE))</f>
        <v/>
      </c>
      <c r="I164" s="1128" t="str">
        <f>IF(ISERROR(VLOOKUP($A164,기획현황!$F:$BS,기획현황!$AG$1,FALSE))=TRUE,"",VLOOKUP($A164,기획현황!$F:$BS,기획현황!$AG$1,FALSE))</f>
        <v/>
      </c>
      <c r="J164" s="1144">
        <f>SUMIF(기획현황!$F:$F,$A164,기획현황!$AF:$AF)</f>
        <v>0</v>
      </c>
      <c r="K164" s="1130">
        <f>IF(ISERROR(VLOOKUP($A164,기획현황!$F:$BS,기획현황!$AU$1,FALSE))=TRUE,0,VLOOKUP($A164,기획현황!$F:$BS,기획현황!$AU$1,FALSE))</f>
        <v>0</v>
      </c>
      <c r="L164" s="1131">
        <f>IF(ISERROR(VLOOKUP($A164,기획현황!$F:$BS,기획현황!$AV$1,FALSE))=TRUE,0,VLOOKUP($A164,기획현황!$F:$BS,기획현황!$AV$1,FALSE))</f>
        <v>0</v>
      </c>
      <c r="M164" s="1132">
        <f>IF(ISERROR(VLOOKUP($A164,기획현황!$F:$BS,기획현황!$AW$1,FALSE))=TRUE,0,VLOOKUP($A164,기획현황!$F:$BS,기획현황!$AW$1,FALSE))</f>
        <v>0</v>
      </c>
      <c r="N164" s="1133">
        <f>IF(ISERROR(VLOOKUP($A164,기획현황!$F:$BS,기획현황!$AP$1,FALSE))=TRUE,0,VLOOKUP($A164,기획현황!$F:$BS,기획현황!$AP$1,FALSE))</f>
        <v>0</v>
      </c>
      <c r="O164" s="1134">
        <f t="shared" si="23"/>
        <v>0</v>
      </c>
      <c r="P164" s="1135">
        <f t="shared" si="23"/>
        <v>0</v>
      </c>
      <c r="Q164" s="1135">
        <f t="shared" si="23"/>
        <v>0</v>
      </c>
      <c r="R164" s="1135">
        <f t="shared" si="23"/>
        <v>0</v>
      </c>
      <c r="S164" s="1136">
        <f t="shared" si="23"/>
        <v>0</v>
      </c>
      <c r="T164" s="1136">
        <f t="shared" si="23"/>
        <v>0</v>
      </c>
      <c r="U164" s="1137">
        <f>IF(ISERROR(VLOOKUP($A164,기획현황!$F:$BS,기획현황!$AM$1,FALSE))=TRUE,0,VLOOKUP($A164,기획현황!$F:$BS,기획현황!$AM$1,FALSE))</f>
        <v>0</v>
      </c>
      <c r="V164" s="1138">
        <f t="shared" si="20"/>
        <v>0</v>
      </c>
      <c r="W164" s="1139">
        <f>IF(ISERROR(VLOOKUP($A164,기획현황!$F:$BS,기획현황!$BG$1,FALSE))=TRUE,0,VLOOKUP($A164,기획현황!$F:$BS,기획현황!$BG$1,FALSE))</f>
        <v>0</v>
      </c>
      <c r="X164" s="1138"/>
      <c r="Y164" s="238"/>
      <c r="Z164" s="1130">
        <f t="shared" si="22"/>
        <v>0</v>
      </c>
      <c r="AA164" s="1131">
        <f t="shared" si="22"/>
        <v>0</v>
      </c>
      <c r="AB164" s="1147">
        <f t="shared" si="22"/>
        <v>0</v>
      </c>
      <c r="AC164" s="1140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30">
        <f t="shared" si="24"/>
        <v>0</v>
      </c>
      <c r="AE164" s="1141">
        <f t="shared" si="24"/>
        <v>0</v>
      </c>
      <c r="AF164" s="1141">
        <f t="shared" si="24"/>
        <v>0</v>
      </c>
      <c r="AG164" s="1141">
        <f t="shared" si="24"/>
        <v>0</v>
      </c>
      <c r="AH164" s="1142">
        <f t="shared" si="24"/>
        <v>0</v>
      </c>
      <c r="AI164" s="1142">
        <f t="shared" si="24"/>
        <v>0</v>
      </c>
      <c r="AJ164" s="1143">
        <f>IF(ISERROR(VLOOKUP($A164,기획현황!$F:$BS,기획현황!$AM$1,FALSE))=TRUE,0,VLOOKUP($A164,기획현황!$F:$BS,기획현황!$AM$1,FALSE))</f>
        <v>0</v>
      </c>
      <c r="AK164" s="1138">
        <f t="shared" si="19"/>
        <v>0</v>
      </c>
      <c r="AL164" s="31"/>
    </row>
    <row r="165" spans="2:38" ht="53.25" customHeight="1">
      <c r="B165" s="310" t="str">
        <f t="shared" si="21"/>
        <v/>
      </c>
      <c r="C165" s="1125">
        <f>IF(ISERROR(VLOOKUP($A165,기획현황!$F:$BS,기획현황!$AG$1,FALSE))=TRUE,0,VLOOKUP($A165,기획현황!$F:$BS,기획현황!$AG$1,FALSE))</f>
        <v>0</v>
      </c>
      <c r="D165" s="1125">
        <f>IF(ISERROR(VLOOKUP($A165,기획현황!$F:$BS,기획현황!$AK$1,FALSE))=TRUE,0,VLOOKUP($A165,기획현황!$F:$BS,기획현황!$AK$1,FALSE))</f>
        <v>0</v>
      </c>
      <c r="F165" s="1148"/>
      <c r="G165" s="1127" t="str">
        <f>IF(ISERROR(VLOOKUP($A165,기획현황!$F:$BS,기획현황!$U$1,FALSE))=TRUE,"",VLOOKUP($A165,기획현황!$F:$BS,기획현황!$U$1,FALSE))</f>
        <v/>
      </c>
      <c r="H165" s="1127" t="str">
        <f>IF(ISERROR(VLOOKUP($A165,기획현황!$F:$BS,기획현황!$X$1,FALSE))=TRUE,"",VLOOKUP($A165,기획현황!$F:$BS,기획현황!$X$1,FALSE))</f>
        <v/>
      </c>
      <c r="I165" s="1128" t="str">
        <f>IF(ISERROR(VLOOKUP($A165,기획현황!$F:$BS,기획현황!$AG$1,FALSE))=TRUE,"",VLOOKUP($A165,기획현황!$F:$BS,기획현황!$AG$1,FALSE))</f>
        <v/>
      </c>
      <c r="J165" s="1144">
        <f>SUMIF(기획현황!$F:$F,$A165,기획현황!$AF:$AF)</f>
        <v>0</v>
      </c>
      <c r="K165" s="1130">
        <f>IF(ISERROR(VLOOKUP($A165,기획현황!$F:$BS,기획현황!$AU$1,FALSE))=TRUE,0,VLOOKUP($A165,기획현황!$F:$BS,기획현황!$AU$1,FALSE))</f>
        <v>0</v>
      </c>
      <c r="L165" s="1131">
        <f>IF(ISERROR(VLOOKUP($A165,기획현황!$F:$BS,기획현황!$AV$1,FALSE))=TRUE,0,VLOOKUP($A165,기획현황!$F:$BS,기획현황!$AV$1,FALSE))</f>
        <v>0</v>
      </c>
      <c r="M165" s="1132">
        <f>IF(ISERROR(VLOOKUP($A165,기획현황!$F:$BS,기획현황!$AW$1,FALSE))=TRUE,0,VLOOKUP($A165,기획현황!$F:$BS,기획현황!$AW$1,FALSE))</f>
        <v>0</v>
      </c>
      <c r="N165" s="1133">
        <f>IF(ISERROR(VLOOKUP($A165,기획현황!$F:$BS,기획현황!$AP$1,FALSE))=TRUE,0,VLOOKUP($A165,기획현황!$F:$BS,기획현황!$AP$1,FALSE))</f>
        <v>0</v>
      </c>
      <c r="O165" s="1134">
        <f t="shared" si="23"/>
        <v>0</v>
      </c>
      <c r="P165" s="1135">
        <f t="shared" si="23"/>
        <v>0</v>
      </c>
      <c r="Q165" s="1135">
        <f t="shared" si="23"/>
        <v>0</v>
      </c>
      <c r="R165" s="1135">
        <f t="shared" si="23"/>
        <v>0</v>
      </c>
      <c r="S165" s="1136">
        <f t="shared" si="23"/>
        <v>0</v>
      </c>
      <c r="T165" s="1136">
        <f t="shared" si="23"/>
        <v>0</v>
      </c>
      <c r="U165" s="1137">
        <f>IF(ISERROR(VLOOKUP($A165,기획현황!$F:$BS,기획현황!$AM$1,FALSE))=TRUE,0,VLOOKUP($A165,기획현황!$F:$BS,기획현황!$AM$1,FALSE))</f>
        <v>0</v>
      </c>
      <c r="V165" s="1138">
        <f t="shared" si="20"/>
        <v>0</v>
      </c>
      <c r="W165" s="1139">
        <f>IF(ISERROR(VLOOKUP($A165,기획현황!$F:$BS,기획현황!$BG$1,FALSE))=TRUE,0,VLOOKUP($A165,기획현황!$F:$BS,기획현황!$BG$1,FALSE))</f>
        <v>0</v>
      </c>
      <c r="X165" s="1138"/>
      <c r="Y165" s="238"/>
      <c r="Z165" s="1130">
        <f t="shared" si="22"/>
        <v>0</v>
      </c>
      <c r="AA165" s="1131">
        <f t="shared" si="22"/>
        <v>0</v>
      </c>
      <c r="AB165" s="1147">
        <f t="shared" si="22"/>
        <v>0</v>
      </c>
      <c r="AC165" s="1140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30">
        <f t="shared" si="24"/>
        <v>0</v>
      </c>
      <c r="AE165" s="1141">
        <f t="shared" si="24"/>
        <v>0</v>
      </c>
      <c r="AF165" s="1141">
        <f t="shared" si="24"/>
        <v>0</v>
      </c>
      <c r="AG165" s="1141">
        <f t="shared" si="24"/>
        <v>0</v>
      </c>
      <c r="AH165" s="1142">
        <f t="shared" si="24"/>
        <v>0</v>
      </c>
      <c r="AI165" s="1142">
        <f t="shared" si="24"/>
        <v>0</v>
      </c>
      <c r="AJ165" s="1143">
        <f>IF(ISERROR(VLOOKUP($A165,기획현황!$F:$BS,기획현황!$AM$1,FALSE))=TRUE,0,VLOOKUP($A165,기획현황!$F:$BS,기획현황!$AM$1,FALSE))</f>
        <v>0</v>
      </c>
      <c r="AK165" s="1138">
        <f t="shared" si="19"/>
        <v>0</v>
      </c>
      <c r="AL165" s="31"/>
    </row>
    <row r="166" spans="2:38" ht="53.25" customHeight="1">
      <c r="B166" s="310" t="str">
        <f t="shared" si="21"/>
        <v/>
      </c>
      <c r="C166" s="1125">
        <f>IF(ISERROR(VLOOKUP($A166,기획현황!$F:$BS,기획현황!$AG$1,FALSE))=TRUE,0,VLOOKUP($A166,기획현황!$F:$BS,기획현황!$AG$1,FALSE))</f>
        <v>0</v>
      </c>
      <c r="D166" s="1125">
        <f>IF(ISERROR(VLOOKUP($A166,기획현황!$F:$BS,기획현황!$AK$1,FALSE))=TRUE,0,VLOOKUP($A166,기획현황!$F:$BS,기획현황!$AK$1,FALSE))</f>
        <v>0</v>
      </c>
      <c r="F166" s="1148"/>
      <c r="G166" s="1127" t="str">
        <f>IF(ISERROR(VLOOKUP($A166,기획현황!$F:$BS,기획현황!$U$1,FALSE))=TRUE,"",VLOOKUP($A166,기획현황!$F:$BS,기획현황!$U$1,FALSE))</f>
        <v/>
      </c>
      <c r="H166" s="1127" t="str">
        <f>IF(ISERROR(VLOOKUP($A166,기획현황!$F:$BS,기획현황!$X$1,FALSE))=TRUE,"",VLOOKUP($A166,기획현황!$F:$BS,기획현황!$X$1,FALSE))</f>
        <v/>
      </c>
      <c r="I166" s="1128" t="str">
        <f>IF(ISERROR(VLOOKUP($A166,기획현황!$F:$BS,기획현황!$AG$1,FALSE))=TRUE,"",VLOOKUP($A166,기획현황!$F:$BS,기획현황!$AG$1,FALSE))</f>
        <v/>
      </c>
      <c r="J166" s="1144">
        <f>SUMIF(기획현황!$F:$F,$A166,기획현황!$AF:$AF)</f>
        <v>0</v>
      </c>
      <c r="K166" s="1130">
        <f>IF(ISERROR(VLOOKUP($A166,기획현황!$F:$BS,기획현황!$AU$1,FALSE))=TRUE,0,VLOOKUP($A166,기획현황!$F:$BS,기획현황!$AU$1,FALSE))</f>
        <v>0</v>
      </c>
      <c r="L166" s="1131">
        <f>IF(ISERROR(VLOOKUP($A166,기획현황!$F:$BS,기획현황!$AV$1,FALSE))=TRUE,0,VLOOKUP($A166,기획현황!$F:$BS,기획현황!$AV$1,FALSE))</f>
        <v>0</v>
      </c>
      <c r="M166" s="1132">
        <f>IF(ISERROR(VLOOKUP($A166,기획현황!$F:$BS,기획현황!$AW$1,FALSE))=TRUE,0,VLOOKUP($A166,기획현황!$F:$BS,기획현황!$AW$1,FALSE))</f>
        <v>0</v>
      </c>
      <c r="N166" s="1133">
        <f>IF(ISERROR(VLOOKUP($A166,기획현황!$F:$BS,기획현황!$AP$1,FALSE))=TRUE,0,VLOOKUP($A166,기획현황!$F:$BS,기획현황!$AP$1,FALSE))</f>
        <v>0</v>
      </c>
      <c r="O166" s="1134">
        <f t="shared" si="23"/>
        <v>0</v>
      </c>
      <c r="P166" s="1135">
        <f t="shared" si="23"/>
        <v>0</v>
      </c>
      <c r="Q166" s="1135">
        <f t="shared" si="23"/>
        <v>0</v>
      </c>
      <c r="R166" s="1135">
        <f t="shared" si="23"/>
        <v>0</v>
      </c>
      <c r="S166" s="1136">
        <f t="shared" si="23"/>
        <v>0</v>
      </c>
      <c r="T166" s="1136">
        <f t="shared" si="23"/>
        <v>0</v>
      </c>
      <c r="U166" s="1137">
        <f>IF(ISERROR(VLOOKUP($A166,기획현황!$F:$BS,기획현황!$AM$1,FALSE))=TRUE,0,VLOOKUP($A166,기획현황!$F:$BS,기획현황!$AM$1,FALSE))</f>
        <v>0</v>
      </c>
      <c r="V166" s="1138">
        <f t="shared" si="20"/>
        <v>0</v>
      </c>
      <c r="W166" s="1139">
        <f>IF(ISERROR(VLOOKUP($A166,기획현황!$F:$BS,기획현황!$BG$1,FALSE))=TRUE,0,VLOOKUP($A166,기획현황!$F:$BS,기획현황!$BG$1,FALSE))</f>
        <v>0</v>
      </c>
      <c r="X166" s="1138"/>
      <c r="Y166" s="238"/>
      <c r="Z166" s="1130">
        <f t="shared" si="22"/>
        <v>0</v>
      </c>
      <c r="AA166" s="1131">
        <f t="shared" si="22"/>
        <v>0</v>
      </c>
      <c r="AB166" s="1147">
        <f t="shared" si="22"/>
        <v>0</v>
      </c>
      <c r="AC166" s="1140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30">
        <f t="shared" si="24"/>
        <v>0</v>
      </c>
      <c r="AE166" s="1141">
        <f t="shared" si="24"/>
        <v>0</v>
      </c>
      <c r="AF166" s="1141">
        <f t="shared" si="24"/>
        <v>0</v>
      </c>
      <c r="AG166" s="1141">
        <f t="shared" si="24"/>
        <v>0</v>
      </c>
      <c r="AH166" s="1142">
        <f t="shared" si="24"/>
        <v>0</v>
      </c>
      <c r="AI166" s="1142">
        <f t="shared" si="24"/>
        <v>0</v>
      </c>
      <c r="AJ166" s="1143">
        <f>IF(ISERROR(VLOOKUP($A166,기획현황!$F:$BS,기획현황!$AM$1,FALSE))=TRUE,0,VLOOKUP($A166,기획현황!$F:$BS,기획현황!$AM$1,FALSE))</f>
        <v>0</v>
      </c>
      <c r="AK166" s="1138">
        <f t="shared" si="19"/>
        <v>0</v>
      </c>
      <c r="AL166" s="31"/>
    </row>
    <row r="167" spans="2:38" ht="53.25" customHeight="1">
      <c r="B167" s="310" t="str">
        <f t="shared" si="21"/>
        <v/>
      </c>
      <c r="C167" s="1125">
        <f>IF(ISERROR(VLOOKUP($A167,기획현황!$F:$BS,기획현황!$AG$1,FALSE))=TRUE,0,VLOOKUP($A167,기획현황!$F:$BS,기획현황!$AG$1,FALSE))</f>
        <v>0</v>
      </c>
      <c r="D167" s="1125">
        <f>IF(ISERROR(VLOOKUP($A167,기획현황!$F:$BS,기획현황!$AK$1,FALSE))=TRUE,0,VLOOKUP($A167,기획현황!$F:$BS,기획현황!$AK$1,FALSE))</f>
        <v>0</v>
      </c>
      <c r="F167" s="1148"/>
      <c r="G167" s="1127" t="str">
        <f>IF(ISERROR(VLOOKUP($A167,기획현황!$F:$BS,기획현황!$U$1,FALSE))=TRUE,"",VLOOKUP($A167,기획현황!$F:$BS,기획현황!$U$1,FALSE))</f>
        <v/>
      </c>
      <c r="H167" s="1127" t="str">
        <f>IF(ISERROR(VLOOKUP($A167,기획현황!$F:$BS,기획현황!$X$1,FALSE))=TRUE,"",VLOOKUP($A167,기획현황!$F:$BS,기획현황!$X$1,FALSE))</f>
        <v/>
      </c>
      <c r="I167" s="1128" t="str">
        <f>IF(ISERROR(VLOOKUP($A167,기획현황!$F:$BS,기획현황!$AG$1,FALSE))=TRUE,"",VLOOKUP($A167,기획현황!$F:$BS,기획현황!$AG$1,FALSE))</f>
        <v/>
      </c>
      <c r="J167" s="1144">
        <f>SUMIF(기획현황!$F:$F,$A167,기획현황!$AF:$AF)</f>
        <v>0</v>
      </c>
      <c r="K167" s="1130">
        <f>IF(ISERROR(VLOOKUP($A167,기획현황!$F:$BS,기획현황!$AU$1,FALSE))=TRUE,0,VLOOKUP($A167,기획현황!$F:$BS,기획현황!$AU$1,FALSE))</f>
        <v>0</v>
      </c>
      <c r="L167" s="1131">
        <f>IF(ISERROR(VLOOKUP($A167,기획현황!$F:$BS,기획현황!$AV$1,FALSE))=TRUE,0,VLOOKUP($A167,기획현황!$F:$BS,기획현황!$AV$1,FALSE))</f>
        <v>0</v>
      </c>
      <c r="M167" s="1132">
        <f>IF(ISERROR(VLOOKUP($A167,기획현황!$F:$BS,기획현황!$AW$1,FALSE))=TRUE,0,VLOOKUP($A167,기획현황!$F:$BS,기획현황!$AW$1,FALSE))</f>
        <v>0</v>
      </c>
      <c r="N167" s="1133">
        <f>IF(ISERROR(VLOOKUP($A167,기획현황!$F:$BS,기획현황!$AP$1,FALSE))=TRUE,0,VLOOKUP($A167,기획현황!$F:$BS,기획현황!$AP$1,FALSE))</f>
        <v>0</v>
      </c>
      <c r="O167" s="1134">
        <f t="shared" si="23"/>
        <v>0</v>
      </c>
      <c r="P167" s="1135">
        <f t="shared" si="23"/>
        <v>0</v>
      </c>
      <c r="Q167" s="1135">
        <f t="shared" si="23"/>
        <v>0</v>
      </c>
      <c r="R167" s="1135">
        <f t="shared" si="23"/>
        <v>0</v>
      </c>
      <c r="S167" s="1136">
        <f t="shared" si="23"/>
        <v>0</v>
      </c>
      <c r="T167" s="1136">
        <f t="shared" si="23"/>
        <v>0</v>
      </c>
      <c r="U167" s="1137">
        <f>IF(ISERROR(VLOOKUP($A167,기획현황!$F:$BS,기획현황!$AM$1,FALSE))=TRUE,0,VLOOKUP($A167,기획현황!$F:$BS,기획현황!$AM$1,FALSE))</f>
        <v>0</v>
      </c>
      <c r="V167" s="1138">
        <f t="shared" si="20"/>
        <v>0</v>
      </c>
      <c r="W167" s="1139">
        <f>IF(ISERROR(VLOOKUP($A167,기획현황!$F:$BS,기획현황!$BG$1,FALSE))=TRUE,0,VLOOKUP($A167,기획현황!$F:$BS,기획현황!$BG$1,FALSE))</f>
        <v>0</v>
      </c>
      <c r="X167" s="1138"/>
      <c r="Y167" s="238"/>
      <c r="Z167" s="1130">
        <f t="shared" si="22"/>
        <v>0</v>
      </c>
      <c r="AA167" s="1131">
        <f t="shared" si="22"/>
        <v>0</v>
      </c>
      <c r="AB167" s="1147">
        <f t="shared" si="22"/>
        <v>0</v>
      </c>
      <c r="AC167" s="1140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30">
        <f t="shared" si="24"/>
        <v>0</v>
      </c>
      <c r="AE167" s="1141">
        <f t="shared" si="24"/>
        <v>0</v>
      </c>
      <c r="AF167" s="1141">
        <f t="shared" si="24"/>
        <v>0</v>
      </c>
      <c r="AG167" s="1141">
        <f t="shared" si="24"/>
        <v>0</v>
      </c>
      <c r="AH167" s="1142">
        <f t="shared" si="24"/>
        <v>0</v>
      </c>
      <c r="AI167" s="1142">
        <f t="shared" si="24"/>
        <v>0</v>
      </c>
      <c r="AJ167" s="1143">
        <f>IF(ISERROR(VLOOKUP($A167,기획현황!$F:$BS,기획현황!$AM$1,FALSE))=TRUE,0,VLOOKUP($A167,기획현황!$F:$BS,기획현황!$AM$1,FALSE))</f>
        <v>0</v>
      </c>
      <c r="AK167" s="1138">
        <f t="shared" si="19"/>
        <v>0</v>
      </c>
      <c r="AL167" s="31"/>
    </row>
    <row r="168" spans="2:38" ht="53.25" customHeight="1">
      <c r="B168" s="310" t="str">
        <f t="shared" si="21"/>
        <v/>
      </c>
      <c r="C168" s="1125">
        <f>IF(ISERROR(VLOOKUP($A168,기획현황!$F:$BS,기획현황!$AG$1,FALSE))=TRUE,0,VLOOKUP($A168,기획현황!$F:$BS,기획현황!$AG$1,FALSE))</f>
        <v>0</v>
      </c>
      <c r="D168" s="1125">
        <f>IF(ISERROR(VLOOKUP($A168,기획현황!$F:$BS,기획현황!$AK$1,FALSE))=TRUE,0,VLOOKUP($A168,기획현황!$F:$BS,기획현황!$AK$1,FALSE))</f>
        <v>0</v>
      </c>
      <c r="F168" s="1148"/>
      <c r="G168" s="1127" t="str">
        <f>IF(ISERROR(VLOOKUP($A168,기획현황!$F:$BS,기획현황!$U$1,FALSE))=TRUE,"",VLOOKUP($A168,기획현황!$F:$BS,기획현황!$U$1,FALSE))</f>
        <v/>
      </c>
      <c r="H168" s="1127" t="str">
        <f>IF(ISERROR(VLOOKUP($A168,기획현황!$F:$BS,기획현황!$X$1,FALSE))=TRUE,"",VLOOKUP($A168,기획현황!$F:$BS,기획현황!$X$1,FALSE))</f>
        <v/>
      </c>
      <c r="I168" s="1128" t="str">
        <f>IF(ISERROR(VLOOKUP($A168,기획현황!$F:$BS,기획현황!$AG$1,FALSE))=TRUE,"",VLOOKUP($A168,기획현황!$F:$BS,기획현황!$AG$1,FALSE))</f>
        <v/>
      </c>
      <c r="J168" s="1144">
        <f>SUMIF(기획현황!$F:$F,$A168,기획현황!$AF:$AF)</f>
        <v>0</v>
      </c>
      <c r="K168" s="1130">
        <f>IF(ISERROR(VLOOKUP($A168,기획현황!$F:$BS,기획현황!$AU$1,FALSE))=TRUE,0,VLOOKUP($A168,기획현황!$F:$BS,기획현황!$AU$1,FALSE))</f>
        <v>0</v>
      </c>
      <c r="L168" s="1131">
        <f>IF(ISERROR(VLOOKUP($A168,기획현황!$F:$BS,기획현황!$AV$1,FALSE))=TRUE,0,VLOOKUP($A168,기획현황!$F:$BS,기획현황!$AV$1,FALSE))</f>
        <v>0</v>
      </c>
      <c r="M168" s="1132">
        <f>IF(ISERROR(VLOOKUP($A168,기획현황!$F:$BS,기획현황!$AW$1,FALSE))=TRUE,0,VLOOKUP($A168,기획현황!$F:$BS,기획현황!$AW$1,FALSE))</f>
        <v>0</v>
      </c>
      <c r="N168" s="1133">
        <f>IF(ISERROR(VLOOKUP($A168,기획현황!$F:$BS,기획현황!$AP$1,FALSE))=TRUE,0,VLOOKUP($A168,기획현황!$F:$BS,기획현황!$AP$1,FALSE))</f>
        <v>0</v>
      </c>
      <c r="O168" s="1134">
        <f t="shared" si="23"/>
        <v>0</v>
      </c>
      <c r="P168" s="1135">
        <f t="shared" si="23"/>
        <v>0</v>
      </c>
      <c r="Q168" s="1135">
        <f t="shared" si="23"/>
        <v>0</v>
      </c>
      <c r="R168" s="1135">
        <f t="shared" si="23"/>
        <v>0</v>
      </c>
      <c r="S168" s="1136">
        <f t="shared" si="23"/>
        <v>0</v>
      </c>
      <c r="T168" s="1136">
        <f t="shared" si="23"/>
        <v>0</v>
      </c>
      <c r="U168" s="1137">
        <f>IF(ISERROR(VLOOKUP($A168,기획현황!$F:$BS,기획현황!$AM$1,FALSE))=TRUE,0,VLOOKUP($A168,기획현황!$F:$BS,기획현황!$AM$1,FALSE))</f>
        <v>0</v>
      </c>
      <c r="V168" s="1138">
        <f t="shared" si="20"/>
        <v>0</v>
      </c>
      <c r="W168" s="1139">
        <f>IF(ISERROR(VLOOKUP($A168,기획현황!$F:$BS,기획현황!$BG$1,FALSE))=TRUE,0,VLOOKUP($A168,기획현황!$F:$BS,기획현황!$BG$1,FALSE))</f>
        <v>0</v>
      </c>
      <c r="X168" s="1138"/>
      <c r="Y168" s="238"/>
      <c r="Z168" s="1130">
        <f t="shared" si="22"/>
        <v>0</v>
      </c>
      <c r="AA168" s="1131">
        <f t="shared" si="22"/>
        <v>0</v>
      </c>
      <c r="AB168" s="1147">
        <f t="shared" si="22"/>
        <v>0</v>
      </c>
      <c r="AC168" s="1140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30">
        <f t="shared" si="24"/>
        <v>0</v>
      </c>
      <c r="AE168" s="1141">
        <f t="shared" si="24"/>
        <v>0</v>
      </c>
      <c r="AF168" s="1141">
        <f t="shared" si="24"/>
        <v>0</v>
      </c>
      <c r="AG168" s="1141">
        <f t="shared" si="24"/>
        <v>0</v>
      </c>
      <c r="AH168" s="1142">
        <f t="shared" si="24"/>
        <v>0</v>
      </c>
      <c r="AI168" s="1142">
        <f t="shared" si="24"/>
        <v>0</v>
      </c>
      <c r="AJ168" s="1143">
        <f>IF(ISERROR(VLOOKUP($A168,기획현황!$F:$BS,기획현황!$AM$1,FALSE))=TRUE,0,VLOOKUP($A168,기획현황!$F:$BS,기획현황!$AM$1,FALSE))</f>
        <v>0</v>
      </c>
      <c r="AK168" s="1138">
        <f t="shared" si="19"/>
        <v>0</v>
      </c>
      <c r="AL168" s="31"/>
    </row>
    <row r="169" spans="2:38" ht="53.25" customHeight="1">
      <c r="B169" s="310" t="str">
        <f t="shared" si="21"/>
        <v/>
      </c>
      <c r="C169" s="1125">
        <f>IF(ISERROR(VLOOKUP($A169,기획현황!$F:$BS,기획현황!$AG$1,FALSE))=TRUE,0,VLOOKUP($A169,기획현황!$F:$BS,기획현황!$AG$1,FALSE))</f>
        <v>0</v>
      </c>
      <c r="D169" s="1125">
        <f>IF(ISERROR(VLOOKUP($A169,기획현황!$F:$BS,기획현황!$AK$1,FALSE))=TRUE,0,VLOOKUP($A169,기획현황!$F:$BS,기획현황!$AK$1,FALSE))</f>
        <v>0</v>
      </c>
      <c r="F169" s="1148"/>
      <c r="G169" s="1127" t="str">
        <f>IF(ISERROR(VLOOKUP($A169,기획현황!$F:$BS,기획현황!$U$1,FALSE))=TRUE,"",VLOOKUP($A169,기획현황!$F:$BS,기획현황!$U$1,FALSE))</f>
        <v/>
      </c>
      <c r="H169" s="1127" t="str">
        <f>IF(ISERROR(VLOOKUP($A169,기획현황!$F:$BS,기획현황!$X$1,FALSE))=TRUE,"",VLOOKUP($A169,기획현황!$F:$BS,기획현황!$X$1,FALSE))</f>
        <v/>
      </c>
      <c r="I169" s="1128" t="str">
        <f>IF(ISERROR(VLOOKUP($A169,기획현황!$F:$BS,기획현황!$AG$1,FALSE))=TRUE,"",VLOOKUP($A169,기획현황!$F:$BS,기획현황!$AG$1,FALSE))</f>
        <v/>
      </c>
      <c r="J169" s="1144">
        <f>SUMIF(기획현황!$F:$F,$A169,기획현황!$AF:$AF)</f>
        <v>0</v>
      </c>
      <c r="K169" s="1130">
        <f>IF(ISERROR(VLOOKUP($A169,기획현황!$F:$BS,기획현황!$AU$1,FALSE))=TRUE,0,VLOOKUP($A169,기획현황!$F:$BS,기획현황!$AU$1,FALSE))</f>
        <v>0</v>
      </c>
      <c r="L169" s="1131">
        <f>IF(ISERROR(VLOOKUP($A169,기획현황!$F:$BS,기획현황!$AV$1,FALSE))=TRUE,0,VLOOKUP($A169,기획현황!$F:$BS,기획현황!$AV$1,FALSE))</f>
        <v>0</v>
      </c>
      <c r="M169" s="1132">
        <f>IF(ISERROR(VLOOKUP($A169,기획현황!$F:$BS,기획현황!$AW$1,FALSE))=TRUE,0,VLOOKUP($A169,기획현황!$F:$BS,기획현황!$AW$1,FALSE))</f>
        <v>0</v>
      </c>
      <c r="N169" s="1133">
        <f>IF(ISERROR(VLOOKUP($A169,기획현황!$F:$BS,기획현황!$AP$1,FALSE))=TRUE,0,VLOOKUP($A169,기획현황!$F:$BS,기획현황!$AP$1,FALSE))</f>
        <v>0</v>
      </c>
      <c r="O169" s="1134">
        <f t="shared" si="23"/>
        <v>0</v>
      </c>
      <c r="P169" s="1135">
        <f t="shared" si="23"/>
        <v>0</v>
      </c>
      <c r="Q169" s="1135">
        <f t="shared" si="23"/>
        <v>0</v>
      </c>
      <c r="R169" s="1135">
        <f t="shared" si="23"/>
        <v>0</v>
      </c>
      <c r="S169" s="1136">
        <f t="shared" si="23"/>
        <v>0</v>
      </c>
      <c r="T169" s="1136">
        <f t="shared" si="23"/>
        <v>0</v>
      </c>
      <c r="U169" s="1137">
        <f>IF(ISERROR(VLOOKUP($A169,기획현황!$F:$BS,기획현황!$AM$1,FALSE))=TRUE,0,VLOOKUP($A169,기획현황!$F:$BS,기획현황!$AM$1,FALSE))</f>
        <v>0</v>
      </c>
      <c r="V169" s="1138">
        <f t="shared" si="20"/>
        <v>0</v>
      </c>
      <c r="W169" s="1139">
        <f>IF(ISERROR(VLOOKUP($A169,기획현황!$F:$BS,기획현황!$BG$1,FALSE))=TRUE,0,VLOOKUP($A169,기획현황!$F:$BS,기획현황!$BG$1,FALSE))</f>
        <v>0</v>
      </c>
      <c r="X169" s="1138"/>
      <c r="Y169" s="238"/>
      <c r="Z169" s="1130">
        <f t="shared" si="22"/>
        <v>0</v>
      </c>
      <c r="AA169" s="1131">
        <f t="shared" si="22"/>
        <v>0</v>
      </c>
      <c r="AB169" s="1147">
        <f t="shared" si="22"/>
        <v>0</v>
      </c>
      <c r="AC169" s="1140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30">
        <f t="shared" si="24"/>
        <v>0</v>
      </c>
      <c r="AE169" s="1141">
        <f t="shared" si="24"/>
        <v>0</v>
      </c>
      <c r="AF169" s="1141">
        <f t="shared" si="24"/>
        <v>0</v>
      </c>
      <c r="AG169" s="1141">
        <f t="shared" si="24"/>
        <v>0</v>
      </c>
      <c r="AH169" s="1142">
        <f t="shared" si="24"/>
        <v>0</v>
      </c>
      <c r="AI169" s="1142">
        <f t="shared" si="24"/>
        <v>0</v>
      </c>
      <c r="AJ169" s="1143">
        <f>IF(ISERROR(VLOOKUP($A169,기획현황!$F:$BS,기획현황!$AM$1,FALSE))=TRUE,0,VLOOKUP($A169,기획현황!$F:$BS,기획현황!$AM$1,FALSE))</f>
        <v>0</v>
      </c>
      <c r="AK169" s="1138">
        <f t="shared" si="19"/>
        <v>0</v>
      </c>
      <c r="AL169" s="31"/>
    </row>
    <row r="170" spans="2:38" ht="53.25" customHeight="1">
      <c r="B170" s="310" t="str">
        <f t="shared" si="21"/>
        <v/>
      </c>
      <c r="C170" s="1125">
        <f>IF(ISERROR(VLOOKUP($A170,기획현황!$F:$BS,기획현황!$AG$1,FALSE))=TRUE,0,VLOOKUP($A170,기획현황!$F:$BS,기획현황!$AG$1,FALSE))</f>
        <v>0</v>
      </c>
      <c r="D170" s="1125">
        <f>IF(ISERROR(VLOOKUP($A170,기획현황!$F:$BS,기획현황!$AK$1,FALSE))=TRUE,0,VLOOKUP($A170,기획현황!$F:$BS,기획현황!$AK$1,FALSE))</f>
        <v>0</v>
      </c>
      <c r="F170" s="1148"/>
      <c r="G170" s="1127" t="str">
        <f>IF(ISERROR(VLOOKUP($A170,기획현황!$F:$BS,기획현황!$U$1,FALSE))=TRUE,"",VLOOKUP($A170,기획현황!$F:$BS,기획현황!$U$1,FALSE))</f>
        <v/>
      </c>
      <c r="H170" s="1127" t="str">
        <f>IF(ISERROR(VLOOKUP($A170,기획현황!$F:$BS,기획현황!$X$1,FALSE))=TRUE,"",VLOOKUP($A170,기획현황!$F:$BS,기획현황!$X$1,FALSE))</f>
        <v/>
      </c>
      <c r="I170" s="1128" t="str">
        <f>IF(ISERROR(VLOOKUP($A170,기획현황!$F:$BS,기획현황!$AG$1,FALSE))=TRUE,"",VLOOKUP($A170,기획현황!$F:$BS,기획현황!$AG$1,FALSE))</f>
        <v/>
      </c>
      <c r="J170" s="1144">
        <f>SUMIF(기획현황!$F:$F,$A170,기획현황!$AF:$AF)</f>
        <v>0</v>
      </c>
      <c r="K170" s="1130">
        <f>IF(ISERROR(VLOOKUP($A170,기획현황!$F:$BS,기획현황!$AU$1,FALSE))=TRUE,0,VLOOKUP($A170,기획현황!$F:$BS,기획현황!$AU$1,FALSE))</f>
        <v>0</v>
      </c>
      <c r="L170" s="1131">
        <f>IF(ISERROR(VLOOKUP($A170,기획현황!$F:$BS,기획현황!$AV$1,FALSE))=TRUE,0,VLOOKUP($A170,기획현황!$F:$BS,기획현황!$AV$1,FALSE))</f>
        <v>0</v>
      </c>
      <c r="M170" s="1132">
        <f>IF(ISERROR(VLOOKUP($A170,기획현황!$F:$BS,기획현황!$AW$1,FALSE))=TRUE,0,VLOOKUP($A170,기획현황!$F:$BS,기획현황!$AW$1,FALSE))</f>
        <v>0</v>
      </c>
      <c r="N170" s="1133">
        <f>IF(ISERROR(VLOOKUP($A170,기획현황!$F:$BS,기획현황!$AP$1,FALSE))=TRUE,0,VLOOKUP($A170,기획현황!$F:$BS,기획현황!$AP$1,FALSE))</f>
        <v>0</v>
      </c>
      <c r="O170" s="1134">
        <f t="shared" si="23"/>
        <v>0</v>
      </c>
      <c r="P170" s="1135">
        <f t="shared" si="23"/>
        <v>0</v>
      </c>
      <c r="Q170" s="1135">
        <f t="shared" si="23"/>
        <v>0</v>
      </c>
      <c r="R170" s="1135">
        <f t="shared" si="23"/>
        <v>0</v>
      </c>
      <c r="S170" s="1136">
        <f t="shared" si="23"/>
        <v>0</v>
      </c>
      <c r="T170" s="1136">
        <f t="shared" si="23"/>
        <v>0</v>
      </c>
      <c r="U170" s="1137">
        <f>IF(ISERROR(VLOOKUP($A170,기획현황!$F:$BS,기획현황!$AM$1,FALSE))=TRUE,0,VLOOKUP($A170,기획현황!$F:$BS,기획현황!$AM$1,FALSE))</f>
        <v>0</v>
      </c>
      <c r="V170" s="1138">
        <f t="shared" si="20"/>
        <v>0</v>
      </c>
      <c r="W170" s="1139">
        <f>IF(ISERROR(VLOOKUP($A170,기획현황!$F:$BS,기획현황!$BG$1,FALSE))=TRUE,0,VLOOKUP($A170,기획현황!$F:$BS,기획현황!$BG$1,FALSE))</f>
        <v>0</v>
      </c>
      <c r="X170" s="1138"/>
      <c r="Y170" s="238"/>
      <c r="Z170" s="1130">
        <f t="shared" si="22"/>
        <v>0</v>
      </c>
      <c r="AA170" s="1131">
        <f t="shared" si="22"/>
        <v>0</v>
      </c>
      <c r="AB170" s="1147">
        <f t="shared" si="22"/>
        <v>0</v>
      </c>
      <c r="AC170" s="1140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30">
        <f t="shared" si="24"/>
        <v>0</v>
      </c>
      <c r="AE170" s="1141">
        <f t="shared" si="24"/>
        <v>0</v>
      </c>
      <c r="AF170" s="1141">
        <f t="shared" si="24"/>
        <v>0</v>
      </c>
      <c r="AG170" s="1141">
        <f t="shared" si="24"/>
        <v>0</v>
      </c>
      <c r="AH170" s="1142">
        <f t="shared" si="24"/>
        <v>0</v>
      </c>
      <c r="AI170" s="1142">
        <f t="shared" si="24"/>
        <v>0</v>
      </c>
      <c r="AJ170" s="1143">
        <f>IF(ISERROR(VLOOKUP($A170,기획현황!$F:$BS,기획현황!$AM$1,FALSE))=TRUE,0,VLOOKUP($A170,기획현황!$F:$BS,기획현황!$AM$1,FALSE))</f>
        <v>0</v>
      </c>
      <c r="AK170" s="1138">
        <f t="shared" si="19"/>
        <v>0</v>
      </c>
      <c r="AL170" s="31"/>
    </row>
    <row r="171" spans="2:38" ht="53.25" customHeight="1">
      <c r="B171" s="310" t="str">
        <f t="shared" si="21"/>
        <v/>
      </c>
      <c r="C171" s="1125">
        <f>IF(ISERROR(VLOOKUP($A171,기획현황!$F:$BS,기획현황!$AG$1,FALSE))=TRUE,0,VLOOKUP($A171,기획현황!$F:$BS,기획현황!$AG$1,FALSE))</f>
        <v>0</v>
      </c>
      <c r="D171" s="1125">
        <f>IF(ISERROR(VLOOKUP($A171,기획현황!$F:$BS,기획현황!$AK$1,FALSE))=TRUE,0,VLOOKUP($A171,기획현황!$F:$BS,기획현황!$AK$1,FALSE))</f>
        <v>0</v>
      </c>
      <c r="F171" s="1148"/>
      <c r="G171" s="1127" t="str">
        <f>IF(ISERROR(VLOOKUP($A171,기획현황!$F:$BS,기획현황!$U$1,FALSE))=TRUE,"",VLOOKUP($A171,기획현황!$F:$BS,기획현황!$U$1,FALSE))</f>
        <v/>
      </c>
      <c r="H171" s="1127" t="str">
        <f>IF(ISERROR(VLOOKUP($A171,기획현황!$F:$BS,기획현황!$X$1,FALSE))=TRUE,"",VLOOKUP($A171,기획현황!$F:$BS,기획현황!$X$1,FALSE))</f>
        <v/>
      </c>
      <c r="I171" s="1128" t="str">
        <f>IF(ISERROR(VLOOKUP($A171,기획현황!$F:$BS,기획현황!$AG$1,FALSE))=TRUE,"",VLOOKUP($A171,기획현황!$F:$BS,기획현황!$AG$1,FALSE))</f>
        <v/>
      </c>
      <c r="J171" s="1144">
        <f>SUMIF(기획현황!$F:$F,$A171,기획현황!$AF:$AF)</f>
        <v>0</v>
      </c>
      <c r="K171" s="1130">
        <f>IF(ISERROR(VLOOKUP($A171,기획현황!$F:$BS,기획현황!$AU$1,FALSE))=TRUE,0,VLOOKUP($A171,기획현황!$F:$BS,기획현황!$AU$1,FALSE))</f>
        <v>0</v>
      </c>
      <c r="L171" s="1131">
        <f>IF(ISERROR(VLOOKUP($A171,기획현황!$F:$BS,기획현황!$AV$1,FALSE))=TRUE,0,VLOOKUP($A171,기획현황!$F:$BS,기획현황!$AV$1,FALSE))</f>
        <v>0</v>
      </c>
      <c r="M171" s="1132">
        <f>IF(ISERROR(VLOOKUP($A171,기획현황!$F:$BS,기획현황!$AW$1,FALSE))=TRUE,0,VLOOKUP($A171,기획현황!$F:$BS,기획현황!$AW$1,FALSE))</f>
        <v>0</v>
      </c>
      <c r="N171" s="1133">
        <f>IF(ISERROR(VLOOKUP($A171,기획현황!$F:$BS,기획현황!$AP$1,FALSE))=TRUE,0,VLOOKUP($A171,기획현황!$F:$BS,기획현황!$AP$1,FALSE))</f>
        <v>0</v>
      </c>
      <c r="O171" s="1134">
        <f t="shared" si="23"/>
        <v>0</v>
      </c>
      <c r="P171" s="1135">
        <f t="shared" si="23"/>
        <v>0</v>
      </c>
      <c r="Q171" s="1135">
        <f t="shared" si="23"/>
        <v>0</v>
      </c>
      <c r="R171" s="1135">
        <f t="shared" si="23"/>
        <v>0</v>
      </c>
      <c r="S171" s="1136">
        <f t="shared" si="23"/>
        <v>0</v>
      </c>
      <c r="T171" s="1136">
        <f t="shared" si="23"/>
        <v>0</v>
      </c>
      <c r="U171" s="1137">
        <f>IF(ISERROR(VLOOKUP($A171,기획현황!$F:$BS,기획현황!$AM$1,FALSE))=TRUE,0,VLOOKUP($A171,기획현황!$F:$BS,기획현황!$AM$1,FALSE))</f>
        <v>0</v>
      </c>
      <c r="V171" s="1138">
        <f t="shared" si="20"/>
        <v>0</v>
      </c>
      <c r="W171" s="1139">
        <f>IF(ISERROR(VLOOKUP($A171,기획현황!$F:$BS,기획현황!$BG$1,FALSE))=TRUE,0,VLOOKUP($A171,기획현황!$F:$BS,기획현황!$BG$1,FALSE))</f>
        <v>0</v>
      </c>
      <c r="X171" s="1138"/>
      <c r="Y171" s="238"/>
      <c r="Z171" s="1130">
        <f t="shared" si="22"/>
        <v>0</v>
      </c>
      <c r="AA171" s="1131">
        <f t="shared" si="22"/>
        <v>0</v>
      </c>
      <c r="AB171" s="1147">
        <f t="shared" si="22"/>
        <v>0</v>
      </c>
      <c r="AC171" s="1140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30">
        <f t="shared" si="24"/>
        <v>0</v>
      </c>
      <c r="AE171" s="1141">
        <f t="shared" si="24"/>
        <v>0</v>
      </c>
      <c r="AF171" s="1141">
        <f t="shared" si="24"/>
        <v>0</v>
      </c>
      <c r="AG171" s="1141">
        <f t="shared" si="24"/>
        <v>0</v>
      </c>
      <c r="AH171" s="1142">
        <f t="shared" si="24"/>
        <v>0</v>
      </c>
      <c r="AI171" s="1142">
        <f t="shared" si="24"/>
        <v>0</v>
      </c>
      <c r="AJ171" s="1143">
        <f>IF(ISERROR(VLOOKUP($A171,기획현황!$F:$BS,기획현황!$AM$1,FALSE))=TRUE,0,VLOOKUP($A171,기획현황!$F:$BS,기획현황!$AM$1,FALSE))</f>
        <v>0</v>
      </c>
      <c r="AK171" s="1138">
        <f t="shared" si="19"/>
        <v>0</v>
      </c>
      <c r="AL171" s="31"/>
    </row>
    <row r="172" spans="2:38" ht="53.25" customHeight="1">
      <c r="B172" s="310" t="str">
        <f t="shared" si="21"/>
        <v/>
      </c>
      <c r="C172" s="1125">
        <f>IF(ISERROR(VLOOKUP($A172,기획현황!$F:$BS,기획현황!$AG$1,FALSE))=TRUE,0,VLOOKUP($A172,기획현황!$F:$BS,기획현황!$AG$1,FALSE))</f>
        <v>0</v>
      </c>
      <c r="D172" s="1125">
        <f>IF(ISERROR(VLOOKUP($A172,기획현황!$F:$BS,기획현황!$AK$1,FALSE))=TRUE,0,VLOOKUP($A172,기획현황!$F:$BS,기획현황!$AK$1,FALSE))</f>
        <v>0</v>
      </c>
      <c r="F172" s="1148"/>
      <c r="G172" s="1127" t="str">
        <f>IF(ISERROR(VLOOKUP($A172,기획현황!$F:$BS,기획현황!$U$1,FALSE))=TRUE,"",VLOOKUP($A172,기획현황!$F:$BS,기획현황!$U$1,FALSE))</f>
        <v/>
      </c>
      <c r="H172" s="1127" t="str">
        <f>IF(ISERROR(VLOOKUP($A172,기획현황!$F:$BS,기획현황!$X$1,FALSE))=TRUE,"",VLOOKUP($A172,기획현황!$F:$BS,기획현황!$X$1,FALSE))</f>
        <v/>
      </c>
      <c r="I172" s="1128" t="str">
        <f>IF(ISERROR(VLOOKUP($A172,기획현황!$F:$BS,기획현황!$AG$1,FALSE))=TRUE,"",VLOOKUP($A172,기획현황!$F:$BS,기획현황!$AG$1,FALSE))</f>
        <v/>
      </c>
      <c r="J172" s="1144">
        <f>SUMIF(기획현황!$F:$F,$A172,기획현황!$AF:$AF)</f>
        <v>0</v>
      </c>
      <c r="K172" s="1130">
        <f>IF(ISERROR(VLOOKUP($A172,기획현황!$F:$BS,기획현황!$AU$1,FALSE))=TRUE,0,VLOOKUP($A172,기획현황!$F:$BS,기획현황!$AU$1,FALSE))</f>
        <v>0</v>
      </c>
      <c r="L172" s="1131">
        <f>IF(ISERROR(VLOOKUP($A172,기획현황!$F:$BS,기획현황!$AV$1,FALSE))=TRUE,0,VLOOKUP($A172,기획현황!$F:$BS,기획현황!$AV$1,FALSE))</f>
        <v>0</v>
      </c>
      <c r="M172" s="1132">
        <f>IF(ISERROR(VLOOKUP($A172,기획현황!$F:$BS,기획현황!$AW$1,FALSE))=TRUE,0,VLOOKUP($A172,기획현황!$F:$BS,기획현황!$AW$1,FALSE))</f>
        <v>0</v>
      </c>
      <c r="N172" s="1133">
        <f>IF(ISERROR(VLOOKUP($A172,기획현황!$F:$BS,기획현황!$AP$1,FALSE))=TRUE,0,VLOOKUP($A172,기획현황!$F:$BS,기획현황!$AP$1,FALSE))</f>
        <v>0</v>
      </c>
      <c r="O172" s="1134">
        <f t="shared" si="23"/>
        <v>0</v>
      </c>
      <c r="P172" s="1135">
        <f t="shared" si="23"/>
        <v>0</v>
      </c>
      <c r="Q172" s="1135">
        <f t="shared" si="23"/>
        <v>0</v>
      </c>
      <c r="R172" s="1135">
        <f t="shared" si="23"/>
        <v>0</v>
      </c>
      <c r="S172" s="1136">
        <f t="shared" si="23"/>
        <v>0</v>
      </c>
      <c r="T172" s="1136">
        <f t="shared" si="23"/>
        <v>0</v>
      </c>
      <c r="U172" s="1137">
        <f>IF(ISERROR(VLOOKUP($A172,기획현황!$F:$BS,기획현황!$AM$1,FALSE))=TRUE,0,VLOOKUP($A172,기획현황!$F:$BS,기획현황!$AM$1,FALSE))</f>
        <v>0</v>
      </c>
      <c r="V172" s="1138">
        <f t="shared" si="20"/>
        <v>0</v>
      </c>
      <c r="W172" s="1139">
        <f>IF(ISERROR(VLOOKUP($A172,기획현황!$F:$BS,기획현황!$BG$1,FALSE))=TRUE,0,VLOOKUP($A172,기획현황!$F:$BS,기획현황!$BG$1,FALSE))</f>
        <v>0</v>
      </c>
      <c r="X172" s="1138"/>
      <c r="Y172" s="238"/>
      <c r="Z172" s="1130">
        <f t="shared" si="22"/>
        <v>0</v>
      </c>
      <c r="AA172" s="1131">
        <f t="shared" si="22"/>
        <v>0</v>
      </c>
      <c r="AB172" s="1147">
        <f t="shared" si="22"/>
        <v>0</v>
      </c>
      <c r="AC172" s="1140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30">
        <f t="shared" si="24"/>
        <v>0</v>
      </c>
      <c r="AE172" s="1141">
        <f t="shared" si="24"/>
        <v>0</v>
      </c>
      <c r="AF172" s="1141">
        <f t="shared" si="24"/>
        <v>0</v>
      </c>
      <c r="AG172" s="1141">
        <f t="shared" si="24"/>
        <v>0</v>
      </c>
      <c r="AH172" s="1142">
        <f t="shared" si="24"/>
        <v>0</v>
      </c>
      <c r="AI172" s="1142">
        <f t="shared" si="24"/>
        <v>0</v>
      </c>
      <c r="AJ172" s="1143">
        <f>IF(ISERROR(VLOOKUP($A172,기획현황!$F:$BS,기획현황!$AM$1,FALSE))=TRUE,0,VLOOKUP($A172,기획현황!$F:$BS,기획현황!$AM$1,FALSE))</f>
        <v>0</v>
      </c>
      <c r="AK172" s="1138">
        <f t="shared" si="19"/>
        <v>0</v>
      </c>
      <c r="AL172" s="31"/>
    </row>
    <row r="173" spans="2:38" ht="53.25" customHeight="1">
      <c r="B173" s="310" t="str">
        <f t="shared" si="21"/>
        <v/>
      </c>
      <c r="C173" s="1125">
        <f>IF(ISERROR(VLOOKUP($A173,기획현황!$F:$BS,기획현황!$AG$1,FALSE))=TRUE,0,VLOOKUP($A173,기획현황!$F:$BS,기획현황!$AG$1,FALSE))</f>
        <v>0</v>
      </c>
      <c r="D173" s="1125">
        <f>IF(ISERROR(VLOOKUP($A173,기획현황!$F:$BS,기획현황!$AK$1,FALSE))=TRUE,0,VLOOKUP($A173,기획현황!$F:$BS,기획현황!$AK$1,FALSE))</f>
        <v>0</v>
      </c>
      <c r="F173" s="1148"/>
      <c r="G173" s="1127" t="str">
        <f>IF(ISERROR(VLOOKUP($A173,기획현황!$F:$BS,기획현황!$U$1,FALSE))=TRUE,"",VLOOKUP($A173,기획현황!$F:$BS,기획현황!$U$1,FALSE))</f>
        <v/>
      </c>
      <c r="H173" s="1127" t="str">
        <f>IF(ISERROR(VLOOKUP($A173,기획현황!$F:$BS,기획현황!$X$1,FALSE))=TRUE,"",VLOOKUP($A173,기획현황!$F:$BS,기획현황!$X$1,FALSE))</f>
        <v/>
      </c>
      <c r="I173" s="1128" t="str">
        <f>IF(ISERROR(VLOOKUP($A173,기획현황!$F:$BS,기획현황!$AG$1,FALSE))=TRUE,"",VLOOKUP($A173,기획현황!$F:$BS,기획현황!$AG$1,FALSE))</f>
        <v/>
      </c>
      <c r="J173" s="1144">
        <f>SUMIF(기획현황!$F:$F,$A173,기획현황!$AF:$AF)</f>
        <v>0</v>
      </c>
      <c r="K173" s="1130">
        <f>IF(ISERROR(VLOOKUP($A173,기획현황!$F:$BS,기획현황!$AU$1,FALSE))=TRUE,0,VLOOKUP($A173,기획현황!$F:$BS,기획현황!$AU$1,FALSE))</f>
        <v>0</v>
      </c>
      <c r="L173" s="1131">
        <f>IF(ISERROR(VLOOKUP($A173,기획현황!$F:$BS,기획현황!$AV$1,FALSE))=TRUE,0,VLOOKUP($A173,기획현황!$F:$BS,기획현황!$AV$1,FALSE))</f>
        <v>0</v>
      </c>
      <c r="M173" s="1132">
        <f>IF(ISERROR(VLOOKUP($A173,기획현황!$F:$BS,기획현황!$AW$1,FALSE))=TRUE,0,VLOOKUP($A173,기획현황!$F:$BS,기획현황!$AW$1,FALSE))</f>
        <v>0</v>
      </c>
      <c r="N173" s="1133">
        <f>IF(ISERROR(VLOOKUP($A173,기획현황!$F:$BS,기획현황!$AP$1,FALSE))=TRUE,0,VLOOKUP($A173,기획현황!$F:$BS,기획현황!$AP$1,FALSE))</f>
        <v>0</v>
      </c>
      <c r="O173" s="1134">
        <f t="shared" si="23"/>
        <v>0</v>
      </c>
      <c r="P173" s="1135">
        <f t="shared" si="23"/>
        <v>0</v>
      </c>
      <c r="Q173" s="1135">
        <f t="shared" si="23"/>
        <v>0</v>
      </c>
      <c r="R173" s="1135">
        <f t="shared" si="23"/>
        <v>0</v>
      </c>
      <c r="S173" s="1136">
        <f t="shared" si="23"/>
        <v>0</v>
      </c>
      <c r="T173" s="1136">
        <f t="shared" si="23"/>
        <v>0</v>
      </c>
      <c r="U173" s="1137">
        <f>IF(ISERROR(VLOOKUP($A173,기획현황!$F:$BS,기획현황!$AM$1,FALSE))=TRUE,0,VLOOKUP($A173,기획현황!$F:$BS,기획현황!$AM$1,FALSE))</f>
        <v>0</v>
      </c>
      <c r="V173" s="1138">
        <f t="shared" si="20"/>
        <v>0</v>
      </c>
      <c r="W173" s="1139">
        <f>IF(ISERROR(VLOOKUP($A173,기획현황!$F:$BS,기획현황!$BG$1,FALSE))=TRUE,0,VLOOKUP($A173,기획현황!$F:$BS,기획현황!$BG$1,FALSE))</f>
        <v>0</v>
      </c>
      <c r="X173" s="1138"/>
      <c r="Y173" s="238"/>
      <c r="Z173" s="1130">
        <f t="shared" si="22"/>
        <v>0</v>
      </c>
      <c r="AA173" s="1131">
        <f t="shared" si="22"/>
        <v>0</v>
      </c>
      <c r="AB173" s="1147">
        <f t="shared" si="22"/>
        <v>0</v>
      </c>
      <c r="AC173" s="1140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30">
        <f t="shared" si="24"/>
        <v>0</v>
      </c>
      <c r="AE173" s="1141">
        <f t="shared" si="24"/>
        <v>0</v>
      </c>
      <c r="AF173" s="1141">
        <f t="shared" si="24"/>
        <v>0</v>
      </c>
      <c r="AG173" s="1141">
        <f t="shared" si="24"/>
        <v>0</v>
      </c>
      <c r="AH173" s="1142">
        <f t="shared" si="24"/>
        <v>0</v>
      </c>
      <c r="AI173" s="1142">
        <f t="shared" si="24"/>
        <v>0</v>
      </c>
      <c r="AJ173" s="1143">
        <f>IF(ISERROR(VLOOKUP($A173,기획현황!$F:$BS,기획현황!$AM$1,FALSE))=TRUE,0,VLOOKUP($A173,기획현황!$F:$BS,기획현황!$AM$1,FALSE))</f>
        <v>0</v>
      </c>
      <c r="AK173" s="1138">
        <f t="shared" si="19"/>
        <v>0</v>
      </c>
      <c r="AL173" s="31"/>
    </row>
    <row r="174" spans="2:38" ht="53.25" customHeight="1">
      <c r="B174" s="310" t="str">
        <f t="shared" si="21"/>
        <v/>
      </c>
      <c r="C174" s="1125">
        <f>IF(ISERROR(VLOOKUP($A174,기획현황!$F:$BS,기획현황!$AG$1,FALSE))=TRUE,0,VLOOKUP($A174,기획현황!$F:$BS,기획현황!$AG$1,FALSE))</f>
        <v>0</v>
      </c>
      <c r="D174" s="1125">
        <f>IF(ISERROR(VLOOKUP($A174,기획현황!$F:$BS,기획현황!$AK$1,FALSE))=TRUE,0,VLOOKUP($A174,기획현황!$F:$BS,기획현황!$AK$1,FALSE))</f>
        <v>0</v>
      </c>
      <c r="F174" s="1148"/>
      <c r="G174" s="1127" t="str">
        <f>IF(ISERROR(VLOOKUP($A174,기획현황!$F:$BS,기획현황!$U$1,FALSE))=TRUE,"",VLOOKUP($A174,기획현황!$F:$BS,기획현황!$U$1,FALSE))</f>
        <v/>
      </c>
      <c r="H174" s="1127" t="str">
        <f>IF(ISERROR(VLOOKUP($A174,기획현황!$F:$BS,기획현황!$X$1,FALSE))=TRUE,"",VLOOKUP($A174,기획현황!$F:$BS,기획현황!$X$1,FALSE))</f>
        <v/>
      </c>
      <c r="I174" s="1128" t="str">
        <f>IF(ISERROR(VLOOKUP($A174,기획현황!$F:$BS,기획현황!$AG$1,FALSE))=TRUE,"",VLOOKUP($A174,기획현황!$F:$BS,기획현황!$AG$1,FALSE))</f>
        <v/>
      </c>
      <c r="J174" s="1144">
        <f>SUMIF(기획현황!$F:$F,$A174,기획현황!$AF:$AF)</f>
        <v>0</v>
      </c>
      <c r="K174" s="1130">
        <f>IF(ISERROR(VLOOKUP($A174,기획현황!$F:$BS,기획현황!$AU$1,FALSE))=TRUE,0,VLOOKUP($A174,기획현황!$F:$BS,기획현황!$AU$1,FALSE))</f>
        <v>0</v>
      </c>
      <c r="L174" s="1131">
        <f>IF(ISERROR(VLOOKUP($A174,기획현황!$F:$BS,기획현황!$AV$1,FALSE))=TRUE,0,VLOOKUP($A174,기획현황!$F:$BS,기획현황!$AV$1,FALSE))</f>
        <v>0</v>
      </c>
      <c r="M174" s="1132">
        <f>IF(ISERROR(VLOOKUP($A174,기획현황!$F:$BS,기획현황!$AW$1,FALSE))=TRUE,0,VLOOKUP($A174,기획현황!$F:$BS,기획현황!$AW$1,FALSE))</f>
        <v>0</v>
      </c>
      <c r="N174" s="1133">
        <f>IF(ISERROR(VLOOKUP($A174,기획현황!$F:$BS,기획현황!$AP$1,FALSE))=TRUE,0,VLOOKUP($A174,기획현황!$F:$BS,기획현황!$AP$1,FALSE))</f>
        <v>0</v>
      </c>
      <c r="O174" s="1134">
        <f t="shared" si="23"/>
        <v>0</v>
      </c>
      <c r="P174" s="1135">
        <f t="shared" si="23"/>
        <v>0</v>
      </c>
      <c r="Q174" s="1135">
        <f t="shared" si="23"/>
        <v>0</v>
      </c>
      <c r="R174" s="1135">
        <f t="shared" si="23"/>
        <v>0</v>
      </c>
      <c r="S174" s="1136">
        <f t="shared" si="23"/>
        <v>0</v>
      </c>
      <c r="T174" s="1136">
        <f t="shared" si="23"/>
        <v>0</v>
      </c>
      <c r="U174" s="1137">
        <f>IF(ISERROR(VLOOKUP($A174,기획현황!$F:$BS,기획현황!$AM$1,FALSE))=TRUE,0,VLOOKUP($A174,기획현황!$F:$BS,기획현황!$AM$1,FALSE))</f>
        <v>0</v>
      </c>
      <c r="V174" s="1138">
        <f t="shared" si="20"/>
        <v>0</v>
      </c>
      <c r="W174" s="1139">
        <f>IF(ISERROR(VLOOKUP($A174,기획현황!$F:$BS,기획현황!$BG$1,FALSE))=TRUE,0,VLOOKUP($A174,기획현황!$F:$BS,기획현황!$BG$1,FALSE))</f>
        <v>0</v>
      </c>
      <c r="X174" s="1138"/>
      <c r="Y174" s="238"/>
      <c r="Z174" s="1130">
        <f t="shared" si="22"/>
        <v>0</v>
      </c>
      <c r="AA174" s="1131">
        <f t="shared" si="22"/>
        <v>0</v>
      </c>
      <c r="AB174" s="1147">
        <f t="shared" si="22"/>
        <v>0</v>
      </c>
      <c r="AC174" s="1140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30">
        <f t="shared" si="24"/>
        <v>0</v>
      </c>
      <c r="AE174" s="1141">
        <f t="shared" si="24"/>
        <v>0</v>
      </c>
      <c r="AF174" s="1141">
        <f t="shared" si="24"/>
        <v>0</v>
      </c>
      <c r="AG174" s="1141">
        <f t="shared" si="24"/>
        <v>0</v>
      </c>
      <c r="AH174" s="1142">
        <f t="shared" si="24"/>
        <v>0</v>
      </c>
      <c r="AI174" s="1142">
        <f t="shared" si="24"/>
        <v>0</v>
      </c>
      <c r="AJ174" s="1143">
        <f>IF(ISERROR(VLOOKUP($A174,기획현황!$F:$BS,기획현황!$AM$1,FALSE))=TRUE,0,VLOOKUP($A174,기획현황!$F:$BS,기획현황!$AM$1,FALSE))</f>
        <v>0</v>
      </c>
      <c r="AK174" s="1138">
        <f t="shared" si="19"/>
        <v>0</v>
      </c>
      <c r="AL174" s="31"/>
    </row>
    <row r="175" spans="2:38" ht="53.25" customHeight="1">
      <c r="B175" s="310" t="str">
        <f t="shared" si="21"/>
        <v/>
      </c>
      <c r="C175" s="1125">
        <f>IF(ISERROR(VLOOKUP($A175,기획현황!$F:$BS,기획현황!$AG$1,FALSE))=TRUE,0,VLOOKUP($A175,기획현황!$F:$BS,기획현황!$AG$1,FALSE))</f>
        <v>0</v>
      </c>
      <c r="D175" s="1125">
        <f>IF(ISERROR(VLOOKUP($A175,기획현황!$F:$BS,기획현황!$AK$1,FALSE))=TRUE,0,VLOOKUP($A175,기획현황!$F:$BS,기획현황!$AK$1,FALSE))</f>
        <v>0</v>
      </c>
      <c r="F175" s="1148"/>
      <c r="G175" s="1127" t="str">
        <f>IF(ISERROR(VLOOKUP($A175,기획현황!$F:$BS,기획현황!$U$1,FALSE))=TRUE,"",VLOOKUP($A175,기획현황!$F:$BS,기획현황!$U$1,FALSE))</f>
        <v/>
      </c>
      <c r="H175" s="1127" t="str">
        <f>IF(ISERROR(VLOOKUP($A175,기획현황!$F:$BS,기획현황!$X$1,FALSE))=TRUE,"",VLOOKUP($A175,기획현황!$F:$BS,기획현황!$X$1,FALSE))</f>
        <v/>
      </c>
      <c r="I175" s="1128" t="str">
        <f>IF(ISERROR(VLOOKUP($A175,기획현황!$F:$BS,기획현황!$AG$1,FALSE))=TRUE,"",VLOOKUP($A175,기획현황!$F:$BS,기획현황!$AG$1,FALSE))</f>
        <v/>
      </c>
      <c r="J175" s="1144">
        <f>SUMIF(기획현황!$F:$F,$A175,기획현황!$AF:$AF)</f>
        <v>0</v>
      </c>
      <c r="K175" s="1130">
        <f>IF(ISERROR(VLOOKUP($A175,기획현황!$F:$BS,기획현황!$AU$1,FALSE))=TRUE,0,VLOOKUP($A175,기획현황!$F:$BS,기획현황!$AU$1,FALSE))</f>
        <v>0</v>
      </c>
      <c r="L175" s="1131">
        <f>IF(ISERROR(VLOOKUP($A175,기획현황!$F:$BS,기획현황!$AV$1,FALSE))=TRUE,0,VLOOKUP($A175,기획현황!$F:$BS,기획현황!$AV$1,FALSE))</f>
        <v>0</v>
      </c>
      <c r="M175" s="1132">
        <f>IF(ISERROR(VLOOKUP($A175,기획현황!$F:$BS,기획현황!$AW$1,FALSE))=TRUE,0,VLOOKUP($A175,기획현황!$F:$BS,기획현황!$AW$1,FALSE))</f>
        <v>0</v>
      </c>
      <c r="N175" s="1133">
        <f>IF(ISERROR(VLOOKUP($A175,기획현황!$F:$BS,기획현황!$AP$1,FALSE))=TRUE,0,VLOOKUP($A175,기획현황!$F:$BS,기획현황!$AP$1,FALSE))</f>
        <v>0</v>
      </c>
      <c r="O175" s="1134">
        <f t="shared" si="23"/>
        <v>0</v>
      </c>
      <c r="P175" s="1135">
        <f t="shared" si="23"/>
        <v>0</v>
      </c>
      <c r="Q175" s="1135">
        <f t="shared" si="23"/>
        <v>0</v>
      </c>
      <c r="R175" s="1135">
        <f t="shared" si="23"/>
        <v>0</v>
      </c>
      <c r="S175" s="1136">
        <f t="shared" si="23"/>
        <v>0</v>
      </c>
      <c r="T175" s="1136">
        <f t="shared" si="23"/>
        <v>0</v>
      </c>
      <c r="U175" s="1137">
        <f>IF(ISERROR(VLOOKUP($A175,기획현황!$F:$BS,기획현황!$AM$1,FALSE))=TRUE,0,VLOOKUP($A175,기획현황!$F:$BS,기획현황!$AM$1,FALSE))</f>
        <v>0</v>
      </c>
      <c r="V175" s="1138">
        <f t="shared" si="20"/>
        <v>0</v>
      </c>
      <c r="W175" s="1139">
        <f>IF(ISERROR(VLOOKUP($A175,기획현황!$F:$BS,기획현황!$BG$1,FALSE))=TRUE,0,VLOOKUP($A175,기획현황!$F:$BS,기획현황!$BG$1,FALSE))</f>
        <v>0</v>
      </c>
      <c r="X175" s="1138"/>
      <c r="Y175" s="238"/>
      <c r="Z175" s="1130">
        <f t="shared" si="22"/>
        <v>0</v>
      </c>
      <c r="AA175" s="1131">
        <f t="shared" si="22"/>
        <v>0</v>
      </c>
      <c r="AB175" s="1147">
        <f t="shared" si="22"/>
        <v>0</v>
      </c>
      <c r="AC175" s="1140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30">
        <f t="shared" si="24"/>
        <v>0</v>
      </c>
      <c r="AE175" s="1141">
        <f t="shared" si="24"/>
        <v>0</v>
      </c>
      <c r="AF175" s="1141">
        <f t="shared" si="24"/>
        <v>0</v>
      </c>
      <c r="AG175" s="1141">
        <f t="shared" si="24"/>
        <v>0</v>
      </c>
      <c r="AH175" s="1142">
        <f t="shared" si="24"/>
        <v>0</v>
      </c>
      <c r="AI175" s="1142">
        <f t="shared" si="24"/>
        <v>0</v>
      </c>
      <c r="AJ175" s="1143">
        <f>IF(ISERROR(VLOOKUP($A175,기획현황!$F:$BS,기획현황!$AM$1,FALSE))=TRUE,0,VLOOKUP($A175,기획현황!$F:$BS,기획현황!$AM$1,FALSE))</f>
        <v>0</v>
      </c>
      <c r="AK175" s="1138">
        <f t="shared" si="19"/>
        <v>0</v>
      </c>
      <c r="AL175" s="31"/>
    </row>
    <row r="176" spans="2:38" ht="53.25" customHeight="1">
      <c r="B176" s="310" t="str">
        <f t="shared" si="21"/>
        <v/>
      </c>
      <c r="C176" s="1125">
        <f>IF(ISERROR(VLOOKUP($A176,기획현황!$F:$BS,기획현황!$AG$1,FALSE))=TRUE,0,VLOOKUP($A176,기획현황!$F:$BS,기획현황!$AG$1,FALSE))</f>
        <v>0</v>
      </c>
      <c r="D176" s="1125">
        <f>IF(ISERROR(VLOOKUP($A176,기획현황!$F:$BS,기획현황!$AK$1,FALSE))=TRUE,0,VLOOKUP($A176,기획현황!$F:$BS,기획현황!$AK$1,FALSE))</f>
        <v>0</v>
      </c>
      <c r="F176" s="1148"/>
      <c r="G176" s="1127" t="str">
        <f>IF(ISERROR(VLOOKUP($A176,기획현황!$F:$BS,기획현황!$U$1,FALSE))=TRUE,"",VLOOKUP($A176,기획현황!$F:$BS,기획현황!$U$1,FALSE))</f>
        <v/>
      </c>
      <c r="H176" s="1127" t="str">
        <f>IF(ISERROR(VLOOKUP($A176,기획현황!$F:$BS,기획현황!$X$1,FALSE))=TRUE,"",VLOOKUP($A176,기획현황!$F:$BS,기획현황!$X$1,FALSE))</f>
        <v/>
      </c>
      <c r="I176" s="1128" t="str">
        <f>IF(ISERROR(VLOOKUP($A176,기획현황!$F:$BS,기획현황!$AG$1,FALSE))=TRUE,"",VLOOKUP($A176,기획현황!$F:$BS,기획현황!$AG$1,FALSE))</f>
        <v/>
      </c>
      <c r="J176" s="1144">
        <f>SUMIF(기획현황!$F:$F,$A176,기획현황!$AF:$AF)</f>
        <v>0</v>
      </c>
      <c r="K176" s="1130">
        <f>IF(ISERROR(VLOOKUP($A176,기획현황!$F:$BS,기획현황!$AU$1,FALSE))=TRUE,0,VLOOKUP($A176,기획현황!$F:$BS,기획현황!$AU$1,FALSE))</f>
        <v>0</v>
      </c>
      <c r="L176" s="1131">
        <f>IF(ISERROR(VLOOKUP($A176,기획현황!$F:$BS,기획현황!$AV$1,FALSE))=TRUE,0,VLOOKUP($A176,기획현황!$F:$BS,기획현황!$AV$1,FALSE))</f>
        <v>0</v>
      </c>
      <c r="M176" s="1132">
        <f>IF(ISERROR(VLOOKUP($A176,기획현황!$F:$BS,기획현황!$AW$1,FALSE))=TRUE,0,VLOOKUP($A176,기획현황!$F:$BS,기획현황!$AW$1,FALSE))</f>
        <v>0</v>
      </c>
      <c r="N176" s="1133">
        <f>IF(ISERROR(VLOOKUP($A176,기획현황!$F:$BS,기획현황!$AP$1,FALSE))=TRUE,0,VLOOKUP($A176,기획현황!$F:$BS,기획현황!$AP$1,FALSE))</f>
        <v>0</v>
      </c>
      <c r="O176" s="1134">
        <f t="shared" si="23"/>
        <v>0</v>
      </c>
      <c r="P176" s="1135">
        <f t="shared" si="23"/>
        <v>0</v>
      </c>
      <c r="Q176" s="1135">
        <f t="shared" si="23"/>
        <v>0</v>
      </c>
      <c r="R176" s="1135">
        <f t="shared" si="23"/>
        <v>0</v>
      </c>
      <c r="S176" s="1136">
        <f t="shared" si="23"/>
        <v>0</v>
      </c>
      <c r="T176" s="1136">
        <f t="shared" si="23"/>
        <v>0</v>
      </c>
      <c r="U176" s="1137">
        <f>IF(ISERROR(VLOOKUP($A176,기획현황!$F:$BS,기획현황!$AM$1,FALSE))=TRUE,0,VLOOKUP($A176,기획현황!$F:$BS,기획현황!$AM$1,FALSE))</f>
        <v>0</v>
      </c>
      <c r="V176" s="1138">
        <f t="shared" si="20"/>
        <v>0</v>
      </c>
      <c r="W176" s="1139">
        <f>IF(ISERROR(VLOOKUP($A176,기획현황!$F:$BS,기획현황!$BG$1,FALSE))=TRUE,0,VLOOKUP($A176,기획현황!$F:$BS,기획현황!$BG$1,FALSE))</f>
        <v>0</v>
      </c>
      <c r="X176" s="1138"/>
      <c r="Y176" s="238"/>
      <c r="Z176" s="1130">
        <f t="shared" si="22"/>
        <v>0</v>
      </c>
      <c r="AA176" s="1131">
        <f t="shared" si="22"/>
        <v>0</v>
      </c>
      <c r="AB176" s="1147">
        <f t="shared" si="22"/>
        <v>0</v>
      </c>
      <c r="AC176" s="1140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30">
        <f t="shared" si="24"/>
        <v>0</v>
      </c>
      <c r="AE176" s="1141">
        <f t="shared" si="24"/>
        <v>0</v>
      </c>
      <c r="AF176" s="1141">
        <f t="shared" si="24"/>
        <v>0</v>
      </c>
      <c r="AG176" s="1141">
        <f t="shared" si="24"/>
        <v>0</v>
      </c>
      <c r="AH176" s="1142">
        <f t="shared" si="24"/>
        <v>0</v>
      </c>
      <c r="AI176" s="1142">
        <f t="shared" si="24"/>
        <v>0</v>
      </c>
      <c r="AJ176" s="1143">
        <f>IF(ISERROR(VLOOKUP($A176,기획현황!$F:$BS,기획현황!$AM$1,FALSE))=TRUE,0,VLOOKUP($A176,기획현황!$F:$BS,기획현황!$AM$1,FALSE))</f>
        <v>0</v>
      </c>
      <c r="AK176" s="1138">
        <f t="shared" si="19"/>
        <v>0</v>
      </c>
      <c r="AL176" s="31"/>
    </row>
    <row r="177" spans="2:38" ht="53.25" customHeight="1">
      <c r="B177" s="310" t="str">
        <f t="shared" si="21"/>
        <v/>
      </c>
      <c r="C177" s="1125">
        <f>IF(ISERROR(VLOOKUP($A177,기획현황!$F:$BS,기획현황!$AG$1,FALSE))=TRUE,0,VLOOKUP($A177,기획현황!$F:$BS,기획현황!$AG$1,FALSE))</f>
        <v>0</v>
      </c>
      <c r="D177" s="1125">
        <f>IF(ISERROR(VLOOKUP($A177,기획현황!$F:$BS,기획현황!$AK$1,FALSE))=TRUE,0,VLOOKUP($A177,기획현황!$F:$BS,기획현황!$AK$1,FALSE))</f>
        <v>0</v>
      </c>
      <c r="F177" s="1148"/>
      <c r="G177" s="1127" t="str">
        <f>IF(ISERROR(VLOOKUP($A177,기획현황!$F:$BS,기획현황!$U$1,FALSE))=TRUE,"",VLOOKUP($A177,기획현황!$F:$BS,기획현황!$U$1,FALSE))</f>
        <v/>
      </c>
      <c r="H177" s="1127" t="str">
        <f>IF(ISERROR(VLOOKUP($A177,기획현황!$F:$BS,기획현황!$X$1,FALSE))=TRUE,"",VLOOKUP($A177,기획현황!$F:$BS,기획현황!$X$1,FALSE))</f>
        <v/>
      </c>
      <c r="I177" s="1128" t="str">
        <f>IF(ISERROR(VLOOKUP($A177,기획현황!$F:$BS,기획현황!$AG$1,FALSE))=TRUE,"",VLOOKUP($A177,기획현황!$F:$BS,기획현황!$AG$1,FALSE))</f>
        <v/>
      </c>
      <c r="J177" s="1144">
        <f>SUMIF(기획현황!$F:$F,$A177,기획현황!$AF:$AF)</f>
        <v>0</v>
      </c>
      <c r="K177" s="1130">
        <f>IF(ISERROR(VLOOKUP($A177,기획현황!$F:$BS,기획현황!$AU$1,FALSE))=TRUE,0,VLOOKUP($A177,기획현황!$F:$BS,기획현황!$AU$1,FALSE))</f>
        <v>0</v>
      </c>
      <c r="L177" s="1131">
        <f>IF(ISERROR(VLOOKUP($A177,기획현황!$F:$BS,기획현황!$AV$1,FALSE))=TRUE,0,VLOOKUP($A177,기획현황!$F:$BS,기획현황!$AV$1,FALSE))</f>
        <v>0</v>
      </c>
      <c r="M177" s="1132">
        <f>IF(ISERROR(VLOOKUP($A177,기획현황!$F:$BS,기획현황!$AW$1,FALSE))=TRUE,0,VLOOKUP($A177,기획현황!$F:$BS,기획현황!$AW$1,FALSE))</f>
        <v>0</v>
      </c>
      <c r="N177" s="1133">
        <f>IF(ISERROR(VLOOKUP($A177,기획현황!$F:$BS,기획현황!$AP$1,FALSE))=TRUE,0,VLOOKUP($A177,기획현황!$F:$BS,기획현황!$AP$1,FALSE))</f>
        <v>0</v>
      </c>
      <c r="O177" s="1134">
        <f t="shared" si="23"/>
        <v>0</v>
      </c>
      <c r="P177" s="1135">
        <f t="shared" si="23"/>
        <v>0</v>
      </c>
      <c r="Q177" s="1135">
        <f t="shared" si="23"/>
        <v>0</v>
      </c>
      <c r="R177" s="1135">
        <f t="shared" si="23"/>
        <v>0</v>
      </c>
      <c r="S177" s="1136">
        <f t="shared" si="23"/>
        <v>0</v>
      </c>
      <c r="T177" s="1136">
        <f t="shared" si="23"/>
        <v>0</v>
      </c>
      <c r="U177" s="1137">
        <f>IF(ISERROR(VLOOKUP($A177,기획현황!$F:$BS,기획현황!$AM$1,FALSE))=TRUE,0,VLOOKUP($A177,기획현황!$F:$BS,기획현황!$AM$1,FALSE))</f>
        <v>0</v>
      </c>
      <c r="V177" s="1138">
        <f t="shared" si="20"/>
        <v>0</v>
      </c>
      <c r="W177" s="1139">
        <f>IF(ISERROR(VLOOKUP($A177,기획현황!$F:$BS,기획현황!$BG$1,FALSE))=TRUE,0,VLOOKUP($A177,기획현황!$F:$BS,기획현황!$BG$1,FALSE))</f>
        <v>0</v>
      </c>
      <c r="X177" s="1138"/>
      <c r="Y177" s="238"/>
      <c r="Z177" s="1130">
        <f t="shared" si="22"/>
        <v>0</v>
      </c>
      <c r="AA177" s="1131">
        <f t="shared" si="22"/>
        <v>0</v>
      </c>
      <c r="AB177" s="1147">
        <f t="shared" si="22"/>
        <v>0</v>
      </c>
      <c r="AC177" s="1140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30">
        <f t="shared" si="24"/>
        <v>0</v>
      </c>
      <c r="AE177" s="1141">
        <f t="shared" si="24"/>
        <v>0</v>
      </c>
      <c r="AF177" s="1141">
        <f t="shared" si="24"/>
        <v>0</v>
      </c>
      <c r="AG177" s="1141">
        <f t="shared" si="24"/>
        <v>0</v>
      </c>
      <c r="AH177" s="1142">
        <f t="shared" si="24"/>
        <v>0</v>
      </c>
      <c r="AI177" s="1142">
        <f t="shared" si="24"/>
        <v>0</v>
      </c>
      <c r="AJ177" s="1143">
        <f>IF(ISERROR(VLOOKUP($A177,기획현황!$F:$BS,기획현황!$AM$1,FALSE))=TRUE,0,VLOOKUP($A177,기획현황!$F:$BS,기획현황!$AM$1,FALSE))</f>
        <v>0</v>
      </c>
      <c r="AK177" s="1138">
        <f t="shared" si="19"/>
        <v>0</v>
      </c>
      <c r="AL177" s="31"/>
    </row>
    <row r="178" spans="2:38" ht="53.25" customHeight="1">
      <c r="B178" s="310" t="str">
        <f t="shared" si="21"/>
        <v/>
      </c>
      <c r="C178" s="1125">
        <f>IF(ISERROR(VLOOKUP($A178,기획현황!$F:$BS,기획현황!$AG$1,FALSE))=TRUE,0,VLOOKUP($A178,기획현황!$F:$BS,기획현황!$AG$1,FALSE))</f>
        <v>0</v>
      </c>
      <c r="D178" s="1125">
        <f>IF(ISERROR(VLOOKUP($A178,기획현황!$F:$BS,기획현황!$AK$1,FALSE))=TRUE,0,VLOOKUP($A178,기획현황!$F:$BS,기획현황!$AK$1,FALSE))</f>
        <v>0</v>
      </c>
      <c r="F178" s="1148"/>
      <c r="G178" s="1127" t="str">
        <f>IF(ISERROR(VLOOKUP($A178,기획현황!$F:$BS,기획현황!$U$1,FALSE))=TRUE,"",VLOOKUP($A178,기획현황!$F:$BS,기획현황!$U$1,FALSE))</f>
        <v/>
      </c>
      <c r="H178" s="1127" t="str">
        <f>IF(ISERROR(VLOOKUP($A178,기획현황!$F:$BS,기획현황!$X$1,FALSE))=TRUE,"",VLOOKUP($A178,기획현황!$F:$BS,기획현황!$X$1,FALSE))</f>
        <v/>
      </c>
      <c r="I178" s="1128" t="str">
        <f>IF(ISERROR(VLOOKUP($A178,기획현황!$F:$BS,기획현황!$AG$1,FALSE))=TRUE,"",VLOOKUP($A178,기획현황!$F:$BS,기획현황!$AG$1,FALSE))</f>
        <v/>
      </c>
      <c r="J178" s="1144">
        <f>SUMIF(기획현황!$F:$F,$A178,기획현황!$AF:$AF)</f>
        <v>0</v>
      </c>
      <c r="K178" s="1130">
        <f>IF(ISERROR(VLOOKUP($A178,기획현황!$F:$BS,기획현황!$AU$1,FALSE))=TRUE,0,VLOOKUP($A178,기획현황!$F:$BS,기획현황!$AU$1,FALSE))</f>
        <v>0</v>
      </c>
      <c r="L178" s="1131">
        <f>IF(ISERROR(VLOOKUP($A178,기획현황!$F:$BS,기획현황!$AV$1,FALSE))=TRUE,0,VLOOKUP($A178,기획현황!$F:$BS,기획현황!$AV$1,FALSE))</f>
        <v>0</v>
      </c>
      <c r="M178" s="1132">
        <f>IF(ISERROR(VLOOKUP($A178,기획현황!$F:$BS,기획현황!$AW$1,FALSE))=TRUE,0,VLOOKUP($A178,기획현황!$F:$BS,기획현황!$AW$1,FALSE))</f>
        <v>0</v>
      </c>
      <c r="N178" s="1133">
        <f>IF(ISERROR(VLOOKUP($A178,기획현황!$F:$BS,기획현황!$AP$1,FALSE))=TRUE,0,VLOOKUP($A178,기획현황!$F:$BS,기획현황!$AP$1,FALSE))</f>
        <v>0</v>
      </c>
      <c r="O178" s="1134">
        <f t="shared" si="23"/>
        <v>0</v>
      </c>
      <c r="P178" s="1135">
        <f t="shared" si="23"/>
        <v>0</v>
      </c>
      <c r="Q178" s="1135">
        <f t="shared" si="23"/>
        <v>0</v>
      </c>
      <c r="R178" s="1135">
        <f t="shared" si="23"/>
        <v>0</v>
      </c>
      <c r="S178" s="1136">
        <f t="shared" si="23"/>
        <v>0</v>
      </c>
      <c r="T178" s="1136">
        <f t="shared" si="23"/>
        <v>0</v>
      </c>
      <c r="U178" s="1137">
        <f>IF(ISERROR(VLOOKUP($A178,기획현황!$F:$BS,기획현황!$AM$1,FALSE))=TRUE,0,VLOOKUP($A178,기획현황!$F:$BS,기획현황!$AM$1,FALSE))</f>
        <v>0</v>
      </c>
      <c r="V178" s="1138">
        <f t="shared" si="20"/>
        <v>0</v>
      </c>
      <c r="W178" s="1139">
        <f>IF(ISERROR(VLOOKUP($A178,기획현황!$F:$BS,기획현황!$BG$1,FALSE))=TRUE,0,VLOOKUP($A178,기획현황!$F:$BS,기획현황!$BG$1,FALSE))</f>
        <v>0</v>
      </c>
      <c r="X178" s="1138"/>
      <c r="Y178" s="238"/>
      <c r="Z178" s="1130">
        <f t="shared" si="22"/>
        <v>0</v>
      </c>
      <c r="AA178" s="1131">
        <f t="shared" si="22"/>
        <v>0</v>
      </c>
      <c r="AB178" s="1147">
        <f t="shared" si="22"/>
        <v>0</v>
      </c>
      <c r="AC178" s="1140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30">
        <f t="shared" si="24"/>
        <v>0</v>
      </c>
      <c r="AE178" s="1141">
        <f t="shared" si="24"/>
        <v>0</v>
      </c>
      <c r="AF178" s="1141">
        <f t="shared" si="24"/>
        <v>0</v>
      </c>
      <c r="AG178" s="1141">
        <f t="shared" si="24"/>
        <v>0</v>
      </c>
      <c r="AH178" s="1142">
        <f t="shared" si="24"/>
        <v>0</v>
      </c>
      <c r="AI178" s="1142">
        <f t="shared" si="24"/>
        <v>0</v>
      </c>
      <c r="AJ178" s="1143">
        <f>IF(ISERROR(VLOOKUP($A178,기획현황!$F:$BS,기획현황!$AM$1,FALSE))=TRUE,0,VLOOKUP($A178,기획현황!$F:$BS,기획현황!$AM$1,FALSE))</f>
        <v>0</v>
      </c>
      <c r="AK178" s="1138">
        <f t="shared" si="19"/>
        <v>0</v>
      </c>
      <c r="AL178" s="31"/>
    </row>
    <row r="179" spans="2:38" ht="53.25" customHeight="1">
      <c r="B179" s="310" t="str">
        <f t="shared" si="21"/>
        <v/>
      </c>
      <c r="C179" s="1125">
        <f>IF(ISERROR(VLOOKUP($A179,기획현황!$F:$BS,기획현황!$AG$1,FALSE))=TRUE,0,VLOOKUP($A179,기획현황!$F:$BS,기획현황!$AG$1,FALSE))</f>
        <v>0</v>
      </c>
      <c r="D179" s="1125">
        <f>IF(ISERROR(VLOOKUP($A179,기획현황!$F:$BS,기획현황!$AK$1,FALSE))=TRUE,0,VLOOKUP($A179,기획현황!$F:$BS,기획현황!$AK$1,FALSE))</f>
        <v>0</v>
      </c>
      <c r="F179" s="1148"/>
      <c r="G179" s="1127" t="str">
        <f>IF(ISERROR(VLOOKUP($A179,기획현황!$F:$BS,기획현황!$U$1,FALSE))=TRUE,"",VLOOKUP($A179,기획현황!$F:$BS,기획현황!$U$1,FALSE))</f>
        <v/>
      </c>
      <c r="H179" s="1127" t="str">
        <f>IF(ISERROR(VLOOKUP($A179,기획현황!$F:$BS,기획현황!$X$1,FALSE))=TRUE,"",VLOOKUP($A179,기획현황!$F:$BS,기획현황!$X$1,FALSE))</f>
        <v/>
      </c>
      <c r="I179" s="1128" t="str">
        <f>IF(ISERROR(VLOOKUP($A179,기획현황!$F:$BS,기획현황!$AG$1,FALSE))=TRUE,"",VLOOKUP($A179,기획현황!$F:$BS,기획현황!$AG$1,FALSE))</f>
        <v/>
      </c>
      <c r="J179" s="1144">
        <f>SUMIF(기획현황!$F:$F,$A179,기획현황!$AF:$AF)</f>
        <v>0</v>
      </c>
      <c r="K179" s="1130">
        <f>IF(ISERROR(VLOOKUP($A179,기획현황!$F:$BS,기획현황!$AU$1,FALSE))=TRUE,0,VLOOKUP($A179,기획현황!$F:$BS,기획현황!$AU$1,FALSE))</f>
        <v>0</v>
      </c>
      <c r="L179" s="1131">
        <f>IF(ISERROR(VLOOKUP($A179,기획현황!$F:$BS,기획현황!$AV$1,FALSE))=TRUE,0,VLOOKUP($A179,기획현황!$F:$BS,기획현황!$AV$1,FALSE))</f>
        <v>0</v>
      </c>
      <c r="M179" s="1132">
        <f>IF(ISERROR(VLOOKUP($A179,기획현황!$F:$BS,기획현황!$AW$1,FALSE))=TRUE,0,VLOOKUP($A179,기획현황!$F:$BS,기획현황!$AW$1,FALSE))</f>
        <v>0</v>
      </c>
      <c r="N179" s="1133">
        <f>IF(ISERROR(VLOOKUP($A179,기획현황!$F:$BS,기획현황!$AP$1,FALSE))=TRUE,0,VLOOKUP($A179,기획현황!$F:$BS,기획현황!$AP$1,FALSE))</f>
        <v>0</v>
      </c>
      <c r="O179" s="1134">
        <f t="shared" si="23"/>
        <v>0</v>
      </c>
      <c r="P179" s="1135">
        <f t="shared" si="23"/>
        <v>0</v>
      </c>
      <c r="Q179" s="1135">
        <f t="shared" si="23"/>
        <v>0</v>
      </c>
      <c r="R179" s="1135">
        <f t="shared" si="23"/>
        <v>0</v>
      </c>
      <c r="S179" s="1136">
        <f t="shared" si="23"/>
        <v>0</v>
      </c>
      <c r="T179" s="1136">
        <f t="shared" si="23"/>
        <v>0</v>
      </c>
      <c r="U179" s="1137">
        <f>IF(ISERROR(VLOOKUP($A179,기획현황!$F:$BS,기획현황!$AM$1,FALSE))=TRUE,0,VLOOKUP($A179,기획현황!$F:$BS,기획현황!$AM$1,FALSE))</f>
        <v>0</v>
      </c>
      <c r="V179" s="1138">
        <f t="shared" si="20"/>
        <v>0</v>
      </c>
      <c r="W179" s="1139">
        <f>IF(ISERROR(VLOOKUP($A179,기획현황!$F:$BS,기획현황!$BG$1,FALSE))=TRUE,0,VLOOKUP($A179,기획현황!$F:$BS,기획현황!$BG$1,FALSE))</f>
        <v>0</v>
      </c>
      <c r="X179" s="1138"/>
      <c r="Y179" s="238"/>
      <c r="Z179" s="1130">
        <f t="shared" si="22"/>
        <v>0</v>
      </c>
      <c r="AA179" s="1131">
        <f t="shared" si="22"/>
        <v>0</v>
      </c>
      <c r="AB179" s="1147">
        <f t="shared" si="22"/>
        <v>0</v>
      </c>
      <c r="AC179" s="1140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30">
        <f t="shared" si="24"/>
        <v>0</v>
      </c>
      <c r="AE179" s="1141">
        <f t="shared" si="24"/>
        <v>0</v>
      </c>
      <c r="AF179" s="1141">
        <f t="shared" si="24"/>
        <v>0</v>
      </c>
      <c r="AG179" s="1141">
        <f t="shared" si="24"/>
        <v>0</v>
      </c>
      <c r="AH179" s="1142">
        <f t="shared" si="24"/>
        <v>0</v>
      </c>
      <c r="AI179" s="1142">
        <f t="shared" si="24"/>
        <v>0</v>
      </c>
      <c r="AJ179" s="1143">
        <f>IF(ISERROR(VLOOKUP($A179,기획현황!$F:$BS,기획현황!$AM$1,FALSE))=TRUE,0,VLOOKUP($A179,기획현황!$F:$BS,기획현황!$AM$1,FALSE))</f>
        <v>0</v>
      </c>
      <c r="AK179" s="1138">
        <f t="shared" si="19"/>
        <v>0</v>
      </c>
      <c r="AL179" s="31"/>
    </row>
    <row r="180" spans="2:38" ht="53.25" customHeight="1">
      <c r="B180" s="310" t="str">
        <f t="shared" si="21"/>
        <v/>
      </c>
      <c r="C180" s="1125">
        <f>IF(ISERROR(VLOOKUP($A180,기획현황!$F:$BS,기획현황!$AG$1,FALSE))=TRUE,0,VLOOKUP($A180,기획현황!$F:$BS,기획현황!$AG$1,FALSE))</f>
        <v>0</v>
      </c>
      <c r="D180" s="1125">
        <f>IF(ISERROR(VLOOKUP($A180,기획현황!$F:$BS,기획현황!$AK$1,FALSE))=TRUE,0,VLOOKUP($A180,기획현황!$F:$BS,기획현황!$AK$1,FALSE))</f>
        <v>0</v>
      </c>
      <c r="F180" s="1148"/>
      <c r="G180" s="1127" t="str">
        <f>IF(ISERROR(VLOOKUP($A180,기획현황!$F:$BS,기획현황!$U$1,FALSE))=TRUE,"",VLOOKUP($A180,기획현황!$F:$BS,기획현황!$U$1,FALSE))</f>
        <v/>
      </c>
      <c r="H180" s="1127" t="str">
        <f>IF(ISERROR(VLOOKUP($A180,기획현황!$F:$BS,기획현황!$X$1,FALSE))=TRUE,"",VLOOKUP($A180,기획현황!$F:$BS,기획현황!$X$1,FALSE))</f>
        <v/>
      </c>
      <c r="I180" s="1128" t="str">
        <f>IF(ISERROR(VLOOKUP($A180,기획현황!$F:$BS,기획현황!$AG$1,FALSE))=TRUE,"",VLOOKUP($A180,기획현황!$F:$BS,기획현황!$AG$1,FALSE))</f>
        <v/>
      </c>
      <c r="J180" s="1144">
        <f>SUMIF(기획현황!$F:$F,$A180,기획현황!$AF:$AF)</f>
        <v>0</v>
      </c>
      <c r="K180" s="1130">
        <f>IF(ISERROR(VLOOKUP($A180,기획현황!$F:$BS,기획현황!$AU$1,FALSE))=TRUE,0,VLOOKUP($A180,기획현황!$F:$BS,기획현황!$AU$1,FALSE))</f>
        <v>0</v>
      </c>
      <c r="L180" s="1131">
        <f>IF(ISERROR(VLOOKUP($A180,기획현황!$F:$BS,기획현황!$AV$1,FALSE))=TRUE,0,VLOOKUP($A180,기획현황!$F:$BS,기획현황!$AV$1,FALSE))</f>
        <v>0</v>
      </c>
      <c r="M180" s="1132">
        <f>IF(ISERROR(VLOOKUP($A180,기획현황!$F:$BS,기획현황!$AW$1,FALSE))=TRUE,0,VLOOKUP($A180,기획현황!$F:$BS,기획현황!$AW$1,FALSE))</f>
        <v>0</v>
      </c>
      <c r="N180" s="1133">
        <f>IF(ISERROR(VLOOKUP($A180,기획현황!$F:$BS,기획현황!$AP$1,FALSE))=TRUE,0,VLOOKUP($A180,기획현황!$F:$BS,기획현황!$AP$1,FALSE))</f>
        <v>0</v>
      </c>
      <c r="O180" s="1134">
        <f t="shared" si="23"/>
        <v>0</v>
      </c>
      <c r="P180" s="1135">
        <f t="shared" si="23"/>
        <v>0</v>
      </c>
      <c r="Q180" s="1135">
        <f t="shared" si="23"/>
        <v>0</v>
      </c>
      <c r="R180" s="1135">
        <f t="shared" si="23"/>
        <v>0</v>
      </c>
      <c r="S180" s="1136">
        <f t="shared" si="23"/>
        <v>0</v>
      </c>
      <c r="T180" s="1136">
        <f t="shared" si="23"/>
        <v>0</v>
      </c>
      <c r="U180" s="1137">
        <f>IF(ISERROR(VLOOKUP($A180,기획현황!$F:$BS,기획현황!$AM$1,FALSE))=TRUE,0,VLOOKUP($A180,기획현황!$F:$BS,기획현황!$AM$1,FALSE))</f>
        <v>0</v>
      </c>
      <c r="V180" s="1138">
        <f t="shared" si="20"/>
        <v>0</v>
      </c>
      <c r="W180" s="1139">
        <f>IF(ISERROR(VLOOKUP($A180,기획현황!$F:$BS,기획현황!$BG$1,FALSE))=TRUE,0,VLOOKUP($A180,기획현황!$F:$BS,기획현황!$BG$1,FALSE))</f>
        <v>0</v>
      </c>
      <c r="X180" s="1138"/>
      <c r="Y180" s="238"/>
      <c r="Z180" s="1130">
        <f t="shared" si="22"/>
        <v>0</v>
      </c>
      <c r="AA180" s="1131">
        <f t="shared" si="22"/>
        <v>0</v>
      </c>
      <c r="AB180" s="1147">
        <f t="shared" si="22"/>
        <v>0</v>
      </c>
      <c r="AC180" s="1140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30">
        <f t="shared" si="24"/>
        <v>0</v>
      </c>
      <c r="AE180" s="1141">
        <f t="shared" si="24"/>
        <v>0</v>
      </c>
      <c r="AF180" s="1141">
        <f t="shared" si="24"/>
        <v>0</v>
      </c>
      <c r="AG180" s="1141">
        <f t="shared" si="24"/>
        <v>0</v>
      </c>
      <c r="AH180" s="1142">
        <f t="shared" si="24"/>
        <v>0</v>
      </c>
      <c r="AI180" s="1142">
        <f t="shared" si="24"/>
        <v>0</v>
      </c>
      <c r="AJ180" s="1143">
        <f>IF(ISERROR(VLOOKUP($A180,기획현황!$F:$BS,기획현황!$AM$1,FALSE))=TRUE,0,VLOOKUP($A180,기획현황!$F:$BS,기획현황!$AM$1,FALSE))</f>
        <v>0</v>
      </c>
      <c r="AK180" s="1138">
        <f t="shared" si="19"/>
        <v>0</v>
      </c>
      <c r="AL180" s="31"/>
    </row>
    <row r="181" spans="2:38" ht="53.25" customHeight="1">
      <c r="B181" s="310" t="str">
        <f t="shared" si="21"/>
        <v/>
      </c>
      <c r="C181" s="1125">
        <f>IF(ISERROR(VLOOKUP($A181,기획현황!$F:$BS,기획현황!$AG$1,FALSE))=TRUE,0,VLOOKUP($A181,기획현황!$F:$BS,기획현황!$AG$1,FALSE))</f>
        <v>0</v>
      </c>
      <c r="D181" s="1125">
        <f>IF(ISERROR(VLOOKUP($A181,기획현황!$F:$BS,기획현황!$AK$1,FALSE))=TRUE,0,VLOOKUP($A181,기획현황!$F:$BS,기획현황!$AK$1,FALSE))</f>
        <v>0</v>
      </c>
      <c r="F181" s="1148"/>
      <c r="G181" s="1127" t="str">
        <f>IF(ISERROR(VLOOKUP($A181,기획현황!$F:$BS,기획현황!$U$1,FALSE))=TRUE,"",VLOOKUP($A181,기획현황!$F:$BS,기획현황!$U$1,FALSE))</f>
        <v/>
      </c>
      <c r="H181" s="1127" t="str">
        <f>IF(ISERROR(VLOOKUP($A181,기획현황!$F:$BS,기획현황!$X$1,FALSE))=TRUE,"",VLOOKUP($A181,기획현황!$F:$BS,기획현황!$X$1,FALSE))</f>
        <v/>
      </c>
      <c r="I181" s="1128" t="str">
        <f>IF(ISERROR(VLOOKUP($A181,기획현황!$F:$BS,기획현황!$AG$1,FALSE))=TRUE,"",VLOOKUP($A181,기획현황!$F:$BS,기획현황!$AG$1,FALSE))</f>
        <v/>
      </c>
      <c r="J181" s="1144">
        <f>SUMIF(기획현황!$F:$F,$A181,기획현황!$AF:$AF)</f>
        <v>0</v>
      </c>
      <c r="K181" s="1130">
        <f>IF(ISERROR(VLOOKUP($A181,기획현황!$F:$BS,기획현황!$AU$1,FALSE))=TRUE,0,VLOOKUP($A181,기획현황!$F:$BS,기획현황!$AU$1,FALSE))</f>
        <v>0</v>
      </c>
      <c r="L181" s="1131">
        <f>IF(ISERROR(VLOOKUP($A181,기획현황!$F:$BS,기획현황!$AV$1,FALSE))=TRUE,0,VLOOKUP($A181,기획현황!$F:$BS,기획현황!$AV$1,FALSE))</f>
        <v>0</v>
      </c>
      <c r="M181" s="1132">
        <f>IF(ISERROR(VLOOKUP($A181,기획현황!$F:$BS,기획현황!$AW$1,FALSE))=TRUE,0,VLOOKUP($A181,기획현황!$F:$BS,기획현황!$AW$1,FALSE))</f>
        <v>0</v>
      </c>
      <c r="N181" s="1133">
        <f>IF(ISERROR(VLOOKUP($A181,기획현황!$F:$BS,기획현황!$AP$1,FALSE))=TRUE,0,VLOOKUP($A181,기획현황!$F:$BS,기획현황!$AP$1,FALSE))</f>
        <v>0</v>
      </c>
      <c r="O181" s="1134">
        <f t="shared" si="23"/>
        <v>0</v>
      </c>
      <c r="P181" s="1135">
        <f t="shared" si="23"/>
        <v>0</v>
      </c>
      <c r="Q181" s="1135">
        <f t="shared" si="23"/>
        <v>0</v>
      </c>
      <c r="R181" s="1135">
        <f t="shared" si="23"/>
        <v>0</v>
      </c>
      <c r="S181" s="1136">
        <f t="shared" si="23"/>
        <v>0</v>
      </c>
      <c r="T181" s="1136">
        <f t="shared" si="23"/>
        <v>0</v>
      </c>
      <c r="U181" s="1137">
        <f>IF(ISERROR(VLOOKUP($A181,기획현황!$F:$BS,기획현황!$AM$1,FALSE))=TRUE,0,VLOOKUP($A181,기획현황!$F:$BS,기획현황!$AM$1,FALSE))</f>
        <v>0</v>
      </c>
      <c r="V181" s="1138">
        <f t="shared" si="20"/>
        <v>0</v>
      </c>
      <c r="W181" s="1139">
        <f>IF(ISERROR(VLOOKUP($A181,기획현황!$F:$BS,기획현황!$BG$1,FALSE))=TRUE,0,VLOOKUP($A181,기획현황!$F:$BS,기획현황!$BG$1,FALSE))</f>
        <v>0</v>
      </c>
      <c r="X181" s="1138"/>
      <c r="Y181" s="238"/>
      <c r="Z181" s="1130">
        <f t="shared" si="22"/>
        <v>0</v>
      </c>
      <c r="AA181" s="1131">
        <f t="shared" si="22"/>
        <v>0</v>
      </c>
      <c r="AB181" s="1147">
        <f t="shared" si="22"/>
        <v>0</v>
      </c>
      <c r="AC181" s="1140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30">
        <f t="shared" si="24"/>
        <v>0</v>
      </c>
      <c r="AE181" s="1141">
        <f t="shared" si="24"/>
        <v>0</v>
      </c>
      <c r="AF181" s="1141">
        <f t="shared" si="24"/>
        <v>0</v>
      </c>
      <c r="AG181" s="1141">
        <f t="shared" si="24"/>
        <v>0</v>
      </c>
      <c r="AH181" s="1142">
        <f t="shared" si="24"/>
        <v>0</v>
      </c>
      <c r="AI181" s="1142">
        <f t="shared" si="24"/>
        <v>0</v>
      </c>
      <c r="AJ181" s="1143">
        <f>IF(ISERROR(VLOOKUP($A181,기획현황!$F:$BS,기획현황!$AM$1,FALSE))=TRUE,0,VLOOKUP($A181,기획현황!$F:$BS,기획현황!$AM$1,FALSE))</f>
        <v>0</v>
      </c>
      <c r="AK181" s="1138">
        <f t="shared" si="19"/>
        <v>0</v>
      </c>
      <c r="AL181" s="31"/>
    </row>
    <row r="182" spans="2:38" ht="53.25" customHeight="1">
      <c r="B182" s="310" t="str">
        <f t="shared" si="21"/>
        <v/>
      </c>
      <c r="C182" s="1125">
        <f>IF(ISERROR(VLOOKUP($A182,기획현황!$F:$BS,기획현황!$AG$1,FALSE))=TRUE,0,VLOOKUP($A182,기획현황!$F:$BS,기획현황!$AG$1,FALSE))</f>
        <v>0</v>
      </c>
      <c r="D182" s="1125">
        <f>IF(ISERROR(VLOOKUP($A182,기획현황!$F:$BS,기획현황!$AK$1,FALSE))=TRUE,0,VLOOKUP($A182,기획현황!$F:$BS,기획현황!$AK$1,FALSE))</f>
        <v>0</v>
      </c>
      <c r="F182" s="1148"/>
      <c r="G182" s="1127" t="str">
        <f>IF(ISERROR(VLOOKUP($A182,기획현황!$F:$BS,기획현황!$U$1,FALSE))=TRUE,"",VLOOKUP($A182,기획현황!$F:$BS,기획현황!$U$1,FALSE))</f>
        <v/>
      </c>
      <c r="H182" s="1127" t="str">
        <f>IF(ISERROR(VLOOKUP($A182,기획현황!$F:$BS,기획현황!$X$1,FALSE))=TRUE,"",VLOOKUP($A182,기획현황!$F:$BS,기획현황!$X$1,FALSE))</f>
        <v/>
      </c>
      <c r="I182" s="1128" t="str">
        <f>IF(ISERROR(VLOOKUP($A182,기획현황!$F:$BS,기획현황!$AG$1,FALSE))=TRUE,"",VLOOKUP($A182,기획현황!$F:$BS,기획현황!$AG$1,FALSE))</f>
        <v/>
      </c>
      <c r="J182" s="1144">
        <f>SUMIF(기획현황!$F:$F,$A182,기획현황!$AF:$AF)</f>
        <v>0</v>
      </c>
      <c r="K182" s="1130">
        <f>IF(ISERROR(VLOOKUP($A182,기획현황!$F:$BS,기획현황!$AU$1,FALSE))=TRUE,0,VLOOKUP($A182,기획현황!$F:$BS,기획현황!$AU$1,FALSE))</f>
        <v>0</v>
      </c>
      <c r="L182" s="1131">
        <f>IF(ISERROR(VLOOKUP($A182,기획현황!$F:$BS,기획현황!$AV$1,FALSE))=TRUE,0,VLOOKUP($A182,기획현황!$F:$BS,기획현황!$AV$1,FALSE))</f>
        <v>0</v>
      </c>
      <c r="M182" s="1132">
        <f>IF(ISERROR(VLOOKUP($A182,기획현황!$F:$BS,기획현황!$AW$1,FALSE))=TRUE,0,VLOOKUP($A182,기획현황!$F:$BS,기획현황!$AW$1,FALSE))</f>
        <v>0</v>
      </c>
      <c r="N182" s="1133">
        <f>IF(ISERROR(VLOOKUP($A182,기획현황!$F:$BS,기획현황!$AP$1,FALSE))=TRUE,0,VLOOKUP($A182,기획현황!$F:$BS,기획현황!$AP$1,FALSE))</f>
        <v>0</v>
      </c>
      <c r="O182" s="1134">
        <f t="shared" si="23"/>
        <v>0</v>
      </c>
      <c r="P182" s="1135">
        <f t="shared" si="23"/>
        <v>0</v>
      </c>
      <c r="Q182" s="1135">
        <f t="shared" si="23"/>
        <v>0</v>
      </c>
      <c r="R182" s="1135">
        <f t="shared" si="23"/>
        <v>0</v>
      </c>
      <c r="S182" s="1136">
        <f t="shared" si="23"/>
        <v>0</v>
      </c>
      <c r="T182" s="1136">
        <f t="shared" si="23"/>
        <v>0</v>
      </c>
      <c r="U182" s="1137">
        <f>IF(ISERROR(VLOOKUP($A182,기획현황!$F:$BS,기획현황!$AM$1,FALSE))=TRUE,0,VLOOKUP($A182,기획현황!$F:$BS,기획현황!$AM$1,FALSE))</f>
        <v>0</v>
      </c>
      <c r="V182" s="1138">
        <f t="shared" si="20"/>
        <v>0</v>
      </c>
      <c r="W182" s="1139">
        <f>IF(ISERROR(VLOOKUP($A182,기획현황!$F:$BS,기획현황!$BG$1,FALSE))=TRUE,0,VLOOKUP($A182,기획현황!$F:$BS,기획현황!$BG$1,FALSE))</f>
        <v>0</v>
      </c>
      <c r="X182" s="1138"/>
      <c r="Y182" s="238"/>
      <c r="Z182" s="1130">
        <f t="shared" si="22"/>
        <v>0</v>
      </c>
      <c r="AA182" s="1131">
        <f t="shared" si="22"/>
        <v>0</v>
      </c>
      <c r="AB182" s="1147">
        <f t="shared" si="22"/>
        <v>0</v>
      </c>
      <c r="AC182" s="1140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30">
        <f t="shared" si="24"/>
        <v>0</v>
      </c>
      <c r="AE182" s="1141">
        <f t="shared" si="24"/>
        <v>0</v>
      </c>
      <c r="AF182" s="1141">
        <f t="shared" si="24"/>
        <v>0</v>
      </c>
      <c r="AG182" s="1141">
        <f t="shared" si="24"/>
        <v>0</v>
      </c>
      <c r="AH182" s="1142">
        <f t="shared" si="24"/>
        <v>0</v>
      </c>
      <c r="AI182" s="1142">
        <f t="shared" si="24"/>
        <v>0</v>
      </c>
      <c r="AJ182" s="1143">
        <f>IF(ISERROR(VLOOKUP($A182,기획현황!$F:$BS,기획현황!$AM$1,FALSE))=TRUE,0,VLOOKUP($A182,기획현황!$F:$BS,기획현황!$AM$1,FALSE))</f>
        <v>0</v>
      </c>
      <c r="AK182" s="1138">
        <f t="shared" si="19"/>
        <v>0</v>
      </c>
      <c r="AL182" s="31"/>
    </row>
    <row r="183" spans="2:38" ht="53.25" customHeight="1">
      <c r="B183" s="310" t="str">
        <f t="shared" si="21"/>
        <v/>
      </c>
      <c r="C183" s="1125">
        <f>IF(ISERROR(VLOOKUP($A183,기획현황!$F:$BS,기획현황!$AG$1,FALSE))=TRUE,0,VLOOKUP($A183,기획현황!$F:$BS,기획현황!$AG$1,FALSE))</f>
        <v>0</v>
      </c>
      <c r="D183" s="1125">
        <f>IF(ISERROR(VLOOKUP($A183,기획현황!$F:$BS,기획현황!$AK$1,FALSE))=TRUE,0,VLOOKUP($A183,기획현황!$F:$BS,기획현황!$AK$1,FALSE))</f>
        <v>0</v>
      </c>
      <c r="F183" s="1148"/>
      <c r="G183" s="1127" t="str">
        <f>IF(ISERROR(VLOOKUP($A183,기획현황!$F:$BS,기획현황!$U$1,FALSE))=TRUE,"",VLOOKUP($A183,기획현황!$F:$BS,기획현황!$U$1,FALSE))</f>
        <v/>
      </c>
      <c r="H183" s="1127" t="str">
        <f>IF(ISERROR(VLOOKUP($A183,기획현황!$F:$BS,기획현황!$X$1,FALSE))=TRUE,"",VLOOKUP($A183,기획현황!$F:$BS,기획현황!$X$1,FALSE))</f>
        <v/>
      </c>
      <c r="I183" s="1128" t="str">
        <f>IF(ISERROR(VLOOKUP($A183,기획현황!$F:$BS,기획현황!$AG$1,FALSE))=TRUE,"",VLOOKUP($A183,기획현황!$F:$BS,기획현황!$AG$1,FALSE))</f>
        <v/>
      </c>
      <c r="J183" s="1144">
        <f>SUMIF(기획현황!$F:$F,$A183,기획현황!$AF:$AF)</f>
        <v>0</v>
      </c>
      <c r="K183" s="1130">
        <f>IF(ISERROR(VLOOKUP($A183,기획현황!$F:$BS,기획현황!$AU$1,FALSE))=TRUE,0,VLOOKUP($A183,기획현황!$F:$BS,기획현황!$AU$1,FALSE))</f>
        <v>0</v>
      </c>
      <c r="L183" s="1131">
        <f>IF(ISERROR(VLOOKUP($A183,기획현황!$F:$BS,기획현황!$AV$1,FALSE))=TRUE,0,VLOOKUP($A183,기획현황!$F:$BS,기획현황!$AV$1,FALSE))</f>
        <v>0</v>
      </c>
      <c r="M183" s="1132">
        <f>IF(ISERROR(VLOOKUP($A183,기획현황!$F:$BS,기획현황!$AW$1,FALSE))=TRUE,0,VLOOKUP($A183,기획현황!$F:$BS,기획현황!$AW$1,FALSE))</f>
        <v>0</v>
      </c>
      <c r="N183" s="1133">
        <f>IF(ISERROR(VLOOKUP($A183,기획현황!$F:$BS,기획현황!$AP$1,FALSE))=TRUE,0,VLOOKUP($A183,기획현황!$F:$BS,기획현황!$AP$1,FALSE))</f>
        <v>0</v>
      </c>
      <c r="O183" s="1134">
        <f t="shared" si="23"/>
        <v>0</v>
      </c>
      <c r="P183" s="1135">
        <f t="shared" si="23"/>
        <v>0</v>
      </c>
      <c r="Q183" s="1135">
        <f t="shared" si="23"/>
        <v>0</v>
      </c>
      <c r="R183" s="1135">
        <f t="shared" si="23"/>
        <v>0</v>
      </c>
      <c r="S183" s="1136">
        <f t="shared" si="23"/>
        <v>0</v>
      </c>
      <c r="T183" s="1136">
        <f t="shared" si="23"/>
        <v>0</v>
      </c>
      <c r="U183" s="1137">
        <f>IF(ISERROR(VLOOKUP($A183,기획현황!$F:$BS,기획현황!$AM$1,FALSE))=TRUE,0,VLOOKUP($A183,기획현황!$F:$BS,기획현황!$AM$1,FALSE))</f>
        <v>0</v>
      </c>
      <c r="V183" s="1138">
        <f t="shared" si="20"/>
        <v>0</v>
      </c>
      <c r="W183" s="1139">
        <f>IF(ISERROR(VLOOKUP($A183,기획현황!$F:$BS,기획현황!$BG$1,FALSE))=TRUE,0,VLOOKUP($A183,기획현황!$F:$BS,기획현황!$BG$1,FALSE))</f>
        <v>0</v>
      </c>
      <c r="X183" s="1138"/>
      <c r="Y183" s="238"/>
      <c r="Z183" s="1130">
        <f t="shared" si="22"/>
        <v>0</v>
      </c>
      <c r="AA183" s="1131">
        <f t="shared" si="22"/>
        <v>0</v>
      </c>
      <c r="AB183" s="1147">
        <f t="shared" si="22"/>
        <v>0</v>
      </c>
      <c r="AC183" s="1140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30">
        <f t="shared" si="24"/>
        <v>0</v>
      </c>
      <c r="AE183" s="1141">
        <f t="shared" si="24"/>
        <v>0</v>
      </c>
      <c r="AF183" s="1141">
        <f t="shared" si="24"/>
        <v>0</v>
      </c>
      <c r="AG183" s="1141">
        <f t="shared" si="24"/>
        <v>0</v>
      </c>
      <c r="AH183" s="1142">
        <f t="shared" si="24"/>
        <v>0</v>
      </c>
      <c r="AI183" s="1142">
        <f t="shared" si="24"/>
        <v>0</v>
      </c>
      <c r="AJ183" s="1143">
        <f>IF(ISERROR(VLOOKUP($A183,기획현황!$F:$BS,기획현황!$AM$1,FALSE))=TRUE,0,VLOOKUP($A183,기획현황!$F:$BS,기획현황!$AM$1,FALSE))</f>
        <v>0</v>
      </c>
      <c r="AK183" s="1138">
        <f t="shared" si="19"/>
        <v>0</v>
      </c>
      <c r="AL183" s="31"/>
    </row>
    <row r="184" spans="2:38" ht="53.25" customHeight="1">
      <c r="B184" s="310" t="str">
        <f t="shared" si="21"/>
        <v/>
      </c>
      <c r="C184" s="1125">
        <f>IF(ISERROR(VLOOKUP($A184,기획현황!$F:$BS,기획현황!$AG$1,FALSE))=TRUE,0,VLOOKUP($A184,기획현황!$F:$BS,기획현황!$AG$1,FALSE))</f>
        <v>0</v>
      </c>
      <c r="D184" s="1125">
        <f>IF(ISERROR(VLOOKUP($A184,기획현황!$F:$BS,기획현황!$AK$1,FALSE))=TRUE,0,VLOOKUP($A184,기획현황!$F:$BS,기획현황!$AK$1,FALSE))</f>
        <v>0</v>
      </c>
      <c r="F184" s="1148"/>
      <c r="G184" s="1127" t="str">
        <f>IF(ISERROR(VLOOKUP($A184,기획현황!$F:$BS,기획현황!$U$1,FALSE))=TRUE,"",VLOOKUP($A184,기획현황!$F:$BS,기획현황!$U$1,FALSE))</f>
        <v/>
      </c>
      <c r="H184" s="1127" t="str">
        <f>IF(ISERROR(VLOOKUP($A184,기획현황!$F:$BS,기획현황!$X$1,FALSE))=TRUE,"",VLOOKUP($A184,기획현황!$F:$BS,기획현황!$X$1,FALSE))</f>
        <v/>
      </c>
      <c r="I184" s="1128" t="str">
        <f>IF(ISERROR(VLOOKUP($A184,기획현황!$F:$BS,기획현황!$AG$1,FALSE))=TRUE,"",VLOOKUP($A184,기획현황!$F:$BS,기획현황!$AG$1,FALSE))</f>
        <v/>
      </c>
      <c r="J184" s="1144">
        <f>SUMIF(기획현황!$F:$F,$A184,기획현황!$AF:$AF)</f>
        <v>0</v>
      </c>
      <c r="K184" s="1130">
        <f>IF(ISERROR(VLOOKUP($A184,기획현황!$F:$BS,기획현황!$AU$1,FALSE))=TRUE,0,VLOOKUP($A184,기획현황!$F:$BS,기획현황!$AU$1,FALSE))</f>
        <v>0</v>
      </c>
      <c r="L184" s="1131">
        <f>IF(ISERROR(VLOOKUP($A184,기획현황!$F:$BS,기획현황!$AV$1,FALSE))=TRUE,0,VLOOKUP($A184,기획현황!$F:$BS,기획현황!$AV$1,FALSE))</f>
        <v>0</v>
      </c>
      <c r="M184" s="1132">
        <f>IF(ISERROR(VLOOKUP($A184,기획현황!$F:$BS,기획현황!$AW$1,FALSE))=TRUE,0,VLOOKUP($A184,기획현황!$F:$BS,기획현황!$AW$1,FALSE))</f>
        <v>0</v>
      </c>
      <c r="N184" s="1133">
        <f>IF(ISERROR(VLOOKUP($A184,기획현황!$F:$BS,기획현황!$AP$1,FALSE))=TRUE,0,VLOOKUP($A184,기획현황!$F:$BS,기획현황!$AP$1,FALSE))</f>
        <v>0</v>
      </c>
      <c r="O184" s="1134">
        <f t="shared" si="23"/>
        <v>0</v>
      </c>
      <c r="P184" s="1135">
        <f t="shared" si="23"/>
        <v>0</v>
      </c>
      <c r="Q184" s="1135">
        <f t="shared" si="23"/>
        <v>0</v>
      </c>
      <c r="R184" s="1135">
        <f t="shared" si="23"/>
        <v>0</v>
      </c>
      <c r="S184" s="1136">
        <f t="shared" si="23"/>
        <v>0</v>
      </c>
      <c r="T184" s="1136">
        <f t="shared" si="23"/>
        <v>0</v>
      </c>
      <c r="U184" s="1137">
        <f>IF(ISERROR(VLOOKUP($A184,기획현황!$F:$BS,기획현황!$AM$1,FALSE))=TRUE,0,VLOOKUP($A184,기획현황!$F:$BS,기획현황!$AM$1,FALSE))</f>
        <v>0</v>
      </c>
      <c r="V184" s="1138">
        <f t="shared" si="20"/>
        <v>0</v>
      </c>
      <c r="W184" s="1139">
        <f>IF(ISERROR(VLOOKUP($A184,기획현황!$F:$BS,기획현황!$BG$1,FALSE))=TRUE,0,VLOOKUP($A184,기획현황!$F:$BS,기획현황!$BG$1,FALSE))</f>
        <v>0</v>
      </c>
      <c r="X184" s="1138"/>
      <c r="Y184" s="238"/>
      <c r="Z184" s="1130">
        <f t="shared" si="22"/>
        <v>0</v>
      </c>
      <c r="AA184" s="1131">
        <f t="shared" si="22"/>
        <v>0</v>
      </c>
      <c r="AB184" s="1147">
        <f t="shared" si="22"/>
        <v>0</v>
      </c>
      <c r="AC184" s="1140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30">
        <f t="shared" si="24"/>
        <v>0</v>
      </c>
      <c r="AE184" s="1141">
        <f t="shared" si="24"/>
        <v>0</v>
      </c>
      <c r="AF184" s="1141">
        <f t="shared" si="24"/>
        <v>0</v>
      </c>
      <c r="AG184" s="1141">
        <f t="shared" si="24"/>
        <v>0</v>
      </c>
      <c r="AH184" s="1142">
        <f t="shared" si="24"/>
        <v>0</v>
      </c>
      <c r="AI184" s="1142">
        <f t="shared" si="24"/>
        <v>0</v>
      </c>
      <c r="AJ184" s="1143">
        <f>IF(ISERROR(VLOOKUP($A184,기획현황!$F:$BS,기획현황!$AM$1,FALSE))=TRUE,0,VLOOKUP($A184,기획현황!$F:$BS,기획현황!$AM$1,FALSE))</f>
        <v>0</v>
      </c>
      <c r="AK184" s="1138">
        <f t="shared" si="19"/>
        <v>0</v>
      </c>
      <c r="AL184" s="31"/>
    </row>
    <row r="185" spans="2:38" ht="53.25" customHeight="1">
      <c r="B185" s="310" t="str">
        <f t="shared" si="21"/>
        <v/>
      </c>
      <c r="C185" s="1125">
        <f>IF(ISERROR(VLOOKUP($A185,기획현황!$F:$BS,기획현황!$AG$1,FALSE))=TRUE,0,VLOOKUP($A185,기획현황!$F:$BS,기획현황!$AG$1,FALSE))</f>
        <v>0</v>
      </c>
      <c r="D185" s="1125">
        <f>IF(ISERROR(VLOOKUP($A185,기획현황!$F:$BS,기획현황!$AK$1,FALSE))=TRUE,0,VLOOKUP($A185,기획현황!$F:$BS,기획현황!$AK$1,FALSE))</f>
        <v>0</v>
      </c>
      <c r="F185" s="1148"/>
      <c r="G185" s="1127" t="str">
        <f>IF(ISERROR(VLOOKUP($A185,기획현황!$F:$BS,기획현황!$U$1,FALSE))=TRUE,"",VLOOKUP($A185,기획현황!$F:$BS,기획현황!$U$1,FALSE))</f>
        <v/>
      </c>
      <c r="H185" s="1127" t="str">
        <f>IF(ISERROR(VLOOKUP($A185,기획현황!$F:$BS,기획현황!$X$1,FALSE))=TRUE,"",VLOOKUP($A185,기획현황!$F:$BS,기획현황!$X$1,FALSE))</f>
        <v/>
      </c>
      <c r="I185" s="1128" t="str">
        <f>IF(ISERROR(VLOOKUP($A185,기획현황!$F:$BS,기획현황!$AG$1,FALSE))=TRUE,"",VLOOKUP($A185,기획현황!$F:$BS,기획현황!$AG$1,FALSE))</f>
        <v/>
      </c>
      <c r="J185" s="1144">
        <f>SUMIF(기획현황!$F:$F,$A185,기획현황!$AF:$AF)</f>
        <v>0</v>
      </c>
      <c r="K185" s="1130">
        <f>IF(ISERROR(VLOOKUP($A185,기획현황!$F:$BS,기획현황!$AU$1,FALSE))=TRUE,0,VLOOKUP($A185,기획현황!$F:$BS,기획현황!$AU$1,FALSE))</f>
        <v>0</v>
      </c>
      <c r="L185" s="1131">
        <f>IF(ISERROR(VLOOKUP($A185,기획현황!$F:$BS,기획현황!$AV$1,FALSE))=TRUE,0,VLOOKUP($A185,기획현황!$F:$BS,기획현황!$AV$1,FALSE))</f>
        <v>0</v>
      </c>
      <c r="M185" s="1132">
        <f>IF(ISERROR(VLOOKUP($A185,기획현황!$F:$BS,기획현황!$AW$1,FALSE))=TRUE,0,VLOOKUP($A185,기획현황!$F:$BS,기획현황!$AW$1,FALSE))</f>
        <v>0</v>
      </c>
      <c r="N185" s="1133">
        <f>IF(ISERROR(VLOOKUP($A185,기획현황!$F:$BS,기획현황!$AP$1,FALSE))=TRUE,0,VLOOKUP($A185,기획현황!$F:$BS,기획현황!$AP$1,FALSE))</f>
        <v>0</v>
      </c>
      <c r="O185" s="1134">
        <f t="shared" si="23"/>
        <v>0</v>
      </c>
      <c r="P185" s="1135">
        <f t="shared" si="23"/>
        <v>0</v>
      </c>
      <c r="Q185" s="1135">
        <f t="shared" si="23"/>
        <v>0</v>
      </c>
      <c r="R185" s="1135">
        <f t="shared" si="23"/>
        <v>0</v>
      </c>
      <c r="S185" s="1136">
        <f t="shared" si="23"/>
        <v>0</v>
      </c>
      <c r="T185" s="1136">
        <f t="shared" si="23"/>
        <v>0</v>
      </c>
      <c r="U185" s="1137">
        <f>IF(ISERROR(VLOOKUP($A185,기획현황!$F:$BS,기획현황!$AM$1,FALSE))=TRUE,0,VLOOKUP($A185,기획현황!$F:$BS,기획현황!$AM$1,FALSE))</f>
        <v>0</v>
      </c>
      <c r="V185" s="1138">
        <f t="shared" si="20"/>
        <v>0</v>
      </c>
      <c r="W185" s="1139">
        <f>IF(ISERROR(VLOOKUP($A185,기획현황!$F:$BS,기획현황!$BG$1,FALSE))=TRUE,0,VLOOKUP($A185,기획현황!$F:$BS,기획현황!$BG$1,FALSE))</f>
        <v>0</v>
      </c>
      <c r="X185" s="1138"/>
      <c r="Y185" s="238"/>
      <c r="Z185" s="1130">
        <f t="shared" si="22"/>
        <v>0</v>
      </c>
      <c r="AA185" s="1131">
        <f t="shared" si="22"/>
        <v>0</v>
      </c>
      <c r="AB185" s="1147">
        <f t="shared" si="22"/>
        <v>0</v>
      </c>
      <c r="AC185" s="1140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30">
        <f t="shared" si="24"/>
        <v>0</v>
      </c>
      <c r="AE185" s="1141">
        <f t="shared" si="24"/>
        <v>0</v>
      </c>
      <c r="AF185" s="1141">
        <f t="shared" si="24"/>
        <v>0</v>
      </c>
      <c r="AG185" s="1141">
        <f t="shared" si="24"/>
        <v>0</v>
      </c>
      <c r="AH185" s="1142">
        <f t="shared" si="24"/>
        <v>0</v>
      </c>
      <c r="AI185" s="1142">
        <f t="shared" si="24"/>
        <v>0</v>
      </c>
      <c r="AJ185" s="1143">
        <f>IF(ISERROR(VLOOKUP($A185,기획현황!$F:$BS,기획현황!$AM$1,FALSE))=TRUE,0,VLOOKUP($A185,기획현황!$F:$BS,기획현황!$AM$1,FALSE))</f>
        <v>0</v>
      </c>
      <c r="AK185" s="1138">
        <f t="shared" si="19"/>
        <v>0</v>
      </c>
      <c r="AL185" s="31"/>
    </row>
    <row r="186" spans="2:38" ht="53.25" customHeight="1">
      <c r="B186" s="310" t="str">
        <f t="shared" si="21"/>
        <v/>
      </c>
      <c r="C186" s="1125">
        <f>IF(ISERROR(VLOOKUP($A186,기획현황!$F:$BS,기획현황!$AG$1,FALSE))=TRUE,0,VLOOKUP($A186,기획현황!$F:$BS,기획현황!$AG$1,FALSE))</f>
        <v>0</v>
      </c>
      <c r="D186" s="1125">
        <f>IF(ISERROR(VLOOKUP($A186,기획현황!$F:$BS,기획현황!$AK$1,FALSE))=TRUE,0,VLOOKUP($A186,기획현황!$F:$BS,기획현황!$AK$1,FALSE))</f>
        <v>0</v>
      </c>
      <c r="F186" s="1148"/>
      <c r="G186" s="1127" t="str">
        <f>IF(ISERROR(VLOOKUP($A186,기획현황!$F:$BS,기획현황!$U$1,FALSE))=TRUE,"",VLOOKUP($A186,기획현황!$F:$BS,기획현황!$U$1,FALSE))</f>
        <v/>
      </c>
      <c r="H186" s="1127" t="str">
        <f>IF(ISERROR(VLOOKUP($A186,기획현황!$F:$BS,기획현황!$X$1,FALSE))=TRUE,"",VLOOKUP($A186,기획현황!$F:$BS,기획현황!$X$1,FALSE))</f>
        <v/>
      </c>
      <c r="I186" s="1128" t="str">
        <f>IF(ISERROR(VLOOKUP($A186,기획현황!$F:$BS,기획현황!$AG$1,FALSE))=TRUE,"",VLOOKUP($A186,기획현황!$F:$BS,기획현황!$AG$1,FALSE))</f>
        <v/>
      </c>
      <c r="J186" s="1144">
        <f>SUMIF(기획현황!$F:$F,$A186,기획현황!$AF:$AF)</f>
        <v>0</v>
      </c>
      <c r="K186" s="1130">
        <f>IF(ISERROR(VLOOKUP($A186,기획현황!$F:$BS,기획현황!$AU$1,FALSE))=TRUE,0,VLOOKUP($A186,기획현황!$F:$BS,기획현황!$AU$1,FALSE))</f>
        <v>0</v>
      </c>
      <c r="L186" s="1131">
        <f>IF(ISERROR(VLOOKUP($A186,기획현황!$F:$BS,기획현황!$AV$1,FALSE))=TRUE,0,VLOOKUP($A186,기획현황!$F:$BS,기획현황!$AV$1,FALSE))</f>
        <v>0</v>
      </c>
      <c r="M186" s="1132">
        <f>IF(ISERROR(VLOOKUP($A186,기획현황!$F:$BS,기획현황!$AW$1,FALSE))=TRUE,0,VLOOKUP($A186,기획현황!$F:$BS,기획현황!$AW$1,FALSE))</f>
        <v>0</v>
      </c>
      <c r="N186" s="1133">
        <f>IF(ISERROR(VLOOKUP($A186,기획현황!$F:$BS,기획현황!$AP$1,FALSE))=TRUE,0,VLOOKUP($A186,기획현황!$F:$BS,기획현황!$AP$1,FALSE))</f>
        <v>0</v>
      </c>
      <c r="O186" s="1134">
        <f t="shared" si="23"/>
        <v>0</v>
      </c>
      <c r="P186" s="1135">
        <f t="shared" si="23"/>
        <v>0</v>
      </c>
      <c r="Q186" s="1135">
        <f t="shared" si="23"/>
        <v>0</v>
      </c>
      <c r="R186" s="1135">
        <f t="shared" si="23"/>
        <v>0</v>
      </c>
      <c r="S186" s="1136">
        <f t="shared" si="23"/>
        <v>0</v>
      </c>
      <c r="T186" s="1136">
        <f t="shared" si="23"/>
        <v>0</v>
      </c>
      <c r="U186" s="1137">
        <f>IF(ISERROR(VLOOKUP($A186,기획현황!$F:$BS,기획현황!$AM$1,FALSE))=TRUE,0,VLOOKUP($A186,기획현황!$F:$BS,기획현황!$AM$1,FALSE))</f>
        <v>0</v>
      </c>
      <c r="V186" s="1138">
        <f t="shared" si="20"/>
        <v>0</v>
      </c>
      <c r="W186" s="1139">
        <f>IF(ISERROR(VLOOKUP($A186,기획현황!$F:$BS,기획현황!$BG$1,FALSE))=TRUE,0,VLOOKUP($A186,기획현황!$F:$BS,기획현황!$BG$1,FALSE))</f>
        <v>0</v>
      </c>
      <c r="X186" s="1138"/>
      <c r="Y186" s="238"/>
      <c r="Z186" s="1130">
        <f t="shared" si="22"/>
        <v>0</v>
      </c>
      <c r="AA186" s="1131">
        <f t="shared" si="22"/>
        <v>0</v>
      </c>
      <c r="AB186" s="1147">
        <f t="shared" si="22"/>
        <v>0</v>
      </c>
      <c r="AC186" s="1140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30">
        <f t="shared" si="24"/>
        <v>0</v>
      </c>
      <c r="AE186" s="1141">
        <f t="shared" si="24"/>
        <v>0</v>
      </c>
      <c r="AF186" s="1141">
        <f t="shared" si="24"/>
        <v>0</v>
      </c>
      <c r="AG186" s="1141">
        <f t="shared" si="24"/>
        <v>0</v>
      </c>
      <c r="AH186" s="1142">
        <f t="shared" si="24"/>
        <v>0</v>
      </c>
      <c r="AI186" s="1142">
        <f t="shared" si="24"/>
        <v>0</v>
      </c>
      <c r="AJ186" s="1143">
        <f>IF(ISERROR(VLOOKUP($A186,기획현황!$F:$BS,기획현황!$AM$1,FALSE))=TRUE,0,VLOOKUP($A186,기획현황!$F:$BS,기획현황!$AM$1,FALSE))</f>
        <v>0</v>
      </c>
      <c r="AK186" s="1138">
        <f t="shared" si="19"/>
        <v>0</v>
      </c>
      <c r="AL186" s="31"/>
    </row>
    <row r="187" spans="2:38" ht="53.25" customHeight="1">
      <c r="B187" s="310" t="str">
        <f t="shared" si="21"/>
        <v/>
      </c>
      <c r="C187" s="1125">
        <f>IF(ISERROR(VLOOKUP($A187,기획현황!$F:$BS,기획현황!$AG$1,FALSE))=TRUE,0,VLOOKUP($A187,기획현황!$F:$BS,기획현황!$AG$1,FALSE))</f>
        <v>0</v>
      </c>
      <c r="D187" s="1125">
        <f>IF(ISERROR(VLOOKUP($A187,기획현황!$F:$BS,기획현황!$AK$1,FALSE))=TRUE,0,VLOOKUP($A187,기획현황!$F:$BS,기획현황!$AK$1,FALSE))</f>
        <v>0</v>
      </c>
      <c r="F187" s="1148"/>
      <c r="G187" s="1127" t="str">
        <f>IF(ISERROR(VLOOKUP($A187,기획현황!$F:$BS,기획현황!$U$1,FALSE))=TRUE,"",VLOOKUP($A187,기획현황!$F:$BS,기획현황!$U$1,FALSE))</f>
        <v/>
      </c>
      <c r="H187" s="1127" t="str">
        <f>IF(ISERROR(VLOOKUP($A187,기획현황!$F:$BS,기획현황!$X$1,FALSE))=TRUE,"",VLOOKUP($A187,기획현황!$F:$BS,기획현황!$X$1,FALSE))</f>
        <v/>
      </c>
      <c r="I187" s="1128" t="str">
        <f>IF(ISERROR(VLOOKUP($A187,기획현황!$F:$BS,기획현황!$AG$1,FALSE))=TRUE,"",VLOOKUP($A187,기획현황!$F:$BS,기획현황!$AG$1,FALSE))</f>
        <v/>
      </c>
      <c r="J187" s="1144">
        <f>SUMIF(기획현황!$F:$F,$A187,기획현황!$AF:$AF)</f>
        <v>0</v>
      </c>
      <c r="K187" s="1130">
        <f>IF(ISERROR(VLOOKUP($A187,기획현황!$F:$BS,기획현황!$AU$1,FALSE))=TRUE,0,VLOOKUP($A187,기획현황!$F:$BS,기획현황!$AU$1,FALSE))</f>
        <v>0</v>
      </c>
      <c r="L187" s="1131">
        <f>IF(ISERROR(VLOOKUP($A187,기획현황!$F:$BS,기획현황!$AV$1,FALSE))=TRUE,0,VLOOKUP($A187,기획현황!$F:$BS,기획현황!$AV$1,FALSE))</f>
        <v>0</v>
      </c>
      <c r="M187" s="1132">
        <f>IF(ISERROR(VLOOKUP($A187,기획현황!$F:$BS,기획현황!$AW$1,FALSE))=TRUE,0,VLOOKUP($A187,기획현황!$F:$BS,기획현황!$AW$1,FALSE))</f>
        <v>0</v>
      </c>
      <c r="N187" s="1133">
        <f>IF(ISERROR(VLOOKUP($A187,기획현황!$F:$BS,기획현황!$AP$1,FALSE))=TRUE,0,VLOOKUP($A187,기획현황!$F:$BS,기획현황!$AP$1,FALSE))</f>
        <v>0</v>
      </c>
      <c r="O187" s="1134">
        <f t="shared" si="23"/>
        <v>0</v>
      </c>
      <c r="P187" s="1135">
        <f t="shared" si="23"/>
        <v>0</v>
      </c>
      <c r="Q187" s="1135">
        <f t="shared" si="23"/>
        <v>0</v>
      </c>
      <c r="R187" s="1135">
        <f t="shared" si="23"/>
        <v>0</v>
      </c>
      <c r="S187" s="1136">
        <f t="shared" si="23"/>
        <v>0</v>
      </c>
      <c r="T187" s="1136">
        <f t="shared" si="23"/>
        <v>0</v>
      </c>
      <c r="U187" s="1137">
        <f>IF(ISERROR(VLOOKUP($A187,기획현황!$F:$BS,기획현황!$AM$1,FALSE))=TRUE,0,VLOOKUP($A187,기획현황!$F:$BS,기획현황!$AM$1,FALSE))</f>
        <v>0</v>
      </c>
      <c r="V187" s="1138">
        <f t="shared" si="20"/>
        <v>0</v>
      </c>
      <c r="W187" s="1139">
        <f>IF(ISERROR(VLOOKUP($A187,기획현황!$F:$BS,기획현황!$BG$1,FALSE))=TRUE,0,VLOOKUP($A187,기획현황!$F:$BS,기획현황!$BG$1,FALSE))</f>
        <v>0</v>
      </c>
      <c r="X187" s="1138"/>
      <c r="Y187" s="238"/>
      <c r="Z187" s="1130">
        <f t="shared" si="22"/>
        <v>0</v>
      </c>
      <c r="AA187" s="1131">
        <f t="shared" si="22"/>
        <v>0</v>
      </c>
      <c r="AB187" s="1147">
        <f t="shared" si="22"/>
        <v>0</v>
      </c>
      <c r="AC187" s="1140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30">
        <f t="shared" si="24"/>
        <v>0</v>
      </c>
      <c r="AE187" s="1141">
        <f t="shared" si="24"/>
        <v>0</v>
      </c>
      <c r="AF187" s="1141">
        <f t="shared" si="24"/>
        <v>0</v>
      </c>
      <c r="AG187" s="1141">
        <f t="shared" si="24"/>
        <v>0</v>
      </c>
      <c r="AH187" s="1142">
        <f t="shared" si="24"/>
        <v>0</v>
      </c>
      <c r="AI187" s="1142">
        <f t="shared" si="24"/>
        <v>0</v>
      </c>
      <c r="AJ187" s="1143">
        <f>IF(ISERROR(VLOOKUP($A187,기획현황!$F:$BS,기획현황!$AM$1,FALSE))=TRUE,0,VLOOKUP($A187,기획현황!$F:$BS,기획현황!$AM$1,FALSE))</f>
        <v>0</v>
      </c>
      <c r="AK187" s="1138">
        <f t="shared" si="19"/>
        <v>0</v>
      </c>
      <c r="AL187" s="31"/>
    </row>
    <row r="188" spans="2:38" ht="53.25" customHeight="1">
      <c r="B188" s="310" t="str">
        <f t="shared" si="21"/>
        <v/>
      </c>
      <c r="C188" s="1125">
        <f>IF(ISERROR(VLOOKUP($A188,기획현황!$F:$BS,기획현황!$AG$1,FALSE))=TRUE,0,VLOOKUP($A188,기획현황!$F:$BS,기획현황!$AG$1,FALSE))</f>
        <v>0</v>
      </c>
      <c r="D188" s="1125">
        <f>IF(ISERROR(VLOOKUP($A188,기획현황!$F:$BS,기획현황!$AK$1,FALSE))=TRUE,0,VLOOKUP($A188,기획현황!$F:$BS,기획현황!$AK$1,FALSE))</f>
        <v>0</v>
      </c>
      <c r="F188" s="1148"/>
      <c r="G188" s="1127" t="str">
        <f>IF(ISERROR(VLOOKUP($A188,기획현황!$F:$BS,기획현황!$U$1,FALSE))=TRUE,"",VLOOKUP($A188,기획현황!$F:$BS,기획현황!$U$1,FALSE))</f>
        <v/>
      </c>
      <c r="H188" s="1127" t="str">
        <f>IF(ISERROR(VLOOKUP($A188,기획현황!$F:$BS,기획현황!$X$1,FALSE))=TRUE,"",VLOOKUP($A188,기획현황!$F:$BS,기획현황!$X$1,FALSE))</f>
        <v/>
      </c>
      <c r="I188" s="1128" t="str">
        <f>IF(ISERROR(VLOOKUP($A188,기획현황!$F:$BS,기획현황!$AG$1,FALSE))=TRUE,"",VLOOKUP($A188,기획현황!$F:$BS,기획현황!$AG$1,FALSE))</f>
        <v/>
      </c>
      <c r="J188" s="1144">
        <f>SUMIF(기획현황!$F:$F,$A188,기획현황!$AF:$AF)</f>
        <v>0</v>
      </c>
      <c r="K188" s="1130">
        <f>IF(ISERROR(VLOOKUP($A188,기획현황!$F:$BS,기획현황!$AU$1,FALSE))=TRUE,0,VLOOKUP($A188,기획현황!$F:$BS,기획현황!$AU$1,FALSE))</f>
        <v>0</v>
      </c>
      <c r="L188" s="1131">
        <f>IF(ISERROR(VLOOKUP($A188,기획현황!$F:$BS,기획현황!$AV$1,FALSE))=TRUE,0,VLOOKUP($A188,기획현황!$F:$BS,기획현황!$AV$1,FALSE))</f>
        <v>0</v>
      </c>
      <c r="M188" s="1132">
        <f>IF(ISERROR(VLOOKUP($A188,기획현황!$F:$BS,기획현황!$AW$1,FALSE))=TRUE,0,VLOOKUP($A188,기획현황!$F:$BS,기획현황!$AW$1,FALSE))</f>
        <v>0</v>
      </c>
      <c r="N188" s="1133">
        <f>IF(ISERROR(VLOOKUP($A188,기획현황!$F:$BS,기획현황!$AP$1,FALSE))=TRUE,0,VLOOKUP($A188,기획현황!$F:$BS,기획현황!$AP$1,FALSE))</f>
        <v>0</v>
      </c>
      <c r="O188" s="1134">
        <f t="shared" si="23"/>
        <v>0</v>
      </c>
      <c r="P188" s="1135">
        <f t="shared" si="23"/>
        <v>0</v>
      </c>
      <c r="Q188" s="1135">
        <f t="shared" si="23"/>
        <v>0</v>
      </c>
      <c r="R188" s="1135">
        <f t="shared" si="23"/>
        <v>0</v>
      </c>
      <c r="S188" s="1136">
        <f t="shared" si="23"/>
        <v>0</v>
      </c>
      <c r="T188" s="1136">
        <f t="shared" si="23"/>
        <v>0</v>
      </c>
      <c r="U188" s="1137">
        <f>IF(ISERROR(VLOOKUP($A188,기획현황!$F:$BS,기획현황!$AM$1,FALSE))=TRUE,0,VLOOKUP($A188,기획현황!$F:$BS,기획현황!$AM$1,FALSE))</f>
        <v>0</v>
      </c>
      <c r="V188" s="1138">
        <f t="shared" si="20"/>
        <v>0</v>
      </c>
      <c r="W188" s="1139">
        <f>IF(ISERROR(VLOOKUP($A188,기획현황!$F:$BS,기획현황!$BG$1,FALSE))=TRUE,0,VLOOKUP($A188,기획현황!$F:$BS,기획현황!$BG$1,FALSE))</f>
        <v>0</v>
      </c>
      <c r="X188" s="1138"/>
      <c r="Y188" s="238"/>
      <c r="Z188" s="1130">
        <f t="shared" si="22"/>
        <v>0</v>
      </c>
      <c r="AA188" s="1131">
        <f t="shared" si="22"/>
        <v>0</v>
      </c>
      <c r="AB188" s="1147">
        <f t="shared" si="22"/>
        <v>0</v>
      </c>
      <c r="AC188" s="1140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30">
        <f t="shared" si="24"/>
        <v>0</v>
      </c>
      <c r="AE188" s="1141">
        <f t="shared" si="24"/>
        <v>0</v>
      </c>
      <c r="AF188" s="1141">
        <f t="shared" si="24"/>
        <v>0</v>
      </c>
      <c r="AG188" s="1141">
        <f t="shared" si="24"/>
        <v>0</v>
      </c>
      <c r="AH188" s="1142">
        <f t="shared" si="24"/>
        <v>0</v>
      </c>
      <c r="AI188" s="1142">
        <f t="shared" si="24"/>
        <v>0</v>
      </c>
      <c r="AJ188" s="1143">
        <f>IF(ISERROR(VLOOKUP($A188,기획현황!$F:$BS,기획현황!$AM$1,FALSE))=TRUE,0,VLOOKUP($A188,기획현황!$F:$BS,기획현황!$AM$1,FALSE))</f>
        <v>0</v>
      </c>
      <c r="AK188" s="1138">
        <f t="shared" si="19"/>
        <v>0</v>
      </c>
      <c r="AL188" s="31"/>
    </row>
    <row r="189" spans="2:38" ht="53.25" customHeight="1">
      <c r="B189" s="310" t="str">
        <f t="shared" si="21"/>
        <v/>
      </c>
      <c r="C189" s="1125">
        <f>IF(ISERROR(VLOOKUP($A189,기획현황!$F:$BS,기획현황!$AG$1,FALSE))=TRUE,0,VLOOKUP($A189,기획현황!$F:$BS,기획현황!$AG$1,FALSE))</f>
        <v>0</v>
      </c>
      <c r="D189" s="1125">
        <f>IF(ISERROR(VLOOKUP($A189,기획현황!$F:$BS,기획현황!$AK$1,FALSE))=TRUE,0,VLOOKUP($A189,기획현황!$F:$BS,기획현황!$AK$1,FALSE))</f>
        <v>0</v>
      </c>
      <c r="F189" s="1148"/>
      <c r="G189" s="1127" t="str">
        <f>IF(ISERROR(VLOOKUP($A189,기획현황!$F:$BS,기획현황!$U$1,FALSE))=TRUE,"",VLOOKUP($A189,기획현황!$F:$BS,기획현황!$U$1,FALSE))</f>
        <v/>
      </c>
      <c r="H189" s="1127" t="str">
        <f>IF(ISERROR(VLOOKUP($A189,기획현황!$F:$BS,기획현황!$X$1,FALSE))=TRUE,"",VLOOKUP($A189,기획현황!$F:$BS,기획현황!$X$1,FALSE))</f>
        <v/>
      </c>
      <c r="I189" s="1128" t="str">
        <f>IF(ISERROR(VLOOKUP($A189,기획현황!$F:$BS,기획현황!$AG$1,FALSE))=TRUE,"",VLOOKUP($A189,기획현황!$F:$BS,기획현황!$AG$1,FALSE))</f>
        <v/>
      </c>
      <c r="J189" s="1144">
        <f>SUMIF(기획현황!$F:$F,$A189,기획현황!$AF:$AF)</f>
        <v>0</v>
      </c>
      <c r="K189" s="1130">
        <f>IF(ISERROR(VLOOKUP($A189,기획현황!$F:$BS,기획현황!$AU$1,FALSE))=TRUE,0,VLOOKUP($A189,기획현황!$F:$BS,기획현황!$AU$1,FALSE))</f>
        <v>0</v>
      </c>
      <c r="L189" s="1131">
        <f>IF(ISERROR(VLOOKUP($A189,기획현황!$F:$BS,기획현황!$AV$1,FALSE))=TRUE,0,VLOOKUP($A189,기획현황!$F:$BS,기획현황!$AV$1,FALSE))</f>
        <v>0</v>
      </c>
      <c r="M189" s="1132">
        <f>IF(ISERROR(VLOOKUP($A189,기획현황!$F:$BS,기획현황!$AW$1,FALSE))=TRUE,0,VLOOKUP($A189,기획현황!$F:$BS,기획현황!$AW$1,FALSE))</f>
        <v>0</v>
      </c>
      <c r="N189" s="1133">
        <f>IF(ISERROR(VLOOKUP($A189,기획현황!$F:$BS,기획현황!$AP$1,FALSE))=TRUE,0,VLOOKUP($A189,기획현황!$F:$BS,기획현황!$AP$1,FALSE))</f>
        <v>0</v>
      </c>
      <c r="O189" s="1134">
        <f t="shared" si="23"/>
        <v>0</v>
      </c>
      <c r="P189" s="1135">
        <f t="shared" si="23"/>
        <v>0</v>
      </c>
      <c r="Q189" s="1135">
        <f t="shared" si="23"/>
        <v>0</v>
      </c>
      <c r="R189" s="1135">
        <f t="shared" si="23"/>
        <v>0</v>
      </c>
      <c r="S189" s="1136">
        <f t="shared" si="23"/>
        <v>0</v>
      </c>
      <c r="T189" s="1136">
        <f t="shared" si="23"/>
        <v>0</v>
      </c>
      <c r="U189" s="1137">
        <f>IF(ISERROR(VLOOKUP($A189,기획현황!$F:$BS,기획현황!$AM$1,FALSE))=TRUE,0,VLOOKUP($A189,기획현황!$F:$BS,기획현황!$AM$1,FALSE))</f>
        <v>0</v>
      </c>
      <c r="V189" s="1138">
        <f t="shared" si="20"/>
        <v>0</v>
      </c>
      <c r="W189" s="1139">
        <f>IF(ISERROR(VLOOKUP($A189,기획현황!$F:$BS,기획현황!$BG$1,FALSE))=TRUE,0,VLOOKUP($A189,기획현황!$F:$BS,기획현황!$BG$1,FALSE))</f>
        <v>0</v>
      </c>
      <c r="X189" s="1138"/>
      <c r="Y189" s="238"/>
      <c r="Z189" s="1130">
        <f t="shared" si="22"/>
        <v>0</v>
      </c>
      <c r="AA189" s="1131">
        <f t="shared" si="22"/>
        <v>0</v>
      </c>
      <c r="AB189" s="1147">
        <f t="shared" si="22"/>
        <v>0</v>
      </c>
      <c r="AC189" s="1140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30">
        <f t="shared" si="24"/>
        <v>0</v>
      </c>
      <c r="AE189" s="1141">
        <f t="shared" si="24"/>
        <v>0</v>
      </c>
      <c r="AF189" s="1141">
        <f t="shared" si="24"/>
        <v>0</v>
      </c>
      <c r="AG189" s="1141">
        <f t="shared" si="24"/>
        <v>0</v>
      </c>
      <c r="AH189" s="1142">
        <f t="shared" si="24"/>
        <v>0</v>
      </c>
      <c r="AI189" s="1142">
        <f t="shared" si="24"/>
        <v>0</v>
      </c>
      <c r="AJ189" s="1143">
        <f>IF(ISERROR(VLOOKUP($A189,기획현황!$F:$BS,기획현황!$AM$1,FALSE))=TRUE,0,VLOOKUP($A189,기획현황!$F:$BS,기획현황!$AM$1,FALSE))</f>
        <v>0</v>
      </c>
      <c r="AK189" s="1138">
        <f t="shared" si="19"/>
        <v>0</v>
      </c>
      <c r="AL189" s="31"/>
    </row>
    <row r="190" spans="2:38" ht="53.25" customHeight="1">
      <c r="B190" s="310" t="str">
        <f t="shared" si="21"/>
        <v/>
      </c>
      <c r="C190" s="1125">
        <f>IF(ISERROR(VLOOKUP($A190,기획현황!$F:$BS,기획현황!$AG$1,FALSE))=TRUE,0,VLOOKUP($A190,기획현황!$F:$BS,기획현황!$AG$1,FALSE))</f>
        <v>0</v>
      </c>
      <c r="D190" s="1125">
        <f>IF(ISERROR(VLOOKUP($A190,기획현황!$F:$BS,기획현황!$AK$1,FALSE))=TRUE,0,VLOOKUP($A190,기획현황!$F:$BS,기획현황!$AK$1,FALSE))</f>
        <v>0</v>
      </c>
      <c r="F190" s="1148"/>
      <c r="G190" s="1127" t="str">
        <f>IF(ISERROR(VLOOKUP($A190,기획현황!$F:$BS,기획현황!$U$1,FALSE))=TRUE,"",VLOOKUP($A190,기획현황!$F:$BS,기획현황!$U$1,FALSE))</f>
        <v/>
      </c>
      <c r="H190" s="1127" t="str">
        <f>IF(ISERROR(VLOOKUP($A190,기획현황!$F:$BS,기획현황!$X$1,FALSE))=TRUE,"",VLOOKUP($A190,기획현황!$F:$BS,기획현황!$X$1,FALSE))</f>
        <v/>
      </c>
      <c r="I190" s="1128" t="str">
        <f>IF(ISERROR(VLOOKUP($A190,기획현황!$F:$BS,기획현황!$AG$1,FALSE))=TRUE,"",VLOOKUP($A190,기획현황!$F:$BS,기획현황!$AG$1,FALSE))</f>
        <v/>
      </c>
      <c r="J190" s="1144">
        <f>SUMIF(기획현황!$F:$F,$A190,기획현황!$AF:$AF)</f>
        <v>0</v>
      </c>
      <c r="K190" s="1130">
        <f>IF(ISERROR(VLOOKUP($A190,기획현황!$F:$BS,기획현황!$AU$1,FALSE))=TRUE,0,VLOOKUP($A190,기획현황!$F:$BS,기획현황!$AU$1,FALSE))</f>
        <v>0</v>
      </c>
      <c r="L190" s="1131">
        <f>IF(ISERROR(VLOOKUP($A190,기획현황!$F:$BS,기획현황!$AV$1,FALSE))=TRUE,0,VLOOKUP($A190,기획현황!$F:$BS,기획현황!$AV$1,FALSE))</f>
        <v>0</v>
      </c>
      <c r="M190" s="1132">
        <f>IF(ISERROR(VLOOKUP($A190,기획현황!$F:$BS,기획현황!$AW$1,FALSE))=TRUE,0,VLOOKUP($A190,기획현황!$F:$BS,기획현황!$AW$1,FALSE))</f>
        <v>0</v>
      </c>
      <c r="N190" s="1133">
        <f>IF(ISERROR(VLOOKUP($A190,기획현황!$F:$BS,기획현황!$AP$1,FALSE))=TRUE,0,VLOOKUP($A190,기획현황!$F:$BS,기획현황!$AP$1,FALSE))</f>
        <v>0</v>
      </c>
      <c r="O190" s="1134">
        <f t="shared" si="23"/>
        <v>0</v>
      </c>
      <c r="P190" s="1135">
        <f t="shared" si="23"/>
        <v>0</v>
      </c>
      <c r="Q190" s="1135">
        <f t="shared" si="23"/>
        <v>0</v>
      </c>
      <c r="R190" s="1135">
        <f t="shared" si="23"/>
        <v>0</v>
      </c>
      <c r="S190" s="1136">
        <f t="shared" si="23"/>
        <v>0</v>
      </c>
      <c r="T190" s="1136">
        <f t="shared" si="23"/>
        <v>0</v>
      </c>
      <c r="U190" s="1137">
        <f>IF(ISERROR(VLOOKUP($A190,기획현황!$F:$BS,기획현황!$AM$1,FALSE))=TRUE,0,VLOOKUP($A190,기획현황!$F:$BS,기획현황!$AM$1,FALSE))</f>
        <v>0</v>
      </c>
      <c r="V190" s="1138">
        <f t="shared" si="20"/>
        <v>0</v>
      </c>
      <c r="W190" s="1139">
        <f>IF(ISERROR(VLOOKUP($A190,기획현황!$F:$BS,기획현황!$BG$1,FALSE))=TRUE,0,VLOOKUP($A190,기획현황!$F:$BS,기획현황!$BG$1,FALSE))</f>
        <v>0</v>
      </c>
      <c r="X190" s="1138"/>
      <c r="Y190" s="238"/>
      <c r="Z190" s="1130">
        <f t="shared" si="22"/>
        <v>0</v>
      </c>
      <c r="AA190" s="1131">
        <f t="shared" si="22"/>
        <v>0</v>
      </c>
      <c r="AB190" s="1147">
        <f t="shared" si="22"/>
        <v>0</v>
      </c>
      <c r="AC190" s="1140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30">
        <f t="shared" si="24"/>
        <v>0</v>
      </c>
      <c r="AE190" s="1141">
        <f t="shared" si="24"/>
        <v>0</v>
      </c>
      <c r="AF190" s="1141">
        <f t="shared" si="24"/>
        <v>0</v>
      </c>
      <c r="AG190" s="1141">
        <f t="shared" si="24"/>
        <v>0</v>
      </c>
      <c r="AH190" s="1142">
        <f t="shared" si="24"/>
        <v>0</v>
      </c>
      <c r="AI190" s="1142">
        <f t="shared" si="24"/>
        <v>0</v>
      </c>
      <c r="AJ190" s="1143">
        <f>IF(ISERROR(VLOOKUP($A190,기획현황!$F:$BS,기획현황!$AM$1,FALSE))=TRUE,0,VLOOKUP($A190,기획현황!$F:$BS,기획현황!$AM$1,FALSE))</f>
        <v>0</v>
      </c>
      <c r="AK190" s="1138">
        <f t="shared" si="19"/>
        <v>0</v>
      </c>
      <c r="AL190" s="31"/>
    </row>
    <row r="191" spans="2:38" ht="53.25" customHeight="1">
      <c r="B191" s="310" t="str">
        <f t="shared" si="21"/>
        <v/>
      </c>
      <c r="C191" s="1125">
        <f>IF(ISERROR(VLOOKUP($A191,기획현황!$F:$BS,기획현황!$AG$1,FALSE))=TRUE,0,VLOOKUP($A191,기획현황!$F:$BS,기획현황!$AG$1,FALSE))</f>
        <v>0</v>
      </c>
      <c r="D191" s="1125">
        <f>IF(ISERROR(VLOOKUP($A191,기획현황!$F:$BS,기획현황!$AK$1,FALSE))=TRUE,0,VLOOKUP($A191,기획현황!$F:$BS,기획현황!$AK$1,FALSE))</f>
        <v>0</v>
      </c>
      <c r="F191" s="1148"/>
      <c r="G191" s="1127" t="str">
        <f>IF(ISERROR(VLOOKUP($A191,기획현황!$F:$BS,기획현황!$U$1,FALSE))=TRUE,"",VLOOKUP($A191,기획현황!$F:$BS,기획현황!$U$1,FALSE))</f>
        <v/>
      </c>
      <c r="H191" s="1127" t="str">
        <f>IF(ISERROR(VLOOKUP($A191,기획현황!$F:$BS,기획현황!$X$1,FALSE))=TRUE,"",VLOOKUP($A191,기획현황!$F:$BS,기획현황!$X$1,FALSE))</f>
        <v/>
      </c>
      <c r="I191" s="1128" t="str">
        <f>IF(ISERROR(VLOOKUP($A191,기획현황!$F:$BS,기획현황!$AG$1,FALSE))=TRUE,"",VLOOKUP($A191,기획현황!$F:$BS,기획현황!$AG$1,FALSE))</f>
        <v/>
      </c>
      <c r="J191" s="1144">
        <f>SUMIF(기획현황!$F:$F,$A191,기획현황!$AF:$AF)</f>
        <v>0</v>
      </c>
      <c r="K191" s="1130">
        <f>IF(ISERROR(VLOOKUP($A191,기획현황!$F:$BS,기획현황!$AU$1,FALSE))=TRUE,0,VLOOKUP($A191,기획현황!$F:$BS,기획현황!$AU$1,FALSE))</f>
        <v>0</v>
      </c>
      <c r="L191" s="1131">
        <f>IF(ISERROR(VLOOKUP($A191,기획현황!$F:$BS,기획현황!$AV$1,FALSE))=TRUE,0,VLOOKUP($A191,기획현황!$F:$BS,기획현황!$AV$1,FALSE))</f>
        <v>0</v>
      </c>
      <c r="M191" s="1132">
        <f>IF(ISERROR(VLOOKUP($A191,기획현황!$F:$BS,기획현황!$AW$1,FALSE))=TRUE,0,VLOOKUP($A191,기획현황!$F:$BS,기획현황!$AW$1,FALSE))</f>
        <v>0</v>
      </c>
      <c r="N191" s="1133">
        <f>IF(ISERROR(VLOOKUP($A191,기획현황!$F:$BS,기획현황!$AP$1,FALSE))=TRUE,0,VLOOKUP($A191,기획현황!$F:$BS,기획현황!$AP$1,FALSE))</f>
        <v>0</v>
      </c>
      <c r="O191" s="1134">
        <f t="shared" si="23"/>
        <v>0</v>
      </c>
      <c r="P191" s="1135">
        <f t="shared" si="23"/>
        <v>0</v>
      </c>
      <c r="Q191" s="1135">
        <f t="shared" si="23"/>
        <v>0</v>
      </c>
      <c r="R191" s="1135">
        <f t="shared" si="23"/>
        <v>0</v>
      </c>
      <c r="S191" s="1136">
        <f t="shared" si="23"/>
        <v>0</v>
      </c>
      <c r="T191" s="1136">
        <f t="shared" si="23"/>
        <v>0</v>
      </c>
      <c r="U191" s="1137">
        <f>IF(ISERROR(VLOOKUP($A191,기획현황!$F:$BS,기획현황!$AM$1,FALSE))=TRUE,0,VLOOKUP($A191,기획현황!$F:$BS,기획현황!$AM$1,FALSE))</f>
        <v>0</v>
      </c>
      <c r="V191" s="1138">
        <f t="shared" si="20"/>
        <v>0</v>
      </c>
      <c r="W191" s="1139">
        <f>IF(ISERROR(VLOOKUP($A191,기획현황!$F:$BS,기획현황!$BG$1,FALSE))=TRUE,0,VLOOKUP($A191,기획현황!$F:$BS,기획현황!$BG$1,FALSE))</f>
        <v>0</v>
      </c>
      <c r="X191" s="1138"/>
      <c r="Y191" s="238"/>
      <c r="Z191" s="1130">
        <f t="shared" si="22"/>
        <v>0</v>
      </c>
      <c r="AA191" s="1131">
        <f t="shared" si="22"/>
        <v>0</v>
      </c>
      <c r="AB191" s="1147">
        <f t="shared" si="22"/>
        <v>0</v>
      </c>
      <c r="AC191" s="1140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30">
        <f t="shared" si="24"/>
        <v>0</v>
      </c>
      <c r="AE191" s="1141">
        <f t="shared" si="24"/>
        <v>0</v>
      </c>
      <c r="AF191" s="1141">
        <f t="shared" si="24"/>
        <v>0</v>
      </c>
      <c r="AG191" s="1141">
        <f t="shared" ref="AD191:AI233" si="25">($N191*1.1)*AG$4</f>
        <v>0</v>
      </c>
      <c r="AH191" s="1142">
        <f t="shared" si="25"/>
        <v>0</v>
      </c>
      <c r="AI191" s="1142">
        <f t="shared" si="25"/>
        <v>0</v>
      </c>
      <c r="AJ191" s="1143">
        <f>IF(ISERROR(VLOOKUP($A191,기획현황!$F:$BS,기획현황!$AM$1,FALSE))=TRUE,0,VLOOKUP($A191,기획현황!$F:$BS,기획현황!$AM$1,FALSE))</f>
        <v>0</v>
      </c>
      <c r="AK191" s="1138">
        <f t="shared" si="19"/>
        <v>0</v>
      </c>
      <c r="AL191" s="31"/>
    </row>
    <row r="192" spans="2:38" ht="53.25" customHeight="1">
      <c r="B192" s="310" t="str">
        <f t="shared" si="21"/>
        <v/>
      </c>
      <c r="C192" s="1125">
        <f>IF(ISERROR(VLOOKUP($A192,기획현황!$F:$BS,기획현황!$AG$1,FALSE))=TRUE,0,VLOOKUP($A192,기획현황!$F:$BS,기획현황!$AG$1,FALSE))</f>
        <v>0</v>
      </c>
      <c r="D192" s="1125">
        <f>IF(ISERROR(VLOOKUP($A192,기획현황!$F:$BS,기획현황!$AK$1,FALSE))=TRUE,0,VLOOKUP($A192,기획현황!$F:$BS,기획현황!$AK$1,FALSE))</f>
        <v>0</v>
      </c>
      <c r="F192" s="1148"/>
      <c r="G192" s="1127" t="str">
        <f>IF(ISERROR(VLOOKUP($A192,기획현황!$F:$BS,기획현황!$U$1,FALSE))=TRUE,"",VLOOKUP($A192,기획현황!$F:$BS,기획현황!$U$1,FALSE))</f>
        <v/>
      </c>
      <c r="H192" s="1127" t="str">
        <f>IF(ISERROR(VLOOKUP($A192,기획현황!$F:$BS,기획현황!$X$1,FALSE))=TRUE,"",VLOOKUP($A192,기획현황!$F:$BS,기획현황!$X$1,FALSE))</f>
        <v/>
      </c>
      <c r="I192" s="1128" t="str">
        <f>IF(ISERROR(VLOOKUP($A192,기획현황!$F:$BS,기획현황!$AG$1,FALSE))=TRUE,"",VLOOKUP($A192,기획현황!$F:$BS,기획현황!$AG$1,FALSE))</f>
        <v/>
      </c>
      <c r="J192" s="1144">
        <f>SUMIF(기획현황!$F:$F,$A192,기획현황!$AF:$AF)</f>
        <v>0</v>
      </c>
      <c r="K192" s="1130">
        <f>IF(ISERROR(VLOOKUP($A192,기획현황!$F:$BS,기획현황!$AU$1,FALSE))=TRUE,0,VLOOKUP($A192,기획현황!$F:$BS,기획현황!$AU$1,FALSE))</f>
        <v>0</v>
      </c>
      <c r="L192" s="1131">
        <f>IF(ISERROR(VLOOKUP($A192,기획현황!$F:$BS,기획현황!$AV$1,FALSE))=TRUE,0,VLOOKUP($A192,기획현황!$F:$BS,기획현황!$AV$1,FALSE))</f>
        <v>0</v>
      </c>
      <c r="M192" s="1132">
        <f>IF(ISERROR(VLOOKUP($A192,기획현황!$F:$BS,기획현황!$AW$1,FALSE))=TRUE,0,VLOOKUP($A192,기획현황!$F:$BS,기획현황!$AW$1,FALSE))</f>
        <v>0</v>
      </c>
      <c r="N192" s="1133">
        <f>IF(ISERROR(VLOOKUP($A192,기획현황!$F:$BS,기획현황!$AP$1,FALSE))=TRUE,0,VLOOKUP($A192,기획현황!$F:$BS,기획현황!$AP$1,FALSE))</f>
        <v>0</v>
      </c>
      <c r="O192" s="1134">
        <f t="shared" ref="O192:T234" si="26">($N192*1.1)*O$4</f>
        <v>0</v>
      </c>
      <c r="P192" s="1135">
        <f t="shared" si="26"/>
        <v>0</v>
      </c>
      <c r="Q192" s="1135">
        <f t="shared" si="26"/>
        <v>0</v>
      </c>
      <c r="R192" s="1135">
        <f t="shared" si="26"/>
        <v>0</v>
      </c>
      <c r="S192" s="1136">
        <f t="shared" si="26"/>
        <v>0</v>
      </c>
      <c r="T192" s="1136">
        <f t="shared" si="26"/>
        <v>0</v>
      </c>
      <c r="U192" s="1137">
        <f>IF(ISERROR(VLOOKUP($A192,기획현황!$F:$BS,기획현황!$AM$1,FALSE))=TRUE,0,VLOOKUP($A192,기획현황!$F:$BS,기획현황!$AM$1,FALSE))</f>
        <v>0</v>
      </c>
      <c r="V192" s="1138">
        <f t="shared" si="20"/>
        <v>0</v>
      </c>
      <c r="W192" s="1139">
        <f>IF(ISERROR(VLOOKUP($A192,기획현황!$F:$BS,기획현황!$BG$1,FALSE))=TRUE,0,VLOOKUP($A192,기획현황!$F:$BS,기획현황!$BG$1,FALSE))</f>
        <v>0</v>
      </c>
      <c r="X192" s="1138"/>
      <c r="Y192" s="238"/>
      <c r="Z192" s="1130">
        <f t="shared" si="22"/>
        <v>0</v>
      </c>
      <c r="AA192" s="1131">
        <f t="shared" si="22"/>
        <v>0</v>
      </c>
      <c r="AB192" s="1147">
        <f t="shared" si="22"/>
        <v>0</v>
      </c>
      <c r="AC192" s="1140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30">
        <f t="shared" si="25"/>
        <v>0</v>
      </c>
      <c r="AE192" s="1141">
        <f t="shared" si="25"/>
        <v>0</v>
      </c>
      <c r="AF192" s="1141">
        <f t="shared" si="25"/>
        <v>0</v>
      </c>
      <c r="AG192" s="1141">
        <f t="shared" si="25"/>
        <v>0</v>
      </c>
      <c r="AH192" s="1142">
        <f t="shared" si="25"/>
        <v>0</v>
      </c>
      <c r="AI192" s="1142">
        <f t="shared" si="25"/>
        <v>0</v>
      </c>
      <c r="AJ192" s="1143">
        <f>IF(ISERROR(VLOOKUP($A192,기획현황!$F:$BS,기획현황!$AM$1,FALSE))=TRUE,0,VLOOKUP($A192,기획현황!$F:$BS,기획현황!$AM$1,FALSE))</f>
        <v>0</v>
      </c>
      <c r="AK192" s="1138">
        <f t="shared" si="19"/>
        <v>0</v>
      </c>
      <c r="AL192" s="31"/>
    </row>
    <row r="193" spans="2:38" ht="53.25" customHeight="1">
      <c r="B193" s="310" t="str">
        <f t="shared" si="21"/>
        <v/>
      </c>
      <c r="C193" s="1125">
        <f>IF(ISERROR(VLOOKUP($A193,기획현황!$F:$BS,기획현황!$AG$1,FALSE))=TRUE,0,VLOOKUP($A193,기획현황!$F:$BS,기획현황!$AG$1,FALSE))</f>
        <v>0</v>
      </c>
      <c r="D193" s="1125">
        <f>IF(ISERROR(VLOOKUP($A193,기획현황!$F:$BS,기획현황!$AK$1,FALSE))=TRUE,0,VLOOKUP($A193,기획현황!$F:$BS,기획현황!$AK$1,FALSE))</f>
        <v>0</v>
      </c>
      <c r="F193" s="1148"/>
      <c r="G193" s="1127" t="str">
        <f>IF(ISERROR(VLOOKUP($A193,기획현황!$F:$BS,기획현황!$U$1,FALSE))=TRUE,"",VLOOKUP($A193,기획현황!$F:$BS,기획현황!$U$1,FALSE))</f>
        <v/>
      </c>
      <c r="H193" s="1127" t="str">
        <f>IF(ISERROR(VLOOKUP($A193,기획현황!$F:$BS,기획현황!$X$1,FALSE))=TRUE,"",VLOOKUP($A193,기획현황!$F:$BS,기획현황!$X$1,FALSE))</f>
        <v/>
      </c>
      <c r="I193" s="1128" t="str">
        <f>IF(ISERROR(VLOOKUP($A193,기획현황!$F:$BS,기획현황!$AG$1,FALSE))=TRUE,"",VLOOKUP($A193,기획현황!$F:$BS,기획현황!$AG$1,FALSE))</f>
        <v/>
      </c>
      <c r="J193" s="1144">
        <f>SUMIF(기획현황!$F:$F,$A193,기획현황!$AF:$AF)</f>
        <v>0</v>
      </c>
      <c r="K193" s="1130">
        <f>IF(ISERROR(VLOOKUP($A193,기획현황!$F:$BS,기획현황!$AU$1,FALSE))=TRUE,0,VLOOKUP($A193,기획현황!$F:$BS,기획현황!$AU$1,FALSE))</f>
        <v>0</v>
      </c>
      <c r="L193" s="1131">
        <f>IF(ISERROR(VLOOKUP($A193,기획현황!$F:$BS,기획현황!$AV$1,FALSE))=TRUE,0,VLOOKUP($A193,기획현황!$F:$BS,기획현황!$AV$1,FALSE))</f>
        <v>0</v>
      </c>
      <c r="M193" s="1132">
        <f>IF(ISERROR(VLOOKUP($A193,기획현황!$F:$BS,기획현황!$AW$1,FALSE))=TRUE,0,VLOOKUP($A193,기획현황!$F:$BS,기획현황!$AW$1,FALSE))</f>
        <v>0</v>
      </c>
      <c r="N193" s="1133">
        <f>IF(ISERROR(VLOOKUP($A193,기획현황!$F:$BS,기획현황!$AP$1,FALSE))=TRUE,0,VLOOKUP($A193,기획현황!$F:$BS,기획현황!$AP$1,FALSE))</f>
        <v>0</v>
      </c>
      <c r="O193" s="1134">
        <f t="shared" si="26"/>
        <v>0</v>
      </c>
      <c r="P193" s="1135">
        <f t="shared" si="26"/>
        <v>0</v>
      </c>
      <c r="Q193" s="1135">
        <f t="shared" si="26"/>
        <v>0</v>
      </c>
      <c r="R193" s="1135">
        <f t="shared" si="26"/>
        <v>0</v>
      </c>
      <c r="S193" s="1136">
        <f t="shared" si="26"/>
        <v>0</v>
      </c>
      <c r="T193" s="1136">
        <f t="shared" si="26"/>
        <v>0</v>
      </c>
      <c r="U193" s="1137">
        <f>IF(ISERROR(VLOOKUP($A193,기획현황!$F:$BS,기획현황!$AM$1,FALSE))=TRUE,0,VLOOKUP($A193,기획현황!$F:$BS,기획현황!$AM$1,FALSE))</f>
        <v>0</v>
      </c>
      <c r="V193" s="1138">
        <f t="shared" si="20"/>
        <v>0</v>
      </c>
      <c r="W193" s="1139">
        <f>IF(ISERROR(VLOOKUP($A193,기획현황!$F:$BS,기획현황!$BG$1,FALSE))=TRUE,0,VLOOKUP($A193,기획현황!$F:$BS,기획현황!$BG$1,FALSE))</f>
        <v>0</v>
      </c>
      <c r="X193" s="1138"/>
      <c r="Y193" s="238"/>
      <c r="Z193" s="1130">
        <f t="shared" si="22"/>
        <v>0</v>
      </c>
      <c r="AA193" s="1131">
        <f t="shared" si="22"/>
        <v>0</v>
      </c>
      <c r="AB193" s="1147">
        <f t="shared" si="22"/>
        <v>0</v>
      </c>
      <c r="AC193" s="1140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30">
        <f t="shared" si="25"/>
        <v>0</v>
      </c>
      <c r="AE193" s="1141">
        <f t="shared" si="25"/>
        <v>0</v>
      </c>
      <c r="AF193" s="1141">
        <f t="shared" si="25"/>
        <v>0</v>
      </c>
      <c r="AG193" s="1141">
        <f t="shared" si="25"/>
        <v>0</v>
      </c>
      <c r="AH193" s="1142">
        <f t="shared" si="25"/>
        <v>0</v>
      </c>
      <c r="AI193" s="1142">
        <f t="shared" si="25"/>
        <v>0</v>
      </c>
      <c r="AJ193" s="1143">
        <f>IF(ISERROR(VLOOKUP($A193,기획현황!$F:$BS,기획현황!$AM$1,FALSE))=TRUE,0,VLOOKUP($A193,기획현황!$F:$BS,기획현황!$AM$1,FALSE))</f>
        <v>0</v>
      </c>
      <c r="AK193" s="1138">
        <f t="shared" si="19"/>
        <v>0</v>
      </c>
      <c r="AL193" s="31"/>
    </row>
    <row r="194" spans="2:38" ht="53.25" customHeight="1">
      <c r="B194" s="310" t="str">
        <f t="shared" si="21"/>
        <v/>
      </c>
      <c r="C194" s="1125">
        <f>IF(ISERROR(VLOOKUP($A194,기획현황!$F:$BS,기획현황!$AG$1,FALSE))=TRUE,0,VLOOKUP($A194,기획현황!$F:$BS,기획현황!$AG$1,FALSE))</f>
        <v>0</v>
      </c>
      <c r="D194" s="1125">
        <f>IF(ISERROR(VLOOKUP($A194,기획현황!$F:$BS,기획현황!$AK$1,FALSE))=TRUE,0,VLOOKUP($A194,기획현황!$F:$BS,기획현황!$AK$1,FALSE))</f>
        <v>0</v>
      </c>
      <c r="F194" s="1148"/>
      <c r="G194" s="1127" t="str">
        <f>IF(ISERROR(VLOOKUP($A194,기획현황!$F:$BS,기획현황!$U$1,FALSE))=TRUE,"",VLOOKUP($A194,기획현황!$F:$BS,기획현황!$U$1,FALSE))</f>
        <v/>
      </c>
      <c r="H194" s="1127" t="str">
        <f>IF(ISERROR(VLOOKUP($A194,기획현황!$F:$BS,기획현황!$X$1,FALSE))=TRUE,"",VLOOKUP($A194,기획현황!$F:$BS,기획현황!$X$1,FALSE))</f>
        <v/>
      </c>
      <c r="I194" s="1128" t="str">
        <f>IF(ISERROR(VLOOKUP($A194,기획현황!$F:$BS,기획현황!$AG$1,FALSE))=TRUE,"",VLOOKUP($A194,기획현황!$F:$BS,기획현황!$AG$1,FALSE))</f>
        <v/>
      </c>
      <c r="J194" s="1144">
        <f>SUMIF(기획현황!$F:$F,$A194,기획현황!$AF:$AF)</f>
        <v>0</v>
      </c>
      <c r="K194" s="1130">
        <f>IF(ISERROR(VLOOKUP($A194,기획현황!$F:$BS,기획현황!$AU$1,FALSE))=TRUE,0,VLOOKUP($A194,기획현황!$F:$BS,기획현황!$AU$1,FALSE))</f>
        <v>0</v>
      </c>
      <c r="L194" s="1131">
        <f>IF(ISERROR(VLOOKUP($A194,기획현황!$F:$BS,기획현황!$AV$1,FALSE))=TRUE,0,VLOOKUP($A194,기획현황!$F:$BS,기획현황!$AV$1,FALSE))</f>
        <v>0</v>
      </c>
      <c r="M194" s="1132">
        <f>IF(ISERROR(VLOOKUP($A194,기획현황!$F:$BS,기획현황!$AW$1,FALSE))=TRUE,0,VLOOKUP($A194,기획현황!$F:$BS,기획현황!$AW$1,FALSE))</f>
        <v>0</v>
      </c>
      <c r="N194" s="1133">
        <f>IF(ISERROR(VLOOKUP($A194,기획현황!$F:$BS,기획현황!$AP$1,FALSE))=TRUE,0,VLOOKUP($A194,기획현황!$F:$BS,기획현황!$AP$1,FALSE))</f>
        <v>0</v>
      </c>
      <c r="O194" s="1134">
        <f t="shared" si="26"/>
        <v>0</v>
      </c>
      <c r="P194" s="1135">
        <f t="shared" si="26"/>
        <v>0</v>
      </c>
      <c r="Q194" s="1135">
        <f t="shared" si="26"/>
        <v>0</v>
      </c>
      <c r="R194" s="1135">
        <f t="shared" si="26"/>
        <v>0</v>
      </c>
      <c r="S194" s="1136">
        <f t="shared" si="26"/>
        <v>0</v>
      </c>
      <c r="T194" s="1136">
        <f t="shared" si="26"/>
        <v>0</v>
      </c>
      <c r="U194" s="1137">
        <f>IF(ISERROR(VLOOKUP($A194,기획현황!$F:$BS,기획현황!$AM$1,FALSE))=TRUE,0,VLOOKUP($A194,기획현황!$F:$BS,기획현황!$AM$1,FALSE))</f>
        <v>0</v>
      </c>
      <c r="V194" s="1138">
        <f t="shared" si="20"/>
        <v>0</v>
      </c>
      <c r="W194" s="1139">
        <f>IF(ISERROR(VLOOKUP($A194,기획현황!$F:$BS,기획현황!$BG$1,FALSE))=TRUE,0,VLOOKUP($A194,기획현황!$F:$BS,기획현황!$BG$1,FALSE))</f>
        <v>0</v>
      </c>
      <c r="X194" s="1138"/>
      <c r="Y194" s="238"/>
      <c r="Z194" s="1130">
        <f t="shared" si="22"/>
        <v>0</v>
      </c>
      <c r="AA194" s="1131">
        <f t="shared" si="22"/>
        <v>0</v>
      </c>
      <c r="AB194" s="1147">
        <f t="shared" si="22"/>
        <v>0</v>
      </c>
      <c r="AC194" s="1140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30">
        <f t="shared" si="25"/>
        <v>0</v>
      </c>
      <c r="AE194" s="1141">
        <f t="shared" si="25"/>
        <v>0</v>
      </c>
      <c r="AF194" s="1141">
        <f t="shared" si="25"/>
        <v>0</v>
      </c>
      <c r="AG194" s="1141">
        <f t="shared" si="25"/>
        <v>0</v>
      </c>
      <c r="AH194" s="1142">
        <f t="shared" si="25"/>
        <v>0</v>
      </c>
      <c r="AI194" s="1142">
        <f t="shared" si="25"/>
        <v>0</v>
      </c>
      <c r="AJ194" s="1143">
        <f>IF(ISERROR(VLOOKUP($A194,기획현황!$F:$BS,기획현황!$AM$1,FALSE))=TRUE,0,VLOOKUP($A194,기획현황!$F:$BS,기획현황!$AM$1,FALSE))</f>
        <v>0</v>
      </c>
      <c r="AK194" s="1138">
        <f t="shared" si="19"/>
        <v>0</v>
      </c>
      <c r="AL194" s="31"/>
    </row>
    <row r="195" spans="2:38" ht="53.25" customHeight="1">
      <c r="B195" s="310" t="str">
        <f t="shared" si="21"/>
        <v/>
      </c>
      <c r="C195" s="1125">
        <f>IF(ISERROR(VLOOKUP($A195,기획현황!$F:$BS,기획현황!$AG$1,FALSE))=TRUE,0,VLOOKUP($A195,기획현황!$F:$BS,기획현황!$AG$1,FALSE))</f>
        <v>0</v>
      </c>
      <c r="D195" s="1125">
        <f>IF(ISERROR(VLOOKUP($A195,기획현황!$F:$BS,기획현황!$AK$1,FALSE))=TRUE,0,VLOOKUP($A195,기획현황!$F:$BS,기획현황!$AK$1,FALSE))</f>
        <v>0</v>
      </c>
      <c r="F195" s="1148"/>
      <c r="G195" s="1127" t="str">
        <f>IF(ISERROR(VLOOKUP($A195,기획현황!$F:$BS,기획현황!$U$1,FALSE))=TRUE,"",VLOOKUP($A195,기획현황!$F:$BS,기획현황!$U$1,FALSE))</f>
        <v/>
      </c>
      <c r="H195" s="1127" t="str">
        <f>IF(ISERROR(VLOOKUP($A195,기획현황!$F:$BS,기획현황!$X$1,FALSE))=TRUE,"",VLOOKUP($A195,기획현황!$F:$BS,기획현황!$X$1,FALSE))</f>
        <v/>
      </c>
      <c r="I195" s="1128" t="str">
        <f>IF(ISERROR(VLOOKUP($A195,기획현황!$F:$BS,기획현황!$AG$1,FALSE))=TRUE,"",VLOOKUP($A195,기획현황!$F:$BS,기획현황!$AG$1,FALSE))</f>
        <v/>
      </c>
      <c r="J195" s="1144">
        <f>SUMIF(기획현황!$F:$F,$A195,기획현황!$AF:$AF)</f>
        <v>0</v>
      </c>
      <c r="K195" s="1130">
        <f>IF(ISERROR(VLOOKUP($A195,기획현황!$F:$BS,기획현황!$AU$1,FALSE))=TRUE,0,VLOOKUP($A195,기획현황!$F:$BS,기획현황!$AU$1,FALSE))</f>
        <v>0</v>
      </c>
      <c r="L195" s="1131">
        <f>IF(ISERROR(VLOOKUP($A195,기획현황!$F:$BS,기획현황!$AV$1,FALSE))=TRUE,0,VLOOKUP($A195,기획현황!$F:$BS,기획현황!$AV$1,FALSE))</f>
        <v>0</v>
      </c>
      <c r="M195" s="1132">
        <f>IF(ISERROR(VLOOKUP($A195,기획현황!$F:$BS,기획현황!$AW$1,FALSE))=TRUE,0,VLOOKUP($A195,기획현황!$F:$BS,기획현황!$AW$1,FALSE))</f>
        <v>0</v>
      </c>
      <c r="N195" s="1133">
        <f>IF(ISERROR(VLOOKUP($A195,기획현황!$F:$BS,기획현황!$AP$1,FALSE))=TRUE,0,VLOOKUP($A195,기획현황!$F:$BS,기획현황!$AP$1,FALSE))</f>
        <v>0</v>
      </c>
      <c r="O195" s="1134">
        <f t="shared" si="26"/>
        <v>0</v>
      </c>
      <c r="P195" s="1135">
        <f t="shared" si="26"/>
        <v>0</v>
      </c>
      <c r="Q195" s="1135">
        <f t="shared" si="26"/>
        <v>0</v>
      </c>
      <c r="R195" s="1135">
        <f t="shared" si="26"/>
        <v>0</v>
      </c>
      <c r="S195" s="1136">
        <f t="shared" si="26"/>
        <v>0</v>
      </c>
      <c r="T195" s="1136">
        <f t="shared" si="26"/>
        <v>0</v>
      </c>
      <c r="U195" s="1137">
        <f>IF(ISERROR(VLOOKUP($A195,기획현황!$F:$BS,기획현황!$AM$1,FALSE))=TRUE,0,VLOOKUP($A195,기획현황!$F:$BS,기획현황!$AM$1,FALSE))</f>
        <v>0</v>
      </c>
      <c r="V195" s="1138">
        <f t="shared" si="20"/>
        <v>0</v>
      </c>
      <c r="W195" s="1139">
        <f>IF(ISERROR(VLOOKUP($A195,기획현황!$F:$BS,기획현황!$BG$1,FALSE))=TRUE,0,VLOOKUP($A195,기획현황!$F:$BS,기획현황!$BG$1,FALSE))</f>
        <v>0</v>
      </c>
      <c r="X195" s="1138"/>
      <c r="Y195" s="238"/>
      <c r="Z195" s="1130">
        <f t="shared" si="22"/>
        <v>0</v>
      </c>
      <c r="AA195" s="1131">
        <f t="shared" si="22"/>
        <v>0</v>
      </c>
      <c r="AB195" s="1147">
        <f t="shared" si="22"/>
        <v>0</v>
      </c>
      <c r="AC195" s="1140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30">
        <f t="shared" si="25"/>
        <v>0</v>
      </c>
      <c r="AE195" s="1141">
        <f t="shared" si="25"/>
        <v>0</v>
      </c>
      <c r="AF195" s="1141">
        <f t="shared" si="25"/>
        <v>0</v>
      </c>
      <c r="AG195" s="1141">
        <f t="shared" si="25"/>
        <v>0</v>
      </c>
      <c r="AH195" s="1142">
        <f t="shared" si="25"/>
        <v>0</v>
      </c>
      <c r="AI195" s="1142">
        <f t="shared" si="25"/>
        <v>0</v>
      </c>
      <c r="AJ195" s="1143">
        <f>IF(ISERROR(VLOOKUP($A195,기획현황!$F:$BS,기획현황!$AM$1,FALSE))=TRUE,0,VLOOKUP($A195,기획현황!$F:$BS,기획현황!$AM$1,FALSE))</f>
        <v>0</v>
      </c>
      <c r="AK195" s="1138">
        <f t="shared" si="19"/>
        <v>0</v>
      </c>
      <c r="AL195" s="31"/>
    </row>
    <row r="196" spans="2:38" ht="53.25" customHeight="1">
      <c r="B196" s="310" t="str">
        <f t="shared" si="21"/>
        <v/>
      </c>
      <c r="C196" s="1125">
        <f>IF(ISERROR(VLOOKUP($A196,기획현황!$F:$BS,기획현황!$AG$1,FALSE))=TRUE,0,VLOOKUP($A196,기획현황!$F:$BS,기획현황!$AG$1,FALSE))</f>
        <v>0</v>
      </c>
      <c r="D196" s="1125">
        <f>IF(ISERROR(VLOOKUP($A196,기획현황!$F:$BS,기획현황!$AK$1,FALSE))=TRUE,0,VLOOKUP($A196,기획현황!$F:$BS,기획현황!$AK$1,FALSE))</f>
        <v>0</v>
      </c>
      <c r="F196" s="1148"/>
      <c r="G196" s="1127" t="str">
        <f>IF(ISERROR(VLOOKUP($A196,기획현황!$F:$BS,기획현황!$U$1,FALSE))=TRUE,"",VLOOKUP($A196,기획현황!$F:$BS,기획현황!$U$1,FALSE))</f>
        <v/>
      </c>
      <c r="H196" s="1127" t="str">
        <f>IF(ISERROR(VLOOKUP($A196,기획현황!$F:$BS,기획현황!$X$1,FALSE))=TRUE,"",VLOOKUP($A196,기획현황!$F:$BS,기획현황!$X$1,FALSE))</f>
        <v/>
      </c>
      <c r="I196" s="1128" t="str">
        <f>IF(ISERROR(VLOOKUP($A196,기획현황!$F:$BS,기획현황!$AG$1,FALSE))=TRUE,"",VLOOKUP($A196,기획현황!$F:$BS,기획현황!$AG$1,FALSE))</f>
        <v/>
      </c>
      <c r="J196" s="1144">
        <f>SUMIF(기획현황!$F:$F,$A196,기획현황!$AF:$AF)</f>
        <v>0</v>
      </c>
      <c r="K196" s="1130">
        <f>IF(ISERROR(VLOOKUP($A196,기획현황!$F:$BS,기획현황!$AU$1,FALSE))=TRUE,0,VLOOKUP($A196,기획현황!$F:$BS,기획현황!$AU$1,FALSE))</f>
        <v>0</v>
      </c>
      <c r="L196" s="1131">
        <f>IF(ISERROR(VLOOKUP($A196,기획현황!$F:$BS,기획현황!$AV$1,FALSE))=TRUE,0,VLOOKUP($A196,기획현황!$F:$BS,기획현황!$AV$1,FALSE))</f>
        <v>0</v>
      </c>
      <c r="M196" s="1132">
        <f>IF(ISERROR(VLOOKUP($A196,기획현황!$F:$BS,기획현황!$AW$1,FALSE))=TRUE,0,VLOOKUP($A196,기획현황!$F:$BS,기획현황!$AW$1,FALSE))</f>
        <v>0</v>
      </c>
      <c r="N196" s="1133">
        <f>IF(ISERROR(VLOOKUP($A196,기획현황!$F:$BS,기획현황!$AP$1,FALSE))=TRUE,0,VLOOKUP($A196,기획현황!$F:$BS,기획현황!$AP$1,FALSE))</f>
        <v>0</v>
      </c>
      <c r="O196" s="1134">
        <f t="shared" si="26"/>
        <v>0</v>
      </c>
      <c r="P196" s="1135">
        <f t="shared" si="26"/>
        <v>0</v>
      </c>
      <c r="Q196" s="1135">
        <f t="shared" si="26"/>
        <v>0</v>
      </c>
      <c r="R196" s="1135">
        <f t="shared" si="26"/>
        <v>0</v>
      </c>
      <c r="S196" s="1136">
        <f t="shared" si="26"/>
        <v>0</v>
      </c>
      <c r="T196" s="1136">
        <f t="shared" si="26"/>
        <v>0</v>
      </c>
      <c r="U196" s="1137">
        <f>IF(ISERROR(VLOOKUP($A196,기획현황!$F:$BS,기획현황!$AM$1,FALSE))=TRUE,0,VLOOKUP($A196,기획현황!$F:$BS,기획현황!$AM$1,FALSE))</f>
        <v>0</v>
      </c>
      <c r="V196" s="1138">
        <f t="shared" si="20"/>
        <v>0</v>
      </c>
      <c r="W196" s="1139">
        <f>IF(ISERROR(VLOOKUP($A196,기획현황!$F:$BS,기획현황!$BG$1,FALSE))=TRUE,0,VLOOKUP($A196,기획현황!$F:$BS,기획현황!$BG$1,FALSE))</f>
        <v>0</v>
      </c>
      <c r="X196" s="1138"/>
      <c r="Y196" s="238"/>
      <c r="Z196" s="1130">
        <f t="shared" si="22"/>
        <v>0</v>
      </c>
      <c r="AA196" s="1131">
        <f t="shared" si="22"/>
        <v>0</v>
      </c>
      <c r="AB196" s="1147">
        <f t="shared" si="22"/>
        <v>0</v>
      </c>
      <c r="AC196" s="1140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30">
        <f t="shared" si="25"/>
        <v>0</v>
      </c>
      <c r="AE196" s="1141">
        <f t="shared" si="25"/>
        <v>0</v>
      </c>
      <c r="AF196" s="1141">
        <f t="shared" si="25"/>
        <v>0</v>
      </c>
      <c r="AG196" s="1141">
        <f t="shared" si="25"/>
        <v>0</v>
      </c>
      <c r="AH196" s="1142">
        <f t="shared" si="25"/>
        <v>0</v>
      </c>
      <c r="AI196" s="1142">
        <f t="shared" si="25"/>
        <v>0</v>
      </c>
      <c r="AJ196" s="1143">
        <f>IF(ISERROR(VLOOKUP($A196,기획현황!$F:$BS,기획현황!$AM$1,FALSE))=TRUE,0,VLOOKUP($A196,기획현황!$F:$BS,기획현황!$AM$1,FALSE))</f>
        <v>0</v>
      </c>
      <c r="AK196" s="1138">
        <f t="shared" si="19"/>
        <v>0</v>
      </c>
      <c r="AL196" s="31"/>
    </row>
    <row r="197" spans="2:38" ht="53.25" customHeight="1">
      <c r="B197" s="310" t="str">
        <f t="shared" si="21"/>
        <v/>
      </c>
      <c r="C197" s="1125">
        <f>IF(ISERROR(VLOOKUP($A197,기획현황!$F:$BS,기획현황!$AG$1,FALSE))=TRUE,0,VLOOKUP($A197,기획현황!$F:$BS,기획현황!$AG$1,FALSE))</f>
        <v>0</v>
      </c>
      <c r="D197" s="1125">
        <f>IF(ISERROR(VLOOKUP($A197,기획현황!$F:$BS,기획현황!$AK$1,FALSE))=TRUE,0,VLOOKUP($A197,기획현황!$F:$BS,기획현황!$AK$1,FALSE))</f>
        <v>0</v>
      </c>
      <c r="F197" s="1148"/>
      <c r="G197" s="1127" t="str">
        <f>IF(ISERROR(VLOOKUP($A197,기획현황!$F:$BS,기획현황!$U$1,FALSE))=TRUE,"",VLOOKUP($A197,기획현황!$F:$BS,기획현황!$U$1,FALSE))</f>
        <v/>
      </c>
      <c r="H197" s="1127" t="str">
        <f>IF(ISERROR(VLOOKUP($A197,기획현황!$F:$BS,기획현황!$X$1,FALSE))=TRUE,"",VLOOKUP($A197,기획현황!$F:$BS,기획현황!$X$1,FALSE))</f>
        <v/>
      </c>
      <c r="I197" s="1128" t="str">
        <f>IF(ISERROR(VLOOKUP($A197,기획현황!$F:$BS,기획현황!$AG$1,FALSE))=TRUE,"",VLOOKUP($A197,기획현황!$F:$BS,기획현황!$AG$1,FALSE))</f>
        <v/>
      </c>
      <c r="J197" s="1144">
        <f>SUMIF(기획현황!$F:$F,$A197,기획현황!$AF:$AF)</f>
        <v>0</v>
      </c>
      <c r="K197" s="1130">
        <f>IF(ISERROR(VLOOKUP($A197,기획현황!$F:$BS,기획현황!$AU$1,FALSE))=TRUE,0,VLOOKUP($A197,기획현황!$F:$BS,기획현황!$AU$1,FALSE))</f>
        <v>0</v>
      </c>
      <c r="L197" s="1131">
        <f>IF(ISERROR(VLOOKUP($A197,기획현황!$F:$BS,기획현황!$AV$1,FALSE))=TRUE,0,VLOOKUP($A197,기획현황!$F:$BS,기획현황!$AV$1,FALSE))</f>
        <v>0</v>
      </c>
      <c r="M197" s="1132">
        <f>IF(ISERROR(VLOOKUP($A197,기획현황!$F:$BS,기획현황!$AW$1,FALSE))=TRUE,0,VLOOKUP($A197,기획현황!$F:$BS,기획현황!$AW$1,FALSE))</f>
        <v>0</v>
      </c>
      <c r="N197" s="1133">
        <f>IF(ISERROR(VLOOKUP($A197,기획현황!$F:$BS,기획현황!$AP$1,FALSE))=TRUE,0,VLOOKUP($A197,기획현황!$F:$BS,기획현황!$AP$1,FALSE))</f>
        <v>0</v>
      </c>
      <c r="O197" s="1134">
        <f t="shared" si="26"/>
        <v>0</v>
      </c>
      <c r="P197" s="1135">
        <f t="shared" si="26"/>
        <v>0</v>
      </c>
      <c r="Q197" s="1135">
        <f t="shared" si="26"/>
        <v>0</v>
      </c>
      <c r="R197" s="1135">
        <f t="shared" si="26"/>
        <v>0</v>
      </c>
      <c r="S197" s="1136">
        <f t="shared" si="26"/>
        <v>0</v>
      </c>
      <c r="T197" s="1136">
        <f t="shared" si="26"/>
        <v>0</v>
      </c>
      <c r="U197" s="1137">
        <f>IF(ISERROR(VLOOKUP($A197,기획현황!$F:$BS,기획현황!$AM$1,FALSE))=TRUE,0,VLOOKUP($A197,기획현황!$F:$BS,기획현황!$AM$1,FALSE))</f>
        <v>0</v>
      </c>
      <c r="V197" s="1138">
        <f t="shared" si="20"/>
        <v>0</v>
      </c>
      <c r="W197" s="1139">
        <f>IF(ISERROR(VLOOKUP($A197,기획현황!$F:$BS,기획현황!$BG$1,FALSE))=TRUE,0,VLOOKUP($A197,기획현황!$F:$BS,기획현황!$BG$1,FALSE))</f>
        <v>0</v>
      </c>
      <c r="X197" s="1138"/>
      <c r="Y197" s="238"/>
      <c r="Z197" s="1130">
        <f t="shared" si="22"/>
        <v>0</v>
      </c>
      <c r="AA197" s="1131">
        <f t="shared" si="22"/>
        <v>0</v>
      </c>
      <c r="AB197" s="1147">
        <f t="shared" si="22"/>
        <v>0</v>
      </c>
      <c r="AC197" s="1140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30">
        <f t="shared" si="25"/>
        <v>0</v>
      </c>
      <c r="AE197" s="1141">
        <f t="shared" si="25"/>
        <v>0</v>
      </c>
      <c r="AF197" s="1141">
        <f t="shared" si="25"/>
        <v>0</v>
      </c>
      <c r="AG197" s="1141">
        <f t="shared" si="25"/>
        <v>0</v>
      </c>
      <c r="AH197" s="1142">
        <f t="shared" si="25"/>
        <v>0</v>
      </c>
      <c r="AI197" s="1142">
        <f t="shared" si="25"/>
        <v>0</v>
      </c>
      <c r="AJ197" s="1143">
        <f>IF(ISERROR(VLOOKUP($A197,기획현황!$F:$BS,기획현황!$AM$1,FALSE))=TRUE,0,VLOOKUP($A197,기획현황!$F:$BS,기획현황!$AM$1,FALSE))</f>
        <v>0</v>
      </c>
      <c r="AK197" s="1138">
        <f t="shared" ref="AK197:AK260" si="27">IF(ISERROR($AJ197/($AC197*1.1))=TRUE,0,$AJ197/($AC197*1.1))</f>
        <v>0</v>
      </c>
      <c r="AL197" s="31"/>
    </row>
    <row r="198" spans="2:38" ht="53.25" customHeight="1">
      <c r="B198" s="310" t="str">
        <f t="shared" si="21"/>
        <v/>
      </c>
      <c r="C198" s="1125">
        <f>IF(ISERROR(VLOOKUP($A198,기획현황!$F:$BS,기획현황!$AG$1,FALSE))=TRUE,0,VLOOKUP($A198,기획현황!$F:$BS,기획현황!$AG$1,FALSE))</f>
        <v>0</v>
      </c>
      <c r="D198" s="1125">
        <f>IF(ISERROR(VLOOKUP($A198,기획현황!$F:$BS,기획현황!$AK$1,FALSE))=TRUE,0,VLOOKUP($A198,기획현황!$F:$BS,기획현황!$AK$1,FALSE))</f>
        <v>0</v>
      </c>
      <c r="F198" s="1148"/>
      <c r="G198" s="1127" t="str">
        <f>IF(ISERROR(VLOOKUP($A198,기획현황!$F:$BS,기획현황!$U$1,FALSE))=TRUE,"",VLOOKUP($A198,기획현황!$F:$BS,기획현황!$U$1,FALSE))</f>
        <v/>
      </c>
      <c r="H198" s="1127" t="str">
        <f>IF(ISERROR(VLOOKUP($A198,기획현황!$F:$BS,기획현황!$X$1,FALSE))=TRUE,"",VLOOKUP($A198,기획현황!$F:$BS,기획현황!$X$1,FALSE))</f>
        <v/>
      </c>
      <c r="I198" s="1128" t="str">
        <f>IF(ISERROR(VLOOKUP($A198,기획현황!$F:$BS,기획현황!$AG$1,FALSE))=TRUE,"",VLOOKUP($A198,기획현황!$F:$BS,기획현황!$AG$1,FALSE))</f>
        <v/>
      </c>
      <c r="J198" s="1144">
        <f>SUMIF(기획현황!$F:$F,$A198,기획현황!$AF:$AF)</f>
        <v>0</v>
      </c>
      <c r="K198" s="1130">
        <f>IF(ISERROR(VLOOKUP($A198,기획현황!$F:$BS,기획현황!$AU$1,FALSE))=TRUE,0,VLOOKUP($A198,기획현황!$F:$BS,기획현황!$AU$1,FALSE))</f>
        <v>0</v>
      </c>
      <c r="L198" s="1131">
        <f>IF(ISERROR(VLOOKUP($A198,기획현황!$F:$BS,기획현황!$AV$1,FALSE))=TRUE,0,VLOOKUP($A198,기획현황!$F:$BS,기획현황!$AV$1,FALSE))</f>
        <v>0</v>
      </c>
      <c r="M198" s="1132">
        <f>IF(ISERROR(VLOOKUP($A198,기획현황!$F:$BS,기획현황!$AW$1,FALSE))=TRUE,0,VLOOKUP($A198,기획현황!$F:$BS,기획현황!$AW$1,FALSE))</f>
        <v>0</v>
      </c>
      <c r="N198" s="1133">
        <f>IF(ISERROR(VLOOKUP($A198,기획현황!$F:$BS,기획현황!$AP$1,FALSE))=TRUE,0,VLOOKUP($A198,기획현황!$F:$BS,기획현황!$AP$1,FALSE))</f>
        <v>0</v>
      </c>
      <c r="O198" s="1134">
        <f t="shared" si="26"/>
        <v>0</v>
      </c>
      <c r="P198" s="1135">
        <f t="shared" si="26"/>
        <v>0</v>
      </c>
      <c r="Q198" s="1135">
        <f t="shared" si="26"/>
        <v>0</v>
      </c>
      <c r="R198" s="1135">
        <f t="shared" si="26"/>
        <v>0</v>
      </c>
      <c r="S198" s="1136">
        <f t="shared" si="26"/>
        <v>0</v>
      </c>
      <c r="T198" s="1136">
        <f t="shared" si="26"/>
        <v>0</v>
      </c>
      <c r="U198" s="1137">
        <f>IF(ISERROR(VLOOKUP($A198,기획현황!$F:$BS,기획현황!$AM$1,FALSE))=TRUE,0,VLOOKUP($A198,기획현황!$F:$BS,기획현황!$AM$1,FALSE))</f>
        <v>0</v>
      </c>
      <c r="V198" s="1138">
        <f t="shared" ref="V198:V261" si="28">IF(ISERROR($U198/($N198*1.1))=TRUE,0,$U198/($N198*1.1))</f>
        <v>0</v>
      </c>
      <c r="W198" s="1139">
        <f>IF(ISERROR(VLOOKUP($A198,기획현황!$F:$BS,기획현황!$BG$1,FALSE))=TRUE,0,VLOOKUP($A198,기획현황!$F:$BS,기획현황!$BG$1,FALSE))</f>
        <v>0</v>
      </c>
      <c r="X198" s="1138"/>
      <c r="Y198" s="238"/>
      <c r="Z198" s="1130">
        <f t="shared" si="22"/>
        <v>0</v>
      </c>
      <c r="AA198" s="1131">
        <f t="shared" si="22"/>
        <v>0</v>
      </c>
      <c r="AB198" s="1147">
        <f t="shared" si="22"/>
        <v>0</v>
      </c>
      <c r="AC198" s="1140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30">
        <f t="shared" si="25"/>
        <v>0</v>
      </c>
      <c r="AE198" s="1141">
        <f t="shared" si="25"/>
        <v>0</v>
      </c>
      <c r="AF198" s="1141">
        <f t="shared" si="25"/>
        <v>0</v>
      </c>
      <c r="AG198" s="1141">
        <f t="shared" si="25"/>
        <v>0</v>
      </c>
      <c r="AH198" s="1142">
        <f t="shared" si="25"/>
        <v>0</v>
      </c>
      <c r="AI198" s="1142">
        <f t="shared" si="25"/>
        <v>0</v>
      </c>
      <c r="AJ198" s="1143">
        <f>IF(ISERROR(VLOOKUP($A198,기획현황!$F:$BS,기획현황!$AM$1,FALSE))=TRUE,0,VLOOKUP($A198,기획현황!$F:$BS,기획현황!$AM$1,FALSE))</f>
        <v>0</v>
      </c>
      <c r="AK198" s="1138">
        <f t="shared" si="27"/>
        <v>0</v>
      </c>
      <c r="AL198" s="31"/>
    </row>
    <row r="199" spans="2:38" ht="53.25" customHeight="1">
      <c r="B199" s="310" t="str">
        <f t="shared" ref="B199:B262" si="29">MID(G199,4,2)</f>
        <v/>
      </c>
      <c r="C199" s="1125">
        <f>IF(ISERROR(VLOOKUP($A199,기획현황!$F:$BS,기획현황!$AG$1,FALSE))=TRUE,0,VLOOKUP($A199,기획현황!$F:$BS,기획현황!$AG$1,FALSE))</f>
        <v>0</v>
      </c>
      <c r="D199" s="1125">
        <f>IF(ISERROR(VLOOKUP($A199,기획현황!$F:$BS,기획현황!$AK$1,FALSE))=TRUE,0,VLOOKUP($A199,기획현황!$F:$BS,기획현황!$AK$1,FALSE))</f>
        <v>0</v>
      </c>
      <c r="F199" s="1148"/>
      <c r="G199" s="1127" t="str">
        <f>IF(ISERROR(VLOOKUP($A199,기획현황!$F:$BS,기획현황!$U$1,FALSE))=TRUE,"",VLOOKUP($A199,기획현황!$F:$BS,기획현황!$U$1,FALSE))</f>
        <v/>
      </c>
      <c r="H199" s="1127" t="str">
        <f>IF(ISERROR(VLOOKUP($A199,기획현황!$F:$BS,기획현황!$X$1,FALSE))=TRUE,"",VLOOKUP($A199,기획현황!$F:$BS,기획현황!$X$1,FALSE))</f>
        <v/>
      </c>
      <c r="I199" s="1128" t="str">
        <f>IF(ISERROR(VLOOKUP($A199,기획현황!$F:$BS,기획현황!$AG$1,FALSE))=TRUE,"",VLOOKUP($A199,기획현황!$F:$BS,기획현황!$AG$1,FALSE))</f>
        <v/>
      </c>
      <c r="J199" s="1144">
        <f>SUMIF(기획현황!$F:$F,$A199,기획현황!$AF:$AF)</f>
        <v>0</v>
      </c>
      <c r="K199" s="1130">
        <f>IF(ISERROR(VLOOKUP($A199,기획현황!$F:$BS,기획현황!$AU$1,FALSE))=TRUE,0,VLOOKUP($A199,기획현황!$F:$BS,기획현황!$AU$1,FALSE))</f>
        <v>0</v>
      </c>
      <c r="L199" s="1131">
        <f>IF(ISERROR(VLOOKUP($A199,기획현황!$F:$BS,기획현황!$AV$1,FALSE))=TRUE,0,VLOOKUP($A199,기획현황!$F:$BS,기획현황!$AV$1,FALSE))</f>
        <v>0</v>
      </c>
      <c r="M199" s="1132">
        <f>IF(ISERROR(VLOOKUP($A199,기획현황!$F:$BS,기획현황!$AW$1,FALSE))=TRUE,0,VLOOKUP($A199,기획현황!$F:$BS,기획현황!$AW$1,FALSE))</f>
        <v>0</v>
      </c>
      <c r="N199" s="1133">
        <f>IF(ISERROR(VLOOKUP($A199,기획현황!$F:$BS,기획현황!$AP$1,FALSE))=TRUE,0,VLOOKUP($A199,기획현황!$F:$BS,기획현황!$AP$1,FALSE))</f>
        <v>0</v>
      </c>
      <c r="O199" s="1134">
        <f t="shared" si="26"/>
        <v>0</v>
      </c>
      <c r="P199" s="1135">
        <f t="shared" si="26"/>
        <v>0</v>
      </c>
      <c r="Q199" s="1135">
        <f t="shared" si="26"/>
        <v>0</v>
      </c>
      <c r="R199" s="1135">
        <f t="shared" si="26"/>
        <v>0</v>
      </c>
      <c r="S199" s="1136">
        <f t="shared" si="26"/>
        <v>0</v>
      </c>
      <c r="T199" s="1136">
        <f t="shared" si="26"/>
        <v>0</v>
      </c>
      <c r="U199" s="1137">
        <f>IF(ISERROR(VLOOKUP($A199,기획현황!$F:$BS,기획현황!$AM$1,FALSE))=TRUE,0,VLOOKUP($A199,기획현황!$F:$BS,기획현황!$AM$1,FALSE))</f>
        <v>0</v>
      </c>
      <c r="V199" s="1138">
        <f t="shared" si="28"/>
        <v>0</v>
      </c>
      <c r="W199" s="1139">
        <f>IF(ISERROR(VLOOKUP($A199,기획현황!$F:$BS,기획현황!$BG$1,FALSE))=TRUE,0,VLOOKUP($A199,기획현황!$F:$BS,기획현황!$BG$1,FALSE))</f>
        <v>0</v>
      </c>
      <c r="X199" s="1138"/>
      <c r="Y199" s="238"/>
      <c r="Z199" s="1130">
        <f t="shared" ref="Z199:AB262" si="30">K199</f>
        <v>0</v>
      </c>
      <c r="AA199" s="1131">
        <f t="shared" si="30"/>
        <v>0</v>
      </c>
      <c r="AB199" s="1147">
        <f t="shared" si="30"/>
        <v>0</v>
      </c>
      <c r="AC199" s="1140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30">
        <f t="shared" si="25"/>
        <v>0</v>
      </c>
      <c r="AE199" s="1141">
        <f t="shared" si="25"/>
        <v>0</v>
      </c>
      <c r="AF199" s="1141">
        <f t="shared" si="25"/>
        <v>0</v>
      </c>
      <c r="AG199" s="1141">
        <f t="shared" si="25"/>
        <v>0</v>
      </c>
      <c r="AH199" s="1142">
        <f t="shared" si="25"/>
        <v>0</v>
      </c>
      <c r="AI199" s="1142">
        <f t="shared" si="25"/>
        <v>0</v>
      </c>
      <c r="AJ199" s="1143">
        <f>IF(ISERROR(VLOOKUP($A199,기획현황!$F:$BS,기획현황!$AM$1,FALSE))=TRUE,0,VLOOKUP($A199,기획현황!$F:$BS,기획현황!$AM$1,FALSE))</f>
        <v>0</v>
      </c>
      <c r="AK199" s="1138">
        <f t="shared" si="27"/>
        <v>0</v>
      </c>
      <c r="AL199" s="31"/>
    </row>
    <row r="200" spans="2:38" ht="53.25" customHeight="1">
      <c r="B200" s="310" t="str">
        <f t="shared" si="29"/>
        <v/>
      </c>
      <c r="C200" s="1125">
        <f>IF(ISERROR(VLOOKUP($A200,기획현황!$F:$BS,기획현황!$AG$1,FALSE))=TRUE,0,VLOOKUP($A200,기획현황!$F:$BS,기획현황!$AG$1,FALSE))</f>
        <v>0</v>
      </c>
      <c r="D200" s="1125">
        <f>IF(ISERROR(VLOOKUP($A200,기획현황!$F:$BS,기획현황!$AK$1,FALSE))=TRUE,0,VLOOKUP($A200,기획현황!$F:$BS,기획현황!$AK$1,FALSE))</f>
        <v>0</v>
      </c>
      <c r="F200" s="1148"/>
      <c r="G200" s="1127" t="str">
        <f>IF(ISERROR(VLOOKUP($A200,기획현황!$F:$BS,기획현황!$U$1,FALSE))=TRUE,"",VLOOKUP($A200,기획현황!$F:$BS,기획현황!$U$1,FALSE))</f>
        <v/>
      </c>
      <c r="H200" s="1127" t="str">
        <f>IF(ISERROR(VLOOKUP($A200,기획현황!$F:$BS,기획현황!$X$1,FALSE))=TRUE,"",VLOOKUP($A200,기획현황!$F:$BS,기획현황!$X$1,FALSE))</f>
        <v/>
      </c>
      <c r="I200" s="1128" t="str">
        <f>IF(ISERROR(VLOOKUP($A200,기획현황!$F:$BS,기획현황!$AG$1,FALSE))=TRUE,"",VLOOKUP($A200,기획현황!$F:$BS,기획현황!$AG$1,FALSE))</f>
        <v/>
      </c>
      <c r="J200" s="1144">
        <f>SUMIF(기획현황!$F:$F,$A200,기획현황!$AF:$AF)</f>
        <v>0</v>
      </c>
      <c r="K200" s="1130">
        <f>IF(ISERROR(VLOOKUP($A200,기획현황!$F:$BS,기획현황!$AU$1,FALSE))=TRUE,0,VLOOKUP($A200,기획현황!$F:$BS,기획현황!$AU$1,FALSE))</f>
        <v>0</v>
      </c>
      <c r="L200" s="1131">
        <f>IF(ISERROR(VLOOKUP($A200,기획현황!$F:$BS,기획현황!$AV$1,FALSE))=TRUE,0,VLOOKUP($A200,기획현황!$F:$BS,기획현황!$AV$1,FALSE))</f>
        <v>0</v>
      </c>
      <c r="M200" s="1132">
        <f>IF(ISERROR(VLOOKUP($A200,기획현황!$F:$BS,기획현황!$AW$1,FALSE))=TRUE,0,VLOOKUP($A200,기획현황!$F:$BS,기획현황!$AW$1,FALSE))</f>
        <v>0</v>
      </c>
      <c r="N200" s="1133">
        <f>IF(ISERROR(VLOOKUP($A200,기획현황!$F:$BS,기획현황!$AP$1,FALSE))=TRUE,0,VLOOKUP($A200,기획현황!$F:$BS,기획현황!$AP$1,FALSE))</f>
        <v>0</v>
      </c>
      <c r="O200" s="1134">
        <f t="shared" si="26"/>
        <v>0</v>
      </c>
      <c r="P200" s="1135">
        <f t="shared" si="26"/>
        <v>0</v>
      </c>
      <c r="Q200" s="1135">
        <f t="shared" si="26"/>
        <v>0</v>
      </c>
      <c r="R200" s="1135">
        <f t="shared" si="26"/>
        <v>0</v>
      </c>
      <c r="S200" s="1136">
        <f t="shared" si="26"/>
        <v>0</v>
      </c>
      <c r="T200" s="1136">
        <f t="shared" si="26"/>
        <v>0</v>
      </c>
      <c r="U200" s="1137">
        <f>IF(ISERROR(VLOOKUP($A200,기획현황!$F:$BS,기획현황!$AM$1,FALSE))=TRUE,0,VLOOKUP($A200,기획현황!$F:$BS,기획현황!$AM$1,FALSE))</f>
        <v>0</v>
      </c>
      <c r="V200" s="1138">
        <f t="shared" si="28"/>
        <v>0</v>
      </c>
      <c r="W200" s="1139">
        <f>IF(ISERROR(VLOOKUP($A200,기획현황!$F:$BS,기획현황!$BG$1,FALSE))=TRUE,0,VLOOKUP($A200,기획현황!$F:$BS,기획현황!$BG$1,FALSE))</f>
        <v>0</v>
      </c>
      <c r="X200" s="1138"/>
      <c r="Y200" s="238"/>
      <c r="Z200" s="1130">
        <f t="shared" si="30"/>
        <v>0</v>
      </c>
      <c r="AA200" s="1131">
        <f t="shared" si="30"/>
        <v>0</v>
      </c>
      <c r="AB200" s="1147">
        <f t="shared" si="30"/>
        <v>0</v>
      </c>
      <c r="AC200" s="1140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30">
        <f t="shared" si="25"/>
        <v>0</v>
      </c>
      <c r="AE200" s="1141">
        <f t="shared" si="25"/>
        <v>0</v>
      </c>
      <c r="AF200" s="1141">
        <f t="shared" si="25"/>
        <v>0</v>
      </c>
      <c r="AG200" s="1141">
        <f t="shared" si="25"/>
        <v>0</v>
      </c>
      <c r="AH200" s="1142">
        <f t="shared" si="25"/>
        <v>0</v>
      </c>
      <c r="AI200" s="1142">
        <f t="shared" si="25"/>
        <v>0</v>
      </c>
      <c r="AJ200" s="1143">
        <f>IF(ISERROR(VLOOKUP($A200,기획현황!$F:$BS,기획현황!$AM$1,FALSE))=TRUE,0,VLOOKUP($A200,기획현황!$F:$BS,기획현황!$AM$1,FALSE))</f>
        <v>0</v>
      </c>
      <c r="AK200" s="1138">
        <f t="shared" si="27"/>
        <v>0</v>
      </c>
      <c r="AL200" s="31"/>
    </row>
    <row r="201" spans="2:38" ht="53.25" customHeight="1">
      <c r="B201" s="310" t="str">
        <f t="shared" si="29"/>
        <v/>
      </c>
      <c r="C201" s="1125">
        <f>IF(ISERROR(VLOOKUP($A201,기획현황!$F:$BS,기획현황!$AG$1,FALSE))=TRUE,0,VLOOKUP($A201,기획현황!$F:$BS,기획현황!$AG$1,FALSE))</f>
        <v>0</v>
      </c>
      <c r="D201" s="1125">
        <f>IF(ISERROR(VLOOKUP($A201,기획현황!$F:$BS,기획현황!$AK$1,FALSE))=TRUE,0,VLOOKUP($A201,기획현황!$F:$BS,기획현황!$AK$1,FALSE))</f>
        <v>0</v>
      </c>
      <c r="F201" s="1148"/>
      <c r="G201" s="1127" t="str">
        <f>IF(ISERROR(VLOOKUP($A201,기획현황!$F:$BS,기획현황!$U$1,FALSE))=TRUE,"",VLOOKUP($A201,기획현황!$F:$BS,기획현황!$U$1,FALSE))</f>
        <v/>
      </c>
      <c r="H201" s="1127" t="str">
        <f>IF(ISERROR(VLOOKUP($A201,기획현황!$F:$BS,기획현황!$X$1,FALSE))=TRUE,"",VLOOKUP($A201,기획현황!$F:$BS,기획현황!$X$1,FALSE))</f>
        <v/>
      </c>
      <c r="I201" s="1128" t="str">
        <f>IF(ISERROR(VLOOKUP($A201,기획현황!$F:$BS,기획현황!$AG$1,FALSE))=TRUE,"",VLOOKUP($A201,기획현황!$F:$BS,기획현황!$AG$1,FALSE))</f>
        <v/>
      </c>
      <c r="J201" s="1144">
        <f>SUMIF(기획현황!$F:$F,$A201,기획현황!$AF:$AF)</f>
        <v>0</v>
      </c>
      <c r="K201" s="1130">
        <f>IF(ISERROR(VLOOKUP($A201,기획현황!$F:$BS,기획현황!$AU$1,FALSE))=TRUE,0,VLOOKUP($A201,기획현황!$F:$BS,기획현황!$AU$1,FALSE))</f>
        <v>0</v>
      </c>
      <c r="L201" s="1131">
        <f>IF(ISERROR(VLOOKUP($A201,기획현황!$F:$BS,기획현황!$AV$1,FALSE))=TRUE,0,VLOOKUP($A201,기획현황!$F:$BS,기획현황!$AV$1,FALSE))</f>
        <v>0</v>
      </c>
      <c r="M201" s="1132">
        <f>IF(ISERROR(VLOOKUP($A201,기획현황!$F:$BS,기획현황!$AW$1,FALSE))=TRUE,0,VLOOKUP($A201,기획현황!$F:$BS,기획현황!$AW$1,FALSE))</f>
        <v>0</v>
      </c>
      <c r="N201" s="1133">
        <f>IF(ISERROR(VLOOKUP($A201,기획현황!$F:$BS,기획현황!$AP$1,FALSE))=TRUE,0,VLOOKUP($A201,기획현황!$F:$BS,기획현황!$AP$1,FALSE))</f>
        <v>0</v>
      </c>
      <c r="O201" s="1134">
        <f t="shared" si="26"/>
        <v>0</v>
      </c>
      <c r="P201" s="1135">
        <f t="shared" si="26"/>
        <v>0</v>
      </c>
      <c r="Q201" s="1135">
        <f t="shared" si="26"/>
        <v>0</v>
      </c>
      <c r="R201" s="1135">
        <f t="shared" si="26"/>
        <v>0</v>
      </c>
      <c r="S201" s="1136">
        <f t="shared" si="26"/>
        <v>0</v>
      </c>
      <c r="T201" s="1136">
        <f t="shared" si="26"/>
        <v>0</v>
      </c>
      <c r="U201" s="1137">
        <f>IF(ISERROR(VLOOKUP($A201,기획현황!$F:$BS,기획현황!$AM$1,FALSE))=TRUE,0,VLOOKUP($A201,기획현황!$F:$BS,기획현황!$AM$1,FALSE))</f>
        <v>0</v>
      </c>
      <c r="V201" s="1138">
        <f t="shared" si="28"/>
        <v>0</v>
      </c>
      <c r="W201" s="1139">
        <f>IF(ISERROR(VLOOKUP($A201,기획현황!$F:$BS,기획현황!$BG$1,FALSE))=TRUE,0,VLOOKUP($A201,기획현황!$F:$BS,기획현황!$BG$1,FALSE))</f>
        <v>0</v>
      </c>
      <c r="X201" s="1138"/>
      <c r="Y201" s="238"/>
      <c r="Z201" s="1130">
        <f t="shared" si="30"/>
        <v>0</v>
      </c>
      <c r="AA201" s="1131">
        <f t="shared" si="30"/>
        <v>0</v>
      </c>
      <c r="AB201" s="1147">
        <f t="shared" si="30"/>
        <v>0</v>
      </c>
      <c r="AC201" s="1140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30">
        <f t="shared" si="25"/>
        <v>0</v>
      </c>
      <c r="AE201" s="1141">
        <f t="shared" si="25"/>
        <v>0</v>
      </c>
      <c r="AF201" s="1141">
        <f t="shared" si="25"/>
        <v>0</v>
      </c>
      <c r="AG201" s="1141">
        <f t="shared" si="25"/>
        <v>0</v>
      </c>
      <c r="AH201" s="1142">
        <f t="shared" si="25"/>
        <v>0</v>
      </c>
      <c r="AI201" s="1142">
        <f t="shared" si="25"/>
        <v>0</v>
      </c>
      <c r="AJ201" s="1143">
        <f>IF(ISERROR(VLOOKUP($A201,기획현황!$F:$BS,기획현황!$AM$1,FALSE))=TRUE,0,VLOOKUP($A201,기획현황!$F:$BS,기획현황!$AM$1,FALSE))</f>
        <v>0</v>
      </c>
      <c r="AK201" s="1138">
        <f t="shared" si="27"/>
        <v>0</v>
      </c>
      <c r="AL201" s="31"/>
    </row>
    <row r="202" spans="2:38" ht="53.25" customHeight="1">
      <c r="B202" s="310" t="str">
        <f t="shared" si="29"/>
        <v/>
      </c>
      <c r="C202" s="1125">
        <f>IF(ISERROR(VLOOKUP($A202,기획현황!$F:$BS,기획현황!$AG$1,FALSE))=TRUE,0,VLOOKUP($A202,기획현황!$F:$BS,기획현황!$AG$1,FALSE))</f>
        <v>0</v>
      </c>
      <c r="D202" s="1125">
        <f>IF(ISERROR(VLOOKUP($A202,기획현황!$F:$BS,기획현황!$AK$1,FALSE))=TRUE,0,VLOOKUP($A202,기획현황!$F:$BS,기획현황!$AK$1,FALSE))</f>
        <v>0</v>
      </c>
      <c r="F202" s="1148"/>
      <c r="G202" s="1127" t="str">
        <f>IF(ISERROR(VLOOKUP($A202,기획현황!$F:$BS,기획현황!$U$1,FALSE))=TRUE,"",VLOOKUP($A202,기획현황!$F:$BS,기획현황!$U$1,FALSE))</f>
        <v/>
      </c>
      <c r="H202" s="1127" t="str">
        <f>IF(ISERROR(VLOOKUP($A202,기획현황!$F:$BS,기획현황!$X$1,FALSE))=TRUE,"",VLOOKUP($A202,기획현황!$F:$BS,기획현황!$X$1,FALSE))</f>
        <v/>
      </c>
      <c r="I202" s="1128" t="str">
        <f>IF(ISERROR(VLOOKUP($A202,기획현황!$F:$BS,기획현황!$AG$1,FALSE))=TRUE,"",VLOOKUP($A202,기획현황!$F:$BS,기획현황!$AG$1,FALSE))</f>
        <v/>
      </c>
      <c r="J202" s="1144">
        <f>SUMIF(기획현황!$F:$F,$A202,기획현황!$AF:$AF)</f>
        <v>0</v>
      </c>
      <c r="K202" s="1130">
        <f>IF(ISERROR(VLOOKUP($A202,기획현황!$F:$BS,기획현황!$AU$1,FALSE))=TRUE,0,VLOOKUP($A202,기획현황!$F:$BS,기획현황!$AU$1,FALSE))</f>
        <v>0</v>
      </c>
      <c r="L202" s="1131">
        <f>IF(ISERROR(VLOOKUP($A202,기획현황!$F:$BS,기획현황!$AV$1,FALSE))=TRUE,0,VLOOKUP($A202,기획현황!$F:$BS,기획현황!$AV$1,FALSE))</f>
        <v>0</v>
      </c>
      <c r="M202" s="1132">
        <f>IF(ISERROR(VLOOKUP($A202,기획현황!$F:$BS,기획현황!$AW$1,FALSE))=TRUE,0,VLOOKUP($A202,기획현황!$F:$BS,기획현황!$AW$1,FALSE))</f>
        <v>0</v>
      </c>
      <c r="N202" s="1133">
        <f>IF(ISERROR(VLOOKUP($A202,기획현황!$F:$BS,기획현황!$AP$1,FALSE))=TRUE,0,VLOOKUP($A202,기획현황!$F:$BS,기획현황!$AP$1,FALSE))</f>
        <v>0</v>
      </c>
      <c r="O202" s="1134">
        <f t="shared" si="26"/>
        <v>0</v>
      </c>
      <c r="P202" s="1135">
        <f t="shared" si="26"/>
        <v>0</v>
      </c>
      <c r="Q202" s="1135">
        <f t="shared" si="26"/>
        <v>0</v>
      </c>
      <c r="R202" s="1135">
        <f t="shared" si="26"/>
        <v>0</v>
      </c>
      <c r="S202" s="1136">
        <f t="shared" si="26"/>
        <v>0</v>
      </c>
      <c r="T202" s="1136">
        <f t="shared" si="26"/>
        <v>0</v>
      </c>
      <c r="U202" s="1137">
        <f>IF(ISERROR(VLOOKUP($A202,기획현황!$F:$BS,기획현황!$AM$1,FALSE))=TRUE,0,VLOOKUP($A202,기획현황!$F:$BS,기획현황!$AM$1,FALSE))</f>
        <v>0</v>
      </c>
      <c r="V202" s="1138">
        <f t="shared" si="28"/>
        <v>0</v>
      </c>
      <c r="W202" s="1139">
        <f>IF(ISERROR(VLOOKUP($A202,기획현황!$F:$BS,기획현황!$BG$1,FALSE))=TRUE,0,VLOOKUP($A202,기획현황!$F:$BS,기획현황!$BG$1,FALSE))</f>
        <v>0</v>
      </c>
      <c r="X202" s="1138"/>
      <c r="Y202" s="238"/>
      <c r="Z202" s="1130">
        <f t="shared" si="30"/>
        <v>0</v>
      </c>
      <c r="AA202" s="1131">
        <f t="shared" si="30"/>
        <v>0</v>
      </c>
      <c r="AB202" s="1147">
        <f t="shared" si="30"/>
        <v>0</v>
      </c>
      <c r="AC202" s="1140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30">
        <f t="shared" si="25"/>
        <v>0</v>
      </c>
      <c r="AE202" s="1141">
        <f t="shared" si="25"/>
        <v>0</v>
      </c>
      <c r="AF202" s="1141">
        <f t="shared" si="25"/>
        <v>0</v>
      </c>
      <c r="AG202" s="1141">
        <f t="shared" si="25"/>
        <v>0</v>
      </c>
      <c r="AH202" s="1142">
        <f t="shared" si="25"/>
        <v>0</v>
      </c>
      <c r="AI202" s="1142">
        <f t="shared" si="25"/>
        <v>0</v>
      </c>
      <c r="AJ202" s="1143">
        <f>IF(ISERROR(VLOOKUP($A202,기획현황!$F:$BS,기획현황!$AM$1,FALSE))=TRUE,0,VLOOKUP($A202,기획현황!$F:$BS,기획현황!$AM$1,FALSE))</f>
        <v>0</v>
      </c>
      <c r="AK202" s="1138">
        <f t="shared" si="27"/>
        <v>0</v>
      </c>
      <c r="AL202" s="31"/>
    </row>
    <row r="203" spans="2:38" ht="53.25" customHeight="1">
      <c r="B203" s="310" t="str">
        <f t="shared" si="29"/>
        <v/>
      </c>
      <c r="C203" s="1125">
        <f>IF(ISERROR(VLOOKUP($A203,기획현황!$F:$BS,기획현황!$AG$1,FALSE))=TRUE,0,VLOOKUP($A203,기획현황!$F:$BS,기획현황!$AG$1,FALSE))</f>
        <v>0</v>
      </c>
      <c r="D203" s="1125">
        <f>IF(ISERROR(VLOOKUP($A203,기획현황!$F:$BS,기획현황!$AK$1,FALSE))=TRUE,0,VLOOKUP($A203,기획현황!$F:$BS,기획현황!$AK$1,FALSE))</f>
        <v>0</v>
      </c>
      <c r="F203" s="1148"/>
      <c r="G203" s="1127" t="str">
        <f>IF(ISERROR(VLOOKUP($A203,기획현황!$F:$BS,기획현황!$U$1,FALSE))=TRUE,"",VLOOKUP($A203,기획현황!$F:$BS,기획현황!$U$1,FALSE))</f>
        <v/>
      </c>
      <c r="H203" s="1127" t="str">
        <f>IF(ISERROR(VLOOKUP($A203,기획현황!$F:$BS,기획현황!$X$1,FALSE))=TRUE,"",VLOOKUP($A203,기획현황!$F:$BS,기획현황!$X$1,FALSE))</f>
        <v/>
      </c>
      <c r="I203" s="1128" t="str">
        <f>IF(ISERROR(VLOOKUP($A203,기획현황!$F:$BS,기획현황!$AG$1,FALSE))=TRUE,"",VLOOKUP($A203,기획현황!$F:$BS,기획현황!$AG$1,FALSE))</f>
        <v/>
      </c>
      <c r="J203" s="1144">
        <f>SUMIF(기획현황!$F:$F,$A203,기획현황!$AF:$AF)</f>
        <v>0</v>
      </c>
      <c r="K203" s="1130">
        <f>IF(ISERROR(VLOOKUP($A203,기획현황!$F:$BS,기획현황!$AU$1,FALSE))=TRUE,0,VLOOKUP($A203,기획현황!$F:$BS,기획현황!$AU$1,FALSE))</f>
        <v>0</v>
      </c>
      <c r="L203" s="1131">
        <f>IF(ISERROR(VLOOKUP($A203,기획현황!$F:$BS,기획현황!$AV$1,FALSE))=TRUE,0,VLOOKUP($A203,기획현황!$F:$BS,기획현황!$AV$1,FALSE))</f>
        <v>0</v>
      </c>
      <c r="M203" s="1132">
        <f>IF(ISERROR(VLOOKUP($A203,기획현황!$F:$BS,기획현황!$AW$1,FALSE))=TRUE,0,VLOOKUP($A203,기획현황!$F:$BS,기획현황!$AW$1,FALSE))</f>
        <v>0</v>
      </c>
      <c r="N203" s="1133">
        <f>IF(ISERROR(VLOOKUP($A203,기획현황!$F:$BS,기획현황!$AP$1,FALSE))=TRUE,0,VLOOKUP($A203,기획현황!$F:$BS,기획현황!$AP$1,FALSE))</f>
        <v>0</v>
      </c>
      <c r="O203" s="1134">
        <f t="shared" si="26"/>
        <v>0</v>
      </c>
      <c r="P203" s="1135">
        <f t="shared" si="26"/>
        <v>0</v>
      </c>
      <c r="Q203" s="1135">
        <f t="shared" si="26"/>
        <v>0</v>
      </c>
      <c r="R203" s="1135">
        <f t="shared" si="26"/>
        <v>0</v>
      </c>
      <c r="S203" s="1136">
        <f t="shared" si="26"/>
        <v>0</v>
      </c>
      <c r="T203" s="1136">
        <f t="shared" si="26"/>
        <v>0</v>
      </c>
      <c r="U203" s="1137">
        <f>IF(ISERROR(VLOOKUP($A203,기획현황!$F:$BS,기획현황!$AM$1,FALSE))=TRUE,0,VLOOKUP($A203,기획현황!$F:$BS,기획현황!$AM$1,FALSE))</f>
        <v>0</v>
      </c>
      <c r="V203" s="1138">
        <f t="shared" si="28"/>
        <v>0</v>
      </c>
      <c r="W203" s="1139">
        <f>IF(ISERROR(VLOOKUP($A203,기획현황!$F:$BS,기획현황!$BG$1,FALSE))=TRUE,0,VLOOKUP($A203,기획현황!$F:$BS,기획현황!$BG$1,FALSE))</f>
        <v>0</v>
      </c>
      <c r="X203" s="1138"/>
      <c r="Y203" s="238"/>
      <c r="Z203" s="1130">
        <f t="shared" si="30"/>
        <v>0</v>
      </c>
      <c r="AA203" s="1131">
        <f t="shared" si="30"/>
        <v>0</v>
      </c>
      <c r="AB203" s="1147">
        <f t="shared" si="30"/>
        <v>0</v>
      </c>
      <c r="AC203" s="1140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30">
        <f t="shared" si="25"/>
        <v>0</v>
      </c>
      <c r="AE203" s="1141">
        <f t="shared" si="25"/>
        <v>0</v>
      </c>
      <c r="AF203" s="1141">
        <f t="shared" si="25"/>
        <v>0</v>
      </c>
      <c r="AG203" s="1141">
        <f t="shared" si="25"/>
        <v>0</v>
      </c>
      <c r="AH203" s="1142">
        <f t="shared" si="25"/>
        <v>0</v>
      </c>
      <c r="AI203" s="1142">
        <f t="shared" si="25"/>
        <v>0</v>
      </c>
      <c r="AJ203" s="1143">
        <f>IF(ISERROR(VLOOKUP($A203,기획현황!$F:$BS,기획현황!$AM$1,FALSE))=TRUE,0,VLOOKUP($A203,기획현황!$F:$BS,기획현황!$AM$1,FALSE))</f>
        <v>0</v>
      </c>
      <c r="AK203" s="1138">
        <f t="shared" si="27"/>
        <v>0</v>
      </c>
      <c r="AL203" s="31"/>
    </row>
    <row r="204" spans="2:38" ht="53.25" customHeight="1">
      <c r="B204" s="310" t="str">
        <f t="shared" si="29"/>
        <v/>
      </c>
      <c r="C204" s="1125">
        <f>IF(ISERROR(VLOOKUP($A204,기획현황!$F:$BS,기획현황!$AG$1,FALSE))=TRUE,0,VLOOKUP($A204,기획현황!$F:$BS,기획현황!$AG$1,FALSE))</f>
        <v>0</v>
      </c>
      <c r="D204" s="1125">
        <f>IF(ISERROR(VLOOKUP($A204,기획현황!$F:$BS,기획현황!$AK$1,FALSE))=TRUE,0,VLOOKUP($A204,기획현황!$F:$BS,기획현황!$AK$1,FALSE))</f>
        <v>0</v>
      </c>
      <c r="F204" s="1148"/>
      <c r="G204" s="1127" t="str">
        <f>IF(ISERROR(VLOOKUP($A204,기획현황!$F:$BS,기획현황!$U$1,FALSE))=TRUE,"",VLOOKUP($A204,기획현황!$F:$BS,기획현황!$U$1,FALSE))</f>
        <v/>
      </c>
      <c r="H204" s="1127" t="str">
        <f>IF(ISERROR(VLOOKUP($A204,기획현황!$F:$BS,기획현황!$X$1,FALSE))=TRUE,"",VLOOKUP($A204,기획현황!$F:$BS,기획현황!$X$1,FALSE))</f>
        <v/>
      </c>
      <c r="I204" s="1128" t="str">
        <f>IF(ISERROR(VLOOKUP($A204,기획현황!$F:$BS,기획현황!$AG$1,FALSE))=TRUE,"",VLOOKUP($A204,기획현황!$F:$BS,기획현황!$AG$1,FALSE))</f>
        <v/>
      </c>
      <c r="J204" s="1144">
        <f>SUMIF(기획현황!$F:$F,$A204,기획현황!$AF:$AF)</f>
        <v>0</v>
      </c>
      <c r="K204" s="1130">
        <f>IF(ISERROR(VLOOKUP($A204,기획현황!$F:$BS,기획현황!$AU$1,FALSE))=TRUE,0,VLOOKUP($A204,기획현황!$F:$BS,기획현황!$AU$1,FALSE))</f>
        <v>0</v>
      </c>
      <c r="L204" s="1131">
        <f>IF(ISERROR(VLOOKUP($A204,기획현황!$F:$BS,기획현황!$AV$1,FALSE))=TRUE,0,VLOOKUP($A204,기획현황!$F:$BS,기획현황!$AV$1,FALSE))</f>
        <v>0</v>
      </c>
      <c r="M204" s="1132">
        <f>IF(ISERROR(VLOOKUP($A204,기획현황!$F:$BS,기획현황!$AW$1,FALSE))=TRUE,0,VLOOKUP($A204,기획현황!$F:$BS,기획현황!$AW$1,FALSE))</f>
        <v>0</v>
      </c>
      <c r="N204" s="1133">
        <f>IF(ISERROR(VLOOKUP($A204,기획현황!$F:$BS,기획현황!$AP$1,FALSE))=TRUE,0,VLOOKUP($A204,기획현황!$F:$BS,기획현황!$AP$1,FALSE))</f>
        <v>0</v>
      </c>
      <c r="O204" s="1134">
        <f t="shared" si="26"/>
        <v>0</v>
      </c>
      <c r="P204" s="1135">
        <f t="shared" si="26"/>
        <v>0</v>
      </c>
      <c r="Q204" s="1135">
        <f t="shared" si="26"/>
        <v>0</v>
      </c>
      <c r="R204" s="1135">
        <f t="shared" si="26"/>
        <v>0</v>
      </c>
      <c r="S204" s="1136">
        <f t="shared" si="26"/>
        <v>0</v>
      </c>
      <c r="T204" s="1136">
        <f t="shared" si="26"/>
        <v>0</v>
      </c>
      <c r="U204" s="1137">
        <f>IF(ISERROR(VLOOKUP($A204,기획현황!$F:$BS,기획현황!$AM$1,FALSE))=TRUE,0,VLOOKUP($A204,기획현황!$F:$BS,기획현황!$AM$1,FALSE))</f>
        <v>0</v>
      </c>
      <c r="V204" s="1138">
        <f t="shared" si="28"/>
        <v>0</v>
      </c>
      <c r="W204" s="1139">
        <f>IF(ISERROR(VLOOKUP($A204,기획현황!$F:$BS,기획현황!$BG$1,FALSE))=TRUE,0,VLOOKUP($A204,기획현황!$F:$BS,기획현황!$BG$1,FALSE))</f>
        <v>0</v>
      </c>
      <c r="X204" s="1138"/>
      <c r="Y204" s="238"/>
      <c r="Z204" s="1130">
        <f t="shared" si="30"/>
        <v>0</v>
      </c>
      <c r="AA204" s="1131">
        <f t="shared" si="30"/>
        <v>0</v>
      </c>
      <c r="AB204" s="1147">
        <f t="shared" si="30"/>
        <v>0</v>
      </c>
      <c r="AC204" s="1140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30">
        <f t="shared" si="25"/>
        <v>0</v>
      </c>
      <c r="AE204" s="1141">
        <f t="shared" si="25"/>
        <v>0</v>
      </c>
      <c r="AF204" s="1141">
        <f t="shared" si="25"/>
        <v>0</v>
      </c>
      <c r="AG204" s="1141">
        <f t="shared" si="25"/>
        <v>0</v>
      </c>
      <c r="AH204" s="1142">
        <f t="shared" si="25"/>
        <v>0</v>
      </c>
      <c r="AI204" s="1142">
        <f t="shared" si="25"/>
        <v>0</v>
      </c>
      <c r="AJ204" s="1143">
        <f>IF(ISERROR(VLOOKUP($A204,기획현황!$F:$BS,기획현황!$AM$1,FALSE))=TRUE,0,VLOOKUP($A204,기획현황!$F:$BS,기획현황!$AM$1,FALSE))</f>
        <v>0</v>
      </c>
      <c r="AK204" s="1138">
        <f t="shared" si="27"/>
        <v>0</v>
      </c>
      <c r="AL204" s="31"/>
    </row>
    <row r="205" spans="2:38" ht="53.25" customHeight="1">
      <c r="B205" s="310" t="str">
        <f t="shared" si="29"/>
        <v/>
      </c>
      <c r="C205" s="1125">
        <f>IF(ISERROR(VLOOKUP($A205,기획현황!$F:$BS,기획현황!$AG$1,FALSE))=TRUE,0,VLOOKUP($A205,기획현황!$F:$BS,기획현황!$AG$1,FALSE))</f>
        <v>0</v>
      </c>
      <c r="D205" s="1125">
        <f>IF(ISERROR(VLOOKUP($A205,기획현황!$F:$BS,기획현황!$AK$1,FALSE))=TRUE,0,VLOOKUP($A205,기획현황!$F:$BS,기획현황!$AK$1,FALSE))</f>
        <v>0</v>
      </c>
      <c r="F205" s="1148"/>
      <c r="G205" s="1127" t="str">
        <f>IF(ISERROR(VLOOKUP($A205,기획현황!$F:$BS,기획현황!$U$1,FALSE))=TRUE,"",VLOOKUP($A205,기획현황!$F:$BS,기획현황!$U$1,FALSE))</f>
        <v/>
      </c>
      <c r="H205" s="1127" t="str">
        <f>IF(ISERROR(VLOOKUP($A205,기획현황!$F:$BS,기획현황!$X$1,FALSE))=TRUE,"",VLOOKUP($A205,기획현황!$F:$BS,기획현황!$X$1,FALSE))</f>
        <v/>
      </c>
      <c r="I205" s="1128" t="str">
        <f>IF(ISERROR(VLOOKUP($A205,기획현황!$F:$BS,기획현황!$AG$1,FALSE))=TRUE,"",VLOOKUP($A205,기획현황!$F:$BS,기획현황!$AG$1,FALSE))</f>
        <v/>
      </c>
      <c r="J205" s="1144">
        <f>SUMIF(기획현황!$F:$F,$A205,기획현황!$AF:$AF)</f>
        <v>0</v>
      </c>
      <c r="K205" s="1130">
        <f>IF(ISERROR(VLOOKUP($A205,기획현황!$F:$BS,기획현황!$AU$1,FALSE))=TRUE,0,VLOOKUP($A205,기획현황!$F:$BS,기획현황!$AU$1,FALSE))</f>
        <v>0</v>
      </c>
      <c r="L205" s="1131">
        <f>IF(ISERROR(VLOOKUP($A205,기획현황!$F:$BS,기획현황!$AV$1,FALSE))=TRUE,0,VLOOKUP($A205,기획현황!$F:$BS,기획현황!$AV$1,FALSE))</f>
        <v>0</v>
      </c>
      <c r="M205" s="1132">
        <f>IF(ISERROR(VLOOKUP($A205,기획현황!$F:$BS,기획현황!$AW$1,FALSE))=TRUE,0,VLOOKUP($A205,기획현황!$F:$BS,기획현황!$AW$1,FALSE))</f>
        <v>0</v>
      </c>
      <c r="N205" s="1133">
        <f>IF(ISERROR(VLOOKUP($A205,기획현황!$F:$BS,기획현황!$AP$1,FALSE))=TRUE,0,VLOOKUP($A205,기획현황!$F:$BS,기획현황!$AP$1,FALSE))</f>
        <v>0</v>
      </c>
      <c r="O205" s="1134">
        <f t="shared" si="26"/>
        <v>0</v>
      </c>
      <c r="P205" s="1135">
        <f t="shared" si="26"/>
        <v>0</v>
      </c>
      <c r="Q205" s="1135">
        <f t="shared" si="26"/>
        <v>0</v>
      </c>
      <c r="R205" s="1135">
        <f t="shared" si="26"/>
        <v>0</v>
      </c>
      <c r="S205" s="1136">
        <f t="shared" si="26"/>
        <v>0</v>
      </c>
      <c r="T205" s="1136">
        <f t="shared" si="26"/>
        <v>0</v>
      </c>
      <c r="U205" s="1137">
        <f>IF(ISERROR(VLOOKUP($A205,기획현황!$F:$BS,기획현황!$AM$1,FALSE))=TRUE,0,VLOOKUP($A205,기획현황!$F:$BS,기획현황!$AM$1,FALSE))</f>
        <v>0</v>
      </c>
      <c r="V205" s="1138">
        <f t="shared" si="28"/>
        <v>0</v>
      </c>
      <c r="W205" s="1139">
        <f>IF(ISERROR(VLOOKUP($A205,기획현황!$F:$BS,기획현황!$BG$1,FALSE))=TRUE,0,VLOOKUP($A205,기획현황!$F:$BS,기획현황!$BG$1,FALSE))</f>
        <v>0</v>
      </c>
      <c r="X205" s="1138"/>
      <c r="Y205" s="238"/>
      <c r="Z205" s="1130">
        <f t="shared" si="30"/>
        <v>0</v>
      </c>
      <c r="AA205" s="1131">
        <f t="shared" si="30"/>
        <v>0</v>
      </c>
      <c r="AB205" s="1147">
        <f t="shared" si="30"/>
        <v>0</v>
      </c>
      <c r="AC205" s="1140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30">
        <f t="shared" si="25"/>
        <v>0</v>
      </c>
      <c r="AE205" s="1141">
        <f t="shared" si="25"/>
        <v>0</v>
      </c>
      <c r="AF205" s="1141">
        <f t="shared" si="25"/>
        <v>0</v>
      </c>
      <c r="AG205" s="1141">
        <f t="shared" si="25"/>
        <v>0</v>
      </c>
      <c r="AH205" s="1142">
        <f t="shared" si="25"/>
        <v>0</v>
      </c>
      <c r="AI205" s="1142">
        <f t="shared" si="25"/>
        <v>0</v>
      </c>
      <c r="AJ205" s="1143">
        <f>IF(ISERROR(VLOOKUP($A205,기획현황!$F:$BS,기획현황!$AM$1,FALSE))=TRUE,0,VLOOKUP($A205,기획현황!$F:$BS,기획현황!$AM$1,FALSE))</f>
        <v>0</v>
      </c>
      <c r="AK205" s="1138">
        <f t="shared" si="27"/>
        <v>0</v>
      </c>
      <c r="AL205" s="31"/>
    </row>
    <row r="206" spans="2:38" ht="53.25" customHeight="1">
      <c r="B206" s="310" t="str">
        <f t="shared" si="29"/>
        <v/>
      </c>
      <c r="C206" s="1125">
        <f>IF(ISERROR(VLOOKUP($A206,기획현황!$F:$BS,기획현황!$AG$1,FALSE))=TRUE,0,VLOOKUP($A206,기획현황!$F:$BS,기획현황!$AG$1,FALSE))</f>
        <v>0</v>
      </c>
      <c r="D206" s="1125">
        <f>IF(ISERROR(VLOOKUP($A206,기획현황!$F:$BS,기획현황!$AK$1,FALSE))=TRUE,0,VLOOKUP($A206,기획현황!$F:$BS,기획현황!$AK$1,FALSE))</f>
        <v>0</v>
      </c>
      <c r="F206" s="1148"/>
      <c r="G206" s="1127" t="str">
        <f>IF(ISERROR(VLOOKUP($A206,기획현황!$F:$BS,기획현황!$U$1,FALSE))=TRUE,"",VLOOKUP($A206,기획현황!$F:$BS,기획현황!$U$1,FALSE))</f>
        <v/>
      </c>
      <c r="H206" s="1127" t="str">
        <f>IF(ISERROR(VLOOKUP($A206,기획현황!$F:$BS,기획현황!$X$1,FALSE))=TRUE,"",VLOOKUP($A206,기획현황!$F:$BS,기획현황!$X$1,FALSE))</f>
        <v/>
      </c>
      <c r="I206" s="1128" t="str">
        <f>IF(ISERROR(VLOOKUP($A206,기획현황!$F:$BS,기획현황!$AG$1,FALSE))=TRUE,"",VLOOKUP($A206,기획현황!$F:$BS,기획현황!$AG$1,FALSE))</f>
        <v/>
      </c>
      <c r="J206" s="1144">
        <f>SUMIF(기획현황!$F:$F,$A206,기획현황!$AF:$AF)</f>
        <v>0</v>
      </c>
      <c r="K206" s="1130">
        <f>IF(ISERROR(VLOOKUP($A206,기획현황!$F:$BS,기획현황!$AU$1,FALSE))=TRUE,0,VLOOKUP($A206,기획현황!$F:$BS,기획현황!$AU$1,FALSE))</f>
        <v>0</v>
      </c>
      <c r="L206" s="1131">
        <f>IF(ISERROR(VLOOKUP($A206,기획현황!$F:$BS,기획현황!$AV$1,FALSE))=TRUE,0,VLOOKUP($A206,기획현황!$F:$BS,기획현황!$AV$1,FALSE))</f>
        <v>0</v>
      </c>
      <c r="M206" s="1132">
        <f>IF(ISERROR(VLOOKUP($A206,기획현황!$F:$BS,기획현황!$AW$1,FALSE))=TRUE,0,VLOOKUP($A206,기획현황!$F:$BS,기획현황!$AW$1,FALSE))</f>
        <v>0</v>
      </c>
      <c r="N206" s="1133">
        <f>IF(ISERROR(VLOOKUP($A206,기획현황!$F:$BS,기획현황!$AP$1,FALSE))=TRUE,0,VLOOKUP($A206,기획현황!$F:$BS,기획현황!$AP$1,FALSE))</f>
        <v>0</v>
      </c>
      <c r="O206" s="1134">
        <f t="shared" si="26"/>
        <v>0</v>
      </c>
      <c r="P206" s="1135">
        <f t="shared" si="26"/>
        <v>0</v>
      </c>
      <c r="Q206" s="1135">
        <f t="shared" si="26"/>
        <v>0</v>
      </c>
      <c r="R206" s="1135">
        <f t="shared" si="26"/>
        <v>0</v>
      </c>
      <c r="S206" s="1136">
        <f t="shared" si="26"/>
        <v>0</v>
      </c>
      <c r="T206" s="1136">
        <f t="shared" si="26"/>
        <v>0</v>
      </c>
      <c r="U206" s="1137">
        <f>IF(ISERROR(VLOOKUP($A206,기획현황!$F:$BS,기획현황!$AM$1,FALSE))=TRUE,0,VLOOKUP($A206,기획현황!$F:$BS,기획현황!$AM$1,FALSE))</f>
        <v>0</v>
      </c>
      <c r="V206" s="1138">
        <f t="shared" si="28"/>
        <v>0</v>
      </c>
      <c r="W206" s="1139">
        <f>IF(ISERROR(VLOOKUP($A206,기획현황!$F:$BS,기획현황!$BG$1,FALSE))=TRUE,0,VLOOKUP($A206,기획현황!$F:$BS,기획현황!$BG$1,FALSE))</f>
        <v>0</v>
      </c>
      <c r="X206" s="1138"/>
      <c r="Y206" s="238"/>
      <c r="Z206" s="1130">
        <f t="shared" si="30"/>
        <v>0</v>
      </c>
      <c r="AA206" s="1131">
        <f t="shared" si="30"/>
        <v>0</v>
      </c>
      <c r="AB206" s="1147">
        <f t="shared" si="30"/>
        <v>0</v>
      </c>
      <c r="AC206" s="1140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30">
        <f t="shared" si="25"/>
        <v>0</v>
      </c>
      <c r="AE206" s="1141">
        <f t="shared" si="25"/>
        <v>0</v>
      </c>
      <c r="AF206" s="1141">
        <f t="shared" si="25"/>
        <v>0</v>
      </c>
      <c r="AG206" s="1141">
        <f t="shared" si="25"/>
        <v>0</v>
      </c>
      <c r="AH206" s="1142">
        <f t="shared" si="25"/>
        <v>0</v>
      </c>
      <c r="AI206" s="1142">
        <f t="shared" si="25"/>
        <v>0</v>
      </c>
      <c r="AJ206" s="1143">
        <f>IF(ISERROR(VLOOKUP($A206,기획현황!$F:$BS,기획현황!$AM$1,FALSE))=TRUE,0,VLOOKUP($A206,기획현황!$F:$BS,기획현황!$AM$1,FALSE))</f>
        <v>0</v>
      </c>
      <c r="AK206" s="1138">
        <f t="shared" si="27"/>
        <v>0</v>
      </c>
      <c r="AL206" s="31"/>
    </row>
    <row r="207" spans="2:38" ht="53.25" customHeight="1">
      <c r="B207" s="310" t="str">
        <f t="shared" si="29"/>
        <v/>
      </c>
      <c r="C207" s="1125">
        <f>IF(ISERROR(VLOOKUP($A207,기획현황!$F:$BS,기획현황!$AG$1,FALSE))=TRUE,0,VLOOKUP($A207,기획현황!$F:$BS,기획현황!$AG$1,FALSE))</f>
        <v>0</v>
      </c>
      <c r="D207" s="1125">
        <f>IF(ISERROR(VLOOKUP($A207,기획현황!$F:$BS,기획현황!$AK$1,FALSE))=TRUE,0,VLOOKUP($A207,기획현황!$F:$BS,기획현황!$AK$1,FALSE))</f>
        <v>0</v>
      </c>
      <c r="F207" s="1148"/>
      <c r="G207" s="1127" t="str">
        <f>IF(ISERROR(VLOOKUP($A207,기획현황!$F:$BS,기획현황!$U$1,FALSE))=TRUE,"",VLOOKUP($A207,기획현황!$F:$BS,기획현황!$U$1,FALSE))</f>
        <v/>
      </c>
      <c r="H207" s="1127" t="str">
        <f>IF(ISERROR(VLOOKUP($A207,기획현황!$F:$BS,기획현황!$X$1,FALSE))=TRUE,"",VLOOKUP($A207,기획현황!$F:$BS,기획현황!$X$1,FALSE))</f>
        <v/>
      </c>
      <c r="I207" s="1128" t="str">
        <f>IF(ISERROR(VLOOKUP($A207,기획현황!$F:$BS,기획현황!$AG$1,FALSE))=TRUE,"",VLOOKUP($A207,기획현황!$F:$BS,기획현황!$AG$1,FALSE))</f>
        <v/>
      </c>
      <c r="J207" s="1144">
        <f>SUMIF(기획현황!$F:$F,$A207,기획현황!$AF:$AF)</f>
        <v>0</v>
      </c>
      <c r="K207" s="1130">
        <f>IF(ISERROR(VLOOKUP($A207,기획현황!$F:$BS,기획현황!$AU$1,FALSE))=TRUE,0,VLOOKUP($A207,기획현황!$F:$BS,기획현황!$AU$1,FALSE))</f>
        <v>0</v>
      </c>
      <c r="L207" s="1131">
        <f>IF(ISERROR(VLOOKUP($A207,기획현황!$F:$BS,기획현황!$AV$1,FALSE))=TRUE,0,VLOOKUP($A207,기획현황!$F:$BS,기획현황!$AV$1,FALSE))</f>
        <v>0</v>
      </c>
      <c r="M207" s="1132">
        <f>IF(ISERROR(VLOOKUP($A207,기획현황!$F:$BS,기획현황!$AW$1,FALSE))=TRUE,0,VLOOKUP($A207,기획현황!$F:$BS,기획현황!$AW$1,FALSE))</f>
        <v>0</v>
      </c>
      <c r="N207" s="1133">
        <f>IF(ISERROR(VLOOKUP($A207,기획현황!$F:$BS,기획현황!$AP$1,FALSE))=TRUE,0,VLOOKUP($A207,기획현황!$F:$BS,기획현황!$AP$1,FALSE))</f>
        <v>0</v>
      </c>
      <c r="O207" s="1134">
        <f t="shared" si="26"/>
        <v>0</v>
      </c>
      <c r="P207" s="1135">
        <f t="shared" si="26"/>
        <v>0</v>
      </c>
      <c r="Q207" s="1135">
        <f t="shared" si="26"/>
        <v>0</v>
      </c>
      <c r="R207" s="1135">
        <f t="shared" si="26"/>
        <v>0</v>
      </c>
      <c r="S207" s="1136">
        <f t="shared" si="26"/>
        <v>0</v>
      </c>
      <c r="T207" s="1136">
        <f t="shared" si="26"/>
        <v>0</v>
      </c>
      <c r="U207" s="1137">
        <f>IF(ISERROR(VLOOKUP($A207,기획현황!$F:$BS,기획현황!$AM$1,FALSE))=TRUE,0,VLOOKUP($A207,기획현황!$F:$BS,기획현황!$AM$1,FALSE))</f>
        <v>0</v>
      </c>
      <c r="V207" s="1138">
        <f t="shared" si="28"/>
        <v>0</v>
      </c>
      <c r="W207" s="1139">
        <f>IF(ISERROR(VLOOKUP($A207,기획현황!$F:$BS,기획현황!$BG$1,FALSE))=TRUE,0,VLOOKUP($A207,기획현황!$F:$BS,기획현황!$BG$1,FALSE))</f>
        <v>0</v>
      </c>
      <c r="X207" s="1138"/>
      <c r="Y207" s="238"/>
      <c r="Z207" s="1130">
        <f t="shared" si="30"/>
        <v>0</v>
      </c>
      <c r="AA207" s="1131">
        <f t="shared" si="30"/>
        <v>0</v>
      </c>
      <c r="AB207" s="1147">
        <f t="shared" si="30"/>
        <v>0</v>
      </c>
      <c r="AC207" s="1140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30">
        <f t="shared" si="25"/>
        <v>0</v>
      </c>
      <c r="AE207" s="1141">
        <f t="shared" si="25"/>
        <v>0</v>
      </c>
      <c r="AF207" s="1141">
        <f t="shared" si="25"/>
        <v>0</v>
      </c>
      <c r="AG207" s="1141">
        <f t="shared" si="25"/>
        <v>0</v>
      </c>
      <c r="AH207" s="1142">
        <f t="shared" si="25"/>
        <v>0</v>
      </c>
      <c r="AI207" s="1142">
        <f t="shared" si="25"/>
        <v>0</v>
      </c>
      <c r="AJ207" s="1143">
        <f>IF(ISERROR(VLOOKUP($A207,기획현황!$F:$BS,기획현황!$AM$1,FALSE))=TRUE,0,VLOOKUP($A207,기획현황!$F:$BS,기획현황!$AM$1,FALSE))</f>
        <v>0</v>
      </c>
      <c r="AK207" s="1138">
        <f t="shared" si="27"/>
        <v>0</v>
      </c>
      <c r="AL207" s="31"/>
    </row>
    <row r="208" spans="2:38" ht="53.25" customHeight="1">
      <c r="B208" s="310" t="str">
        <f t="shared" si="29"/>
        <v/>
      </c>
      <c r="C208" s="1125">
        <f>IF(ISERROR(VLOOKUP($A208,기획현황!$F:$BS,기획현황!$AG$1,FALSE))=TRUE,0,VLOOKUP($A208,기획현황!$F:$BS,기획현황!$AG$1,FALSE))</f>
        <v>0</v>
      </c>
      <c r="D208" s="1125">
        <f>IF(ISERROR(VLOOKUP($A208,기획현황!$F:$BS,기획현황!$AK$1,FALSE))=TRUE,0,VLOOKUP($A208,기획현황!$F:$BS,기획현황!$AK$1,FALSE))</f>
        <v>0</v>
      </c>
      <c r="F208" s="1148"/>
      <c r="G208" s="1127" t="str">
        <f>IF(ISERROR(VLOOKUP($A208,기획현황!$F:$BS,기획현황!$U$1,FALSE))=TRUE,"",VLOOKUP($A208,기획현황!$F:$BS,기획현황!$U$1,FALSE))</f>
        <v/>
      </c>
      <c r="H208" s="1127" t="str">
        <f>IF(ISERROR(VLOOKUP($A208,기획현황!$F:$BS,기획현황!$X$1,FALSE))=TRUE,"",VLOOKUP($A208,기획현황!$F:$BS,기획현황!$X$1,FALSE))</f>
        <v/>
      </c>
      <c r="I208" s="1128" t="str">
        <f>IF(ISERROR(VLOOKUP($A208,기획현황!$F:$BS,기획현황!$AG$1,FALSE))=TRUE,"",VLOOKUP($A208,기획현황!$F:$BS,기획현황!$AG$1,FALSE))</f>
        <v/>
      </c>
      <c r="J208" s="1144">
        <f>SUMIF(기획현황!$F:$F,$A208,기획현황!$AF:$AF)</f>
        <v>0</v>
      </c>
      <c r="K208" s="1130">
        <f>IF(ISERROR(VLOOKUP($A208,기획현황!$F:$BS,기획현황!$AU$1,FALSE))=TRUE,0,VLOOKUP($A208,기획현황!$F:$BS,기획현황!$AU$1,FALSE))</f>
        <v>0</v>
      </c>
      <c r="L208" s="1131">
        <f>IF(ISERROR(VLOOKUP($A208,기획현황!$F:$BS,기획현황!$AV$1,FALSE))=TRUE,0,VLOOKUP($A208,기획현황!$F:$BS,기획현황!$AV$1,FALSE))</f>
        <v>0</v>
      </c>
      <c r="M208" s="1132">
        <f>IF(ISERROR(VLOOKUP($A208,기획현황!$F:$BS,기획현황!$AW$1,FALSE))=TRUE,0,VLOOKUP($A208,기획현황!$F:$BS,기획현황!$AW$1,FALSE))</f>
        <v>0</v>
      </c>
      <c r="N208" s="1133">
        <f>IF(ISERROR(VLOOKUP($A208,기획현황!$F:$BS,기획현황!$AP$1,FALSE))=TRUE,0,VLOOKUP($A208,기획현황!$F:$BS,기획현황!$AP$1,FALSE))</f>
        <v>0</v>
      </c>
      <c r="O208" s="1134">
        <f t="shared" si="26"/>
        <v>0</v>
      </c>
      <c r="P208" s="1135">
        <f t="shared" si="26"/>
        <v>0</v>
      </c>
      <c r="Q208" s="1135">
        <f t="shared" si="26"/>
        <v>0</v>
      </c>
      <c r="R208" s="1135">
        <f t="shared" si="26"/>
        <v>0</v>
      </c>
      <c r="S208" s="1136">
        <f t="shared" si="26"/>
        <v>0</v>
      </c>
      <c r="T208" s="1136">
        <f t="shared" si="26"/>
        <v>0</v>
      </c>
      <c r="U208" s="1137">
        <f>IF(ISERROR(VLOOKUP($A208,기획현황!$F:$BS,기획현황!$AM$1,FALSE))=TRUE,0,VLOOKUP($A208,기획현황!$F:$BS,기획현황!$AM$1,FALSE))</f>
        <v>0</v>
      </c>
      <c r="V208" s="1138">
        <f t="shared" si="28"/>
        <v>0</v>
      </c>
      <c r="W208" s="1139">
        <f>IF(ISERROR(VLOOKUP($A208,기획현황!$F:$BS,기획현황!$BG$1,FALSE))=TRUE,0,VLOOKUP($A208,기획현황!$F:$BS,기획현황!$BG$1,FALSE))</f>
        <v>0</v>
      </c>
      <c r="X208" s="1138"/>
      <c r="Y208" s="238"/>
      <c r="Z208" s="1130">
        <f t="shared" si="30"/>
        <v>0</v>
      </c>
      <c r="AA208" s="1131">
        <f t="shared" si="30"/>
        <v>0</v>
      </c>
      <c r="AB208" s="1147">
        <f t="shared" si="30"/>
        <v>0</v>
      </c>
      <c r="AC208" s="1140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30">
        <f t="shared" si="25"/>
        <v>0</v>
      </c>
      <c r="AE208" s="1141">
        <f t="shared" si="25"/>
        <v>0</v>
      </c>
      <c r="AF208" s="1141">
        <f t="shared" si="25"/>
        <v>0</v>
      </c>
      <c r="AG208" s="1141">
        <f t="shared" si="25"/>
        <v>0</v>
      </c>
      <c r="AH208" s="1142">
        <f t="shared" si="25"/>
        <v>0</v>
      </c>
      <c r="AI208" s="1142">
        <f t="shared" si="25"/>
        <v>0</v>
      </c>
      <c r="AJ208" s="1143">
        <f>IF(ISERROR(VLOOKUP($A208,기획현황!$F:$BS,기획현황!$AM$1,FALSE))=TRUE,0,VLOOKUP($A208,기획현황!$F:$BS,기획현황!$AM$1,FALSE))</f>
        <v>0</v>
      </c>
      <c r="AK208" s="1138">
        <f t="shared" si="27"/>
        <v>0</v>
      </c>
      <c r="AL208" s="31"/>
    </row>
    <row r="209" spans="2:38" ht="53.25" customHeight="1">
      <c r="B209" s="310" t="str">
        <f t="shared" si="29"/>
        <v/>
      </c>
      <c r="C209" s="1125">
        <f>IF(ISERROR(VLOOKUP($A209,기획현황!$F:$BS,기획현황!$AG$1,FALSE))=TRUE,0,VLOOKUP($A209,기획현황!$F:$BS,기획현황!$AG$1,FALSE))</f>
        <v>0</v>
      </c>
      <c r="D209" s="1125">
        <f>IF(ISERROR(VLOOKUP($A209,기획현황!$F:$BS,기획현황!$AK$1,FALSE))=TRUE,0,VLOOKUP($A209,기획현황!$F:$BS,기획현황!$AK$1,FALSE))</f>
        <v>0</v>
      </c>
      <c r="F209" s="1148"/>
      <c r="G209" s="1127" t="str">
        <f>IF(ISERROR(VLOOKUP($A209,기획현황!$F:$BS,기획현황!$U$1,FALSE))=TRUE,"",VLOOKUP($A209,기획현황!$F:$BS,기획현황!$U$1,FALSE))</f>
        <v/>
      </c>
      <c r="H209" s="1127" t="str">
        <f>IF(ISERROR(VLOOKUP($A209,기획현황!$F:$BS,기획현황!$X$1,FALSE))=TRUE,"",VLOOKUP($A209,기획현황!$F:$BS,기획현황!$X$1,FALSE))</f>
        <v/>
      </c>
      <c r="I209" s="1128" t="str">
        <f>IF(ISERROR(VLOOKUP($A209,기획현황!$F:$BS,기획현황!$AG$1,FALSE))=TRUE,"",VLOOKUP($A209,기획현황!$F:$BS,기획현황!$AG$1,FALSE))</f>
        <v/>
      </c>
      <c r="J209" s="1144">
        <f>SUMIF(기획현황!$F:$F,$A209,기획현황!$AF:$AF)</f>
        <v>0</v>
      </c>
      <c r="K209" s="1130">
        <f>IF(ISERROR(VLOOKUP($A209,기획현황!$F:$BS,기획현황!$AU$1,FALSE))=TRUE,0,VLOOKUP($A209,기획현황!$F:$BS,기획현황!$AU$1,FALSE))</f>
        <v>0</v>
      </c>
      <c r="L209" s="1131">
        <f>IF(ISERROR(VLOOKUP($A209,기획현황!$F:$BS,기획현황!$AV$1,FALSE))=TRUE,0,VLOOKUP($A209,기획현황!$F:$BS,기획현황!$AV$1,FALSE))</f>
        <v>0</v>
      </c>
      <c r="M209" s="1132">
        <f>IF(ISERROR(VLOOKUP($A209,기획현황!$F:$BS,기획현황!$AW$1,FALSE))=TRUE,0,VLOOKUP($A209,기획현황!$F:$BS,기획현황!$AW$1,FALSE))</f>
        <v>0</v>
      </c>
      <c r="N209" s="1133">
        <f>IF(ISERROR(VLOOKUP($A209,기획현황!$F:$BS,기획현황!$AP$1,FALSE))=TRUE,0,VLOOKUP($A209,기획현황!$F:$BS,기획현황!$AP$1,FALSE))</f>
        <v>0</v>
      </c>
      <c r="O209" s="1134">
        <f t="shared" si="26"/>
        <v>0</v>
      </c>
      <c r="P209" s="1135">
        <f t="shared" si="26"/>
        <v>0</v>
      </c>
      <c r="Q209" s="1135">
        <f t="shared" si="26"/>
        <v>0</v>
      </c>
      <c r="R209" s="1135">
        <f t="shared" si="26"/>
        <v>0</v>
      </c>
      <c r="S209" s="1136">
        <f t="shared" si="26"/>
        <v>0</v>
      </c>
      <c r="T209" s="1136">
        <f t="shared" si="26"/>
        <v>0</v>
      </c>
      <c r="U209" s="1137">
        <f>IF(ISERROR(VLOOKUP($A209,기획현황!$F:$BS,기획현황!$AM$1,FALSE))=TRUE,0,VLOOKUP($A209,기획현황!$F:$BS,기획현황!$AM$1,FALSE))</f>
        <v>0</v>
      </c>
      <c r="V209" s="1138">
        <f t="shared" si="28"/>
        <v>0</v>
      </c>
      <c r="W209" s="1139">
        <f>IF(ISERROR(VLOOKUP($A209,기획현황!$F:$BS,기획현황!$BG$1,FALSE))=TRUE,0,VLOOKUP($A209,기획현황!$F:$BS,기획현황!$BG$1,FALSE))</f>
        <v>0</v>
      </c>
      <c r="X209" s="1138"/>
      <c r="Y209" s="238"/>
      <c r="Z209" s="1130">
        <f t="shared" si="30"/>
        <v>0</v>
      </c>
      <c r="AA209" s="1131">
        <f t="shared" si="30"/>
        <v>0</v>
      </c>
      <c r="AB209" s="1147">
        <f t="shared" si="30"/>
        <v>0</v>
      </c>
      <c r="AC209" s="1140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30">
        <f t="shared" si="25"/>
        <v>0</v>
      </c>
      <c r="AE209" s="1141">
        <f t="shared" si="25"/>
        <v>0</v>
      </c>
      <c r="AF209" s="1141">
        <f t="shared" si="25"/>
        <v>0</v>
      </c>
      <c r="AG209" s="1141">
        <f t="shared" si="25"/>
        <v>0</v>
      </c>
      <c r="AH209" s="1142">
        <f t="shared" si="25"/>
        <v>0</v>
      </c>
      <c r="AI209" s="1142">
        <f t="shared" si="25"/>
        <v>0</v>
      </c>
      <c r="AJ209" s="1143">
        <f>IF(ISERROR(VLOOKUP($A209,기획현황!$F:$BS,기획현황!$AM$1,FALSE))=TRUE,0,VLOOKUP($A209,기획현황!$F:$BS,기획현황!$AM$1,FALSE))</f>
        <v>0</v>
      </c>
      <c r="AK209" s="1138">
        <f t="shared" si="27"/>
        <v>0</v>
      </c>
      <c r="AL209" s="31"/>
    </row>
    <row r="210" spans="2:38" ht="53.25" customHeight="1">
      <c r="B210" s="310" t="str">
        <f t="shared" si="29"/>
        <v/>
      </c>
      <c r="C210" s="1125">
        <f>IF(ISERROR(VLOOKUP($A210,기획현황!$F:$BS,기획현황!$AG$1,FALSE))=TRUE,0,VLOOKUP($A210,기획현황!$F:$BS,기획현황!$AG$1,FALSE))</f>
        <v>0</v>
      </c>
      <c r="D210" s="1125">
        <f>IF(ISERROR(VLOOKUP($A210,기획현황!$F:$BS,기획현황!$AK$1,FALSE))=TRUE,0,VLOOKUP($A210,기획현황!$F:$BS,기획현황!$AK$1,FALSE))</f>
        <v>0</v>
      </c>
      <c r="F210" s="1148"/>
      <c r="G210" s="1127" t="str">
        <f>IF(ISERROR(VLOOKUP($A210,기획현황!$F:$BS,기획현황!$U$1,FALSE))=TRUE,"",VLOOKUP($A210,기획현황!$F:$BS,기획현황!$U$1,FALSE))</f>
        <v/>
      </c>
      <c r="H210" s="1127" t="str">
        <f>IF(ISERROR(VLOOKUP($A210,기획현황!$F:$BS,기획현황!$X$1,FALSE))=TRUE,"",VLOOKUP($A210,기획현황!$F:$BS,기획현황!$X$1,FALSE))</f>
        <v/>
      </c>
      <c r="I210" s="1128" t="str">
        <f>IF(ISERROR(VLOOKUP($A210,기획현황!$F:$BS,기획현황!$AG$1,FALSE))=TRUE,"",VLOOKUP($A210,기획현황!$F:$BS,기획현황!$AG$1,FALSE))</f>
        <v/>
      </c>
      <c r="J210" s="1144">
        <f>SUMIF(기획현황!$F:$F,$A210,기획현황!$AF:$AF)</f>
        <v>0</v>
      </c>
      <c r="K210" s="1130">
        <f>IF(ISERROR(VLOOKUP($A210,기획현황!$F:$BS,기획현황!$AU$1,FALSE))=TRUE,0,VLOOKUP($A210,기획현황!$F:$BS,기획현황!$AU$1,FALSE))</f>
        <v>0</v>
      </c>
      <c r="L210" s="1131">
        <f>IF(ISERROR(VLOOKUP($A210,기획현황!$F:$BS,기획현황!$AV$1,FALSE))=TRUE,0,VLOOKUP($A210,기획현황!$F:$BS,기획현황!$AV$1,FALSE))</f>
        <v>0</v>
      </c>
      <c r="M210" s="1132">
        <f>IF(ISERROR(VLOOKUP($A210,기획현황!$F:$BS,기획현황!$AW$1,FALSE))=TRUE,0,VLOOKUP($A210,기획현황!$F:$BS,기획현황!$AW$1,FALSE))</f>
        <v>0</v>
      </c>
      <c r="N210" s="1133">
        <f>IF(ISERROR(VLOOKUP($A210,기획현황!$F:$BS,기획현황!$AP$1,FALSE))=TRUE,0,VLOOKUP($A210,기획현황!$F:$BS,기획현황!$AP$1,FALSE))</f>
        <v>0</v>
      </c>
      <c r="O210" s="1134">
        <f t="shared" si="26"/>
        <v>0</v>
      </c>
      <c r="P210" s="1135">
        <f t="shared" si="26"/>
        <v>0</v>
      </c>
      <c r="Q210" s="1135">
        <f t="shared" si="26"/>
        <v>0</v>
      </c>
      <c r="R210" s="1135">
        <f t="shared" si="26"/>
        <v>0</v>
      </c>
      <c r="S210" s="1136">
        <f t="shared" si="26"/>
        <v>0</v>
      </c>
      <c r="T210" s="1136">
        <f t="shared" si="26"/>
        <v>0</v>
      </c>
      <c r="U210" s="1137">
        <f>IF(ISERROR(VLOOKUP($A210,기획현황!$F:$BS,기획현황!$AM$1,FALSE))=TRUE,0,VLOOKUP($A210,기획현황!$F:$BS,기획현황!$AM$1,FALSE))</f>
        <v>0</v>
      </c>
      <c r="V210" s="1138">
        <f t="shared" si="28"/>
        <v>0</v>
      </c>
      <c r="W210" s="1139">
        <f>IF(ISERROR(VLOOKUP($A210,기획현황!$F:$BS,기획현황!$BG$1,FALSE))=TRUE,0,VLOOKUP($A210,기획현황!$F:$BS,기획현황!$BG$1,FALSE))</f>
        <v>0</v>
      </c>
      <c r="X210" s="1138"/>
      <c r="Y210" s="238"/>
      <c r="Z210" s="1130">
        <f t="shared" si="30"/>
        <v>0</v>
      </c>
      <c r="AA210" s="1131">
        <f t="shared" si="30"/>
        <v>0</v>
      </c>
      <c r="AB210" s="1147">
        <f t="shared" si="30"/>
        <v>0</v>
      </c>
      <c r="AC210" s="1140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30">
        <f t="shared" si="25"/>
        <v>0</v>
      </c>
      <c r="AE210" s="1141">
        <f t="shared" si="25"/>
        <v>0</v>
      </c>
      <c r="AF210" s="1141">
        <f t="shared" si="25"/>
        <v>0</v>
      </c>
      <c r="AG210" s="1141">
        <f t="shared" si="25"/>
        <v>0</v>
      </c>
      <c r="AH210" s="1142">
        <f t="shared" si="25"/>
        <v>0</v>
      </c>
      <c r="AI210" s="1142">
        <f t="shared" si="25"/>
        <v>0</v>
      </c>
      <c r="AJ210" s="1143">
        <f>IF(ISERROR(VLOOKUP($A210,기획현황!$F:$BS,기획현황!$AM$1,FALSE))=TRUE,0,VLOOKUP($A210,기획현황!$F:$BS,기획현황!$AM$1,FALSE))</f>
        <v>0</v>
      </c>
      <c r="AK210" s="1138">
        <f t="shared" si="27"/>
        <v>0</v>
      </c>
      <c r="AL210" s="31"/>
    </row>
    <row r="211" spans="2:38" ht="53.25" customHeight="1">
      <c r="B211" s="310" t="str">
        <f t="shared" si="29"/>
        <v/>
      </c>
      <c r="C211" s="1125">
        <f>IF(ISERROR(VLOOKUP($A211,기획현황!$F:$BS,기획현황!$AG$1,FALSE))=TRUE,0,VLOOKUP($A211,기획현황!$F:$BS,기획현황!$AG$1,FALSE))</f>
        <v>0</v>
      </c>
      <c r="D211" s="1125">
        <f>IF(ISERROR(VLOOKUP($A211,기획현황!$F:$BS,기획현황!$AK$1,FALSE))=TRUE,0,VLOOKUP($A211,기획현황!$F:$BS,기획현황!$AK$1,FALSE))</f>
        <v>0</v>
      </c>
      <c r="F211" s="1148"/>
      <c r="G211" s="1127" t="str">
        <f>IF(ISERROR(VLOOKUP($A211,기획현황!$F:$BS,기획현황!$U$1,FALSE))=TRUE,"",VLOOKUP($A211,기획현황!$F:$BS,기획현황!$U$1,FALSE))</f>
        <v/>
      </c>
      <c r="H211" s="1127" t="str">
        <f>IF(ISERROR(VLOOKUP($A211,기획현황!$F:$BS,기획현황!$X$1,FALSE))=TRUE,"",VLOOKUP($A211,기획현황!$F:$BS,기획현황!$X$1,FALSE))</f>
        <v/>
      </c>
      <c r="I211" s="1128" t="str">
        <f>IF(ISERROR(VLOOKUP($A211,기획현황!$F:$BS,기획현황!$AG$1,FALSE))=TRUE,"",VLOOKUP($A211,기획현황!$F:$BS,기획현황!$AG$1,FALSE))</f>
        <v/>
      </c>
      <c r="J211" s="1144">
        <f>SUMIF(기획현황!$F:$F,$A211,기획현황!$AF:$AF)</f>
        <v>0</v>
      </c>
      <c r="K211" s="1130">
        <f>IF(ISERROR(VLOOKUP($A211,기획현황!$F:$BS,기획현황!$AU$1,FALSE))=TRUE,0,VLOOKUP($A211,기획현황!$F:$BS,기획현황!$AU$1,FALSE))</f>
        <v>0</v>
      </c>
      <c r="L211" s="1131">
        <f>IF(ISERROR(VLOOKUP($A211,기획현황!$F:$BS,기획현황!$AV$1,FALSE))=TRUE,0,VLOOKUP($A211,기획현황!$F:$BS,기획현황!$AV$1,FALSE))</f>
        <v>0</v>
      </c>
      <c r="M211" s="1132">
        <f>IF(ISERROR(VLOOKUP($A211,기획현황!$F:$BS,기획현황!$AW$1,FALSE))=TRUE,0,VLOOKUP($A211,기획현황!$F:$BS,기획현황!$AW$1,FALSE))</f>
        <v>0</v>
      </c>
      <c r="N211" s="1133">
        <f>IF(ISERROR(VLOOKUP($A211,기획현황!$F:$BS,기획현황!$AP$1,FALSE))=TRUE,0,VLOOKUP($A211,기획현황!$F:$BS,기획현황!$AP$1,FALSE))</f>
        <v>0</v>
      </c>
      <c r="O211" s="1134">
        <f t="shared" si="26"/>
        <v>0</v>
      </c>
      <c r="P211" s="1135">
        <f t="shared" si="26"/>
        <v>0</v>
      </c>
      <c r="Q211" s="1135">
        <f t="shared" si="26"/>
        <v>0</v>
      </c>
      <c r="R211" s="1135">
        <f t="shared" si="26"/>
        <v>0</v>
      </c>
      <c r="S211" s="1136">
        <f t="shared" si="26"/>
        <v>0</v>
      </c>
      <c r="T211" s="1136">
        <f t="shared" si="26"/>
        <v>0</v>
      </c>
      <c r="U211" s="1137">
        <f>IF(ISERROR(VLOOKUP($A211,기획현황!$F:$BS,기획현황!$AM$1,FALSE))=TRUE,0,VLOOKUP($A211,기획현황!$F:$BS,기획현황!$AM$1,FALSE))</f>
        <v>0</v>
      </c>
      <c r="V211" s="1138">
        <f t="shared" si="28"/>
        <v>0</v>
      </c>
      <c r="W211" s="1139">
        <f>IF(ISERROR(VLOOKUP($A211,기획현황!$F:$BS,기획현황!$BG$1,FALSE))=TRUE,0,VLOOKUP($A211,기획현황!$F:$BS,기획현황!$BG$1,FALSE))</f>
        <v>0</v>
      </c>
      <c r="X211" s="1138"/>
      <c r="Y211" s="238"/>
      <c r="Z211" s="1130">
        <f t="shared" si="30"/>
        <v>0</v>
      </c>
      <c r="AA211" s="1131">
        <f t="shared" si="30"/>
        <v>0</v>
      </c>
      <c r="AB211" s="1147">
        <f t="shared" si="30"/>
        <v>0</v>
      </c>
      <c r="AC211" s="1140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30">
        <f t="shared" si="25"/>
        <v>0</v>
      </c>
      <c r="AE211" s="1141">
        <f t="shared" si="25"/>
        <v>0</v>
      </c>
      <c r="AF211" s="1141">
        <f t="shared" si="25"/>
        <v>0</v>
      </c>
      <c r="AG211" s="1141">
        <f t="shared" si="25"/>
        <v>0</v>
      </c>
      <c r="AH211" s="1142">
        <f t="shared" si="25"/>
        <v>0</v>
      </c>
      <c r="AI211" s="1142">
        <f t="shared" si="25"/>
        <v>0</v>
      </c>
      <c r="AJ211" s="1143">
        <f>IF(ISERROR(VLOOKUP($A211,기획현황!$F:$BS,기획현황!$AM$1,FALSE))=TRUE,0,VLOOKUP($A211,기획현황!$F:$BS,기획현황!$AM$1,FALSE))</f>
        <v>0</v>
      </c>
      <c r="AK211" s="1138">
        <f t="shared" si="27"/>
        <v>0</v>
      </c>
      <c r="AL211" s="31"/>
    </row>
    <row r="212" spans="2:38" ht="53.25" customHeight="1">
      <c r="B212" s="310" t="str">
        <f t="shared" si="29"/>
        <v/>
      </c>
      <c r="C212" s="1125">
        <f>IF(ISERROR(VLOOKUP($A212,기획현황!$F:$BS,기획현황!$AG$1,FALSE))=TRUE,0,VLOOKUP($A212,기획현황!$F:$BS,기획현황!$AG$1,FALSE))</f>
        <v>0</v>
      </c>
      <c r="D212" s="1125">
        <f>IF(ISERROR(VLOOKUP($A212,기획현황!$F:$BS,기획현황!$AK$1,FALSE))=TRUE,0,VLOOKUP($A212,기획현황!$F:$BS,기획현황!$AK$1,FALSE))</f>
        <v>0</v>
      </c>
      <c r="F212" s="1148"/>
      <c r="G212" s="1127" t="str">
        <f>IF(ISERROR(VLOOKUP($A212,기획현황!$F:$BS,기획현황!$U$1,FALSE))=TRUE,"",VLOOKUP($A212,기획현황!$F:$BS,기획현황!$U$1,FALSE))</f>
        <v/>
      </c>
      <c r="H212" s="1127" t="str">
        <f>IF(ISERROR(VLOOKUP($A212,기획현황!$F:$BS,기획현황!$X$1,FALSE))=TRUE,"",VLOOKUP($A212,기획현황!$F:$BS,기획현황!$X$1,FALSE))</f>
        <v/>
      </c>
      <c r="I212" s="1128" t="str">
        <f>IF(ISERROR(VLOOKUP($A212,기획현황!$F:$BS,기획현황!$AG$1,FALSE))=TRUE,"",VLOOKUP($A212,기획현황!$F:$BS,기획현황!$AG$1,FALSE))</f>
        <v/>
      </c>
      <c r="J212" s="1144">
        <f>SUMIF(기획현황!$F:$F,$A212,기획현황!$AF:$AF)</f>
        <v>0</v>
      </c>
      <c r="K212" s="1130">
        <f>IF(ISERROR(VLOOKUP($A212,기획현황!$F:$BS,기획현황!$AU$1,FALSE))=TRUE,0,VLOOKUP($A212,기획현황!$F:$BS,기획현황!$AU$1,FALSE))</f>
        <v>0</v>
      </c>
      <c r="L212" s="1131">
        <f>IF(ISERROR(VLOOKUP($A212,기획현황!$F:$BS,기획현황!$AV$1,FALSE))=TRUE,0,VLOOKUP($A212,기획현황!$F:$BS,기획현황!$AV$1,FALSE))</f>
        <v>0</v>
      </c>
      <c r="M212" s="1132">
        <f>IF(ISERROR(VLOOKUP($A212,기획현황!$F:$BS,기획현황!$AW$1,FALSE))=TRUE,0,VLOOKUP($A212,기획현황!$F:$BS,기획현황!$AW$1,FALSE))</f>
        <v>0</v>
      </c>
      <c r="N212" s="1133">
        <f>IF(ISERROR(VLOOKUP($A212,기획현황!$F:$BS,기획현황!$AP$1,FALSE))=TRUE,0,VLOOKUP($A212,기획현황!$F:$BS,기획현황!$AP$1,FALSE))</f>
        <v>0</v>
      </c>
      <c r="O212" s="1134">
        <f t="shared" si="26"/>
        <v>0</v>
      </c>
      <c r="P212" s="1135">
        <f t="shared" si="26"/>
        <v>0</v>
      </c>
      <c r="Q212" s="1135">
        <f t="shared" si="26"/>
        <v>0</v>
      </c>
      <c r="R212" s="1135">
        <f t="shared" si="26"/>
        <v>0</v>
      </c>
      <c r="S212" s="1136">
        <f t="shared" si="26"/>
        <v>0</v>
      </c>
      <c r="T212" s="1136">
        <f t="shared" si="26"/>
        <v>0</v>
      </c>
      <c r="U212" s="1137">
        <f>IF(ISERROR(VLOOKUP($A212,기획현황!$F:$BS,기획현황!$AM$1,FALSE))=TRUE,0,VLOOKUP($A212,기획현황!$F:$BS,기획현황!$AM$1,FALSE))</f>
        <v>0</v>
      </c>
      <c r="V212" s="1138">
        <f t="shared" si="28"/>
        <v>0</v>
      </c>
      <c r="W212" s="1139">
        <f>IF(ISERROR(VLOOKUP($A212,기획현황!$F:$BS,기획현황!$BG$1,FALSE))=TRUE,0,VLOOKUP($A212,기획현황!$F:$BS,기획현황!$BG$1,FALSE))</f>
        <v>0</v>
      </c>
      <c r="X212" s="1138"/>
      <c r="Y212" s="238"/>
      <c r="Z212" s="1130">
        <f t="shared" si="30"/>
        <v>0</v>
      </c>
      <c r="AA212" s="1131">
        <f t="shared" si="30"/>
        <v>0</v>
      </c>
      <c r="AB212" s="1147">
        <f t="shared" si="30"/>
        <v>0</v>
      </c>
      <c r="AC212" s="1140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30">
        <f t="shared" si="25"/>
        <v>0</v>
      </c>
      <c r="AE212" s="1141">
        <f t="shared" si="25"/>
        <v>0</v>
      </c>
      <c r="AF212" s="1141">
        <f t="shared" si="25"/>
        <v>0</v>
      </c>
      <c r="AG212" s="1141">
        <f t="shared" si="25"/>
        <v>0</v>
      </c>
      <c r="AH212" s="1142">
        <f t="shared" si="25"/>
        <v>0</v>
      </c>
      <c r="AI212" s="1142">
        <f t="shared" si="25"/>
        <v>0</v>
      </c>
      <c r="AJ212" s="1143">
        <f>IF(ISERROR(VLOOKUP($A212,기획현황!$F:$BS,기획현황!$AM$1,FALSE))=TRUE,0,VLOOKUP($A212,기획현황!$F:$BS,기획현황!$AM$1,FALSE))</f>
        <v>0</v>
      </c>
      <c r="AK212" s="1138">
        <f t="shared" si="27"/>
        <v>0</v>
      </c>
      <c r="AL212" s="31"/>
    </row>
    <row r="213" spans="2:38" ht="53.25" customHeight="1">
      <c r="B213" s="310" t="str">
        <f t="shared" si="29"/>
        <v/>
      </c>
      <c r="C213" s="1125">
        <f>IF(ISERROR(VLOOKUP($A213,기획현황!$F:$BS,기획현황!$AG$1,FALSE))=TRUE,0,VLOOKUP($A213,기획현황!$F:$BS,기획현황!$AG$1,FALSE))</f>
        <v>0</v>
      </c>
      <c r="D213" s="1125">
        <f>IF(ISERROR(VLOOKUP($A213,기획현황!$F:$BS,기획현황!$AK$1,FALSE))=TRUE,0,VLOOKUP($A213,기획현황!$F:$BS,기획현황!$AK$1,FALSE))</f>
        <v>0</v>
      </c>
      <c r="F213" s="1148"/>
      <c r="G213" s="1127" t="str">
        <f>IF(ISERROR(VLOOKUP($A213,기획현황!$F:$BS,기획현황!$U$1,FALSE))=TRUE,"",VLOOKUP($A213,기획현황!$F:$BS,기획현황!$U$1,FALSE))</f>
        <v/>
      </c>
      <c r="H213" s="1127" t="str">
        <f>IF(ISERROR(VLOOKUP($A213,기획현황!$F:$BS,기획현황!$X$1,FALSE))=TRUE,"",VLOOKUP($A213,기획현황!$F:$BS,기획현황!$X$1,FALSE))</f>
        <v/>
      </c>
      <c r="I213" s="1128" t="str">
        <f>IF(ISERROR(VLOOKUP($A213,기획현황!$F:$BS,기획현황!$AG$1,FALSE))=TRUE,"",VLOOKUP($A213,기획현황!$F:$BS,기획현황!$AG$1,FALSE))</f>
        <v/>
      </c>
      <c r="J213" s="1144">
        <f>SUMIF(기획현황!$F:$F,$A213,기획현황!$AF:$AF)</f>
        <v>0</v>
      </c>
      <c r="K213" s="1130">
        <f>IF(ISERROR(VLOOKUP($A213,기획현황!$F:$BS,기획현황!$AU$1,FALSE))=TRUE,0,VLOOKUP($A213,기획현황!$F:$BS,기획현황!$AU$1,FALSE))</f>
        <v>0</v>
      </c>
      <c r="L213" s="1131">
        <f>IF(ISERROR(VLOOKUP($A213,기획현황!$F:$BS,기획현황!$AV$1,FALSE))=TRUE,0,VLOOKUP($A213,기획현황!$F:$BS,기획현황!$AV$1,FALSE))</f>
        <v>0</v>
      </c>
      <c r="M213" s="1132">
        <f>IF(ISERROR(VLOOKUP($A213,기획현황!$F:$BS,기획현황!$AW$1,FALSE))=TRUE,0,VLOOKUP($A213,기획현황!$F:$BS,기획현황!$AW$1,FALSE))</f>
        <v>0</v>
      </c>
      <c r="N213" s="1133">
        <f>IF(ISERROR(VLOOKUP($A213,기획현황!$F:$BS,기획현황!$AP$1,FALSE))=TRUE,0,VLOOKUP($A213,기획현황!$F:$BS,기획현황!$AP$1,FALSE))</f>
        <v>0</v>
      </c>
      <c r="O213" s="1134">
        <f t="shared" si="26"/>
        <v>0</v>
      </c>
      <c r="P213" s="1135">
        <f t="shared" si="26"/>
        <v>0</v>
      </c>
      <c r="Q213" s="1135">
        <f t="shared" si="26"/>
        <v>0</v>
      </c>
      <c r="R213" s="1135">
        <f t="shared" si="26"/>
        <v>0</v>
      </c>
      <c r="S213" s="1136">
        <f t="shared" si="26"/>
        <v>0</v>
      </c>
      <c r="T213" s="1136">
        <f t="shared" si="26"/>
        <v>0</v>
      </c>
      <c r="U213" s="1137">
        <f>IF(ISERROR(VLOOKUP($A213,기획현황!$F:$BS,기획현황!$AM$1,FALSE))=TRUE,0,VLOOKUP($A213,기획현황!$F:$BS,기획현황!$AM$1,FALSE))</f>
        <v>0</v>
      </c>
      <c r="V213" s="1138">
        <f t="shared" si="28"/>
        <v>0</v>
      </c>
      <c r="W213" s="1139">
        <f>IF(ISERROR(VLOOKUP($A213,기획현황!$F:$BS,기획현황!$BG$1,FALSE))=TRUE,0,VLOOKUP($A213,기획현황!$F:$BS,기획현황!$BG$1,FALSE))</f>
        <v>0</v>
      </c>
      <c r="X213" s="1138"/>
      <c r="Y213" s="238"/>
      <c r="Z213" s="1130">
        <f t="shared" si="30"/>
        <v>0</v>
      </c>
      <c r="AA213" s="1131">
        <f t="shared" si="30"/>
        <v>0</v>
      </c>
      <c r="AB213" s="1147">
        <f t="shared" si="30"/>
        <v>0</v>
      </c>
      <c r="AC213" s="1140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30">
        <f t="shared" si="25"/>
        <v>0</v>
      </c>
      <c r="AE213" s="1141">
        <f t="shared" si="25"/>
        <v>0</v>
      </c>
      <c r="AF213" s="1141">
        <f t="shared" si="25"/>
        <v>0</v>
      </c>
      <c r="AG213" s="1141">
        <f t="shared" si="25"/>
        <v>0</v>
      </c>
      <c r="AH213" s="1142">
        <f t="shared" si="25"/>
        <v>0</v>
      </c>
      <c r="AI213" s="1142">
        <f t="shared" si="25"/>
        <v>0</v>
      </c>
      <c r="AJ213" s="1143">
        <f>IF(ISERROR(VLOOKUP($A213,기획현황!$F:$BS,기획현황!$AM$1,FALSE))=TRUE,0,VLOOKUP($A213,기획현황!$F:$BS,기획현황!$AM$1,FALSE))</f>
        <v>0</v>
      </c>
      <c r="AK213" s="1138">
        <f t="shared" si="27"/>
        <v>0</v>
      </c>
      <c r="AL213" s="31"/>
    </row>
    <row r="214" spans="2:38" ht="53.25" customHeight="1">
      <c r="B214" s="310" t="str">
        <f t="shared" si="29"/>
        <v/>
      </c>
      <c r="C214" s="1125">
        <f>IF(ISERROR(VLOOKUP($A214,기획현황!$F:$BS,기획현황!$AG$1,FALSE))=TRUE,0,VLOOKUP($A214,기획현황!$F:$BS,기획현황!$AG$1,FALSE))</f>
        <v>0</v>
      </c>
      <c r="D214" s="1125">
        <f>IF(ISERROR(VLOOKUP($A214,기획현황!$F:$BS,기획현황!$AK$1,FALSE))=TRUE,0,VLOOKUP($A214,기획현황!$F:$BS,기획현황!$AK$1,FALSE))</f>
        <v>0</v>
      </c>
      <c r="F214" s="1148"/>
      <c r="G214" s="1127" t="str">
        <f>IF(ISERROR(VLOOKUP($A214,기획현황!$F:$BS,기획현황!$U$1,FALSE))=TRUE,"",VLOOKUP($A214,기획현황!$F:$BS,기획현황!$U$1,FALSE))</f>
        <v/>
      </c>
      <c r="H214" s="1127" t="str">
        <f>IF(ISERROR(VLOOKUP($A214,기획현황!$F:$BS,기획현황!$X$1,FALSE))=TRUE,"",VLOOKUP($A214,기획현황!$F:$BS,기획현황!$X$1,FALSE))</f>
        <v/>
      </c>
      <c r="I214" s="1128" t="str">
        <f>IF(ISERROR(VLOOKUP($A214,기획현황!$F:$BS,기획현황!$AG$1,FALSE))=TRUE,"",VLOOKUP($A214,기획현황!$F:$BS,기획현황!$AG$1,FALSE))</f>
        <v/>
      </c>
      <c r="J214" s="1144">
        <f>SUMIF(기획현황!$F:$F,$A214,기획현황!$AF:$AF)</f>
        <v>0</v>
      </c>
      <c r="K214" s="1130">
        <f>IF(ISERROR(VLOOKUP($A214,기획현황!$F:$BS,기획현황!$AU$1,FALSE))=TRUE,0,VLOOKUP($A214,기획현황!$F:$BS,기획현황!$AU$1,FALSE))</f>
        <v>0</v>
      </c>
      <c r="L214" s="1131">
        <f>IF(ISERROR(VLOOKUP($A214,기획현황!$F:$BS,기획현황!$AV$1,FALSE))=TRUE,0,VLOOKUP($A214,기획현황!$F:$BS,기획현황!$AV$1,FALSE))</f>
        <v>0</v>
      </c>
      <c r="M214" s="1132">
        <f>IF(ISERROR(VLOOKUP($A214,기획현황!$F:$BS,기획현황!$AW$1,FALSE))=TRUE,0,VLOOKUP($A214,기획현황!$F:$BS,기획현황!$AW$1,FALSE))</f>
        <v>0</v>
      </c>
      <c r="N214" s="1133">
        <f>IF(ISERROR(VLOOKUP($A214,기획현황!$F:$BS,기획현황!$AP$1,FALSE))=TRUE,0,VLOOKUP($A214,기획현황!$F:$BS,기획현황!$AP$1,FALSE))</f>
        <v>0</v>
      </c>
      <c r="O214" s="1134">
        <f t="shared" si="26"/>
        <v>0</v>
      </c>
      <c r="P214" s="1135">
        <f t="shared" si="26"/>
        <v>0</v>
      </c>
      <c r="Q214" s="1135">
        <f t="shared" si="26"/>
        <v>0</v>
      </c>
      <c r="R214" s="1135">
        <f t="shared" si="26"/>
        <v>0</v>
      </c>
      <c r="S214" s="1136">
        <f t="shared" si="26"/>
        <v>0</v>
      </c>
      <c r="T214" s="1136">
        <f t="shared" si="26"/>
        <v>0</v>
      </c>
      <c r="U214" s="1137">
        <f>IF(ISERROR(VLOOKUP($A214,기획현황!$F:$BS,기획현황!$AM$1,FALSE))=TRUE,0,VLOOKUP($A214,기획현황!$F:$BS,기획현황!$AM$1,FALSE))</f>
        <v>0</v>
      </c>
      <c r="V214" s="1138">
        <f t="shared" si="28"/>
        <v>0</v>
      </c>
      <c r="W214" s="1139">
        <f>IF(ISERROR(VLOOKUP($A214,기획현황!$F:$BS,기획현황!$BG$1,FALSE))=TRUE,0,VLOOKUP($A214,기획현황!$F:$BS,기획현황!$BG$1,FALSE))</f>
        <v>0</v>
      </c>
      <c r="X214" s="1138"/>
      <c r="Y214" s="238"/>
      <c r="Z214" s="1130">
        <f t="shared" si="30"/>
        <v>0</v>
      </c>
      <c r="AA214" s="1131">
        <f t="shared" si="30"/>
        <v>0</v>
      </c>
      <c r="AB214" s="1147">
        <f t="shared" si="30"/>
        <v>0</v>
      </c>
      <c r="AC214" s="1140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30">
        <f t="shared" si="25"/>
        <v>0</v>
      </c>
      <c r="AE214" s="1141">
        <f t="shared" si="25"/>
        <v>0</v>
      </c>
      <c r="AF214" s="1141">
        <f t="shared" si="25"/>
        <v>0</v>
      </c>
      <c r="AG214" s="1141">
        <f t="shared" si="25"/>
        <v>0</v>
      </c>
      <c r="AH214" s="1142">
        <f t="shared" si="25"/>
        <v>0</v>
      </c>
      <c r="AI214" s="1142">
        <f t="shared" si="25"/>
        <v>0</v>
      </c>
      <c r="AJ214" s="1143">
        <f>IF(ISERROR(VLOOKUP($A214,기획현황!$F:$BS,기획현황!$AM$1,FALSE))=TRUE,0,VLOOKUP($A214,기획현황!$F:$BS,기획현황!$AM$1,FALSE))</f>
        <v>0</v>
      </c>
      <c r="AK214" s="1138">
        <f t="shared" si="27"/>
        <v>0</v>
      </c>
      <c r="AL214" s="31"/>
    </row>
    <row r="215" spans="2:38" ht="53.25" customHeight="1">
      <c r="B215" s="310" t="str">
        <f t="shared" si="29"/>
        <v/>
      </c>
      <c r="C215" s="1125">
        <f>IF(ISERROR(VLOOKUP($A215,기획현황!$F:$BS,기획현황!$AG$1,FALSE))=TRUE,0,VLOOKUP($A215,기획현황!$F:$BS,기획현황!$AG$1,FALSE))</f>
        <v>0</v>
      </c>
      <c r="D215" s="1125">
        <f>IF(ISERROR(VLOOKUP($A215,기획현황!$F:$BS,기획현황!$AK$1,FALSE))=TRUE,0,VLOOKUP($A215,기획현황!$F:$BS,기획현황!$AK$1,FALSE))</f>
        <v>0</v>
      </c>
      <c r="F215" s="1148"/>
      <c r="G215" s="1127" t="str">
        <f>IF(ISERROR(VLOOKUP($A215,기획현황!$F:$BS,기획현황!$U$1,FALSE))=TRUE,"",VLOOKUP($A215,기획현황!$F:$BS,기획현황!$U$1,FALSE))</f>
        <v/>
      </c>
      <c r="H215" s="1127" t="str">
        <f>IF(ISERROR(VLOOKUP($A215,기획현황!$F:$BS,기획현황!$X$1,FALSE))=TRUE,"",VLOOKUP($A215,기획현황!$F:$BS,기획현황!$X$1,FALSE))</f>
        <v/>
      </c>
      <c r="I215" s="1128" t="str">
        <f>IF(ISERROR(VLOOKUP($A215,기획현황!$F:$BS,기획현황!$AG$1,FALSE))=TRUE,"",VLOOKUP($A215,기획현황!$F:$BS,기획현황!$AG$1,FALSE))</f>
        <v/>
      </c>
      <c r="J215" s="1144">
        <f>SUMIF(기획현황!$F:$F,$A215,기획현황!$AF:$AF)</f>
        <v>0</v>
      </c>
      <c r="K215" s="1130">
        <f>IF(ISERROR(VLOOKUP($A215,기획현황!$F:$BS,기획현황!$AU$1,FALSE))=TRUE,0,VLOOKUP($A215,기획현황!$F:$BS,기획현황!$AU$1,FALSE))</f>
        <v>0</v>
      </c>
      <c r="L215" s="1131">
        <f>IF(ISERROR(VLOOKUP($A215,기획현황!$F:$BS,기획현황!$AV$1,FALSE))=TRUE,0,VLOOKUP($A215,기획현황!$F:$BS,기획현황!$AV$1,FALSE))</f>
        <v>0</v>
      </c>
      <c r="M215" s="1132">
        <f>IF(ISERROR(VLOOKUP($A215,기획현황!$F:$BS,기획현황!$AW$1,FALSE))=TRUE,0,VLOOKUP($A215,기획현황!$F:$BS,기획현황!$AW$1,FALSE))</f>
        <v>0</v>
      </c>
      <c r="N215" s="1133">
        <f>IF(ISERROR(VLOOKUP($A215,기획현황!$F:$BS,기획현황!$AP$1,FALSE))=TRUE,0,VLOOKUP($A215,기획현황!$F:$BS,기획현황!$AP$1,FALSE))</f>
        <v>0</v>
      </c>
      <c r="O215" s="1134">
        <f t="shared" si="26"/>
        <v>0</v>
      </c>
      <c r="P215" s="1135">
        <f t="shared" si="26"/>
        <v>0</v>
      </c>
      <c r="Q215" s="1135">
        <f t="shared" si="26"/>
        <v>0</v>
      </c>
      <c r="R215" s="1135">
        <f t="shared" si="26"/>
        <v>0</v>
      </c>
      <c r="S215" s="1136">
        <f t="shared" si="26"/>
        <v>0</v>
      </c>
      <c r="T215" s="1136">
        <f t="shared" si="26"/>
        <v>0</v>
      </c>
      <c r="U215" s="1137">
        <f>IF(ISERROR(VLOOKUP($A215,기획현황!$F:$BS,기획현황!$AM$1,FALSE))=TRUE,0,VLOOKUP($A215,기획현황!$F:$BS,기획현황!$AM$1,FALSE))</f>
        <v>0</v>
      </c>
      <c r="V215" s="1138">
        <f t="shared" si="28"/>
        <v>0</v>
      </c>
      <c r="W215" s="1139">
        <f>IF(ISERROR(VLOOKUP($A215,기획현황!$F:$BS,기획현황!$BG$1,FALSE))=TRUE,0,VLOOKUP($A215,기획현황!$F:$BS,기획현황!$BG$1,FALSE))</f>
        <v>0</v>
      </c>
      <c r="X215" s="1138"/>
      <c r="Y215" s="238"/>
      <c r="Z215" s="1130">
        <f t="shared" si="30"/>
        <v>0</v>
      </c>
      <c r="AA215" s="1131">
        <f t="shared" si="30"/>
        <v>0</v>
      </c>
      <c r="AB215" s="1147">
        <f t="shared" si="30"/>
        <v>0</v>
      </c>
      <c r="AC215" s="1140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30">
        <f t="shared" si="25"/>
        <v>0</v>
      </c>
      <c r="AE215" s="1141">
        <f t="shared" si="25"/>
        <v>0</v>
      </c>
      <c r="AF215" s="1141">
        <f t="shared" si="25"/>
        <v>0</v>
      </c>
      <c r="AG215" s="1141">
        <f t="shared" si="25"/>
        <v>0</v>
      </c>
      <c r="AH215" s="1142">
        <f t="shared" si="25"/>
        <v>0</v>
      </c>
      <c r="AI215" s="1142">
        <f t="shared" si="25"/>
        <v>0</v>
      </c>
      <c r="AJ215" s="1143">
        <f>IF(ISERROR(VLOOKUP($A215,기획현황!$F:$BS,기획현황!$AM$1,FALSE))=TRUE,0,VLOOKUP($A215,기획현황!$F:$BS,기획현황!$AM$1,FALSE))</f>
        <v>0</v>
      </c>
      <c r="AK215" s="1138">
        <f t="shared" si="27"/>
        <v>0</v>
      </c>
      <c r="AL215" s="31"/>
    </row>
    <row r="216" spans="2:38" ht="53.25" customHeight="1">
      <c r="B216" s="310" t="str">
        <f t="shared" si="29"/>
        <v/>
      </c>
      <c r="C216" s="1125">
        <f>IF(ISERROR(VLOOKUP($A216,기획현황!$F:$BS,기획현황!$AG$1,FALSE))=TRUE,0,VLOOKUP($A216,기획현황!$F:$BS,기획현황!$AG$1,FALSE))</f>
        <v>0</v>
      </c>
      <c r="D216" s="1125">
        <f>IF(ISERROR(VLOOKUP($A216,기획현황!$F:$BS,기획현황!$AK$1,FALSE))=TRUE,0,VLOOKUP($A216,기획현황!$F:$BS,기획현황!$AK$1,FALSE))</f>
        <v>0</v>
      </c>
      <c r="F216" s="1148"/>
      <c r="G216" s="1127" t="str">
        <f>IF(ISERROR(VLOOKUP($A216,기획현황!$F:$BS,기획현황!$U$1,FALSE))=TRUE,"",VLOOKUP($A216,기획현황!$F:$BS,기획현황!$U$1,FALSE))</f>
        <v/>
      </c>
      <c r="H216" s="1127" t="str">
        <f>IF(ISERROR(VLOOKUP($A216,기획현황!$F:$BS,기획현황!$X$1,FALSE))=TRUE,"",VLOOKUP($A216,기획현황!$F:$BS,기획현황!$X$1,FALSE))</f>
        <v/>
      </c>
      <c r="I216" s="1128" t="str">
        <f>IF(ISERROR(VLOOKUP($A216,기획현황!$F:$BS,기획현황!$AG$1,FALSE))=TRUE,"",VLOOKUP($A216,기획현황!$F:$BS,기획현황!$AG$1,FALSE))</f>
        <v/>
      </c>
      <c r="J216" s="1144">
        <f>SUMIF(기획현황!$F:$F,$A216,기획현황!$AF:$AF)</f>
        <v>0</v>
      </c>
      <c r="K216" s="1130">
        <f>IF(ISERROR(VLOOKUP($A216,기획현황!$F:$BS,기획현황!$AU$1,FALSE))=TRUE,0,VLOOKUP($A216,기획현황!$F:$BS,기획현황!$AU$1,FALSE))</f>
        <v>0</v>
      </c>
      <c r="L216" s="1131">
        <f>IF(ISERROR(VLOOKUP($A216,기획현황!$F:$BS,기획현황!$AV$1,FALSE))=TRUE,0,VLOOKUP($A216,기획현황!$F:$BS,기획현황!$AV$1,FALSE))</f>
        <v>0</v>
      </c>
      <c r="M216" s="1132">
        <f>IF(ISERROR(VLOOKUP($A216,기획현황!$F:$BS,기획현황!$AW$1,FALSE))=TRUE,0,VLOOKUP($A216,기획현황!$F:$BS,기획현황!$AW$1,FALSE))</f>
        <v>0</v>
      </c>
      <c r="N216" s="1133">
        <f>IF(ISERROR(VLOOKUP($A216,기획현황!$F:$BS,기획현황!$AP$1,FALSE))=TRUE,0,VLOOKUP($A216,기획현황!$F:$BS,기획현황!$AP$1,FALSE))</f>
        <v>0</v>
      </c>
      <c r="O216" s="1134">
        <f t="shared" si="26"/>
        <v>0</v>
      </c>
      <c r="P216" s="1135">
        <f t="shared" si="26"/>
        <v>0</v>
      </c>
      <c r="Q216" s="1135">
        <f t="shared" si="26"/>
        <v>0</v>
      </c>
      <c r="R216" s="1135">
        <f t="shared" si="26"/>
        <v>0</v>
      </c>
      <c r="S216" s="1136">
        <f t="shared" si="26"/>
        <v>0</v>
      </c>
      <c r="T216" s="1136">
        <f t="shared" si="26"/>
        <v>0</v>
      </c>
      <c r="U216" s="1137">
        <f>IF(ISERROR(VLOOKUP($A216,기획현황!$F:$BS,기획현황!$AM$1,FALSE))=TRUE,0,VLOOKUP($A216,기획현황!$F:$BS,기획현황!$AM$1,FALSE))</f>
        <v>0</v>
      </c>
      <c r="V216" s="1138">
        <f t="shared" si="28"/>
        <v>0</v>
      </c>
      <c r="W216" s="1139">
        <f>IF(ISERROR(VLOOKUP($A216,기획현황!$F:$BS,기획현황!$BG$1,FALSE))=TRUE,0,VLOOKUP($A216,기획현황!$F:$BS,기획현황!$BG$1,FALSE))</f>
        <v>0</v>
      </c>
      <c r="X216" s="1138"/>
      <c r="Y216" s="238"/>
      <c r="Z216" s="1130">
        <f t="shared" si="30"/>
        <v>0</v>
      </c>
      <c r="AA216" s="1131">
        <f t="shared" si="30"/>
        <v>0</v>
      </c>
      <c r="AB216" s="1147">
        <f t="shared" si="30"/>
        <v>0</v>
      </c>
      <c r="AC216" s="1140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30">
        <f t="shared" si="25"/>
        <v>0</v>
      </c>
      <c r="AE216" s="1141">
        <f t="shared" si="25"/>
        <v>0</v>
      </c>
      <c r="AF216" s="1141">
        <f t="shared" si="25"/>
        <v>0</v>
      </c>
      <c r="AG216" s="1141">
        <f t="shared" si="25"/>
        <v>0</v>
      </c>
      <c r="AH216" s="1142">
        <f t="shared" si="25"/>
        <v>0</v>
      </c>
      <c r="AI216" s="1142">
        <f t="shared" si="25"/>
        <v>0</v>
      </c>
      <c r="AJ216" s="1143">
        <f>IF(ISERROR(VLOOKUP($A216,기획현황!$F:$BS,기획현황!$AM$1,FALSE))=TRUE,0,VLOOKUP($A216,기획현황!$F:$BS,기획현황!$AM$1,FALSE))</f>
        <v>0</v>
      </c>
      <c r="AK216" s="1138">
        <f t="shared" si="27"/>
        <v>0</v>
      </c>
      <c r="AL216" s="31"/>
    </row>
    <row r="217" spans="2:38" ht="53.25" customHeight="1">
      <c r="B217" s="310" t="str">
        <f t="shared" si="29"/>
        <v/>
      </c>
      <c r="C217" s="1125">
        <f>IF(ISERROR(VLOOKUP($A217,기획현황!$F:$BS,기획현황!$AG$1,FALSE))=TRUE,0,VLOOKUP($A217,기획현황!$F:$BS,기획현황!$AG$1,FALSE))</f>
        <v>0</v>
      </c>
      <c r="D217" s="1125">
        <f>IF(ISERROR(VLOOKUP($A217,기획현황!$F:$BS,기획현황!$AK$1,FALSE))=TRUE,0,VLOOKUP($A217,기획현황!$F:$BS,기획현황!$AK$1,FALSE))</f>
        <v>0</v>
      </c>
      <c r="F217" s="1148"/>
      <c r="G217" s="1127" t="str">
        <f>IF(ISERROR(VLOOKUP($A217,기획현황!$F:$BS,기획현황!$U$1,FALSE))=TRUE,"",VLOOKUP($A217,기획현황!$F:$BS,기획현황!$U$1,FALSE))</f>
        <v/>
      </c>
      <c r="H217" s="1127" t="str">
        <f>IF(ISERROR(VLOOKUP($A217,기획현황!$F:$BS,기획현황!$X$1,FALSE))=TRUE,"",VLOOKUP($A217,기획현황!$F:$BS,기획현황!$X$1,FALSE))</f>
        <v/>
      </c>
      <c r="I217" s="1128" t="str">
        <f>IF(ISERROR(VLOOKUP($A217,기획현황!$F:$BS,기획현황!$AG$1,FALSE))=TRUE,"",VLOOKUP($A217,기획현황!$F:$BS,기획현황!$AG$1,FALSE))</f>
        <v/>
      </c>
      <c r="J217" s="1144">
        <f>SUMIF(기획현황!$F:$F,$A217,기획현황!$AF:$AF)</f>
        <v>0</v>
      </c>
      <c r="K217" s="1130">
        <f>IF(ISERROR(VLOOKUP($A217,기획현황!$F:$BS,기획현황!$AU$1,FALSE))=TRUE,0,VLOOKUP($A217,기획현황!$F:$BS,기획현황!$AU$1,FALSE))</f>
        <v>0</v>
      </c>
      <c r="L217" s="1131">
        <f>IF(ISERROR(VLOOKUP($A217,기획현황!$F:$BS,기획현황!$AV$1,FALSE))=TRUE,0,VLOOKUP($A217,기획현황!$F:$BS,기획현황!$AV$1,FALSE))</f>
        <v>0</v>
      </c>
      <c r="M217" s="1132">
        <f>IF(ISERROR(VLOOKUP($A217,기획현황!$F:$BS,기획현황!$AW$1,FALSE))=TRUE,0,VLOOKUP($A217,기획현황!$F:$BS,기획현황!$AW$1,FALSE))</f>
        <v>0</v>
      </c>
      <c r="N217" s="1133">
        <f>IF(ISERROR(VLOOKUP($A217,기획현황!$F:$BS,기획현황!$AP$1,FALSE))=TRUE,0,VLOOKUP($A217,기획현황!$F:$BS,기획현황!$AP$1,FALSE))</f>
        <v>0</v>
      </c>
      <c r="O217" s="1134">
        <f t="shared" si="26"/>
        <v>0</v>
      </c>
      <c r="P217" s="1135">
        <f t="shared" si="26"/>
        <v>0</v>
      </c>
      <c r="Q217" s="1135">
        <f t="shared" si="26"/>
        <v>0</v>
      </c>
      <c r="R217" s="1135">
        <f t="shared" si="26"/>
        <v>0</v>
      </c>
      <c r="S217" s="1136">
        <f t="shared" si="26"/>
        <v>0</v>
      </c>
      <c r="T217" s="1136">
        <f t="shared" si="26"/>
        <v>0</v>
      </c>
      <c r="U217" s="1137">
        <f>IF(ISERROR(VLOOKUP($A217,기획현황!$F:$BS,기획현황!$AM$1,FALSE))=TRUE,0,VLOOKUP($A217,기획현황!$F:$BS,기획현황!$AM$1,FALSE))</f>
        <v>0</v>
      </c>
      <c r="V217" s="1138">
        <f t="shared" si="28"/>
        <v>0</v>
      </c>
      <c r="W217" s="1139">
        <f>IF(ISERROR(VLOOKUP($A217,기획현황!$F:$BS,기획현황!$BG$1,FALSE))=TRUE,0,VLOOKUP($A217,기획현황!$F:$BS,기획현황!$BG$1,FALSE))</f>
        <v>0</v>
      </c>
      <c r="X217" s="1138"/>
      <c r="Y217" s="238"/>
      <c r="Z217" s="1130">
        <f t="shared" si="30"/>
        <v>0</v>
      </c>
      <c r="AA217" s="1131">
        <f t="shared" si="30"/>
        <v>0</v>
      </c>
      <c r="AB217" s="1147">
        <f t="shared" si="30"/>
        <v>0</v>
      </c>
      <c r="AC217" s="1140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30">
        <f t="shared" si="25"/>
        <v>0</v>
      </c>
      <c r="AE217" s="1141">
        <f t="shared" si="25"/>
        <v>0</v>
      </c>
      <c r="AF217" s="1141">
        <f t="shared" si="25"/>
        <v>0</v>
      </c>
      <c r="AG217" s="1141">
        <f t="shared" si="25"/>
        <v>0</v>
      </c>
      <c r="AH217" s="1142">
        <f t="shared" si="25"/>
        <v>0</v>
      </c>
      <c r="AI217" s="1142">
        <f t="shared" si="25"/>
        <v>0</v>
      </c>
      <c r="AJ217" s="1143">
        <f>IF(ISERROR(VLOOKUP($A217,기획현황!$F:$BS,기획현황!$AM$1,FALSE))=TRUE,0,VLOOKUP($A217,기획현황!$F:$BS,기획현황!$AM$1,FALSE))</f>
        <v>0</v>
      </c>
      <c r="AK217" s="1138">
        <f t="shared" si="27"/>
        <v>0</v>
      </c>
      <c r="AL217" s="31"/>
    </row>
    <row r="218" spans="2:38" ht="53.25" customHeight="1">
      <c r="B218" s="310" t="str">
        <f t="shared" si="29"/>
        <v/>
      </c>
      <c r="C218" s="1125">
        <f>IF(ISERROR(VLOOKUP($A218,기획현황!$F:$BS,기획현황!$AG$1,FALSE))=TRUE,0,VLOOKUP($A218,기획현황!$F:$BS,기획현황!$AG$1,FALSE))</f>
        <v>0</v>
      </c>
      <c r="D218" s="1125">
        <f>IF(ISERROR(VLOOKUP($A218,기획현황!$F:$BS,기획현황!$AK$1,FALSE))=TRUE,0,VLOOKUP($A218,기획현황!$F:$BS,기획현황!$AK$1,FALSE))</f>
        <v>0</v>
      </c>
      <c r="F218" s="1148"/>
      <c r="G218" s="1127" t="str">
        <f>IF(ISERROR(VLOOKUP($A218,기획현황!$F:$BS,기획현황!$U$1,FALSE))=TRUE,"",VLOOKUP($A218,기획현황!$F:$BS,기획현황!$U$1,FALSE))</f>
        <v/>
      </c>
      <c r="H218" s="1127" t="str">
        <f>IF(ISERROR(VLOOKUP($A218,기획현황!$F:$BS,기획현황!$X$1,FALSE))=TRUE,"",VLOOKUP($A218,기획현황!$F:$BS,기획현황!$X$1,FALSE))</f>
        <v/>
      </c>
      <c r="I218" s="1128" t="str">
        <f>IF(ISERROR(VLOOKUP($A218,기획현황!$F:$BS,기획현황!$AG$1,FALSE))=TRUE,"",VLOOKUP($A218,기획현황!$F:$BS,기획현황!$AG$1,FALSE))</f>
        <v/>
      </c>
      <c r="J218" s="1144">
        <f>SUMIF(기획현황!$F:$F,$A218,기획현황!$AF:$AF)</f>
        <v>0</v>
      </c>
      <c r="K218" s="1130">
        <f>IF(ISERROR(VLOOKUP($A218,기획현황!$F:$BS,기획현황!$AU$1,FALSE))=TRUE,0,VLOOKUP($A218,기획현황!$F:$BS,기획현황!$AU$1,FALSE))</f>
        <v>0</v>
      </c>
      <c r="L218" s="1131">
        <f>IF(ISERROR(VLOOKUP($A218,기획현황!$F:$BS,기획현황!$AV$1,FALSE))=TRUE,0,VLOOKUP($A218,기획현황!$F:$BS,기획현황!$AV$1,FALSE))</f>
        <v>0</v>
      </c>
      <c r="M218" s="1132">
        <f>IF(ISERROR(VLOOKUP($A218,기획현황!$F:$BS,기획현황!$AW$1,FALSE))=TRUE,0,VLOOKUP($A218,기획현황!$F:$BS,기획현황!$AW$1,FALSE))</f>
        <v>0</v>
      </c>
      <c r="N218" s="1133">
        <f>IF(ISERROR(VLOOKUP($A218,기획현황!$F:$BS,기획현황!$AP$1,FALSE))=TRUE,0,VLOOKUP($A218,기획현황!$F:$BS,기획현황!$AP$1,FALSE))</f>
        <v>0</v>
      </c>
      <c r="O218" s="1134">
        <f t="shared" si="26"/>
        <v>0</v>
      </c>
      <c r="P218" s="1135">
        <f t="shared" si="26"/>
        <v>0</v>
      </c>
      <c r="Q218" s="1135">
        <f t="shared" si="26"/>
        <v>0</v>
      </c>
      <c r="R218" s="1135">
        <f t="shared" si="26"/>
        <v>0</v>
      </c>
      <c r="S218" s="1136">
        <f t="shared" si="26"/>
        <v>0</v>
      </c>
      <c r="T218" s="1136">
        <f t="shared" si="26"/>
        <v>0</v>
      </c>
      <c r="U218" s="1137">
        <f>IF(ISERROR(VLOOKUP($A218,기획현황!$F:$BS,기획현황!$AM$1,FALSE))=TRUE,0,VLOOKUP($A218,기획현황!$F:$BS,기획현황!$AM$1,FALSE))</f>
        <v>0</v>
      </c>
      <c r="V218" s="1138">
        <f t="shared" si="28"/>
        <v>0</v>
      </c>
      <c r="W218" s="1139">
        <f>IF(ISERROR(VLOOKUP($A218,기획현황!$F:$BS,기획현황!$BG$1,FALSE))=TRUE,0,VLOOKUP($A218,기획현황!$F:$BS,기획현황!$BG$1,FALSE))</f>
        <v>0</v>
      </c>
      <c r="X218" s="1138"/>
      <c r="Y218" s="238"/>
      <c r="Z218" s="1130">
        <f t="shared" si="30"/>
        <v>0</v>
      </c>
      <c r="AA218" s="1131">
        <f t="shared" si="30"/>
        <v>0</v>
      </c>
      <c r="AB218" s="1147">
        <f t="shared" si="30"/>
        <v>0</v>
      </c>
      <c r="AC218" s="1140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30">
        <f t="shared" si="25"/>
        <v>0</v>
      </c>
      <c r="AE218" s="1141">
        <f t="shared" si="25"/>
        <v>0</v>
      </c>
      <c r="AF218" s="1141">
        <f t="shared" si="25"/>
        <v>0</v>
      </c>
      <c r="AG218" s="1141">
        <f t="shared" si="25"/>
        <v>0</v>
      </c>
      <c r="AH218" s="1142">
        <f t="shared" si="25"/>
        <v>0</v>
      </c>
      <c r="AI218" s="1142">
        <f t="shared" si="25"/>
        <v>0</v>
      </c>
      <c r="AJ218" s="1143">
        <f>IF(ISERROR(VLOOKUP($A218,기획현황!$F:$BS,기획현황!$AM$1,FALSE))=TRUE,0,VLOOKUP($A218,기획현황!$F:$BS,기획현황!$AM$1,FALSE))</f>
        <v>0</v>
      </c>
      <c r="AK218" s="1138">
        <f t="shared" si="27"/>
        <v>0</v>
      </c>
      <c r="AL218" s="31"/>
    </row>
    <row r="219" spans="2:38" ht="53.25" customHeight="1">
      <c r="B219" s="310" t="str">
        <f t="shared" si="29"/>
        <v/>
      </c>
      <c r="C219" s="1125">
        <f>IF(ISERROR(VLOOKUP($A219,기획현황!$F:$BS,기획현황!$AG$1,FALSE))=TRUE,0,VLOOKUP($A219,기획현황!$F:$BS,기획현황!$AG$1,FALSE))</f>
        <v>0</v>
      </c>
      <c r="D219" s="1125">
        <f>IF(ISERROR(VLOOKUP($A219,기획현황!$F:$BS,기획현황!$AK$1,FALSE))=TRUE,0,VLOOKUP($A219,기획현황!$F:$BS,기획현황!$AK$1,FALSE))</f>
        <v>0</v>
      </c>
      <c r="F219" s="1148"/>
      <c r="G219" s="1127" t="str">
        <f>IF(ISERROR(VLOOKUP($A219,기획현황!$F:$BS,기획현황!$U$1,FALSE))=TRUE,"",VLOOKUP($A219,기획현황!$F:$BS,기획현황!$U$1,FALSE))</f>
        <v/>
      </c>
      <c r="H219" s="1127" t="str">
        <f>IF(ISERROR(VLOOKUP($A219,기획현황!$F:$BS,기획현황!$X$1,FALSE))=TRUE,"",VLOOKUP($A219,기획현황!$F:$BS,기획현황!$X$1,FALSE))</f>
        <v/>
      </c>
      <c r="I219" s="1128" t="str">
        <f>IF(ISERROR(VLOOKUP($A219,기획현황!$F:$BS,기획현황!$AG$1,FALSE))=TRUE,"",VLOOKUP($A219,기획현황!$F:$BS,기획현황!$AG$1,FALSE))</f>
        <v/>
      </c>
      <c r="J219" s="1144">
        <f>SUMIF(기획현황!$F:$F,$A219,기획현황!$AF:$AF)</f>
        <v>0</v>
      </c>
      <c r="K219" s="1130">
        <f>IF(ISERROR(VLOOKUP($A219,기획현황!$F:$BS,기획현황!$AU$1,FALSE))=TRUE,0,VLOOKUP($A219,기획현황!$F:$BS,기획현황!$AU$1,FALSE))</f>
        <v>0</v>
      </c>
      <c r="L219" s="1131">
        <f>IF(ISERROR(VLOOKUP($A219,기획현황!$F:$BS,기획현황!$AV$1,FALSE))=TRUE,0,VLOOKUP($A219,기획현황!$F:$BS,기획현황!$AV$1,FALSE))</f>
        <v>0</v>
      </c>
      <c r="M219" s="1132">
        <f>IF(ISERROR(VLOOKUP($A219,기획현황!$F:$BS,기획현황!$AW$1,FALSE))=TRUE,0,VLOOKUP($A219,기획현황!$F:$BS,기획현황!$AW$1,FALSE))</f>
        <v>0</v>
      </c>
      <c r="N219" s="1133">
        <f>IF(ISERROR(VLOOKUP($A219,기획현황!$F:$BS,기획현황!$AP$1,FALSE))=TRUE,0,VLOOKUP($A219,기획현황!$F:$BS,기획현황!$AP$1,FALSE))</f>
        <v>0</v>
      </c>
      <c r="O219" s="1134">
        <f t="shared" si="26"/>
        <v>0</v>
      </c>
      <c r="P219" s="1135">
        <f t="shared" si="26"/>
        <v>0</v>
      </c>
      <c r="Q219" s="1135">
        <f t="shared" si="26"/>
        <v>0</v>
      </c>
      <c r="R219" s="1135">
        <f t="shared" si="26"/>
        <v>0</v>
      </c>
      <c r="S219" s="1136">
        <f t="shared" si="26"/>
        <v>0</v>
      </c>
      <c r="T219" s="1136">
        <f t="shared" si="26"/>
        <v>0</v>
      </c>
      <c r="U219" s="1137">
        <f>IF(ISERROR(VLOOKUP($A219,기획현황!$F:$BS,기획현황!$AM$1,FALSE))=TRUE,0,VLOOKUP($A219,기획현황!$F:$BS,기획현황!$AM$1,FALSE))</f>
        <v>0</v>
      </c>
      <c r="V219" s="1138">
        <f t="shared" si="28"/>
        <v>0</v>
      </c>
      <c r="W219" s="1139">
        <f>IF(ISERROR(VLOOKUP($A219,기획현황!$F:$BS,기획현황!$BG$1,FALSE))=TRUE,0,VLOOKUP($A219,기획현황!$F:$BS,기획현황!$BG$1,FALSE))</f>
        <v>0</v>
      </c>
      <c r="X219" s="1138"/>
      <c r="Y219" s="238"/>
      <c r="Z219" s="1130">
        <f t="shared" si="30"/>
        <v>0</v>
      </c>
      <c r="AA219" s="1131">
        <f t="shared" si="30"/>
        <v>0</v>
      </c>
      <c r="AB219" s="1147">
        <f t="shared" si="30"/>
        <v>0</v>
      </c>
      <c r="AC219" s="1140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30">
        <f t="shared" si="25"/>
        <v>0</v>
      </c>
      <c r="AE219" s="1141">
        <f t="shared" si="25"/>
        <v>0</v>
      </c>
      <c r="AF219" s="1141">
        <f t="shared" si="25"/>
        <v>0</v>
      </c>
      <c r="AG219" s="1141">
        <f t="shared" si="25"/>
        <v>0</v>
      </c>
      <c r="AH219" s="1142">
        <f t="shared" si="25"/>
        <v>0</v>
      </c>
      <c r="AI219" s="1142">
        <f t="shared" si="25"/>
        <v>0</v>
      </c>
      <c r="AJ219" s="1143">
        <f>IF(ISERROR(VLOOKUP($A219,기획현황!$F:$BS,기획현황!$AM$1,FALSE))=TRUE,0,VLOOKUP($A219,기획현황!$F:$BS,기획현황!$AM$1,FALSE))</f>
        <v>0</v>
      </c>
      <c r="AK219" s="1138">
        <f t="shared" si="27"/>
        <v>0</v>
      </c>
      <c r="AL219" s="31"/>
    </row>
    <row r="220" spans="2:38" ht="53.25" customHeight="1">
      <c r="B220" s="310" t="str">
        <f t="shared" si="29"/>
        <v/>
      </c>
      <c r="C220" s="1125">
        <f>IF(ISERROR(VLOOKUP($A220,기획현황!$F:$BS,기획현황!$AG$1,FALSE))=TRUE,0,VLOOKUP($A220,기획현황!$F:$BS,기획현황!$AG$1,FALSE))</f>
        <v>0</v>
      </c>
      <c r="D220" s="1125">
        <f>IF(ISERROR(VLOOKUP($A220,기획현황!$F:$BS,기획현황!$AK$1,FALSE))=TRUE,0,VLOOKUP($A220,기획현황!$F:$BS,기획현황!$AK$1,FALSE))</f>
        <v>0</v>
      </c>
      <c r="F220" s="1148"/>
      <c r="G220" s="1127" t="str">
        <f>IF(ISERROR(VLOOKUP($A220,기획현황!$F:$BS,기획현황!$U$1,FALSE))=TRUE,"",VLOOKUP($A220,기획현황!$F:$BS,기획현황!$U$1,FALSE))</f>
        <v/>
      </c>
      <c r="H220" s="1127" t="str">
        <f>IF(ISERROR(VLOOKUP($A220,기획현황!$F:$BS,기획현황!$X$1,FALSE))=TRUE,"",VLOOKUP($A220,기획현황!$F:$BS,기획현황!$X$1,FALSE))</f>
        <v/>
      </c>
      <c r="I220" s="1128" t="str">
        <f>IF(ISERROR(VLOOKUP($A220,기획현황!$F:$BS,기획현황!$AG$1,FALSE))=TRUE,"",VLOOKUP($A220,기획현황!$F:$BS,기획현황!$AG$1,FALSE))</f>
        <v/>
      </c>
      <c r="J220" s="1144">
        <f>SUMIF(기획현황!$F:$F,$A220,기획현황!$AF:$AF)</f>
        <v>0</v>
      </c>
      <c r="K220" s="1130">
        <f>IF(ISERROR(VLOOKUP($A220,기획현황!$F:$BS,기획현황!$AU$1,FALSE))=TRUE,0,VLOOKUP($A220,기획현황!$F:$BS,기획현황!$AU$1,FALSE))</f>
        <v>0</v>
      </c>
      <c r="L220" s="1131">
        <f>IF(ISERROR(VLOOKUP($A220,기획현황!$F:$BS,기획현황!$AV$1,FALSE))=TRUE,0,VLOOKUP($A220,기획현황!$F:$BS,기획현황!$AV$1,FALSE))</f>
        <v>0</v>
      </c>
      <c r="M220" s="1132">
        <f>IF(ISERROR(VLOOKUP($A220,기획현황!$F:$BS,기획현황!$AW$1,FALSE))=TRUE,0,VLOOKUP($A220,기획현황!$F:$BS,기획현황!$AW$1,FALSE))</f>
        <v>0</v>
      </c>
      <c r="N220" s="1133">
        <f>IF(ISERROR(VLOOKUP($A220,기획현황!$F:$BS,기획현황!$AP$1,FALSE))=TRUE,0,VLOOKUP($A220,기획현황!$F:$BS,기획현황!$AP$1,FALSE))</f>
        <v>0</v>
      </c>
      <c r="O220" s="1134">
        <f t="shared" si="26"/>
        <v>0</v>
      </c>
      <c r="P220" s="1135">
        <f t="shared" si="26"/>
        <v>0</v>
      </c>
      <c r="Q220" s="1135">
        <f t="shared" si="26"/>
        <v>0</v>
      </c>
      <c r="R220" s="1135">
        <f t="shared" si="26"/>
        <v>0</v>
      </c>
      <c r="S220" s="1136">
        <f t="shared" si="26"/>
        <v>0</v>
      </c>
      <c r="T220" s="1136">
        <f t="shared" si="26"/>
        <v>0</v>
      </c>
      <c r="U220" s="1137">
        <f>IF(ISERROR(VLOOKUP($A220,기획현황!$F:$BS,기획현황!$AM$1,FALSE))=TRUE,0,VLOOKUP($A220,기획현황!$F:$BS,기획현황!$AM$1,FALSE))</f>
        <v>0</v>
      </c>
      <c r="V220" s="1138">
        <f t="shared" si="28"/>
        <v>0</v>
      </c>
      <c r="W220" s="1139">
        <f>IF(ISERROR(VLOOKUP($A220,기획현황!$F:$BS,기획현황!$BG$1,FALSE))=TRUE,0,VLOOKUP($A220,기획현황!$F:$BS,기획현황!$BG$1,FALSE))</f>
        <v>0</v>
      </c>
      <c r="X220" s="1138"/>
      <c r="Y220" s="238"/>
      <c r="Z220" s="1130">
        <f t="shared" si="30"/>
        <v>0</v>
      </c>
      <c r="AA220" s="1131">
        <f t="shared" si="30"/>
        <v>0</v>
      </c>
      <c r="AB220" s="1147">
        <f t="shared" si="30"/>
        <v>0</v>
      </c>
      <c r="AC220" s="1140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30">
        <f t="shared" si="25"/>
        <v>0</v>
      </c>
      <c r="AE220" s="1141">
        <f t="shared" si="25"/>
        <v>0</v>
      </c>
      <c r="AF220" s="1141">
        <f t="shared" si="25"/>
        <v>0</v>
      </c>
      <c r="AG220" s="1141">
        <f t="shared" si="25"/>
        <v>0</v>
      </c>
      <c r="AH220" s="1142">
        <f t="shared" si="25"/>
        <v>0</v>
      </c>
      <c r="AI220" s="1142">
        <f t="shared" si="25"/>
        <v>0</v>
      </c>
      <c r="AJ220" s="1143">
        <f>IF(ISERROR(VLOOKUP($A220,기획현황!$F:$BS,기획현황!$AM$1,FALSE))=TRUE,0,VLOOKUP($A220,기획현황!$F:$BS,기획현황!$AM$1,FALSE))</f>
        <v>0</v>
      </c>
      <c r="AK220" s="1138">
        <f t="shared" si="27"/>
        <v>0</v>
      </c>
      <c r="AL220" s="31"/>
    </row>
    <row r="221" spans="2:38" ht="53.25" customHeight="1">
      <c r="B221" s="310" t="str">
        <f t="shared" si="29"/>
        <v/>
      </c>
      <c r="C221" s="1125">
        <f>IF(ISERROR(VLOOKUP($A221,기획현황!$F:$BS,기획현황!$AG$1,FALSE))=TRUE,0,VLOOKUP($A221,기획현황!$F:$BS,기획현황!$AG$1,FALSE))</f>
        <v>0</v>
      </c>
      <c r="D221" s="1125">
        <f>IF(ISERROR(VLOOKUP($A221,기획현황!$F:$BS,기획현황!$AK$1,FALSE))=TRUE,0,VLOOKUP($A221,기획현황!$F:$BS,기획현황!$AK$1,FALSE))</f>
        <v>0</v>
      </c>
      <c r="F221" s="1148"/>
      <c r="G221" s="1127" t="str">
        <f>IF(ISERROR(VLOOKUP($A221,기획현황!$F:$BS,기획현황!$U$1,FALSE))=TRUE,"",VLOOKUP($A221,기획현황!$F:$BS,기획현황!$U$1,FALSE))</f>
        <v/>
      </c>
      <c r="H221" s="1127" t="str">
        <f>IF(ISERROR(VLOOKUP($A221,기획현황!$F:$BS,기획현황!$X$1,FALSE))=TRUE,"",VLOOKUP($A221,기획현황!$F:$BS,기획현황!$X$1,FALSE))</f>
        <v/>
      </c>
      <c r="I221" s="1128" t="str">
        <f>IF(ISERROR(VLOOKUP($A221,기획현황!$F:$BS,기획현황!$AG$1,FALSE))=TRUE,"",VLOOKUP($A221,기획현황!$F:$BS,기획현황!$AG$1,FALSE))</f>
        <v/>
      </c>
      <c r="J221" s="1144">
        <f>SUMIF(기획현황!$F:$F,$A221,기획현황!$AF:$AF)</f>
        <v>0</v>
      </c>
      <c r="K221" s="1130">
        <f>IF(ISERROR(VLOOKUP($A221,기획현황!$F:$BS,기획현황!$AU$1,FALSE))=TRUE,0,VLOOKUP($A221,기획현황!$F:$BS,기획현황!$AU$1,FALSE))</f>
        <v>0</v>
      </c>
      <c r="L221" s="1131">
        <f>IF(ISERROR(VLOOKUP($A221,기획현황!$F:$BS,기획현황!$AV$1,FALSE))=TRUE,0,VLOOKUP($A221,기획현황!$F:$BS,기획현황!$AV$1,FALSE))</f>
        <v>0</v>
      </c>
      <c r="M221" s="1132">
        <f>IF(ISERROR(VLOOKUP($A221,기획현황!$F:$BS,기획현황!$AW$1,FALSE))=TRUE,0,VLOOKUP($A221,기획현황!$F:$BS,기획현황!$AW$1,FALSE))</f>
        <v>0</v>
      </c>
      <c r="N221" s="1133">
        <f>IF(ISERROR(VLOOKUP($A221,기획현황!$F:$BS,기획현황!$AP$1,FALSE))=TRUE,0,VLOOKUP($A221,기획현황!$F:$BS,기획현황!$AP$1,FALSE))</f>
        <v>0</v>
      </c>
      <c r="O221" s="1134">
        <f t="shared" si="26"/>
        <v>0</v>
      </c>
      <c r="P221" s="1135">
        <f t="shared" si="26"/>
        <v>0</v>
      </c>
      <c r="Q221" s="1135">
        <f t="shared" si="26"/>
        <v>0</v>
      </c>
      <c r="R221" s="1135">
        <f t="shared" si="26"/>
        <v>0</v>
      </c>
      <c r="S221" s="1136">
        <f t="shared" si="26"/>
        <v>0</v>
      </c>
      <c r="T221" s="1136">
        <f t="shared" si="26"/>
        <v>0</v>
      </c>
      <c r="U221" s="1137">
        <f>IF(ISERROR(VLOOKUP($A221,기획현황!$F:$BS,기획현황!$AM$1,FALSE))=TRUE,0,VLOOKUP($A221,기획현황!$F:$BS,기획현황!$AM$1,FALSE))</f>
        <v>0</v>
      </c>
      <c r="V221" s="1138">
        <f t="shared" si="28"/>
        <v>0</v>
      </c>
      <c r="W221" s="1139">
        <f>IF(ISERROR(VLOOKUP($A221,기획현황!$F:$BS,기획현황!$BG$1,FALSE))=TRUE,0,VLOOKUP($A221,기획현황!$F:$BS,기획현황!$BG$1,FALSE))</f>
        <v>0</v>
      </c>
      <c r="X221" s="1138"/>
      <c r="Y221" s="238"/>
      <c r="Z221" s="1130">
        <f t="shared" si="30"/>
        <v>0</v>
      </c>
      <c r="AA221" s="1131">
        <f t="shared" si="30"/>
        <v>0</v>
      </c>
      <c r="AB221" s="1147">
        <f t="shared" si="30"/>
        <v>0</v>
      </c>
      <c r="AC221" s="1140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30">
        <f t="shared" si="25"/>
        <v>0</v>
      </c>
      <c r="AE221" s="1141">
        <f t="shared" si="25"/>
        <v>0</v>
      </c>
      <c r="AF221" s="1141">
        <f t="shared" si="25"/>
        <v>0</v>
      </c>
      <c r="AG221" s="1141">
        <f t="shared" si="25"/>
        <v>0</v>
      </c>
      <c r="AH221" s="1142">
        <f t="shared" si="25"/>
        <v>0</v>
      </c>
      <c r="AI221" s="1142">
        <f t="shared" si="25"/>
        <v>0</v>
      </c>
      <c r="AJ221" s="1143">
        <f>IF(ISERROR(VLOOKUP($A221,기획현황!$F:$BS,기획현황!$AM$1,FALSE))=TRUE,0,VLOOKUP($A221,기획현황!$F:$BS,기획현황!$AM$1,FALSE))</f>
        <v>0</v>
      </c>
      <c r="AK221" s="1138">
        <f t="shared" si="27"/>
        <v>0</v>
      </c>
      <c r="AL221" s="31"/>
    </row>
    <row r="222" spans="2:38" ht="53.25" customHeight="1">
      <c r="B222" s="310" t="str">
        <f t="shared" si="29"/>
        <v/>
      </c>
      <c r="C222" s="1125">
        <f>IF(ISERROR(VLOOKUP($A222,기획현황!$F:$BS,기획현황!$AG$1,FALSE))=TRUE,0,VLOOKUP($A222,기획현황!$F:$BS,기획현황!$AG$1,FALSE))</f>
        <v>0</v>
      </c>
      <c r="D222" s="1125">
        <f>IF(ISERROR(VLOOKUP($A222,기획현황!$F:$BS,기획현황!$AK$1,FALSE))=TRUE,0,VLOOKUP($A222,기획현황!$F:$BS,기획현황!$AK$1,FALSE))</f>
        <v>0</v>
      </c>
      <c r="F222" s="1148"/>
      <c r="G222" s="1127" t="str">
        <f>IF(ISERROR(VLOOKUP($A222,기획현황!$F:$BS,기획현황!$U$1,FALSE))=TRUE,"",VLOOKUP($A222,기획현황!$F:$BS,기획현황!$U$1,FALSE))</f>
        <v/>
      </c>
      <c r="H222" s="1127" t="str">
        <f>IF(ISERROR(VLOOKUP($A222,기획현황!$F:$BS,기획현황!$X$1,FALSE))=TRUE,"",VLOOKUP($A222,기획현황!$F:$BS,기획현황!$X$1,FALSE))</f>
        <v/>
      </c>
      <c r="I222" s="1128" t="str">
        <f>IF(ISERROR(VLOOKUP($A222,기획현황!$F:$BS,기획현황!$AG$1,FALSE))=TRUE,"",VLOOKUP($A222,기획현황!$F:$BS,기획현황!$AG$1,FALSE))</f>
        <v/>
      </c>
      <c r="J222" s="1144">
        <f>SUMIF(기획현황!$F:$F,$A222,기획현황!$AF:$AF)</f>
        <v>0</v>
      </c>
      <c r="K222" s="1130">
        <f>IF(ISERROR(VLOOKUP($A222,기획현황!$F:$BS,기획현황!$AU$1,FALSE))=TRUE,0,VLOOKUP($A222,기획현황!$F:$BS,기획현황!$AU$1,FALSE))</f>
        <v>0</v>
      </c>
      <c r="L222" s="1131">
        <f>IF(ISERROR(VLOOKUP($A222,기획현황!$F:$BS,기획현황!$AV$1,FALSE))=TRUE,0,VLOOKUP($A222,기획현황!$F:$BS,기획현황!$AV$1,FALSE))</f>
        <v>0</v>
      </c>
      <c r="M222" s="1132">
        <f>IF(ISERROR(VLOOKUP($A222,기획현황!$F:$BS,기획현황!$AW$1,FALSE))=TRUE,0,VLOOKUP($A222,기획현황!$F:$BS,기획현황!$AW$1,FALSE))</f>
        <v>0</v>
      </c>
      <c r="N222" s="1133">
        <f>IF(ISERROR(VLOOKUP($A222,기획현황!$F:$BS,기획현황!$AP$1,FALSE))=TRUE,0,VLOOKUP($A222,기획현황!$F:$BS,기획현황!$AP$1,FALSE))</f>
        <v>0</v>
      </c>
      <c r="O222" s="1134">
        <f t="shared" si="26"/>
        <v>0</v>
      </c>
      <c r="P222" s="1135">
        <f t="shared" si="26"/>
        <v>0</v>
      </c>
      <c r="Q222" s="1135">
        <f t="shared" si="26"/>
        <v>0</v>
      </c>
      <c r="R222" s="1135">
        <f t="shared" si="26"/>
        <v>0</v>
      </c>
      <c r="S222" s="1136">
        <f t="shared" si="26"/>
        <v>0</v>
      </c>
      <c r="T222" s="1136">
        <f t="shared" si="26"/>
        <v>0</v>
      </c>
      <c r="U222" s="1137">
        <f>IF(ISERROR(VLOOKUP($A222,기획현황!$F:$BS,기획현황!$AM$1,FALSE))=TRUE,0,VLOOKUP($A222,기획현황!$F:$BS,기획현황!$AM$1,FALSE))</f>
        <v>0</v>
      </c>
      <c r="V222" s="1138">
        <f t="shared" si="28"/>
        <v>0</v>
      </c>
      <c r="W222" s="1139">
        <f>IF(ISERROR(VLOOKUP($A222,기획현황!$F:$BS,기획현황!$BG$1,FALSE))=TRUE,0,VLOOKUP($A222,기획현황!$F:$BS,기획현황!$BG$1,FALSE))</f>
        <v>0</v>
      </c>
      <c r="X222" s="1138"/>
      <c r="Y222" s="238"/>
      <c r="Z222" s="1130">
        <f t="shared" si="30"/>
        <v>0</v>
      </c>
      <c r="AA222" s="1131">
        <f t="shared" si="30"/>
        <v>0</v>
      </c>
      <c r="AB222" s="1147">
        <f t="shared" si="30"/>
        <v>0</v>
      </c>
      <c r="AC222" s="1140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30">
        <f t="shared" si="25"/>
        <v>0</v>
      </c>
      <c r="AE222" s="1141">
        <f t="shared" si="25"/>
        <v>0</v>
      </c>
      <c r="AF222" s="1141">
        <f t="shared" si="25"/>
        <v>0</v>
      </c>
      <c r="AG222" s="1141">
        <f t="shared" si="25"/>
        <v>0</v>
      </c>
      <c r="AH222" s="1142">
        <f t="shared" si="25"/>
        <v>0</v>
      </c>
      <c r="AI222" s="1142">
        <f t="shared" si="25"/>
        <v>0</v>
      </c>
      <c r="AJ222" s="1143">
        <f>IF(ISERROR(VLOOKUP($A222,기획현황!$F:$BS,기획현황!$AM$1,FALSE))=TRUE,0,VLOOKUP($A222,기획현황!$F:$BS,기획현황!$AM$1,FALSE))</f>
        <v>0</v>
      </c>
      <c r="AK222" s="1138">
        <f t="shared" si="27"/>
        <v>0</v>
      </c>
      <c r="AL222" s="31"/>
    </row>
    <row r="223" spans="2:38" ht="53.25" customHeight="1">
      <c r="B223" s="310" t="str">
        <f t="shared" si="29"/>
        <v/>
      </c>
      <c r="C223" s="1125">
        <f>IF(ISERROR(VLOOKUP($A223,기획현황!$F:$BS,기획현황!$AG$1,FALSE))=TRUE,0,VLOOKUP($A223,기획현황!$F:$BS,기획현황!$AG$1,FALSE))</f>
        <v>0</v>
      </c>
      <c r="D223" s="1125">
        <f>IF(ISERROR(VLOOKUP($A223,기획현황!$F:$BS,기획현황!$AK$1,FALSE))=TRUE,0,VLOOKUP($A223,기획현황!$F:$BS,기획현황!$AK$1,FALSE))</f>
        <v>0</v>
      </c>
      <c r="F223" s="1148"/>
      <c r="G223" s="1127" t="str">
        <f>IF(ISERROR(VLOOKUP($A223,기획현황!$F:$BS,기획현황!$U$1,FALSE))=TRUE,"",VLOOKUP($A223,기획현황!$F:$BS,기획현황!$U$1,FALSE))</f>
        <v/>
      </c>
      <c r="H223" s="1127" t="str">
        <f>IF(ISERROR(VLOOKUP($A223,기획현황!$F:$BS,기획현황!$X$1,FALSE))=TRUE,"",VLOOKUP($A223,기획현황!$F:$BS,기획현황!$X$1,FALSE))</f>
        <v/>
      </c>
      <c r="I223" s="1128" t="str">
        <f>IF(ISERROR(VLOOKUP($A223,기획현황!$F:$BS,기획현황!$AG$1,FALSE))=TRUE,"",VLOOKUP($A223,기획현황!$F:$BS,기획현황!$AG$1,FALSE))</f>
        <v/>
      </c>
      <c r="J223" s="1144">
        <f>SUMIF(기획현황!$F:$F,$A223,기획현황!$AF:$AF)</f>
        <v>0</v>
      </c>
      <c r="K223" s="1130">
        <f>IF(ISERROR(VLOOKUP($A223,기획현황!$F:$BS,기획현황!$AU$1,FALSE))=TRUE,0,VLOOKUP($A223,기획현황!$F:$BS,기획현황!$AU$1,FALSE))</f>
        <v>0</v>
      </c>
      <c r="L223" s="1131">
        <f>IF(ISERROR(VLOOKUP($A223,기획현황!$F:$BS,기획현황!$AV$1,FALSE))=TRUE,0,VLOOKUP($A223,기획현황!$F:$BS,기획현황!$AV$1,FALSE))</f>
        <v>0</v>
      </c>
      <c r="M223" s="1132">
        <f>IF(ISERROR(VLOOKUP($A223,기획현황!$F:$BS,기획현황!$AW$1,FALSE))=TRUE,0,VLOOKUP($A223,기획현황!$F:$BS,기획현황!$AW$1,FALSE))</f>
        <v>0</v>
      </c>
      <c r="N223" s="1133">
        <f>IF(ISERROR(VLOOKUP($A223,기획현황!$F:$BS,기획현황!$AP$1,FALSE))=TRUE,0,VLOOKUP($A223,기획현황!$F:$BS,기획현황!$AP$1,FALSE))</f>
        <v>0</v>
      </c>
      <c r="O223" s="1134">
        <f t="shared" si="26"/>
        <v>0</v>
      </c>
      <c r="P223" s="1135">
        <f t="shared" si="26"/>
        <v>0</v>
      </c>
      <c r="Q223" s="1135">
        <f t="shared" si="26"/>
        <v>0</v>
      </c>
      <c r="R223" s="1135">
        <f t="shared" si="26"/>
        <v>0</v>
      </c>
      <c r="S223" s="1136">
        <f t="shared" si="26"/>
        <v>0</v>
      </c>
      <c r="T223" s="1136">
        <f t="shared" si="26"/>
        <v>0</v>
      </c>
      <c r="U223" s="1137">
        <f>IF(ISERROR(VLOOKUP($A223,기획현황!$F:$BS,기획현황!$AM$1,FALSE))=TRUE,0,VLOOKUP($A223,기획현황!$F:$BS,기획현황!$AM$1,FALSE))</f>
        <v>0</v>
      </c>
      <c r="V223" s="1138">
        <f t="shared" si="28"/>
        <v>0</v>
      </c>
      <c r="W223" s="1139">
        <f>IF(ISERROR(VLOOKUP($A223,기획현황!$F:$BS,기획현황!$BG$1,FALSE))=TRUE,0,VLOOKUP($A223,기획현황!$F:$BS,기획현황!$BG$1,FALSE))</f>
        <v>0</v>
      </c>
      <c r="X223" s="1138"/>
      <c r="Y223" s="238"/>
      <c r="Z223" s="1130">
        <f t="shared" si="30"/>
        <v>0</v>
      </c>
      <c r="AA223" s="1131">
        <f t="shared" si="30"/>
        <v>0</v>
      </c>
      <c r="AB223" s="1147">
        <f t="shared" si="30"/>
        <v>0</v>
      </c>
      <c r="AC223" s="1140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30">
        <f t="shared" si="25"/>
        <v>0</v>
      </c>
      <c r="AE223" s="1141">
        <f t="shared" si="25"/>
        <v>0</v>
      </c>
      <c r="AF223" s="1141">
        <f t="shared" si="25"/>
        <v>0</v>
      </c>
      <c r="AG223" s="1141">
        <f t="shared" si="25"/>
        <v>0</v>
      </c>
      <c r="AH223" s="1142">
        <f t="shared" si="25"/>
        <v>0</v>
      </c>
      <c r="AI223" s="1142">
        <f t="shared" si="25"/>
        <v>0</v>
      </c>
      <c r="AJ223" s="1143">
        <f>IF(ISERROR(VLOOKUP($A223,기획현황!$F:$BS,기획현황!$AM$1,FALSE))=TRUE,0,VLOOKUP($A223,기획현황!$F:$BS,기획현황!$AM$1,FALSE))</f>
        <v>0</v>
      </c>
      <c r="AK223" s="1138">
        <f t="shared" si="27"/>
        <v>0</v>
      </c>
      <c r="AL223" s="31"/>
    </row>
    <row r="224" spans="2:38" ht="53.25" customHeight="1">
      <c r="B224" s="310" t="str">
        <f t="shared" si="29"/>
        <v/>
      </c>
      <c r="C224" s="1125">
        <f>IF(ISERROR(VLOOKUP($A224,기획현황!$F:$BS,기획현황!$AG$1,FALSE))=TRUE,0,VLOOKUP($A224,기획현황!$F:$BS,기획현황!$AG$1,FALSE))</f>
        <v>0</v>
      </c>
      <c r="D224" s="1125">
        <f>IF(ISERROR(VLOOKUP($A224,기획현황!$F:$BS,기획현황!$AK$1,FALSE))=TRUE,0,VLOOKUP($A224,기획현황!$F:$BS,기획현황!$AK$1,FALSE))</f>
        <v>0</v>
      </c>
      <c r="F224" s="1148"/>
      <c r="G224" s="1127" t="str">
        <f>IF(ISERROR(VLOOKUP($A224,기획현황!$F:$BS,기획현황!$U$1,FALSE))=TRUE,"",VLOOKUP($A224,기획현황!$F:$BS,기획현황!$U$1,FALSE))</f>
        <v/>
      </c>
      <c r="H224" s="1127" t="str">
        <f>IF(ISERROR(VLOOKUP($A224,기획현황!$F:$BS,기획현황!$X$1,FALSE))=TRUE,"",VLOOKUP($A224,기획현황!$F:$BS,기획현황!$X$1,FALSE))</f>
        <v/>
      </c>
      <c r="I224" s="1128" t="str">
        <f>IF(ISERROR(VLOOKUP($A224,기획현황!$F:$BS,기획현황!$AG$1,FALSE))=TRUE,"",VLOOKUP($A224,기획현황!$F:$BS,기획현황!$AG$1,FALSE))</f>
        <v/>
      </c>
      <c r="J224" s="1144">
        <f>SUMIF(기획현황!$F:$F,$A224,기획현황!$AF:$AF)</f>
        <v>0</v>
      </c>
      <c r="K224" s="1130">
        <f>IF(ISERROR(VLOOKUP($A224,기획현황!$F:$BS,기획현황!$AU$1,FALSE))=TRUE,0,VLOOKUP($A224,기획현황!$F:$BS,기획현황!$AU$1,FALSE))</f>
        <v>0</v>
      </c>
      <c r="L224" s="1131">
        <f>IF(ISERROR(VLOOKUP($A224,기획현황!$F:$BS,기획현황!$AV$1,FALSE))=TRUE,0,VLOOKUP($A224,기획현황!$F:$BS,기획현황!$AV$1,FALSE))</f>
        <v>0</v>
      </c>
      <c r="M224" s="1132">
        <f>IF(ISERROR(VLOOKUP($A224,기획현황!$F:$BS,기획현황!$AW$1,FALSE))=TRUE,0,VLOOKUP($A224,기획현황!$F:$BS,기획현황!$AW$1,FALSE))</f>
        <v>0</v>
      </c>
      <c r="N224" s="1133">
        <f>IF(ISERROR(VLOOKUP($A224,기획현황!$F:$BS,기획현황!$AP$1,FALSE))=TRUE,0,VLOOKUP($A224,기획현황!$F:$BS,기획현황!$AP$1,FALSE))</f>
        <v>0</v>
      </c>
      <c r="O224" s="1134">
        <f t="shared" si="26"/>
        <v>0</v>
      </c>
      <c r="P224" s="1135">
        <f t="shared" si="26"/>
        <v>0</v>
      </c>
      <c r="Q224" s="1135">
        <f t="shared" si="26"/>
        <v>0</v>
      </c>
      <c r="R224" s="1135">
        <f t="shared" si="26"/>
        <v>0</v>
      </c>
      <c r="S224" s="1136">
        <f t="shared" si="26"/>
        <v>0</v>
      </c>
      <c r="T224" s="1136">
        <f t="shared" si="26"/>
        <v>0</v>
      </c>
      <c r="U224" s="1137">
        <f>IF(ISERROR(VLOOKUP($A224,기획현황!$F:$BS,기획현황!$AM$1,FALSE))=TRUE,0,VLOOKUP($A224,기획현황!$F:$BS,기획현황!$AM$1,FALSE))</f>
        <v>0</v>
      </c>
      <c r="V224" s="1138">
        <f t="shared" si="28"/>
        <v>0</v>
      </c>
      <c r="W224" s="1139">
        <f>IF(ISERROR(VLOOKUP($A224,기획현황!$F:$BS,기획현황!$BG$1,FALSE))=TRUE,0,VLOOKUP($A224,기획현황!$F:$BS,기획현황!$BG$1,FALSE))</f>
        <v>0</v>
      </c>
      <c r="X224" s="1138"/>
      <c r="Y224" s="238"/>
      <c r="Z224" s="1130">
        <f t="shared" si="30"/>
        <v>0</v>
      </c>
      <c r="AA224" s="1131">
        <f t="shared" si="30"/>
        <v>0</v>
      </c>
      <c r="AB224" s="1147">
        <f t="shared" si="30"/>
        <v>0</v>
      </c>
      <c r="AC224" s="1140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30">
        <f t="shared" si="25"/>
        <v>0</v>
      </c>
      <c r="AE224" s="1141">
        <f t="shared" si="25"/>
        <v>0</v>
      </c>
      <c r="AF224" s="1141">
        <f t="shared" si="25"/>
        <v>0</v>
      </c>
      <c r="AG224" s="1141">
        <f t="shared" si="25"/>
        <v>0</v>
      </c>
      <c r="AH224" s="1142">
        <f t="shared" si="25"/>
        <v>0</v>
      </c>
      <c r="AI224" s="1142">
        <f t="shared" si="25"/>
        <v>0</v>
      </c>
      <c r="AJ224" s="1143">
        <f>IF(ISERROR(VLOOKUP($A224,기획현황!$F:$BS,기획현황!$AM$1,FALSE))=TRUE,0,VLOOKUP($A224,기획현황!$F:$BS,기획현황!$AM$1,FALSE))</f>
        <v>0</v>
      </c>
      <c r="AK224" s="1138">
        <f t="shared" si="27"/>
        <v>0</v>
      </c>
      <c r="AL224" s="31"/>
    </row>
    <row r="225" spans="2:38" ht="53.25" customHeight="1">
      <c r="B225" s="310" t="str">
        <f t="shared" si="29"/>
        <v/>
      </c>
      <c r="C225" s="1125">
        <f>IF(ISERROR(VLOOKUP($A225,기획현황!$F:$BS,기획현황!$AG$1,FALSE))=TRUE,0,VLOOKUP($A225,기획현황!$F:$BS,기획현황!$AG$1,FALSE))</f>
        <v>0</v>
      </c>
      <c r="D225" s="1125">
        <f>IF(ISERROR(VLOOKUP($A225,기획현황!$F:$BS,기획현황!$AK$1,FALSE))=TRUE,0,VLOOKUP($A225,기획현황!$F:$BS,기획현황!$AK$1,FALSE))</f>
        <v>0</v>
      </c>
      <c r="F225" s="1148"/>
      <c r="G225" s="1127" t="str">
        <f>IF(ISERROR(VLOOKUP($A225,기획현황!$F:$BS,기획현황!$U$1,FALSE))=TRUE,"",VLOOKUP($A225,기획현황!$F:$BS,기획현황!$U$1,FALSE))</f>
        <v/>
      </c>
      <c r="H225" s="1127" t="str">
        <f>IF(ISERROR(VLOOKUP($A225,기획현황!$F:$BS,기획현황!$X$1,FALSE))=TRUE,"",VLOOKUP($A225,기획현황!$F:$BS,기획현황!$X$1,FALSE))</f>
        <v/>
      </c>
      <c r="I225" s="1128" t="str">
        <f>IF(ISERROR(VLOOKUP($A225,기획현황!$F:$BS,기획현황!$AG$1,FALSE))=TRUE,"",VLOOKUP($A225,기획현황!$F:$BS,기획현황!$AG$1,FALSE))</f>
        <v/>
      </c>
      <c r="J225" s="1144">
        <f>SUMIF(기획현황!$F:$F,$A225,기획현황!$AF:$AF)</f>
        <v>0</v>
      </c>
      <c r="K225" s="1130">
        <f>IF(ISERROR(VLOOKUP($A225,기획현황!$F:$BS,기획현황!$AU$1,FALSE))=TRUE,0,VLOOKUP($A225,기획현황!$F:$BS,기획현황!$AU$1,FALSE))</f>
        <v>0</v>
      </c>
      <c r="L225" s="1131">
        <f>IF(ISERROR(VLOOKUP($A225,기획현황!$F:$BS,기획현황!$AV$1,FALSE))=TRUE,0,VLOOKUP($A225,기획현황!$F:$BS,기획현황!$AV$1,FALSE))</f>
        <v>0</v>
      </c>
      <c r="M225" s="1132">
        <f>IF(ISERROR(VLOOKUP($A225,기획현황!$F:$BS,기획현황!$AW$1,FALSE))=TRUE,0,VLOOKUP($A225,기획현황!$F:$BS,기획현황!$AW$1,FALSE))</f>
        <v>0</v>
      </c>
      <c r="N225" s="1133">
        <f>IF(ISERROR(VLOOKUP($A225,기획현황!$F:$BS,기획현황!$AP$1,FALSE))=TRUE,0,VLOOKUP($A225,기획현황!$F:$BS,기획현황!$AP$1,FALSE))</f>
        <v>0</v>
      </c>
      <c r="O225" s="1134">
        <f t="shared" si="26"/>
        <v>0</v>
      </c>
      <c r="P225" s="1135">
        <f t="shared" si="26"/>
        <v>0</v>
      </c>
      <c r="Q225" s="1135">
        <f t="shared" si="26"/>
        <v>0</v>
      </c>
      <c r="R225" s="1135">
        <f t="shared" si="26"/>
        <v>0</v>
      </c>
      <c r="S225" s="1136">
        <f t="shared" si="26"/>
        <v>0</v>
      </c>
      <c r="T225" s="1136">
        <f t="shared" si="26"/>
        <v>0</v>
      </c>
      <c r="U225" s="1137">
        <f>IF(ISERROR(VLOOKUP($A225,기획현황!$F:$BS,기획현황!$AM$1,FALSE))=TRUE,0,VLOOKUP($A225,기획현황!$F:$BS,기획현황!$AM$1,FALSE))</f>
        <v>0</v>
      </c>
      <c r="V225" s="1138">
        <f t="shared" si="28"/>
        <v>0</v>
      </c>
      <c r="W225" s="1139">
        <f>IF(ISERROR(VLOOKUP($A225,기획현황!$F:$BS,기획현황!$BG$1,FALSE))=TRUE,0,VLOOKUP($A225,기획현황!$F:$BS,기획현황!$BG$1,FALSE))</f>
        <v>0</v>
      </c>
      <c r="X225" s="1138"/>
      <c r="Y225" s="238"/>
      <c r="Z225" s="1130">
        <f t="shared" si="30"/>
        <v>0</v>
      </c>
      <c r="AA225" s="1131">
        <f t="shared" si="30"/>
        <v>0</v>
      </c>
      <c r="AB225" s="1147">
        <f t="shared" si="30"/>
        <v>0</v>
      </c>
      <c r="AC225" s="1140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30">
        <f t="shared" si="25"/>
        <v>0</v>
      </c>
      <c r="AE225" s="1141">
        <f t="shared" si="25"/>
        <v>0</v>
      </c>
      <c r="AF225" s="1141">
        <f t="shared" si="25"/>
        <v>0</v>
      </c>
      <c r="AG225" s="1141">
        <f t="shared" si="25"/>
        <v>0</v>
      </c>
      <c r="AH225" s="1142">
        <f t="shared" si="25"/>
        <v>0</v>
      </c>
      <c r="AI225" s="1142">
        <f t="shared" si="25"/>
        <v>0</v>
      </c>
      <c r="AJ225" s="1143">
        <f>IF(ISERROR(VLOOKUP($A225,기획현황!$F:$BS,기획현황!$AM$1,FALSE))=TRUE,0,VLOOKUP($A225,기획현황!$F:$BS,기획현황!$AM$1,FALSE))</f>
        <v>0</v>
      </c>
      <c r="AK225" s="1138">
        <f t="shared" si="27"/>
        <v>0</v>
      </c>
      <c r="AL225" s="31"/>
    </row>
    <row r="226" spans="2:38" ht="53.25" customHeight="1">
      <c r="B226" s="310" t="str">
        <f t="shared" si="29"/>
        <v/>
      </c>
      <c r="C226" s="1125">
        <f>IF(ISERROR(VLOOKUP($A226,기획현황!$F:$BS,기획현황!$AG$1,FALSE))=TRUE,0,VLOOKUP($A226,기획현황!$F:$BS,기획현황!$AG$1,FALSE))</f>
        <v>0</v>
      </c>
      <c r="D226" s="1125">
        <f>IF(ISERROR(VLOOKUP($A226,기획현황!$F:$BS,기획현황!$AK$1,FALSE))=TRUE,0,VLOOKUP($A226,기획현황!$F:$BS,기획현황!$AK$1,FALSE))</f>
        <v>0</v>
      </c>
      <c r="F226" s="1148"/>
      <c r="G226" s="1127" t="str">
        <f>IF(ISERROR(VLOOKUP($A226,기획현황!$F:$BS,기획현황!$U$1,FALSE))=TRUE,"",VLOOKUP($A226,기획현황!$F:$BS,기획현황!$U$1,FALSE))</f>
        <v/>
      </c>
      <c r="H226" s="1127" t="str">
        <f>IF(ISERROR(VLOOKUP($A226,기획현황!$F:$BS,기획현황!$X$1,FALSE))=TRUE,"",VLOOKUP($A226,기획현황!$F:$BS,기획현황!$X$1,FALSE))</f>
        <v/>
      </c>
      <c r="I226" s="1128" t="str">
        <f>IF(ISERROR(VLOOKUP($A226,기획현황!$F:$BS,기획현황!$AG$1,FALSE))=TRUE,"",VLOOKUP($A226,기획현황!$F:$BS,기획현황!$AG$1,FALSE))</f>
        <v/>
      </c>
      <c r="J226" s="1144">
        <f>SUMIF(기획현황!$F:$F,$A226,기획현황!$AF:$AF)</f>
        <v>0</v>
      </c>
      <c r="K226" s="1130">
        <f>IF(ISERROR(VLOOKUP($A226,기획현황!$F:$BS,기획현황!$AU$1,FALSE))=TRUE,0,VLOOKUP($A226,기획현황!$F:$BS,기획현황!$AU$1,FALSE))</f>
        <v>0</v>
      </c>
      <c r="L226" s="1131">
        <f>IF(ISERROR(VLOOKUP($A226,기획현황!$F:$BS,기획현황!$AV$1,FALSE))=TRUE,0,VLOOKUP($A226,기획현황!$F:$BS,기획현황!$AV$1,FALSE))</f>
        <v>0</v>
      </c>
      <c r="M226" s="1132">
        <f>IF(ISERROR(VLOOKUP($A226,기획현황!$F:$BS,기획현황!$AW$1,FALSE))=TRUE,0,VLOOKUP($A226,기획현황!$F:$BS,기획현황!$AW$1,FALSE))</f>
        <v>0</v>
      </c>
      <c r="N226" s="1133">
        <f>IF(ISERROR(VLOOKUP($A226,기획현황!$F:$BS,기획현황!$AP$1,FALSE))=TRUE,0,VLOOKUP($A226,기획현황!$F:$BS,기획현황!$AP$1,FALSE))</f>
        <v>0</v>
      </c>
      <c r="O226" s="1134">
        <f t="shared" si="26"/>
        <v>0</v>
      </c>
      <c r="P226" s="1135">
        <f t="shared" si="26"/>
        <v>0</v>
      </c>
      <c r="Q226" s="1135">
        <f t="shared" si="26"/>
        <v>0</v>
      </c>
      <c r="R226" s="1135">
        <f t="shared" si="26"/>
        <v>0</v>
      </c>
      <c r="S226" s="1136">
        <f t="shared" si="26"/>
        <v>0</v>
      </c>
      <c r="T226" s="1136">
        <f t="shared" si="26"/>
        <v>0</v>
      </c>
      <c r="U226" s="1137">
        <f>IF(ISERROR(VLOOKUP($A226,기획현황!$F:$BS,기획현황!$AM$1,FALSE))=TRUE,0,VLOOKUP($A226,기획현황!$F:$BS,기획현황!$AM$1,FALSE))</f>
        <v>0</v>
      </c>
      <c r="V226" s="1138">
        <f t="shared" si="28"/>
        <v>0</v>
      </c>
      <c r="W226" s="1139">
        <f>IF(ISERROR(VLOOKUP($A226,기획현황!$F:$BS,기획현황!$BG$1,FALSE))=TRUE,0,VLOOKUP($A226,기획현황!$F:$BS,기획현황!$BG$1,FALSE))</f>
        <v>0</v>
      </c>
      <c r="X226" s="1138"/>
      <c r="Y226" s="238"/>
      <c r="Z226" s="1130">
        <f t="shared" si="30"/>
        <v>0</v>
      </c>
      <c r="AA226" s="1131">
        <f t="shared" si="30"/>
        <v>0</v>
      </c>
      <c r="AB226" s="1147">
        <f t="shared" si="30"/>
        <v>0</v>
      </c>
      <c r="AC226" s="1140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30">
        <f t="shared" si="25"/>
        <v>0</v>
      </c>
      <c r="AE226" s="1141">
        <f t="shared" si="25"/>
        <v>0</v>
      </c>
      <c r="AF226" s="1141">
        <f t="shared" si="25"/>
        <v>0</v>
      </c>
      <c r="AG226" s="1141">
        <f t="shared" si="25"/>
        <v>0</v>
      </c>
      <c r="AH226" s="1142">
        <f t="shared" si="25"/>
        <v>0</v>
      </c>
      <c r="AI226" s="1142">
        <f t="shared" si="25"/>
        <v>0</v>
      </c>
      <c r="AJ226" s="1143">
        <f>IF(ISERROR(VLOOKUP($A226,기획현황!$F:$BS,기획현황!$AM$1,FALSE))=TRUE,0,VLOOKUP($A226,기획현황!$F:$BS,기획현황!$AM$1,FALSE))</f>
        <v>0</v>
      </c>
      <c r="AK226" s="1138">
        <f t="shared" si="27"/>
        <v>0</v>
      </c>
      <c r="AL226" s="31"/>
    </row>
    <row r="227" spans="2:38" ht="53.25" customHeight="1">
      <c r="B227" s="310" t="str">
        <f t="shared" si="29"/>
        <v/>
      </c>
      <c r="C227" s="1125">
        <f>IF(ISERROR(VLOOKUP($A227,기획현황!$F:$BS,기획현황!$AG$1,FALSE))=TRUE,0,VLOOKUP($A227,기획현황!$F:$BS,기획현황!$AG$1,FALSE))</f>
        <v>0</v>
      </c>
      <c r="D227" s="1125">
        <f>IF(ISERROR(VLOOKUP($A227,기획현황!$F:$BS,기획현황!$AK$1,FALSE))=TRUE,0,VLOOKUP($A227,기획현황!$F:$BS,기획현황!$AK$1,FALSE))</f>
        <v>0</v>
      </c>
      <c r="F227" s="1148"/>
      <c r="G227" s="1127" t="str">
        <f>IF(ISERROR(VLOOKUP($A227,기획현황!$F:$BS,기획현황!$U$1,FALSE))=TRUE,"",VLOOKUP($A227,기획현황!$F:$BS,기획현황!$U$1,FALSE))</f>
        <v/>
      </c>
      <c r="H227" s="1127" t="str">
        <f>IF(ISERROR(VLOOKUP($A227,기획현황!$F:$BS,기획현황!$X$1,FALSE))=TRUE,"",VLOOKUP($A227,기획현황!$F:$BS,기획현황!$X$1,FALSE))</f>
        <v/>
      </c>
      <c r="I227" s="1128" t="str">
        <f>IF(ISERROR(VLOOKUP($A227,기획현황!$F:$BS,기획현황!$AG$1,FALSE))=TRUE,"",VLOOKUP($A227,기획현황!$F:$BS,기획현황!$AG$1,FALSE))</f>
        <v/>
      </c>
      <c r="J227" s="1144">
        <f>SUMIF(기획현황!$F:$F,$A227,기획현황!$AF:$AF)</f>
        <v>0</v>
      </c>
      <c r="K227" s="1130">
        <f>IF(ISERROR(VLOOKUP($A227,기획현황!$F:$BS,기획현황!$AU$1,FALSE))=TRUE,0,VLOOKUP($A227,기획현황!$F:$BS,기획현황!$AU$1,FALSE))</f>
        <v>0</v>
      </c>
      <c r="L227" s="1131">
        <f>IF(ISERROR(VLOOKUP($A227,기획현황!$F:$BS,기획현황!$AV$1,FALSE))=TRUE,0,VLOOKUP($A227,기획현황!$F:$BS,기획현황!$AV$1,FALSE))</f>
        <v>0</v>
      </c>
      <c r="M227" s="1132">
        <f>IF(ISERROR(VLOOKUP($A227,기획현황!$F:$BS,기획현황!$AW$1,FALSE))=TRUE,0,VLOOKUP($A227,기획현황!$F:$BS,기획현황!$AW$1,FALSE))</f>
        <v>0</v>
      </c>
      <c r="N227" s="1133">
        <f>IF(ISERROR(VLOOKUP($A227,기획현황!$F:$BS,기획현황!$AP$1,FALSE))=TRUE,0,VLOOKUP($A227,기획현황!$F:$BS,기획현황!$AP$1,FALSE))</f>
        <v>0</v>
      </c>
      <c r="O227" s="1134">
        <f t="shared" si="26"/>
        <v>0</v>
      </c>
      <c r="P227" s="1135">
        <f t="shared" si="26"/>
        <v>0</v>
      </c>
      <c r="Q227" s="1135">
        <f t="shared" si="26"/>
        <v>0</v>
      </c>
      <c r="R227" s="1135">
        <f t="shared" si="26"/>
        <v>0</v>
      </c>
      <c r="S227" s="1136">
        <f t="shared" si="26"/>
        <v>0</v>
      </c>
      <c r="T227" s="1136">
        <f t="shared" si="26"/>
        <v>0</v>
      </c>
      <c r="U227" s="1137">
        <f>IF(ISERROR(VLOOKUP($A227,기획현황!$F:$BS,기획현황!$AM$1,FALSE))=TRUE,0,VLOOKUP($A227,기획현황!$F:$BS,기획현황!$AM$1,FALSE))</f>
        <v>0</v>
      </c>
      <c r="V227" s="1138">
        <f t="shared" si="28"/>
        <v>0</v>
      </c>
      <c r="W227" s="1139">
        <f>IF(ISERROR(VLOOKUP($A227,기획현황!$F:$BS,기획현황!$BG$1,FALSE))=TRUE,0,VLOOKUP($A227,기획현황!$F:$BS,기획현황!$BG$1,FALSE))</f>
        <v>0</v>
      </c>
      <c r="X227" s="1138"/>
      <c r="Y227" s="238"/>
      <c r="Z227" s="1130">
        <f t="shared" si="30"/>
        <v>0</v>
      </c>
      <c r="AA227" s="1131">
        <f t="shared" si="30"/>
        <v>0</v>
      </c>
      <c r="AB227" s="1147">
        <f t="shared" si="30"/>
        <v>0</v>
      </c>
      <c r="AC227" s="1140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30">
        <f t="shared" si="25"/>
        <v>0</v>
      </c>
      <c r="AE227" s="1141">
        <f t="shared" si="25"/>
        <v>0</v>
      </c>
      <c r="AF227" s="1141">
        <f t="shared" si="25"/>
        <v>0</v>
      </c>
      <c r="AG227" s="1141">
        <f t="shared" si="25"/>
        <v>0</v>
      </c>
      <c r="AH227" s="1142">
        <f t="shared" si="25"/>
        <v>0</v>
      </c>
      <c r="AI227" s="1142">
        <f t="shared" si="25"/>
        <v>0</v>
      </c>
      <c r="AJ227" s="1143">
        <f>IF(ISERROR(VLOOKUP($A227,기획현황!$F:$BS,기획현황!$AM$1,FALSE))=TRUE,0,VLOOKUP($A227,기획현황!$F:$BS,기획현황!$AM$1,FALSE))</f>
        <v>0</v>
      </c>
      <c r="AK227" s="1138">
        <f t="shared" si="27"/>
        <v>0</v>
      </c>
      <c r="AL227" s="31"/>
    </row>
    <row r="228" spans="2:38" ht="53.25" customHeight="1">
      <c r="B228" s="310" t="str">
        <f t="shared" si="29"/>
        <v/>
      </c>
      <c r="C228" s="1125">
        <f>IF(ISERROR(VLOOKUP($A228,기획현황!$F:$BS,기획현황!$AG$1,FALSE))=TRUE,0,VLOOKUP($A228,기획현황!$F:$BS,기획현황!$AG$1,FALSE))</f>
        <v>0</v>
      </c>
      <c r="D228" s="1125">
        <f>IF(ISERROR(VLOOKUP($A228,기획현황!$F:$BS,기획현황!$AK$1,FALSE))=TRUE,0,VLOOKUP($A228,기획현황!$F:$BS,기획현황!$AK$1,FALSE))</f>
        <v>0</v>
      </c>
      <c r="F228" s="1148"/>
      <c r="G228" s="1127" t="str">
        <f>IF(ISERROR(VLOOKUP($A228,기획현황!$F:$BS,기획현황!$U$1,FALSE))=TRUE,"",VLOOKUP($A228,기획현황!$F:$BS,기획현황!$U$1,FALSE))</f>
        <v/>
      </c>
      <c r="H228" s="1127" t="str">
        <f>IF(ISERROR(VLOOKUP($A228,기획현황!$F:$BS,기획현황!$X$1,FALSE))=TRUE,"",VLOOKUP($A228,기획현황!$F:$BS,기획현황!$X$1,FALSE))</f>
        <v/>
      </c>
      <c r="I228" s="1128" t="str">
        <f>IF(ISERROR(VLOOKUP($A228,기획현황!$F:$BS,기획현황!$AG$1,FALSE))=TRUE,"",VLOOKUP($A228,기획현황!$F:$BS,기획현황!$AG$1,FALSE))</f>
        <v/>
      </c>
      <c r="J228" s="1144">
        <f>SUMIF(기획현황!$F:$F,$A228,기획현황!$AF:$AF)</f>
        <v>0</v>
      </c>
      <c r="K228" s="1130">
        <f>IF(ISERROR(VLOOKUP($A228,기획현황!$F:$BS,기획현황!$AU$1,FALSE))=TRUE,0,VLOOKUP($A228,기획현황!$F:$BS,기획현황!$AU$1,FALSE))</f>
        <v>0</v>
      </c>
      <c r="L228" s="1131">
        <f>IF(ISERROR(VLOOKUP($A228,기획현황!$F:$BS,기획현황!$AV$1,FALSE))=TRUE,0,VLOOKUP($A228,기획현황!$F:$BS,기획현황!$AV$1,FALSE))</f>
        <v>0</v>
      </c>
      <c r="M228" s="1132">
        <f>IF(ISERROR(VLOOKUP($A228,기획현황!$F:$BS,기획현황!$AW$1,FALSE))=TRUE,0,VLOOKUP($A228,기획현황!$F:$BS,기획현황!$AW$1,FALSE))</f>
        <v>0</v>
      </c>
      <c r="N228" s="1133">
        <f>IF(ISERROR(VLOOKUP($A228,기획현황!$F:$BS,기획현황!$AP$1,FALSE))=TRUE,0,VLOOKUP($A228,기획현황!$F:$BS,기획현황!$AP$1,FALSE))</f>
        <v>0</v>
      </c>
      <c r="O228" s="1134">
        <f t="shared" si="26"/>
        <v>0</v>
      </c>
      <c r="P228" s="1135">
        <f t="shared" si="26"/>
        <v>0</v>
      </c>
      <c r="Q228" s="1135">
        <f t="shared" si="26"/>
        <v>0</v>
      </c>
      <c r="R228" s="1135">
        <f t="shared" si="26"/>
        <v>0</v>
      </c>
      <c r="S228" s="1136">
        <f t="shared" si="26"/>
        <v>0</v>
      </c>
      <c r="T228" s="1136">
        <f t="shared" si="26"/>
        <v>0</v>
      </c>
      <c r="U228" s="1137">
        <f>IF(ISERROR(VLOOKUP($A228,기획현황!$F:$BS,기획현황!$AM$1,FALSE))=TRUE,0,VLOOKUP($A228,기획현황!$F:$BS,기획현황!$AM$1,FALSE))</f>
        <v>0</v>
      </c>
      <c r="V228" s="1138">
        <f t="shared" si="28"/>
        <v>0</v>
      </c>
      <c r="W228" s="1139">
        <f>IF(ISERROR(VLOOKUP($A228,기획현황!$F:$BS,기획현황!$BG$1,FALSE))=TRUE,0,VLOOKUP($A228,기획현황!$F:$BS,기획현황!$BG$1,FALSE))</f>
        <v>0</v>
      </c>
      <c r="X228" s="1138"/>
      <c r="Y228" s="238"/>
      <c r="Z228" s="1130">
        <f t="shared" si="30"/>
        <v>0</v>
      </c>
      <c r="AA228" s="1131">
        <f t="shared" si="30"/>
        <v>0</v>
      </c>
      <c r="AB228" s="1147">
        <f t="shared" si="30"/>
        <v>0</v>
      </c>
      <c r="AC228" s="1140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30">
        <f t="shared" si="25"/>
        <v>0</v>
      </c>
      <c r="AE228" s="1141">
        <f t="shared" si="25"/>
        <v>0</v>
      </c>
      <c r="AF228" s="1141">
        <f t="shared" si="25"/>
        <v>0</v>
      </c>
      <c r="AG228" s="1141">
        <f t="shared" si="25"/>
        <v>0</v>
      </c>
      <c r="AH228" s="1142">
        <f t="shared" si="25"/>
        <v>0</v>
      </c>
      <c r="AI228" s="1142">
        <f t="shared" si="25"/>
        <v>0</v>
      </c>
      <c r="AJ228" s="1143">
        <f>IF(ISERROR(VLOOKUP($A228,기획현황!$F:$BS,기획현황!$AM$1,FALSE))=TRUE,0,VLOOKUP($A228,기획현황!$F:$BS,기획현황!$AM$1,FALSE))</f>
        <v>0</v>
      </c>
      <c r="AK228" s="1138">
        <f t="shared" si="27"/>
        <v>0</v>
      </c>
      <c r="AL228" s="31"/>
    </row>
    <row r="229" spans="2:38" ht="53.25" customHeight="1">
      <c r="B229" s="310" t="str">
        <f t="shared" si="29"/>
        <v/>
      </c>
      <c r="C229" s="1125">
        <f>IF(ISERROR(VLOOKUP($A229,기획현황!$F:$BS,기획현황!$AG$1,FALSE))=TRUE,0,VLOOKUP($A229,기획현황!$F:$BS,기획현황!$AG$1,FALSE))</f>
        <v>0</v>
      </c>
      <c r="D229" s="1125">
        <f>IF(ISERROR(VLOOKUP($A229,기획현황!$F:$BS,기획현황!$AK$1,FALSE))=TRUE,0,VLOOKUP($A229,기획현황!$F:$BS,기획현황!$AK$1,FALSE))</f>
        <v>0</v>
      </c>
      <c r="F229" s="1148"/>
      <c r="G229" s="1127" t="str">
        <f>IF(ISERROR(VLOOKUP($A229,기획현황!$F:$BS,기획현황!$U$1,FALSE))=TRUE,"",VLOOKUP($A229,기획현황!$F:$BS,기획현황!$U$1,FALSE))</f>
        <v/>
      </c>
      <c r="H229" s="1127" t="str">
        <f>IF(ISERROR(VLOOKUP($A229,기획현황!$F:$BS,기획현황!$X$1,FALSE))=TRUE,"",VLOOKUP($A229,기획현황!$F:$BS,기획현황!$X$1,FALSE))</f>
        <v/>
      </c>
      <c r="I229" s="1128" t="str">
        <f>IF(ISERROR(VLOOKUP($A229,기획현황!$F:$BS,기획현황!$AG$1,FALSE))=TRUE,"",VLOOKUP($A229,기획현황!$F:$BS,기획현황!$AG$1,FALSE))</f>
        <v/>
      </c>
      <c r="J229" s="1144">
        <f>SUMIF(기획현황!$F:$F,$A229,기획현황!$AF:$AF)</f>
        <v>0</v>
      </c>
      <c r="K229" s="1130">
        <f>IF(ISERROR(VLOOKUP($A229,기획현황!$F:$BS,기획현황!$AU$1,FALSE))=TRUE,0,VLOOKUP($A229,기획현황!$F:$BS,기획현황!$AU$1,FALSE))</f>
        <v>0</v>
      </c>
      <c r="L229" s="1131">
        <f>IF(ISERROR(VLOOKUP($A229,기획현황!$F:$BS,기획현황!$AV$1,FALSE))=TRUE,0,VLOOKUP($A229,기획현황!$F:$BS,기획현황!$AV$1,FALSE))</f>
        <v>0</v>
      </c>
      <c r="M229" s="1132">
        <f>IF(ISERROR(VLOOKUP($A229,기획현황!$F:$BS,기획현황!$AW$1,FALSE))=TRUE,0,VLOOKUP($A229,기획현황!$F:$BS,기획현황!$AW$1,FALSE))</f>
        <v>0</v>
      </c>
      <c r="N229" s="1133">
        <f>IF(ISERROR(VLOOKUP($A229,기획현황!$F:$BS,기획현황!$AP$1,FALSE))=TRUE,0,VLOOKUP($A229,기획현황!$F:$BS,기획현황!$AP$1,FALSE))</f>
        <v>0</v>
      </c>
      <c r="O229" s="1134">
        <f t="shared" si="26"/>
        <v>0</v>
      </c>
      <c r="P229" s="1135">
        <f t="shared" si="26"/>
        <v>0</v>
      </c>
      <c r="Q229" s="1135">
        <f t="shared" si="26"/>
        <v>0</v>
      </c>
      <c r="R229" s="1135">
        <f t="shared" si="26"/>
        <v>0</v>
      </c>
      <c r="S229" s="1136">
        <f t="shared" si="26"/>
        <v>0</v>
      </c>
      <c r="T229" s="1136">
        <f t="shared" si="26"/>
        <v>0</v>
      </c>
      <c r="U229" s="1137">
        <f>IF(ISERROR(VLOOKUP($A229,기획현황!$F:$BS,기획현황!$AM$1,FALSE))=TRUE,0,VLOOKUP($A229,기획현황!$F:$BS,기획현황!$AM$1,FALSE))</f>
        <v>0</v>
      </c>
      <c r="V229" s="1138">
        <f t="shared" si="28"/>
        <v>0</v>
      </c>
      <c r="W229" s="1139">
        <f>IF(ISERROR(VLOOKUP($A229,기획현황!$F:$BS,기획현황!$BG$1,FALSE))=TRUE,0,VLOOKUP($A229,기획현황!$F:$BS,기획현황!$BG$1,FALSE))</f>
        <v>0</v>
      </c>
      <c r="X229" s="1138"/>
      <c r="Y229" s="238"/>
      <c r="Z229" s="1130">
        <f t="shared" si="30"/>
        <v>0</v>
      </c>
      <c r="AA229" s="1131">
        <f t="shared" si="30"/>
        <v>0</v>
      </c>
      <c r="AB229" s="1147">
        <f t="shared" si="30"/>
        <v>0</v>
      </c>
      <c r="AC229" s="1140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30">
        <f t="shared" si="25"/>
        <v>0</v>
      </c>
      <c r="AE229" s="1141">
        <f t="shared" si="25"/>
        <v>0</v>
      </c>
      <c r="AF229" s="1141">
        <f t="shared" si="25"/>
        <v>0</v>
      </c>
      <c r="AG229" s="1141">
        <f t="shared" si="25"/>
        <v>0</v>
      </c>
      <c r="AH229" s="1142">
        <f t="shared" si="25"/>
        <v>0</v>
      </c>
      <c r="AI229" s="1142">
        <f t="shared" si="25"/>
        <v>0</v>
      </c>
      <c r="AJ229" s="1143">
        <f>IF(ISERROR(VLOOKUP($A229,기획현황!$F:$BS,기획현황!$AM$1,FALSE))=TRUE,0,VLOOKUP($A229,기획현황!$F:$BS,기획현황!$AM$1,FALSE))</f>
        <v>0</v>
      </c>
      <c r="AK229" s="1138">
        <f t="shared" si="27"/>
        <v>0</v>
      </c>
      <c r="AL229" s="31"/>
    </row>
    <row r="230" spans="2:38" ht="53.25" customHeight="1">
      <c r="B230" s="310" t="str">
        <f t="shared" si="29"/>
        <v/>
      </c>
      <c r="C230" s="1125">
        <f>IF(ISERROR(VLOOKUP($A230,기획현황!$F:$BS,기획현황!$AG$1,FALSE))=TRUE,0,VLOOKUP($A230,기획현황!$F:$BS,기획현황!$AG$1,FALSE))</f>
        <v>0</v>
      </c>
      <c r="D230" s="1125">
        <f>IF(ISERROR(VLOOKUP($A230,기획현황!$F:$BS,기획현황!$AK$1,FALSE))=TRUE,0,VLOOKUP($A230,기획현황!$F:$BS,기획현황!$AK$1,FALSE))</f>
        <v>0</v>
      </c>
      <c r="F230" s="1148"/>
      <c r="G230" s="1127" t="str">
        <f>IF(ISERROR(VLOOKUP($A230,기획현황!$F:$BS,기획현황!$U$1,FALSE))=TRUE,"",VLOOKUP($A230,기획현황!$F:$BS,기획현황!$U$1,FALSE))</f>
        <v/>
      </c>
      <c r="H230" s="1127" t="str">
        <f>IF(ISERROR(VLOOKUP($A230,기획현황!$F:$BS,기획현황!$X$1,FALSE))=TRUE,"",VLOOKUP($A230,기획현황!$F:$BS,기획현황!$X$1,FALSE))</f>
        <v/>
      </c>
      <c r="I230" s="1128" t="str">
        <f>IF(ISERROR(VLOOKUP($A230,기획현황!$F:$BS,기획현황!$AG$1,FALSE))=TRUE,"",VLOOKUP($A230,기획현황!$F:$BS,기획현황!$AG$1,FALSE))</f>
        <v/>
      </c>
      <c r="J230" s="1144">
        <f>SUMIF(기획현황!$F:$F,$A230,기획현황!$AF:$AF)</f>
        <v>0</v>
      </c>
      <c r="K230" s="1130">
        <f>IF(ISERROR(VLOOKUP($A230,기획현황!$F:$BS,기획현황!$AU$1,FALSE))=TRUE,0,VLOOKUP($A230,기획현황!$F:$BS,기획현황!$AU$1,FALSE))</f>
        <v>0</v>
      </c>
      <c r="L230" s="1131">
        <f>IF(ISERROR(VLOOKUP($A230,기획현황!$F:$BS,기획현황!$AV$1,FALSE))=TRUE,0,VLOOKUP($A230,기획현황!$F:$BS,기획현황!$AV$1,FALSE))</f>
        <v>0</v>
      </c>
      <c r="M230" s="1132">
        <f>IF(ISERROR(VLOOKUP($A230,기획현황!$F:$BS,기획현황!$AW$1,FALSE))=TRUE,0,VLOOKUP($A230,기획현황!$F:$BS,기획현황!$AW$1,FALSE))</f>
        <v>0</v>
      </c>
      <c r="N230" s="1133">
        <f>IF(ISERROR(VLOOKUP($A230,기획현황!$F:$BS,기획현황!$AP$1,FALSE))=TRUE,0,VLOOKUP($A230,기획현황!$F:$BS,기획현황!$AP$1,FALSE))</f>
        <v>0</v>
      </c>
      <c r="O230" s="1134">
        <f t="shared" si="26"/>
        <v>0</v>
      </c>
      <c r="P230" s="1135">
        <f t="shared" si="26"/>
        <v>0</v>
      </c>
      <c r="Q230" s="1135">
        <f t="shared" si="26"/>
        <v>0</v>
      </c>
      <c r="R230" s="1135">
        <f t="shared" si="26"/>
        <v>0</v>
      </c>
      <c r="S230" s="1136">
        <f t="shared" si="26"/>
        <v>0</v>
      </c>
      <c r="T230" s="1136">
        <f t="shared" si="26"/>
        <v>0</v>
      </c>
      <c r="U230" s="1137">
        <f>IF(ISERROR(VLOOKUP($A230,기획현황!$F:$BS,기획현황!$AM$1,FALSE))=TRUE,0,VLOOKUP($A230,기획현황!$F:$BS,기획현황!$AM$1,FALSE))</f>
        <v>0</v>
      </c>
      <c r="V230" s="1138">
        <f t="shared" si="28"/>
        <v>0</v>
      </c>
      <c r="W230" s="1139">
        <f>IF(ISERROR(VLOOKUP($A230,기획현황!$F:$BS,기획현황!$BG$1,FALSE))=TRUE,0,VLOOKUP($A230,기획현황!$F:$BS,기획현황!$BG$1,FALSE))</f>
        <v>0</v>
      </c>
      <c r="X230" s="1138"/>
      <c r="Y230" s="238"/>
      <c r="Z230" s="1130">
        <f t="shared" si="30"/>
        <v>0</v>
      </c>
      <c r="AA230" s="1131">
        <f t="shared" si="30"/>
        <v>0</v>
      </c>
      <c r="AB230" s="1147">
        <f t="shared" si="30"/>
        <v>0</v>
      </c>
      <c r="AC230" s="1140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30">
        <f t="shared" si="25"/>
        <v>0</v>
      </c>
      <c r="AE230" s="1141">
        <f t="shared" si="25"/>
        <v>0</v>
      </c>
      <c r="AF230" s="1141">
        <f t="shared" si="25"/>
        <v>0</v>
      </c>
      <c r="AG230" s="1141">
        <f t="shared" si="25"/>
        <v>0</v>
      </c>
      <c r="AH230" s="1142">
        <f t="shared" si="25"/>
        <v>0</v>
      </c>
      <c r="AI230" s="1142">
        <f t="shared" si="25"/>
        <v>0</v>
      </c>
      <c r="AJ230" s="1143">
        <f>IF(ISERROR(VLOOKUP($A230,기획현황!$F:$BS,기획현황!$AM$1,FALSE))=TRUE,0,VLOOKUP($A230,기획현황!$F:$BS,기획현황!$AM$1,FALSE))</f>
        <v>0</v>
      </c>
      <c r="AK230" s="1138">
        <f t="shared" si="27"/>
        <v>0</v>
      </c>
      <c r="AL230" s="31"/>
    </row>
    <row r="231" spans="2:38" ht="53.25" customHeight="1">
      <c r="B231" s="310" t="str">
        <f t="shared" si="29"/>
        <v/>
      </c>
      <c r="C231" s="1125">
        <f>IF(ISERROR(VLOOKUP($A231,기획현황!$F:$BS,기획현황!$AG$1,FALSE))=TRUE,0,VLOOKUP($A231,기획현황!$F:$BS,기획현황!$AG$1,FALSE))</f>
        <v>0</v>
      </c>
      <c r="D231" s="1125">
        <f>IF(ISERROR(VLOOKUP($A231,기획현황!$F:$BS,기획현황!$AK$1,FALSE))=TRUE,0,VLOOKUP($A231,기획현황!$F:$BS,기획현황!$AK$1,FALSE))</f>
        <v>0</v>
      </c>
      <c r="F231" s="1148"/>
      <c r="G231" s="1127" t="str">
        <f>IF(ISERROR(VLOOKUP($A231,기획현황!$F:$BS,기획현황!$U$1,FALSE))=TRUE,"",VLOOKUP($A231,기획현황!$F:$BS,기획현황!$U$1,FALSE))</f>
        <v/>
      </c>
      <c r="H231" s="1127" t="str">
        <f>IF(ISERROR(VLOOKUP($A231,기획현황!$F:$BS,기획현황!$X$1,FALSE))=TRUE,"",VLOOKUP($A231,기획현황!$F:$BS,기획현황!$X$1,FALSE))</f>
        <v/>
      </c>
      <c r="I231" s="1128" t="str">
        <f>IF(ISERROR(VLOOKUP($A231,기획현황!$F:$BS,기획현황!$AG$1,FALSE))=TRUE,"",VLOOKUP($A231,기획현황!$F:$BS,기획현황!$AG$1,FALSE))</f>
        <v/>
      </c>
      <c r="J231" s="1144">
        <f>SUMIF(기획현황!$F:$F,$A231,기획현황!$AF:$AF)</f>
        <v>0</v>
      </c>
      <c r="K231" s="1130">
        <f>IF(ISERROR(VLOOKUP($A231,기획현황!$F:$BS,기획현황!$AU$1,FALSE))=TRUE,0,VLOOKUP($A231,기획현황!$F:$BS,기획현황!$AU$1,FALSE))</f>
        <v>0</v>
      </c>
      <c r="L231" s="1131">
        <f>IF(ISERROR(VLOOKUP($A231,기획현황!$F:$BS,기획현황!$AV$1,FALSE))=TRUE,0,VLOOKUP($A231,기획현황!$F:$BS,기획현황!$AV$1,FALSE))</f>
        <v>0</v>
      </c>
      <c r="M231" s="1132">
        <f>IF(ISERROR(VLOOKUP($A231,기획현황!$F:$BS,기획현황!$AW$1,FALSE))=TRUE,0,VLOOKUP($A231,기획현황!$F:$BS,기획현황!$AW$1,FALSE))</f>
        <v>0</v>
      </c>
      <c r="N231" s="1133">
        <f>IF(ISERROR(VLOOKUP($A231,기획현황!$F:$BS,기획현황!$AP$1,FALSE))=TRUE,0,VLOOKUP($A231,기획현황!$F:$BS,기획현황!$AP$1,FALSE))</f>
        <v>0</v>
      </c>
      <c r="O231" s="1134">
        <f t="shared" si="26"/>
        <v>0</v>
      </c>
      <c r="P231" s="1135">
        <f t="shared" si="26"/>
        <v>0</v>
      </c>
      <c r="Q231" s="1135">
        <f t="shared" si="26"/>
        <v>0</v>
      </c>
      <c r="R231" s="1135">
        <f t="shared" si="26"/>
        <v>0</v>
      </c>
      <c r="S231" s="1136">
        <f t="shared" si="26"/>
        <v>0</v>
      </c>
      <c r="T231" s="1136">
        <f t="shared" si="26"/>
        <v>0</v>
      </c>
      <c r="U231" s="1137">
        <f>IF(ISERROR(VLOOKUP($A231,기획현황!$F:$BS,기획현황!$AM$1,FALSE))=TRUE,0,VLOOKUP($A231,기획현황!$F:$BS,기획현황!$AM$1,FALSE))</f>
        <v>0</v>
      </c>
      <c r="V231" s="1138">
        <f t="shared" si="28"/>
        <v>0</v>
      </c>
      <c r="W231" s="1139">
        <f>IF(ISERROR(VLOOKUP($A231,기획현황!$F:$BS,기획현황!$BG$1,FALSE))=TRUE,0,VLOOKUP($A231,기획현황!$F:$BS,기획현황!$BG$1,FALSE))</f>
        <v>0</v>
      </c>
      <c r="X231" s="1138"/>
      <c r="Y231" s="238"/>
      <c r="Z231" s="1130">
        <f t="shared" si="30"/>
        <v>0</v>
      </c>
      <c r="AA231" s="1131">
        <f t="shared" si="30"/>
        <v>0</v>
      </c>
      <c r="AB231" s="1147">
        <f t="shared" si="30"/>
        <v>0</v>
      </c>
      <c r="AC231" s="1140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30">
        <f t="shared" si="25"/>
        <v>0</v>
      </c>
      <c r="AE231" s="1141">
        <f t="shared" si="25"/>
        <v>0</v>
      </c>
      <c r="AF231" s="1141">
        <f t="shared" si="25"/>
        <v>0</v>
      </c>
      <c r="AG231" s="1141">
        <f t="shared" si="25"/>
        <v>0</v>
      </c>
      <c r="AH231" s="1142">
        <f t="shared" si="25"/>
        <v>0</v>
      </c>
      <c r="AI231" s="1142">
        <f t="shared" si="25"/>
        <v>0</v>
      </c>
      <c r="AJ231" s="1143">
        <f>IF(ISERROR(VLOOKUP($A231,기획현황!$F:$BS,기획현황!$AM$1,FALSE))=TRUE,0,VLOOKUP($A231,기획현황!$F:$BS,기획현황!$AM$1,FALSE))</f>
        <v>0</v>
      </c>
      <c r="AK231" s="1138">
        <f t="shared" si="27"/>
        <v>0</v>
      </c>
      <c r="AL231" s="31"/>
    </row>
    <row r="232" spans="2:38" ht="53.25" customHeight="1">
      <c r="B232" s="310" t="str">
        <f t="shared" si="29"/>
        <v/>
      </c>
      <c r="C232" s="1125">
        <f>IF(ISERROR(VLOOKUP($A232,기획현황!$F:$BS,기획현황!$AG$1,FALSE))=TRUE,0,VLOOKUP($A232,기획현황!$F:$BS,기획현황!$AG$1,FALSE))</f>
        <v>0</v>
      </c>
      <c r="D232" s="1125">
        <f>IF(ISERROR(VLOOKUP($A232,기획현황!$F:$BS,기획현황!$AK$1,FALSE))=TRUE,0,VLOOKUP($A232,기획현황!$F:$BS,기획현황!$AK$1,FALSE))</f>
        <v>0</v>
      </c>
      <c r="F232" s="1148"/>
      <c r="G232" s="1127" t="str">
        <f>IF(ISERROR(VLOOKUP($A232,기획현황!$F:$BS,기획현황!$U$1,FALSE))=TRUE,"",VLOOKUP($A232,기획현황!$F:$BS,기획현황!$U$1,FALSE))</f>
        <v/>
      </c>
      <c r="H232" s="1127" t="str">
        <f>IF(ISERROR(VLOOKUP($A232,기획현황!$F:$BS,기획현황!$X$1,FALSE))=TRUE,"",VLOOKUP($A232,기획현황!$F:$BS,기획현황!$X$1,FALSE))</f>
        <v/>
      </c>
      <c r="I232" s="1128" t="str">
        <f>IF(ISERROR(VLOOKUP($A232,기획현황!$F:$BS,기획현황!$AG$1,FALSE))=TRUE,"",VLOOKUP($A232,기획현황!$F:$BS,기획현황!$AG$1,FALSE))</f>
        <v/>
      </c>
      <c r="J232" s="1144">
        <f>SUMIF(기획현황!$F:$F,$A232,기획현황!$AF:$AF)</f>
        <v>0</v>
      </c>
      <c r="K232" s="1130">
        <f>IF(ISERROR(VLOOKUP($A232,기획현황!$F:$BS,기획현황!$AU$1,FALSE))=TRUE,0,VLOOKUP($A232,기획현황!$F:$BS,기획현황!$AU$1,FALSE))</f>
        <v>0</v>
      </c>
      <c r="L232" s="1131">
        <f>IF(ISERROR(VLOOKUP($A232,기획현황!$F:$BS,기획현황!$AV$1,FALSE))=TRUE,0,VLOOKUP($A232,기획현황!$F:$BS,기획현황!$AV$1,FALSE))</f>
        <v>0</v>
      </c>
      <c r="M232" s="1132">
        <f>IF(ISERROR(VLOOKUP($A232,기획현황!$F:$BS,기획현황!$AW$1,FALSE))=TRUE,0,VLOOKUP($A232,기획현황!$F:$BS,기획현황!$AW$1,FALSE))</f>
        <v>0</v>
      </c>
      <c r="N232" s="1133">
        <f>IF(ISERROR(VLOOKUP($A232,기획현황!$F:$BS,기획현황!$AP$1,FALSE))=TRUE,0,VLOOKUP($A232,기획현황!$F:$BS,기획현황!$AP$1,FALSE))</f>
        <v>0</v>
      </c>
      <c r="O232" s="1134">
        <f t="shared" si="26"/>
        <v>0</v>
      </c>
      <c r="P232" s="1135">
        <f t="shared" si="26"/>
        <v>0</v>
      </c>
      <c r="Q232" s="1135">
        <f t="shared" si="26"/>
        <v>0</v>
      </c>
      <c r="R232" s="1135">
        <f t="shared" si="26"/>
        <v>0</v>
      </c>
      <c r="S232" s="1136">
        <f t="shared" si="26"/>
        <v>0</v>
      </c>
      <c r="T232" s="1136">
        <f t="shared" si="26"/>
        <v>0</v>
      </c>
      <c r="U232" s="1137">
        <f>IF(ISERROR(VLOOKUP($A232,기획현황!$F:$BS,기획현황!$AM$1,FALSE))=TRUE,0,VLOOKUP($A232,기획현황!$F:$BS,기획현황!$AM$1,FALSE))</f>
        <v>0</v>
      </c>
      <c r="V232" s="1138">
        <f t="shared" si="28"/>
        <v>0</v>
      </c>
      <c r="W232" s="1139">
        <f>IF(ISERROR(VLOOKUP($A232,기획현황!$F:$BS,기획현황!$BG$1,FALSE))=TRUE,0,VLOOKUP($A232,기획현황!$F:$BS,기획현황!$BG$1,FALSE))</f>
        <v>0</v>
      </c>
      <c r="X232" s="1138"/>
      <c r="Y232" s="238"/>
      <c r="Z232" s="1130">
        <f t="shared" si="30"/>
        <v>0</v>
      </c>
      <c r="AA232" s="1131">
        <f t="shared" si="30"/>
        <v>0</v>
      </c>
      <c r="AB232" s="1147">
        <f t="shared" si="30"/>
        <v>0</v>
      </c>
      <c r="AC232" s="1140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30">
        <f t="shared" si="25"/>
        <v>0</v>
      </c>
      <c r="AE232" s="1141">
        <f t="shared" si="25"/>
        <v>0</v>
      </c>
      <c r="AF232" s="1141">
        <f t="shared" si="25"/>
        <v>0</v>
      </c>
      <c r="AG232" s="1141">
        <f t="shared" si="25"/>
        <v>0</v>
      </c>
      <c r="AH232" s="1142">
        <f t="shared" si="25"/>
        <v>0</v>
      </c>
      <c r="AI232" s="1142">
        <f t="shared" si="25"/>
        <v>0</v>
      </c>
      <c r="AJ232" s="1143">
        <f>IF(ISERROR(VLOOKUP($A232,기획현황!$F:$BS,기획현황!$AM$1,FALSE))=TRUE,0,VLOOKUP($A232,기획현황!$F:$BS,기획현황!$AM$1,FALSE))</f>
        <v>0</v>
      </c>
      <c r="AK232" s="1138">
        <f t="shared" si="27"/>
        <v>0</v>
      </c>
      <c r="AL232" s="31"/>
    </row>
    <row r="233" spans="2:38" ht="53.25" customHeight="1">
      <c r="B233" s="310" t="str">
        <f t="shared" si="29"/>
        <v/>
      </c>
      <c r="C233" s="1125">
        <f>IF(ISERROR(VLOOKUP($A233,기획현황!$F:$BS,기획현황!$AG$1,FALSE))=TRUE,0,VLOOKUP($A233,기획현황!$F:$BS,기획현황!$AG$1,FALSE))</f>
        <v>0</v>
      </c>
      <c r="D233" s="1125">
        <f>IF(ISERROR(VLOOKUP($A233,기획현황!$F:$BS,기획현황!$AK$1,FALSE))=TRUE,0,VLOOKUP($A233,기획현황!$F:$BS,기획현황!$AK$1,FALSE))</f>
        <v>0</v>
      </c>
      <c r="F233" s="1148"/>
      <c r="G233" s="1127" t="str">
        <f>IF(ISERROR(VLOOKUP($A233,기획현황!$F:$BS,기획현황!$U$1,FALSE))=TRUE,"",VLOOKUP($A233,기획현황!$F:$BS,기획현황!$U$1,FALSE))</f>
        <v/>
      </c>
      <c r="H233" s="1127" t="str">
        <f>IF(ISERROR(VLOOKUP($A233,기획현황!$F:$BS,기획현황!$X$1,FALSE))=TRUE,"",VLOOKUP($A233,기획현황!$F:$BS,기획현황!$X$1,FALSE))</f>
        <v/>
      </c>
      <c r="I233" s="1128" t="str">
        <f>IF(ISERROR(VLOOKUP($A233,기획현황!$F:$BS,기획현황!$AG$1,FALSE))=TRUE,"",VLOOKUP($A233,기획현황!$F:$BS,기획현황!$AG$1,FALSE))</f>
        <v/>
      </c>
      <c r="J233" s="1144">
        <f>SUMIF(기획현황!$F:$F,$A233,기획현황!$AF:$AF)</f>
        <v>0</v>
      </c>
      <c r="K233" s="1130">
        <f>IF(ISERROR(VLOOKUP($A233,기획현황!$F:$BS,기획현황!$AU$1,FALSE))=TRUE,0,VLOOKUP($A233,기획현황!$F:$BS,기획현황!$AU$1,FALSE))</f>
        <v>0</v>
      </c>
      <c r="L233" s="1131">
        <f>IF(ISERROR(VLOOKUP($A233,기획현황!$F:$BS,기획현황!$AV$1,FALSE))=TRUE,0,VLOOKUP($A233,기획현황!$F:$BS,기획현황!$AV$1,FALSE))</f>
        <v>0</v>
      </c>
      <c r="M233" s="1132">
        <f>IF(ISERROR(VLOOKUP($A233,기획현황!$F:$BS,기획현황!$AW$1,FALSE))=TRUE,0,VLOOKUP($A233,기획현황!$F:$BS,기획현황!$AW$1,FALSE))</f>
        <v>0</v>
      </c>
      <c r="N233" s="1133">
        <f>IF(ISERROR(VLOOKUP($A233,기획현황!$F:$BS,기획현황!$AP$1,FALSE))=TRUE,0,VLOOKUP($A233,기획현황!$F:$BS,기획현황!$AP$1,FALSE))</f>
        <v>0</v>
      </c>
      <c r="O233" s="1134">
        <f t="shared" si="26"/>
        <v>0</v>
      </c>
      <c r="P233" s="1135">
        <f t="shared" si="26"/>
        <v>0</v>
      </c>
      <c r="Q233" s="1135">
        <f t="shared" si="26"/>
        <v>0</v>
      </c>
      <c r="R233" s="1135">
        <f t="shared" si="26"/>
        <v>0</v>
      </c>
      <c r="S233" s="1136">
        <f t="shared" si="26"/>
        <v>0</v>
      </c>
      <c r="T233" s="1136">
        <f t="shared" si="26"/>
        <v>0</v>
      </c>
      <c r="U233" s="1137">
        <f>IF(ISERROR(VLOOKUP($A233,기획현황!$F:$BS,기획현황!$AM$1,FALSE))=TRUE,0,VLOOKUP($A233,기획현황!$F:$BS,기획현황!$AM$1,FALSE))</f>
        <v>0</v>
      </c>
      <c r="V233" s="1138">
        <f t="shared" si="28"/>
        <v>0</v>
      </c>
      <c r="W233" s="1139">
        <f>IF(ISERROR(VLOOKUP($A233,기획현황!$F:$BS,기획현황!$BG$1,FALSE))=TRUE,0,VLOOKUP($A233,기획현황!$F:$BS,기획현황!$BG$1,FALSE))</f>
        <v>0</v>
      </c>
      <c r="X233" s="1138"/>
      <c r="Y233" s="238"/>
      <c r="Z233" s="1130">
        <f t="shared" si="30"/>
        <v>0</v>
      </c>
      <c r="AA233" s="1131">
        <f t="shared" si="30"/>
        <v>0</v>
      </c>
      <c r="AB233" s="1147">
        <f t="shared" si="30"/>
        <v>0</v>
      </c>
      <c r="AC233" s="1140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30">
        <f t="shared" si="25"/>
        <v>0</v>
      </c>
      <c r="AE233" s="1141">
        <f t="shared" si="25"/>
        <v>0</v>
      </c>
      <c r="AF233" s="1141">
        <f t="shared" si="25"/>
        <v>0</v>
      </c>
      <c r="AG233" s="1141">
        <f t="shared" si="25"/>
        <v>0</v>
      </c>
      <c r="AH233" s="1142">
        <f t="shared" si="25"/>
        <v>0</v>
      </c>
      <c r="AI233" s="1142">
        <f t="shared" si="25"/>
        <v>0</v>
      </c>
      <c r="AJ233" s="1143">
        <f>IF(ISERROR(VLOOKUP($A233,기획현황!$F:$BS,기획현황!$AM$1,FALSE))=TRUE,0,VLOOKUP($A233,기획현황!$F:$BS,기획현황!$AM$1,FALSE))</f>
        <v>0</v>
      </c>
      <c r="AK233" s="1138">
        <f t="shared" si="27"/>
        <v>0</v>
      </c>
      <c r="AL233" s="31"/>
    </row>
    <row r="234" spans="2:38" ht="53.25" customHeight="1">
      <c r="B234" s="310" t="str">
        <f t="shared" si="29"/>
        <v/>
      </c>
      <c r="C234" s="1125">
        <f>IF(ISERROR(VLOOKUP($A234,기획현황!$F:$BS,기획현황!$AG$1,FALSE))=TRUE,0,VLOOKUP($A234,기획현황!$F:$BS,기획현황!$AG$1,FALSE))</f>
        <v>0</v>
      </c>
      <c r="D234" s="1125">
        <f>IF(ISERROR(VLOOKUP($A234,기획현황!$F:$BS,기획현황!$AK$1,FALSE))=TRUE,0,VLOOKUP($A234,기획현황!$F:$BS,기획현황!$AK$1,FALSE))</f>
        <v>0</v>
      </c>
      <c r="F234" s="1148"/>
      <c r="G234" s="1127" t="str">
        <f>IF(ISERROR(VLOOKUP($A234,기획현황!$F:$BS,기획현황!$U$1,FALSE))=TRUE,"",VLOOKUP($A234,기획현황!$F:$BS,기획현황!$U$1,FALSE))</f>
        <v/>
      </c>
      <c r="H234" s="1127" t="str">
        <f>IF(ISERROR(VLOOKUP($A234,기획현황!$F:$BS,기획현황!$X$1,FALSE))=TRUE,"",VLOOKUP($A234,기획현황!$F:$BS,기획현황!$X$1,FALSE))</f>
        <v/>
      </c>
      <c r="I234" s="1128" t="str">
        <f>IF(ISERROR(VLOOKUP($A234,기획현황!$F:$BS,기획현황!$AG$1,FALSE))=TRUE,"",VLOOKUP($A234,기획현황!$F:$BS,기획현황!$AG$1,FALSE))</f>
        <v/>
      </c>
      <c r="J234" s="1144">
        <f>SUMIF(기획현황!$F:$F,$A234,기획현황!$AF:$AF)</f>
        <v>0</v>
      </c>
      <c r="K234" s="1130">
        <f>IF(ISERROR(VLOOKUP($A234,기획현황!$F:$BS,기획현황!$AU$1,FALSE))=TRUE,0,VLOOKUP($A234,기획현황!$F:$BS,기획현황!$AU$1,FALSE))</f>
        <v>0</v>
      </c>
      <c r="L234" s="1131">
        <f>IF(ISERROR(VLOOKUP($A234,기획현황!$F:$BS,기획현황!$AV$1,FALSE))=TRUE,0,VLOOKUP($A234,기획현황!$F:$BS,기획현황!$AV$1,FALSE))</f>
        <v>0</v>
      </c>
      <c r="M234" s="1132">
        <f>IF(ISERROR(VLOOKUP($A234,기획현황!$F:$BS,기획현황!$AW$1,FALSE))=TRUE,0,VLOOKUP($A234,기획현황!$F:$BS,기획현황!$AW$1,FALSE))</f>
        <v>0</v>
      </c>
      <c r="N234" s="1133">
        <f>IF(ISERROR(VLOOKUP($A234,기획현황!$F:$BS,기획현황!$AP$1,FALSE))=TRUE,0,VLOOKUP($A234,기획현황!$F:$BS,기획현황!$AP$1,FALSE))</f>
        <v>0</v>
      </c>
      <c r="O234" s="1134">
        <f t="shared" si="26"/>
        <v>0</v>
      </c>
      <c r="P234" s="1135">
        <f t="shared" si="26"/>
        <v>0</v>
      </c>
      <c r="Q234" s="1135">
        <f t="shared" si="26"/>
        <v>0</v>
      </c>
      <c r="R234" s="1135">
        <f t="shared" ref="O234:T276" si="31">($N234*1.1)*R$4</f>
        <v>0</v>
      </c>
      <c r="S234" s="1136">
        <f t="shared" si="31"/>
        <v>0</v>
      </c>
      <c r="T234" s="1136">
        <f t="shared" si="31"/>
        <v>0</v>
      </c>
      <c r="U234" s="1137">
        <f>IF(ISERROR(VLOOKUP($A234,기획현황!$F:$BS,기획현황!$AM$1,FALSE))=TRUE,0,VLOOKUP($A234,기획현황!$F:$BS,기획현황!$AM$1,FALSE))</f>
        <v>0</v>
      </c>
      <c r="V234" s="1138">
        <f t="shared" si="28"/>
        <v>0</v>
      </c>
      <c r="W234" s="1139">
        <f>IF(ISERROR(VLOOKUP($A234,기획현황!$F:$BS,기획현황!$BG$1,FALSE))=TRUE,0,VLOOKUP($A234,기획현황!$F:$BS,기획현황!$BG$1,FALSE))</f>
        <v>0</v>
      </c>
      <c r="X234" s="1138"/>
      <c r="Y234" s="238"/>
      <c r="Z234" s="1130">
        <f t="shared" si="30"/>
        <v>0</v>
      </c>
      <c r="AA234" s="1131">
        <f t="shared" si="30"/>
        <v>0</v>
      </c>
      <c r="AB234" s="1147">
        <f t="shared" si="30"/>
        <v>0</v>
      </c>
      <c r="AC234" s="1140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30">
        <f t="shared" ref="AD234:AI276" si="32">($N234*1.1)*AD$4</f>
        <v>0</v>
      </c>
      <c r="AE234" s="1141">
        <f t="shared" si="32"/>
        <v>0</v>
      </c>
      <c r="AF234" s="1141">
        <f t="shared" si="32"/>
        <v>0</v>
      </c>
      <c r="AG234" s="1141">
        <f t="shared" si="32"/>
        <v>0</v>
      </c>
      <c r="AH234" s="1142">
        <f t="shared" si="32"/>
        <v>0</v>
      </c>
      <c r="AI234" s="1142">
        <f t="shared" si="32"/>
        <v>0</v>
      </c>
      <c r="AJ234" s="1143">
        <f>IF(ISERROR(VLOOKUP($A234,기획현황!$F:$BS,기획현황!$AM$1,FALSE))=TRUE,0,VLOOKUP($A234,기획현황!$F:$BS,기획현황!$AM$1,FALSE))</f>
        <v>0</v>
      </c>
      <c r="AK234" s="1138">
        <f t="shared" si="27"/>
        <v>0</v>
      </c>
      <c r="AL234" s="31"/>
    </row>
    <row r="235" spans="2:38" ht="53.25" customHeight="1">
      <c r="B235" s="310" t="str">
        <f t="shared" si="29"/>
        <v/>
      </c>
      <c r="C235" s="1125">
        <f>IF(ISERROR(VLOOKUP($A235,기획현황!$F:$BS,기획현황!$AG$1,FALSE))=TRUE,0,VLOOKUP($A235,기획현황!$F:$BS,기획현황!$AG$1,FALSE))</f>
        <v>0</v>
      </c>
      <c r="D235" s="1125">
        <f>IF(ISERROR(VLOOKUP($A235,기획현황!$F:$BS,기획현황!$AK$1,FALSE))=TRUE,0,VLOOKUP($A235,기획현황!$F:$BS,기획현황!$AK$1,FALSE))</f>
        <v>0</v>
      </c>
      <c r="F235" s="1148"/>
      <c r="G235" s="1127" t="str">
        <f>IF(ISERROR(VLOOKUP($A235,기획현황!$F:$BS,기획현황!$U$1,FALSE))=TRUE,"",VLOOKUP($A235,기획현황!$F:$BS,기획현황!$U$1,FALSE))</f>
        <v/>
      </c>
      <c r="H235" s="1127" t="str">
        <f>IF(ISERROR(VLOOKUP($A235,기획현황!$F:$BS,기획현황!$X$1,FALSE))=TRUE,"",VLOOKUP($A235,기획현황!$F:$BS,기획현황!$X$1,FALSE))</f>
        <v/>
      </c>
      <c r="I235" s="1128" t="str">
        <f>IF(ISERROR(VLOOKUP($A235,기획현황!$F:$BS,기획현황!$AG$1,FALSE))=TRUE,"",VLOOKUP($A235,기획현황!$F:$BS,기획현황!$AG$1,FALSE))</f>
        <v/>
      </c>
      <c r="J235" s="1144">
        <f>SUMIF(기획현황!$F:$F,$A235,기획현황!$AF:$AF)</f>
        <v>0</v>
      </c>
      <c r="K235" s="1130">
        <f>IF(ISERROR(VLOOKUP($A235,기획현황!$F:$BS,기획현황!$AU$1,FALSE))=TRUE,0,VLOOKUP($A235,기획현황!$F:$BS,기획현황!$AU$1,FALSE))</f>
        <v>0</v>
      </c>
      <c r="L235" s="1131">
        <f>IF(ISERROR(VLOOKUP($A235,기획현황!$F:$BS,기획현황!$AV$1,FALSE))=TRUE,0,VLOOKUP($A235,기획현황!$F:$BS,기획현황!$AV$1,FALSE))</f>
        <v>0</v>
      </c>
      <c r="M235" s="1132">
        <f>IF(ISERROR(VLOOKUP($A235,기획현황!$F:$BS,기획현황!$AW$1,FALSE))=TRUE,0,VLOOKUP($A235,기획현황!$F:$BS,기획현황!$AW$1,FALSE))</f>
        <v>0</v>
      </c>
      <c r="N235" s="1133">
        <f>IF(ISERROR(VLOOKUP($A235,기획현황!$F:$BS,기획현황!$AP$1,FALSE))=TRUE,0,VLOOKUP($A235,기획현황!$F:$BS,기획현황!$AP$1,FALSE))</f>
        <v>0</v>
      </c>
      <c r="O235" s="1134">
        <f t="shared" si="31"/>
        <v>0</v>
      </c>
      <c r="P235" s="1135">
        <f t="shared" si="31"/>
        <v>0</v>
      </c>
      <c r="Q235" s="1135">
        <f t="shared" si="31"/>
        <v>0</v>
      </c>
      <c r="R235" s="1135">
        <f t="shared" si="31"/>
        <v>0</v>
      </c>
      <c r="S235" s="1136">
        <f t="shared" si="31"/>
        <v>0</v>
      </c>
      <c r="T235" s="1136">
        <f t="shared" si="31"/>
        <v>0</v>
      </c>
      <c r="U235" s="1137">
        <f>IF(ISERROR(VLOOKUP($A235,기획현황!$F:$BS,기획현황!$AM$1,FALSE))=TRUE,0,VLOOKUP($A235,기획현황!$F:$BS,기획현황!$AM$1,FALSE))</f>
        <v>0</v>
      </c>
      <c r="V235" s="1138">
        <f t="shared" si="28"/>
        <v>0</v>
      </c>
      <c r="W235" s="1139">
        <f>IF(ISERROR(VLOOKUP($A235,기획현황!$F:$BS,기획현황!$BG$1,FALSE))=TRUE,0,VLOOKUP($A235,기획현황!$F:$BS,기획현황!$BG$1,FALSE))</f>
        <v>0</v>
      </c>
      <c r="X235" s="1138"/>
      <c r="Y235" s="238"/>
      <c r="Z235" s="1130">
        <f t="shared" si="30"/>
        <v>0</v>
      </c>
      <c r="AA235" s="1131">
        <f t="shared" si="30"/>
        <v>0</v>
      </c>
      <c r="AB235" s="1147">
        <f t="shared" si="30"/>
        <v>0</v>
      </c>
      <c r="AC235" s="1140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30">
        <f t="shared" si="32"/>
        <v>0</v>
      </c>
      <c r="AE235" s="1141">
        <f t="shared" si="32"/>
        <v>0</v>
      </c>
      <c r="AF235" s="1141">
        <f t="shared" si="32"/>
        <v>0</v>
      </c>
      <c r="AG235" s="1141">
        <f t="shared" si="32"/>
        <v>0</v>
      </c>
      <c r="AH235" s="1142">
        <f t="shared" si="32"/>
        <v>0</v>
      </c>
      <c r="AI235" s="1142">
        <f t="shared" si="32"/>
        <v>0</v>
      </c>
      <c r="AJ235" s="1143">
        <f>IF(ISERROR(VLOOKUP($A235,기획현황!$F:$BS,기획현황!$AM$1,FALSE))=TRUE,0,VLOOKUP($A235,기획현황!$F:$BS,기획현황!$AM$1,FALSE))</f>
        <v>0</v>
      </c>
      <c r="AK235" s="1138">
        <f t="shared" si="27"/>
        <v>0</v>
      </c>
      <c r="AL235" s="31"/>
    </row>
    <row r="236" spans="2:38" ht="53.25" customHeight="1">
      <c r="B236" s="310" t="str">
        <f t="shared" si="29"/>
        <v/>
      </c>
      <c r="C236" s="1125">
        <f>IF(ISERROR(VLOOKUP($A236,기획현황!$F:$BS,기획현황!$AG$1,FALSE))=TRUE,0,VLOOKUP($A236,기획현황!$F:$BS,기획현황!$AG$1,FALSE))</f>
        <v>0</v>
      </c>
      <c r="D236" s="1125">
        <f>IF(ISERROR(VLOOKUP($A236,기획현황!$F:$BS,기획현황!$AK$1,FALSE))=TRUE,0,VLOOKUP($A236,기획현황!$F:$BS,기획현황!$AK$1,FALSE))</f>
        <v>0</v>
      </c>
      <c r="F236" s="1148"/>
      <c r="G236" s="1127" t="str">
        <f>IF(ISERROR(VLOOKUP($A236,기획현황!$F:$BS,기획현황!$U$1,FALSE))=TRUE,"",VLOOKUP($A236,기획현황!$F:$BS,기획현황!$U$1,FALSE))</f>
        <v/>
      </c>
      <c r="H236" s="1127" t="str">
        <f>IF(ISERROR(VLOOKUP($A236,기획현황!$F:$BS,기획현황!$X$1,FALSE))=TRUE,"",VLOOKUP($A236,기획현황!$F:$BS,기획현황!$X$1,FALSE))</f>
        <v/>
      </c>
      <c r="I236" s="1128" t="str">
        <f>IF(ISERROR(VLOOKUP($A236,기획현황!$F:$BS,기획현황!$AG$1,FALSE))=TRUE,"",VLOOKUP($A236,기획현황!$F:$BS,기획현황!$AG$1,FALSE))</f>
        <v/>
      </c>
      <c r="J236" s="1144">
        <f>SUMIF(기획현황!$F:$F,$A236,기획현황!$AF:$AF)</f>
        <v>0</v>
      </c>
      <c r="K236" s="1130">
        <f>IF(ISERROR(VLOOKUP($A236,기획현황!$F:$BS,기획현황!$AU$1,FALSE))=TRUE,0,VLOOKUP($A236,기획현황!$F:$BS,기획현황!$AU$1,FALSE))</f>
        <v>0</v>
      </c>
      <c r="L236" s="1131">
        <f>IF(ISERROR(VLOOKUP($A236,기획현황!$F:$BS,기획현황!$AV$1,FALSE))=TRUE,0,VLOOKUP($A236,기획현황!$F:$BS,기획현황!$AV$1,FALSE))</f>
        <v>0</v>
      </c>
      <c r="M236" s="1132">
        <f>IF(ISERROR(VLOOKUP($A236,기획현황!$F:$BS,기획현황!$AW$1,FALSE))=TRUE,0,VLOOKUP($A236,기획현황!$F:$BS,기획현황!$AW$1,FALSE))</f>
        <v>0</v>
      </c>
      <c r="N236" s="1133">
        <f>IF(ISERROR(VLOOKUP($A236,기획현황!$F:$BS,기획현황!$AP$1,FALSE))=TRUE,0,VLOOKUP($A236,기획현황!$F:$BS,기획현황!$AP$1,FALSE))</f>
        <v>0</v>
      </c>
      <c r="O236" s="1134">
        <f t="shared" si="31"/>
        <v>0</v>
      </c>
      <c r="P236" s="1135">
        <f t="shared" si="31"/>
        <v>0</v>
      </c>
      <c r="Q236" s="1135">
        <f t="shared" si="31"/>
        <v>0</v>
      </c>
      <c r="R236" s="1135">
        <f t="shared" si="31"/>
        <v>0</v>
      </c>
      <c r="S236" s="1136">
        <f t="shared" si="31"/>
        <v>0</v>
      </c>
      <c r="T236" s="1136">
        <f t="shared" si="31"/>
        <v>0</v>
      </c>
      <c r="U236" s="1137">
        <f>IF(ISERROR(VLOOKUP($A236,기획현황!$F:$BS,기획현황!$AM$1,FALSE))=TRUE,0,VLOOKUP($A236,기획현황!$F:$BS,기획현황!$AM$1,FALSE))</f>
        <v>0</v>
      </c>
      <c r="V236" s="1138">
        <f t="shared" si="28"/>
        <v>0</v>
      </c>
      <c r="W236" s="1139">
        <f>IF(ISERROR(VLOOKUP($A236,기획현황!$F:$BS,기획현황!$BG$1,FALSE))=TRUE,0,VLOOKUP($A236,기획현황!$F:$BS,기획현황!$BG$1,FALSE))</f>
        <v>0</v>
      </c>
      <c r="X236" s="1138"/>
      <c r="Y236" s="238"/>
      <c r="Z236" s="1130">
        <f t="shared" si="30"/>
        <v>0</v>
      </c>
      <c r="AA236" s="1131">
        <f t="shared" si="30"/>
        <v>0</v>
      </c>
      <c r="AB236" s="1147">
        <f t="shared" si="30"/>
        <v>0</v>
      </c>
      <c r="AC236" s="1140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30">
        <f t="shared" si="32"/>
        <v>0</v>
      </c>
      <c r="AE236" s="1141">
        <f t="shared" si="32"/>
        <v>0</v>
      </c>
      <c r="AF236" s="1141">
        <f t="shared" si="32"/>
        <v>0</v>
      </c>
      <c r="AG236" s="1141">
        <f t="shared" si="32"/>
        <v>0</v>
      </c>
      <c r="AH236" s="1142">
        <f t="shared" si="32"/>
        <v>0</v>
      </c>
      <c r="AI236" s="1142">
        <f t="shared" si="32"/>
        <v>0</v>
      </c>
      <c r="AJ236" s="1143">
        <f>IF(ISERROR(VLOOKUP($A236,기획현황!$F:$BS,기획현황!$AM$1,FALSE))=TRUE,0,VLOOKUP($A236,기획현황!$F:$BS,기획현황!$AM$1,FALSE))</f>
        <v>0</v>
      </c>
      <c r="AK236" s="1138">
        <f t="shared" si="27"/>
        <v>0</v>
      </c>
      <c r="AL236" s="31"/>
    </row>
    <row r="237" spans="2:38" ht="53.25" customHeight="1">
      <c r="B237" s="310" t="str">
        <f t="shared" si="29"/>
        <v/>
      </c>
      <c r="C237" s="1125">
        <f>IF(ISERROR(VLOOKUP($A237,기획현황!$F:$BS,기획현황!$AG$1,FALSE))=TRUE,0,VLOOKUP($A237,기획현황!$F:$BS,기획현황!$AG$1,FALSE))</f>
        <v>0</v>
      </c>
      <c r="D237" s="1125">
        <f>IF(ISERROR(VLOOKUP($A237,기획현황!$F:$BS,기획현황!$AK$1,FALSE))=TRUE,0,VLOOKUP($A237,기획현황!$F:$BS,기획현황!$AK$1,FALSE))</f>
        <v>0</v>
      </c>
      <c r="F237" s="1148"/>
      <c r="G237" s="1127" t="str">
        <f>IF(ISERROR(VLOOKUP($A237,기획현황!$F:$BS,기획현황!$U$1,FALSE))=TRUE,"",VLOOKUP($A237,기획현황!$F:$BS,기획현황!$U$1,FALSE))</f>
        <v/>
      </c>
      <c r="H237" s="1127" t="str">
        <f>IF(ISERROR(VLOOKUP($A237,기획현황!$F:$BS,기획현황!$X$1,FALSE))=TRUE,"",VLOOKUP($A237,기획현황!$F:$BS,기획현황!$X$1,FALSE))</f>
        <v/>
      </c>
      <c r="I237" s="1128" t="str">
        <f>IF(ISERROR(VLOOKUP($A237,기획현황!$F:$BS,기획현황!$AG$1,FALSE))=TRUE,"",VLOOKUP($A237,기획현황!$F:$BS,기획현황!$AG$1,FALSE))</f>
        <v/>
      </c>
      <c r="J237" s="1144">
        <f>SUMIF(기획현황!$F:$F,$A237,기획현황!$AF:$AF)</f>
        <v>0</v>
      </c>
      <c r="K237" s="1130">
        <f>IF(ISERROR(VLOOKUP($A237,기획현황!$F:$BS,기획현황!$AU$1,FALSE))=TRUE,0,VLOOKUP($A237,기획현황!$F:$BS,기획현황!$AU$1,FALSE))</f>
        <v>0</v>
      </c>
      <c r="L237" s="1131">
        <f>IF(ISERROR(VLOOKUP($A237,기획현황!$F:$BS,기획현황!$AV$1,FALSE))=TRUE,0,VLOOKUP($A237,기획현황!$F:$BS,기획현황!$AV$1,FALSE))</f>
        <v>0</v>
      </c>
      <c r="M237" s="1132">
        <f>IF(ISERROR(VLOOKUP($A237,기획현황!$F:$BS,기획현황!$AW$1,FALSE))=TRUE,0,VLOOKUP($A237,기획현황!$F:$BS,기획현황!$AW$1,FALSE))</f>
        <v>0</v>
      </c>
      <c r="N237" s="1133">
        <f>IF(ISERROR(VLOOKUP($A237,기획현황!$F:$BS,기획현황!$AP$1,FALSE))=TRUE,0,VLOOKUP($A237,기획현황!$F:$BS,기획현황!$AP$1,FALSE))</f>
        <v>0</v>
      </c>
      <c r="O237" s="1134">
        <f t="shared" si="31"/>
        <v>0</v>
      </c>
      <c r="P237" s="1135">
        <f t="shared" si="31"/>
        <v>0</v>
      </c>
      <c r="Q237" s="1135">
        <f t="shared" si="31"/>
        <v>0</v>
      </c>
      <c r="R237" s="1135">
        <f t="shared" si="31"/>
        <v>0</v>
      </c>
      <c r="S237" s="1136">
        <f t="shared" si="31"/>
        <v>0</v>
      </c>
      <c r="T237" s="1136">
        <f t="shared" si="31"/>
        <v>0</v>
      </c>
      <c r="U237" s="1137">
        <f>IF(ISERROR(VLOOKUP($A237,기획현황!$F:$BS,기획현황!$AM$1,FALSE))=TRUE,0,VLOOKUP($A237,기획현황!$F:$BS,기획현황!$AM$1,FALSE))</f>
        <v>0</v>
      </c>
      <c r="V237" s="1138">
        <f t="shared" si="28"/>
        <v>0</v>
      </c>
      <c r="W237" s="1139">
        <f>IF(ISERROR(VLOOKUP($A237,기획현황!$F:$BS,기획현황!$BG$1,FALSE))=TRUE,0,VLOOKUP($A237,기획현황!$F:$BS,기획현황!$BG$1,FALSE))</f>
        <v>0</v>
      </c>
      <c r="X237" s="1138"/>
      <c r="Y237" s="238"/>
      <c r="Z237" s="1130">
        <f t="shared" si="30"/>
        <v>0</v>
      </c>
      <c r="AA237" s="1131">
        <f t="shared" si="30"/>
        <v>0</v>
      </c>
      <c r="AB237" s="1147">
        <f t="shared" si="30"/>
        <v>0</v>
      </c>
      <c r="AC237" s="1140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30">
        <f t="shared" si="32"/>
        <v>0</v>
      </c>
      <c r="AE237" s="1141">
        <f t="shared" si="32"/>
        <v>0</v>
      </c>
      <c r="AF237" s="1141">
        <f t="shared" si="32"/>
        <v>0</v>
      </c>
      <c r="AG237" s="1141">
        <f t="shared" si="32"/>
        <v>0</v>
      </c>
      <c r="AH237" s="1142">
        <f t="shared" si="32"/>
        <v>0</v>
      </c>
      <c r="AI237" s="1142">
        <f t="shared" si="32"/>
        <v>0</v>
      </c>
      <c r="AJ237" s="1143">
        <f>IF(ISERROR(VLOOKUP($A237,기획현황!$F:$BS,기획현황!$AM$1,FALSE))=TRUE,0,VLOOKUP($A237,기획현황!$F:$BS,기획현황!$AM$1,FALSE))</f>
        <v>0</v>
      </c>
      <c r="AK237" s="1138">
        <f t="shared" si="27"/>
        <v>0</v>
      </c>
      <c r="AL237" s="31"/>
    </row>
    <row r="238" spans="2:38" ht="53.25" customHeight="1">
      <c r="B238" s="310" t="str">
        <f t="shared" si="29"/>
        <v/>
      </c>
      <c r="C238" s="1125">
        <f>IF(ISERROR(VLOOKUP($A238,기획현황!$F:$BS,기획현황!$AG$1,FALSE))=TRUE,0,VLOOKUP($A238,기획현황!$F:$BS,기획현황!$AG$1,FALSE))</f>
        <v>0</v>
      </c>
      <c r="D238" s="1125">
        <f>IF(ISERROR(VLOOKUP($A238,기획현황!$F:$BS,기획현황!$AK$1,FALSE))=TRUE,0,VLOOKUP($A238,기획현황!$F:$BS,기획현황!$AK$1,FALSE))</f>
        <v>0</v>
      </c>
      <c r="F238" s="1148"/>
      <c r="G238" s="1127" t="str">
        <f>IF(ISERROR(VLOOKUP($A238,기획현황!$F:$BS,기획현황!$U$1,FALSE))=TRUE,"",VLOOKUP($A238,기획현황!$F:$BS,기획현황!$U$1,FALSE))</f>
        <v/>
      </c>
      <c r="H238" s="1127" t="str">
        <f>IF(ISERROR(VLOOKUP($A238,기획현황!$F:$BS,기획현황!$X$1,FALSE))=TRUE,"",VLOOKUP($A238,기획현황!$F:$BS,기획현황!$X$1,FALSE))</f>
        <v/>
      </c>
      <c r="I238" s="1128" t="str">
        <f>IF(ISERROR(VLOOKUP($A238,기획현황!$F:$BS,기획현황!$AG$1,FALSE))=TRUE,"",VLOOKUP($A238,기획현황!$F:$BS,기획현황!$AG$1,FALSE))</f>
        <v/>
      </c>
      <c r="J238" s="1144">
        <f>SUMIF(기획현황!$F:$F,$A238,기획현황!$AF:$AF)</f>
        <v>0</v>
      </c>
      <c r="K238" s="1130">
        <f>IF(ISERROR(VLOOKUP($A238,기획현황!$F:$BS,기획현황!$AU$1,FALSE))=TRUE,0,VLOOKUP($A238,기획현황!$F:$BS,기획현황!$AU$1,FALSE))</f>
        <v>0</v>
      </c>
      <c r="L238" s="1131">
        <f>IF(ISERROR(VLOOKUP($A238,기획현황!$F:$BS,기획현황!$AV$1,FALSE))=TRUE,0,VLOOKUP($A238,기획현황!$F:$BS,기획현황!$AV$1,FALSE))</f>
        <v>0</v>
      </c>
      <c r="M238" s="1132">
        <f>IF(ISERROR(VLOOKUP($A238,기획현황!$F:$BS,기획현황!$AW$1,FALSE))=TRUE,0,VLOOKUP($A238,기획현황!$F:$BS,기획현황!$AW$1,FALSE))</f>
        <v>0</v>
      </c>
      <c r="N238" s="1133">
        <f>IF(ISERROR(VLOOKUP($A238,기획현황!$F:$BS,기획현황!$AP$1,FALSE))=TRUE,0,VLOOKUP($A238,기획현황!$F:$BS,기획현황!$AP$1,FALSE))</f>
        <v>0</v>
      </c>
      <c r="O238" s="1134">
        <f t="shared" si="31"/>
        <v>0</v>
      </c>
      <c r="P238" s="1135">
        <f t="shared" si="31"/>
        <v>0</v>
      </c>
      <c r="Q238" s="1135">
        <f t="shared" si="31"/>
        <v>0</v>
      </c>
      <c r="R238" s="1135">
        <f t="shared" si="31"/>
        <v>0</v>
      </c>
      <c r="S238" s="1136">
        <f t="shared" si="31"/>
        <v>0</v>
      </c>
      <c r="T238" s="1136">
        <f t="shared" si="31"/>
        <v>0</v>
      </c>
      <c r="U238" s="1137">
        <f>IF(ISERROR(VLOOKUP($A238,기획현황!$F:$BS,기획현황!$AM$1,FALSE))=TRUE,0,VLOOKUP($A238,기획현황!$F:$BS,기획현황!$AM$1,FALSE))</f>
        <v>0</v>
      </c>
      <c r="V238" s="1138">
        <f t="shared" si="28"/>
        <v>0</v>
      </c>
      <c r="W238" s="1139">
        <f>IF(ISERROR(VLOOKUP($A238,기획현황!$F:$BS,기획현황!$BG$1,FALSE))=TRUE,0,VLOOKUP($A238,기획현황!$F:$BS,기획현황!$BG$1,FALSE))</f>
        <v>0</v>
      </c>
      <c r="X238" s="1138"/>
      <c r="Y238" s="238"/>
      <c r="Z238" s="1130">
        <f t="shared" si="30"/>
        <v>0</v>
      </c>
      <c r="AA238" s="1131">
        <f t="shared" si="30"/>
        <v>0</v>
      </c>
      <c r="AB238" s="1147">
        <f t="shared" si="30"/>
        <v>0</v>
      </c>
      <c r="AC238" s="1140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30">
        <f t="shared" si="32"/>
        <v>0</v>
      </c>
      <c r="AE238" s="1141">
        <f t="shared" si="32"/>
        <v>0</v>
      </c>
      <c r="AF238" s="1141">
        <f t="shared" si="32"/>
        <v>0</v>
      </c>
      <c r="AG238" s="1141">
        <f t="shared" si="32"/>
        <v>0</v>
      </c>
      <c r="AH238" s="1142">
        <f t="shared" si="32"/>
        <v>0</v>
      </c>
      <c r="AI238" s="1142">
        <f t="shared" si="32"/>
        <v>0</v>
      </c>
      <c r="AJ238" s="1143">
        <f>IF(ISERROR(VLOOKUP($A238,기획현황!$F:$BS,기획현황!$AM$1,FALSE))=TRUE,0,VLOOKUP($A238,기획현황!$F:$BS,기획현황!$AM$1,FALSE))</f>
        <v>0</v>
      </c>
      <c r="AK238" s="1138">
        <f t="shared" si="27"/>
        <v>0</v>
      </c>
      <c r="AL238" s="31"/>
    </row>
    <row r="239" spans="2:38" ht="53.25" customHeight="1">
      <c r="B239" s="310" t="str">
        <f t="shared" si="29"/>
        <v/>
      </c>
      <c r="C239" s="1125">
        <f>IF(ISERROR(VLOOKUP($A239,기획현황!$F:$BS,기획현황!$AG$1,FALSE))=TRUE,0,VLOOKUP($A239,기획현황!$F:$BS,기획현황!$AG$1,FALSE))</f>
        <v>0</v>
      </c>
      <c r="D239" s="1125">
        <f>IF(ISERROR(VLOOKUP($A239,기획현황!$F:$BS,기획현황!$AK$1,FALSE))=TRUE,0,VLOOKUP($A239,기획현황!$F:$BS,기획현황!$AK$1,FALSE))</f>
        <v>0</v>
      </c>
      <c r="F239" s="1148"/>
      <c r="G239" s="1127" t="str">
        <f>IF(ISERROR(VLOOKUP($A239,기획현황!$F:$BS,기획현황!$U$1,FALSE))=TRUE,"",VLOOKUP($A239,기획현황!$F:$BS,기획현황!$U$1,FALSE))</f>
        <v/>
      </c>
      <c r="H239" s="1127" t="str">
        <f>IF(ISERROR(VLOOKUP($A239,기획현황!$F:$BS,기획현황!$X$1,FALSE))=TRUE,"",VLOOKUP($A239,기획현황!$F:$BS,기획현황!$X$1,FALSE))</f>
        <v/>
      </c>
      <c r="I239" s="1128" t="str">
        <f>IF(ISERROR(VLOOKUP($A239,기획현황!$F:$BS,기획현황!$AG$1,FALSE))=TRUE,"",VLOOKUP($A239,기획현황!$F:$BS,기획현황!$AG$1,FALSE))</f>
        <v/>
      </c>
      <c r="J239" s="1144">
        <f>SUMIF(기획현황!$F:$F,$A239,기획현황!$AF:$AF)</f>
        <v>0</v>
      </c>
      <c r="K239" s="1130">
        <f>IF(ISERROR(VLOOKUP($A239,기획현황!$F:$BS,기획현황!$AU$1,FALSE))=TRUE,0,VLOOKUP($A239,기획현황!$F:$BS,기획현황!$AU$1,FALSE))</f>
        <v>0</v>
      </c>
      <c r="L239" s="1131">
        <f>IF(ISERROR(VLOOKUP($A239,기획현황!$F:$BS,기획현황!$AV$1,FALSE))=TRUE,0,VLOOKUP($A239,기획현황!$F:$BS,기획현황!$AV$1,FALSE))</f>
        <v>0</v>
      </c>
      <c r="M239" s="1132">
        <f>IF(ISERROR(VLOOKUP($A239,기획현황!$F:$BS,기획현황!$AW$1,FALSE))=TRUE,0,VLOOKUP($A239,기획현황!$F:$BS,기획현황!$AW$1,FALSE))</f>
        <v>0</v>
      </c>
      <c r="N239" s="1133">
        <f>IF(ISERROR(VLOOKUP($A239,기획현황!$F:$BS,기획현황!$AP$1,FALSE))=TRUE,0,VLOOKUP($A239,기획현황!$F:$BS,기획현황!$AP$1,FALSE))</f>
        <v>0</v>
      </c>
      <c r="O239" s="1134">
        <f t="shared" si="31"/>
        <v>0</v>
      </c>
      <c r="P239" s="1135">
        <f t="shared" si="31"/>
        <v>0</v>
      </c>
      <c r="Q239" s="1135">
        <f t="shared" si="31"/>
        <v>0</v>
      </c>
      <c r="R239" s="1135">
        <f t="shared" si="31"/>
        <v>0</v>
      </c>
      <c r="S239" s="1136">
        <f t="shared" si="31"/>
        <v>0</v>
      </c>
      <c r="T239" s="1136">
        <f t="shared" si="31"/>
        <v>0</v>
      </c>
      <c r="U239" s="1137">
        <f>IF(ISERROR(VLOOKUP($A239,기획현황!$F:$BS,기획현황!$AM$1,FALSE))=TRUE,0,VLOOKUP($A239,기획현황!$F:$BS,기획현황!$AM$1,FALSE))</f>
        <v>0</v>
      </c>
      <c r="V239" s="1138">
        <f t="shared" si="28"/>
        <v>0</v>
      </c>
      <c r="W239" s="1139">
        <f>IF(ISERROR(VLOOKUP($A239,기획현황!$F:$BS,기획현황!$BG$1,FALSE))=TRUE,0,VLOOKUP($A239,기획현황!$F:$BS,기획현황!$BG$1,FALSE))</f>
        <v>0</v>
      </c>
      <c r="X239" s="1138"/>
      <c r="Y239" s="238"/>
      <c r="Z239" s="1130">
        <f t="shared" si="30"/>
        <v>0</v>
      </c>
      <c r="AA239" s="1131">
        <f t="shared" si="30"/>
        <v>0</v>
      </c>
      <c r="AB239" s="1147">
        <f t="shared" si="30"/>
        <v>0</v>
      </c>
      <c r="AC239" s="1140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30">
        <f t="shared" si="32"/>
        <v>0</v>
      </c>
      <c r="AE239" s="1141">
        <f t="shared" si="32"/>
        <v>0</v>
      </c>
      <c r="AF239" s="1141">
        <f t="shared" si="32"/>
        <v>0</v>
      </c>
      <c r="AG239" s="1141">
        <f t="shared" si="32"/>
        <v>0</v>
      </c>
      <c r="AH239" s="1142">
        <f t="shared" si="32"/>
        <v>0</v>
      </c>
      <c r="AI239" s="1142">
        <f t="shared" si="32"/>
        <v>0</v>
      </c>
      <c r="AJ239" s="1143">
        <f>IF(ISERROR(VLOOKUP($A239,기획현황!$F:$BS,기획현황!$AM$1,FALSE))=TRUE,0,VLOOKUP($A239,기획현황!$F:$BS,기획현황!$AM$1,FALSE))</f>
        <v>0</v>
      </c>
      <c r="AK239" s="1138">
        <f t="shared" si="27"/>
        <v>0</v>
      </c>
      <c r="AL239" s="31"/>
    </row>
    <row r="240" spans="2:38" ht="53.25" customHeight="1">
      <c r="B240" s="310" t="str">
        <f t="shared" si="29"/>
        <v/>
      </c>
      <c r="C240" s="1125">
        <f>IF(ISERROR(VLOOKUP($A240,기획현황!$F:$BS,기획현황!$AG$1,FALSE))=TRUE,0,VLOOKUP($A240,기획현황!$F:$BS,기획현황!$AG$1,FALSE))</f>
        <v>0</v>
      </c>
      <c r="D240" s="1125">
        <f>IF(ISERROR(VLOOKUP($A240,기획현황!$F:$BS,기획현황!$AK$1,FALSE))=TRUE,0,VLOOKUP($A240,기획현황!$F:$BS,기획현황!$AK$1,FALSE))</f>
        <v>0</v>
      </c>
      <c r="F240" s="1148"/>
      <c r="G240" s="1127" t="str">
        <f>IF(ISERROR(VLOOKUP($A240,기획현황!$F:$BS,기획현황!$U$1,FALSE))=TRUE,"",VLOOKUP($A240,기획현황!$F:$BS,기획현황!$U$1,FALSE))</f>
        <v/>
      </c>
      <c r="H240" s="1127" t="str">
        <f>IF(ISERROR(VLOOKUP($A240,기획현황!$F:$BS,기획현황!$X$1,FALSE))=TRUE,"",VLOOKUP($A240,기획현황!$F:$BS,기획현황!$X$1,FALSE))</f>
        <v/>
      </c>
      <c r="I240" s="1128" t="str">
        <f>IF(ISERROR(VLOOKUP($A240,기획현황!$F:$BS,기획현황!$AG$1,FALSE))=TRUE,"",VLOOKUP($A240,기획현황!$F:$BS,기획현황!$AG$1,FALSE))</f>
        <v/>
      </c>
      <c r="J240" s="1144">
        <f>SUMIF(기획현황!$F:$F,$A240,기획현황!$AF:$AF)</f>
        <v>0</v>
      </c>
      <c r="K240" s="1130">
        <f>IF(ISERROR(VLOOKUP($A240,기획현황!$F:$BS,기획현황!$AU$1,FALSE))=TRUE,0,VLOOKUP($A240,기획현황!$F:$BS,기획현황!$AU$1,FALSE))</f>
        <v>0</v>
      </c>
      <c r="L240" s="1131">
        <f>IF(ISERROR(VLOOKUP($A240,기획현황!$F:$BS,기획현황!$AV$1,FALSE))=TRUE,0,VLOOKUP($A240,기획현황!$F:$BS,기획현황!$AV$1,FALSE))</f>
        <v>0</v>
      </c>
      <c r="M240" s="1132">
        <f>IF(ISERROR(VLOOKUP($A240,기획현황!$F:$BS,기획현황!$AW$1,FALSE))=TRUE,0,VLOOKUP($A240,기획현황!$F:$BS,기획현황!$AW$1,FALSE))</f>
        <v>0</v>
      </c>
      <c r="N240" s="1133">
        <f>IF(ISERROR(VLOOKUP($A240,기획현황!$F:$BS,기획현황!$AP$1,FALSE))=TRUE,0,VLOOKUP($A240,기획현황!$F:$BS,기획현황!$AP$1,FALSE))</f>
        <v>0</v>
      </c>
      <c r="O240" s="1134">
        <f t="shared" si="31"/>
        <v>0</v>
      </c>
      <c r="P240" s="1135">
        <f t="shared" si="31"/>
        <v>0</v>
      </c>
      <c r="Q240" s="1135">
        <f t="shared" si="31"/>
        <v>0</v>
      </c>
      <c r="R240" s="1135">
        <f t="shared" si="31"/>
        <v>0</v>
      </c>
      <c r="S240" s="1136">
        <f t="shared" si="31"/>
        <v>0</v>
      </c>
      <c r="T240" s="1136">
        <f t="shared" si="31"/>
        <v>0</v>
      </c>
      <c r="U240" s="1137">
        <f>IF(ISERROR(VLOOKUP($A240,기획현황!$F:$BS,기획현황!$AM$1,FALSE))=TRUE,0,VLOOKUP($A240,기획현황!$F:$BS,기획현황!$AM$1,FALSE))</f>
        <v>0</v>
      </c>
      <c r="V240" s="1138">
        <f t="shared" si="28"/>
        <v>0</v>
      </c>
      <c r="W240" s="1139">
        <f>IF(ISERROR(VLOOKUP($A240,기획현황!$F:$BS,기획현황!$BG$1,FALSE))=TRUE,0,VLOOKUP($A240,기획현황!$F:$BS,기획현황!$BG$1,FALSE))</f>
        <v>0</v>
      </c>
      <c r="X240" s="1138"/>
      <c r="Y240" s="238"/>
      <c r="Z240" s="1130">
        <f t="shared" si="30"/>
        <v>0</v>
      </c>
      <c r="AA240" s="1131">
        <f t="shared" si="30"/>
        <v>0</v>
      </c>
      <c r="AB240" s="1147">
        <f t="shared" si="30"/>
        <v>0</v>
      </c>
      <c r="AC240" s="1140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30">
        <f t="shared" si="32"/>
        <v>0</v>
      </c>
      <c r="AE240" s="1141">
        <f t="shared" si="32"/>
        <v>0</v>
      </c>
      <c r="AF240" s="1141">
        <f t="shared" si="32"/>
        <v>0</v>
      </c>
      <c r="AG240" s="1141">
        <f t="shared" si="32"/>
        <v>0</v>
      </c>
      <c r="AH240" s="1142">
        <f t="shared" si="32"/>
        <v>0</v>
      </c>
      <c r="AI240" s="1142">
        <f t="shared" si="32"/>
        <v>0</v>
      </c>
      <c r="AJ240" s="1143">
        <f>IF(ISERROR(VLOOKUP($A240,기획현황!$F:$BS,기획현황!$AM$1,FALSE))=TRUE,0,VLOOKUP($A240,기획현황!$F:$BS,기획현황!$AM$1,FALSE))</f>
        <v>0</v>
      </c>
      <c r="AK240" s="1138">
        <f t="shared" si="27"/>
        <v>0</v>
      </c>
      <c r="AL240" s="31"/>
    </row>
    <row r="241" spans="2:38" ht="53.25" customHeight="1">
      <c r="B241" s="310" t="str">
        <f t="shared" si="29"/>
        <v/>
      </c>
      <c r="C241" s="1125">
        <f>IF(ISERROR(VLOOKUP($A241,기획현황!$F:$BS,기획현황!$AG$1,FALSE))=TRUE,0,VLOOKUP($A241,기획현황!$F:$BS,기획현황!$AG$1,FALSE))</f>
        <v>0</v>
      </c>
      <c r="D241" s="1125">
        <f>IF(ISERROR(VLOOKUP($A241,기획현황!$F:$BS,기획현황!$AK$1,FALSE))=TRUE,0,VLOOKUP($A241,기획현황!$F:$BS,기획현황!$AK$1,FALSE))</f>
        <v>0</v>
      </c>
      <c r="F241" s="1148"/>
      <c r="G241" s="1127" t="str">
        <f>IF(ISERROR(VLOOKUP($A241,기획현황!$F:$BS,기획현황!$U$1,FALSE))=TRUE,"",VLOOKUP($A241,기획현황!$F:$BS,기획현황!$U$1,FALSE))</f>
        <v/>
      </c>
      <c r="H241" s="1127" t="str">
        <f>IF(ISERROR(VLOOKUP($A241,기획현황!$F:$BS,기획현황!$X$1,FALSE))=TRUE,"",VLOOKUP($A241,기획현황!$F:$BS,기획현황!$X$1,FALSE))</f>
        <v/>
      </c>
      <c r="I241" s="1128" t="str">
        <f>IF(ISERROR(VLOOKUP($A241,기획현황!$F:$BS,기획현황!$AG$1,FALSE))=TRUE,"",VLOOKUP($A241,기획현황!$F:$BS,기획현황!$AG$1,FALSE))</f>
        <v/>
      </c>
      <c r="J241" s="1144">
        <f>SUMIF(기획현황!$F:$F,$A241,기획현황!$AF:$AF)</f>
        <v>0</v>
      </c>
      <c r="K241" s="1130">
        <f>IF(ISERROR(VLOOKUP($A241,기획현황!$F:$BS,기획현황!$AU$1,FALSE))=TRUE,0,VLOOKUP($A241,기획현황!$F:$BS,기획현황!$AU$1,FALSE))</f>
        <v>0</v>
      </c>
      <c r="L241" s="1131">
        <f>IF(ISERROR(VLOOKUP($A241,기획현황!$F:$BS,기획현황!$AV$1,FALSE))=TRUE,0,VLOOKUP($A241,기획현황!$F:$BS,기획현황!$AV$1,FALSE))</f>
        <v>0</v>
      </c>
      <c r="M241" s="1132">
        <f>IF(ISERROR(VLOOKUP($A241,기획현황!$F:$BS,기획현황!$AW$1,FALSE))=TRUE,0,VLOOKUP($A241,기획현황!$F:$BS,기획현황!$AW$1,FALSE))</f>
        <v>0</v>
      </c>
      <c r="N241" s="1133">
        <f>IF(ISERROR(VLOOKUP($A241,기획현황!$F:$BS,기획현황!$AP$1,FALSE))=TRUE,0,VLOOKUP($A241,기획현황!$F:$BS,기획현황!$AP$1,FALSE))</f>
        <v>0</v>
      </c>
      <c r="O241" s="1134">
        <f t="shared" si="31"/>
        <v>0</v>
      </c>
      <c r="P241" s="1135">
        <f t="shared" si="31"/>
        <v>0</v>
      </c>
      <c r="Q241" s="1135">
        <f t="shared" si="31"/>
        <v>0</v>
      </c>
      <c r="R241" s="1135">
        <f t="shared" si="31"/>
        <v>0</v>
      </c>
      <c r="S241" s="1136">
        <f t="shared" si="31"/>
        <v>0</v>
      </c>
      <c r="T241" s="1136">
        <f t="shared" si="31"/>
        <v>0</v>
      </c>
      <c r="U241" s="1137">
        <f>IF(ISERROR(VLOOKUP($A241,기획현황!$F:$BS,기획현황!$AM$1,FALSE))=TRUE,0,VLOOKUP($A241,기획현황!$F:$BS,기획현황!$AM$1,FALSE))</f>
        <v>0</v>
      </c>
      <c r="V241" s="1138">
        <f t="shared" si="28"/>
        <v>0</v>
      </c>
      <c r="W241" s="1139">
        <f>IF(ISERROR(VLOOKUP($A241,기획현황!$F:$BS,기획현황!$BG$1,FALSE))=TRUE,0,VLOOKUP($A241,기획현황!$F:$BS,기획현황!$BG$1,FALSE))</f>
        <v>0</v>
      </c>
      <c r="X241" s="1138"/>
      <c r="Y241" s="238"/>
      <c r="Z241" s="1130">
        <f t="shared" si="30"/>
        <v>0</v>
      </c>
      <c r="AA241" s="1131">
        <f t="shared" si="30"/>
        <v>0</v>
      </c>
      <c r="AB241" s="1147">
        <f t="shared" si="30"/>
        <v>0</v>
      </c>
      <c r="AC241" s="1140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30">
        <f t="shared" si="32"/>
        <v>0</v>
      </c>
      <c r="AE241" s="1141">
        <f t="shared" si="32"/>
        <v>0</v>
      </c>
      <c r="AF241" s="1141">
        <f t="shared" si="32"/>
        <v>0</v>
      </c>
      <c r="AG241" s="1141">
        <f t="shared" si="32"/>
        <v>0</v>
      </c>
      <c r="AH241" s="1142">
        <f t="shared" si="32"/>
        <v>0</v>
      </c>
      <c r="AI241" s="1142">
        <f t="shared" si="32"/>
        <v>0</v>
      </c>
      <c r="AJ241" s="1143">
        <f>IF(ISERROR(VLOOKUP($A241,기획현황!$F:$BS,기획현황!$AM$1,FALSE))=TRUE,0,VLOOKUP($A241,기획현황!$F:$BS,기획현황!$AM$1,FALSE))</f>
        <v>0</v>
      </c>
      <c r="AK241" s="1138">
        <f t="shared" si="27"/>
        <v>0</v>
      </c>
      <c r="AL241" s="31"/>
    </row>
    <row r="242" spans="2:38" ht="53.25" customHeight="1">
      <c r="B242" s="310" t="str">
        <f t="shared" si="29"/>
        <v/>
      </c>
      <c r="C242" s="1125">
        <f>IF(ISERROR(VLOOKUP($A242,기획현황!$F:$BS,기획현황!$AG$1,FALSE))=TRUE,0,VLOOKUP($A242,기획현황!$F:$BS,기획현황!$AG$1,FALSE))</f>
        <v>0</v>
      </c>
      <c r="D242" s="1125">
        <f>IF(ISERROR(VLOOKUP($A242,기획현황!$F:$BS,기획현황!$AK$1,FALSE))=TRUE,0,VLOOKUP($A242,기획현황!$F:$BS,기획현황!$AK$1,FALSE))</f>
        <v>0</v>
      </c>
      <c r="F242" s="1148"/>
      <c r="G242" s="1127" t="str">
        <f>IF(ISERROR(VLOOKUP($A242,기획현황!$F:$BS,기획현황!$U$1,FALSE))=TRUE,"",VLOOKUP($A242,기획현황!$F:$BS,기획현황!$U$1,FALSE))</f>
        <v/>
      </c>
      <c r="H242" s="1127" t="str">
        <f>IF(ISERROR(VLOOKUP($A242,기획현황!$F:$BS,기획현황!$X$1,FALSE))=TRUE,"",VLOOKUP($A242,기획현황!$F:$BS,기획현황!$X$1,FALSE))</f>
        <v/>
      </c>
      <c r="I242" s="1128" t="str">
        <f>IF(ISERROR(VLOOKUP($A242,기획현황!$F:$BS,기획현황!$AG$1,FALSE))=TRUE,"",VLOOKUP($A242,기획현황!$F:$BS,기획현황!$AG$1,FALSE))</f>
        <v/>
      </c>
      <c r="J242" s="1144">
        <f>SUMIF(기획현황!$F:$F,$A242,기획현황!$AF:$AF)</f>
        <v>0</v>
      </c>
      <c r="K242" s="1130">
        <f>IF(ISERROR(VLOOKUP($A242,기획현황!$F:$BS,기획현황!$AU$1,FALSE))=TRUE,0,VLOOKUP($A242,기획현황!$F:$BS,기획현황!$AU$1,FALSE))</f>
        <v>0</v>
      </c>
      <c r="L242" s="1131">
        <f>IF(ISERROR(VLOOKUP($A242,기획현황!$F:$BS,기획현황!$AV$1,FALSE))=TRUE,0,VLOOKUP($A242,기획현황!$F:$BS,기획현황!$AV$1,FALSE))</f>
        <v>0</v>
      </c>
      <c r="M242" s="1132">
        <f>IF(ISERROR(VLOOKUP($A242,기획현황!$F:$BS,기획현황!$AW$1,FALSE))=TRUE,0,VLOOKUP($A242,기획현황!$F:$BS,기획현황!$AW$1,FALSE))</f>
        <v>0</v>
      </c>
      <c r="N242" s="1133">
        <f>IF(ISERROR(VLOOKUP($A242,기획현황!$F:$BS,기획현황!$AP$1,FALSE))=TRUE,0,VLOOKUP($A242,기획현황!$F:$BS,기획현황!$AP$1,FALSE))</f>
        <v>0</v>
      </c>
      <c r="O242" s="1134">
        <f t="shared" si="31"/>
        <v>0</v>
      </c>
      <c r="P242" s="1135">
        <f t="shared" si="31"/>
        <v>0</v>
      </c>
      <c r="Q242" s="1135">
        <f t="shared" si="31"/>
        <v>0</v>
      </c>
      <c r="R242" s="1135">
        <f t="shared" si="31"/>
        <v>0</v>
      </c>
      <c r="S242" s="1136">
        <f t="shared" si="31"/>
        <v>0</v>
      </c>
      <c r="T242" s="1136">
        <f t="shared" si="31"/>
        <v>0</v>
      </c>
      <c r="U242" s="1137">
        <f>IF(ISERROR(VLOOKUP($A242,기획현황!$F:$BS,기획현황!$AM$1,FALSE))=TRUE,0,VLOOKUP($A242,기획현황!$F:$BS,기획현황!$AM$1,FALSE))</f>
        <v>0</v>
      </c>
      <c r="V242" s="1138">
        <f t="shared" si="28"/>
        <v>0</v>
      </c>
      <c r="W242" s="1139">
        <f>IF(ISERROR(VLOOKUP($A242,기획현황!$F:$BS,기획현황!$BG$1,FALSE))=TRUE,0,VLOOKUP($A242,기획현황!$F:$BS,기획현황!$BG$1,FALSE))</f>
        <v>0</v>
      </c>
      <c r="X242" s="1138"/>
      <c r="Y242" s="238"/>
      <c r="Z242" s="1130">
        <f t="shared" si="30"/>
        <v>0</v>
      </c>
      <c r="AA242" s="1131">
        <f t="shared" si="30"/>
        <v>0</v>
      </c>
      <c r="AB242" s="1147">
        <f t="shared" si="30"/>
        <v>0</v>
      </c>
      <c r="AC242" s="1140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30">
        <f t="shared" si="32"/>
        <v>0</v>
      </c>
      <c r="AE242" s="1141">
        <f t="shared" si="32"/>
        <v>0</v>
      </c>
      <c r="AF242" s="1141">
        <f t="shared" si="32"/>
        <v>0</v>
      </c>
      <c r="AG242" s="1141">
        <f t="shared" si="32"/>
        <v>0</v>
      </c>
      <c r="AH242" s="1142">
        <f t="shared" si="32"/>
        <v>0</v>
      </c>
      <c r="AI242" s="1142">
        <f t="shared" si="32"/>
        <v>0</v>
      </c>
      <c r="AJ242" s="1143">
        <f>IF(ISERROR(VLOOKUP($A242,기획현황!$F:$BS,기획현황!$AM$1,FALSE))=TRUE,0,VLOOKUP($A242,기획현황!$F:$BS,기획현황!$AM$1,FALSE))</f>
        <v>0</v>
      </c>
      <c r="AK242" s="1138">
        <f t="shared" si="27"/>
        <v>0</v>
      </c>
      <c r="AL242" s="31"/>
    </row>
    <row r="243" spans="2:38" ht="53.25" customHeight="1">
      <c r="B243" s="310" t="str">
        <f t="shared" si="29"/>
        <v/>
      </c>
      <c r="C243" s="1125">
        <f>IF(ISERROR(VLOOKUP($A243,기획현황!$F:$BS,기획현황!$AG$1,FALSE))=TRUE,0,VLOOKUP($A243,기획현황!$F:$BS,기획현황!$AG$1,FALSE))</f>
        <v>0</v>
      </c>
      <c r="D243" s="1125">
        <f>IF(ISERROR(VLOOKUP($A243,기획현황!$F:$BS,기획현황!$AK$1,FALSE))=TRUE,0,VLOOKUP($A243,기획현황!$F:$BS,기획현황!$AK$1,FALSE))</f>
        <v>0</v>
      </c>
      <c r="F243" s="1148"/>
      <c r="G243" s="1127" t="str">
        <f>IF(ISERROR(VLOOKUP($A243,기획현황!$F:$BS,기획현황!$U$1,FALSE))=TRUE,"",VLOOKUP($A243,기획현황!$F:$BS,기획현황!$U$1,FALSE))</f>
        <v/>
      </c>
      <c r="H243" s="1127" t="str">
        <f>IF(ISERROR(VLOOKUP($A243,기획현황!$F:$BS,기획현황!$X$1,FALSE))=TRUE,"",VLOOKUP($A243,기획현황!$F:$BS,기획현황!$X$1,FALSE))</f>
        <v/>
      </c>
      <c r="I243" s="1128" t="str">
        <f>IF(ISERROR(VLOOKUP($A243,기획현황!$F:$BS,기획현황!$AG$1,FALSE))=TRUE,"",VLOOKUP($A243,기획현황!$F:$BS,기획현황!$AG$1,FALSE))</f>
        <v/>
      </c>
      <c r="J243" s="1144">
        <f>SUMIF(기획현황!$F:$F,$A243,기획현황!$AF:$AF)</f>
        <v>0</v>
      </c>
      <c r="K243" s="1130">
        <f>IF(ISERROR(VLOOKUP($A243,기획현황!$F:$BS,기획현황!$AU$1,FALSE))=TRUE,0,VLOOKUP($A243,기획현황!$F:$BS,기획현황!$AU$1,FALSE))</f>
        <v>0</v>
      </c>
      <c r="L243" s="1131">
        <f>IF(ISERROR(VLOOKUP($A243,기획현황!$F:$BS,기획현황!$AV$1,FALSE))=TRUE,0,VLOOKUP($A243,기획현황!$F:$BS,기획현황!$AV$1,FALSE))</f>
        <v>0</v>
      </c>
      <c r="M243" s="1132">
        <f>IF(ISERROR(VLOOKUP($A243,기획현황!$F:$BS,기획현황!$AW$1,FALSE))=TRUE,0,VLOOKUP($A243,기획현황!$F:$BS,기획현황!$AW$1,FALSE))</f>
        <v>0</v>
      </c>
      <c r="N243" s="1133">
        <f>IF(ISERROR(VLOOKUP($A243,기획현황!$F:$BS,기획현황!$AP$1,FALSE))=TRUE,0,VLOOKUP($A243,기획현황!$F:$BS,기획현황!$AP$1,FALSE))</f>
        <v>0</v>
      </c>
      <c r="O243" s="1134">
        <f t="shared" si="31"/>
        <v>0</v>
      </c>
      <c r="P243" s="1135">
        <f t="shared" si="31"/>
        <v>0</v>
      </c>
      <c r="Q243" s="1135">
        <f t="shared" si="31"/>
        <v>0</v>
      </c>
      <c r="R243" s="1135">
        <f t="shared" si="31"/>
        <v>0</v>
      </c>
      <c r="S243" s="1136">
        <f t="shared" si="31"/>
        <v>0</v>
      </c>
      <c r="T243" s="1136">
        <f t="shared" si="31"/>
        <v>0</v>
      </c>
      <c r="U243" s="1137">
        <f>IF(ISERROR(VLOOKUP($A243,기획현황!$F:$BS,기획현황!$AM$1,FALSE))=TRUE,0,VLOOKUP($A243,기획현황!$F:$BS,기획현황!$AM$1,FALSE))</f>
        <v>0</v>
      </c>
      <c r="V243" s="1138">
        <f t="shared" si="28"/>
        <v>0</v>
      </c>
      <c r="W243" s="1139">
        <f>IF(ISERROR(VLOOKUP($A243,기획현황!$F:$BS,기획현황!$BG$1,FALSE))=TRUE,0,VLOOKUP($A243,기획현황!$F:$BS,기획현황!$BG$1,FALSE))</f>
        <v>0</v>
      </c>
      <c r="X243" s="1138"/>
      <c r="Y243" s="238"/>
      <c r="Z243" s="1130">
        <f t="shared" si="30"/>
        <v>0</v>
      </c>
      <c r="AA243" s="1131">
        <f t="shared" si="30"/>
        <v>0</v>
      </c>
      <c r="AB243" s="1147">
        <f t="shared" si="30"/>
        <v>0</v>
      </c>
      <c r="AC243" s="1140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30">
        <f t="shared" si="32"/>
        <v>0</v>
      </c>
      <c r="AE243" s="1141">
        <f t="shared" si="32"/>
        <v>0</v>
      </c>
      <c r="AF243" s="1141">
        <f t="shared" si="32"/>
        <v>0</v>
      </c>
      <c r="AG243" s="1141">
        <f t="shared" si="32"/>
        <v>0</v>
      </c>
      <c r="AH243" s="1142">
        <f t="shared" si="32"/>
        <v>0</v>
      </c>
      <c r="AI243" s="1142">
        <f t="shared" si="32"/>
        <v>0</v>
      </c>
      <c r="AJ243" s="1143">
        <f>IF(ISERROR(VLOOKUP($A243,기획현황!$F:$BS,기획현황!$AM$1,FALSE))=TRUE,0,VLOOKUP($A243,기획현황!$F:$BS,기획현황!$AM$1,FALSE))</f>
        <v>0</v>
      </c>
      <c r="AK243" s="1138">
        <f t="shared" si="27"/>
        <v>0</v>
      </c>
      <c r="AL243" s="31"/>
    </row>
    <row r="244" spans="2:38" ht="53.25" customHeight="1">
      <c r="B244" s="310" t="str">
        <f t="shared" si="29"/>
        <v/>
      </c>
      <c r="C244" s="1125">
        <f>IF(ISERROR(VLOOKUP($A244,기획현황!$F:$BS,기획현황!$AG$1,FALSE))=TRUE,0,VLOOKUP($A244,기획현황!$F:$BS,기획현황!$AG$1,FALSE))</f>
        <v>0</v>
      </c>
      <c r="D244" s="1125">
        <f>IF(ISERROR(VLOOKUP($A244,기획현황!$F:$BS,기획현황!$AK$1,FALSE))=TRUE,0,VLOOKUP($A244,기획현황!$F:$BS,기획현황!$AK$1,FALSE))</f>
        <v>0</v>
      </c>
      <c r="F244" s="1148"/>
      <c r="G244" s="1127" t="str">
        <f>IF(ISERROR(VLOOKUP($A244,기획현황!$F:$BS,기획현황!$U$1,FALSE))=TRUE,"",VLOOKUP($A244,기획현황!$F:$BS,기획현황!$U$1,FALSE))</f>
        <v/>
      </c>
      <c r="H244" s="1127" t="str">
        <f>IF(ISERROR(VLOOKUP($A244,기획현황!$F:$BS,기획현황!$X$1,FALSE))=TRUE,"",VLOOKUP($A244,기획현황!$F:$BS,기획현황!$X$1,FALSE))</f>
        <v/>
      </c>
      <c r="I244" s="1128" t="str">
        <f>IF(ISERROR(VLOOKUP($A244,기획현황!$F:$BS,기획현황!$AG$1,FALSE))=TRUE,"",VLOOKUP($A244,기획현황!$F:$BS,기획현황!$AG$1,FALSE))</f>
        <v/>
      </c>
      <c r="J244" s="1144">
        <f>SUMIF(기획현황!$F:$F,$A244,기획현황!$AF:$AF)</f>
        <v>0</v>
      </c>
      <c r="K244" s="1130">
        <f>IF(ISERROR(VLOOKUP($A244,기획현황!$F:$BS,기획현황!$AU$1,FALSE))=TRUE,0,VLOOKUP($A244,기획현황!$F:$BS,기획현황!$AU$1,FALSE))</f>
        <v>0</v>
      </c>
      <c r="L244" s="1131">
        <f>IF(ISERROR(VLOOKUP($A244,기획현황!$F:$BS,기획현황!$AV$1,FALSE))=TRUE,0,VLOOKUP($A244,기획현황!$F:$BS,기획현황!$AV$1,FALSE))</f>
        <v>0</v>
      </c>
      <c r="M244" s="1132">
        <f>IF(ISERROR(VLOOKUP($A244,기획현황!$F:$BS,기획현황!$AW$1,FALSE))=TRUE,0,VLOOKUP($A244,기획현황!$F:$BS,기획현황!$AW$1,FALSE))</f>
        <v>0</v>
      </c>
      <c r="N244" s="1133">
        <f>IF(ISERROR(VLOOKUP($A244,기획현황!$F:$BS,기획현황!$AP$1,FALSE))=TRUE,0,VLOOKUP($A244,기획현황!$F:$BS,기획현황!$AP$1,FALSE))</f>
        <v>0</v>
      </c>
      <c r="O244" s="1134">
        <f t="shared" si="31"/>
        <v>0</v>
      </c>
      <c r="P244" s="1135">
        <f t="shared" si="31"/>
        <v>0</v>
      </c>
      <c r="Q244" s="1135">
        <f t="shared" si="31"/>
        <v>0</v>
      </c>
      <c r="R244" s="1135">
        <f t="shared" si="31"/>
        <v>0</v>
      </c>
      <c r="S244" s="1136">
        <f t="shared" si="31"/>
        <v>0</v>
      </c>
      <c r="T244" s="1136">
        <f t="shared" si="31"/>
        <v>0</v>
      </c>
      <c r="U244" s="1137">
        <f>IF(ISERROR(VLOOKUP($A244,기획현황!$F:$BS,기획현황!$AM$1,FALSE))=TRUE,0,VLOOKUP($A244,기획현황!$F:$BS,기획현황!$AM$1,FALSE))</f>
        <v>0</v>
      </c>
      <c r="V244" s="1138">
        <f t="shared" si="28"/>
        <v>0</v>
      </c>
      <c r="W244" s="1139">
        <f>IF(ISERROR(VLOOKUP($A244,기획현황!$F:$BS,기획현황!$BG$1,FALSE))=TRUE,0,VLOOKUP($A244,기획현황!$F:$BS,기획현황!$BG$1,FALSE))</f>
        <v>0</v>
      </c>
      <c r="X244" s="1138"/>
      <c r="Y244" s="238"/>
      <c r="Z244" s="1130">
        <f t="shared" si="30"/>
        <v>0</v>
      </c>
      <c r="AA244" s="1131">
        <f t="shared" si="30"/>
        <v>0</v>
      </c>
      <c r="AB244" s="1147">
        <f t="shared" si="30"/>
        <v>0</v>
      </c>
      <c r="AC244" s="1140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30">
        <f t="shared" si="32"/>
        <v>0</v>
      </c>
      <c r="AE244" s="1141">
        <f t="shared" si="32"/>
        <v>0</v>
      </c>
      <c r="AF244" s="1141">
        <f t="shared" si="32"/>
        <v>0</v>
      </c>
      <c r="AG244" s="1141">
        <f t="shared" si="32"/>
        <v>0</v>
      </c>
      <c r="AH244" s="1142">
        <f t="shared" si="32"/>
        <v>0</v>
      </c>
      <c r="AI244" s="1142">
        <f t="shared" si="32"/>
        <v>0</v>
      </c>
      <c r="AJ244" s="1143">
        <f>IF(ISERROR(VLOOKUP($A244,기획현황!$F:$BS,기획현황!$AM$1,FALSE))=TRUE,0,VLOOKUP($A244,기획현황!$F:$BS,기획현황!$AM$1,FALSE))</f>
        <v>0</v>
      </c>
      <c r="AK244" s="1138">
        <f t="shared" si="27"/>
        <v>0</v>
      </c>
      <c r="AL244" s="31"/>
    </row>
    <row r="245" spans="2:38" ht="53.25" customHeight="1">
      <c r="B245" s="310" t="str">
        <f t="shared" si="29"/>
        <v/>
      </c>
      <c r="C245" s="1125">
        <f>IF(ISERROR(VLOOKUP($A245,기획현황!$F:$BS,기획현황!$AG$1,FALSE))=TRUE,0,VLOOKUP($A245,기획현황!$F:$BS,기획현황!$AG$1,FALSE))</f>
        <v>0</v>
      </c>
      <c r="D245" s="1125">
        <f>IF(ISERROR(VLOOKUP($A245,기획현황!$F:$BS,기획현황!$AK$1,FALSE))=TRUE,0,VLOOKUP($A245,기획현황!$F:$BS,기획현황!$AK$1,FALSE))</f>
        <v>0</v>
      </c>
      <c r="F245" s="1148"/>
      <c r="G245" s="1127" t="str">
        <f>IF(ISERROR(VLOOKUP($A245,기획현황!$F:$BS,기획현황!$U$1,FALSE))=TRUE,"",VLOOKUP($A245,기획현황!$F:$BS,기획현황!$U$1,FALSE))</f>
        <v/>
      </c>
      <c r="H245" s="1127" t="str">
        <f>IF(ISERROR(VLOOKUP($A245,기획현황!$F:$BS,기획현황!$X$1,FALSE))=TRUE,"",VLOOKUP($A245,기획현황!$F:$BS,기획현황!$X$1,FALSE))</f>
        <v/>
      </c>
      <c r="I245" s="1128" t="str">
        <f>IF(ISERROR(VLOOKUP($A245,기획현황!$F:$BS,기획현황!$AG$1,FALSE))=TRUE,"",VLOOKUP($A245,기획현황!$F:$BS,기획현황!$AG$1,FALSE))</f>
        <v/>
      </c>
      <c r="J245" s="1144">
        <f>SUMIF(기획현황!$F:$F,$A245,기획현황!$AF:$AF)</f>
        <v>0</v>
      </c>
      <c r="K245" s="1130">
        <f>IF(ISERROR(VLOOKUP($A245,기획현황!$F:$BS,기획현황!$AU$1,FALSE))=TRUE,0,VLOOKUP($A245,기획현황!$F:$BS,기획현황!$AU$1,FALSE))</f>
        <v>0</v>
      </c>
      <c r="L245" s="1131">
        <f>IF(ISERROR(VLOOKUP($A245,기획현황!$F:$BS,기획현황!$AV$1,FALSE))=TRUE,0,VLOOKUP($A245,기획현황!$F:$BS,기획현황!$AV$1,FALSE))</f>
        <v>0</v>
      </c>
      <c r="M245" s="1132">
        <f>IF(ISERROR(VLOOKUP($A245,기획현황!$F:$BS,기획현황!$AW$1,FALSE))=TRUE,0,VLOOKUP($A245,기획현황!$F:$BS,기획현황!$AW$1,FALSE))</f>
        <v>0</v>
      </c>
      <c r="N245" s="1133">
        <f>IF(ISERROR(VLOOKUP($A245,기획현황!$F:$BS,기획현황!$AP$1,FALSE))=TRUE,0,VLOOKUP($A245,기획현황!$F:$BS,기획현황!$AP$1,FALSE))</f>
        <v>0</v>
      </c>
      <c r="O245" s="1134">
        <f t="shared" si="31"/>
        <v>0</v>
      </c>
      <c r="P245" s="1135">
        <f t="shared" si="31"/>
        <v>0</v>
      </c>
      <c r="Q245" s="1135">
        <f t="shared" si="31"/>
        <v>0</v>
      </c>
      <c r="R245" s="1135">
        <f t="shared" si="31"/>
        <v>0</v>
      </c>
      <c r="S245" s="1136">
        <f t="shared" si="31"/>
        <v>0</v>
      </c>
      <c r="T245" s="1136">
        <f t="shared" si="31"/>
        <v>0</v>
      </c>
      <c r="U245" s="1137">
        <f>IF(ISERROR(VLOOKUP($A245,기획현황!$F:$BS,기획현황!$AM$1,FALSE))=TRUE,0,VLOOKUP($A245,기획현황!$F:$BS,기획현황!$AM$1,FALSE))</f>
        <v>0</v>
      </c>
      <c r="V245" s="1138">
        <f t="shared" si="28"/>
        <v>0</v>
      </c>
      <c r="W245" s="1139">
        <f>IF(ISERROR(VLOOKUP($A245,기획현황!$F:$BS,기획현황!$BG$1,FALSE))=TRUE,0,VLOOKUP($A245,기획현황!$F:$BS,기획현황!$BG$1,FALSE))</f>
        <v>0</v>
      </c>
      <c r="X245" s="1138"/>
      <c r="Y245" s="238"/>
      <c r="Z245" s="1130">
        <f t="shared" si="30"/>
        <v>0</v>
      </c>
      <c r="AA245" s="1131">
        <f t="shared" si="30"/>
        <v>0</v>
      </c>
      <c r="AB245" s="1147">
        <f t="shared" si="30"/>
        <v>0</v>
      </c>
      <c r="AC245" s="1140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30">
        <f t="shared" si="32"/>
        <v>0</v>
      </c>
      <c r="AE245" s="1141">
        <f t="shared" si="32"/>
        <v>0</v>
      </c>
      <c r="AF245" s="1141">
        <f t="shared" si="32"/>
        <v>0</v>
      </c>
      <c r="AG245" s="1141">
        <f t="shared" si="32"/>
        <v>0</v>
      </c>
      <c r="AH245" s="1142">
        <f t="shared" si="32"/>
        <v>0</v>
      </c>
      <c r="AI245" s="1142">
        <f t="shared" si="32"/>
        <v>0</v>
      </c>
      <c r="AJ245" s="1143">
        <f>IF(ISERROR(VLOOKUP($A245,기획현황!$F:$BS,기획현황!$AM$1,FALSE))=TRUE,0,VLOOKUP($A245,기획현황!$F:$BS,기획현황!$AM$1,FALSE))</f>
        <v>0</v>
      </c>
      <c r="AK245" s="1138">
        <f t="shared" si="27"/>
        <v>0</v>
      </c>
      <c r="AL245" s="31"/>
    </row>
    <row r="246" spans="2:38" ht="53.25" customHeight="1">
      <c r="B246" s="310" t="str">
        <f t="shared" si="29"/>
        <v/>
      </c>
      <c r="C246" s="1125">
        <f>IF(ISERROR(VLOOKUP($A246,기획현황!$F:$BS,기획현황!$AG$1,FALSE))=TRUE,0,VLOOKUP($A246,기획현황!$F:$BS,기획현황!$AG$1,FALSE))</f>
        <v>0</v>
      </c>
      <c r="D246" s="1125">
        <f>IF(ISERROR(VLOOKUP($A246,기획현황!$F:$BS,기획현황!$AK$1,FALSE))=TRUE,0,VLOOKUP($A246,기획현황!$F:$BS,기획현황!$AK$1,FALSE))</f>
        <v>0</v>
      </c>
      <c r="F246" s="1148"/>
      <c r="G246" s="1127" t="str">
        <f>IF(ISERROR(VLOOKUP($A246,기획현황!$F:$BS,기획현황!$U$1,FALSE))=TRUE,"",VLOOKUP($A246,기획현황!$F:$BS,기획현황!$U$1,FALSE))</f>
        <v/>
      </c>
      <c r="H246" s="1127" t="str">
        <f>IF(ISERROR(VLOOKUP($A246,기획현황!$F:$BS,기획현황!$X$1,FALSE))=TRUE,"",VLOOKUP($A246,기획현황!$F:$BS,기획현황!$X$1,FALSE))</f>
        <v/>
      </c>
      <c r="I246" s="1128" t="str">
        <f>IF(ISERROR(VLOOKUP($A246,기획현황!$F:$BS,기획현황!$AG$1,FALSE))=TRUE,"",VLOOKUP($A246,기획현황!$F:$BS,기획현황!$AG$1,FALSE))</f>
        <v/>
      </c>
      <c r="J246" s="1144">
        <f>SUMIF(기획현황!$F:$F,$A246,기획현황!$AF:$AF)</f>
        <v>0</v>
      </c>
      <c r="K246" s="1130">
        <f>IF(ISERROR(VLOOKUP($A246,기획현황!$F:$BS,기획현황!$AU$1,FALSE))=TRUE,0,VLOOKUP($A246,기획현황!$F:$BS,기획현황!$AU$1,FALSE))</f>
        <v>0</v>
      </c>
      <c r="L246" s="1131">
        <f>IF(ISERROR(VLOOKUP($A246,기획현황!$F:$BS,기획현황!$AV$1,FALSE))=TRUE,0,VLOOKUP($A246,기획현황!$F:$BS,기획현황!$AV$1,FALSE))</f>
        <v>0</v>
      </c>
      <c r="M246" s="1132">
        <f>IF(ISERROR(VLOOKUP($A246,기획현황!$F:$BS,기획현황!$AW$1,FALSE))=TRUE,0,VLOOKUP($A246,기획현황!$F:$BS,기획현황!$AW$1,FALSE))</f>
        <v>0</v>
      </c>
      <c r="N246" s="1133">
        <f>IF(ISERROR(VLOOKUP($A246,기획현황!$F:$BS,기획현황!$AP$1,FALSE))=TRUE,0,VLOOKUP($A246,기획현황!$F:$BS,기획현황!$AP$1,FALSE))</f>
        <v>0</v>
      </c>
      <c r="O246" s="1134">
        <f t="shared" si="31"/>
        <v>0</v>
      </c>
      <c r="P246" s="1135">
        <f t="shared" si="31"/>
        <v>0</v>
      </c>
      <c r="Q246" s="1135">
        <f t="shared" si="31"/>
        <v>0</v>
      </c>
      <c r="R246" s="1135">
        <f t="shared" si="31"/>
        <v>0</v>
      </c>
      <c r="S246" s="1136">
        <f t="shared" si="31"/>
        <v>0</v>
      </c>
      <c r="T246" s="1136">
        <f t="shared" si="31"/>
        <v>0</v>
      </c>
      <c r="U246" s="1137">
        <f>IF(ISERROR(VLOOKUP($A246,기획현황!$F:$BS,기획현황!$AM$1,FALSE))=TRUE,0,VLOOKUP($A246,기획현황!$F:$BS,기획현황!$AM$1,FALSE))</f>
        <v>0</v>
      </c>
      <c r="V246" s="1138">
        <f t="shared" si="28"/>
        <v>0</v>
      </c>
      <c r="W246" s="1139">
        <f>IF(ISERROR(VLOOKUP($A246,기획현황!$F:$BS,기획현황!$BG$1,FALSE))=TRUE,0,VLOOKUP($A246,기획현황!$F:$BS,기획현황!$BG$1,FALSE))</f>
        <v>0</v>
      </c>
      <c r="X246" s="1138"/>
      <c r="Y246" s="238"/>
      <c r="Z246" s="1130">
        <f t="shared" si="30"/>
        <v>0</v>
      </c>
      <c r="AA246" s="1131">
        <f t="shared" si="30"/>
        <v>0</v>
      </c>
      <c r="AB246" s="1147">
        <f t="shared" si="30"/>
        <v>0</v>
      </c>
      <c r="AC246" s="1140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30">
        <f t="shared" si="32"/>
        <v>0</v>
      </c>
      <c r="AE246" s="1141">
        <f t="shared" si="32"/>
        <v>0</v>
      </c>
      <c r="AF246" s="1141">
        <f t="shared" si="32"/>
        <v>0</v>
      </c>
      <c r="AG246" s="1141">
        <f t="shared" si="32"/>
        <v>0</v>
      </c>
      <c r="AH246" s="1142">
        <f t="shared" si="32"/>
        <v>0</v>
      </c>
      <c r="AI246" s="1142">
        <f t="shared" si="32"/>
        <v>0</v>
      </c>
      <c r="AJ246" s="1143">
        <f>IF(ISERROR(VLOOKUP($A246,기획현황!$F:$BS,기획현황!$AM$1,FALSE))=TRUE,0,VLOOKUP($A246,기획현황!$F:$BS,기획현황!$AM$1,FALSE))</f>
        <v>0</v>
      </c>
      <c r="AK246" s="1138">
        <f t="shared" si="27"/>
        <v>0</v>
      </c>
      <c r="AL246" s="31"/>
    </row>
    <row r="247" spans="2:38" ht="53.25" customHeight="1">
      <c r="B247" s="310" t="str">
        <f t="shared" si="29"/>
        <v/>
      </c>
      <c r="C247" s="1125">
        <f>IF(ISERROR(VLOOKUP($A247,기획현황!$F:$BS,기획현황!$AG$1,FALSE))=TRUE,0,VLOOKUP($A247,기획현황!$F:$BS,기획현황!$AG$1,FALSE))</f>
        <v>0</v>
      </c>
      <c r="D247" s="1125">
        <f>IF(ISERROR(VLOOKUP($A247,기획현황!$F:$BS,기획현황!$AK$1,FALSE))=TRUE,0,VLOOKUP($A247,기획현황!$F:$BS,기획현황!$AK$1,FALSE))</f>
        <v>0</v>
      </c>
      <c r="F247" s="1148"/>
      <c r="G247" s="1127" t="str">
        <f>IF(ISERROR(VLOOKUP($A247,기획현황!$F:$BS,기획현황!$U$1,FALSE))=TRUE,"",VLOOKUP($A247,기획현황!$F:$BS,기획현황!$U$1,FALSE))</f>
        <v/>
      </c>
      <c r="H247" s="1127" t="str">
        <f>IF(ISERROR(VLOOKUP($A247,기획현황!$F:$BS,기획현황!$X$1,FALSE))=TRUE,"",VLOOKUP($A247,기획현황!$F:$BS,기획현황!$X$1,FALSE))</f>
        <v/>
      </c>
      <c r="I247" s="1128" t="str">
        <f>IF(ISERROR(VLOOKUP($A247,기획현황!$F:$BS,기획현황!$AG$1,FALSE))=TRUE,"",VLOOKUP($A247,기획현황!$F:$BS,기획현황!$AG$1,FALSE))</f>
        <v/>
      </c>
      <c r="J247" s="1144">
        <f>SUMIF(기획현황!$F:$F,$A247,기획현황!$AF:$AF)</f>
        <v>0</v>
      </c>
      <c r="K247" s="1130">
        <f>IF(ISERROR(VLOOKUP($A247,기획현황!$F:$BS,기획현황!$AU$1,FALSE))=TRUE,0,VLOOKUP($A247,기획현황!$F:$BS,기획현황!$AU$1,FALSE))</f>
        <v>0</v>
      </c>
      <c r="L247" s="1131">
        <f>IF(ISERROR(VLOOKUP($A247,기획현황!$F:$BS,기획현황!$AV$1,FALSE))=TRUE,0,VLOOKUP($A247,기획현황!$F:$BS,기획현황!$AV$1,FALSE))</f>
        <v>0</v>
      </c>
      <c r="M247" s="1132">
        <f>IF(ISERROR(VLOOKUP($A247,기획현황!$F:$BS,기획현황!$AW$1,FALSE))=TRUE,0,VLOOKUP($A247,기획현황!$F:$BS,기획현황!$AW$1,FALSE))</f>
        <v>0</v>
      </c>
      <c r="N247" s="1133">
        <f>IF(ISERROR(VLOOKUP($A247,기획현황!$F:$BS,기획현황!$AP$1,FALSE))=TRUE,0,VLOOKUP($A247,기획현황!$F:$BS,기획현황!$AP$1,FALSE))</f>
        <v>0</v>
      </c>
      <c r="O247" s="1134">
        <f t="shared" si="31"/>
        <v>0</v>
      </c>
      <c r="P247" s="1135">
        <f t="shared" si="31"/>
        <v>0</v>
      </c>
      <c r="Q247" s="1135">
        <f t="shared" si="31"/>
        <v>0</v>
      </c>
      <c r="R247" s="1135">
        <f t="shared" si="31"/>
        <v>0</v>
      </c>
      <c r="S247" s="1136">
        <f t="shared" si="31"/>
        <v>0</v>
      </c>
      <c r="T247" s="1136">
        <f t="shared" si="31"/>
        <v>0</v>
      </c>
      <c r="U247" s="1137">
        <f>IF(ISERROR(VLOOKUP($A247,기획현황!$F:$BS,기획현황!$AM$1,FALSE))=TRUE,0,VLOOKUP($A247,기획현황!$F:$BS,기획현황!$AM$1,FALSE))</f>
        <v>0</v>
      </c>
      <c r="V247" s="1138">
        <f t="shared" si="28"/>
        <v>0</v>
      </c>
      <c r="W247" s="1139">
        <f>IF(ISERROR(VLOOKUP($A247,기획현황!$F:$BS,기획현황!$BG$1,FALSE))=TRUE,0,VLOOKUP($A247,기획현황!$F:$BS,기획현황!$BG$1,FALSE))</f>
        <v>0</v>
      </c>
      <c r="X247" s="1138"/>
      <c r="Y247" s="238"/>
      <c r="Z247" s="1130">
        <f t="shared" si="30"/>
        <v>0</v>
      </c>
      <c r="AA247" s="1131">
        <f t="shared" si="30"/>
        <v>0</v>
      </c>
      <c r="AB247" s="1147">
        <f t="shared" si="30"/>
        <v>0</v>
      </c>
      <c r="AC247" s="1140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30">
        <f t="shared" si="32"/>
        <v>0</v>
      </c>
      <c r="AE247" s="1141">
        <f t="shared" si="32"/>
        <v>0</v>
      </c>
      <c r="AF247" s="1141">
        <f t="shared" si="32"/>
        <v>0</v>
      </c>
      <c r="AG247" s="1141">
        <f t="shared" si="32"/>
        <v>0</v>
      </c>
      <c r="AH247" s="1142">
        <f t="shared" si="32"/>
        <v>0</v>
      </c>
      <c r="AI247" s="1142">
        <f t="shared" si="32"/>
        <v>0</v>
      </c>
      <c r="AJ247" s="1143">
        <f>IF(ISERROR(VLOOKUP($A247,기획현황!$F:$BS,기획현황!$AM$1,FALSE))=TRUE,0,VLOOKUP($A247,기획현황!$F:$BS,기획현황!$AM$1,FALSE))</f>
        <v>0</v>
      </c>
      <c r="AK247" s="1138">
        <f t="shared" si="27"/>
        <v>0</v>
      </c>
      <c r="AL247" s="31"/>
    </row>
    <row r="248" spans="2:38" ht="53.25" customHeight="1">
      <c r="B248" s="310" t="str">
        <f t="shared" si="29"/>
        <v/>
      </c>
      <c r="C248" s="1125">
        <f>IF(ISERROR(VLOOKUP($A248,기획현황!$F:$BS,기획현황!$AG$1,FALSE))=TRUE,0,VLOOKUP($A248,기획현황!$F:$BS,기획현황!$AG$1,FALSE))</f>
        <v>0</v>
      </c>
      <c r="D248" s="1125">
        <f>IF(ISERROR(VLOOKUP($A248,기획현황!$F:$BS,기획현황!$AK$1,FALSE))=TRUE,0,VLOOKUP($A248,기획현황!$F:$BS,기획현황!$AK$1,FALSE))</f>
        <v>0</v>
      </c>
      <c r="F248" s="1148"/>
      <c r="G248" s="1127" t="str">
        <f>IF(ISERROR(VLOOKUP($A248,기획현황!$F:$BS,기획현황!$U$1,FALSE))=TRUE,"",VLOOKUP($A248,기획현황!$F:$BS,기획현황!$U$1,FALSE))</f>
        <v/>
      </c>
      <c r="H248" s="1127" t="str">
        <f>IF(ISERROR(VLOOKUP($A248,기획현황!$F:$BS,기획현황!$X$1,FALSE))=TRUE,"",VLOOKUP($A248,기획현황!$F:$BS,기획현황!$X$1,FALSE))</f>
        <v/>
      </c>
      <c r="I248" s="1128" t="str">
        <f>IF(ISERROR(VLOOKUP($A248,기획현황!$F:$BS,기획현황!$AG$1,FALSE))=TRUE,"",VLOOKUP($A248,기획현황!$F:$BS,기획현황!$AG$1,FALSE))</f>
        <v/>
      </c>
      <c r="J248" s="1144">
        <f>SUMIF(기획현황!$F:$F,$A248,기획현황!$AF:$AF)</f>
        <v>0</v>
      </c>
      <c r="K248" s="1130">
        <f>IF(ISERROR(VLOOKUP($A248,기획현황!$F:$BS,기획현황!$AU$1,FALSE))=TRUE,0,VLOOKUP($A248,기획현황!$F:$BS,기획현황!$AU$1,FALSE))</f>
        <v>0</v>
      </c>
      <c r="L248" s="1131">
        <f>IF(ISERROR(VLOOKUP($A248,기획현황!$F:$BS,기획현황!$AV$1,FALSE))=TRUE,0,VLOOKUP($A248,기획현황!$F:$BS,기획현황!$AV$1,FALSE))</f>
        <v>0</v>
      </c>
      <c r="M248" s="1132">
        <f>IF(ISERROR(VLOOKUP($A248,기획현황!$F:$BS,기획현황!$AW$1,FALSE))=TRUE,0,VLOOKUP($A248,기획현황!$F:$BS,기획현황!$AW$1,FALSE))</f>
        <v>0</v>
      </c>
      <c r="N248" s="1133">
        <f>IF(ISERROR(VLOOKUP($A248,기획현황!$F:$BS,기획현황!$AP$1,FALSE))=TRUE,0,VLOOKUP($A248,기획현황!$F:$BS,기획현황!$AP$1,FALSE))</f>
        <v>0</v>
      </c>
      <c r="O248" s="1134">
        <f t="shared" si="31"/>
        <v>0</v>
      </c>
      <c r="P248" s="1135">
        <f t="shared" si="31"/>
        <v>0</v>
      </c>
      <c r="Q248" s="1135">
        <f t="shared" si="31"/>
        <v>0</v>
      </c>
      <c r="R248" s="1135">
        <f t="shared" si="31"/>
        <v>0</v>
      </c>
      <c r="S248" s="1136">
        <f t="shared" si="31"/>
        <v>0</v>
      </c>
      <c r="T248" s="1136">
        <f t="shared" si="31"/>
        <v>0</v>
      </c>
      <c r="U248" s="1137">
        <f>IF(ISERROR(VLOOKUP($A248,기획현황!$F:$BS,기획현황!$AM$1,FALSE))=TRUE,0,VLOOKUP($A248,기획현황!$F:$BS,기획현황!$AM$1,FALSE))</f>
        <v>0</v>
      </c>
      <c r="V248" s="1138">
        <f t="shared" si="28"/>
        <v>0</v>
      </c>
      <c r="W248" s="1139">
        <f>IF(ISERROR(VLOOKUP($A248,기획현황!$F:$BS,기획현황!$BG$1,FALSE))=TRUE,0,VLOOKUP($A248,기획현황!$F:$BS,기획현황!$BG$1,FALSE))</f>
        <v>0</v>
      </c>
      <c r="X248" s="1138"/>
      <c r="Y248" s="238"/>
      <c r="Z248" s="1130">
        <f t="shared" si="30"/>
        <v>0</v>
      </c>
      <c r="AA248" s="1131">
        <f t="shared" si="30"/>
        <v>0</v>
      </c>
      <c r="AB248" s="1147">
        <f t="shared" si="30"/>
        <v>0</v>
      </c>
      <c r="AC248" s="1140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30">
        <f t="shared" si="32"/>
        <v>0</v>
      </c>
      <c r="AE248" s="1141">
        <f t="shared" si="32"/>
        <v>0</v>
      </c>
      <c r="AF248" s="1141">
        <f t="shared" si="32"/>
        <v>0</v>
      </c>
      <c r="AG248" s="1141">
        <f t="shared" si="32"/>
        <v>0</v>
      </c>
      <c r="AH248" s="1142">
        <f t="shared" si="32"/>
        <v>0</v>
      </c>
      <c r="AI248" s="1142">
        <f t="shared" si="32"/>
        <v>0</v>
      </c>
      <c r="AJ248" s="1143">
        <f>IF(ISERROR(VLOOKUP($A248,기획현황!$F:$BS,기획현황!$AM$1,FALSE))=TRUE,0,VLOOKUP($A248,기획현황!$F:$BS,기획현황!$AM$1,FALSE))</f>
        <v>0</v>
      </c>
      <c r="AK248" s="1138">
        <f t="shared" si="27"/>
        <v>0</v>
      </c>
      <c r="AL248" s="31"/>
    </row>
    <row r="249" spans="2:38" ht="53.25" customHeight="1">
      <c r="B249" s="310" t="str">
        <f t="shared" si="29"/>
        <v/>
      </c>
      <c r="C249" s="1125">
        <f>IF(ISERROR(VLOOKUP($A249,기획현황!$F:$BS,기획현황!$AG$1,FALSE))=TRUE,0,VLOOKUP($A249,기획현황!$F:$BS,기획현황!$AG$1,FALSE))</f>
        <v>0</v>
      </c>
      <c r="D249" s="1125">
        <f>IF(ISERROR(VLOOKUP($A249,기획현황!$F:$BS,기획현황!$AK$1,FALSE))=TRUE,0,VLOOKUP($A249,기획현황!$F:$BS,기획현황!$AK$1,FALSE))</f>
        <v>0</v>
      </c>
      <c r="F249" s="1148"/>
      <c r="G249" s="1127" t="str">
        <f>IF(ISERROR(VLOOKUP($A249,기획현황!$F:$BS,기획현황!$U$1,FALSE))=TRUE,"",VLOOKUP($A249,기획현황!$F:$BS,기획현황!$U$1,FALSE))</f>
        <v/>
      </c>
      <c r="H249" s="1127" t="str">
        <f>IF(ISERROR(VLOOKUP($A249,기획현황!$F:$BS,기획현황!$X$1,FALSE))=TRUE,"",VLOOKUP($A249,기획현황!$F:$BS,기획현황!$X$1,FALSE))</f>
        <v/>
      </c>
      <c r="I249" s="1128" t="str">
        <f>IF(ISERROR(VLOOKUP($A249,기획현황!$F:$BS,기획현황!$AG$1,FALSE))=TRUE,"",VLOOKUP($A249,기획현황!$F:$BS,기획현황!$AG$1,FALSE))</f>
        <v/>
      </c>
      <c r="J249" s="1144">
        <f>SUMIF(기획현황!$F:$F,$A249,기획현황!$AF:$AF)</f>
        <v>0</v>
      </c>
      <c r="K249" s="1130">
        <f>IF(ISERROR(VLOOKUP($A249,기획현황!$F:$BS,기획현황!$AU$1,FALSE))=TRUE,0,VLOOKUP($A249,기획현황!$F:$BS,기획현황!$AU$1,FALSE))</f>
        <v>0</v>
      </c>
      <c r="L249" s="1131">
        <f>IF(ISERROR(VLOOKUP($A249,기획현황!$F:$BS,기획현황!$AV$1,FALSE))=TRUE,0,VLOOKUP($A249,기획현황!$F:$BS,기획현황!$AV$1,FALSE))</f>
        <v>0</v>
      </c>
      <c r="M249" s="1132">
        <f>IF(ISERROR(VLOOKUP($A249,기획현황!$F:$BS,기획현황!$AW$1,FALSE))=TRUE,0,VLOOKUP($A249,기획현황!$F:$BS,기획현황!$AW$1,FALSE))</f>
        <v>0</v>
      </c>
      <c r="N249" s="1133">
        <f>IF(ISERROR(VLOOKUP($A249,기획현황!$F:$BS,기획현황!$AP$1,FALSE))=TRUE,0,VLOOKUP($A249,기획현황!$F:$BS,기획현황!$AP$1,FALSE))</f>
        <v>0</v>
      </c>
      <c r="O249" s="1134">
        <f t="shared" si="31"/>
        <v>0</v>
      </c>
      <c r="P249" s="1135">
        <f t="shared" si="31"/>
        <v>0</v>
      </c>
      <c r="Q249" s="1135">
        <f t="shared" si="31"/>
        <v>0</v>
      </c>
      <c r="R249" s="1135">
        <f t="shared" si="31"/>
        <v>0</v>
      </c>
      <c r="S249" s="1136">
        <f t="shared" si="31"/>
        <v>0</v>
      </c>
      <c r="T249" s="1136">
        <f t="shared" si="31"/>
        <v>0</v>
      </c>
      <c r="U249" s="1137">
        <f>IF(ISERROR(VLOOKUP($A249,기획현황!$F:$BS,기획현황!$AM$1,FALSE))=TRUE,0,VLOOKUP($A249,기획현황!$F:$BS,기획현황!$AM$1,FALSE))</f>
        <v>0</v>
      </c>
      <c r="V249" s="1138">
        <f t="shared" si="28"/>
        <v>0</v>
      </c>
      <c r="W249" s="1139">
        <f>IF(ISERROR(VLOOKUP($A249,기획현황!$F:$BS,기획현황!$BG$1,FALSE))=TRUE,0,VLOOKUP($A249,기획현황!$F:$BS,기획현황!$BG$1,FALSE))</f>
        <v>0</v>
      </c>
      <c r="X249" s="1138"/>
      <c r="Y249" s="238"/>
      <c r="Z249" s="1130">
        <f t="shared" si="30"/>
        <v>0</v>
      </c>
      <c r="AA249" s="1131">
        <f t="shared" si="30"/>
        <v>0</v>
      </c>
      <c r="AB249" s="1147">
        <f t="shared" si="30"/>
        <v>0</v>
      </c>
      <c r="AC249" s="1140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30">
        <f t="shared" si="32"/>
        <v>0</v>
      </c>
      <c r="AE249" s="1141">
        <f t="shared" si="32"/>
        <v>0</v>
      </c>
      <c r="AF249" s="1141">
        <f t="shared" si="32"/>
        <v>0</v>
      </c>
      <c r="AG249" s="1141">
        <f t="shared" si="32"/>
        <v>0</v>
      </c>
      <c r="AH249" s="1142">
        <f t="shared" si="32"/>
        <v>0</v>
      </c>
      <c r="AI249" s="1142">
        <f t="shared" si="32"/>
        <v>0</v>
      </c>
      <c r="AJ249" s="1143">
        <f>IF(ISERROR(VLOOKUP($A249,기획현황!$F:$BS,기획현황!$AM$1,FALSE))=TRUE,0,VLOOKUP($A249,기획현황!$F:$BS,기획현황!$AM$1,FALSE))</f>
        <v>0</v>
      </c>
      <c r="AK249" s="1138">
        <f t="shared" si="27"/>
        <v>0</v>
      </c>
      <c r="AL249" s="31"/>
    </row>
    <row r="250" spans="2:38" ht="53.25" customHeight="1">
      <c r="B250" s="310" t="str">
        <f t="shared" si="29"/>
        <v/>
      </c>
      <c r="C250" s="1125">
        <f>IF(ISERROR(VLOOKUP($A250,기획현황!$F:$BS,기획현황!$AG$1,FALSE))=TRUE,0,VLOOKUP($A250,기획현황!$F:$BS,기획현황!$AG$1,FALSE))</f>
        <v>0</v>
      </c>
      <c r="D250" s="1125">
        <f>IF(ISERROR(VLOOKUP($A250,기획현황!$F:$BS,기획현황!$AK$1,FALSE))=TRUE,0,VLOOKUP($A250,기획현황!$F:$BS,기획현황!$AK$1,FALSE))</f>
        <v>0</v>
      </c>
      <c r="F250" s="1148"/>
      <c r="G250" s="1127" t="str">
        <f>IF(ISERROR(VLOOKUP($A250,기획현황!$F:$BS,기획현황!$U$1,FALSE))=TRUE,"",VLOOKUP($A250,기획현황!$F:$BS,기획현황!$U$1,FALSE))</f>
        <v/>
      </c>
      <c r="H250" s="1127" t="str">
        <f>IF(ISERROR(VLOOKUP($A250,기획현황!$F:$BS,기획현황!$X$1,FALSE))=TRUE,"",VLOOKUP($A250,기획현황!$F:$BS,기획현황!$X$1,FALSE))</f>
        <v/>
      </c>
      <c r="I250" s="1128" t="str">
        <f>IF(ISERROR(VLOOKUP($A250,기획현황!$F:$BS,기획현황!$AG$1,FALSE))=TRUE,"",VLOOKUP($A250,기획현황!$F:$BS,기획현황!$AG$1,FALSE))</f>
        <v/>
      </c>
      <c r="J250" s="1144">
        <f>SUMIF(기획현황!$F:$F,$A250,기획현황!$AF:$AF)</f>
        <v>0</v>
      </c>
      <c r="K250" s="1130">
        <f>IF(ISERROR(VLOOKUP($A250,기획현황!$F:$BS,기획현황!$AU$1,FALSE))=TRUE,0,VLOOKUP($A250,기획현황!$F:$BS,기획현황!$AU$1,FALSE))</f>
        <v>0</v>
      </c>
      <c r="L250" s="1131">
        <f>IF(ISERROR(VLOOKUP($A250,기획현황!$F:$BS,기획현황!$AV$1,FALSE))=TRUE,0,VLOOKUP($A250,기획현황!$F:$BS,기획현황!$AV$1,FALSE))</f>
        <v>0</v>
      </c>
      <c r="M250" s="1132">
        <f>IF(ISERROR(VLOOKUP($A250,기획현황!$F:$BS,기획현황!$AW$1,FALSE))=TRUE,0,VLOOKUP($A250,기획현황!$F:$BS,기획현황!$AW$1,FALSE))</f>
        <v>0</v>
      </c>
      <c r="N250" s="1133">
        <f>IF(ISERROR(VLOOKUP($A250,기획현황!$F:$BS,기획현황!$AP$1,FALSE))=TRUE,0,VLOOKUP($A250,기획현황!$F:$BS,기획현황!$AP$1,FALSE))</f>
        <v>0</v>
      </c>
      <c r="O250" s="1134">
        <f t="shared" si="31"/>
        <v>0</v>
      </c>
      <c r="P250" s="1135">
        <f t="shared" si="31"/>
        <v>0</v>
      </c>
      <c r="Q250" s="1135">
        <f t="shared" si="31"/>
        <v>0</v>
      </c>
      <c r="R250" s="1135">
        <f t="shared" si="31"/>
        <v>0</v>
      </c>
      <c r="S250" s="1136">
        <f t="shared" si="31"/>
        <v>0</v>
      </c>
      <c r="T250" s="1136">
        <f t="shared" si="31"/>
        <v>0</v>
      </c>
      <c r="U250" s="1137">
        <f>IF(ISERROR(VLOOKUP($A250,기획현황!$F:$BS,기획현황!$AM$1,FALSE))=TRUE,0,VLOOKUP($A250,기획현황!$F:$BS,기획현황!$AM$1,FALSE))</f>
        <v>0</v>
      </c>
      <c r="V250" s="1138">
        <f t="shared" si="28"/>
        <v>0</v>
      </c>
      <c r="W250" s="1139">
        <f>IF(ISERROR(VLOOKUP($A250,기획현황!$F:$BS,기획현황!$BG$1,FALSE))=TRUE,0,VLOOKUP($A250,기획현황!$F:$BS,기획현황!$BG$1,FALSE))</f>
        <v>0</v>
      </c>
      <c r="X250" s="1138"/>
      <c r="Y250" s="238"/>
      <c r="Z250" s="1130">
        <f t="shared" si="30"/>
        <v>0</v>
      </c>
      <c r="AA250" s="1131">
        <f t="shared" si="30"/>
        <v>0</v>
      </c>
      <c r="AB250" s="1147">
        <f t="shared" si="30"/>
        <v>0</v>
      </c>
      <c r="AC250" s="1140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30">
        <f t="shared" si="32"/>
        <v>0</v>
      </c>
      <c r="AE250" s="1141">
        <f t="shared" si="32"/>
        <v>0</v>
      </c>
      <c r="AF250" s="1141">
        <f t="shared" si="32"/>
        <v>0</v>
      </c>
      <c r="AG250" s="1141">
        <f t="shared" si="32"/>
        <v>0</v>
      </c>
      <c r="AH250" s="1142">
        <f t="shared" si="32"/>
        <v>0</v>
      </c>
      <c r="AI250" s="1142">
        <f t="shared" si="32"/>
        <v>0</v>
      </c>
      <c r="AJ250" s="1143">
        <f>IF(ISERROR(VLOOKUP($A250,기획현황!$F:$BS,기획현황!$AM$1,FALSE))=TRUE,0,VLOOKUP($A250,기획현황!$F:$BS,기획현황!$AM$1,FALSE))</f>
        <v>0</v>
      </c>
      <c r="AK250" s="1138">
        <f t="shared" si="27"/>
        <v>0</v>
      </c>
      <c r="AL250" s="31"/>
    </row>
    <row r="251" spans="2:38" ht="53.25" customHeight="1">
      <c r="B251" s="310" t="str">
        <f t="shared" si="29"/>
        <v/>
      </c>
      <c r="C251" s="1125">
        <f>IF(ISERROR(VLOOKUP($A251,기획현황!$F:$BS,기획현황!$AG$1,FALSE))=TRUE,0,VLOOKUP($A251,기획현황!$F:$BS,기획현황!$AG$1,FALSE))</f>
        <v>0</v>
      </c>
      <c r="D251" s="1125">
        <f>IF(ISERROR(VLOOKUP($A251,기획현황!$F:$BS,기획현황!$AK$1,FALSE))=TRUE,0,VLOOKUP($A251,기획현황!$F:$BS,기획현황!$AK$1,FALSE))</f>
        <v>0</v>
      </c>
      <c r="F251" s="1148"/>
      <c r="G251" s="1127" t="str">
        <f>IF(ISERROR(VLOOKUP($A251,기획현황!$F:$BS,기획현황!$U$1,FALSE))=TRUE,"",VLOOKUP($A251,기획현황!$F:$BS,기획현황!$U$1,FALSE))</f>
        <v/>
      </c>
      <c r="H251" s="1127" t="str">
        <f>IF(ISERROR(VLOOKUP($A251,기획현황!$F:$BS,기획현황!$X$1,FALSE))=TRUE,"",VLOOKUP($A251,기획현황!$F:$BS,기획현황!$X$1,FALSE))</f>
        <v/>
      </c>
      <c r="I251" s="1128" t="str">
        <f>IF(ISERROR(VLOOKUP($A251,기획현황!$F:$BS,기획현황!$AG$1,FALSE))=TRUE,"",VLOOKUP($A251,기획현황!$F:$BS,기획현황!$AG$1,FALSE))</f>
        <v/>
      </c>
      <c r="J251" s="1144">
        <f>SUMIF(기획현황!$F:$F,$A251,기획현황!$AF:$AF)</f>
        <v>0</v>
      </c>
      <c r="K251" s="1130">
        <f>IF(ISERROR(VLOOKUP($A251,기획현황!$F:$BS,기획현황!$AU$1,FALSE))=TRUE,0,VLOOKUP($A251,기획현황!$F:$BS,기획현황!$AU$1,FALSE))</f>
        <v>0</v>
      </c>
      <c r="L251" s="1131">
        <f>IF(ISERROR(VLOOKUP($A251,기획현황!$F:$BS,기획현황!$AV$1,FALSE))=TRUE,0,VLOOKUP($A251,기획현황!$F:$BS,기획현황!$AV$1,FALSE))</f>
        <v>0</v>
      </c>
      <c r="M251" s="1132">
        <f>IF(ISERROR(VLOOKUP($A251,기획현황!$F:$BS,기획현황!$AW$1,FALSE))=TRUE,0,VLOOKUP($A251,기획현황!$F:$BS,기획현황!$AW$1,FALSE))</f>
        <v>0</v>
      </c>
      <c r="N251" s="1133">
        <f>IF(ISERROR(VLOOKUP($A251,기획현황!$F:$BS,기획현황!$AP$1,FALSE))=TRUE,0,VLOOKUP($A251,기획현황!$F:$BS,기획현황!$AP$1,FALSE))</f>
        <v>0</v>
      </c>
      <c r="O251" s="1134">
        <f t="shared" si="31"/>
        <v>0</v>
      </c>
      <c r="P251" s="1135">
        <f t="shared" si="31"/>
        <v>0</v>
      </c>
      <c r="Q251" s="1135">
        <f t="shared" si="31"/>
        <v>0</v>
      </c>
      <c r="R251" s="1135">
        <f t="shared" si="31"/>
        <v>0</v>
      </c>
      <c r="S251" s="1136">
        <f t="shared" si="31"/>
        <v>0</v>
      </c>
      <c r="T251" s="1136">
        <f t="shared" si="31"/>
        <v>0</v>
      </c>
      <c r="U251" s="1137">
        <f>IF(ISERROR(VLOOKUP($A251,기획현황!$F:$BS,기획현황!$AM$1,FALSE))=TRUE,0,VLOOKUP($A251,기획현황!$F:$BS,기획현황!$AM$1,FALSE))</f>
        <v>0</v>
      </c>
      <c r="V251" s="1138">
        <f t="shared" si="28"/>
        <v>0</v>
      </c>
      <c r="W251" s="1139">
        <f>IF(ISERROR(VLOOKUP($A251,기획현황!$F:$BS,기획현황!$BG$1,FALSE))=TRUE,0,VLOOKUP($A251,기획현황!$F:$BS,기획현황!$BG$1,FALSE))</f>
        <v>0</v>
      </c>
      <c r="X251" s="1138"/>
      <c r="Y251" s="238"/>
      <c r="Z251" s="1130">
        <f t="shared" si="30"/>
        <v>0</v>
      </c>
      <c r="AA251" s="1131">
        <f t="shared" si="30"/>
        <v>0</v>
      </c>
      <c r="AB251" s="1147">
        <f t="shared" si="30"/>
        <v>0</v>
      </c>
      <c r="AC251" s="1140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30">
        <f t="shared" si="32"/>
        <v>0</v>
      </c>
      <c r="AE251" s="1141">
        <f t="shared" si="32"/>
        <v>0</v>
      </c>
      <c r="AF251" s="1141">
        <f t="shared" si="32"/>
        <v>0</v>
      </c>
      <c r="AG251" s="1141">
        <f t="shared" si="32"/>
        <v>0</v>
      </c>
      <c r="AH251" s="1142">
        <f t="shared" si="32"/>
        <v>0</v>
      </c>
      <c r="AI251" s="1142">
        <f t="shared" si="32"/>
        <v>0</v>
      </c>
      <c r="AJ251" s="1143">
        <f>IF(ISERROR(VLOOKUP($A251,기획현황!$F:$BS,기획현황!$AM$1,FALSE))=TRUE,0,VLOOKUP($A251,기획현황!$F:$BS,기획현황!$AM$1,FALSE))</f>
        <v>0</v>
      </c>
      <c r="AK251" s="1138">
        <f t="shared" si="27"/>
        <v>0</v>
      </c>
      <c r="AL251" s="31"/>
    </row>
    <row r="252" spans="2:38" ht="53.25" customHeight="1">
      <c r="B252" s="310" t="str">
        <f t="shared" si="29"/>
        <v/>
      </c>
      <c r="C252" s="1125">
        <f>IF(ISERROR(VLOOKUP($A252,기획현황!$F:$BS,기획현황!$AG$1,FALSE))=TRUE,0,VLOOKUP($A252,기획현황!$F:$BS,기획현황!$AG$1,FALSE))</f>
        <v>0</v>
      </c>
      <c r="D252" s="1125">
        <f>IF(ISERROR(VLOOKUP($A252,기획현황!$F:$BS,기획현황!$AK$1,FALSE))=TRUE,0,VLOOKUP($A252,기획현황!$F:$BS,기획현황!$AK$1,FALSE))</f>
        <v>0</v>
      </c>
      <c r="F252" s="1148"/>
      <c r="G252" s="1127" t="str">
        <f>IF(ISERROR(VLOOKUP($A252,기획현황!$F:$BS,기획현황!$U$1,FALSE))=TRUE,"",VLOOKUP($A252,기획현황!$F:$BS,기획현황!$U$1,FALSE))</f>
        <v/>
      </c>
      <c r="H252" s="1127" t="str">
        <f>IF(ISERROR(VLOOKUP($A252,기획현황!$F:$BS,기획현황!$X$1,FALSE))=TRUE,"",VLOOKUP($A252,기획현황!$F:$BS,기획현황!$X$1,FALSE))</f>
        <v/>
      </c>
      <c r="I252" s="1128" t="str">
        <f>IF(ISERROR(VLOOKUP($A252,기획현황!$F:$BS,기획현황!$AG$1,FALSE))=TRUE,"",VLOOKUP($A252,기획현황!$F:$BS,기획현황!$AG$1,FALSE))</f>
        <v/>
      </c>
      <c r="J252" s="1144">
        <f>SUMIF(기획현황!$F:$F,$A252,기획현황!$AF:$AF)</f>
        <v>0</v>
      </c>
      <c r="K252" s="1130">
        <f>IF(ISERROR(VLOOKUP($A252,기획현황!$F:$BS,기획현황!$AU$1,FALSE))=TRUE,0,VLOOKUP($A252,기획현황!$F:$BS,기획현황!$AU$1,FALSE))</f>
        <v>0</v>
      </c>
      <c r="L252" s="1131">
        <f>IF(ISERROR(VLOOKUP($A252,기획현황!$F:$BS,기획현황!$AV$1,FALSE))=TRUE,0,VLOOKUP($A252,기획현황!$F:$BS,기획현황!$AV$1,FALSE))</f>
        <v>0</v>
      </c>
      <c r="M252" s="1132">
        <f>IF(ISERROR(VLOOKUP($A252,기획현황!$F:$BS,기획현황!$AW$1,FALSE))=TRUE,0,VLOOKUP($A252,기획현황!$F:$BS,기획현황!$AW$1,FALSE))</f>
        <v>0</v>
      </c>
      <c r="N252" s="1133">
        <f>IF(ISERROR(VLOOKUP($A252,기획현황!$F:$BS,기획현황!$AP$1,FALSE))=TRUE,0,VLOOKUP($A252,기획현황!$F:$BS,기획현황!$AP$1,FALSE))</f>
        <v>0</v>
      </c>
      <c r="O252" s="1134">
        <f t="shared" si="31"/>
        <v>0</v>
      </c>
      <c r="P252" s="1135">
        <f t="shared" si="31"/>
        <v>0</v>
      </c>
      <c r="Q252" s="1135">
        <f t="shared" si="31"/>
        <v>0</v>
      </c>
      <c r="R252" s="1135">
        <f t="shared" si="31"/>
        <v>0</v>
      </c>
      <c r="S252" s="1136">
        <f t="shared" si="31"/>
        <v>0</v>
      </c>
      <c r="T252" s="1136">
        <f t="shared" si="31"/>
        <v>0</v>
      </c>
      <c r="U252" s="1137">
        <f>IF(ISERROR(VLOOKUP($A252,기획현황!$F:$BS,기획현황!$AM$1,FALSE))=TRUE,0,VLOOKUP($A252,기획현황!$F:$BS,기획현황!$AM$1,FALSE))</f>
        <v>0</v>
      </c>
      <c r="V252" s="1138">
        <f t="shared" si="28"/>
        <v>0</v>
      </c>
      <c r="W252" s="1139">
        <f>IF(ISERROR(VLOOKUP($A252,기획현황!$F:$BS,기획현황!$BG$1,FALSE))=TRUE,0,VLOOKUP($A252,기획현황!$F:$BS,기획현황!$BG$1,FALSE))</f>
        <v>0</v>
      </c>
      <c r="X252" s="1138"/>
      <c r="Y252" s="238"/>
      <c r="Z252" s="1130">
        <f t="shared" si="30"/>
        <v>0</v>
      </c>
      <c r="AA252" s="1131">
        <f t="shared" si="30"/>
        <v>0</v>
      </c>
      <c r="AB252" s="1147">
        <f t="shared" si="30"/>
        <v>0</v>
      </c>
      <c r="AC252" s="1140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30">
        <f t="shared" si="32"/>
        <v>0</v>
      </c>
      <c r="AE252" s="1141">
        <f t="shared" si="32"/>
        <v>0</v>
      </c>
      <c r="AF252" s="1141">
        <f t="shared" si="32"/>
        <v>0</v>
      </c>
      <c r="AG252" s="1141">
        <f t="shared" si="32"/>
        <v>0</v>
      </c>
      <c r="AH252" s="1142">
        <f t="shared" si="32"/>
        <v>0</v>
      </c>
      <c r="AI252" s="1142">
        <f t="shared" si="32"/>
        <v>0</v>
      </c>
      <c r="AJ252" s="1143">
        <f>IF(ISERROR(VLOOKUP($A252,기획현황!$F:$BS,기획현황!$AM$1,FALSE))=TRUE,0,VLOOKUP($A252,기획현황!$F:$BS,기획현황!$AM$1,FALSE))</f>
        <v>0</v>
      </c>
      <c r="AK252" s="1138">
        <f t="shared" si="27"/>
        <v>0</v>
      </c>
      <c r="AL252" s="31"/>
    </row>
    <row r="253" spans="2:38" ht="53.25" customHeight="1">
      <c r="B253" s="310" t="str">
        <f t="shared" si="29"/>
        <v/>
      </c>
      <c r="C253" s="1125">
        <f>IF(ISERROR(VLOOKUP($A253,기획현황!$F:$BS,기획현황!$AG$1,FALSE))=TRUE,0,VLOOKUP($A253,기획현황!$F:$BS,기획현황!$AG$1,FALSE))</f>
        <v>0</v>
      </c>
      <c r="D253" s="1125">
        <f>IF(ISERROR(VLOOKUP($A253,기획현황!$F:$BS,기획현황!$AK$1,FALSE))=TRUE,0,VLOOKUP($A253,기획현황!$F:$BS,기획현황!$AK$1,FALSE))</f>
        <v>0</v>
      </c>
      <c r="F253" s="1148"/>
      <c r="G253" s="1127" t="str">
        <f>IF(ISERROR(VLOOKUP($A253,기획현황!$F:$BS,기획현황!$U$1,FALSE))=TRUE,"",VLOOKUP($A253,기획현황!$F:$BS,기획현황!$U$1,FALSE))</f>
        <v/>
      </c>
      <c r="H253" s="1127" t="str">
        <f>IF(ISERROR(VLOOKUP($A253,기획현황!$F:$BS,기획현황!$X$1,FALSE))=TRUE,"",VLOOKUP($A253,기획현황!$F:$BS,기획현황!$X$1,FALSE))</f>
        <v/>
      </c>
      <c r="I253" s="1128" t="str">
        <f>IF(ISERROR(VLOOKUP($A253,기획현황!$F:$BS,기획현황!$AG$1,FALSE))=TRUE,"",VLOOKUP($A253,기획현황!$F:$BS,기획현황!$AG$1,FALSE))</f>
        <v/>
      </c>
      <c r="J253" s="1144">
        <f>SUMIF(기획현황!$F:$F,$A253,기획현황!$AF:$AF)</f>
        <v>0</v>
      </c>
      <c r="K253" s="1130">
        <f>IF(ISERROR(VLOOKUP($A253,기획현황!$F:$BS,기획현황!$AU$1,FALSE))=TRUE,0,VLOOKUP($A253,기획현황!$F:$BS,기획현황!$AU$1,FALSE))</f>
        <v>0</v>
      </c>
      <c r="L253" s="1131">
        <f>IF(ISERROR(VLOOKUP($A253,기획현황!$F:$BS,기획현황!$AV$1,FALSE))=TRUE,0,VLOOKUP($A253,기획현황!$F:$BS,기획현황!$AV$1,FALSE))</f>
        <v>0</v>
      </c>
      <c r="M253" s="1132">
        <f>IF(ISERROR(VLOOKUP($A253,기획현황!$F:$BS,기획현황!$AW$1,FALSE))=TRUE,0,VLOOKUP($A253,기획현황!$F:$BS,기획현황!$AW$1,FALSE))</f>
        <v>0</v>
      </c>
      <c r="N253" s="1133">
        <f>IF(ISERROR(VLOOKUP($A253,기획현황!$F:$BS,기획현황!$AP$1,FALSE))=TRUE,0,VLOOKUP($A253,기획현황!$F:$BS,기획현황!$AP$1,FALSE))</f>
        <v>0</v>
      </c>
      <c r="O253" s="1134">
        <f t="shared" si="31"/>
        <v>0</v>
      </c>
      <c r="P253" s="1135">
        <f t="shared" si="31"/>
        <v>0</v>
      </c>
      <c r="Q253" s="1135">
        <f t="shared" si="31"/>
        <v>0</v>
      </c>
      <c r="R253" s="1135">
        <f t="shared" si="31"/>
        <v>0</v>
      </c>
      <c r="S253" s="1136">
        <f t="shared" si="31"/>
        <v>0</v>
      </c>
      <c r="T253" s="1136">
        <f t="shared" si="31"/>
        <v>0</v>
      </c>
      <c r="U253" s="1137">
        <f>IF(ISERROR(VLOOKUP($A253,기획현황!$F:$BS,기획현황!$AM$1,FALSE))=TRUE,0,VLOOKUP($A253,기획현황!$F:$BS,기획현황!$AM$1,FALSE))</f>
        <v>0</v>
      </c>
      <c r="V253" s="1138">
        <f t="shared" si="28"/>
        <v>0</v>
      </c>
      <c r="W253" s="1139">
        <f>IF(ISERROR(VLOOKUP($A253,기획현황!$F:$BS,기획현황!$BG$1,FALSE))=TRUE,0,VLOOKUP($A253,기획현황!$F:$BS,기획현황!$BG$1,FALSE))</f>
        <v>0</v>
      </c>
      <c r="X253" s="1138"/>
      <c r="Y253" s="238"/>
      <c r="Z253" s="1130">
        <f t="shared" si="30"/>
        <v>0</v>
      </c>
      <c r="AA253" s="1131">
        <f t="shared" si="30"/>
        <v>0</v>
      </c>
      <c r="AB253" s="1147">
        <f t="shared" si="30"/>
        <v>0</v>
      </c>
      <c r="AC253" s="1140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30">
        <f t="shared" si="32"/>
        <v>0</v>
      </c>
      <c r="AE253" s="1141">
        <f t="shared" si="32"/>
        <v>0</v>
      </c>
      <c r="AF253" s="1141">
        <f t="shared" si="32"/>
        <v>0</v>
      </c>
      <c r="AG253" s="1141">
        <f t="shared" si="32"/>
        <v>0</v>
      </c>
      <c r="AH253" s="1142">
        <f t="shared" si="32"/>
        <v>0</v>
      </c>
      <c r="AI253" s="1142">
        <f t="shared" si="32"/>
        <v>0</v>
      </c>
      <c r="AJ253" s="1143">
        <f>IF(ISERROR(VLOOKUP($A253,기획현황!$F:$BS,기획현황!$AM$1,FALSE))=TRUE,0,VLOOKUP($A253,기획현황!$F:$BS,기획현황!$AM$1,FALSE))</f>
        <v>0</v>
      </c>
      <c r="AK253" s="1138">
        <f t="shared" si="27"/>
        <v>0</v>
      </c>
      <c r="AL253" s="31"/>
    </row>
    <row r="254" spans="2:38" ht="53.25" customHeight="1">
      <c r="B254" s="310" t="str">
        <f t="shared" si="29"/>
        <v/>
      </c>
      <c r="C254" s="1125">
        <f>IF(ISERROR(VLOOKUP($A254,기획현황!$F:$BS,기획현황!$AG$1,FALSE))=TRUE,0,VLOOKUP($A254,기획현황!$F:$BS,기획현황!$AG$1,FALSE))</f>
        <v>0</v>
      </c>
      <c r="D254" s="1125">
        <f>IF(ISERROR(VLOOKUP($A254,기획현황!$F:$BS,기획현황!$AK$1,FALSE))=TRUE,0,VLOOKUP($A254,기획현황!$F:$BS,기획현황!$AK$1,FALSE))</f>
        <v>0</v>
      </c>
      <c r="F254" s="1148"/>
      <c r="G254" s="1127" t="str">
        <f>IF(ISERROR(VLOOKUP($A254,기획현황!$F:$BS,기획현황!$U$1,FALSE))=TRUE,"",VLOOKUP($A254,기획현황!$F:$BS,기획현황!$U$1,FALSE))</f>
        <v/>
      </c>
      <c r="H254" s="1127" t="str">
        <f>IF(ISERROR(VLOOKUP($A254,기획현황!$F:$BS,기획현황!$X$1,FALSE))=TRUE,"",VLOOKUP($A254,기획현황!$F:$BS,기획현황!$X$1,FALSE))</f>
        <v/>
      </c>
      <c r="I254" s="1128" t="str">
        <f>IF(ISERROR(VLOOKUP($A254,기획현황!$F:$BS,기획현황!$AG$1,FALSE))=TRUE,"",VLOOKUP($A254,기획현황!$F:$BS,기획현황!$AG$1,FALSE))</f>
        <v/>
      </c>
      <c r="J254" s="1144">
        <f>SUMIF(기획현황!$F:$F,$A254,기획현황!$AF:$AF)</f>
        <v>0</v>
      </c>
      <c r="K254" s="1130">
        <f>IF(ISERROR(VLOOKUP($A254,기획현황!$F:$BS,기획현황!$AU$1,FALSE))=TRUE,0,VLOOKUP($A254,기획현황!$F:$BS,기획현황!$AU$1,FALSE))</f>
        <v>0</v>
      </c>
      <c r="L254" s="1131">
        <f>IF(ISERROR(VLOOKUP($A254,기획현황!$F:$BS,기획현황!$AV$1,FALSE))=TRUE,0,VLOOKUP($A254,기획현황!$F:$BS,기획현황!$AV$1,FALSE))</f>
        <v>0</v>
      </c>
      <c r="M254" s="1132">
        <f>IF(ISERROR(VLOOKUP($A254,기획현황!$F:$BS,기획현황!$AW$1,FALSE))=TRUE,0,VLOOKUP($A254,기획현황!$F:$BS,기획현황!$AW$1,FALSE))</f>
        <v>0</v>
      </c>
      <c r="N254" s="1133">
        <f>IF(ISERROR(VLOOKUP($A254,기획현황!$F:$BS,기획현황!$AP$1,FALSE))=TRUE,0,VLOOKUP($A254,기획현황!$F:$BS,기획현황!$AP$1,FALSE))</f>
        <v>0</v>
      </c>
      <c r="O254" s="1134">
        <f t="shared" si="31"/>
        <v>0</v>
      </c>
      <c r="P254" s="1135">
        <f t="shared" si="31"/>
        <v>0</v>
      </c>
      <c r="Q254" s="1135">
        <f t="shared" si="31"/>
        <v>0</v>
      </c>
      <c r="R254" s="1135">
        <f t="shared" si="31"/>
        <v>0</v>
      </c>
      <c r="S254" s="1136">
        <f t="shared" si="31"/>
        <v>0</v>
      </c>
      <c r="T254" s="1136">
        <f t="shared" si="31"/>
        <v>0</v>
      </c>
      <c r="U254" s="1137">
        <f>IF(ISERROR(VLOOKUP($A254,기획현황!$F:$BS,기획현황!$AM$1,FALSE))=TRUE,0,VLOOKUP($A254,기획현황!$F:$BS,기획현황!$AM$1,FALSE))</f>
        <v>0</v>
      </c>
      <c r="V254" s="1138">
        <f t="shared" si="28"/>
        <v>0</v>
      </c>
      <c r="W254" s="1139">
        <f>IF(ISERROR(VLOOKUP($A254,기획현황!$F:$BS,기획현황!$BG$1,FALSE))=TRUE,0,VLOOKUP($A254,기획현황!$F:$BS,기획현황!$BG$1,FALSE))</f>
        <v>0</v>
      </c>
      <c r="X254" s="1138"/>
      <c r="Y254" s="238"/>
      <c r="Z254" s="1130">
        <f t="shared" si="30"/>
        <v>0</v>
      </c>
      <c r="AA254" s="1131">
        <f t="shared" si="30"/>
        <v>0</v>
      </c>
      <c r="AB254" s="1147">
        <f t="shared" si="30"/>
        <v>0</v>
      </c>
      <c r="AC254" s="1140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30">
        <f t="shared" si="32"/>
        <v>0</v>
      </c>
      <c r="AE254" s="1141">
        <f t="shared" si="32"/>
        <v>0</v>
      </c>
      <c r="AF254" s="1141">
        <f t="shared" si="32"/>
        <v>0</v>
      </c>
      <c r="AG254" s="1141">
        <f t="shared" si="32"/>
        <v>0</v>
      </c>
      <c r="AH254" s="1142">
        <f t="shared" si="32"/>
        <v>0</v>
      </c>
      <c r="AI254" s="1142">
        <f t="shared" si="32"/>
        <v>0</v>
      </c>
      <c r="AJ254" s="1143">
        <f>IF(ISERROR(VLOOKUP($A254,기획현황!$F:$BS,기획현황!$AM$1,FALSE))=TRUE,0,VLOOKUP($A254,기획현황!$F:$BS,기획현황!$AM$1,FALSE))</f>
        <v>0</v>
      </c>
      <c r="AK254" s="1138">
        <f t="shared" si="27"/>
        <v>0</v>
      </c>
      <c r="AL254" s="31"/>
    </row>
    <row r="255" spans="2:38" ht="53.25" customHeight="1">
      <c r="B255" s="310" t="str">
        <f t="shared" si="29"/>
        <v/>
      </c>
      <c r="C255" s="1125">
        <f>IF(ISERROR(VLOOKUP($A255,기획현황!$F:$BS,기획현황!$AG$1,FALSE))=TRUE,0,VLOOKUP($A255,기획현황!$F:$BS,기획현황!$AG$1,FALSE))</f>
        <v>0</v>
      </c>
      <c r="D255" s="1125">
        <f>IF(ISERROR(VLOOKUP($A255,기획현황!$F:$BS,기획현황!$AK$1,FALSE))=TRUE,0,VLOOKUP($A255,기획현황!$F:$BS,기획현황!$AK$1,FALSE))</f>
        <v>0</v>
      </c>
      <c r="F255" s="1148"/>
      <c r="G255" s="1127" t="str">
        <f>IF(ISERROR(VLOOKUP($A255,기획현황!$F:$BS,기획현황!$U$1,FALSE))=TRUE,"",VLOOKUP($A255,기획현황!$F:$BS,기획현황!$U$1,FALSE))</f>
        <v/>
      </c>
      <c r="H255" s="1127" t="str">
        <f>IF(ISERROR(VLOOKUP($A255,기획현황!$F:$BS,기획현황!$X$1,FALSE))=TRUE,"",VLOOKUP($A255,기획현황!$F:$BS,기획현황!$X$1,FALSE))</f>
        <v/>
      </c>
      <c r="I255" s="1128" t="str">
        <f>IF(ISERROR(VLOOKUP($A255,기획현황!$F:$BS,기획현황!$AG$1,FALSE))=TRUE,"",VLOOKUP($A255,기획현황!$F:$BS,기획현황!$AG$1,FALSE))</f>
        <v/>
      </c>
      <c r="J255" s="1144">
        <f>SUMIF(기획현황!$F:$F,$A255,기획현황!$AF:$AF)</f>
        <v>0</v>
      </c>
      <c r="K255" s="1130">
        <f>IF(ISERROR(VLOOKUP($A255,기획현황!$F:$BS,기획현황!$AU$1,FALSE))=TRUE,0,VLOOKUP($A255,기획현황!$F:$BS,기획현황!$AU$1,FALSE))</f>
        <v>0</v>
      </c>
      <c r="L255" s="1131">
        <f>IF(ISERROR(VLOOKUP($A255,기획현황!$F:$BS,기획현황!$AV$1,FALSE))=TRUE,0,VLOOKUP($A255,기획현황!$F:$BS,기획현황!$AV$1,FALSE))</f>
        <v>0</v>
      </c>
      <c r="M255" s="1132">
        <f>IF(ISERROR(VLOOKUP($A255,기획현황!$F:$BS,기획현황!$AW$1,FALSE))=TRUE,0,VLOOKUP($A255,기획현황!$F:$BS,기획현황!$AW$1,FALSE))</f>
        <v>0</v>
      </c>
      <c r="N255" s="1133">
        <f>IF(ISERROR(VLOOKUP($A255,기획현황!$F:$BS,기획현황!$AP$1,FALSE))=TRUE,0,VLOOKUP($A255,기획현황!$F:$BS,기획현황!$AP$1,FALSE))</f>
        <v>0</v>
      </c>
      <c r="O255" s="1134">
        <f t="shared" si="31"/>
        <v>0</v>
      </c>
      <c r="P255" s="1135">
        <f t="shared" si="31"/>
        <v>0</v>
      </c>
      <c r="Q255" s="1135">
        <f t="shared" si="31"/>
        <v>0</v>
      </c>
      <c r="R255" s="1135">
        <f t="shared" si="31"/>
        <v>0</v>
      </c>
      <c r="S255" s="1136">
        <f t="shared" si="31"/>
        <v>0</v>
      </c>
      <c r="T255" s="1136">
        <f t="shared" si="31"/>
        <v>0</v>
      </c>
      <c r="U255" s="1137">
        <f>IF(ISERROR(VLOOKUP($A255,기획현황!$F:$BS,기획현황!$AM$1,FALSE))=TRUE,0,VLOOKUP($A255,기획현황!$F:$BS,기획현황!$AM$1,FALSE))</f>
        <v>0</v>
      </c>
      <c r="V255" s="1138">
        <f t="shared" si="28"/>
        <v>0</v>
      </c>
      <c r="W255" s="1139">
        <f>IF(ISERROR(VLOOKUP($A255,기획현황!$F:$BS,기획현황!$BG$1,FALSE))=TRUE,0,VLOOKUP($A255,기획현황!$F:$BS,기획현황!$BG$1,FALSE))</f>
        <v>0</v>
      </c>
      <c r="X255" s="1138"/>
      <c r="Y255" s="238"/>
      <c r="Z255" s="1130">
        <f t="shared" si="30"/>
        <v>0</v>
      </c>
      <c r="AA255" s="1131">
        <f t="shared" si="30"/>
        <v>0</v>
      </c>
      <c r="AB255" s="1147">
        <f t="shared" si="30"/>
        <v>0</v>
      </c>
      <c r="AC255" s="1140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30">
        <f t="shared" si="32"/>
        <v>0</v>
      </c>
      <c r="AE255" s="1141">
        <f t="shared" si="32"/>
        <v>0</v>
      </c>
      <c r="AF255" s="1141">
        <f t="shared" si="32"/>
        <v>0</v>
      </c>
      <c r="AG255" s="1141">
        <f t="shared" si="32"/>
        <v>0</v>
      </c>
      <c r="AH255" s="1142">
        <f t="shared" si="32"/>
        <v>0</v>
      </c>
      <c r="AI255" s="1142">
        <f t="shared" si="32"/>
        <v>0</v>
      </c>
      <c r="AJ255" s="1143">
        <f>IF(ISERROR(VLOOKUP($A255,기획현황!$F:$BS,기획현황!$AM$1,FALSE))=TRUE,0,VLOOKUP($A255,기획현황!$F:$BS,기획현황!$AM$1,FALSE))</f>
        <v>0</v>
      </c>
      <c r="AK255" s="1138">
        <f t="shared" si="27"/>
        <v>0</v>
      </c>
      <c r="AL255" s="31"/>
    </row>
    <row r="256" spans="2:38" ht="53.25" customHeight="1">
      <c r="B256" s="310" t="str">
        <f t="shared" si="29"/>
        <v/>
      </c>
      <c r="C256" s="1125">
        <f>IF(ISERROR(VLOOKUP($A256,기획현황!$F:$BS,기획현황!$AG$1,FALSE))=TRUE,0,VLOOKUP($A256,기획현황!$F:$BS,기획현황!$AG$1,FALSE))</f>
        <v>0</v>
      </c>
      <c r="D256" s="1125">
        <f>IF(ISERROR(VLOOKUP($A256,기획현황!$F:$BS,기획현황!$AK$1,FALSE))=TRUE,0,VLOOKUP($A256,기획현황!$F:$BS,기획현황!$AK$1,FALSE))</f>
        <v>0</v>
      </c>
      <c r="F256" s="1148"/>
      <c r="G256" s="1127" t="str">
        <f>IF(ISERROR(VLOOKUP($A256,기획현황!$F:$BS,기획현황!$U$1,FALSE))=TRUE,"",VLOOKUP($A256,기획현황!$F:$BS,기획현황!$U$1,FALSE))</f>
        <v/>
      </c>
      <c r="H256" s="1127" t="str">
        <f>IF(ISERROR(VLOOKUP($A256,기획현황!$F:$BS,기획현황!$X$1,FALSE))=TRUE,"",VLOOKUP($A256,기획현황!$F:$BS,기획현황!$X$1,FALSE))</f>
        <v/>
      </c>
      <c r="I256" s="1128" t="str">
        <f>IF(ISERROR(VLOOKUP($A256,기획현황!$F:$BS,기획현황!$AG$1,FALSE))=TRUE,"",VLOOKUP($A256,기획현황!$F:$BS,기획현황!$AG$1,FALSE))</f>
        <v/>
      </c>
      <c r="J256" s="1144">
        <f>SUMIF(기획현황!$F:$F,$A256,기획현황!$AF:$AF)</f>
        <v>0</v>
      </c>
      <c r="K256" s="1130">
        <f>IF(ISERROR(VLOOKUP($A256,기획현황!$F:$BS,기획현황!$AU$1,FALSE))=TRUE,0,VLOOKUP($A256,기획현황!$F:$BS,기획현황!$AU$1,FALSE))</f>
        <v>0</v>
      </c>
      <c r="L256" s="1131">
        <f>IF(ISERROR(VLOOKUP($A256,기획현황!$F:$BS,기획현황!$AV$1,FALSE))=TRUE,0,VLOOKUP($A256,기획현황!$F:$BS,기획현황!$AV$1,FALSE))</f>
        <v>0</v>
      </c>
      <c r="M256" s="1132">
        <f>IF(ISERROR(VLOOKUP($A256,기획현황!$F:$BS,기획현황!$AW$1,FALSE))=TRUE,0,VLOOKUP($A256,기획현황!$F:$BS,기획현황!$AW$1,FALSE))</f>
        <v>0</v>
      </c>
      <c r="N256" s="1133">
        <f>IF(ISERROR(VLOOKUP($A256,기획현황!$F:$BS,기획현황!$AP$1,FALSE))=TRUE,0,VLOOKUP($A256,기획현황!$F:$BS,기획현황!$AP$1,FALSE))</f>
        <v>0</v>
      </c>
      <c r="O256" s="1134">
        <f t="shared" si="31"/>
        <v>0</v>
      </c>
      <c r="P256" s="1135">
        <f t="shared" si="31"/>
        <v>0</v>
      </c>
      <c r="Q256" s="1135">
        <f t="shared" si="31"/>
        <v>0</v>
      </c>
      <c r="R256" s="1135">
        <f t="shared" si="31"/>
        <v>0</v>
      </c>
      <c r="S256" s="1136">
        <f t="shared" si="31"/>
        <v>0</v>
      </c>
      <c r="T256" s="1136">
        <f t="shared" si="31"/>
        <v>0</v>
      </c>
      <c r="U256" s="1137">
        <f>IF(ISERROR(VLOOKUP($A256,기획현황!$F:$BS,기획현황!$AM$1,FALSE))=TRUE,0,VLOOKUP($A256,기획현황!$F:$BS,기획현황!$AM$1,FALSE))</f>
        <v>0</v>
      </c>
      <c r="V256" s="1138">
        <f t="shared" si="28"/>
        <v>0</v>
      </c>
      <c r="W256" s="1139">
        <f>IF(ISERROR(VLOOKUP($A256,기획현황!$F:$BS,기획현황!$BG$1,FALSE))=TRUE,0,VLOOKUP($A256,기획현황!$F:$BS,기획현황!$BG$1,FALSE))</f>
        <v>0</v>
      </c>
      <c r="X256" s="1138"/>
      <c r="Y256" s="238"/>
      <c r="Z256" s="1130">
        <f t="shared" si="30"/>
        <v>0</v>
      </c>
      <c r="AA256" s="1131">
        <f t="shared" si="30"/>
        <v>0</v>
      </c>
      <c r="AB256" s="1147">
        <f t="shared" si="30"/>
        <v>0</v>
      </c>
      <c r="AC256" s="1140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30">
        <f t="shared" si="32"/>
        <v>0</v>
      </c>
      <c r="AE256" s="1141">
        <f t="shared" si="32"/>
        <v>0</v>
      </c>
      <c r="AF256" s="1141">
        <f t="shared" si="32"/>
        <v>0</v>
      </c>
      <c r="AG256" s="1141">
        <f t="shared" si="32"/>
        <v>0</v>
      </c>
      <c r="AH256" s="1142">
        <f t="shared" si="32"/>
        <v>0</v>
      </c>
      <c r="AI256" s="1142">
        <f t="shared" si="32"/>
        <v>0</v>
      </c>
      <c r="AJ256" s="1143">
        <f>IF(ISERROR(VLOOKUP($A256,기획현황!$F:$BS,기획현황!$AM$1,FALSE))=TRUE,0,VLOOKUP($A256,기획현황!$F:$BS,기획현황!$AM$1,FALSE))</f>
        <v>0</v>
      </c>
      <c r="AK256" s="1138">
        <f t="shared" si="27"/>
        <v>0</v>
      </c>
      <c r="AL256" s="31"/>
    </row>
    <row r="257" spans="2:38" ht="53.25" customHeight="1">
      <c r="B257" s="310" t="str">
        <f t="shared" si="29"/>
        <v/>
      </c>
      <c r="C257" s="1125">
        <f>IF(ISERROR(VLOOKUP($A257,기획현황!$F:$BS,기획현황!$AG$1,FALSE))=TRUE,0,VLOOKUP($A257,기획현황!$F:$BS,기획현황!$AG$1,FALSE))</f>
        <v>0</v>
      </c>
      <c r="D257" s="1125">
        <f>IF(ISERROR(VLOOKUP($A257,기획현황!$F:$BS,기획현황!$AK$1,FALSE))=TRUE,0,VLOOKUP($A257,기획현황!$F:$BS,기획현황!$AK$1,FALSE))</f>
        <v>0</v>
      </c>
      <c r="F257" s="1148"/>
      <c r="G257" s="1127" t="str">
        <f>IF(ISERROR(VLOOKUP($A257,기획현황!$F:$BS,기획현황!$U$1,FALSE))=TRUE,"",VLOOKUP($A257,기획현황!$F:$BS,기획현황!$U$1,FALSE))</f>
        <v/>
      </c>
      <c r="H257" s="1127" t="str">
        <f>IF(ISERROR(VLOOKUP($A257,기획현황!$F:$BS,기획현황!$X$1,FALSE))=TRUE,"",VLOOKUP($A257,기획현황!$F:$BS,기획현황!$X$1,FALSE))</f>
        <v/>
      </c>
      <c r="I257" s="1128" t="str">
        <f>IF(ISERROR(VLOOKUP($A257,기획현황!$F:$BS,기획현황!$AG$1,FALSE))=TRUE,"",VLOOKUP($A257,기획현황!$F:$BS,기획현황!$AG$1,FALSE))</f>
        <v/>
      </c>
      <c r="J257" s="1144">
        <f>SUMIF(기획현황!$F:$F,$A257,기획현황!$AF:$AF)</f>
        <v>0</v>
      </c>
      <c r="K257" s="1130">
        <f>IF(ISERROR(VLOOKUP($A257,기획현황!$F:$BS,기획현황!$AU$1,FALSE))=TRUE,0,VLOOKUP($A257,기획현황!$F:$BS,기획현황!$AU$1,FALSE))</f>
        <v>0</v>
      </c>
      <c r="L257" s="1131">
        <f>IF(ISERROR(VLOOKUP($A257,기획현황!$F:$BS,기획현황!$AV$1,FALSE))=TRUE,0,VLOOKUP($A257,기획현황!$F:$BS,기획현황!$AV$1,FALSE))</f>
        <v>0</v>
      </c>
      <c r="M257" s="1132">
        <f>IF(ISERROR(VLOOKUP($A257,기획현황!$F:$BS,기획현황!$AW$1,FALSE))=TRUE,0,VLOOKUP($A257,기획현황!$F:$BS,기획현황!$AW$1,FALSE))</f>
        <v>0</v>
      </c>
      <c r="N257" s="1133">
        <f>IF(ISERROR(VLOOKUP($A257,기획현황!$F:$BS,기획현황!$AP$1,FALSE))=TRUE,0,VLOOKUP($A257,기획현황!$F:$BS,기획현황!$AP$1,FALSE))</f>
        <v>0</v>
      </c>
      <c r="O257" s="1134">
        <f t="shared" si="31"/>
        <v>0</v>
      </c>
      <c r="P257" s="1135">
        <f t="shared" si="31"/>
        <v>0</v>
      </c>
      <c r="Q257" s="1135">
        <f t="shared" si="31"/>
        <v>0</v>
      </c>
      <c r="R257" s="1135">
        <f t="shared" si="31"/>
        <v>0</v>
      </c>
      <c r="S257" s="1136">
        <f t="shared" si="31"/>
        <v>0</v>
      </c>
      <c r="T257" s="1136">
        <f t="shared" si="31"/>
        <v>0</v>
      </c>
      <c r="U257" s="1137">
        <f>IF(ISERROR(VLOOKUP($A257,기획현황!$F:$BS,기획현황!$AM$1,FALSE))=TRUE,0,VLOOKUP($A257,기획현황!$F:$BS,기획현황!$AM$1,FALSE))</f>
        <v>0</v>
      </c>
      <c r="V257" s="1138">
        <f t="shared" si="28"/>
        <v>0</v>
      </c>
      <c r="W257" s="1139">
        <f>IF(ISERROR(VLOOKUP($A257,기획현황!$F:$BS,기획현황!$BG$1,FALSE))=TRUE,0,VLOOKUP($A257,기획현황!$F:$BS,기획현황!$BG$1,FALSE))</f>
        <v>0</v>
      </c>
      <c r="X257" s="1138"/>
      <c r="Y257" s="238"/>
      <c r="Z257" s="1130">
        <f t="shared" si="30"/>
        <v>0</v>
      </c>
      <c r="AA257" s="1131">
        <f t="shared" si="30"/>
        <v>0</v>
      </c>
      <c r="AB257" s="1147">
        <f t="shared" si="30"/>
        <v>0</v>
      </c>
      <c r="AC257" s="1140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30">
        <f t="shared" si="32"/>
        <v>0</v>
      </c>
      <c r="AE257" s="1141">
        <f t="shared" si="32"/>
        <v>0</v>
      </c>
      <c r="AF257" s="1141">
        <f t="shared" si="32"/>
        <v>0</v>
      </c>
      <c r="AG257" s="1141">
        <f t="shared" si="32"/>
        <v>0</v>
      </c>
      <c r="AH257" s="1142">
        <f t="shared" si="32"/>
        <v>0</v>
      </c>
      <c r="AI257" s="1142">
        <f t="shared" si="32"/>
        <v>0</v>
      </c>
      <c r="AJ257" s="1143">
        <f>IF(ISERROR(VLOOKUP($A257,기획현황!$F:$BS,기획현황!$AM$1,FALSE))=TRUE,0,VLOOKUP($A257,기획현황!$F:$BS,기획현황!$AM$1,FALSE))</f>
        <v>0</v>
      </c>
      <c r="AK257" s="1138">
        <f t="shared" si="27"/>
        <v>0</v>
      </c>
      <c r="AL257" s="31"/>
    </row>
    <row r="258" spans="2:38" ht="53.25" customHeight="1">
      <c r="B258" s="310" t="str">
        <f t="shared" si="29"/>
        <v/>
      </c>
      <c r="C258" s="1125">
        <f>IF(ISERROR(VLOOKUP($A258,기획현황!$F:$BS,기획현황!$AG$1,FALSE))=TRUE,0,VLOOKUP($A258,기획현황!$F:$BS,기획현황!$AG$1,FALSE))</f>
        <v>0</v>
      </c>
      <c r="D258" s="1125">
        <f>IF(ISERROR(VLOOKUP($A258,기획현황!$F:$BS,기획현황!$AK$1,FALSE))=TRUE,0,VLOOKUP($A258,기획현황!$F:$BS,기획현황!$AK$1,FALSE))</f>
        <v>0</v>
      </c>
      <c r="F258" s="1148"/>
      <c r="G258" s="1127" t="str">
        <f>IF(ISERROR(VLOOKUP($A258,기획현황!$F:$BS,기획현황!$U$1,FALSE))=TRUE,"",VLOOKUP($A258,기획현황!$F:$BS,기획현황!$U$1,FALSE))</f>
        <v/>
      </c>
      <c r="H258" s="1127" t="str">
        <f>IF(ISERROR(VLOOKUP($A258,기획현황!$F:$BS,기획현황!$X$1,FALSE))=TRUE,"",VLOOKUP($A258,기획현황!$F:$BS,기획현황!$X$1,FALSE))</f>
        <v/>
      </c>
      <c r="I258" s="1128" t="str">
        <f>IF(ISERROR(VLOOKUP($A258,기획현황!$F:$BS,기획현황!$AG$1,FALSE))=TRUE,"",VLOOKUP($A258,기획현황!$F:$BS,기획현황!$AG$1,FALSE))</f>
        <v/>
      </c>
      <c r="J258" s="1144">
        <f>SUMIF(기획현황!$F:$F,$A258,기획현황!$AF:$AF)</f>
        <v>0</v>
      </c>
      <c r="K258" s="1130">
        <f>IF(ISERROR(VLOOKUP($A258,기획현황!$F:$BS,기획현황!$AU$1,FALSE))=TRUE,0,VLOOKUP($A258,기획현황!$F:$BS,기획현황!$AU$1,FALSE))</f>
        <v>0</v>
      </c>
      <c r="L258" s="1131">
        <f>IF(ISERROR(VLOOKUP($A258,기획현황!$F:$BS,기획현황!$AV$1,FALSE))=TRUE,0,VLOOKUP($A258,기획현황!$F:$BS,기획현황!$AV$1,FALSE))</f>
        <v>0</v>
      </c>
      <c r="M258" s="1132">
        <f>IF(ISERROR(VLOOKUP($A258,기획현황!$F:$BS,기획현황!$AW$1,FALSE))=TRUE,0,VLOOKUP($A258,기획현황!$F:$BS,기획현황!$AW$1,FALSE))</f>
        <v>0</v>
      </c>
      <c r="N258" s="1133">
        <f>IF(ISERROR(VLOOKUP($A258,기획현황!$F:$BS,기획현황!$AP$1,FALSE))=TRUE,0,VLOOKUP($A258,기획현황!$F:$BS,기획현황!$AP$1,FALSE))</f>
        <v>0</v>
      </c>
      <c r="O258" s="1134">
        <f t="shared" si="31"/>
        <v>0</v>
      </c>
      <c r="P258" s="1135">
        <f t="shared" si="31"/>
        <v>0</v>
      </c>
      <c r="Q258" s="1135">
        <f t="shared" si="31"/>
        <v>0</v>
      </c>
      <c r="R258" s="1135">
        <f t="shared" si="31"/>
        <v>0</v>
      </c>
      <c r="S258" s="1136">
        <f t="shared" si="31"/>
        <v>0</v>
      </c>
      <c r="T258" s="1136">
        <f t="shared" si="31"/>
        <v>0</v>
      </c>
      <c r="U258" s="1137">
        <f>IF(ISERROR(VLOOKUP($A258,기획현황!$F:$BS,기획현황!$AM$1,FALSE))=TRUE,0,VLOOKUP($A258,기획현황!$F:$BS,기획현황!$AM$1,FALSE))</f>
        <v>0</v>
      </c>
      <c r="V258" s="1138">
        <f t="shared" si="28"/>
        <v>0</v>
      </c>
      <c r="W258" s="1139">
        <f>IF(ISERROR(VLOOKUP($A258,기획현황!$F:$BS,기획현황!$BG$1,FALSE))=TRUE,0,VLOOKUP($A258,기획현황!$F:$BS,기획현황!$BG$1,FALSE))</f>
        <v>0</v>
      </c>
      <c r="X258" s="1138"/>
      <c r="Y258" s="238"/>
      <c r="Z258" s="1130">
        <f t="shared" si="30"/>
        <v>0</v>
      </c>
      <c r="AA258" s="1131">
        <f t="shared" si="30"/>
        <v>0</v>
      </c>
      <c r="AB258" s="1147">
        <f t="shared" si="30"/>
        <v>0</v>
      </c>
      <c r="AC258" s="1140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30">
        <f t="shared" si="32"/>
        <v>0</v>
      </c>
      <c r="AE258" s="1141">
        <f t="shared" si="32"/>
        <v>0</v>
      </c>
      <c r="AF258" s="1141">
        <f t="shared" si="32"/>
        <v>0</v>
      </c>
      <c r="AG258" s="1141">
        <f t="shared" si="32"/>
        <v>0</v>
      </c>
      <c r="AH258" s="1142">
        <f t="shared" si="32"/>
        <v>0</v>
      </c>
      <c r="AI258" s="1142">
        <f t="shared" si="32"/>
        <v>0</v>
      </c>
      <c r="AJ258" s="1143">
        <f>IF(ISERROR(VLOOKUP($A258,기획현황!$F:$BS,기획현황!$AM$1,FALSE))=TRUE,0,VLOOKUP($A258,기획현황!$F:$BS,기획현황!$AM$1,FALSE))</f>
        <v>0</v>
      </c>
      <c r="AK258" s="1138">
        <f t="shared" si="27"/>
        <v>0</v>
      </c>
      <c r="AL258" s="31"/>
    </row>
    <row r="259" spans="2:38" ht="53.25" customHeight="1">
      <c r="B259" s="310" t="str">
        <f t="shared" si="29"/>
        <v/>
      </c>
      <c r="C259" s="1125">
        <f>IF(ISERROR(VLOOKUP($A259,기획현황!$F:$BS,기획현황!$AG$1,FALSE))=TRUE,0,VLOOKUP($A259,기획현황!$F:$BS,기획현황!$AG$1,FALSE))</f>
        <v>0</v>
      </c>
      <c r="D259" s="1125">
        <f>IF(ISERROR(VLOOKUP($A259,기획현황!$F:$BS,기획현황!$AK$1,FALSE))=TRUE,0,VLOOKUP($A259,기획현황!$F:$BS,기획현황!$AK$1,FALSE))</f>
        <v>0</v>
      </c>
      <c r="F259" s="1148"/>
      <c r="G259" s="1127" t="str">
        <f>IF(ISERROR(VLOOKUP($A259,기획현황!$F:$BS,기획현황!$U$1,FALSE))=TRUE,"",VLOOKUP($A259,기획현황!$F:$BS,기획현황!$U$1,FALSE))</f>
        <v/>
      </c>
      <c r="H259" s="1127" t="str">
        <f>IF(ISERROR(VLOOKUP($A259,기획현황!$F:$BS,기획현황!$X$1,FALSE))=TRUE,"",VLOOKUP($A259,기획현황!$F:$BS,기획현황!$X$1,FALSE))</f>
        <v/>
      </c>
      <c r="I259" s="1128" t="str">
        <f>IF(ISERROR(VLOOKUP($A259,기획현황!$F:$BS,기획현황!$AG$1,FALSE))=TRUE,"",VLOOKUP($A259,기획현황!$F:$BS,기획현황!$AG$1,FALSE))</f>
        <v/>
      </c>
      <c r="J259" s="1144">
        <f>SUMIF(기획현황!$F:$F,$A259,기획현황!$AF:$AF)</f>
        <v>0</v>
      </c>
      <c r="K259" s="1130">
        <f>IF(ISERROR(VLOOKUP($A259,기획현황!$F:$BS,기획현황!$AU$1,FALSE))=TRUE,0,VLOOKUP($A259,기획현황!$F:$BS,기획현황!$AU$1,FALSE))</f>
        <v>0</v>
      </c>
      <c r="L259" s="1131">
        <f>IF(ISERROR(VLOOKUP($A259,기획현황!$F:$BS,기획현황!$AV$1,FALSE))=TRUE,0,VLOOKUP($A259,기획현황!$F:$BS,기획현황!$AV$1,FALSE))</f>
        <v>0</v>
      </c>
      <c r="M259" s="1132">
        <f>IF(ISERROR(VLOOKUP($A259,기획현황!$F:$BS,기획현황!$AW$1,FALSE))=TRUE,0,VLOOKUP($A259,기획현황!$F:$BS,기획현황!$AW$1,FALSE))</f>
        <v>0</v>
      </c>
      <c r="N259" s="1133">
        <f>IF(ISERROR(VLOOKUP($A259,기획현황!$F:$BS,기획현황!$AP$1,FALSE))=TRUE,0,VLOOKUP($A259,기획현황!$F:$BS,기획현황!$AP$1,FALSE))</f>
        <v>0</v>
      </c>
      <c r="O259" s="1134">
        <f t="shared" si="31"/>
        <v>0</v>
      </c>
      <c r="P259" s="1135">
        <f t="shared" si="31"/>
        <v>0</v>
      </c>
      <c r="Q259" s="1135">
        <f t="shared" si="31"/>
        <v>0</v>
      </c>
      <c r="R259" s="1135">
        <f t="shared" si="31"/>
        <v>0</v>
      </c>
      <c r="S259" s="1136">
        <f t="shared" si="31"/>
        <v>0</v>
      </c>
      <c r="T259" s="1136">
        <f t="shared" si="31"/>
        <v>0</v>
      </c>
      <c r="U259" s="1137">
        <f>IF(ISERROR(VLOOKUP($A259,기획현황!$F:$BS,기획현황!$AM$1,FALSE))=TRUE,0,VLOOKUP($A259,기획현황!$F:$BS,기획현황!$AM$1,FALSE))</f>
        <v>0</v>
      </c>
      <c r="V259" s="1138">
        <f t="shared" si="28"/>
        <v>0</v>
      </c>
      <c r="W259" s="1139">
        <f>IF(ISERROR(VLOOKUP($A259,기획현황!$F:$BS,기획현황!$BG$1,FALSE))=TRUE,0,VLOOKUP($A259,기획현황!$F:$BS,기획현황!$BG$1,FALSE))</f>
        <v>0</v>
      </c>
      <c r="X259" s="1138"/>
      <c r="Y259" s="238"/>
      <c r="Z259" s="1130">
        <f t="shared" si="30"/>
        <v>0</v>
      </c>
      <c r="AA259" s="1131">
        <f t="shared" si="30"/>
        <v>0</v>
      </c>
      <c r="AB259" s="1147">
        <f t="shared" si="30"/>
        <v>0</v>
      </c>
      <c r="AC259" s="1140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30">
        <f t="shared" si="32"/>
        <v>0</v>
      </c>
      <c r="AE259" s="1141">
        <f t="shared" si="32"/>
        <v>0</v>
      </c>
      <c r="AF259" s="1141">
        <f t="shared" si="32"/>
        <v>0</v>
      </c>
      <c r="AG259" s="1141">
        <f t="shared" si="32"/>
        <v>0</v>
      </c>
      <c r="AH259" s="1142">
        <f t="shared" si="32"/>
        <v>0</v>
      </c>
      <c r="AI259" s="1142">
        <f t="shared" si="32"/>
        <v>0</v>
      </c>
      <c r="AJ259" s="1143">
        <f>IF(ISERROR(VLOOKUP($A259,기획현황!$F:$BS,기획현황!$AM$1,FALSE))=TRUE,0,VLOOKUP($A259,기획현황!$F:$BS,기획현황!$AM$1,FALSE))</f>
        <v>0</v>
      </c>
      <c r="AK259" s="1138">
        <f t="shared" si="27"/>
        <v>0</v>
      </c>
      <c r="AL259" s="31"/>
    </row>
    <row r="260" spans="2:38" ht="53.25" customHeight="1">
      <c r="B260" s="310" t="str">
        <f t="shared" si="29"/>
        <v/>
      </c>
      <c r="C260" s="1125">
        <f>IF(ISERROR(VLOOKUP($A260,기획현황!$F:$BS,기획현황!$AG$1,FALSE))=TRUE,0,VLOOKUP($A260,기획현황!$F:$BS,기획현황!$AG$1,FALSE))</f>
        <v>0</v>
      </c>
      <c r="D260" s="1125">
        <f>IF(ISERROR(VLOOKUP($A260,기획현황!$F:$BS,기획현황!$AK$1,FALSE))=TRUE,0,VLOOKUP($A260,기획현황!$F:$BS,기획현황!$AK$1,FALSE))</f>
        <v>0</v>
      </c>
      <c r="F260" s="1148"/>
      <c r="G260" s="1127" t="str">
        <f>IF(ISERROR(VLOOKUP($A260,기획현황!$F:$BS,기획현황!$U$1,FALSE))=TRUE,"",VLOOKUP($A260,기획현황!$F:$BS,기획현황!$U$1,FALSE))</f>
        <v/>
      </c>
      <c r="H260" s="1127" t="str">
        <f>IF(ISERROR(VLOOKUP($A260,기획현황!$F:$BS,기획현황!$X$1,FALSE))=TRUE,"",VLOOKUP($A260,기획현황!$F:$BS,기획현황!$X$1,FALSE))</f>
        <v/>
      </c>
      <c r="I260" s="1128" t="str">
        <f>IF(ISERROR(VLOOKUP($A260,기획현황!$F:$BS,기획현황!$AG$1,FALSE))=TRUE,"",VLOOKUP($A260,기획현황!$F:$BS,기획현황!$AG$1,FALSE))</f>
        <v/>
      </c>
      <c r="J260" s="1144">
        <f>SUMIF(기획현황!$F:$F,$A260,기획현황!$AF:$AF)</f>
        <v>0</v>
      </c>
      <c r="K260" s="1130">
        <f>IF(ISERROR(VLOOKUP($A260,기획현황!$F:$BS,기획현황!$AU$1,FALSE))=TRUE,0,VLOOKUP($A260,기획현황!$F:$BS,기획현황!$AU$1,FALSE))</f>
        <v>0</v>
      </c>
      <c r="L260" s="1131">
        <f>IF(ISERROR(VLOOKUP($A260,기획현황!$F:$BS,기획현황!$AV$1,FALSE))=TRUE,0,VLOOKUP($A260,기획현황!$F:$BS,기획현황!$AV$1,FALSE))</f>
        <v>0</v>
      </c>
      <c r="M260" s="1132">
        <f>IF(ISERROR(VLOOKUP($A260,기획현황!$F:$BS,기획현황!$AW$1,FALSE))=TRUE,0,VLOOKUP($A260,기획현황!$F:$BS,기획현황!$AW$1,FALSE))</f>
        <v>0</v>
      </c>
      <c r="N260" s="1133">
        <f>IF(ISERROR(VLOOKUP($A260,기획현황!$F:$BS,기획현황!$AP$1,FALSE))=TRUE,0,VLOOKUP($A260,기획현황!$F:$BS,기획현황!$AP$1,FALSE))</f>
        <v>0</v>
      </c>
      <c r="O260" s="1134">
        <f t="shared" si="31"/>
        <v>0</v>
      </c>
      <c r="P260" s="1135">
        <f t="shared" si="31"/>
        <v>0</v>
      </c>
      <c r="Q260" s="1135">
        <f t="shared" si="31"/>
        <v>0</v>
      </c>
      <c r="R260" s="1135">
        <f t="shared" si="31"/>
        <v>0</v>
      </c>
      <c r="S260" s="1136">
        <f t="shared" si="31"/>
        <v>0</v>
      </c>
      <c r="T260" s="1136">
        <f t="shared" si="31"/>
        <v>0</v>
      </c>
      <c r="U260" s="1137">
        <f>IF(ISERROR(VLOOKUP($A260,기획현황!$F:$BS,기획현황!$AM$1,FALSE))=TRUE,0,VLOOKUP($A260,기획현황!$F:$BS,기획현황!$AM$1,FALSE))</f>
        <v>0</v>
      </c>
      <c r="V260" s="1138">
        <f t="shared" si="28"/>
        <v>0</v>
      </c>
      <c r="W260" s="1139">
        <f>IF(ISERROR(VLOOKUP($A260,기획현황!$F:$BS,기획현황!$BG$1,FALSE))=TRUE,0,VLOOKUP($A260,기획현황!$F:$BS,기획현황!$BG$1,FALSE))</f>
        <v>0</v>
      </c>
      <c r="X260" s="1138"/>
      <c r="Y260" s="238"/>
      <c r="Z260" s="1130">
        <f t="shared" si="30"/>
        <v>0</v>
      </c>
      <c r="AA260" s="1131">
        <f t="shared" si="30"/>
        <v>0</v>
      </c>
      <c r="AB260" s="1147">
        <f t="shared" si="30"/>
        <v>0</v>
      </c>
      <c r="AC260" s="1140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30">
        <f t="shared" si="32"/>
        <v>0</v>
      </c>
      <c r="AE260" s="1141">
        <f t="shared" si="32"/>
        <v>0</v>
      </c>
      <c r="AF260" s="1141">
        <f t="shared" si="32"/>
        <v>0</v>
      </c>
      <c r="AG260" s="1141">
        <f t="shared" si="32"/>
        <v>0</v>
      </c>
      <c r="AH260" s="1142">
        <f t="shared" si="32"/>
        <v>0</v>
      </c>
      <c r="AI260" s="1142">
        <f t="shared" si="32"/>
        <v>0</v>
      </c>
      <c r="AJ260" s="1143">
        <f>IF(ISERROR(VLOOKUP($A260,기획현황!$F:$BS,기획현황!$AM$1,FALSE))=TRUE,0,VLOOKUP($A260,기획현황!$F:$BS,기획현황!$AM$1,FALSE))</f>
        <v>0</v>
      </c>
      <c r="AK260" s="1138">
        <f t="shared" si="27"/>
        <v>0</v>
      </c>
      <c r="AL260" s="31"/>
    </row>
    <row r="261" spans="2:38" ht="53.25" customHeight="1">
      <c r="B261" s="310" t="str">
        <f t="shared" si="29"/>
        <v/>
      </c>
      <c r="C261" s="1125">
        <f>IF(ISERROR(VLOOKUP($A261,기획현황!$F:$BS,기획현황!$AG$1,FALSE))=TRUE,0,VLOOKUP($A261,기획현황!$F:$BS,기획현황!$AG$1,FALSE))</f>
        <v>0</v>
      </c>
      <c r="D261" s="1125">
        <f>IF(ISERROR(VLOOKUP($A261,기획현황!$F:$BS,기획현황!$AK$1,FALSE))=TRUE,0,VLOOKUP($A261,기획현황!$F:$BS,기획현황!$AK$1,FALSE))</f>
        <v>0</v>
      </c>
      <c r="F261" s="1148"/>
      <c r="G261" s="1127" t="str">
        <f>IF(ISERROR(VLOOKUP($A261,기획현황!$F:$BS,기획현황!$U$1,FALSE))=TRUE,"",VLOOKUP($A261,기획현황!$F:$BS,기획현황!$U$1,FALSE))</f>
        <v/>
      </c>
      <c r="H261" s="1127" t="str">
        <f>IF(ISERROR(VLOOKUP($A261,기획현황!$F:$BS,기획현황!$X$1,FALSE))=TRUE,"",VLOOKUP($A261,기획현황!$F:$BS,기획현황!$X$1,FALSE))</f>
        <v/>
      </c>
      <c r="I261" s="1128" t="str">
        <f>IF(ISERROR(VLOOKUP($A261,기획현황!$F:$BS,기획현황!$AG$1,FALSE))=TRUE,"",VLOOKUP($A261,기획현황!$F:$BS,기획현황!$AG$1,FALSE))</f>
        <v/>
      </c>
      <c r="J261" s="1144">
        <f>SUMIF(기획현황!$F:$F,$A261,기획현황!$AF:$AF)</f>
        <v>0</v>
      </c>
      <c r="K261" s="1130">
        <f>IF(ISERROR(VLOOKUP($A261,기획현황!$F:$BS,기획현황!$AU$1,FALSE))=TRUE,0,VLOOKUP($A261,기획현황!$F:$BS,기획현황!$AU$1,FALSE))</f>
        <v>0</v>
      </c>
      <c r="L261" s="1131">
        <f>IF(ISERROR(VLOOKUP($A261,기획현황!$F:$BS,기획현황!$AV$1,FALSE))=TRUE,0,VLOOKUP($A261,기획현황!$F:$BS,기획현황!$AV$1,FALSE))</f>
        <v>0</v>
      </c>
      <c r="M261" s="1132">
        <f>IF(ISERROR(VLOOKUP($A261,기획현황!$F:$BS,기획현황!$AW$1,FALSE))=TRUE,0,VLOOKUP($A261,기획현황!$F:$BS,기획현황!$AW$1,FALSE))</f>
        <v>0</v>
      </c>
      <c r="N261" s="1133">
        <f>IF(ISERROR(VLOOKUP($A261,기획현황!$F:$BS,기획현황!$AP$1,FALSE))=TRUE,0,VLOOKUP($A261,기획현황!$F:$BS,기획현황!$AP$1,FALSE))</f>
        <v>0</v>
      </c>
      <c r="O261" s="1134">
        <f t="shared" si="31"/>
        <v>0</v>
      </c>
      <c r="P261" s="1135">
        <f t="shared" si="31"/>
        <v>0</v>
      </c>
      <c r="Q261" s="1135">
        <f t="shared" si="31"/>
        <v>0</v>
      </c>
      <c r="R261" s="1135">
        <f t="shared" si="31"/>
        <v>0</v>
      </c>
      <c r="S261" s="1136">
        <f t="shared" si="31"/>
        <v>0</v>
      </c>
      <c r="T261" s="1136">
        <f t="shared" si="31"/>
        <v>0</v>
      </c>
      <c r="U261" s="1137">
        <f>IF(ISERROR(VLOOKUP($A261,기획현황!$F:$BS,기획현황!$AM$1,FALSE))=TRUE,0,VLOOKUP($A261,기획현황!$F:$BS,기획현황!$AM$1,FALSE))</f>
        <v>0</v>
      </c>
      <c r="V261" s="1138">
        <f t="shared" si="28"/>
        <v>0</v>
      </c>
      <c r="W261" s="1139">
        <f>IF(ISERROR(VLOOKUP($A261,기획현황!$F:$BS,기획현황!$BG$1,FALSE))=TRUE,0,VLOOKUP($A261,기획현황!$F:$BS,기획현황!$BG$1,FALSE))</f>
        <v>0</v>
      </c>
      <c r="X261" s="1138"/>
      <c r="Y261" s="238"/>
      <c r="Z261" s="1130">
        <f t="shared" si="30"/>
        <v>0</v>
      </c>
      <c r="AA261" s="1131">
        <f t="shared" si="30"/>
        <v>0</v>
      </c>
      <c r="AB261" s="1147">
        <f t="shared" si="30"/>
        <v>0</v>
      </c>
      <c r="AC261" s="1140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30">
        <f t="shared" si="32"/>
        <v>0</v>
      </c>
      <c r="AE261" s="1141">
        <f t="shared" si="32"/>
        <v>0</v>
      </c>
      <c r="AF261" s="1141">
        <f t="shared" si="32"/>
        <v>0</v>
      </c>
      <c r="AG261" s="1141">
        <f t="shared" si="32"/>
        <v>0</v>
      </c>
      <c r="AH261" s="1142">
        <f t="shared" si="32"/>
        <v>0</v>
      </c>
      <c r="AI261" s="1142">
        <f t="shared" si="32"/>
        <v>0</v>
      </c>
      <c r="AJ261" s="1143">
        <f>IF(ISERROR(VLOOKUP($A261,기획현황!$F:$BS,기획현황!$AM$1,FALSE))=TRUE,0,VLOOKUP($A261,기획현황!$F:$BS,기획현황!$AM$1,FALSE))</f>
        <v>0</v>
      </c>
      <c r="AK261" s="1138">
        <f t="shared" ref="AK261:AK306" si="33">IF(ISERROR($AJ261/($AC261*1.1))=TRUE,0,$AJ261/($AC261*1.1))</f>
        <v>0</v>
      </c>
      <c r="AL261" s="31"/>
    </row>
    <row r="262" spans="2:38" ht="53.25" customHeight="1">
      <c r="B262" s="310" t="str">
        <f t="shared" si="29"/>
        <v/>
      </c>
      <c r="C262" s="1125">
        <f>IF(ISERROR(VLOOKUP($A262,기획현황!$F:$BS,기획현황!$AG$1,FALSE))=TRUE,0,VLOOKUP($A262,기획현황!$F:$BS,기획현황!$AG$1,FALSE))</f>
        <v>0</v>
      </c>
      <c r="D262" s="1125">
        <f>IF(ISERROR(VLOOKUP($A262,기획현황!$F:$BS,기획현황!$AK$1,FALSE))=TRUE,0,VLOOKUP($A262,기획현황!$F:$BS,기획현황!$AK$1,FALSE))</f>
        <v>0</v>
      </c>
      <c r="F262" s="1148"/>
      <c r="G262" s="1127" t="str">
        <f>IF(ISERROR(VLOOKUP($A262,기획현황!$F:$BS,기획현황!$U$1,FALSE))=TRUE,"",VLOOKUP($A262,기획현황!$F:$BS,기획현황!$U$1,FALSE))</f>
        <v/>
      </c>
      <c r="H262" s="1127" t="str">
        <f>IF(ISERROR(VLOOKUP($A262,기획현황!$F:$BS,기획현황!$X$1,FALSE))=TRUE,"",VLOOKUP($A262,기획현황!$F:$BS,기획현황!$X$1,FALSE))</f>
        <v/>
      </c>
      <c r="I262" s="1128" t="str">
        <f>IF(ISERROR(VLOOKUP($A262,기획현황!$F:$BS,기획현황!$AG$1,FALSE))=TRUE,"",VLOOKUP($A262,기획현황!$F:$BS,기획현황!$AG$1,FALSE))</f>
        <v/>
      </c>
      <c r="J262" s="1144">
        <f>SUMIF(기획현황!$F:$F,$A262,기획현황!$AF:$AF)</f>
        <v>0</v>
      </c>
      <c r="K262" s="1130">
        <f>IF(ISERROR(VLOOKUP($A262,기획현황!$F:$BS,기획현황!$AU$1,FALSE))=TRUE,0,VLOOKUP($A262,기획현황!$F:$BS,기획현황!$AU$1,FALSE))</f>
        <v>0</v>
      </c>
      <c r="L262" s="1131">
        <f>IF(ISERROR(VLOOKUP($A262,기획현황!$F:$BS,기획현황!$AV$1,FALSE))=TRUE,0,VLOOKUP($A262,기획현황!$F:$BS,기획현황!$AV$1,FALSE))</f>
        <v>0</v>
      </c>
      <c r="M262" s="1132">
        <f>IF(ISERROR(VLOOKUP($A262,기획현황!$F:$BS,기획현황!$AW$1,FALSE))=TRUE,0,VLOOKUP($A262,기획현황!$F:$BS,기획현황!$AW$1,FALSE))</f>
        <v>0</v>
      </c>
      <c r="N262" s="1133">
        <f>IF(ISERROR(VLOOKUP($A262,기획현황!$F:$BS,기획현황!$AP$1,FALSE))=TRUE,0,VLOOKUP($A262,기획현황!$F:$BS,기획현황!$AP$1,FALSE))</f>
        <v>0</v>
      </c>
      <c r="O262" s="1134">
        <f t="shared" si="31"/>
        <v>0</v>
      </c>
      <c r="P262" s="1135">
        <f t="shared" si="31"/>
        <v>0</v>
      </c>
      <c r="Q262" s="1135">
        <f t="shared" si="31"/>
        <v>0</v>
      </c>
      <c r="R262" s="1135">
        <f t="shared" si="31"/>
        <v>0</v>
      </c>
      <c r="S262" s="1136">
        <f t="shared" si="31"/>
        <v>0</v>
      </c>
      <c r="T262" s="1136">
        <f t="shared" si="31"/>
        <v>0</v>
      </c>
      <c r="U262" s="1137">
        <f>IF(ISERROR(VLOOKUP($A262,기획현황!$F:$BS,기획현황!$AM$1,FALSE))=TRUE,0,VLOOKUP($A262,기획현황!$F:$BS,기획현황!$AM$1,FALSE))</f>
        <v>0</v>
      </c>
      <c r="V262" s="1138">
        <f t="shared" ref="V262:V306" si="34">IF(ISERROR($U262/($N262*1.1))=TRUE,0,$U262/($N262*1.1))</f>
        <v>0</v>
      </c>
      <c r="W262" s="1139">
        <f>IF(ISERROR(VLOOKUP($A262,기획현황!$F:$BS,기획현황!$BG$1,FALSE))=TRUE,0,VLOOKUP($A262,기획현황!$F:$BS,기획현황!$BG$1,FALSE))</f>
        <v>0</v>
      </c>
      <c r="X262" s="1138"/>
      <c r="Y262" s="238"/>
      <c r="Z262" s="1130">
        <f t="shared" si="30"/>
        <v>0</v>
      </c>
      <c r="AA262" s="1131">
        <f t="shared" si="30"/>
        <v>0</v>
      </c>
      <c r="AB262" s="1147">
        <f t="shared" si="30"/>
        <v>0</v>
      </c>
      <c r="AC262" s="1140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30">
        <f t="shared" si="32"/>
        <v>0</v>
      </c>
      <c r="AE262" s="1141">
        <f t="shared" si="32"/>
        <v>0</v>
      </c>
      <c r="AF262" s="1141">
        <f t="shared" si="32"/>
        <v>0</v>
      </c>
      <c r="AG262" s="1141">
        <f t="shared" si="32"/>
        <v>0</v>
      </c>
      <c r="AH262" s="1142">
        <f t="shared" si="32"/>
        <v>0</v>
      </c>
      <c r="AI262" s="1142">
        <f t="shared" si="32"/>
        <v>0</v>
      </c>
      <c r="AJ262" s="1143">
        <f>IF(ISERROR(VLOOKUP($A262,기획현황!$F:$BS,기획현황!$AM$1,FALSE))=TRUE,0,VLOOKUP($A262,기획현황!$F:$BS,기획현황!$AM$1,FALSE))</f>
        <v>0</v>
      </c>
      <c r="AK262" s="1138">
        <f t="shared" si="33"/>
        <v>0</v>
      </c>
      <c r="AL262" s="31"/>
    </row>
    <row r="263" spans="2:38" ht="53.25" customHeight="1">
      <c r="B263" s="310" t="str">
        <f t="shared" ref="B263:B306" si="35">MID(G263,4,2)</f>
        <v/>
      </c>
      <c r="C263" s="1125">
        <f>IF(ISERROR(VLOOKUP($A263,기획현황!$F:$BS,기획현황!$AG$1,FALSE))=TRUE,0,VLOOKUP($A263,기획현황!$F:$BS,기획현황!$AG$1,FALSE))</f>
        <v>0</v>
      </c>
      <c r="D263" s="1125">
        <f>IF(ISERROR(VLOOKUP($A263,기획현황!$F:$BS,기획현황!$AK$1,FALSE))=TRUE,0,VLOOKUP($A263,기획현황!$F:$BS,기획현황!$AK$1,FALSE))</f>
        <v>0</v>
      </c>
      <c r="F263" s="1148"/>
      <c r="G263" s="1127" t="str">
        <f>IF(ISERROR(VLOOKUP($A263,기획현황!$F:$BS,기획현황!$U$1,FALSE))=TRUE,"",VLOOKUP($A263,기획현황!$F:$BS,기획현황!$U$1,FALSE))</f>
        <v/>
      </c>
      <c r="H263" s="1127" t="str">
        <f>IF(ISERROR(VLOOKUP($A263,기획현황!$F:$BS,기획현황!$X$1,FALSE))=TRUE,"",VLOOKUP($A263,기획현황!$F:$BS,기획현황!$X$1,FALSE))</f>
        <v/>
      </c>
      <c r="I263" s="1128" t="str">
        <f>IF(ISERROR(VLOOKUP($A263,기획현황!$F:$BS,기획현황!$AG$1,FALSE))=TRUE,"",VLOOKUP($A263,기획현황!$F:$BS,기획현황!$AG$1,FALSE))</f>
        <v/>
      </c>
      <c r="J263" s="1144">
        <f>SUMIF(기획현황!$F:$F,$A263,기획현황!$AF:$AF)</f>
        <v>0</v>
      </c>
      <c r="K263" s="1130">
        <f>IF(ISERROR(VLOOKUP($A263,기획현황!$F:$BS,기획현황!$AU$1,FALSE))=TRUE,0,VLOOKUP($A263,기획현황!$F:$BS,기획현황!$AU$1,FALSE))</f>
        <v>0</v>
      </c>
      <c r="L263" s="1131">
        <f>IF(ISERROR(VLOOKUP($A263,기획현황!$F:$BS,기획현황!$AV$1,FALSE))=TRUE,0,VLOOKUP($A263,기획현황!$F:$BS,기획현황!$AV$1,FALSE))</f>
        <v>0</v>
      </c>
      <c r="M263" s="1132">
        <f>IF(ISERROR(VLOOKUP($A263,기획현황!$F:$BS,기획현황!$AW$1,FALSE))=TRUE,0,VLOOKUP($A263,기획현황!$F:$BS,기획현황!$AW$1,FALSE))</f>
        <v>0</v>
      </c>
      <c r="N263" s="1133">
        <f>IF(ISERROR(VLOOKUP($A263,기획현황!$F:$BS,기획현황!$AP$1,FALSE))=TRUE,0,VLOOKUP($A263,기획현황!$F:$BS,기획현황!$AP$1,FALSE))</f>
        <v>0</v>
      </c>
      <c r="O263" s="1134">
        <f t="shared" si="31"/>
        <v>0</v>
      </c>
      <c r="P263" s="1135">
        <f t="shared" si="31"/>
        <v>0</v>
      </c>
      <c r="Q263" s="1135">
        <f t="shared" si="31"/>
        <v>0</v>
      </c>
      <c r="R263" s="1135">
        <f t="shared" si="31"/>
        <v>0</v>
      </c>
      <c r="S263" s="1136">
        <f t="shared" si="31"/>
        <v>0</v>
      </c>
      <c r="T263" s="1136">
        <f t="shared" si="31"/>
        <v>0</v>
      </c>
      <c r="U263" s="1137">
        <f>IF(ISERROR(VLOOKUP($A263,기획현황!$F:$BS,기획현황!$AM$1,FALSE))=TRUE,0,VLOOKUP($A263,기획현황!$F:$BS,기획현황!$AM$1,FALSE))</f>
        <v>0</v>
      </c>
      <c r="V263" s="1138">
        <f t="shared" si="34"/>
        <v>0</v>
      </c>
      <c r="W263" s="1139">
        <f>IF(ISERROR(VLOOKUP($A263,기획현황!$F:$BS,기획현황!$BG$1,FALSE))=TRUE,0,VLOOKUP($A263,기획현황!$F:$BS,기획현황!$BG$1,FALSE))</f>
        <v>0</v>
      </c>
      <c r="X263" s="1138"/>
      <c r="Y263" s="238"/>
      <c r="Z263" s="1130">
        <f t="shared" ref="Z263:AB306" si="36">K263</f>
        <v>0</v>
      </c>
      <c r="AA263" s="1131">
        <f t="shared" si="36"/>
        <v>0</v>
      </c>
      <c r="AB263" s="1147">
        <f t="shared" si="36"/>
        <v>0</v>
      </c>
      <c r="AC263" s="1140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30">
        <f t="shared" si="32"/>
        <v>0</v>
      </c>
      <c r="AE263" s="1141">
        <f t="shared" si="32"/>
        <v>0</v>
      </c>
      <c r="AF263" s="1141">
        <f t="shared" si="32"/>
        <v>0</v>
      </c>
      <c r="AG263" s="1141">
        <f t="shared" si="32"/>
        <v>0</v>
      </c>
      <c r="AH263" s="1142">
        <f t="shared" si="32"/>
        <v>0</v>
      </c>
      <c r="AI263" s="1142">
        <f t="shared" si="32"/>
        <v>0</v>
      </c>
      <c r="AJ263" s="1143">
        <f>IF(ISERROR(VLOOKUP($A263,기획현황!$F:$BS,기획현황!$AM$1,FALSE))=TRUE,0,VLOOKUP($A263,기획현황!$F:$BS,기획현황!$AM$1,FALSE))</f>
        <v>0</v>
      </c>
      <c r="AK263" s="1138">
        <f t="shared" si="33"/>
        <v>0</v>
      </c>
      <c r="AL263" s="31"/>
    </row>
    <row r="264" spans="2:38" ht="53.25" customHeight="1">
      <c r="B264" s="310" t="str">
        <f t="shared" si="35"/>
        <v/>
      </c>
      <c r="C264" s="1125">
        <f>IF(ISERROR(VLOOKUP($A264,기획현황!$F:$BS,기획현황!$AG$1,FALSE))=TRUE,0,VLOOKUP($A264,기획현황!$F:$BS,기획현황!$AG$1,FALSE))</f>
        <v>0</v>
      </c>
      <c r="D264" s="1125">
        <f>IF(ISERROR(VLOOKUP($A264,기획현황!$F:$BS,기획현황!$AK$1,FALSE))=TRUE,0,VLOOKUP($A264,기획현황!$F:$BS,기획현황!$AK$1,FALSE))</f>
        <v>0</v>
      </c>
      <c r="F264" s="1148"/>
      <c r="G264" s="1127" t="str">
        <f>IF(ISERROR(VLOOKUP($A264,기획현황!$F:$BS,기획현황!$U$1,FALSE))=TRUE,"",VLOOKUP($A264,기획현황!$F:$BS,기획현황!$U$1,FALSE))</f>
        <v/>
      </c>
      <c r="H264" s="1127" t="str">
        <f>IF(ISERROR(VLOOKUP($A264,기획현황!$F:$BS,기획현황!$X$1,FALSE))=TRUE,"",VLOOKUP($A264,기획현황!$F:$BS,기획현황!$X$1,FALSE))</f>
        <v/>
      </c>
      <c r="I264" s="1128" t="str">
        <f>IF(ISERROR(VLOOKUP($A264,기획현황!$F:$BS,기획현황!$AG$1,FALSE))=TRUE,"",VLOOKUP($A264,기획현황!$F:$BS,기획현황!$AG$1,FALSE))</f>
        <v/>
      </c>
      <c r="J264" s="1144">
        <f>SUMIF(기획현황!$F:$F,$A264,기획현황!$AF:$AF)</f>
        <v>0</v>
      </c>
      <c r="K264" s="1130">
        <f>IF(ISERROR(VLOOKUP($A264,기획현황!$F:$BS,기획현황!$AU$1,FALSE))=TRUE,0,VLOOKUP($A264,기획현황!$F:$BS,기획현황!$AU$1,FALSE))</f>
        <v>0</v>
      </c>
      <c r="L264" s="1131">
        <f>IF(ISERROR(VLOOKUP($A264,기획현황!$F:$BS,기획현황!$AV$1,FALSE))=TRUE,0,VLOOKUP($A264,기획현황!$F:$BS,기획현황!$AV$1,FALSE))</f>
        <v>0</v>
      </c>
      <c r="M264" s="1132">
        <f>IF(ISERROR(VLOOKUP($A264,기획현황!$F:$BS,기획현황!$AW$1,FALSE))=TRUE,0,VLOOKUP($A264,기획현황!$F:$BS,기획현황!$AW$1,FALSE))</f>
        <v>0</v>
      </c>
      <c r="N264" s="1133">
        <f>IF(ISERROR(VLOOKUP($A264,기획현황!$F:$BS,기획현황!$AP$1,FALSE))=TRUE,0,VLOOKUP($A264,기획현황!$F:$BS,기획현황!$AP$1,FALSE))</f>
        <v>0</v>
      </c>
      <c r="O264" s="1134">
        <f t="shared" si="31"/>
        <v>0</v>
      </c>
      <c r="P264" s="1135">
        <f t="shared" si="31"/>
        <v>0</v>
      </c>
      <c r="Q264" s="1135">
        <f t="shared" si="31"/>
        <v>0</v>
      </c>
      <c r="R264" s="1135">
        <f t="shared" si="31"/>
        <v>0</v>
      </c>
      <c r="S264" s="1136">
        <f t="shared" si="31"/>
        <v>0</v>
      </c>
      <c r="T264" s="1136">
        <f t="shared" si="31"/>
        <v>0</v>
      </c>
      <c r="U264" s="1137">
        <f>IF(ISERROR(VLOOKUP($A264,기획현황!$F:$BS,기획현황!$AM$1,FALSE))=TRUE,0,VLOOKUP($A264,기획현황!$F:$BS,기획현황!$AM$1,FALSE))</f>
        <v>0</v>
      </c>
      <c r="V264" s="1138">
        <f t="shared" si="34"/>
        <v>0</v>
      </c>
      <c r="W264" s="1139">
        <f>IF(ISERROR(VLOOKUP($A264,기획현황!$F:$BS,기획현황!$BG$1,FALSE))=TRUE,0,VLOOKUP($A264,기획현황!$F:$BS,기획현황!$BG$1,FALSE))</f>
        <v>0</v>
      </c>
      <c r="X264" s="1138"/>
      <c r="Y264" s="238"/>
      <c r="Z264" s="1130">
        <f t="shared" si="36"/>
        <v>0</v>
      </c>
      <c r="AA264" s="1131">
        <f t="shared" si="36"/>
        <v>0</v>
      </c>
      <c r="AB264" s="1147">
        <f t="shared" si="36"/>
        <v>0</v>
      </c>
      <c r="AC264" s="1140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30">
        <f t="shared" si="32"/>
        <v>0</v>
      </c>
      <c r="AE264" s="1141">
        <f t="shared" si="32"/>
        <v>0</v>
      </c>
      <c r="AF264" s="1141">
        <f t="shared" si="32"/>
        <v>0</v>
      </c>
      <c r="AG264" s="1141">
        <f t="shared" si="32"/>
        <v>0</v>
      </c>
      <c r="AH264" s="1142">
        <f t="shared" si="32"/>
        <v>0</v>
      </c>
      <c r="AI264" s="1142">
        <f t="shared" si="32"/>
        <v>0</v>
      </c>
      <c r="AJ264" s="1143">
        <f>IF(ISERROR(VLOOKUP($A264,기획현황!$F:$BS,기획현황!$AM$1,FALSE))=TRUE,0,VLOOKUP($A264,기획현황!$F:$BS,기획현황!$AM$1,FALSE))</f>
        <v>0</v>
      </c>
      <c r="AK264" s="1138">
        <f t="shared" si="33"/>
        <v>0</v>
      </c>
      <c r="AL264" s="31"/>
    </row>
    <row r="265" spans="2:38" ht="53.25" customHeight="1">
      <c r="B265" s="310" t="str">
        <f t="shared" si="35"/>
        <v/>
      </c>
      <c r="C265" s="1125">
        <f>IF(ISERROR(VLOOKUP($A265,기획현황!$F:$BS,기획현황!$AG$1,FALSE))=TRUE,0,VLOOKUP($A265,기획현황!$F:$BS,기획현황!$AG$1,FALSE))</f>
        <v>0</v>
      </c>
      <c r="D265" s="1125">
        <f>IF(ISERROR(VLOOKUP($A265,기획현황!$F:$BS,기획현황!$AK$1,FALSE))=TRUE,0,VLOOKUP($A265,기획현황!$F:$BS,기획현황!$AK$1,FALSE))</f>
        <v>0</v>
      </c>
      <c r="F265" s="1148"/>
      <c r="G265" s="1127" t="str">
        <f>IF(ISERROR(VLOOKUP($A265,기획현황!$F:$BS,기획현황!$U$1,FALSE))=TRUE,"",VLOOKUP($A265,기획현황!$F:$BS,기획현황!$U$1,FALSE))</f>
        <v/>
      </c>
      <c r="H265" s="1127" t="str">
        <f>IF(ISERROR(VLOOKUP($A265,기획현황!$F:$BS,기획현황!$X$1,FALSE))=TRUE,"",VLOOKUP($A265,기획현황!$F:$BS,기획현황!$X$1,FALSE))</f>
        <v/>
      </c>
      <c r="I265" s="1128" t="str">
        <f>IF(ISERROR(VLOOKUP($A265,기획현황!$F:$BS,기획현황!$AG$1,FALSE))=TRUE,"",VLOOKUP($A265,기획현황!$F:$BS,기획현황!$AG$1,FALSE))</f>
        <v/>
      </c>
      <c r="J265" s="1144">
        <f>SUMIF(기획현황!$F:$F,$A265,기획현황!$AF:$AF)</f>
        <v>0</v>
      </c>
      <c r="K265" s="1130">
        <f>IF(ISERROR(VLOOKUP($A265,기획현황!$F:$BS,기획현황!$AU$1,FALSE))=TRUE,0,VLOOKUP($A265,기획현황!$F:$BS,기획현황!$AU$1,FALSE))</f>
        <v>0</v>
      </c>
      <c r="L265" s="1131">
        <f>IF(ISERROR(VLOOKUP($A265,기획현황!$F:$BS,기획현황!$AV$1,FALSE))=TRUE,0,VLOOKUP($A265,기획현황!$F:$BS,기획현황!$AV$1,FALSE))</f>
        <v>0</v>
      </c>
      <c r="M265" s="1132">
        <f>IF(ISERROR(VLOOKUP($A265,기획현황!$F:$BS,기획현황!$AW$1,FALSE))=TRUE,0,VLOOKUP($A265,기획현황!$F:$BS,기획현황!$AW$1,FALSE))</f>
        <v>0</v>
      </c>
      <c r="N265" s="1133">
        <f>IF(ISERROR(VLOOKUP($A265,기획현황!$F:$BS,기획현황!$AP$1,FALSE))=TRUE,0,VLOOKUP($A265,기획현황!$F:$BS,기획현황!$AP$1,FALSE))</f>
        <v>0</v>
      </c>
      <c r="O265" s="1134">
        <f t="shared" si="31"/>
        <v>0</v>
      </c>
      <c r="P265" s="1135">
        <f t="shared" si="31"/>
        <v>0</v>
      </c>
      <c r="Q265" s="1135">
        <f t="shared" si="31"/>
        <v>0</v>
      </c>
      <c r="R265" s="1135">
        <f t="shared" si="31"/>
        <v>0</v>
      </c>
      <c r="S265" s="1136">
        <f t="shared" si="31"/>
        <v>0</v>
      </c>
      <c r="T265" s="1136">
        <f t="shared" si="31"/>
        <v>0</v>
      </c>
      <c r="U265" s="1137">
        <f>IF(ISERROR(VLOOKUP($A265,기획현황!$F:$BS,기획현황!$AM$1,FALSE))=TRUE,0,VLOOKUP($A265,기획현황!$F:$BS,기획현황!$AM$1,FALSE))</f>
        <v>0</v>
      </c>
      <c r="V265" s="1138">
        <f t="shared" si="34"/>
        <v>0</v>
      </c>
      <c r="W265" s="1139">
        <f>IF(ISERROR(VLOOKUP($A265,기획현황!$F:$BS,기획현황!$BG$1,FALSE))=TRUE,0,VLOOKUP($A265,기획현황!$F:$BS,기획현황!$BG$1,FALSE))</f>
        <v>0</v>
      </c>
      <c r="X265" s="1138"/>
      <c r="Y265" s="238"/>
      <c r="Z265" s="1130">
        <f t="shared" si="36"/>
        <v>0</v>
      </c>
      <c r="AA265" s="1131">
        <f t="shared" si="36"/>
        <v>0</v>
      </c>
      <c r="AB265" s="1147">
        <f t="shared" si="36"/>
        <v>0</v>
      </c>
      <c r="AC265" s="1140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30">
        <f t="shared" si="32"/>
        <v>0</v>
      </c>
      <c r="AE265" s="1141">
        <f t="shared" si="32"/>
        <v>0</v>
      </c>
      <c r="AF265" s="1141">
        <f t="shared" si="32"/>
        <v>0</v>
      </c>
      <c r="AG265" s="1141">
        <f t="shared" si="32"/>
        <v>0</v>
      </c>
      <c r="AH265" s="1142">
        <f t="shared" si="32"/>
        <v>0</v>
      </c>
      <c r="AI265" s="1142">
        <f t="shared" si="32"/>
        <v>0</v>
      </c>
      <c r="AJ265" s="1143">
        <f>IF(ISERROR(VLOOKUP($A265,기획현황!$F:$BS,기획현황!$AM$1,FALSE))=TRUE,0,VLOOKUP($A265,기획현황!$F:$BS,기획현황!$AM$1,FALSE))</f>
        <v>0</v>
      </c>
      <c r="AK265" s="1138">
        <f t="shared" si="33"/>
        <v>0</v>
      </c>
      <c r="AL265" s="31"/>
    </row>
    <row r="266" spans="2:38" ht="53.25" customHeight="1">
      <c r="B266" s="310" t="str">
        <f t="shared" si="35"/>
        <v/>
      </c>
      <c r="C266" s="1125">
        <f>IF(ISERROR(VLOOKUP($A266,기획현황!$F:$BS,기획현황!$AG$1,FALSE))=TRUE,0,VLOOKUP($A266,기획현황!$F:$BS,기획현황!$AG$1,FALSE))</f>
        <v>0</v>
      </c>
      <c r="D266" s="1125">
        <f>IF(ISERROR(VLOOKUP($A266,기획현황!$F:$BS,기획현황!$AK$1,FALSE))=TRUE,0,VLOOKUP($A266,기획현황!$F:$BS,기획현황!$AK$1,FALSE))</f>
        <v>0</v>
      </c>
      <c r="F266" s="1148"/>
      <c r="G266" s="1127" t="str">
        <f>IF(ISERROR(VLOOKUP($A266,기획현황!$F:$BS,기획현황!$U$1,FALSE))=TRUE,"",VLOOKUP($A266,기획현황!$F:$BS,기획현황!$U$1,FALSE))</f>
        <v/>
      </c>
      <c r="H266" s="1127" t="str">
        <f>IF(ISERROR(VLOOKUP($A266,기획현황!$F:$BS,기획현황!$X$1,FALSE))=TRUE,"",VLOOKUP($A266,기획현황!$F:$BS,기획현황!$X$1,FALSE))</f>
        <v/>
      </c>
      <c r="I266" s="1128" t="str">
        <f>IF(ISERROR(VLOOKUP($A266,기획현황!$F:$BS,기획현황!$AG$1,FALSE))=TRUE,"",VLOOKUP($A266,기획현황!$F:$BS,기획현황!$AG$1,FALSE))</f>
        <v/>
      </c>
      <c r="J266" s="1144">
        <f>SUMIF(기획현황!$F:$F,$A266,기획현황!$AF:$AF)</f>
        <v>0</v>
      </c>
      <c r="K266" s="1130">
        <f>IF(ISERROR(VLOOKUP($A266,기획현황!$F:$BS,기획현황!$AU$1,FALSE))=TRUE,0,VLOOKUP($A266,기획현황!$F:$BS,기획현황!$AU$1,FALSE))</f>
        <v>0</v>
      </c>
      <c r="L266" s="1131">
        <f>IF(ISERROR(VLOOKUP($A266,기획현황!$F:$BS,기획현황!$AV$1,FALSE))=TRUE,0,VLOOKUP($A266,기획현황!$F:$BS,기획현황!$AV$1,FALSE))</f>
        <v>0</v>
      </c>
      <c r="M266" s="1132">
        <f>IF(ISERROR(VLOOKUP($A266,기획현황!$F:$BS,기획현황!$AW$1,FALSE))=TRUE,0,VLOOKUP($A266,기획현황!$F:$BS,기획현황!$AW$1,FALSE))</f>
        <v>0</v>
      </c>
      <c r="N266" s="1133">
        <f>IF(ISERROR(VLOOKUP($A266,기획현황!$F:$BS,기획현황!$AP$1,FALSE))=TRUE,0,VLOOKUP($A266,기획현황!$F:$BS,기획현황!$AP$1,FALSE))</f>
        <v>0</v>
      </c>
      <c r="O266" s="1134">
        <f t="shared" si="31"/>
        <v>0</v>
      </c>
      <c r="P266" s="1135">
        <f t="shared" si="31"/>
        <v>0</v>
      </c>
      <c r="Q266" s="1135">
        <f t="shared" si="31"/>
        <v>0</v>
      </c>
      <c r="R266" s="1135">
        <f t="shared" si="31"/>
        <v>0</v>
      </c>
      <c r="S266" s="1136">
        <f t="shared" si="31"/>
        <v>0</v>
      </c>
      <c r="T266" s="1136">
        <f t="shared" si="31"/>
        <v>0</v>
      </c>
      <c r="U266" s="1137">
        <f>IF(ISERROR(VLOOKUP($A266,기획현황!$F:$BS,기획현황!$AM$1,FALSE))=TRUE,0,VLOOKUP($A266,기획현황!$F:$BS,기획현황!$AM$1,FALSE))</f>
        <v>0</v>
      </c>
      <c r="V266" s="1138">
        <f t="shared" si="34"/>
        <v>0</v>
      </c>
      <c r="W266" s="1139">
        <f>IF(ISERROR(VLOOKUP($A266,기획현황!$F:$BS,기획현황!$BG$1,FALSE))=TRUE,0,VLOOKUP($A266,기획현황!$F:$BS,기획현황!$BG$1,FALSE))</f>
        <v>0</v>
      </c>
      <c r="X266" s="1138"/>
      <c r="Y266" s="238"/>
      <c r="Z266" s="1130">
        <f t="shared" si="36"/>
        <v>0</v>
      </c>
      <c r="AA266" s="1131">
        <f t="shared" si="36"/>
        <v>0</v>
      </c>
      <c r="AB266" s="1147">
        <f t="shared" si="36"/>
        <v>0</v>
      </c>
      <c r="AC266" s="1140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30">
        <f t="shared" si="32"/>
        <v>0</v>
      </c>
      <c r="AE266" s="1141">
        <f t="shared" si="32"/>
        <v>0</v>
      </c>
      <c r="AF266" s="1141">
        <f t="shared" si="32"/>
        <v>0</v>
      </c>
      <c r="AG266" s="1141">
        <f t="shared" si="32"/>
        <v>0</v>
      </c>
      <c r="AH266" s="1142">
        <f t="shared" si="32"/>
        <v>0</v>
      </c>
      <c r="AI266" s="1142">
        <f t="shared" si="32"/>
        <v>0</v>
      </c>
      <c r="AJ266" s="1143">
        <f>IF(ISERROR(VLOOKUP($A266,기획현황!$F:$BS,기획현황!$AM$1,FALSE))=TRUE,0,VLOOKUP($A266,기획현황!$F:$BS,기획현황!$AM$1,FALSE))</f>
        <v>0</v>
      </c>
      <c r="AK266" s="1138">
        <f t="shared" si="33"/>
        <v>0</v>
      </c>
      <c r="AL266" s="31"/>
    </row>
    <row r="267" spans="2:38" ht="53.25" customHeight="1">
      <c r="B267" s="310" t="str">
        <f t="shared" si="35"/>
        <v/>
      </c>
      <c r="C267" s="1125">
        <f>IF(ISERROR(VLOOKUP($A267,기획현황!$F:$BS,기획현황!$AG$1,FALSE))=TRUE,0,VLOOKUP($A267,기획현황!$F:$BS,기획현황!$AG$1,FALSE))</f>
        <v>0</v>
      </c>
      <c r="D267" s="1125">
        <f>IF(ISERROR(VLOOKUP($A267,기획현황!$F:$BS,기획현황!$AK$1,FALSE))=TRUE,0,VLOOKUP($A267,기획현황!$F:$BS,기획현황!$AK$1,FALSE))</f>
        <v>0</v>
      </c>
      <c r="F267" s="1148"/>
      <c r="G267" s="1127" t="str">
        <f>IF(ISERROR(VLOOKUP($A267,기획현황!$F:$BS,기획현황!$U$1,FALSE))=TRUE,"",VLOOKUP($A267,기획현황!$F:$BS,기획현황!$U$1,FALSE))</f>
        <v/>
      </c>
      <c r="H267" s="1127" t="str">
        <f>IF(ISERROR(VLOOKUP($A267,기획현황!$F:$BS,기획현황!$X$1,FALSE))=TRUE,"",VLOOKUP($A267,기획현황!$F:$BS,기획현황!$X$1,FALSE))</f>
        <v/>
      </c>
      <c r="I267" s="1128" t="str">
        <f>IF(ISERROR(VLOOKUP($A267,기획현황!$F:$BS,기획현황!$AG$1,FALSE))=TRUE,"",VLOOKUP($A267,기획현황!$F:$BS,기획현황!$AG$1,FALSE))</f>
        <v/>
      </c>
      <c r="J267" s="1144">
        <f>SUMIF(기획현황!$F:$F,$A267,기획현황!$AF:$AF)</f>
        <v>0</v>
      </c>
      <c r="K267" s="1130">
        <f>IF(ISERROR(VLOOKUP($A267,기획현황!$F:$BS,기획현황!$AU$1,FALSE))=TRUE,0,VLOOKUP($A267,기획현황!$F:$BS,기획현황!$AU$1,FALSE))</f>
        <v>0</v>
      </c>
      <c r="L267" s="1131">
        <f>IF(ISERROR(VLOOKUP($A267,기획현황!$F:$BS,기획현황!$AV$1,FALSE))=TRUE,0,VLOOKUP($A267,기획현황!$F:$BS,기획현황!$AV$1,FALSE))</f>
        <v>0</v>
      </c>
      <c r="M267" s="1132">
        <f>IF(ISERROR(VLOOKUP($A267,기획현황!$F:$BS,기획현황!$AW$1,FALSE))=TRUE,0,VLOOKUP($A267,기획현황!$F:$BS,기획현황!$AW$1,FALSE))</f>
        <v>0</v>
      </c>
      <c r="N267" s="1133">
        <f>IF(ISERROR(VLOOKUP($A267,기획현황!$F:$BS,기획현황!$AP$1,FALSE))=TRUE,0,VLOOKUP($A267,기획현황!$F:$BS,기획현황!$AP$1,FALSE))</f>
        <v>0</v>
      </c>
      <c r="O267" s="1134">
        <f t="shared" si="31"/>
        <v>0</v>
      </c>
      <c r="P267" s="1135">
        <f t="shared" si="31"/>
        <v>0</v>
      </c>
      <c r="Q267" s="1135">
        <f t="shared" si="31"/>
        <v>0</v>
      </c>
      <c r="R267" s="1135">
        <f t="shared" si="31"/>
        <v>0</v>
      </c>
      <c r="S267" s="1136">
        <f t="shared" si="31"/>
        <v>0</v>
      </c>
      <c r="T267" s="1136">
        <f t="shared" si="31"/>
        <v>0</v>
      </c>
      <c r="U267" s="1137">
        <f>IF(ISERROR(VLOOKUP($A267,기획현황!$F:$BS,기획현황!$AM$1,FALSE))=TRUE,0,VLOOKUP($A267,기획현황!$F:$BS,기획현황!$AM$1,FALSE))</f>
        <v>0</v>
      </c>
      <c r="V267" s="1138">
        <f t="shared" si="34"/>
        <v>0</v>
      </c>
      <c r="W267" s="1139">
        <f>IF(ISERROR(VLOOKUP($A267,기획현황!$F:$BS,기획현황!$BG$1,FALSE))=TRUE,0,VLOOKUP($A267,기획현황!$F:$BS,기획현황!$BG$1,FALSE))</f>
        <v>0</v>
      </c>
      <c r="X267" s="1138"/>
      <c r="Y267" s="238"/>
      <c r="Z267" s="1130">
        <f t="shared" si="36"/>
        <v>0</v>
      </c>
      <c r="AA267" s="1131">
        <f t="shared" si="36"/>
        <v>0</v>
      </c>
      <c r="AB267" s="1147">
        <f t="shared" si="36"/>
        <v>0</v>
      </c>
      <c r="AC267" s="1140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30">
        <f t="shared" si="32"/>
        <v>0</v>
      </c>
      <c r="AE267" s="1141">
        <f t="shared" si="32"/>
        <v>0</v>
      </c>
      <c r="AF267" s="1141">
        <f t="shared" si="32"/>
        <v>0</v>
      </c>
      <c r="AG267" s="1141">
        <f t="shared" si="32"/>
        <v>0</v>
      </c>
      <c r="AH267" s="1142">
        <f t="shared" si="32"/>
        <v>0</v>
      </c>
      <c r="AI267" s="1142">
        <f t="shared" si="32"/>
        <v>0</v>
      </c>
      <c r="AJ267" s="1143">
        <f>IF(ISERROR(VLOOKUP($A267,기획현황!$F:$BS,기획현황!$AM$1,FALSE))=TRUE,0,VLOOKUP($A267,기획현황!$F:$BS,기획현황!$AM$1,FALSE))</f>
        <v>0</v>
      </c>
      <c r="AK267" s="1138">
        <f t="shared" si="33"/>
        <v>0</v>
      </c>
      <c r="AL267" s="31"/>
    </row>
    <row r="268" spans="2:38" ht="53.25" customHeight="1">
      <c r="B268" s="310" t="str">
        <f t="shared" si="35"/>
        <v/>
      </c>
      <c r="C268" s="1125">
        <f>IF(ISERROR(VLOOKUP($A268,기획현황!$F:$BS,기획현황!$AG$1,FALSE))=TRUE,0,VLOOKUP($A268,기획현황!$F:$BS,기획현황!$AG$1,FALSE))</f>
        <v>0</v>
      </c>
      <c r="D268" s="1125">
        <f>IF(ISERROR(VLOOKUP($A268,기획현황!$F:$BS,기획현황!$AK$1,FALSE))=TRUE,0,VLOOKUP($A268,기획현황!$F:$BS,기획현황!$AK$1,FALSE))</f>
        <v>0</v>
      </c>
      <c r="F268" s="1148"/>
      <c r="G268" s="1127" t="str">
        <f>IF(ISERROR(VLOOKUP($A268,기획현황!$F:$BS,기획현황!$U$1,FALSE))=TRUE,"",VLOOKUP($A268,기획현황!$F:$BS,기획현황!$U$1,FALSE))</f>
        <v/>
      </c>
      <c r="H268" s="1127" t="str">
        <f>IF(ISERROR(VLOOKUP($A268,기획현황!$F:$BS,기획현황!$X$1,FALSE))=TRUE,"",VLOOKUP($A268,기획현황!$F:$BS,기획현황!$X$1,FALSE))</f>
        <v/>
      </c>
      <c r="I268" s="1128" t="str">
        <f>IF(ISERROR(VLOOKUP($A268,기획현황!$F:$BS,기획현황!$AG$1,FALSE))=TRUE,"",VLOOKUP($A268,기획현황!$F:$BS,기획현황!$AG$1,FALSE))</f>
        <v/>
      </c>
      <c r="J268" s="1144">
        <f>SUMIF(기획현황!$F:$F,$A268,기획현황!$AF:$AF)</f>
        <v>0</v>
      </c>
      <c r="K268" s="1130">
        <f>IF(ISERROR(VLOOKUP($A268,기획현황!$F:$BS,기획현황!$AU$1,FALSE))=TRUE,0,VLOOKUP($A268,기획현황!$F:$BS,기획현황!$AU$1,FALSE))</f>
        <v>0</v>
      </c>
      <c r="L268" s="1131">
        <f>IF(ISERROR(VLOOKUP($A268,기획현황!$F:$BS,기획현황!$AV$1,FALSE))=TRUE,0,VLOOKUP($A268,기획현황!$F:$BS,기획현황!$AV$1,FALSE))</f>
        <v>0</v>
      </c>
      <c r="M268" s="1132">
        <f>IF(ISERROR(VLOOKUP($A268,기획현황!$F:$BS,기획현황!$AW$1,FALSE))=TRUE,0,VLOOKUP($A268,기획현황!$F:$BS,기획현황!$AW$1,FALSE))</f>
        <v>0</v>
      </c>
      <c r="N268" s="1133">
        <f>IF(ISERROR(VLOOKUP($A268,기획현황!$F:$BS,기획현황!$AP$1,FALSE))=TRUE,0,VLOOKUP($A268,기획현황!$F:$BS,기획현황!$AP$1,FALSE))</f>
        <v>0</v>
      </c>
      <c r="O268" s="1134">
        <f t="shared" si="31"/>
        <v>0</v>
      </c>
      <c r="P268" s="1135">
        <f t="shared" si="31"/>
        <v>0</v>
      </c>
      <c r="Q268" s="1135">
        <f t="shared" si="31"/>
        <v>0</v>
      </c>
      <c r="R268" s="1135">
        <f t="shared" si="31"/>
        <v>0</v>
      </c>
      <c r="S268" s="1136">
        <f t="shared" si="31"/>
        <v>0</v>
      </c>
      <c r="T268" s="1136">
        <f t="shared" si="31"/>
        <v>0</v>
      </c>
      <c r="U268" s="1137">
        <f>IF(ISERROR(VLOOKUP($A268,기획현황!$F:$BS,기획현황!$AM$1,FALSE))=TRUE,0,VLOOKUP($A268,기획현황!$F:$BS,기획현황!$AM$1,FALSE))</f>
        <v>0</v>
      </c>
      <c r="V268" s="1138">
        <f t="shared" si="34"/>
        <v>0</v>
      </c>
      <c r="W268" s="1139">
        <f>IF(ISERROR(VLOOKUP($A268,기획현황!$F:$BS,기획현황!$BG$1,FALSE))=TRUE,0,VLOOKUP($A268,기획현황!$F:$BS,기획현황!$BG$1,FALSE))</f>
        <v>0</v>
      </c>
      <c r="X268" s="1138"/>
      <c r="Y268" s="238"/>
      <c r="Z268" s="1130">
        <f t="shared" si="36"/>
        <v>0</v>
      </c>
      <c r="AA268" s="1131">
        <f t="shared" si="36"/>
        <v>0</v>
      </c>
      <c r="AB268" s="1147">
        <f t="shared" si="36"/>
        <v>0</v>
      </c>
      <c r="AC268" s="1140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30">
        <f t="shared" si="32"/>
        <v>0</v>
      </c>
      <c r="AE268" s="1141">
        <f t="shared" si="32"/>
        <v>0</v>
      </c>
      <c r="AF268" s="1141">
        <f t="shared" si="32"/>
        <v>0</v>
      </c>
      <c r="AG268" s="1141">
        <f t="shared" si="32"/>
        <v>0</v>
      </c>
      <c r="AH268" s="1142">
        <f t="shared" si="32"/>
        <v>0</v>
      </c>
      <c r="AI268" s="1142">
        <f t="shared" si="32"/>
        <v>0</v>
      </c>
      <c r="AJ268" s="1143">
        <f>IF(ISERROR(VLOOKUP($A268,기획현황!$F:$BS,기획현황!$AM$1,FALSE))=TRUE,0,VLOOKUP($A268,기획현황!$F:$BS,기획현황!$AM$1,FALSE))</f>
        <v>0</v>
      </c>
      <c r="AK268" s="1138">
        <f t="shared" si="33"/>
        <v>0</v>
      </c>
      <c r="AL268" s="31"/>
    </row>
    <row r="269" spans="2:38" ht="53.25" customHeight="1">
      <c r="B269" s="310" t="str">
        <f t="shared" si="35"/>
        <v/>
      </c>
      <c r="C269" s="1125">
        <f>IF(ISERROR(VLOOKUP($A269,기획현황!$F:$BS,기획현황!$AG$1,FALSE))=TRUE,0,VLOOKUP($A269,기획현황!$F:$BS,기획현황!$AG$1,FALSE))</f>
        <v>0</v>
      </c>
      <c r="D269" s="1125">
        <f>IF(ISERROR(VLOOKUP($A269,기획현황!$F:$BS,기획현황!$AK$1,FALSE))=TRUE,0,VLOOKUP($A269,기획현황!$F:$BS,기획현황!$AK$1,FALSE))</f>
        <v>0</v>
      </c>
      <c r="F269" s="1148"/>
      <c r="G269" s="1127" t="str">
        <f>IF(ISERROR(VLOOKUP($A269,기획현황!$F:$BS,기획현황!$U$1,FALSE))=TRUE,"",VLOOKUP($A269,기획현황!$F:$BS,기획현황!$U$1,FALSE))</f>
        <v/>
      </c>
      <c r="H269" s="1127" t="str">
        <f>IF(ISERROR(VLOOKUP($A269,기획현황!$F:$BS,기획현황!$X$1,FALSE))=TRUE,"",VLOOKUP($A269,기획현황!$F:$BS,기획현황!$X$1,FALSE))</f>
        <v/>
      </c>
      <c r="I269" s="1128" t="str">
        <f>IF(ISERROR(VLOOKUP($A269,기획현황!$F:$BS,기획현황!$AG$1,FALSE))=TRUE,"",VLOOKUP($A269,기획현황!$F:$BS,기획현황!$AG$1,FALSE))</f>
        <v/>
      </c>
      <c r="J269" s="1144">
        <f>SUMIF(기획현황!$F:$F,$A269,기획현황!$AF:$AF)</f>
        <v>0</v>
      </c>
      <c r="K269" s="1130">
        <f>IF(ISERROR(VLOOKUP($A269,기획현황!$F:$BS,기획현황!$AU$1,FALSE))=TRUE,0,VLOOKUP($A269,기획현황!$F:$BS,기획현황!$AU$1,FALSE))</f>
        <v>0</v>
      </c>
      <c r="L269" s="1131">
        <f>IF(ISERROR(VLOOKUP($A269,기획현황!$F:$BS,기획현황!$AV$1,FALSE))=TRUE,0,VLOOKUP($A269,기획현황!$F:$BS,기획현황!$AV$1,FALSE))</f>
        <v>0</v>
      </c>
      <c r="M269" s="1132">
        <f>IF(ISERROR(VLOOKUP($A269,기획현황!$F:$BS,기획현황!$AW$1,FALSE))=TRUE,0,VLOOKUP($A269,기획현황!$F:$BS,기획현황!$AW$1,FALSE))</f>
        <v>0</v>
      </c>
      <c r="N269" s="1133">
        <f>IF(ISERROR(VLOOKUP($A269,기획현황!$F:$BS,기획현황!$AP$1,FALSE))=TRUE,0,VLOOKUP($A269,기획현황!$F:$BS,기획현황!$AP$1,FALSE))</f>
        <v>0</v>
      </c>
      <c r="O269" s="1134">
        <f t="shared" si="31"/>
        <v>0</v>
      </c>
      <c r="P269" s="1135">
        <f t="shared" si="31"/>
        <v>0</v>
      </c>
      <c r="Q269" s="1135">
        <f t="shared" si="31"/>
        <v>0</v>
      </c>
      <c r="R269" s="1135">
        <f t="shared" si="31"/>
        <v>0</v>
      </c>
      <c r="S269" s="1136">
        <f t="shared" si="31"/>
        <v>0</v>
      </c>
      <c r="T269" s="1136">
        <f t="shared" si="31"/>
        <v>0</v>
      </c>
      <c r="U269" s="1137">
        <f>IF(ISERROR(VLOOKUP($A269,기획현황!$F:$BS,기획현황!$AM$1,FALSE))=TRUE,0,VLOOKUP($A269,기획현황!$F:$BS,기획현황!$AM$1,FALSE))</f>
        <v>0</v>
      </c>
      <c r="V269" s="1138">
        <f t="shared" si="34"/>
        <v>0</v>
      </c>
      <c r="W269" s="1139">
        <f>IF(ISERROR(VLOOKUP($A269,기획현황!$F:$BS,기획현황!$BG$1,FALSE))=TRUE,0,VLOOKUP($A269,기획현황!$F:$BS,기획현황!$BG$1,FALSE))</f>
        <v>0</v>
      </c>
      <c r="X269" s="1138"/>
      <c r="Y269" s="238"/>
      <c r="Z269" s="1130">
        <f t="shared" si="36"/>
        <v>0</v>
      </c>
      <c r="AA269" s="1131">
        <f t="shared" si="36"/>
        <v>0</v>
      </c>
      <c r="AB269" s="1147">
        <f t="shared" si="36"/>
        <v>0</v>
      </c>
      <c r="AC269" s="1140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30">
        <f t="shared" si="32"/>
        <v>0</v>
      </c>
      <c r="AE269" s="1141">
        <f t="shared" si="32"/>
        <v>0</v>
      </c>
      <c r="AF269" s="1141">
        <f t="shared" si="32"/>
        <v>0</v>
      </c>
      <c r="AG269" s="1141">
        <f t="shared" si="32"/>
        <v>0</v>
      </c>
      <c r="AH269" s="1142">
        <f t="shared" si="32"/>
        <v>0</v>
      </c>
      <c r="AI269" s="1142">
        <f t="shared" si="32"/>
        <v>0</v>
      </c>
      <c r="AJ269" s="1143">
        <f>IF(ISERROR(VLOOKUP($A269,기획현황!$F:$BS,기획현황!$AM$1,FALSE))=TRUE,0,VLOOKUP($A269,기획현황!$F:$BS,기획현황!$AM$1,FALSE))</f>
        <v>0</v>
      </c>
      <c r="AK269" s="1138">
        <f t="shared" si="33"/>
        <v>0</v>
      </c>
      <c r="AL269" s="31"/>
    </row>
    <row r="270" spans="2:38" ht="53.25" customHeight="1">
      <c r="B270" s="310" t="str">
        <f t="shared" si="35"/>
        <v/>
      </c>
      <c r="C270" s="1125">
        <f>IF(ISERROR(VLOOKUP($A270,기획현황!$F:$BS,기획현황!$AG$1,FALSE))=TRUE,0,VLOOKUP($A270,기획현황!$F:$BS,기획현황!$AG$1,FALSE))</f>
        <v>0</v>
      </c>
      <c r="D270" s="1125">
        <f>IF(ISERROR(VLOOKUP($A270,기획현황!$F:$BS,기획현황!$AK$1,FALSE))=TRUE,0,VLOOKUP($A270,기획현황!$F:$BS,기획현황!$AK$1,FALSE))</f>
        <v>0</v>
      </c>
      <c r="F270" s="1148"/>
      <c r="G270" s="1127" t="str">
        <f>IF(ISERROR(VLOOKUP($A270,기획현황!$F:$BS,기획현황!$U$1,FALSE))=TRUE,"",VLOOKUP($A270,기획현황!$F:$BS,기획현황!$U$1,FALSE))</f>
        <v/>
      </c>
      <c r="H270" s="1127" t="str">
        <f>IF(ISERROR(VLOOKUP($A270,기획현황!$F:$BS,기획현황!$X$1,FALSE))=TRUE,"",VLOOKUP($A270,기획현황!$F:$BS,기획현황!$X$1,FALSE))</f>
        <v/>
      </c>
      <c r="I270" s="1128" t="str">
        <f>IF(ISERROR(VLOOKUP($A270,기획현황!$F:$BS,기획현황!$AG$1,FALSE))=TRUE,"",VLOOKUP($A270,기획현황!$F:$BS,기획현황!$AG$1,FALSE))</f>
        <v/>
      </c>
      <c r="J270" s="1144">
        <f>SUMIF(기획현황!$F:$F,$A270,기획현황!$AF:$AF)</f>
        <v>0</v>
      </c>
      <c r="K270" s="1130">
        <f>IF(ISERROR(VLOOKUP($A270,기획현황!$F:$BS,기획현황!$AU$1,FALSE))=TRUE,0,VLOOKUP($A270,기획현황!$F:$BS,기획현황!$AU$1,FALSE))</f>
        <v>0</v>
      </c>
      <c r="L270" s="1131">
        <f>IF(ISERROR(VLOOKUP($A270,기획현황!$F:$BS,기획현황!$AV$1,FALSE))=TRUE,0,VLOOKUP($A270,기획현황!$F:$BS,기획현황!$AV$1,FALSE))</f>
        <v>0</v>
      </c>
      <c r="M270" s="1132">
        <f>IF(ISERROR(VLOOKUP($A270,기획현황!$F:$BS,기획현황!$AW$1,FALSE))=TRUE,0,VLOOKUP($A270,기획현황!$F:$BS,기획현황!$AW$1,FALSE))</f>
        <v>0</v>
      </c>
      <c r="N270" s="1133">
        <f>IF(ISERROR(VLOOKUP($A270,기획현황!$F:$BS,기획현황!$AP$1,FALSE))=TRUE,0,VLOOKUP($A270,기획현황!$F:$BS,기획현황!$AP$1,FALSE))</f>
        <v>0</v>
      </c>
      <c r="O270" s="1134">
        <f t="shared" si="31"/>
        <v>0</v>
      </c>
      <c r="P270" s="1135">
        <f t="shared" si="31"/>
        <v>0</v>
      </c>
      <c r="Q270" s="1135">
        <f t="shared" si="31"/>
        <v>0</v>
      </c>
      <c r="R270" s="1135">
        <f t="shared" si="31"/>
        <v>0</v>
      </c>
      <c r="S270" s="1136">
        <f t="shared" si="31"/>
        <v>0</v>
      </c>
      <c r="T270" s="1136">
        <f t="shared" si="31"/>
        <v>0</v>
      </c>
      <c r="U270" s="1137">
        <f>IF(ISERROR(VLOOKUP($A270,기획현황!$F:$BS,기획현황!$AM$1,FALSE))=TRUE,0,VLOOKUP($A270,기획현황!$F:$BS,기획현황!$AM$1,FALSE))</f>
        <v>0</v>
      </c>
      <c r="V270" s="1138">
        <f t="shared" si="34"/>
        <v>0</v>
      </c>
      <c r="W270" s="1139">
        <f>IF(ISERROR(VLOOKUP($A270,기획현황!$F:$BS,기획현황!$BG$1,FALSE))=TRUE,0,VLOOKUP($A270,기획현황!$F:$BS,기획현황!$BG$1,FALSE))</f>
        <v>0</v>
      </c>
      <c r="X270" s="1138"/>
      <c r="Y270" s="238"/>
      <c r="Z270" s="1130">
        <f t="shared" si="36"/>
        <v>0</v>
      </c>
      <c r="AA270" s="1131">
        <f t="shared" si="36"/>
        <v>0</v>
      </c>
      <c r="AB270" s="1147">
        <f t="shared" si="36"/>
        <v>0</v>
      </c>
      <c r="AC270" s="1140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30">
        <f t="shared" si="32"/>
        <v>0</v>
      </c>
      <c r="AE270" s="1141">
        <f t="shared" si="32"/>
        <v>0</v>
      </c>
      <c r="AF270" s="1141">
        <f t="shared" si="32"/>
        <v>0</v>
      </c>
      <c r="AG270" s="1141">
        <f t="shared" si="32"/>
        <v>0</v>
      </c>
      <c r="AH270" s="1142">
        <f t="shared" si="32"/>
        <v>0</v>
      </c>
      <c r="AI270" s="1142">
        <f t="shared" si="32"/>
        <v>0</v>
      </c>
      <c r="AJ270" s="1143">
        <f>IF(ISERROR(VLOOKUP($A270,기획현황!$F:$BS,기획현황!$AM$1,FALSE))=TRUE,0,VLOOKUP($A270,기획현황!$F:$BS,기획현황!$AM$1,FALSE))</f>
        <v>0</v>
      </c>
      <c r="AK270" s="1138">
        <f t="shared" si="33"/>
        <v>0</v>
      </c>
      <c r="AL270" s="31"/>
    </row>
    <row r="271" spans="2:38" ht="53.25" customHeight="1">
      <c r="B271" s="310" t="str">
        <f t="shared" si="35"/>
        <v/>
      </c>
      <c r="C271" s="1125">
        <f>IF(ISERROR(VLOOKUP($A271,기획현황!$F:$BS,기획현황!$AG$1,FALSE))=TRUE,0,VLOOKUP($A271,기획현황!$F:$BS,기획현황!$AG$1,FALSE))</f>
        <v>0</v>
      </c>
      <c r="D271" s="1125">
        <f>IF(ISERROR(VLOOKUP($A271,기획현황!$F:$BS,기획현황!$AK$1,FALSE))=TRUE,0,VLOOKUP($A271,기획현황!$F:$BS,기획현황!$AK$1,FALSE))</f>
        <v>0</v>
      </c>
      <c r="F271" s="1148"/>
      <c r="G271" s="1127" t="str">
        <f>IF(ISERROR(VLOOKUP($A271,기획현황!$F:$BS,기획현황!$U$1,FALSE))=TRUE,"",VLOOKUP($A271,기획현황!$F:$BS,기획현황!$U$1,FALSE))</f>
        <v/>
      </c>
      <c r="H271" s="1127" t="str">
        <f>IF(ISERROR(VLOOKUP($A271,기획현황!$F:$BS,기획현황!$X$1,FALSE))=TRUE,"",VLOOKUP($A271,기획현황!$F:$BS,기획현황!$X$1,FALSE))</f>
        <v/>
      </c>
      <c r="I271" s="1128" t="str">
        <f>IF(ISERROR(VLOOKUP($A271,기획현황!$F:$BS,기획현황!$AG$1,FALSE))=TRUE,"",VLOOKUP($A271,기획현황!$F:$BS,기획현황!$AG$1,FALSE))</f>
        <v/>
      </c>
      <c r="J271" s="1144">
        <f>SUMIF(기획현황!$F:$F,$A271,기획현황!$AF:$AF)</f>
        <v>0</v>
      </c>
      <c r="K271" s="1130">
        <f>IF(ISERROR(VLOOKUP($A271,기획현황!$F:$BS,기획현황!$AU$1,FALSE))=TRUE,0,VLOOKUP($A271,기획현황!$F:$BS,기획현황!$AU$1,FALSE))</f>
        <v>0</v>
      </c>
      <c r="L271" s="1131">
        <f>IF(ISERROR(VLOOKUP($A271,기획현황!$F:$BS,기획현황!$AV$1,FALSE))=TRUE,0,VLOOKUP($A271,기획현황!$F:$BS,기획현황!$AV$1,FALSE))</f>
        <v>0</v>
      </c>
      <c r="M271" s="1132">
        <f>IF(ISERROR(VLOOKUP($A271,기획현황!$F:$BS,기획현황!$AW$1,FALSE))=TRUE,0,VLOOKUP($A271,기획현황!$F:$BS,기획현황!$AW$1,FALSE))</f>
        <v>0</v>
      </c>
      <c r="N271" s="1133">
        <f>IF(ISERROR(VLOOKUP($A271,기획현황!$F:$BS,기획현황!$AP$1,FALSE))=TRUE,0,VLOOKUP($A271,기획현황!$F:$BS,기획현황!$AP$1,FALSE))</f>
        <v>0</v>
      </c>
      <c r="O271" s="1134">
        <f t="shared" si="31"/>
        <v>0</v>
      </c>
      <c r="P271" s="1135">
        <f t="shared" si="31"/>
        <v>0</v>
      </c>
      <c r="Q271" s="1135">
        <f t="shared" si="31"/>
        <v>0</v>
      </c>
      <c r="R271" s="1135">
        <f t="shared" si="31"/>
        <v>0</v>
      </c>
      <c r="S271" s="1136">
        <f t="shared" si="31"/>
        <v>0</v>
      </c>
      <c r="T271" s="1136">
        <f t="shared" si="31"/>
        <v>0</v>
      </c>
      <c r="U271" s="1137">
        <f>IF(ISERROR(VLOOKUP($A271,기획현황!$F:$BS,기획현황!$AM$1,FALSE))=TRUE,0,VLOOKUP($A271,기획현황!$F:$BS,기획현황!$AM$1,FALSE))</f>
        <v>0</v>
      </c>
      <c r="V271" s="1138">
        <f t="shared" si="34"/>
        <v>0</v>
      </c>
      <c r="W271" s="1139">
        <f>IF(ISERROR(VLOOKUP($A271,기획현황!$F:$BS,기획현황!$BG$1,FALSE))=TRUE,0,VLOOKUP($A271,기획현황!$F:$BS,기획현황!$BG$1,FALSE))</f>
        <v>0</v>
      </c>
      <c r="X271" s="1138"/>
      <c r="Y271" s="238"/>
      <c r="Z271" s="1130">
        <f t="shared" si="36"/>
        <v>0</v>
      </c>
      <c r="AA271" s="1131">
        <f t="shared" si="36"/>
        <v>0</v>
      </c>
      <c r="AB271" s="1147">
        <f t="shared" si="36"/>
        <v>0</v>
      </c>
      <c r="AC271" s="1140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30">
        <f t="shared" si="32"/>
        <v>0</v>
      </c>
      <c r="AE271" s="1141">
        <f t="shared" si="32"/>
        <v>0</v>
      </c>
      <c r="AF271" s="1141">
        <f t="shared" si="32"/>
        <v>0</v>
      </c>
      <c r="AG271" s="1141">
        <f t="shared" si="32"/>
        <v>0</v>
      </c>
      <c r="AH271" s="1142">
        <f t="shared" si="32"/>
        <v>0</v>
      </c>
      <c r="AI271" s="1142">
        <f t="shared" si="32"/>
        <v>0</v>
      </c>
      <c r="AJ271" s="1143">
        <f>IF(ISERROR(VLOOKUP($A271,기획현황!$F:$BS,기획현황!$AM$1,FALSE))=TRUE,0,VLOOKUP($A271,기획현황!$F:$BS,기획현황!$AM$1,FALSE))</f>
        <v>0</v>
      </c>
      <c r="AK271" s="1138">
        <f t="shared" si="33"/>
        <v>0</v>
      </c>
      <c r="AL271" s="31"/>
    </row>
    <row r="272" spans="2:38" ht="53.25" customHeight="1">
      <c r="B272" s="310" t="str">
        <f t="shared" si="35"/>
        <v/>
      </c>
      <c r="C272" s="1125">
        <f>IF(ISERROR(VLOOKUP($A272,기획현황!$F:$BS,기획현황!$AG$1,FALSE))=TRUE,0,VLOOKUP($A272,기획현황!$F:$BS,기획현황!$AG$1,FALSE))</f>
        <v>0</v>
      </c>
      <c r="D272" s="1125">
        <f>IF(ISERROR(VLOOKUP($A272,기획현황!$F:$BS,기획현황!$AK$1,FALSE))=TRUE,0,VLOOKUP($A272,기획현황!$F:$BS,기획현황!$AK$1,FALSE))</f>
        <v>0</v>
      </c>
      <c r="F272" s="1148"/>
      <c r="G272" s="1127" t="str">
        <f>IF(ISERROR(VLOOKUP($A272,기획현황!$F:$BS,기획현황!$U$1,FALSE))=TRUE,"",VLOOKUP($A272,기획현황!$F:$BS,기획현황!$U$1,FALSE))</f>
        <v/>
      </c>
      <c r="H272" s="1127" t="str">
        <f>IF(ISERROR(VLOOKUP($A272,기획현황!$F:$BS,기획현황!$X$1,FALSE))=TRUE,"",VLOOKUP($A272,기획현황!$F:$BS,기획현황!$X$1,FALSE))</f>
        <v/>
      </c>
      <c r="I272" s="1128" t="str">
        <f>IF(ISERROR(VLOOKUP($A272,기획현황!$F:$BS,기획현황!$AG$1,FALSE))=TRUE,"",VLOOKUP($A272,기획현황!$F:$BS,기획현황!$AG$1,FALSE))</f>
        <v/>
      </c>
      <c r="J272" s="1144">
        <f>SUMIF(기획현황!$F:$F,$A272,기획현황!$AF:$AF)</f>
        <v>0</v>
      </c>
      <c r="K272" s="1130">
        <f>IF(ISERROR(VLOOKUP($A272,기획현황!$F:$BS,기획현황!$AU$1,FALSE))=TRUE,0,VLOOKUP($A272,기획현황!$F:$BS,기획현황!$AU$1,FALSE))</f>
        <v>0</v>
      </c>
      <c r="L272" s="1131">
        <f>IF(ISERROR(VLOOKUP($A272,기획현황!$F:$BS,기획현황!$AV$1,FALSE))=TRUE,0,VLOOKUP($A272,기획현황!$F:$BS,기획현황!$AV$1,FALSE))</f>
        <v>0</v>
      </c>
      <c r="M272" s="1132">
        <f>IF(ISERROR(VLOOKUP($A272,기획현황!$F:$BS,기획현황!$AW$1,FALSE))=TRUE,0,VLOOKUP($A272,기획현황!$F:$BS,기획현황!$AW$1,FALSE))</f>
        <v>0</v>
      </c>
      <c r="N272" s="1133">
        <f>IF(ISERROR(VLOOKUP($A272,기획현황!$F:$BS,기획현황!$AP$1,FALSE))=TRUE,0,VLOOKUP($A272,기획현황!$F:$BS,기획현황!$AP$1,FALSE))</f>
        <v>0</v>
      </c>
      <c r="O272" s="1134">
        <f t="shared" si="31"/>
        <v>0</v>
      </c>
      <c r="P272" s="1135">
        <f t="shared" si="31"/>
        <v>0</v>
      </c>
      <c r="Q272" s="1135">
        <f t="shared" si="31"/>
        <v>0</v>
      </c>
      <c r="R272" s="1135">
        <f t="shared" si="31"/>
        <v>0</v>
      </c>
      <c r="S272" s="1136">
        <f t="shared" si="31"/>
        <v>0</v>
      </c>
      <c r="T272" s="1136">
        <f t="shared" si="31"/>
        <v>0</v>
      </c>
      <c r="U272" s="1137">
        <f>IF(ISERROR(VLOOKUP($A272,기획현황!$F:$BS,기획현황!$AM$1,FALSE))=TRUE,0,VLOOKUP($A272,기획현황!$F:$BS,기획현황!$AM$1,FALSE))</f>
        <v>0</v>
      </c>
      <c r="V272" s="1138">
        <f t="shared" si="34"/>
        <v>0</v>
      </c>
      <c r="W272" s="1139">
        <f>IF(ISERROR(VLOOKUP($A272,기획현황!$F:$BS,기획현황!$BG$1,FALSE))=TRUE,0,VLOOKUP($A272,기획현황!$F:$BS,기획현황!$BG$1,FALSE))</f>
        <v>0</v>
      </c>
      <c r="X272" s="1138"/>
      <c r="Y272" s="238"/>
      <c r="Z272" s="1130">
        <f t="shared" si="36"/>
        <v>0</v>
      </c>
      <c r="AA272" s="1131">
        <f t="shared" si="36"/>
        <v>0</v>
      </c>
      <c r="AB272" s="1147">
        <f t="shared" si="36"/>
        <v>0</v>
      </c>
      <c r="AC272" s="1140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30">
        <f t="shared" si="32"/>
        <v>0</v>
      </c>
      <c r="AE272" s="1141">
        <f t="shared" si="32"/>
        <v>0</v>
      </c>
      <c r="AF272" s="1141">
        <f t="shared" si="32"/>
        <v>0</v>
      </c>
      <c r="AG272" s="1141">
        <f t="shared" si="32"/>
        <v>0</v>
      </c>
      <c r="AH272" s="1142">
        <f t="shared" si="32"/>
        <v>0</v>
      </c>
      <c r="AI272" s="1142">
        <f t="shared" si="32"/>
        <v>0</v>
      </c>
      <c r="AJ272" s="1143">
        <f>IF(ISERROR(VLOOKUP($A272,기획현황!$F:$BS,기획현황!$AM$1,FALSE))=TRUE,0,VLOOKUP($A272,기획현황!$F:$BS,기획현황!$AM$1,FALSE))</f>
        <v>0</v>
      </c>
      <c r="AK272" s="1138">
        <f t="shared" si="33"/>
        <v>0</v>
      </c>
      <c r="AL272" s="31"/>
    </row>
    <row r="273" spans="2:38" ht="53.25" customHeight="1">
      <c r="B273" s="310" t="str">
        <f t="shared" si="35"/>
        <v/>
      </c>
      <c r="C273" s="1125">
        <f>IF(ISERROR(VLOOKUP($A273,기획현황!$F:$BS,기획현황!$AG$1,FALSE))=TRUE,0,VLOOKUP($A273,기획현황!$F:$BS,기획현황!$AG$1,FALSE))</f>
        <v>0</v>
      </c>
      <c r="D273" s="1125">
        <f>IF(ISERROR(VLOOKUP($A273,기획현황!$F:$BS,기획현황!$AK$1,FALSE))=TRUE,0,VLOOKUP($A273,기획현황!$F:$BS,기획현황!$AK$1,FALSE))</f>
        <v>0</v>
      </c>
      <c r="F273" s="1148"/>
      <c r="G273" s="1127" t="str">
        <f>IF(ISERROR(VLOOKUP($A273,기획현황!$F:$BS,기획현황!$U$1,FALSE))=TRUE,"",VLOOKUP($A273,기획현황!$F:$BS,기획현황!$U$1,FALSE))</f>
        <v/>
      </c>
      <c r="H273" s="1127" t="str">
        <f>IF(ISERROR(VLOOKUP($A273,기획현황!$F:$BS,기획현황!$X$1,FALSE))=TRUE,"",VLOOKUP($A273,기획현황!$F:$BS,기획현황!$X$1,FALSE))</f>
        <v/>
      </c>
      <c r="I273" s="1128" t="str">
        <f>IF(ISERROR(VLOOKUP($A273,기획현황!$F:$BS,기획현황!$AG$1,FALSE))=TRUE,"",VLOOKUP($A273,기획현황!$F:$BS,기획현황!$AG$1,FALSE))</f>
        <v/>
      </c>
      <c r="J273" s="1144">
        <f>SUMIF(기획현황!$F:$F,$A273,기획현황!$AF:$AF)</f>
        <v>0</v>
      </c>
      <c r="K273" s="1130">
        <f>IF(ISERROR(VLOOKUP($A273,기획현황!$F:$BS,기획현황!$AU$1,FALSE))=TRUE,0,VLOOKUP($A273,기획현황!$F:$BS,기획현황!$AU$1,FALSE))</f>
        <v>0</v>
      </c>
      <c r="L273" s="1131">
        <f>IF(ISERROR(VLOOKUP($A273,기획현황!$F:$BS,기획현황!$AV$1,FALSE))=TRUE,0,VLOOKUP($A273,기획현황!$F:$BS,기획현황!$AV$1,FALSE))</f>
        <v>0</v>
      </c>
      <c r="M273" s="1132">
        <f>IF(ISERROR(VLOOKUP($A273,기획현황!$F:$BS,기획현황!$AW$1,FALSE))=TRUE,0,VLOOKUP($A273,기획현황!$F:$BS,기획현황!$AW$1,FALSE))</f>
        <v>0</v>
      </c>
      <c r="N273" s="1133">
        <f>IF(ISERROR(VLOOKUP($A273,기획현황!$F:$BS,기획현황!$AP$1,FALSE))=TRUE,0,VLOOKUP($A273,기획현황!$F:$BS,기획현황!$AP$1,FALSE))</f>
        <v>0</v>
      </c>
      <c r="O273" s="1134">
        <f t="shared" si="31"/>
        <v>0</v>
      </c>
      <c r="P273" s="1135">
        <f t="shared" si="31"/>
        <v>0</v>
      </c>
      <c r="Q273" s="1135">
        <f t="shared" si="31"/>
        <v>0</v>
      </c>
      <c r="R273" s="1135">
        <f t="shared" si="31"/>
        <v>0</v>
      </c>
      <c r="S273" s="1136">
        <f t="shared" si="31"/>
        <v>0</v>
      </c>
      <c r="T273" s="1136">
        <f t="shared" si="31"/>
        <v>0</v>
      </c>
      <c r="U273" s="1137">
        <f>IF(ISERROR(VLOOKUP($A273,기획현황!$F:$BS,기획현황!$AM$1,FALSE))=TRUE,0,VLOOKUP($A273,기획현황!$F:$BS,기획현황!$AM$1,FALSE))</f>
        <v>0</v>
      </c>
      <c r="V273" s="1138">
        <f t="shared" si="34"/>
        <v>0</v>
      </c>
      <c r="W273" s="1139">
        <f>IF(ISERROR(VLOOKUP($A273,기획현황!$F:$BS,기획현황!$BG$1,FALSE))=TRUE,0,VLOOKUP($A273,기획현황!$F:$BS,기획현황!$BG$1,FALSE))</f>
        <v>0</v>
      </c>
      <c r="X273" s="1138"/>
      <c r="Y273" s="238"/>
      <c r="Z273" s="1130">
        <f t="shared" si="36"/>
        <v>0</v>
      </c>
      <c r="AA273" s="1131">
        <f t="shared" si="36"/>
        <v>0</v>
      </c>
      <c r="AB273" s="1147">
        <f t="shared" si="36"/>
        <v>0</v>
      </c>
      <c r="AC273" s="1140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30">
        <f t="shared" si="32"/>
        <v>0</v>
      </c>
      <c r="AE273" s="1141">
        <f t="shared" si="32"/>
        <v>0</v>
      </c>
      <c r="AF273" s="1141">
        <f t="shared" si="32"/>
        <v>0</v>
      </c>
      <c r="AG273" s="1141">
        <f t="shared" si="32"/>
        <v>0</v>
      </c>
      <c r="AH273" s="1142">
        <f t="shared" si="32"/>
        <v>0</v>
      </c>
      <c r="AI273" s="1142">
        <f t="shared" si="32"/>
        <v>0</v>
      </c>
      <c r="AJ273" s="1143">
        <f>IF(ISERROR(VLOOKUP($A273,기획현황!$F:$BS,기획현황!$AM$1,FALSE))=TRUE,0,VLOOKUP($A273,기획현황!$F:$BS,기획현황!$AM$1,FALSE))</f>
        <v>0</v>
      </c>
      <c r="AK273" s="1138">
        <f t="shared" si="33"/>
        <v>0</v>
      </c>
      <c r="AL273" s="31"/>
    </row>
    <row r="274" spans="2:38" ht="53.25" customHeight="1">
      <c r="B274" s="310" t="str">
        <f t="shared" si="35"/>
        <v/>
      </c>
      <c r="C274" s="1125">
        <f>IF(ISERROR(VLOOKUP($A274,기획현황!$F:$BS,기획현황!$AG$1,FALSE))=TRUE,0,VLOOKUP($A274,기획현황!$F:$BS,기획현황!$AG$1,FALSE))</f>
        <v>0</v>
      </c>
      <c r="D274" s="1125">
        <f>IF(ISERROR(VLOOKUP($A274,기획현황!$F:$BS,기획현황!$AK$1,FALSE))=TRUE,0,VLOOKUP($A274,기획현황!$F:$BS,기획현황!$AK$1,FALSE))</f>
        <v>0</v>
      </c>
      <c r="F274" s="1148"/>
      <c r="G274" s="1127" t="str">
        <f>IF(ISERROR(VLOOKUP($A274,기획현황!$F:$BS,기획현황!$U$1,FALSE))=TRUE,"",VLOOKUP($A274,기획현황!$F:$BS,기획현황!$U$1,FALSE))</f>
        <v/>
      </c>
      <c r="H274" s="1127" t="str">
        <f>IF(ISERROR(VLOOKUP($A274,기획현황!$F:$BS,기획현황!$X$1,FALSE))=TRUE,"",VLOOKUP($A274,기획현황!$F:$BS,기획현황!$X$1,FALSE))</f>
        <v/>
      </c>
      <c r="I274" s="1128" t="str">
        <f>IF(ISERROR(VLOOKUP($A274,기획현황!$F:$BS,기획현황!$AG$1,FALSE))=TRUE,"",VLOOKUP($A274,기획현황!$F:$BS,기획현황!$AG$1,FALSE))</f>
        <v/>
      </c>
      <c r="J274" s="1144">
        <f>SUMIF(기획현황!$F:$F,$A274,기획현황!$AF:$AF)</f>
        <v>0</v>
      </c>
      <c r="K274" s="1130">
        <f>IF(ISERROR(VLOOKUP($A274,기획현황!$F:$BS,기획현황!$AU$1,FALSE))=TRUE,0,VLOOKUP($A274,기획현황!$F:$BS,기획현황!$AU$1,FALSE))</f>
        <v>0</v>
      </c>
      <c r="L274" s="1131">
        <f>IF(ISERROR(VLOOKUP($A274,기획현황!$F:$BS,기획현황!$AV$1,FALSE))=TRUE,0,VLOOKUP($A274,기획현황!$F:$BS,기획현황!$AV$1,FALSE))</f>
        <v>0</v>
      </c>
      <c r="M274" s="1132">
        <f>IF(ISERROR(VLOOKUP($A274,기획현황!$F:$BS,기획현황!$AW$1,FALSE))=TRUE,0,VLOOKUP($A274,기획현황!$F:$BS,기획현황!$AW$1,FALSE))</f>
        <v>0</v>
      </c>
      <c r="N274" s="1133">
        <f>IF(ISERROR(VLOOKUP($A274,기획현황!$F:$BS,기획현황!$AP$1,FALSE))=TRUE,0,VLOOKUP($A274,기획현황!$F:$BS,기획현황!$AP$1,FALSE))</f>
        <v>0</v>
      </c>
      <c r="O274" s="1134">
        <f t="shared" si="31"/>
        <v>0</v>
      </c>
      <c r="P274" s="1135">
        <f t="shared" si="31"/>
        <v>0</v>
      </c>
      <c r="Q274" s="1135">
        <f t="shared" si="31"/>
        <v>0</v>
      </c>
      <c r="R274" s="1135">
        <f t="shared" si="31"/>
        <v>0</v>
      </c>
      <c r="S274" s="1136">
        <f t="shared" si="31"/>
        <v>0</v>
      </c>
      <c r="T274" s="1136">
        <f t="shared" si="31"/>
        <v>0</v>
      </c>
      <c r="U274" s="1137">
        <f>IF(ISERROR(VLOOKUP($A274,기획현황!$F:$BS,기획현황!$AM$1,FALSE))=TRUE,0,VLOOKUP($A274,기획현황!$F:$BS,기획현황!$AM$1,FALSE))</f>
        <v>0</v>
      </c>
      <c r="V274" s="1138">
        <f t="shared" si="34"/>
        <v>0</v>
      </c>
      <c r="W274" s="1139">
        <f>IF(ISERROR(VLOOKUP($A274,기획현황!$F:$BS,기획현황!$BG$1,FALSE))=TRUE,0,VLOOKUP($A274,기획현황!$F:$BS,기획현황!$BG$1,FALSE))</f>
        <v>0</v>
      </c>
      <c r="X274" s="1138"/>
      <c r="Y274" s="238"/>
      <c r="Z274" s="1130">
        <f t="shared" si="36"/>
        <v>0</v>
      </c>
      <c r="AA274" s="1131">
        <f t="shared" si="36"/>
        <v>0</v>
      </c>
      <c r="AB274" s="1147">
        <f t="shared" si="36"/>
        <v>0</v>
      </c>
      <c r="AC274" s="1140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30">
        <f t="shared" si="32"/>
        <v>0</v>
      </c>
      <c r="AE274" s="1141">
        <f t="shared" si="32"/>
        <v>0</v>
      </c>
      <c r="AF274" s="1141">
        <f t="shared" si="32"/>
        <v>0</v>
      </c>
      <c r="AG274" s="1141">
        <f t="shared" si="32"/>
        <v>0</v>
      </c>
      <c r="AH274" s="1142">
        <f t="shared" si="32"/>
        <v>0</v>
      </c>
      <c r="AI274" s="1142">
        <f t="shared" si="32"/>
        <v>0</v>
      </c>
      <c r="AJ274" s="1143">
        <f>IF(ISERROR(VLOOKUP($A274,기획현황!$F:$BS,기획현황!$AM$1,FALSE))=TRUE,0,VLOOKUP($A274,기획현황!$F:$BS,기획현황!$AM$1,FALSE))</f>
        <v>0</v>
      </c>
      <c r="AK274" s="1138">
        <f t="shared" si="33"/>
        <v>0</v>
      </c>
      <c r="AL274" s="31"/>
    </row>
    <row r="275" spans="2:38" ht="53.25" customHeight="1">
      <c r="B275" s="310" t="str">
        <f t="shared" si="35"/>
        <v/>
      </c>
      <c r="C275" s="1125">
        <f>IF(ISERROR(VLOOKUP($A275,기획현황!$F:$BS,기획현황!$AG$1,FALSE))=TRUE,0,VLOOKUP($A275,기획현황!$F:$BS,기획현황!$AG$1,FALSE))</f>
        <v>0</v>
      </c>
      <c r="D275" s="1125">
        <f>IF(ISERROR(VLOOKUP($A275,기획현황!$F:$BS,기획현황!$AK$1,FALSE))=TRUE,0,VLOOKUP($A275,기획현황!$F:$BS,기획현황!$AK$1,FALSE))</f>
        <v>0</v>
      </c>
      <c r="F275" s="1148"/>
      <c r="G275" s="1127" t="str">
        <f>IF(ISERROR(VLOOKUP($A275,기획현황!$F:$BS,기획현황!$U$1,FALSE))=TRUE,"",VLOOKUP($A275,기획현황!$F:$BS,기획현황!$U$1,FALSE))</f>
        <v/>
      </c>
      <c r="H275" s="1127" t="str">
        <f>IF(ISERROR(VLOOKUP($A275,기획현황!$F:$BS,기획현황!$X$1,FALSE))=TRUE,"",VLOOKUP($A275,기획현황!$F:$BS,기획현황!$X$1,FALSE))</f>
        <v/>
      </c>
      <c r="I275" s="1128" t="str">
        <f>IF(ISERROR(VLOOKUP($A275,기획현황!$F:$BS,기획현황!$AG$1,FALSE))=TRUE,"",VLOOKUP($A275,기획현황!$F:$BS,기획현황!$AG$1,FALSE))</f>
        <v/>
      </c>
      <c r="J275" s="1144">
        <f>SUMIF(기획현황!$F:$F,$A275,기획현황!$AF:$AF)</f>
        <v>0</v>
      </c>
      <c r="K275" s="1130">
        <f>IF(ISERROR(VLOOKUP($A275,기획현황!$F:$BS,기획현황!$AU$1,FALSE))=TRUE,0,VLOOKUP($A275,기획현황!$F:$BS,기획현황!$AU$1,FALSE))</f>
        <v>0</v>
      </c>
      <c r="L275" s="1131">
        <f>IF(ISERROR(VLOOKUP($A275,기획현황!$F:$BS,기획현황!$AV$1,FALSE))=TRUE,0,VLOOKUP($A275,기획현황!$F:$BS,기획현황!$AV$1,FALSE))</f>
        <v>0</v>
      </c>
      <c r="M275" s="1132">
        <f>IF(ISERROR(VLOOKUP($A275,기획현황!$F:$BS,기획현황!$AW$1,FALSE))=TRUE,0,VLOOKUP($A275,기획현황!$F:$BS,기획현황!$AW$1,FALSE))</f>
        <v>0</v>
      </c>
      <c r="N275" s="1133">
        <f>IF(ISERROR(VLOOKUP($A275,기획현황!$F:$BS,기획현황!$AP$1,FALSE))=TRUE,0,VLOOKUP($A275,기획현황!$F:$BS,기획현황!$AP$1,FALSE))</f>
        <v>0</v>
      </c>
      <c r="O275" s="1134">
        <f t="shared" si="31"/>
        <v>0</v>
      </c>
      <c r="P275" s="1135">
        <f t="shared" si="31"/>
        <v>0</v>
      </c>
      <c r="Q275" s="1135">
        <f t="shared" si="31"/>
        <v>0</v>
      </c>
      <c r="R275" s="1135">
        <f t="shared" si="31"/>
        <v>0</v>
      </c>
      <c r="S275" s="1136">
        <f t="shared" si="31"/>
        <v>0</v>
      </c>
      <c r="T275" s="1136">
        <f t="shared" si="31"/>
        <v>0</v>
      </c>
      <c r="U275" s="1137">
        <f>IF(ISERROR(VLOOKUP($A275,기획현황!$F:$BS,기획현황!$AM$1,FALSE))=TRUE,0,VLOOKUP($A275,기획현황!$F:$BS,기획현황!$AM$1,FALSE))</f>
        <v>0</v>
      </c>
      <c r="V275" s="1138">
        <f t="shared" si="34"/>
        <v>0</v>
      </c>
      <c r="W275" s="1139">
        <f>IF(ISERROR(VLOOKUP($A275,기획현황!$F:$BS,기획현황!$BG$1,FALSE))=TRUE,0,VLOOKUP($A275,기획현황!$F:$BS,기획현황!$BG$1,FALSE))</f>
        <v>0</v>
      </c>
      <c r="X275" s="1138"/>
      <c r="Y275" s="238"/>
      <c r="Z275" s="1130">
        <f t="shared" si="36"/>
        <v>0</v>
      </c>
      <c r="AA275" s="1131">
        <f t="shared" si="36"/>
        <v>0</v>
      </c>
      <c r="AB275" s="1147">
        <f t="shared" si="36"/>
        <v>0</v>
      </c>
      <c r="AC275" s="1140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30">
        <f t="shared" si="32"/>
        <v>0</v>
      </c>
      <c r="AE275" s="1141">
        <f t="shared" si="32"/>
        <v>0</v>
      </c>
      <c r="AF275" s="1141">
        <f t="shared" si="32"/>
        <v>0</v>
      </c>
      <c r="AG275" s="1141">
        <f t="shared" si="32"/>
        <v>0</v>
      </c>
      <c r="AH275" s="1142">
        <f t="shared" si="32"/>
        <v>0</v>
      </c>
      <c r="AI275" s="1142">
        <f t="shared" si="32"/>
        <v>0</v>
      </c>
      <c r="AJ275" s="1143">
        <f>IF(ISERROR(VLOOKUP($A275,기획현황!$F:$BS,기획현황!$AM$1,FALSE))=TRUE,0,VLOOKUP($A275,기획현황!$F:$BS,기획현황!$AM$1,FALSE))</f>
        <v>0</v>
      </c>
      <c r="AK275" s="1138">
        <f t="shared" si="33"/>
        <v>0</v>
      </c>
      <c r="AL275" s="31"/>
    </row>
    <row r="276" spans="2:38" ht="53.25" customHeight="1">
      <c r="B276" s="310" t="str">
        <f t="shared" si="35"/>
        <v/>
      </c>
      <c r="C276" s="1125">
        <f>IF(ISERROR(VLOOKUP($A276,기획현황!$F:$BS,기획현황!$AG$1,FALSE))=TRUE,0,VLOOKUP($A276,기획현황!$F:$BS,기획현황!$AG$1,FALSE))</f>
        <v>0</v>
      </c>
      <c r="D276" s="1125">
        <f>IF(ISERROR(VLOOKUP($A276,기획현황!$F:$BS,기획현황!$AK$1,FALSE))=TRUE,0,VLOOKUP($A276,기획현황!$F:$BS,기획현황!$AK$1,FALSE))</f>
        <v>0</v>
      </c>
      <c r="F276" s="1148"/>
      <c r="G276" s="1127" t="str">
        <f>IF(ISERROR(VLOOKUP($A276,기획현황!$F:$BS,기획현황!$U$1,FALSE))=TRUE,"",VLOOKUP($A276,기획현황!$F:$BS,기획현황!$U$1,FALSE))</f>
        <v/>
      </c>
      <c r="H276" s="1127" t="str">
        <f>IF(ISERROR(VLOOKUP($A276,기획현황!$F:$BS,기획현황!$X$1,FALSE))=TRUE,"",VLOOKUP($A276,기획현황!$F:$BS,기획현황!$X$1,FALSE))</f>
        <v/>
      </c>
      <c r="I276" s="1128" t="str">
        <f>IF(ISERROR(VLOOKUP($A276,기획현황!$F:$BS,기획현황!$AG$1,FALSE))=TRUE,"",VLOOKUP($A276,기획현황!$F:$BS,기획현황!$AG$1,FALSE))</f>
        <v/>
      </c>
      <c r="J276" s="1144">
        <f>SUMIF(기획현황!$F:$F,$A276,기획현황!$AF:$AF)</f>
        <v>0</v>
      </c>
      <c r="K276" s="1130">
        <f>IF(ISERROR(VLOOKUP($A276,기획현황!$F:$BS,기획현황!$AU$1,FALSE))=TRUE,0,VLOOKUP($A276,기획현황!$F:$BS,기획현황!$AU$1,FALSE))</f>
        <v>0</v>
      </c>
      <c r="L276" s="1131">
        <f>IF(ISERROR(VLOOKUP($A276,기획현황!$F:$BS,기획현황!$AV$1,FALSE))=TRUE,0,VLOOKUP($A276,기획현황!$F:$BS,기획현황!$AV$1,FALSE))</f>
        <v>0</v>
      </c>
      <c r="M276" s="1132">
        <f>IF(ISERROR(VLOOKUP($A276,기획현황!$F:$BS,기획현황!$AW$1,FALSE))=TRUE,0,VLOOKUP($A276,기획현황!$F:$BS,기획현황!$AW$1,FALSE))</f>
        <v>0</v>
      </c>
      <c r="N276" s="1133">
        <f>IF(ISERROR(VLOOKUP($A276,기획현황!$F:$BS,기획현황!$AP$1,FALSE))=TRUE,0,VLOOKUP($A276,기획현황!$F:$BS,기획현황!$AP$1,FALSE))</f>
        <v>0</v>
      </c>
      <c r="O276" s="1134">
        <f t="shared" si="31"/>
        <v>0</v>
      </c>
      <c r="P276" s="1135">
        <f t="shared" si="31"/>
        <v>0</v>
      </c>
      <c r="Q276" s="1135">
        <f t="shared" si="31"/>
        <v>0</v>
      </c>
      <c r="R276" s="1135">
        <f t="shared" si="31"/>
        <v>0</v>
      </c>
      <c r="S276" s="1136">
        <f t="shared" si="31"/>
        <v>0</v>
      </c>
      <c r="T276" s="1136">
        <f t="shared" si="31"/>
        <v>0</v>
      </c>
      <c r="U276" s="1137">
        <f>IF(ISERROR(VLOOKUP($A276,기획현황!$F:$BS,기획현황!$AM$1,FALSE))=TRUE,0,VLOOKUP($A276,기획현황!$F:$BS,기획현황!$AM$1,FALSE))</f>
        <v>0</v>
      </c>
      <c r="V276" s="1138">
        <f t="shared" si="34"/>
        <v>0</v>
      </c>
      <c r="W276" s="1139">
        <f>IF(ISERROR(VLOOKUP($A276,기획현황!$F:$BS,기획현황!$BG$1,FALSE))=TRUE,0,VLOOKUP($A276,기획현황!$F:$BS,기획현황!$BG$1,FALSE))</f>
        <v>0</v>
      </c>
      <c r="X276" s="1138"/>
      <c r="Y276" s="238"/>
      <c r="Z276" s="1130">
        <f t="shared" si="36"/>
        <v>0</v>
      </c>
      <c r="AA276" s="1131">
        <f t="shared" si="36"/>
        <v>0</v>
      </c>
      <c r="AB276" s="1147">
        <f t="shared" si="36"/>
        <v>0</v>
      </c>
      <c r="AC276" s="1140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30">
        <f t="shared" si="32"/>
        <v>0</v>
      </c>
      <c r="AE276" s="1141">
        <f t="shared" si="32"/>
        <v>0</v>
      </c>
      <c r="AF276" s="1141">
        <f t="shared" si="32"/>
        <v>0</v>
      </c>
      <c r="AG276" s="1141">
        <f t="shared" ref="AD276:AI306" si="37">($N276*1.1)*AG$4</f>
        <v>0</v>
      </c>
      <c r="AH276" s="1142">
        <f t="shared" si="37"/>
        <v>0</v>
      </c>
      <c r="AI276" s="1142">
        <f t="shared" si="37"/>
        <v>0</v>
      </c>
      <c r="AJ276" s="1143">
        <f>IF(ISERROR(VLOOKUP($A276,기획현황!$F:$BS,기획현황!$AM$1,FALSE))=TRUE,0,VLOOKUP($A276,기획현황!$F:$BS,기획현황!$AM$1,FALSE))</f>
        <v>0</v>
      </c>
      <c r="AK276" s="1138">
        <f t="shared" si="33"/>
        <v>0</v>
      </c>
      <c r="AL276" s="31"/>
    </row>
    <row r="277" spans="2:38" ht="53.25" customHeight="1">
      <c r="B277" s="310" t="str">
        <f t="shared" si="35"/>
        <v/>
      </c>
      <c r="C277" s="1125">
        <f>IF(ISERROR(VLOOKUP($A277,기획현황!$F:$BS,기획현황!$AG$1,FALSE))=TRUE,0,VLOOKUP($A277,기획현황!$F:$BS,기획현황!$AG$1,FALSE))</f>
        <v>0</v>
      </c>
      <c r="D277" s="1125">
        <f>IF(ISERROR(VLOOKUP($A277,기획현황!$F:$BS,기획현황!$AK$1,FALSE))=TRUE,0,VLOOKUP($A277,기획현황!$F:$BS,기획현황!$AK$1,FALSE))</f>
        <v>0</v>
      </c>
      <c r="F277" s="1148"/>
      <c r="G277" s="1127" t="str">
        <f>IF(ISERROR(VLOOKUP($A277,기획현황!$F:$BS,기획현황!$U$1,FALSE))=TRUE,"",VLOOKUP($A277,기획현황!$F:$BS,기획현황!$U$1,FALSE))</f>
        <v/>
      </c>
      <c r="H277" s="1127" t="str">
        <f>IF(ISERROR(VLOOKUP($A277,기획현황!$F:$BS,기획현황!$X$1,FALSE))=TRUE,"",VLOOKUP($A277,기획현황!$F:$BS,기획현황!$X$1,FALSE))</f>
        <v/>
      </c>
      <c r="I277" s="1128" t="str">
        <f>IF(ISERROR(VLOOKUP($A277,기획현황!$F:$BS,기획현황!$AG$1,FALSE))=TRUE,"",VLOOKUP($A277,기획현황!$F:$BS,기획현황!$AG$1,FALSE))</f>
        <v/>
      </c>
      <c r="J277" s="1144">
        <f>SUMIF(기획현황!$F:$F,$A277,기획현황!$AF:$AF)</f>
        <v>0</v>
      </c>
      <c r="K277" s="1130">
        <f>IF(ISERROR(VLOOKUP($A277,기획현황!$F:$BS,기획현황!$AU$1,FALSE))=TRUE,0,VLOOKUP($A277,기획현황!$F:$BS,기획현황!$AU$1,FALSE))</f>
        <v>0</v>
      </c>
      <c r="L277" s="1131">
        <f>IF(ISERROR(VLOOKUP($A277,기획현황!$F:$BS,기획현황!$AV$1,FALSE))=TRUE,0,VLOOKUP($A277,기획현황!$F:$BS,기획현황!$AV$1,FALSE))</f>
        <v>0</v>
      </c>
      <c r="M277" s="1132">
        <f>IF(ISERROR(VLOOKUP($A277,기획현황!$F:$BS,기획현황!$AW$1,FALSE))=TRUE,0,VLOOKUP($A277,기획현황!$F:$BS,기획현황!$AW$1,FALSE))</f>
        <v>0</v>
      </c>
      <c r="N277" s="1133">
        <f>IF(ISERROR(VLOOKUP($A277,기획현황!$F:$BS,기획현황!$AP$1,FALSE))=TRUE,0,VLOOKUP($A277,기획현황!$F:$BS,기획현황!$AP$1,FALSE))</f>
        <v>0</v>
      </c>
      <c r="O277" s="1134">
        <f t="shared" ref="O277:T306" si="38">($N277*1.1)*O$4</f>
        <v>0</v>
      </c>
      <c r="P277" s="1135">
        <f t="shared" si="38"/>
        <v>0</v>
      </c>
      <c r="Q277" s="1135">
        <f t="shared" si="38"/>
        <v>0</v>
      </c>
      <c r="R277" s="1135">
        <f t="shared" si="38"/>
        <v>0</v>
      </c>
      <c r="S277" s="1136">
        <f t="shared" si="38"/>
        <v>0</v>
      </c>
      <c r="T277" s="1136">
        <f t="shared" si="38"/>
        <v>0</v>
      </c>
      <c r="U277" s="1137">
        <f>IF(ISERROR(VLOOKUP($A277,기획현황!$F:$BS,기획현황!$AM$1,FALSE))=TRUE,0,VLOOKUP($A277,기획현황!$F:$BS,기획현황!$AM$1,FALSE))</f>
        <v>0</v>
      </c>
      <c r="V277" s="1138">
        <f t="shared" si="34"/>
        <v>0</v>
      </c>
      <c r="W277" s="1139">
        <f>IF(ISERROR(VLOOKUP($A277,기획현황!$F:$BS,기획현황!$BG$1,FALSE))=TRUE,0,VLOOKUP($A277,기획현황!$F:$BS,기획현황!$BG$1,FALSE))</f>
        <v>0</v>
      </c>
      <c r="X277" s="1138"/>
      <c r="Y277" s="238"/>
      <c r="Z277" s="1130">
        <f t="shared" si="36"/>
        <v>0</v>
      </c>
      <c r="AA277" s="1131">
        <f t="shared" si="36"/>
        <v>0</v>
      </c>
      <c r="AB277" s="1147">
        <f t="shared" si="36"/>
        <v>0</v>
      </c>
      <c r="AC277" s="1140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30">
        <f t="shared" si="37"/>
        <v>0</v>
      </c>
      <c r="AE277" s="1141">
        <f t="shared" si="37"/>
        <v>0</v>
      </c>
      <c r="AF277" s="1141">
        <f t="shared" si="37"/>
        <v>0</v>
      </c>
      <c r="AG277" s="1141">
        <f t="shared" si="37"/>
        <v>0</v>
      </c>
      <c r="AH277" s="1142">
        <f t="shared" si="37"/>
        <v>0</v>
      </c>
      <c r="AI277" s="1142">
        <f t="shared" si="37"/>
        <v>0</v>
      </c>
      <c r="AJ277" s="1143">
        <f>IF(ISERROR(VLOOKUP($A277,기획현황!$F:$BS,기획현황!$AM$1,FALSE))=TRUE,0,VLOOKUP($A277,기획현황!$F:$BS,기획현황!$AM$1,FALSE))</f>
        <v>0</v>
      </c>
      <c r="AK277" s="1138">
        <f t="shared" si="33"/>
        <v>0</v>
      </c>
      <c r="AL277" s="31"/>
    </row>
    <row r="278" spans="2:38" ht="53.25" customHeight="1">
      <c r="B278" s="310" t="str">
        <f t="shared" si="35"/>
        <v/>
      </c>
      <c r="C278" s="1125">
        <f>IF(ISERROR(VLOOKUP($A278,기획현황!$F:$BS,기획현황!$AG$1,FALSE))=TRUE,0,VLOOKUP($A278,기획현황!$F:$BS,기획현황!$AG$1,FALSE))</f>
        <v>0</v>
      </c>
      <c r="D278" s="1125">
        <f>IF(ISERROR(VLOOKUP($A278,기획현황!$F:$BS,기획현황!$AK$1,FALSE))=TRUE,0,VLOOKUP($A278,기획현황!$F:$BS,기획현황!$AK$1,FALSE))</f>
        <v>0</v>
      </c>
      <c r="F278" s="1148"/>
      <c r="G278" s="1127" t="str">
        <f>IF(ISERROR(VLOOKUP($A278,기획현황!$F:$BS,기획현황!$U$1,FALSE))=TRUE,"",VLOOKUP($A278,기획현황!$F:$BS,기획현황!$U$1,FALSE))</f>
        <v/>
      </c>
      <c r="H278" s="1127" t="str">
        <f>IF(ISERROR(VLOOKUP($A278,기획현황!$F:$BS,기획현황!$X$1,FALSE))=TRUE,"",VLOOKUP($A278,기획현황!$F:$BS,기획현황!$X$1,FALSE))</f>
        <v/>
      </c>
      <c r="I278" s="1128" t="str">
        <f>IF(ISERROR(VLOOKUP($A278,기획현황!$F:$BS,기획현황!$AG$1,FALSE))=TRUE,"",VLOOKUP($A278,기획현황!$F:$BS,기획현황!$AG$1,FALSE))</f>
        <v/>
      </c>
      <c r="J278" s="1144">
        <f>SUMIF(기획현황!$F:$F,$A278,기획현황!$AF:$AF)</f>
        <v>0</v>
      </c>
      <c r="K278" s="1130">
        <f>IF(ISERROR(VLOOKUP($A278,기획현황!$F:$BS,기획현황!$AU$1,FALSE))=TRUE,0,VLOOKUP($A278,기획현황!$F:$BS,기획현황!$AU$1,FALSE))</f>
        <v>0</v>
      </c>
      <c r="L278" s="1131">
        <f>IF(ISERROR(VLOOKUP($A278,기획현황!$F:$BS,기획현황!$AV$1,FALSE))=TRUE,0,VLOOKUP($A278,기획현황!$F:$BS,기획현황!$AV$1,FALSE))</f>
        <v>0</v>
      </c>
      <c r="M278" s="1132">
        <f>IF(ISERROR(VLOOKUP($A278,기획현황!$F:$BS,기획현황!$AW$1,FALSE))=TRUE,0,VLOOKUP($A278,기획현황!$F:$BS,기획현황!$AW$1,FALSE))</f>
        <v>0</v>
      </c>
      <c r="N278" s="1133">
        <f>IF(ISERROR(VLOOKUP($A278,기획현황!$F:$BS,기획현황!$AP$1,FALSE))=TRUE,0,VLOOKUP($A278,기획현황!$F:$BS,기획현황!$AP$1,FALSE))</f>
        <v>0</v>
      </c>
      <c r="O278" s="1134">
        <f t="shared" si="38"/>
        <v>0</v>
      </c>
      <c r="P278" s="1135">
        <f t="shared" si="38"/>
        <v>0</v>
      </c>
      <c r="Q278" s="1135">
        <f t="shared" si="38"/>
        <v>0</v>
      </c>
      <c r="R278" s="1135">
        <f t="shared" si="38"/>
        <v>0</v>
      </c>
      <c r="S278" s="1136">
        <f t="shared" si="38"/>
        <v>0</v>
      </c>
      <c r="T278" s="1136">
        <f t="shared" si="38"/>
        <v>0</v>
      </c>
      <c r="U278" s="1137">
        <f>IF(ISERROR(VLOOKUP($A278,기획현황!$F:$BS,기획현황!$AM$1,FALSE))=TRUE,0,VLOOKUP($A278,기획현황!$F:$BS,기획현황!$AM$1,FALSE))</f>
        <v>0</v>
      </c>
      <c r="V278" s="1138">
        <f t="shared" si="34"/>
        <v>0</v>
      </c>
      <c r="W278" s="1139">
        <f>IF(ISERROR(VLOOKUP($A278,기획현황!$F:$BS,기획현황!$BG$1,FALSE))=TRUE,0,VLOOKUP($A278,기획현황!$F:$BS,기획현황!$BG$1,FALSE))</f>
        <v>0</v>
      </c>
      <c r="X278" s="1138"/>
      <c r="Y278" s="238"/>
      <c r="Z278" s="1130">
        <f t="shared" si="36"/>
        <v>0</v>
      </c>
      <c r="AA278" s="1131">
        <f t="shared" si="36"/>
        <v>0</v>
      </c>
      <c r="AB278" s="1147">
        <f t="shared" si="36"/>
        <v>0</v>
      </c>
      <c r="AC278" s="1140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30">
        <f t="shared" si="37"/>
        <v>0</v>
      </c>
      <c r="AE278" s="1141">
        <f t="shared" si="37"/>
        <v>0</v>
      </c>
      <c r="AF278" s="1141">
        <f t="shared" si="37"/>
        <v>0</v>
      </c>
      <c r="AG278" s="1141">
        <f t="shared" si="37"/>
        <v>0</v>
      </c>
      <c r="AH278" s="1142">
        <f t="shared" si="37"/>
        <v>0</v>
      </c>
      <c r="AI278" s="1142">
        <f t="shared" si="37"/>
        <v>0</v>
      </c>
      <c r="AJ278" s="1143">
        <f>IF(ISERROR(VLOOKUP($A278,기획현황!$F:$BS,기획현황!$AM$1,FALSE))=TRUE,0,VLOOKUP($A278,기획현황!$F:$BS,기획현황!$AM$1,FALSE))</f>
        <v>0</v>
      </c>
      <c r="AK278" s="1138">
        <f t="shared" si="33"/>
        <v>0</v>
      </c>
      <c r="AL278" s="31"/>
    </row>
    <row r="279" spans="2:38" ht="53.25" customHeight="1">
      <c r="B279" s="310" t="str">
        <f t="shared" si="35"/>
        <v/>
      </c>
      <c r="C279" s="1125">
        <f>IF(ISERROR(VLOOKUP($A279,기획현황!$F:$BS,기획현황!$AG$1,FALSE))=TRUE,0,VLOOKUP($A279,기획현황!$F:$BS,기획현황!$AG$1,FALSE))</f>
        <v>0</v>
      </c>
      <c r="D279" s="1125">
        <f>IF(ISERROR(VLOOKUP($A279,기획현황!$F:$BS,기획현황!$AK$1,FALSE))=TRUE,0,VLOOKUP($A279,기획현황!$F:$BS,기획현황!$AK$1,FALSE))</f>
        <v>0</v>
      </c>
      <c r="F279" s="1148"/>
      <c r="G279" s="1127" t="str">
        <f>IF(ISERROR(VLOOKUP($A279,기획현황!$F:$BS,기획현황!$U$1,FALSE))=TRUE,"",VLOOKUP($A279,기획현황!$F:$BS,기획현황!$U$1,FALSE))</f>
        <v/>
      </c>
      <c r="H279" s="1127" t="str">
        <f>IF(ISERROR(VLOOKUP($A279,기획현황!$F:$BS,기획현황!$X$1,FALSE))=TRUE,"",VLOOKUP($A279,기획현황!$F:$BS,기획현황!$X$1,FALSE))</f>
        <v/>
      </c>
      <c r="I279" s="1128" t="str">
        <f>IF(ISERROR(VLOOKUP($A279,기획현황!$F:$BS,기획현황!$AG$1,FALSE))=TRUE,"",VLOOKUP($A279,기획현황!$F:$BS,기획현황!$AG$1,FALSE))</f>
        <v/>
      </c>
      <c r="J279" s="1144">
        <f>SUMIF(기획현황!$F:$F,$A279,기획현황!$AF:$AF)</f>
        <v>0</v>
      </c>
      <c r="K279" s="1130">
        <f>IF(ISERROR(VLOOKUP($A279,기획현황!$F:$BS,기획현황!$AU$1,FALSE))=TRUE,0,VLOOKUP($A279,기획현황!$F:$BS,기획현황!$AU$1,FALSE))</f>
        <v>0</v>
      </c>
      <c r="L279" s="1131">
        <f>IF(ISERROR(VLOOKUP($A279,기획현황!$F:$BS,기획현황!$AV$1,FALSE))=TRUE,0,VLOOKUP($A279,기획현황!$F:$BS,기획현황!$AV$1,FALSE))</f>
        <v>0</v>
      </c>
      <c r="M279" s="1132">
        <f>IF(ISERROR(VLOOKUP($A279,기획현황!$F:$BS,기획현황!$AW$1,FALSE))=TRUE,0,VLOOKUP($A279,기획현황!$F:$BS,기획현황!$AW$1,FALSE))</f>
        <v>0</v>
      </c>
      <c r="N279" s="1133">
        <f>IF(ISERROR(VLOOKUP($A279,기획현황!$F:$BS,기획현황!$AP$1,FALSE))=TRUE,0,VLOOKUP($A279,기획현황!$F:$BS,기획현황!$AP$1,FALSE))</f>
        <v>0</v>
      </c>
      <c r="O279" s="1134">
        <f t="shared" si="38"/>
        <v>0</v>
      </c>
      <c r="P279" s="1135">
        <f t="shared" si="38"/>
        <v>0</v>
      </c>
      <c r="Q279" s="1135">
        <f t="shared" si="38"/>
        <v>0</v>
      </c>
      <c r="R279" s="1135">
        <f t="shared" si="38"/>
        <v>0</v>
      </c>
      <c r="S279" s="1136">
        <f t="shared" si="38"/>
        <v>0</v>
      </c>
      <c r="T279" s="1136">
        <f t="shared" si="38"/>
        <v>0</v>
      </c>
      <c r="U279" s="1137">
        <f>IF(ISERROR(VLOOKUP($A279,기획현황!$F:$BS,기획현황!$AM$1,FALSE))=TRUE,0,VLOOKUP($A279,기획현황!$F:$BS,기획현황!$AM$1,FALSE))</f>
        <v>0</v>
      </c>
      <c r="V279" s="1138">
        <f t="shared" si="34"/>
        <v>0</v>
      </c>
      <c r="W279" s="1139">
        <f>IF(ISERROR(VLOOKUP($A279,기획현황!$F:$BS,기획현황!$BG$1,FALSE))=TRUE,0,VLOOKUP($A279,기획현황!$F:$BS,기획현황!$BG$1,FALSE))</f>
        <v>0</v>
      </c>
      <c r="X279" s="1138"/>
      <c r="Y279" s="238"/>
      <c r="Z279" s="1130">
        <f t="shared" si="36"/>
        <v>0</v>
      </c>
      <c r="AA279" s="1131">
        <f t="shared" si="36"/>
        <v>0</v>
      </c>
      <c r="AB279" s="1147">
        <f t="shared" si="36"/>
        <v>0</v>
      </c>
      <c r="AC279" s="1140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30">
        <f t="shared" si="37"/>
        <v>0</v>
      </c>
      <c r="AE279" s="1141">
        <f t="shared" si="37"/>
        <v>0</v>
      </c>
      <c r="AF279" s="1141">
        <f t="shared" si="37"/>
        <v>0</v>
      </c>
      <c r="AG279" s="1141">
        <f t="shared" si="37"/>
        <v>0</v>
      </c>
      <c r="AH279" s="1142">
        <f t="shared" si="37"/>
        <v>0</v>
      </c>
      <c r="AI279" s="1142">
        <f t="shared" si="37"/>
        <v>0</v>
      </c>
      <c r="AJ279" s="1143">
        <f>IF(ISERROR(VLOOKUP($A279,기획현황!$F:$BS,기획현황!$AM$1,FALSE))=TRUE,0,VLOOKUP($A279,기획현황!$F:$BS,기획현황!$AM$1,FALSE))</f>
        <v>0</v>
      </c>
      <c r="AK279" s="1138">
        <f t="shared" si="33"/>
        <v>0</v>
      </c>
      <c r="AL279" s="31"/>
    </row>
    <row r="280" spans="2:38" ht="53.25" customHeight="1">
      <c r="B280" s="310" t="str">
        <f t="shared" si="35"/>
        <v/>
      </c>
      <c r="C280" s="1125">
        <f>IF(ISERROR(VLOOKUP($A280,기획현황!$F:$BS,기획현황!$AG$1,FALSE))=TRUE,0,VLOOKUP($A280,기획현황!$F:$BS,기획현황!$AG$1,FALSE))</f>
        <v>0</v>
      </c>
      <c r="D280" s="1125">
        <f>IF(ISERROR(VLOOKUP($A280,기획현황!$F:$BS,기획현황!$AK$1,FALSE))=TRUE,0,VLOOKUP($A280,기획현황!$F:$BS,기획현황!$AK$1,FALSE))</f>
        <v>0</v>
      </c>
      <c r="F280" s="1148"/>
      <c r="G280" s="1127" t="str">
        <f>IF(ISERROR(VLOOKUP($A280,기획현황!$F:$BS,기획현황!$U$1,FALSE))=TRUE,"",VLOOKUP($A280,기획현황!$F:$BS,기획현황!$U$1,FALSE))</f>
        <v/>
      </c>
      <c r="H280" s="1127" t="str">
        <f>IF(ISERROR(VLOOKUP($A280,기획현황!$F:$BS,기획현황!$X$1,FALSE))=TRUE,"",VLOOKUP($A280,기획현황!$F:$BS,기획현황!$X$1,FALSE))</f>
        <v/>
      </c>
      <c r="I280" s="1128" t="str">
        <f>IF(ISERROR(VLOOKUP($A280,기획현황!$F:$BS,기획현황!$AG$1,FALSE))=TRUE,"",VLOOKUP($A280,기획현황!$F:$BS,기획현황!$AG$1,FALSE))</f>
        <v/>
      </c>
      <c r="J280" s="1144">
        <f>SUMIF(기획현황!$F:$F,$A280,기획현황!$AF:$AF)</f>
        <v>0</v>
      </c>
      <c r="K280" s="1130">
        <f>IF(ISERROR(VLOOKUP($A280,기획현황!$F:$BS,기획현황!$AU$1,FALSE))=TRUE,0,VLOOKUP($A280,기획현황!$F:$BS,기획현황!$AU$1,FALSE))</f>
        <v>0</v>
      </c>
      <c r="L280" s="1131">
        <f>IF(ISERROR(VLOOKUP($A280,기획현황!$F:$BS,기획현황!$AV$1,FALSE))=TRUE,0,VLOOKUP($A280,기획현황!$F:$BS,기획현황!$AV$1,FALSE))</f>
        <v>0</v>
      </c>
      <c r="M280" s="1132">
        <f>IF(ISERROR(VLOOKUP($A280,기획현황!$F:$BS,기획현황!$AW$1,FALSE))=TRUE,0,VLOOKUP($A280,기획현황!$F:$BS,기획현황!$AW$1,FALSE))</f>
        <v>0</v>
      </c>
      <c r="N280" s="1133">
        <f>IF(ISERROR(VLOOKUP($A280,기획현황!$F:$BS,기획현황!$AP$1,FALSE))=TRUE,0,VLOOKUP($A280,기획현황!$F:$BS,기획현황!$AP$1,FALSE))</f>
        <v>0</v>
      </c>
      <c r="O280" s="1134">
        <f t="shared" si="38"/>
        <v>0</v>
      </c>
      <c r="P280" s="1135">
        <f t="shared" si="38"/>
        <v>0</v>
      </c>
      <c r="Q280" s="1135">
        <f t="shared" si="38"/>
        <v>0</v>
      </c>
      <c r="R280" s="1135">
        <f t="shared" si="38"/>
        <v>0</v>
      </c>
      <c r="S280" s="1136">
        <f t="shared" si="38"/>
        <v>0</v>
      </c>
      <c r="T280" s="1136">
        <f t="shared" si="38"/>
        <v>0</v>
      </c>
      <c r="U280" s="1137">
        <f>IF(ISERROR(VLOOKUP($A280,기획현황!$F:$BS,기획현황!$AM$1,FALSE))=TRUE,0,VLOOKUP($A280,기획현황!$F:$BS,기획현황!$AM$1,FALSE))</f>
        <v>0</v>
      </c>
      <c r="V280" s="1138">
        <f t="shared" si="34"/>
        <v>0</v>
      </c>
      <c r="W280" s="1139">
        <f>IF(ISERROR(VLOOKUP($A280,기획현황!$F:$BS,기획현황!$BG$1,FALSE))=TRUE,0,VLOOKUP($A280,기획현황!$F:$BS,기획현황!$BG$1,FALSE))</f>
        <v>0</v>
      </c>
      <c r="X280" s="1138"/>
      <c r="Y280" s="238"/>
      <c r="Z280" s="1130">
        <f t="shared" si="36"/>
        <v>0</v>
      </c>
      <c r="AA280" s="1131">
        <f t="shared" si="36"/>
        <v>0</v>
      </c>
      <c r="AB280" s="1147">
        <f t="shared" si="36"/>
        <v>0</v>
      </c>
      <c r="AC280" s="1140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30">
        <f t="shared" si="37"/>
        <v>0</v>
      </c>
      <c r="AE280" s="1141">
        <f t="shared" si="37"/>
        <v>0</v>
      </c>
      <c r="AF280" s="1141">
        <f t="shared" si="37"/>
        <v>0</v>
      </c>
      <c r="AG280" s="1141">
        <f t="shared" si="37"/>
        <v>0</v>
      </c>
      <c r="AH280" s="1142">
        <f t="shared" si="37"/>
        <v>0</v>
      </c>
      <c r="AI280" s="1142">
        <f t="shared" si="37"/>
        <v>0</v>
      </c>
      <c r="AJ280" s="1143">
        <f>IF(ISERROR(VLOOKUP($A280,기획현황!$F:$BS,기획현황!$AM$1,FALSE))=TRUE,0,VLOOKUP($A280,기획현황!$F:$BS,기획현황!$AM$1,FALSE))</f>
        <v>0</v>
      </c>
      <c r="AK280" s="1138">
        <f t="shared" si="33"/>
        <v>0</v>
      </c>
      <c r="AL280" s="31"/>
    </row>
    <row r="281" spans="2:38" ht="53.25" customHeight="1">
      <c r="B281" s="310" t="str">
        <f t="shared" si="35"/>
        <v/>
      </c>
      <c r="C281" s="1125">
        <f>IF(ISERROR(VLOOKUP($A281,기획현황!$F:$BS,기획현황!$AG$1,FALSE))=TRUE,0,VLOOKUP($A281,기획현황!$F:$BS,기획현황!$AG$1,FALSE))</f>
        <v>0</v>
      </c>
      <c r="D281" s="1125">
        <f>IF(ISERROR(VLOOKUP($A281,기획현황!$F:$BS,기획현황!$AK$1,FALSE))=TRUE,0,VLOOKUP($A281,기획현황!$F:$BS,기획현황!$AK$1,FALSE))</f>
        <v>0</v>
      </c>
      <c r="F281" s="1148"/>
      <c r="G281" s="1127" t="str">
        <f>IF(ISERROR(VLOOKUP($A281,기획현황!$F:$BS,기획현황!$U$1,FALSE))=TRUE,"",VLOOKUP($A281,기획현황!$F:$BS,기획현황!$U$1,FALSE))</f>
        <v/>
      </c>
      <c r="H281" s="1127" t="str">
        <f>IF(ISERROR(VLOOKUP($A281,기획현황!$F:$BS,기획현황!$X$1,FALSE))=TRUE,"",VLOOKUP($A281,기획현황!$F:$BS,기획현황!$X$1,FALSE))</f>
        <v/>
      </c>
      <c r="I281" s="1128" t="str">
        <f>IF(ISERROR(VLOOKUP($A281,기획현황!$F:$BS,기획현황!$AG$1,FALSE))=TRUE,"",VLOOKUP($A281,기획현황!$F:$BS,기획현황!$AG$1,FALSE))</f>
        <v/>
      </c>
      <c r="J281" s="1144">
        <f>SUMIF(기획현황!$F:$F,$A281,기획현황!$AF:$AF)</f>
        <v>0</v>
      </c>
      <c r="K281" s="1130">
        <f>IF(ISERROR(VLOOKUP($A281,기획현황!$F:$BS,기획현황!$AU$1,FALSE))=TRUE,0,VLOOKUP($A281,기획현황!$F:$BS,기획현황!$AU$1,FALSE))</f>
        <v>0</v>
      </c>
      <c r="L281" s="1131">
        <f>IF(ISERROR(VLOOKUP($A281,기획현황!$F:$BS,기획현황!$AV$1,FALSE))=TRUE,0,VLOOKUP($A281,기획현황!$F:$BS,기획현황!$AV$1,FALSE))</f>
        <v>0</v>
      </c>
      <c r="M281" s="1132">
        <f>IF(ISERROR(VLOOKUP($A281,기획현황!$F:$BS,기획현황!$AW$1,FALSE))=TRUE,0,VLOOKUP($A281,기획현황!$F:$BS,기획현황!$AW$1,FALSE))</f>
        <v>0</v>
      </c>
      <c r="N281" s="1133">
        <f>IF(ISERROR(VLOOKUP($A281,기획현황!$F:$BS,기획현황!$AP$1,FALSE))=TRUE,0,VLOOKUP($A281,기획현황!$F:$BS,기획현황!$AP$1,FALSE))</f>
        <v>0</v>
      </c>
      <c r="O281" s="1134">
        <f t="shared" si="38"/>
        <v>0</v>
      </c>
      <c r="P281" s="1135">
        <f t="shared" si="38"/>
        <v>0</v>
      </c>
      <c r="Q281" s="1135">
        <f t="shared" si="38"/>
        <v>0</v>
      </c>
      <c r="R281" s="1135">
        <f t="shared" si="38"/>
        <v>0</v>
      </c>
      <c r="S281" s="1136">
        <f t="shared" si="38"/>
        <v>0</v>
      </c>
      <c r="T281" s="1136">
        <f t="shared" si="38"/>
        <v>0</v>
      </c>
      <c r="U281" s="1137">
        <f>IF(ISERROR(VLOOKUP($A281,기획현황!$F:$BS,기획현황!$AM$1,FALSE))=TRUE,0,VLOOKUP($A281,기획현황!$F:$BS,기획현황!$AM$1,FALSE))</f>
        <v>0</v>
      </c>
      <c r="V281" s="1138">
        <f t="shared" si="34"/>
        <v>0</v>
      </c>
      <c r="W281" s="1139">
        <f>IF(ISERROR(VLOOKUP($A281,기획현황!$F:$BS,기획현황!$BG$1,FALSE))=TRUE,0,VLOOKUP($A281,기획현황!$F:$BS,기획현황!$BG$1,FALSE))</f>
        <v>0</v>
      </c>
      <c r="X281" s="1138"/>
      <c r="Y281" s="238"/>
      <c r="Z281" s="1130">
        <f t="shared" si="36"/>
        <v>0</v>
      </c>
      <c r="AA281" s="1131">
        <f t="shared" si="36"/>
        <v>0</v>
      </c>
      <c r="AB281" s="1147">
        <f t="shared" si="36"/>
        <v>0</v>
      </c>
      <c r="AC281" s="1140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30">
        <f t="shared" si="37"/>
        <v>0</v>
      </c>
      <c r="AE281" s="1141">
        <f t="shared" si="37"/>
        <v>0</v>
      </c>
      <c r="AF281" s="1141">
        <f t="shared" si="37"/>
        <v>0</v>
      </c>
      <c r="AG281" s="1141">
        <f t="shared" si="37"/>
        <v>0</v>
      </c>
      <c r="AH281" s="1142">
        <f t="shared" si="37"/>
        <v>0</v>
      </c>
      <c r="AI281" s="1142">
        <f t="shared" si="37"/>
        <v>0</v>
      </c>
      <c r="AJ281" s="1143">
        <f>IF(ISERROR(VLOOKUP($A281,기획현황!$F:$BS,기획현황!$AM$1,FALSE))=TRUE,0,VLOOKUP($A281,기획현황!$F:$BS,기획현황!$AM$1,FALSE))</f>
        <v>0</v>
      </c>
      <c r="AK281" s="1138">
        <f t="shared" si="33"/>
        <v>0</v>
      </c>
      <c r="AL281" s="31"/>
    </row>
    <row r="282" spans="2:38" ht="53.25" customHeight="1">
      <c r="B282" s="310" t="str">
        <f t="shared" si="35"/>
        <v/>
      </c>
      <c r="C282" s="1125">
        <f>IF(ISERROR(VLOOKUP($A282,기획현황!$F:$BS,기획현황!$AG$1,FALSE))=TRUE,0,VLOOKUP($A282,기획현황!$F:$BS,기획현황!$AG$1,FALSE))</f>
        <v>0</v>
      </c>
      <c r="D282" s="1125">
        <f>IF(ISERROR(VLOOKUP($A282,기획현황!$F:$BS,기획현황!$AK$1,FALSE))=TRUE,0,VLOOKUP($A282,기획현황!$F:$BS,기획현황!$AK$1,FALSE))</f>
        <v>0</v>
      </c>
      <c r="F282" s="1148"/>
      <c r="G282" s="1127" t="str">
        <f>IF(ISERROR(VLOOKUP($A282,기획현황!$F:$BS,기획현황!$U$1,FALSE))=TRUE,"",VLOOKUP($A282,기획현황!$F:$BS,기획현황!$U$1,FALSE))</f>
        <v/>
      </c>
      <c r="H282" s="1127" t="str">
        <f>IF(ISERROR(VLOOKUP($A282,기획현황!$F:$BS,기획현황!$X$1,FALSE))=TRUE,"",VLOOKUP($A282,기획현황!$F:$BS,기획현황!$X$1,FALSE))</f>
        <v/>
      </c>
      <c r="I282" s="1128" t="str">
        <f>IF(ISERROR(VLOOKUP($A282,기획현황!$F:$BS,기획현황!$AG$1,FALSE))=TRUE,"",VLOOKUP($A282,기획현황!$F:$BS,기획현황!$AG$1,FALSE))</f>
        <v/>
      </c>
      <c r="J282" s="1144">
        <f>SUMIF(기획현황!$F:$F,$A282,기획현황!$AF:$AF)</f>
        <v>0</v>
      </c>
      <c r="K282" s="1130">
        <f>IF(ISERROR(VLOOKUP($A282,기획현황!$F:$BS,기획현황!$AU$1,FALSE))=TRUE,0,VLOOKUP($A282,기획현황!$F:$BS,기획현황!$AU$1,FALSE))</f>
        <v>0</v>
      </c>
      <c r="L282" s="1131">
        <f>IF(ISERROR(VLOOKUP($A282,기획현황!$F:$BS,기획현황!$AV$1,FALSE))=TRUE,0,VLOOKUP($A282,기획현황!$F:$BS,기획현황!$AV$1,FALSE))</f>
        <v>0</v>
      </c>
      <c r="M282" s="1132">
        <f>IF(ISERROR(VLOOKUP($A282,기획현황!$F:$BS,기획현황!$AW$1,FALSE))=TRUE,0,VLOOKUP($A282,기획현황!$F:$BS,기획현황!$AW$1,FALSE))</f>
        <v>0</v>
      </c>
      <c r="N282" s="1133">
        <f>IF(ISERROR(VLOOKUP($A282,기획현황!$F:$BS,기획현황!$AP$1,FALSE))=TRUE,0,VLOOKUP($A282,기획현황!$F:$BS,기획현황!$AP$1,FALSE))</f>
        <v>0</v>
      </c>
      <c r="O282" s="1134">
        <f t="shared" si="38"/>
        <v>0</v>
      </c>
      <c r="P282" s="1135">
        <f t="shared" si="38"/>
        <v>0</v>
      </c>
      <c r="Q282" s="1135">
        <f t="shared" si="38"/>
        <v>0</v>
      </c>
      <c r="R282" s="1135">
        <f t="shared" si="38"/>
        <v>0</v>
      </c>
      <c r="S282" s="1136">
        <f t="shared" si="38"/>
        <v>0</v>
      </c>
      <c r="T282" s="1136">
        <f t="shared" si="38"/>
        <v>0</v>
      </c>
      <c r="U282" s="1137">
        <f>IF(ISERROR(VLOOKUP($A282,기획현황!$F:$BS,기획현황!$AM$1,FALSE))=TRUE,0,VLOOKUP($A282,기획현황!$F:$BS,기획현황!$AM$1,FALSE))</f>
        <v>0</v>
      </c>
      <c r="V282" s="1138">
        <f t="shared" si="34"/>
        <v>0</v>
      </c>
      <c r="W282" s="1139">
        <f>IF(ISERROR(VLOOKUP($A282,기획현황!$F:$BS,기획현황!$BG$1,FALSE))=TRUE,0,VLOOKUP($A282,기획현황!$F:$BS,기획현황!$BG$1,FALSE))</f>
        <v>0</v>
      </c>
      <c r="X282" s="1138"/>
      <c r="Y282" s="238"/>
      <c r="Z282" s="1130">
        <f t="shared" si="36"/>
        <v>0</v>
      </c>
      <c r="AA282" s="1131">
        <f t="shared" si="36"/>
        <v>0</v>
      </c>
      <c r="AB282" s="1147">
        <f t="shared" si="36"/>
        <v>0</v>
      </c>
      <c r="AC282" s="1140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30">
        <f t="shared" si="37"/>
        <v>0</v>
      </c>
      <c r="AE282" s="1141">
        <f t="shared" si="37"/>
        <v>0</v>
      </c>
      <c r="AF282" s="1141">
        <f t="shared" si="37"/>
        <v>0</v>
      </c>
      <c r="AG282" s="1141">
        <f t="shared" si="37"/>
        <v>0</v>
      </c>
      <c r="AH282" s="1142">
        <f t="shared" si="37"/>
        <v>0</v>
      </c>
      <c r="AI282" s="1142">
        <f t="shared" si="37"/>
        <v>0</v>
      </c>
      <c r="AJ282" s="1143">
        <f>IF(ISERROR(VLOOKUP($A282,기획현황!$F:$BS,기획현황!$AM$1,FALSE))=TRUE,0,VLOOKUP($A282,기획현황!$F:$BS,기획현황!$AM$1,FALSE))</f>
        <v>0</v>
      </c>
      <c r="AK282" s="1138">
        <f t="shared" si="33"/>
        <v>0</v>
      </c>
      <c r="AL282" s="31"/>
    </row>
    <row r="283" spans="2:38" ht="53.25" customHeight="1">
      <c r="B283" s="310" t="str">
        <f t="shared" si="35"/>
        <v/>
      </c>
      <c r="C283" s="1125">
        <f>IF(ISERROR(VLOOKUP($A283,기획현황!$F:$BS,기획현황!$AG$1,FALSE))=TRUE,0,VLOOKUP($A283,기획현황!$F:$BS,기획현황!$AG$1,FALSE))</f>
        <v>0</v>
      </c>
      <c r="D283" s="1125">
        <f>IF(ISERROR(VLOOKUP($A283,기획현황!$F:$BS,기획현황!$AK$1,FALSE))=TRUE,0,VLOOKUP($A283,기획현황!$F:$BS,기획현황!$AK$1,FALSE))</f>
        <v>0</v>
      </c>
      <c r="F283" s="1148"/>
      <c r="G283" s="1127" t="str">
        <f>IF(ISERROR(VLOOKUP($A283,기획현황!$F:$BS,기획현황!$U$1,FALSE))=TRUE,"",VLOOKUP($A283,기획현황!$F:$BS,기획현황!$U$1,FALSE))</f>
        <v/>
      </c>
      <c r="H283" s="1127" t="str">
        <f>IF(ISERROR(VLOOKUP($A283,기획현황!$F:$BS,기획현황!$X$1,FALSE))=TRUE,"",VLOOKUP($A283,기획현황!$F:$BS,기획현황!$X$1,FALSE))</f>
        <v/>
      </c>
      <c r="I283" s="1128" t="str">
        <f>IF(ISERROR(VLOOKUP($A283,기획현황!$F:$BS,기획현황!$AG$1,FALSE))=TRUE,"",VLOOKUP($A283,기획현황!$F:$BS,기획현황!$AG$1,FALSE))</f>
        <v/>
      </c>
      <c r="J283" s="1144">
        <f>SUMIF(기획현황!$F:$F,$A283,기획현황!$AF:$AF)</f>
        <v>0</v>
      </c>
      <c r="K283" s="1130">
        <f>IF(ISERROR(VLOOKUP($A283,기획현황!$F:$BS,기획현황!$AU$1,FALSE))=TRUE,0,VLOOKUP($A283,기획현황!$F:$BS,기획현황!$AU$1,FALSE))</f>
        <v>0</v>
      </c>
      <c r="L283" s="1131">
        <f>IF(ISERROR(VLOOKUP($A283,기획현황!$F:$BS,기획현황!$AV$1,FALSE))=TRUE,0,VLOOKUP($A283,기획현황!$F:$BS,기획현황!$AV$1,FALSE))</f>
        <v>0</v>
      </c>
      <c r="M283" s="1132">
        <f>IF(ISERROR(VLOOKUP($A283,기획현황!$F:$BS,기획현황!$AW$1,FALSE))=TRUE,0,VLOOKUP($A283,기획현황!$F:$BS,기획현황!$AW$1,FALSE))</f>
        <v>0</v>
      </c>
      <c r="N283" s="1133">
        <f>IF(ISERROR(VLOOKUP($A283,기획현황!$F:$BS,기획현황!$AP$1,FALSE))=TRUE,0,VLOOKUP($A283,기획현황!$F:$BS,기획현황!$AP$1,FALSE))</f>
        <v>0</v>
      </c>
      <c r="O283" s="1134">
        <f t="shared" si="38"/>
        <v>0</v>
      </c>
      <c r="P283" s="1135">
        <f t="shared" si="38"/>
        <v>0</v>
      </c>
      <c r="Q283" s="1135">
        <f t="shared" si="38"/>
        <v>0</v>
      </c>
      <c r="R283" s="1135">
        <f t="shared" si="38"/>
        <v>0</v>
      </c>
      <c r="S283" s="1136">
        <f t="shared" si="38"/>
        <v>0</v>
      </c>
      <c r="T283" s="1136">
        <f t="shared" si="38"/>
        <v>0</v>
      </c>
      <c r="U283" s="1137">
        <f>IF(ISERROR(VLOOKUP($A283,기획현황!$F:$BS,기획현황!$AM$1,FALSE))=TRUE,0,VLOOKUP($A283,기획현황!$F:$BS,기획현황!$AM$1,FALSE))</f>
        <v>0</v>
      </c>
      <c r="V283" s="1138">
        <f t="shared" si="34"/>
        <v>0</v>
      </c>
      <c r="W283" s="1139">
        <f>IF(ISERROR(VLOOKUP($A283,기획현황!$F:$BS,기획현황!$BG$1,FALSE))=TRUE,0,VLOOKUP($A283,기획현황!$F:$BS,기획현황!$BG$1,FALSE))</f>
        <v>0</v>
      </c>
      <c r="X283" s="1138"/>
      <c r="Y283" s="238"/>
      <c r="Z283" s="1130">
        <f t="shared" si="36"/>
        <v>0</v>
      </c>
      <c r="AA283" s="1131">
        <f t="shared" si="36"/>
        <v>0</v>
      </c>
      <c r="AB283" s="1147">
        <f t="shared" si="36"/>
        <v>0</v>
      </c>
      <c r="AC283" s="1140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30">
        <f t="shared" si="37"/>
        <v>0</v>
      </c>
      <c r="AE283" s="1141">
        <f t="shared" si="37"/>
        <v>0</v>
      </c>
      <c r="AF283" s="1141">
        <f t="shared" si="37"/>
        <v>0</v>
      </c>
      <c r="AG283" s="1141">
        <f t="shared" si="37"/>
        <v>0</v>
      </c>
      <c r="AH283" s="1142">
        <f t="shared" si="37"/>
        <v>0</v>
      </c>
      <c r="AI283" s="1142">
        <f t="shared" si="37"/>
        <v>0</v>
      </c>
      <c r="AJ283" s="1143">
        <f>IF(ISERROR(VLOOKUP($A283,기획현황!$F:$BS,기획현황!$AM$1,FALSE))=TRUE,0,VLOOKUP($A283,기획현황!$F:$BS,기획현황!$AM$1,FALSE))</f>
        <v>0</v>
      </c>
      <c r="AK283" s="1138">
        <f t="shared" si="33"/>
        <v>0</v>
      </c>
      <c r="AL283" s="31"/>
    </row>
    <row r="284" spans="2:38" ht="53.25" customHeight="1">
      <c r="B284" s="310" t="str">
        <f t="shared" si="35"/>
        <v/>
      </c>
      <c r="C284" s="1125">
        <f>IF(ISERROR(VLOOKUP($A284,기획현황!$F:$BS,기획현황!$AG$1,FALSE))=TRUE,0,VLOOKUP($A284,기획현황!$F:$BS,기획현황!$AG$1,FALSE))</f>
        <v>0</v>
      </c>
      <c r="D284" s="1125">
        <f>IF(ISERROR(VLOOKUP($A284,기획현황!$F:$BS,기획현황!$AK$1,FALSE))=TRUE,0,VLOOKUP($A284,기획현황!$F:$BS,기획현황!$AK$1,FALSE))</f>
        <v>0</v>
      </c>
      <c r="F284" s="1148"/>
      <c r="G284" s="1127" t="str">
        <f>IF(ISERROR(VLOOKUP($A284,기획현황!$F:$BS,기획현황!$U$1,FALSE))=TRUE,"",VLOOKUP($A284,기획현황!$F:$BS,기획현황!$U$1,FALSE))</f>
        <v/>
      </c>
      <c r="H284" s="1127" t="str">
        <f>IF(ISERROR(VLOOKUP($A284,기획현황!$F:$BS,기획현황!$X$1,FALSE))=TRUE,"",VLOOKUP($A284,기획현황!$F:$BS,기획현황!$X$1,FALSE))</f>
        <v/>
      </c>
      <c r="I284" s="1128" t="str">
        <f>IF(ISERROR(VLOOKUP($A284,기획현황!$F:$BS,기획현황!$AG$1,FALSE))=TRUE,"",VLOOKUP($A284,기획현황!$F:$BS,기획현황!$AG$1,FALSE))</f>
        <v/>
      </c>
      <c r="J284" s="1144">
        <f>SUMIF(기획현황!$F:$F,$A284,기획현황!$AF:$AF)</f>
        <v>0</v>
      </c>
      <c r="K284" s="1130">
        <f>IF(ISERROR(VLOOKUP($A284,기획현황!$F:$BS,기획현황!$AU$1,FALSE))=TRUE,0,VLOOKUP($A284,기획현황!$F:$BS,기획현황!$AU$1,FALSE))</f>
        <v>0</v>
      </c>
      <c r="L284" s="1131">
        <f>IF(ISERROR(VLOOKUP($A284,기획현황!$F:$BS,기획현황!$AV$1,FALSE))=TRUE,0,VLOOKUP($A284,기획현황!$F:$BS,기획현황!$AV$1,FALSE))</f>
        <v>0</v>
      </c>
      <c r="M284" s="1132">
        <f>IF(ISERROR(VLOOKUP($A284,기획현황!$F:$BS,기획현황!$AW$1,FALSE))=TRUE,0,VLOOKUP($A284,기획현황!$F:$BS,기획현황!$AW$1,FALSE))</f>
        <v>0</v>
      </c>
      <c r="N284" s="1133">
        <f>IF(ISERROR(VLOOKUP($A284,기획현황!$F:$BS,기획현황!$AP$1,FALSE))=TRUE,0,VLOOKUP($A284,기획현황!$F:$BS,기획현황!$AP$1,FALSE))</f>
        <v>0</v>
      </c>
      <c r="O284" s="1134">
        <f t="shared" si="38"/>
        <v>0</v>
      </c>
      <c r="P284" s="1135">
        <f t="shared" si="38"/>
        <v>0</v>
      </c>
      <c r="Q284" s="1135">
        <f t="shared" si="38"/>
        <v>0</v>
      </c>
      <c r="R284" s="1135">
        <f t="shared" si="38"/>
        <v>0</v>
      </c>
      <c r="S284" s="1136">
        <f t="shared" si="38"/>
        <v>0</v>
      </c>
      <c r="T284" s="1136">
        <f t="shared" si="38"/>
        <v>0</v>
      </c>
      <c r="U284" s="1137">
        <f>IF(ISERROR(VLOOKUP($A284,기획현황!$F:$BS,기획현황!$AM$1,FALSE))=TRUE,0,VLOOKUP($A284,기획현황!$F:$BS,기획현황!$AM$1,FALSE))</f>
        <v>0</v>
      </c>
      <c r="V284" s="1138">
        <f t="shared" si="34"/>
        <v>0</v>
      </c>
      <c r="W284" s="1139">
        <f>IF(ISERROR(VLOOKUP($A284,기획현황!$F:$BS,기획현황!$BG$1,FALSE))=TRUE,0,VLOOKUP($A284,기획현황!$F:$BS,기획현황!$BG$1,FALSE))</f>
        <v>0</v>
      </c>
      <c r="X284" s="1138"/>
      <c r="Y284" s="238"/>
      <c r="Z284" s="1130">
        <f t="shared" si="36"/>
        <v>0</v>
      </c>
      <c r="AA284" s="1131">
        <f t="shared" si="36"/>
        <v>0</v>
      </c>
      <c r="AB284" s="1147">
        <f t="shared" si="36"/>
        <v>0</v>
      </c>
      <c r="AC284" s="1140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30">
        <f t="shared" si="37"/>
        <v>0</v>
      </c>
      <c r="AE284" s="1141">
        <f t="shared" si="37"/>
        <v>0</v>
      </c>
      <c r="AF284" s="1141">
        <f t="shared" si="37"/>
        <v>0</v>
      </c>
      <c r="AG284" s="1141">
        <f t="shared" si="37"/>
        <v>0</v>
      </c>
      <c r="AH284" s="1142">
        <f t="shared" si="37"/>
        <v>0</v>
      </c>
      <c r="AI284" s="1142">
        <f t="shared" si="37"/>
        <v>0</v>
      </c>
      <c r="AJ284" s="1143">
        <f>IF(ISERROR(VLOOKUP($A284,기획현황!$F:$BS,기획현황!$AM$1,FALSE))=TRUE,0,VLOOKUP($A284,기획현황!$F:$BS,기획현황!$AM$1,FALSE))</f>
        <v>0</v>
      </c>
      <c r="AK284" s="1138">
        <f t="shared" si="33"/>
        <v>0</v>
      </c>
      <c r="AL284" s="31"/>
    </row>
    <row r="285" spans="2:38" ht="53.25" customHeight="1">
      <c r="B285" s="310" t="str">
        <f t="shared" si="35"/>
        <v/>
      </c>
      <c r="C285" s="1125">
        <f>IF(ISERROR(VLOOKUP($A285,기획현황!$F:$BS,기획현황!$AG$1,FALSE))=TRUE,0,VLOOKUP($A285,기획현황!$F:$BS,기획현황!$AG$1,FALSE))</f>
        <v>0</v>
      </c>
      <c r="D285" s="1125">
        <f>IF(ISERROR(VLOOKUP($A285,기획현황!$F:$BS,기획현황!$AK$1,FALSE))=TRUE,0,VLOOKUP($A285,기획현황!$F:$BS,기획현황!$AK$1,FALSE))</f>
        <v>0</v>
      </c>
      <c r="F285" s="1148"/>
      <c r="G285" s="1127" t="str">
        <f>IF(ISERROR(VLOOKUP($A285,기획현황!$F:$BS,기획현황!$U$1,FALSE))=TRUE,"",VLOOKUP($A285,기획현황!$F:$BS,기획현황!$U$1,FALSE))</f>
        <v/>
      </c>
      <c r="H285" s="1127" t="str">
        <f>IF(ISERROR(VLOOKUP($A285,기획현황!$F:$BS,기획현황!$X$1,FALSE))=TRUE,"",VLOOKUP($A285,기획현황!$F:$BS,기획현황!$X$1,FALSE))</f>
        <v/>
      </c>
      <c r="I285" s="1128" t="str">
        <f>IF(ISERROR(VLOOKUP($A285,기획현황!$F:$BS,기획현황!$AG$1,FALSE))=TRUE,"",VLOOKUP($A285,기획현황!$F:$BS,기획현황!$AG$1,FALSE))</f>
        <v/>
      </c>
      <c r="J285" s="1144">
        <f>SUMIF(기획현황!$F:$F,$A285,기획현황!$AF:$AF)</f>
        <v>0</v>
      </c>
      <c r="K285" s="1130">
        <f>IF(ISERROR(VLOOKUP($A285,기획현황!$F:$BS,기획현황!$AU$1,FALSE))=TRUE,0,VLOOKUP($A285,기획현황!$F:$BS,기획현황!$AU$1,FALSE))</f>
        <v>0</v>
      </c>
      <c r="L285" s="1131">
        <f>IF(ISERROR(VLOOKUP($A285,기획현황!$F:$BS,기획현황!$AV$1,FALSE))=TRUE,0,VLOOKUP($A285,기획현황!$F:$BS,기획현황!$AV$1,FALSE))</f>
        <v>0</v>
      </c>
      <c r="M285" s="1132">
        <f>IF(ISERROR(VLOOKUP($A285,기획현황!$F:$BS,기획현황!$AW$1,FALSE))=TRUE,0,VLOOKUP($A285,기획현황!$F:$BS,기획현황!$AW$1,FALSE))</f>
        <v>0</v>
      </c>
      <c r="N285" s="1133">
        <f>IF(ISERROR(VLOOKUP($A285,기획현황!$F:$BS,기획현황!$AP$1,FALSE))=TRUE,0,VLOOKUP($A285,기획현황!$F:$BS,기획현황!$AP$1,FALSE))</f>
        <v>0</v>
      </c>
      <c r="O285" s="1134">
        <f t="shared" si="38"/>
        <v>0</v>
      </c>
      <c r="P285" s="1135">
        <f t="shared" si="38"/>
        <v>0</v>
      </c>
      <c r="Q285" s="1135">
        <f t="shared" si="38"/>
        <v>0</v>
      </c>
      <c r="R285" s="1135">
        <f t="shared" si="38"/>
        <v>0</v>
      </c>
      <c r="S285" s="1136">
        <f t="shared" si="38"/>
        <v>0</v>
      </c>
      <c r="T285" s="1136">
        <f t="shared" si="38"/>
        <v>0</v>
      </c>
      <c r="U285" s="1137">
        <f>IF(ISERROR(VLOOKUP($A285,기획현황!$F:$BS,기획현황!$AM$1,FALSE))=TRUE,0,VLOOKUP($A285,기획현황!$F:$BS,기획현황!$AM$1,FALSE))</f>
        <v>0</v>
      </c>
      <c r="V285" s="1138">
        <f t="shared" si="34"/>
        <v>0</v>
      </c>
      <c r="W285" s="1139">
        <f>IF(ISERROR(VLOOKUP($A285,기획현황!$F:$BS,기획현황!$BG$1,FALSE))=TRUE,0,VLOOKUP($A285,기획현황!$F:$BS,기획현황!$BG$1,FALSE))</f>
        <v>0</v>
      </c>
      <c r="X285" s="1138"/>
      <c r="Y285" s="238"/>
      <c r="Z285" s="1130">
        <f t="shared" si="36"/>
        <v>0</v>
      </c>
      <c r="AA285" s="1131">
        <f t="shared" si="36"/>
        <v>0</v>
      </c>
      <c r="AB285" s="1147">
        <f t="shared" si="36"/>
        <v>0</v>
      </c>
      <c r="AC285" s="1140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30">
        <f t="shared" si="37"/>
        <v>0</v>
      </c>
      <c r="AE285" s="1141">
        <f t="shared" si="37"/>
        <v>0</v>
      </c>
      <c r="AF285" s="1141">
        <f t="shared" si="37"/>
        <v>0</v>
      </c>
      <c r="AG285" s="1141">
        <f t="shared" si="37"/>
        <v>0</v>
      </c>
      <c r="AH285" s="1142">
        <f t="shared" si="37"/>
        <v>0</v>
      </c>
      <c r="AI285" s="1142">
        <f t="shared" si="37"/>
        <v>0</v>
      </c>
      <c r="AJ285" s="1143">
        <f>IF(ISERROR(VLOOKUP($A285,기획현황!$F:$BS,기획현황!$AM$1,FALSE))=TRUE,0,VLOOKUP($A285,기획현황!$F:$BS,기획현황!$AM$1,FALSE))</f>
        <v>0</v>
      </c>
      <c r="AK285" s="1138">
        <f t="shared" si="33"/>
        <v>0</v>
      </c>
      <c r="AL285" s="31"/>
    </row>
    <row r="286" spans="2:38" ht="53.25" customHeight="1">
      <c r="B286" s="310" t="str">
        <f t="shared" si="35"/>
        <v/>
      </c>
      <c r="C286" s="1125">
        <f>IF(ISERROR(VLOOKUP($A286,기획현황!$F:$BS,기획현황!$AG$1,FALSE))=TRUE,0,VLOOKUP($A286,기획현황!$F:$BS,기획현황!$AG$1,FALSE))</f>
        <v>0</v>
      </c>
      <c r="D286" s="1125">
        <f>IF(ISERROR(VLOOKUP($A286,기획현황!$F:$BS,기획현황!$AK$1,FALSE))=TRUE,0,VLOOKUP($A286,기획현황!$F:$BS,기획현황!$AK$1,FALSE))</f>
        <v>0</v>
      </c>
      <c r="F286" s="1148"/>
      <c r="G286" s="1127" t="str">
        <f>IF(ISERROR(VLOOKUP($A286,기획현황!$F:$BS,기획현황!$U$1,FALSE))=TRUE,"",VLOOKUP($A286,기획현황!$F:$BS,기획현황!$U$1,FALSE))</f>
        <v/>
      </c>
      <c r="H286" s="1127" t="str">
        <f>IF(ISERROR(VLOOKUP($A286,기획현황!$F:$BS,기획현황!$X$1,FALSE))=TRUE,"",VLOOKUP($A286,기획현황!$F:$BS,기획현황!$X$1,FALSE))</f>
        <v/>
      </c>
      <c r="I286" s="1128" t="str">
        <f>IF(ISERROR(VLOOKUP($A286,기획현황!$F:$BS,기획현황!$AG$1,FALSE))=TRUE,"",VLOOKUP($A286,기획현황!$F:$BS,기획현황!$AG$1,FALSE))</f>
        <v/>
      </c>
      <c r="J286" s="1144">
        <f>SUMIF(기획현황!$F:$F,$A286,기획현황!$AF:$AF)</f>
        <v>0</v>
      </c>
      <c r="K286" s="1130">
        <f>IF(ISERROR(VLOOKUP($A286,기획현황!$F:$BS,기획현황!$AU$1,FALSE))=TRUE,0,VLOOKUP($A286,기획현황!$F:$BS,기획현황!$AU$1,FALSE))</f>
        <v>0</v>
      </c>
      <c r="L286" s="1131">
        <f>IF(ISERROR(VLOOKUP($A286,기획현황!$F:$BS,기획현황!$AV$1,FALSE))=TRUE,0,VLOOKUP($A286,기획현황!$F:$BS,기획현황!$AV$1,FALSE))</f>
        <v>0</v>
      </c>
      <c r="M286" s="1132">
        <f>IF(ISERROR(VLOOKUP($A286,기획현황!$F:$BS,기획현황!$AW$1,FALSE))=TRUE,0,VLOOKUP($A286,기획현황!$F:$BS,기획현황!$AW$1,FALSE))</f>
        <v>0</v>
      </c>
      <c r="N286" s="1133">
        <f>IF(ISERROR(VLOOKUP($A286,기획현황!$F:$BS,기획현황!$AP$1,FALSE))=TRUE,0,VLOOKUP($A286,기획현황!$F:$BS,기획현황!$AP$1,FALSE))</f>
        <v>0</v>
      </c>
      <c r="O286" s="1134">
        <f t="shared" si="38"/>
        <v>0</v>
      </c>
      <c r="P286" s="1135">
        <f t="shared" si="38"/>
        <v>0</v>
      </c>
      <c r="Q286" s="1135">
        <f t="shared" si="38"/>
        <v>0</v>
      </c>
      <c r="R286" s="1135">
        <f t="shared" si="38"/>
        <v>0</v>
      </c>
      <c r="S286" s="1136">
        <f t="shared" si="38"/>
        <v>0</v>
      </c>
      <c r="T286" s="1136">
        <f t="shared" si="38"/>
        <v>0</v>
      </c>
      <c r="U286" s="1137">
        <f>IF(ISERROR(VLOOKUP($A286,기획현황!$F:$BS,기획현황!$AM$1,FALSE))=TRUE,0,VLOOKUP($A286,기획현황!$F:$BS,기획현황!$AM$1,FALSE))</f>
        <v>0</v>
      </c>
      <c r="V286" s="1138">
        <f t="shared" si="34"/>
        <v>0</v>
      </c>
      <c r="W286" s="1139">
        <f>IF(ISERROR(VLOOKUP($A286,기획현황!$F:$BS,기획현황!$BG$1,FALSE))=TRUE,0,VLOOKUP($A286,기획현황!$F:$BS,기획현황!$BG$1,FALSE))</f>
        <v>0</v>
      </c>
      <c r="X286" s="1138"/>
      <c r="Y286" s="238"/>
      <c r="Z286" s="1130">
        <f t="shared" si="36"/>
        <v>0</v>
      </c>
      <c r="AA286" s="1131">
        <f t="shared" si="36"/>
        <v>0</v>
      </c>
      <c r="AB286" s="1147">
        <f t="shared" si="36"/>
        <v>0</v>
      </c>
      <c r="AC286" s="1140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30">
        <f t="shared" si="37"/>
        <v>0</v>
      </c>
      <c r="AE286" s="1141">
        <f t="shared" si="37"/>
        <v>0</v>
      </c>
      <c r="AF286" s="1141">
        <f t="shared" si="37"/>
        <v>0</v>
      </c>
      <c r="AG286" s="1141">
        <f t="shared" si="37"/>
        <v>0</v>
      </c>
      <c r="AH286" s="1142">
        <f t="shared" si="37"/>
        <v>0</v>
      </c>
      <c r="AI286" s="1142">
        <f t="shared" si="37"/>
        <v>0</v>
      </c>
      <c r="AJ286" s="1143">
        <f>IF(ISERROR(VLOOKUP($A286,기획현황!$F:$BS,기획현황!$AM$1,FALSE))=TRUE,0,VLOOKUP($A286,기획현황!$F:$BS,기획현황!$AM$1,FALSE))</f>
        <v>0</v>
      </c>
      <c r="AK286" s="1138">
        <f t="shared" si="33"/>
        <v>0</v>
      </c>
      <c r="AL286" s="31"/>
    </row>
    <row r="287" spans="2:38" ht="53.25" customHeight="1">
      <c r="B287" s="310" t="str">
        <f t="shared" si="35"/>
        <v/>
      </c>
      <c r="C287" s="1125">
        <f>IF(ISERROR(VLOOKUP($A287,기획현황!$F:$BS,기획현황!$AG$1,FALSE))=TRUE,0,VLOOKUP($A287,기획현황!$F:$BS,기획현황!$AG$1,FALSE))</f>
        <v>0</v>
      </c>
      <c r="D287" s="1125">
        <f>IF(ISERROR(VLOOKUP($A287,기획현황!$F:$BS,기획현황!$AK$1,FALSE))=TRUE,0,VLOOKUP($A287,기획현황!$F:$BS,기획현황!$AK$1,FALSE))</f>
        <v>0</v>
      </c>
      <c r="F287" s="1148"/>
      <c r="G287" s="1127" t="str">
        <f>IF(ISERROR(VLOOKUP($A287,기획현황!$F:$BS,기획현황!$U$1,FALSE))=TRUE,"",VLOOKUP($A287,기획현황!$F:$BS,기획현황!$U$1,FALSE))</f>
        <v/>
      </c>
      <c r="H287" s="1127" t="str">
        <f>IF(ISERROR(VLOOKUP($A287,기획현황!$F:$BS,기획현황!$X$1,FALSE))=TRUE,"",VLOOKUP($A287,기획현황!$F:$BS,기획현황!$X$1,FALSE))</f>
        <v/>
      </c>
      <c r="I287" s="1128" t="str">
        <f>IF(ISERROR(VLOOKUP($A287,기획현황!$F:$BS,기획현황!$AG$1,FALSE))=TRUE,"",VLOOKUP($A287,기획현황!$F:$BS,기획현황!$AG$1,FALSE))</f>
        <v/>
      </c>
      <c r="J287" s="1144">
        <f>SUMIF(기획현황!$F:$F,$A287,기획현황!$AF:$AF)</f>
        <v>0</v>
      </c>
      <c r="K287" s="1130">
        <f>IF(ISERROR(VLOOKUP($A287,기획현황!$F:$BS,기획현황!$AU$1,FALSE))=TRUE,0,VLOOKUP($A287,기획현황!$F:$BS,기획현황!$AU$1,FALSE))</f>
        <v>0</v>
      </c>
      <c r="L287" s="1131">
        <f>IF(ISERROR(VLOOKUP($A287,기획현황!$F:$BS,기획현황!$AV$1,FALSE))=TRUE,0,VLOOKUP($A287,기획현황!$F:$BS,기획현황!$AV$1,FALSE))</f>
        <v>0</v>
      </c>
      <c r="M287" s="1132">
        <f>IF(ISERROR(VLOOKUP($A287,기획현황!$F:$BS,기획현황!$AW$1,FALSE))=TRUE,0,VLOOKUP($A287,기획현황!$F:$BS,기획현황!$AW$1,FALSE))</f>
        <v>0</v>
      </c>
      <c r="N287" s="1133">
        <f>IF(ISERROR(VLOOKUP($A287,기획현황!$F:$BS,기획현황!$AP$1,FALSE))=TRUE,0,VLOOKUP($A287,기획현황!$F:$BS,기획현황!$AP$1,FALSE))</f>
        <v>0</v>
      </c>
      <c r="O287" s="1134">
        <f t="shared" si="38"/>
        <v>0</v>
      </c>
      <c r="P287" s="1135">
        <f t="shared" si="38"/>
        <v>0</v>
      </c>
      <c r="Q287" s="1135">
        <f t="shared" si="38"/>
        <v>0</v>
      </c>
      <c r="R287" s="1135">
        <f t="shared" si="38"/>
        <v>0</v>
      </c>
      <c r="S287" s="1136">
        <f t="shared" si="38"/>
        <v>0</v>
      </c>
      <c r="T287" s="1136">
        <f t="shared" si="38"/>
        <v>0</v>
      </c>
      <c r="U287" s="1137">
        <f>IF(ISERROR(VLOOKUP($A287,기획현황!$F:$BS,기획현황!$AM$1,FALSE))=TRUE,0,VLOOKUP($A287,기획현황!$F:$BS,기획현황!$AM$1,FALSE))</f>
        <v>0</v>
      </c>
      <c r="V287" s="1138">
        <f t="shared" si="34"/>
        <v>0</v>
      </c>
      <c r="W287" s="1139">
        <f>IF(ISERROR(VLOOKUP($A287,기획현황!$F:$BS,기획현황!$BG$1,FALSE))=TRUE,0,VLOOKUP($A287,기획현황!$F:$BS,기획현황!$BG$1,FALSE))</f>
        <v>0</v>
      </c>
      <c r="X287" s="1138"/>
      <c r="Y287" s="238"/>
      <c r="Z287" s="1130">
        <f t="shared" si="36"/>
        <v>0</v>
      </c>
      <c r="AA287" s="1131">
        <f t="shared" si="36"/>
        <v>0</v>
      </c>
      <c r="AB287" s="1147">
        <f t="shared" si="36"/>
        <v>0</v>
      </c>
      <c r="AC287" s="1140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30">
        <f t="shared" si="37"/>
        <v>0</v>
      </c>
      <c r="AE287" s="1141">
        <f t="shared" si="37"/>
        <v>0</v>
      </c>
      <c r="AF287" s="1141">
        <f t="shared" si="37"/>
        <v>0</v>
      </c>
      <c r="AG287" s="1141">
        <f t="shared" si="37"/>
        <v>0</v>
      </c>
      <c r="AH287" s="1142">
        <f t="shared" si="37"/>
        <v>0</v>
      </c>
      <c r="AI287" s="1142">
        <f t="shared" si="37"/>
        <v>0</v>
      </c>
      <c r="AJ287" s="1143">
        <f>IF(ISERROR(VLOOKUP($A287,기획현황!$F:$BS,기획현황!$AM$1,FALSE))=TRUE,0,VLOOKUP($A287,기획현황!$F:$BS,기획현황!$AM$1,FALSE))</f>
        <v>0</v>
      </c>
      <c r="AK287" s="1138">
        <f t="shared" si="33"/>
        <v>0</v>
      </c>
      <c r="AL287" s="31"/>
    </row>
    <row r="288" spans="2:38" ht="53.25" customHeight="1">
      <c r="B288" s="310" t="str">
        <f t="shared" si="35"/>
        <v/>
      </c>
      <c r="C288" s="1125">
        <f>IF(ISERROR(VLOOKUP($A288,기획현황!$F:$BS,기획현황!$AG$1,FALSE))=TRUE,0,VLOOKUP($A288,기획현황!$F:$BS,기획현황!$AG$1,FALSE))</f>
        <v>0</v>
      </c>
      <c r="D288" s="1125">
        <f>IF(ISERROR(VLOOKUP($A288,기획현황!$F:$BS,기획현황!$AK$1,FALSE))=TRUE,0,VLOOKUP($A288,기획현황!$F:$BS,기획현황!$AK$1,FALSE))</f>
        <v>0</v>
      </c>
      <c r="F288" s="1148"/>
      <c r="G288" s="1127" t="str">
        <f>IF(ISERROR(VLOOKUP($A288,기획현황!$F:$BS,기획현황!$U$1,FALSE))=TRUE,"",VLOOKUP($A288,기획현황!$F:$BS,기획현황!$U$1,FALSE))</f>
        <v/>
      </c>
      <c r="H288" s="1127" t="str">
        <f>IF(ISERROR(VLOOKUP($A288,기획현황!$F:$BS,기획현황!$X$1,FALSE))=TRUE,"",VLOOKUP($A288,기획현황!$F:$BS,기획현황!$X$1,FALSE))</f>
        <v/>
      </c>
      <c r="I288" s="1128" t="str">
        <f>IF(ISERROR(VLOOKUP($A288,기획현황!$F:$BS,기획현황!$AG$1,FALSE))=TRUE,"",VLOOKUP($A288,기획현황!$F:$BS,기획현황!$AG$1,FALSE))</f>
        <v/>
      </c>
      <c r="J288" s="1144">
        <f>SUMIF(기획현황!$F:$F,$A288,기획현황!$AF:$AF)</f>
        <v>0</v>
      </c>
      <c r="K288" s="1130">
        <f>IF(ISERROR(VLOOKUP($A288,기획현황!$F:$BS,기획현황!$AU$1,FALSE))=TRUE,0,VLOOKUP($A288,기획현황!$F:$BS,기획현황!$AU$1,FALSE))</f>
        <v>0</v>
      </c>
      <c r="L288" s="1131">
        <f>IF(ISERROR(VLOOKUP($A288,기획현황!$F:$BS,기획현황!$AV$1,FALSE))=TRUE,0,VLOOKUP($A288,기획현황!$F:$BS,기획현황!$AV$1,FALSE))</f>
        <v>0</v>
      </c>
      <c r="M288" s="1132">
        <f>IF(ISERROR(VLOOKUP($A288,기획현황!$F:$BS,기획현황!$AW$1,FALSE))=TRUE,0,VLOOKUP($A288,기획현황!$F:$BS,기획현황!$AW$1,FALSE))</f>
        <v>0</v>
      </c>
      <c r="N288" s="1133">
        <f>IF(ISERROR(VLOOKUP($A288,기획현황!$F:$BS,기획현황!$AP$1,FALSE))=TRUE,0,VLOOKUP($A288,기획현황!$F:$BS,기획현황!$AP$1,FALSE))</f>
        <v>0</v>
      </c>
      <c r="O288" s="1134">
        <f t="shared" si="38"/>
        <v>0</v>
      </c>
      <c r="P288" s="1135">
        <f t="shared" si="38"/>
        <v>0</v>
      </c>
      <c r="Q288" s="1135">
        <f t="shared" si="38"/>
        <v>0</v>
      </c>
      <c r="R288" s="1135">
        <f t="shared" si="38"/>
        <v>0</v>
      </c>
      <c r="S288" s="1136">
        <f t="shared" si="38"/>
        <v>0</v>
      </c>
      <c r="T288" s="1136">
        <f t="shared" si="38"/>
        <v>0</v>
      </c>
      <c r="U288" s="1137">
        <f>IF(ISERROR(VLOOKUP($A288,기획현황!$F:$BS,기획현황!$AM$1,FALSE))=TRUE,0,VLOOKUP($A288,기획현황!$F:$BS,기획현황!$AM$1,FALSE))</f>
        <v>0</v>
      </c>
      <c r="V288" s="1138">
        <f t="shared" si="34"/>
        <v>0</v>
      </c>
      <c r="W288" s="1139">
        <f>IF(ISERROR(VLOOKUP($A288,기획현황!$F:$BS,기획현황!$BG$1,FALSE))=TRUE,0,VLOOKUP($A288,기획현황!$F:$BS,기획현황!$BG$1,FALSE))</f>
        <v>0</v>
      </c>
      <c r="X288" s="1138"/>
      <c r="Y288" s="238"/>
      <c r="Z288" s="1130">
        <f t="shared" si="36"/>
        <v>0</v>
      </c>
      <c r="AA288" s="1131">
        <f t="shared" si="36"/>
        <v>0</v>
      </c>
      <c r="AB288" s="1147">
        <f t="shared" si="36"/>
        <v>0</v>
      </c>
      <c r="AC288" s="1140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30">
        <f t="shared" si="37"/>
        <v>0</v>
      </c>
      <c r="AE288" s="1141">
        <f t="shared" si="37"/>
        <v>0</v>
      </c>
      <c r="AF288" s="1141">
        <f t="shared" si="37"/>
        <v>0</v>
      </c>
      <c r="AG288" s="1141">
        <f t="shared" si="37"/>
        <v>0</v>
      </c>
      <c r="AH288" s="1142">
        <f t="shared" si="37"/>
        <v>0</v>
      </c>
      <c r="AI288" s="1142">
        <f t="shared" si="37"/>
        <v>0</v>
      </c>
      <c r="AJ288" s="1143">
        <f>IF(ISERROR(VLOOKUP($A288,기획현황!$F:$BS,기획현황!$AM$1,FALSE))=TRUE,0,VLOOKUP($A288,기획현황!$F:$BS,기획현황!$AM$1,FALSE))</f>
        <v>0</v>
      </c>
      <c r="AK288" s="1138">
        <f t="shared" si="33"/>
        <v>0</v>
      </c>
      <c r="AL288" s="31"/>
    </row>
    <row r="289" spans="2:38" ht="53.25" customHeight="1">
      <c r="B289" s="310" t="str">
        <f t="shared" si="35"/>
        <v/>
      </c>
      <c r="C289" s="1125">
        <f>IF(ISERROR(VLOOKUP($A289,기획현황!$F:$BS,기획현황!$AG$1,FALSE))=TRUE,0,VLOOKUP($A289,기획현황!$F:$BS,기획현황!$AG$1,FALSE))</f>
        <v>0</v>
      </c>
      <c r="D289" s="1125">
        <f>IF(ISERROR(VLOOKUP($A289,기획현황!$F:$BS,기획현황!$AK$1,FALSE))=TRUE,0,VLOOKUP($A289,기획현황!$F:$BS,기획현황!$AK$1,FALSE))</f>
        <v>0</v>
      </c>
      <c r="F289" s="1148"/>
      <c r="G289" s="1127" t="str">
        <f>IF(ISERROR(VLOOKUP($A289,기획현황!$F:$BS,기획현황!$U$1,FALSE))=TRUE,"",VLOOKUP($A289,기획현황!$F:$BS,기획현황!$U$1,FALSE))</f>
        <v/>
      </c>
      <c r="H289" s="1127" t="str">
        <f>IF(ISERROR(VLOOKUP($A289,기획현황!$F:$BS,기획현황!$X$1,FALSE))=TRUE,"",VLOOKUP($A289,기획현황!$F:$BS,기획현황!$X$1,FALSE))</f>
        <v/>
      </c>
      <c r="I289" s="1128" t="str">
        <f>IF(ISERROR(VLOOKUP($A289,기획현황!$F:$BS,기획현황!$AG$1,FALSE))=TRUE,"",VLOOKUP($A289,기획현황!$F:$BS,기획현황!$AG$1,FALSE))</f>
        <v/>
      </c>
      <c r="J289" s="1144">
        <f>SUMIF(기획현황!$F:$F,$A289,기획현황!$AF:$AF)</f>
        <v>0</v>
      </c>
      <c r="K289" s="1130">
        <f>IF(ISERROR(VLOOKUP($A289,기획현황!$F:$BS,기획현황!$AU$1,FALSE))=TRUE,0,VLOOKUP($A289,기획현황!$F:$BS,기획현황!$AU$1,FALSE))</f>
        <v>0</v>
      </c>
      <c r="L289" s="1131">
        <f>IF(ISERROR(VLOOKUP($A289,기획현황!$F:$BS,기획현황!$AV$1,FALSE))=TRUE,0,VLOOKUP($A289,기획현황!$F:$BS,기획현황!$AV$1,FALSE))</f>
        <v>0</v>
      </c>
      <c r="M289" s="1132">
        <f>IF(ISERROR(VLOOKUP($A289,기획현황!$F:$BS,기획현황!$AW$1,FALSE))=TRUE,0,VLOOKUP($A289,기획현황!$F:$BS,기획현황!$AW$1,FALSE))</f>
        <v>0</v>
      </c>
      <c r="N289" s="1133">
        <f>IF(ISERROR(VLOOKUP($A289,기획현황!$F:$BS,기획현황!$AP$1,FALSE))=TRUE,0,VLOOKUP($A289,기획현황!$F:$BS,기획현황!$AP$1,FALSE))</f>
        <v>0</v>
      </c>
      <c r="O289" s="1134">
        <f t="shared" si="38"/>
        <v>0</v>
      </c>
      <c r="P289" s="1135">
        <f t="shared" si="38"/>
        <v>0</v>
      </c>
      <c r="Q289" s="1135">
        <f t="shared" si="38"/>
        <v>0</v>
      </c>
      <c r="R289" s="1135">
        <f t="shared" si="38"/>
        <v>0</v>
      </c>
      <c r="S289" s="1136">
        <f t="shared" si="38"/>
        <v>0</v>
      </c>
      <c r="T289" s="1136">
        <f t="shared" si="38"/>
        <v>0</v>
      </c>
      <c r="U289" s="1137">
        <f>IF(ISERROR(VLOOKUP($A289,기획현황!$F:$BS,기획현황!$AM$1,FALSE))=TRUE,0,VLOOKUP($A289,기획현황!$F:$BS,기획현황!$AM$1,FALSE))</f>
        <v>0</v>
      </c>
      <c r="V289" s="1138">
        <f t="shared" si="34"/>
        <v>0</v>
      </c>
      <c r="W289" s="1139">
        <f>IF(ISERROR(VLOOKUP($A289,기획현황!$F:$BS,기획현황!$BG$1,FALSE))=TRUE,0,VLOOKUP($A289,기획현황!$F:$BS,기획현황!$BG$1,FALSE))</f>
        <v>0</v>
      </c>
      <c r="X289" s="1138"/>
      <c r="Y289" s="238"/>
      <c r="Z289" s="1130">
        <f t="shared" si="36"/>
        <v>0</v>
      </c>
      <c r="AA289" s="1131">
        <f t="shared" si="36"/>
        <v>0</v>
      </c>
      <c r="AB289" s="1147">
        <f t="shared" si="36"/>
        <v>0</v>
      </c>
      <c r="AC289" s="1140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30">
        <f t="shared" si="37"/>
        <v>0</v>
      </c>
      <c r="AE289" s="1141">
        <f t="shared" si="37"/>
        <v>0</v>
      </c>
      <c r="AF289" s="1141">
        <f t="shared" si="37"/>
        <v>0</v>
      </c>
      <c r="AG289" s="1141">
        <f t="shared" si="37"/>
        <v>0</v>
      </c>
      <c r="AH289" s="1142">
        <f t="shared" si="37"/>
        <v>0</v>
      </c>
      <c r="AI289" s="1142">
        <f t="shared" si="37"/>
        <v>0</v>
      </c>
      <c r="AJ289" s="1143">
        <f>IF(ISERROR(VLOOKUP($A289,기획현황!$F:$BS,기획현황!$AM$1,FALSE))=TRUE,0,VLOOKUP($A289,기획현황!$F:$BS,기획현황!$AM$1,FALSE))</f>
        <v>0</v>
      </c>
      <c r="AK289" s="1138">
        <f t="shared" si="33"/>
        <v>0</v>
      </c>
      <c r="AL289" s="31"/>
    </row>
    <row r="290" spans="2:38" ht="53.25" customHeight="1">
      <c r="B290" s="310" t="str">
        <f t="shared" si="35"/>
        <v/>
      </c>
      <c r="C290" s="1125">
        <f>IF(ISERROR(VLOOKUP($A290,기획현황!$F:$BS,기획현황!$AG$1,FALSE))=TRUE,0,VLOOKUP($A290,기획현황!$F:$BS,기획현황!$AG$1,FALSE))</f>
        <v>0</v>
      </c>
      <c r="D290" s="1125">
        <f>IF(ISERROR(VLOOKUP($A290,기획현황!$F:$BS,기획현황!$AK$1,FALSE))=TRUE,0,VLOOKUP($A290,기획현황!$F:$BS,기획현황!$AK$1,FALSE))</f>
        <v>0</v>
      </c>
      <c r="F290" s="1148"/>
      <c r="G290" s="1127" t="str">
        <f>IF(ISERROR(VLOOKUP($A290,기획현황!$F:$BS,기획현황!$U$1,FALSE))=TRUE,"",VLOOKUP($A290,기획현황!$F:$BS,기획현황!$U$1,FALSE))</f>
        <v/>
      </c>
      <c r="H290" s="1127" t="str">
        <f>IF(ISERROR(VLOOKUP($A290,기획현황!$F:$BS,기획현황!$X$1,FALSE))=TRUE,"",VLOOKUP($A290,기획현황!$F:$BS,기획현황!$X$1,FALSE))</f>
        <v/>
      </c>
      <c r="I290" s="1128" t="str">
        <f>IF(ISERROR(VLOOKUP($A290,기획현황!$F:$BS,기획현황!$AG$1,FALSE))=TRUE,"",VLOOKUP($A290,기획현황!$F:$BS,기획현황!$AG$1,FALSE))</f>
        <v/>
      </c>
      <c r="J290" s="1144">
        <f>SUMIF(기획현황!$F:$F,$A290,기획현황!$AF:$AF)</f>
        <v>0</v>
      </c>
      <c r="K290" s="1130">
        <f>IF(ISERROR(VLOOKUP($A290,기획현황!$F:$BS,기획현황!$AU$1,FALSE))=TRUE,0,VLOOKUP($A290,기획현황!$F:$BS,기획현황!$AU$1,FALSE))</f>
        <v>0</v>
      </c>
      <c r="L290" s="1131">
        <f>IF(ISERROR(VLOOKUP($A290,기획현황!$F:$BS,기획현황!$AV$1,FALSE))=TRUE,0,VLOOKUP($A290,기획현황!$F:$BS,기획현황!$AV$1,FALSE))</f>
        <v>0</v>
      </c>
      <c r="M290" s="1132">
        <f>IF(ISERROR(VLOOKUP($A290,기획현황!$F:$BS,기획현황!$AW$1,FALSE))=TRUE,0,VLOOKUP($A290,기획현황!$F:$BS,기획현황!$AW$1,FALSE))</f>
        <v>0</v>
      </c>
      <c r="N290" s="1133">
        <f>IF(ISERROR(VLOOKUP($A290,기획현황!$F:$BS,기획현황!$AP$1,FALSE))=TRUE,0,VLOOKUP($A290,기획현황!$F:$BS,기획현황!$AP$1,FALSE))</f>
        <v>0</v>
      </c>
      <c r="O290" s="1134">
        <f t="shared" si="38"/>
        <v>0</v>
      </c>
      <c r="P290" s="1135">
        <f t="shared" si="38"/>
        <v>0</v>
      </c>
      <c r="Q290" s="1135">
        <f t="shared" si="38"/>
        <v>0</v>
      </c>
      <c r="R290" s="1135">
        <f t="shared" si="38"/>
        <v>0</v>
      </c>
      <c r="S290" s="1136">
        <f t="shared" si="38"/>
        <v>0</v>
      </c>
      <c r="T290" s="1136">
        <f t="shared" si="38"/>
        <v>0</v>
      </c>
      <c r="U290" s="1137">
        <f>IF(ISERROR(VLOOKUP($A290,기획현황!$F:$BS,기획현황!$AM$1,FALSE))=TRUE,0,VLOOKUP($A290,기획현황!$F:$BS,기획현황!$AM$1,FALSE))</f>
        <v>0</v>
      </c>
      <c r="V290" s="1138">
        <f t="shared" si="34"/>
        <v>0</v>
      </c>
      <c r="W290" s="1139">
        <f>IF(ISERROR(VLOOKUP($A290,기획현황!$F:$BS,기획현황!$BG$1,FALSE))=TRUE,0,VLOOKUP($A290,기획현황!$F:$BS,기획현황!$BG$1,FALSE))</f>
        <v>0</v>
      </c>
      <c r="X290" s="1138"/>
      <c r="Y290" s="238"/>
      <c r="Z290" s="1130">
        <f t="shared" si="36"/>
        <v>0</v>
      </c>
      <c r="AA290" s="1131">
        <f t="shared" si="36"/>
        <v>0</v>
      </c>
      <c r="AB290" s="1147">
        <f t="shared" si="36"/>
        <v>0</v>
      </c>
      <c r="AC290" s="1140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30">
        <f t="shared" si="37"/>
        <v>0</v>
      </c>
      <c r="AE290" s="1141">
        <f t="shared" si="37"/>
        <v>0</v>
      </c>
      <c r="AF290" s="1141">
        <f t="shared" si="37"/>
        <v>0</v>
      </c>
      <c r="AG290" s="1141">
        <f t="shared" si="37"/>
        <v>0</v>
      </c>
      <c r="AH290" s="1142">
        <f t="shared" si="37"/>
        <v>0</v>
      </c>
      <c r="AI290" s="1142">
        <f t="shared" si="37"/>
        <v>0</v>
      </c>
      <c r="AJ290" s="1143">
        <f>IF(ISERROR(VLOOKUP($A290,기획현황!$F:$BS,기획현황!$AM$1,FALSE))=TRUE,0,VLOOKUP($A290,기획현황!$F:$BS,기획현황!$AM$1,FALSE))</f>
        <v>0</v>
      </c>
      <c r="AK290" s="1138">
        <f t="shared" si="33"/>
        <v>0</v>
      </c>
      <c r="AL290" s="31"/>
    </row>
    <row r="291" spans="2:38" ht="53.25" customHeight="1">
      <c r="B291" s="310" t="str">
        <f t="shared" si="35"/>
        <v/>
      </c>
      <c r="C291" s="1125">
        <f>IF(ISERROR(VLOOKUP($A291,기획현황!$F:$BS,기획현황!$AG$1,FALSE))=TRUE,0,VLOOKUP($A291,기획현황!$F:$BS,기획현황!$AG$1,FALSE))</f>
        <v>0</v>
      </c>
      <c r="D291" s="1125">
        <f>IF(ISERROR(VLOOKUP($A291,기획현황!$F:$BS,기획현황!$AK$1,FALSE))=TRUE,0,VLOOKUP($A291,기획현황!$F:$BS,기획현황!$AK$1,FALSE))</f>
        <v>0</v>
      </c>
      <c r="F291" s="1148"/>
      <c r="G291" s="1127" t="str">
        <f>IF(ISERROR(VLOOKUP($A291,기획현황!$F:$BS,기획현황!$U$1,FALSE))=TRUE,"",VLOOKUP($A291,기획현황!$F:$BS,기획현황!$U$1,FALSE))</f>
        <v/>
      </c>
      <c r="H291" s="1127" t="str">
        <f>IF(ISERROR(VLOOKUP($A291,기획현황!$F:$BS,기획현황!$X$1,FALSE))=TRUE,"",VLOOKUP($A291,기획현황!$F:$BS,기획현황!$X$1,FALSE))</f>
        <v/>
      </c>
      <c r="I291" s="1128" t="str">
        <f>IF(ISERROR(VLOOKUP($A291,기획현황!$F:$BS,기획현황!$AG$1,FALSE))=TRUE,"",VLOOKUP($A291,기획현황!$F:$BS,기획현황!$AG$1,FALSE))</f>
        <v/>
      </c>
      <c r="J291" s="1144">
        <f>SUMIF(기획현황!$F:$F,$A291,기획현황!$AF:$AF)</f>
        <v>0</v>
      </c>
      <c r="K291" s="1130">
        <f>IF(ISERROR(VLOOKUP($A291,기획현황!$F:$BS,기획현황!$AU$1,FALSE))=TRUE,0,VLOOKUP($A291,기획현황!$F:$BS,기획현황!$AU$1,FALSE))</f>
        <v>0</v>
      </c>
      <c r="L291" s="1131">
        <f>IF(ISERROR(VLOOKUP($A291,기획현황!$F:$BS,기획현황!$AV$1,FALSE))=TRUE,0,VLOOKUP($A291,기획현황!$F:$BS,기획현황!$AV$1,FALSE))</f>
        <v>0</v>
      </c>
      <c r="M291" s="1132">
        <f>IF(ISERROR(VLOOKUP($A291,기획현황!$F:$BS,기획현황!$AW$1,FALSE))=TRUE,0,VLOOKUP($A291,기획현황!$F:$BS,기획현황!$AW$1,FALSE))</f>
        <v>0</v>
      </c>
      <c r="N291" s="1133">
        <f>IF(ISERROR(VLOOKUP($A291,기획현황!$F:$BS,기획현황!$AP$1,FALSE))=TRUE,0,VLOOKUP($A291,기획현황!$F:$BS,기획현황!$AP$1,FALSE))</f>
        <v>0</v>
      </c>
      <c r="O291" s="1134">
        <f t="shared" si="38"/>
        <v>0</v>
      </c>
      <c r="P291" s="1135">
        <f t="shared" si="38"/>
        <v>0</v>
      </c>
      <c r="Q291" s="1135">
        <f t="shared" si="38"/>
        <v>0</v>
      </c>
      <c r="R291" s="1135">
        <f t="shared" si="38"/>
        <v>0</v>
      </c>
      <c r="S291" s="1136">
        <f t="shared" si="38"/>
        <v>0</v>
      </c>
      <c r="T291" s="1136">
        <f t="shared" si="38"/>
        <v>0</v>
      </c>
      <c r="U291" s="1137">
        <f>IF(ISERROR(VLOOKUP($A291,기획현황!$F:$BS,기획현황!$AM$1,FALSE))=TRUE,0,VLOOKUP($A291,기획현황!$F:$BS,기획현황!$AM$1,FALSE))</f>
        <v>0</v>
      </c>
      <c r="V291" s="1138">
        <f t="shared" si="34"/>
        <v>0</v>
      </c>
      <c r="W291" s="1139">
        <f>IF(ISERROR(VLOOKUP($A291,기획현황!$F:$BS,기획현황!$BG$1,FALSE))=TRUE,0,VLOOKUP($A291,기획현황!$F:$BS,기획현황!$BG$1,FALSE))</f>
        <v>0</v>
      </c>
      <c r="X291" s="1138"/>
      <c r="Y291" s="238"/>
      <c r="Z291" s="1130">
        <f t="shared" si="36"/>
        <v>0</v>
      </c>
      <c r="AA291" s="1131">
        <f t="shared" si="36"/>
        <v>0</v>
      </c>
      <c r="AB291" s="1147">
        <f t="shared" si="36"/>
        <v>0</v>
      </c>
      <c r="AC291" s="1140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30">
        <f t="shared" si="37"/>
        <v>0</v>
      </c>
      <c r="AE291" s="1141">
        <f t="shared" si="37"/>
        <v>0</v>
      </c>
      <c r="AF291" s="1141">
        <f t="shared" si="37"/>
        <v>0</v>
      </c>
      <c r="AG291" s="1141">
        <f t="shared" si="37"/>
        <v>0</v>
      </c>
      <c r="AH291" s="1142">
        <f t="shared" si="37"/>
        <v>0</v>
      </c>
      <c r="AI291" s="1142">
        <f t="shared" si="37"/>
        <v>0</v>
      </c>
      <c r="AJ291" s="1143">
        <f>IF(ISERROR(VLOOKUP($A291,기획현황!$F:$BS,기획현황!$AM$1,FALSE))=TRUE,0,VLOOKUP($A291,기획현황!$F:$BS,기획현황!$AM$1,FALSE))</f>
        <v>0</v>
      </c>
      <c r="AK291" s="1138">
        <f t="shared" si="33"/>
        <v>0</v>
      </c>
      <c r="AL291" s="31"/>
    </row>
    <row r="292" spans="2:38" ht="53.25" customHeight="1">
      <c r="B292" s="310" t="str">
        <f t="shared" si="35"/>
        <v/>
      </c>
      <c r="C292" s="1125">
        <f>IF(ISERROR(VLOOKUP($A292,기획현황!$F:$BS,기획현황!$AG$1,FALSE))=TRUE,0,VLOOKUP($A292,기획현황!$F:$BS,기획현황!$AG$1,FALSE))</f>
        <v>0</v>
      </c>
      <c r="D292" s="1125">
        <f>IF(ISERROR(VLOOKUP($A292,기획현황!$F:$BS,기획현황!$AK$1,FALSE))=TRUE,0,VLOOKUP($A292,기획현황!$F:$BS,기획현황!$AK$1,FALSE))</f>
        <v>0</v>
      </c>
      <c r="F292" s="1148"/>
      <c r="G292" s="1127" t="str">
        <f>IF(ISERROR(VLOOKUP($A292,기획현황!$F:$BS,기획현황!$U$1,FALSE))=TRUE,"",VLOOKUP($A292,기획현황!$F:$BS,기획현황!$U$1,FALSE))</f>
        <v/>
      </c>
      <c r="H292" s="1127" t="str">
        <f>IF(ISERROR(VLOOKUP($A292,기획현황!$F:$BS,기획현황!$X$1,FALSE))=TRUE,"",VLOOKUP($A292,기획현황!$F:$BS,기획현황!$X$1,FALSE))</f>
        <v/>
      </c>
      <c r="I292" s="1128" t="str">
        <f>IF(ISERROR(VLOOKUP($A292,기획현황!$F:$BS,기획현황!$AG$1,FALSE))=TRUE,"",VLOOKUP($A292,기획현황!$F:$BS,기획현황!$AG$1,FALSE))</f>
        <v/>
      </c>
      <c r="J292" s="1144">
        <f>SUMIF(기획현황!$F:$F,$A292,기획현황!$AF:$AF)</f>
        <v>0</v>
      </c>
      <c r="K292" s="1130">
        <f>IF(ISERROR(VLOOKUP($A292,기획현황!$F:$BS,기획현황!$AU$1,FALSE))=TRUE,0,VLOOKUP($A292,기획현황!$F:$BS,기획현황!$AU$1,FALSE))</f>
        <v>0</v>
      </c>
      <c r="L292" s="1131">
        <f>IF(ISERROR(VLOOKUP($A292,기획현황!$F:$BS,기획현황!$AV$1,FALSE))=TRUE,0,VLOOKUP($A292,기획현황!$F:$BS,기획현황!$AV$1,FALSE))</f>
        <v>0</v>
      </c>
      <c r="M292" s="1132">
        <f>IF(ISERROR(VLOOKUP($A292,기획현황!$F:$BS,기획현황!$AW$1,FALSE))=TRUE,0,VLOOKUP($A292,기획현황!$F:$BS,기획현황!$AW$1,FALSE))</f>
        <v>0</v>
      </c>
      <c r="N292" s="1133">
        <f>IF(ISERROR(VLOOKUP($A292,기획현황!$F:$BS,기획현황!$AP$1,FALSE))=TRUE,0,VLOOKUP($A292,기획현황!$F:$BS,기획현황!$AP$1,FALSE))</f>
        <v>0</v>
      </c>
      <c r="O292" s="1134">
        <f t="shared" si="38"/>
        <v>0</v>
      </c>
      <c r="P292" s="1135">
        <f t="shared" si="38"/>
        <v>0</v>
      </c>
      <c r="Q292" s="1135">
        <f t="shared" si="38"/>
        <v>0</v>
      </c>
      <c r="R292" s="1135">
        <f t="shared" si="38"/>
        <v>0</v>
      </c>
      <c r="S292" s="1136">
        <f t="shared" si="38"/>
        <v>0</v>
      </c>
      <c r="T292" s="1136">
        <f t="shared" si="38"/>
        <v>0</v>
      </c>
      <c r="U292" s="1137">
        <f>IF(ISERROR(VLOOKUP($A292,기획현황!$F:$BS,기획현황!$AM$1,FALSE))=TRUE,0,VLOOKUP($A292,기획현황!$F:$BS,기획현황!$AM$1,FALSE))</f>
        <v>0</v>
      </c>
      <c r="V292" s="1138">
        <f t="shared" si="34"/>
        <v>0</v>
      </c>
      <c r="W292" s="1139">
        <f>IF(ISERROR(VLOOKUP($A292,기획현황!$F:$BS,기획현황!$BG$1,FALSE))=TRUE,0,VLOOKUP($A292,기획현황!$F:$BS,기획현황!$BG$1,FALSE))</f>
        <v>0</v>
      </c>
      <c r="X292" s="1138"/>
      <c r="Y292" s="238"/>
      <c r="Z292" s="1130">
        <f t="shared" si="36"/>
        <v>0</v>
      </c>
      <c r="AA292" s="1131">
        <f t="shared" si="36"/>
        <v>0</v>
      </c>
      <c r="AB292" s="1147">
        <f t="shared" si="36"/>
        <v>0</v>
      </c>
      <c r="AC292" s="1140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30">
        <f t="shared" si="37"/>
        <v>0</v>
      </c>
      <c r="AE292" s="1141">
        <f t="shared" si="37"/>
        <v>0</v>
      </c>
      <c r="AF292" s="1141">
        <f t="shared" si="37"/>
        <v>0</v>
      </c>
      <c r="AG292" s="1141">
        <f t="shared" si="37"/>
        <v>0</v>
      </c>
      <c r="AH292" s="1142">
        <f t="shared" si="37"/>
        <v>0</v>
      </c>
      <c r="AI292" s="1142">
        <f t="shared" si="37"/>
        <v>0</v>
      </c>
      <c r="AJ292" s="1143">
        <f>IF(ISERROR(VLOOKUP($A292,기획현황!$F:$BS,기획현황!$AM$1,FALSE))=TRUE,0,VLOOKUP($A292,기획현황!$F:$BS,기획현황!$AM$1,FALSE))</f>
        <v>0</v>
      </c>
      <c r="AK292" s="1138">
        <f t="shared" si="33"/>
        <v>0</v>
      </c>
      <c r="AL292" s="31"/>
    </row>
    <row r="293" spans="2:38" ht="53.25" customHeight="1">
      <c r="B293" s="310" t="str">
        <f t="shared" si="35"/>
        <v/>
      </c>
      <c r="C293" s="1125">
        <f>IF(ISERROR(VLOOKUP($A293,기획현황!$F:$BS,기획현황!$AG$1,FALSE))=TRUE,0,VLOOKUP($A293,기획현황!$F:$BS,기획현황!$AG$1,FALSE))</f>
        <v>0</v>
      </c>
      <c r="D293" s="1125">
        <f>IF(ISERROR(VLOOKUP($A293,기획현황!$F:$BS,기획현황!$AK$1,FALSE))=TRUE,0,VLOOKUP($A293,기획현황!$F:$BS,기획현황!$AK$1,FALSE))</f>
        <v>0</v>
      </c>
      <c r="F293" s="1148"/>
      <c r="G293" s="1127" t="str">
        <f>IF(ISERROR(VLOOKUP($A293,기획현황!$F:$BS,기획현황!$U$1,FALSE))=TRUE,"",VLOOKUP($A293,기획현황!$F:$BS,기획현황!$U$1,FALSE))</f>
        <v/>
      </c>
      <c r="H293" s="1127" t="str">
        <f>IF(ISERROR(VLOOKUP($A293,기획현황!$F:$BS,기획현황!$X$1,FALSE))=TRUE,"",VLOOKUP($A293,기획현황!$F:$BS,기획현황!$X$1,FALSE))</f>
        <v/>
      </c>
      <c r="I293" s="1128" t="str">
        <f>IF(ISERROR(VLOOKUP($A293,기획현황!$F:$BS,기획현황!$AG$1,FALSE))=TRUE,"",VLOOKUP($A293,기획현황!$F:$BS,기획현황!$AG$1,FALSE))</f>
        <v/>
      </c>
      <c r="J293" s="1144">
        <f>SUMIF(기획현황!$F:$F,$A293,기획현황!$AF:$AF)</f>
        <v>0</v>
      </c>
      <c r="K293" s="1130">
        <f>IF(ISERROR(VLOOKUP($A293,기획현황!$F:$BS,기획현황!$AU$1,FALSE))=TRUE,0,VLOOKUP($A293,기획현황!$F:$BS,기획현황!$AU$1,FALSE))</f>
        <v>0</v>
      </c>
      <c r="L293" s="1131">
        <f>IF(ISERROR(VLOOKUP($A293,기획현황!$F:$BS,기획현황!$AV$1,FALSE))=TRUE,0,VLOOKUP($A293,기획현황!$F:$BS,기획현황!$AV$1,FALSE))</f>
        <v>0</v>
      </c>
      <c r="M293" s="1132">
        <f>IF(ISERROR(VLOOKUP($A293,기획현황!$F:$BS,기획현황!$AW$1,FALSE))=TRUE,0,VLOOKUP($A293,기획현황!$F:$BS,기획현황!$AW$1,FALSE))</f>
        <v>0</v>
      </c>
      <c r="N293" s="1133">
        <f>IF(ISERROR(VLOOKUP($A293,기획현황!$F:$BS,기획현황!$AP$1,FALSE))=TRUE,0,VLOOKUP($A293,기획현황!$F:$BS,기획현황!$AP$1,FALSE))</f>
        <v>0</v>
      </c>
      <c r="O293" s="1134">
        <f t="shared" si="38"/>
        <v>0</v>
      </c>
      <c r="P293" s="1135">
        <f t="shared" si="38"/>
        <v>0</v>
      </c>
      <c r="Q293" s="1135">
        <f t="shared" si="38"/>
        <v>0</v>
      </c>
      <c r="R293" s="1135">
        <f t="shared" si="38"/>
        <v>0</v>
      </c>
      <c r="S293" s="1136">
        <f t="shared" si="38"/>
        <v>0</v>
      </c>
      <c r="T293" s="1136">
        <f t="shared" si="38"/>
        <v>0</v>
      </c>
      <c r="U293" s="1137">
        <f>IF(ISERROR(VLOOKUP($A293,기획현황!$F:$BS,기획현황!$AM$1,FALSE))=TRUE,0,VLOOKUP($A293,기획현황!$F:$BS,기획현황!$AM$1,FALSE))</f>
        <v>0</v>
      </c>
      <c r="V293" s="1138">
        <f t="shared" si="34"/>
        <v>0</v>
      </c>
      <c r="W293" s="1139">
        <f>IF(ISERROR(VLOOKUP($A293,기획현황!$F:$BS,기획현황!$BG$1,FALSE))=TRUE,0,VLOOKUP($A293,기획현황!$F:$BS,기획현황!$BG$1,FALSE))</f>
        <v>0</v>
      </c>
      <c r="X293" s="1138"/>
      <c r="Y293" s="238"/>
      <c r="Z293" s="1130">
        <f t="shared" si="36"/>
        <v>0</v>
      </c>
      <c r="AA293" s="1131">
        <f t="shared" si="36"/>
        <v>0</v>
      </c>
      <c r="AB293" s="1147">
        <f t="shared" si="36"/>
        <v>0</v>
      </c>
      <c r="AC293" s="1140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30">
        <f t="shared" si="37"/>
        <v>0</v>
      </c>
      <c r="AE293" s="1141">
        <f t="shared" si="37"/>
        <v>0</v>
      </c>
      <c r="AF293" s="1141">
        <f t="shared" si="37"/>
        <v>0</v>
      </c>
      <c r="AG293" s="1141">
        <f t="shared" si="37"/>
        <v>0</v>
      </c>
      <c r="AH293" s="1142">
        <f t="shared" si="37"/>
        <v>0</v>
      </c>
      <c r="AI293" s="1142">
        <f t="shared" si="37"/>
        <v>0</v>
      </c>
      <c r="AJ293" s="1143">
        <f>IF(ISERROR(VLOOKUP($A293,기획현황!$F:$BS,기획현황!$AM$1,FALSE))=TRUE,0,VLOOKUP($A293,기획현황!$F:$BS,기획현황!$AM$1,FALSE))</f>
        <v>0</v>
      </c>
      <c r="AK293" s="1138">
        <f t="shared" si="33"/>
        <v>0</v>
      </c>
      <c r="AL293" s="31"/>
    </row>
    <row r="294" spans="2:38" ht="53.25" customHeight="1">
      <c r="B294" s="310" t="str">
        <f t="shared" si="35"/>
        <v/>
      </c>
      <c r="C294" s="1125">
        <f>IF(ISERROR(VLOOKUP($A294,기획현황!$F:$BS,기획현황!$AG$1,FALSE))=TRUE,0,VLOOKUP($A294,기획현황!$F:$BS,기획현황!$AG$1,FALSE))</f>
        <v>0</v>
      </c>
      <c r="D294" s="1125">
        <f>IF(ISERROR(VLOOKUP($A294,기획현황!$F:$BS,기획현황!$AK$1,FALSE))=TRUE,0,VLOOKUP($A294,기획현황!$F:$BS,기획현황!$AK$1,FALSE))</f>
        <v>0</v>
      </c>
      <c r="F294" s="1148"/>
      <c r="G294" s="1127" t="str">
        <f>IF(ISERROR(VLOOKUP($A294,기획현황!$F:$BS,기획현황!$U$1,FALSE))=TRUE,"",VLOOKUP($A294,기획현황!$F:$BS,기획현황!$U$1,FALSE))</f>
        <v/>
      </c>
      <c r="H294" s="1127" t="str">
        <f>IF(ISERROR(VLOOKUP($A294,기획현황!$F:$BS,기획현황!$X$1,FALSE))=TRUE,"",VLOOKUP($A294,기획현황!$F:$BS,기획현황!$X$1,FALSE))</f>
        <v/>
      </c>
      <c r="I294" s="1128" t="str">
        <f>IF(ISERROR(VLOOKUP($A294,기획현황!$F:$BS,기획현황!$AG$1,FALSE))=TRUE,"",VLOOKUP($A294,기획현황!$F:$BS,기획현황!$AG$1,FALSE))</f>
        <v/>
      </c>
      <c r="J294" s="1144">
        <f>SUMIF(기획현황!$F:$F,$A294,기획현황!$AF:$AF)</f>
        <v>0</v>
      </c>
      <c r="K294" s="1130">
        <f>IF(ISERROR(VLOOKUP($A294,기획현황!$F:$BS,기획현황!$AU$1,FALSE))=TRUE,0,VLOOKUP($A294,기획현황!$F:$BS,기획현황!$AU$1,FALSE))</f>
        <v>0</v>
      </c>
      <c r="L294" s="1131">
        <f>IF(ISERROR(VLOOKUP($A294,기획현황!$F:$BS,기획현황!$AV$1,FALSE))=TRUE,0,VLOOKUP($A294,기획현황!$F:$BS,기획현황!$AV$1,FALSE))</f>
        <v>0</v>
      </c>
      <c r="M294" s="1132">
        <f>IF(ISERROR(VLOOKUP($A294,기획현황!$F:$BS,기획현황!$AW$1,FALSE))=TRUE,0,VLOOKUP($A294,기획현황!$F:$BS,기획현황!$AW$1,FALSE))</f>
        <v>0</v>
      </c>
      <c r="N294" s="1133">
        <f>IF(ISERROR(VLOOKUP($A294,기획현황!$F:$BS,기획현황!$AP$1,FALSE))=TRUE,0,VLOOKUP($A294,기획현황!$F:$BS,기획현황!$AP$1,FALSE))</f>
        <v>0</v>
      </c>
      <c r="O294" s="1134">
        <f t="shared" si="38"/>
        <v>0</v>
      </c>
      <c r="P294" s="1135">
        <f t="shared" si="38"/>
        <v>0</v>
      </c>
      <c r="Q294" s="1135">
        <f t="shared" si="38"/>
        <v>0</v>
      </c>
      <c r="R294" s="1135">
        <f t="shared" si="38"/>
        <v>0</v>
      </c>
      <c r="S294" s="1136">
        <f t="shared" si="38"/>
        <v>0</v>
      </c>
      <c r="T294" s="1136">
        <f t="shared" si="38"/>
        <v>0</v>
      </c>
      <c r="U294" s="1137">
        <f>IF(ISERROR(VLOOKUP($A294,기획현황!$F:$BS,기획현황!$AM$1,FALSE))=TRUE,0,VLOOKUP($A294,기획현황!$F:$BS,기획현황!$AM$1,FALSE))</f>
        <v>0</v>
      </c>
      <c r="V294" s="1138">
        <f t="shared" si="34"/>
        <v>0</v>
      </c>
      <c r="W294" s="1139">
        <f>IF(ISERROR(VLOOKUP($A294,기획현황!$F:$BS,기획현황!$BG$1,FALSE))=TRUE,0,VLOOKUP($A294,기획현황!$F:$BS,기획현황!$BG$1,FALSE))</f>
        <v>0</v>
      </c>
      <c r="X294" s="1138"/>
      <c r="Y294" s="238"/>
      <c r="Z294" s="1130">
        <f t="shared" si="36"/>
        <v>0</v>
      </c>
      <c r="AA294" s="1131">
        <f t="shared" si="36"/>
        <v>0</v>
      </c>
      <c r="AB294" s="1147">
        <f t="shared" si="36"/>
        <v>0</v>
      </c>
      <c r="AC294" s="1140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30">
        <f t="shared" si="37"/>
        <v>0</v>
      </c>
      <c r="AE294" s="1141">
        <f t="shared" si="37"/>
        <v>0</v>
      </c>
      <c r="AF294" s="1141">
        <f t="shared" si="37"/>
        <v>0</v>
      </c>
      <c r="AG294" s="1141">
        <f t="shared" si="37"/>
        <v>0</v>
      </c>
      <c r="AH294" s="1142">
        <f t="shared" si="37"/>
        <v>0</v>
      </c>
      <c r="AI294" s="1142">
        <f t="shared" si="37"/>
        <v>0</v>
      </c>
      <c r="AJ294" s="1143">
        <f>IF(ISERROR(VLOOKUP($A294,기획현황!$F:$BS,기획현황!$AM$1,FALSE))=TRUE,0,VLOOKUP($A294,기획현황!$F:$BS,기획현황!$AM$1,FALSE))</f>
        <v>0</v>
      </c>
      <c r="AK294" s="1138">
        <f t="shared" si="33"/>
        <v>0</v>
      </c>
      <c r="AL294" s="31"/>
    </row>
    <row r="295" spans="2:38" ht="53.25" customHeight="1">
      <c r="B295" s="310" t="str">
        <f t="shared" si="35"/>
        <v/>
      </c>
      <c r="C295" s="1125">
        <f>IF(ISERROR(VLOOKUP($A295,기획현황!$F:$BS,기획현황!$AG$1,FALSE))=TRUE,0,VLOOKUP($A295,기획현황!$F:$BS,기획현황!$AG$1,FALSE))</f>
        <v>0</v>
      </c>
      <c r="D295" s="1125">
        <f>IF(ISERROR(VLOOKUP($A295,기획현황!$F:$BS,기획현황!$AK$1,FALSE))=TRUE,0,VLOOKUP($A295,기획현황!$F:$BS,기획현황!$AK$1,FALSE))</f>
        <v>0</v>
      </c>
      <c r="F295" s="1148"/>
      <c r="G295" s="1127" t="str">
        <f>IF(ISERROR(VLOOKUP($A295,기획현황!$F:$BS,기획현황!$U$1,FALSE))=TRUE,"",VLOOKUP($A295,기획현황!$F:$BS,기획현황!$U$1,FALSE))</f>
        <v/>
      </c>
      <c r="H295" s="1127" t="str">
        <f>IF(ISERROR(VLOOKUP($A295,기획현황!$F:$BS,기획현황!$X$1,FALSE))=TRUE,"",VLOOKUP($A295,기획현황!$F:$BS,기획현황!$X$1,FALSE))</f>
        <v/>
      </c>
      <c r="I295" s="1128" t="str">
        <f>IF(ISERROR(VLOOKUP($A295,기획현황!$F:$BS,기획현황!$AG$1,FALSE))=TRUE,"",VLOOKUP($A295,기획현황!$F:$BS,기획현황!$AG$1,FALSE))</f>
        <v/>
      </c>
      <c r="J295" s="1144">
        <f>SUMIF(기획현황!$F:$F,$A295,기획현황!$AF:$AF)</f>
        <v>0</v>
      </c>
      <c r="K295" s="1130">
        <f>IF(ISERROR(VLOOKUP($A295,기획현황!$F:$BS,기획현황!$AU$1,FALSE))=TRUE,0,VLOOKUP($A295,기획현황!$F:$BS,기획현황!$AU$1,FALSE))</f>
        <v>0</v>
      </c>
      <c r="L295" s="1131">
        <f>IF(ISERROR(VLOOKUP($A295,기획현황!$F:$BS,기획현황!$AV$1,FALSE))=TRUE,0,VLOOKUP($A295,기획현황!$F:$BS,기획현황!$AV$1,FALSE))</f>
        <v>0</v>
      </c>
      <c r="M295" s="1132">
        <f>IF(ISERROR(VLOOKUP($A295,기획현황!$F:$BS,기획현황!$AW$1,FALSE))=TRUE,0,VLOOKUP($A295,기획현황!$F:$BS,기획현황!$AW$1,FALSE))</f>
        <v>0</v>
      </c>
      <c r="N295" s="1133">
        <f>IF(ISERROR(VLOOKUP($A295,기획현황!$F:$BS,기획현황!$AP$1,FALSE))=TRUE,0,VLOOKUP($A295,기획현황!$F:$BS,기획현황!$AP$1,FALSE))</f>
        <v>0</v>
      </c>
      <c r="O295" s="1134">
        <f t="shared" si="38"/>
        <v>0</v>
      </c>
      <c r="P295" s="1135">
        <f t="shared" si="38"/>
        <v>0</v>
      </c>
      <c r="Q295" s="1135">
        <f t="shared" si="38"/>
        <v>0</v>
      </c>
      <c r="R295" s="1135">
        <f t="shared" si="38"/>
        <v>0</v>
      </c>
      <c r="S295" s="1136">
        <f t="shared" si="38"/>
        <v>0</v>
      </c>
      <c r="T295" s="1136">
        <f t="shared" si="38"/>
        <v>0</v>
      </c>
      <c r="U295" s="1137">
        <f>IF(ISERROR(VLOOKUP($A295,기획현황!$F:$BS,기획현황!$AM$1,FALSE))=TRUE,0,VLOOKUP($A295,기획현황!$F:$BS,기획현황!$AM$1,FALSE))</f>
        <v>0</v>
      </c>
      <c r="V295" s="1138">
        <f t="shared" si="34"/>
        <v>0</v>
      </c>
      <c r="W295" s="1139">
        <f>IF(ISERROR(VLOOKUP($A295,기획현황!$F:$BS,기획현황!$BG$1,FALSE))=TRUE,0,VLOOKUP($A295,기획현황!$F:$BS,기획현황!$BG$1,FALSE))</f>
        <v>0</v>
      </c>
      <c r="X295" s="1138"/>
      <c r="Y295" s="238"/>
      <c r="Z295" s="1130">
        <f t="shared" si="36"/>
        <v>0</v>
      </c>
      <c r="AA295" s="1131">
        <f t="shared" si="36"/>
        <v>0</v>
      </c>
      <c r="AB295" s="1147">
        <f t="shared" si="36"/>
        <v>0</v>
      </c>
      <c r="AC295" s="1140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30">
        <f t="shared" si="37"/>
        <v>0</v>
      </c>
      <c r="AE295" s="1141">
        <f t="shared" si="37"/>
        <v>0</v>
      </c>
      <c r="AF295" s="1141">
        <f t="shared" si="37"/>
        <v>0</v>
      </c>
      <c r="AG295" s="1141">
        <f t="shared" si="37"/>
        <v>0</v>
      </c>
      <c r="AH295" s="1142">
        <f t="shared" si="37"/>
        <v>0</v>
      </c>
      <c r="AI295" s="1142">
        <f t="shared" si="37"/>
        <v>0</v>
      </c>
      <c r="AJ295" s="1143">
        <f>IF(ISERROR(VLOOKUP($A295,기획현황!$F:$BS,기획현황!$AM$1,FALSE))=TRUE,0,VLOOKUP($A295,기획현황!$F:$BS,기획현황!$AM$1,FALSE))</f>
        <v>0</v>
      </c>
      <c r="AK295" s="1138">
        <f t="shared" si="33"/>
        <v>0</v>
      </c>
      <c r="AL295" s="31"/>
    </row>
    <row r="296" spans="2:38" ht="53.25" customHeight="1">
      <c r="B296" s="310" t="str">
        <f t="shared" si="35"/>
        <v/>
      </c>
      <c r="C296" s="1125">
        <f>IF(ISERROR(VLOOKUP($A296,기획현황!$F:$BS,기획현황!$AG$1,FALSE))=TRUE,0,VLOOKUP($A296,기획현황!$F:$BS,기획현황!$AG$1,FALSE))</f>
        <v>0</v>
      </c>
      <c r="D296" s="1125">
        <f>IF(ISERROR(VLOOKUP($A296,기획현황!$F:$BS,기획현황!$AK$1,FALSE))=TRUE,0,VLOOKUP($A296,기획현황!$F:$BS,기획현황!$AK$1,FALSE))</f>
        <v>0</v>
      </c>
      <c r="F296" s="1148"/>
      <c r="G296" s="1127" t="str">
        <f>IF(ISERROR(VLOOKUP($A296,기획현황!$F:$BS,기획현황!$U$1,FALSE))=TRUE,"",VLOOKUP($A296,기획현황!$F:$BS,기획현황!$U$1,FALSE))</f>
        <v/>
      </c>
      <c r="H296" s="1127" t="str">
        <f>IF(ISERROR(VLOOKUP($A296,기획현황!$F:$BS,기획현황!$X$1,FALSE))=TRUE,"",VLOOKUP($A296,기획현황!$F:$BS,기획현황!$X$1,FALSE))</f>
        <v/>
      </c>
      <c r="I296" s="1128" t="str">
        <f>IF(ISERROR(VLOOKUP($A296,기획현황!$F:$BS,기획현황!$AG$1,FALSE))=TRUE,"",VLOOKUP($A296,기획현황!$F:$BS,기획현황!$AG$1,FALSE))</f>
        <v/>
      </c>
      <c r="J296" s="1144">
        <f>SUMIF(기획현황!$F:$F,$A296,기획현황!$AF:$AF)</f>
        <v>0</v>
      </c>
      <c r="K296" s="1130">
        <f>IF(ISERROR(VLOOKUP($A296,기획현황!$F:$BS,기획현황!$AU$1,FALSE))=TRUE,0,VLOOKUP($A296,기획현황!$F:$BS,기획현황!$AU$1,FALSE))</f>
        <v>0</v>
      </c>
      <c r="L296" s="1131">
        <f>IF(ISERROR(VLOOKUP($A296,기획현황!$F:$BS,기획현황!$AV$1,FALSE))=TRUE,0,VLOOKUP($A296,기획현황!$F:$BS,기획현황!$AV$1,FALSE))</f>
        <v>0</v>
      </c>
      <c r="M296" s="1132">
        <f>IF(ISERROR(VLOOKUP($A296,기획현황!$F:$BS,기획현황!$AW$1,FALSE))=TRUE,0,VLOOKUP($A296,기획현황!$F:$BS,기획현황!$AW$1,FALSE))</f>
        <v>0</v>
      </c>
      <c r="N296" s="1133">
        <f>IF(ISERROR(VLOOKUP($A296,기획현황!$F:$BS,기획현황!$AP$1,FALSE))=TRUE,0,VLOOKUP($A296,기획현황!$F:$BS,기획현황!$AP$1,FALSE))</f>
        <v>0</v>
      </c>
      <c r="O296" s="1134">
        <f t="shared" si="38"/>
        <v>0</v>
      </c>
      <c r="P296" s="1135">
        <f t="shared" si="38"/>
        <v>0</v>
      </c>
      <c r="Q296" s="1135">
        <f t="shared" si="38"/>
        <v>0</v>
      </c>
      <c r="R296" s="1135">
        <f t="shared" si="38"/>
        <v>0</v>
      </c>
      <c r="S296" s="1136">
        <f t="shared" si="38"/>
        <v>0</v>
      </c>
      <c r="T296" s="1136">
        <f t="shared" si="38"/>
        <v>0</v>
      </c>
      <c r="U296" s="1137">
        <f>IF(ISERROR(VLOOKUP($A296,기획현황!$F:$BS,기획현황!$AM$1,FALSE))=TRUE,0,VLOOKUP($A296,기획현황!$F:$BS,기획현황!$AM$1,FALSE))</f>
        <v>0</v>
      </c>
      <c r="V296" s="1138">
        <f t="shared" si="34"/>
        <v>0</v>
      </c>
      <c r="W296" s="1139">
        <f>IF(ISERROR(VLOOKUP($A296,기획현황!$F:$BS,기획현황!$BG$1,FALSE))=TRUE,0,VLOOKUP($A296,기획현황!$F:$BS,기획현황!$BG$1,FALSE))</f>
        <v>0</v>
      </c>
      <c r="X296" s="1138"/>
      <c r="Y296" s="238"/>
      <c r="Z296" s="1130">
        <f t="shared" si="36"/>
        <v>0</v>
      </c>
      <c r="AA296" s="1131">
        <f t="shared" si="36"/>
        <v>0</v>
      </c>
      <c r="AB296" s="1147">
        <f t="shared" si="36"/>
        <v>0</v>
      </c>
      <c r="AC296" s="1140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30">
        <f t="shared" si="37"/>
        <v>0</v>
      </c>
      <c r="AE296" s="1141">
        <f t="shared" si="37"/>
        <v>0</v>
      </c>
      <c r="AF296" s="1141">
        <f t="shared" si="37"/>
        <v>0</v>
      </c>
      <c r="AG296" s="1141">
        <f t="shared" si="37"/>
        <v>0</v>
      </c>
      <c r="AH296" s="1142">
        <f t="shared" si="37"/>
        <v>0</v>
      </c>
      <c r="AI296" s="1142">
        <f t="shared" si="37"/>
        <v>0</v>
      </c>
      <c r="AJ296" s="1143">
        <f>IF(ISERROR(VLOOKUP($A296,기획현황!$F:$BS,기획현황!$AM$1,FALSE))=TRUE,0,VLOOKUP($A296,기획현황!$F:$BS,기획현황!$AM$1,FALSE))</f>
        <v>0</v>
      </c>
      <c r="AK296" s="1138">
        <f t="shared" si="33"/>
        <v>0</v>
      </c>
      <c r="AL296" s="31"/>
    </row>
    <row r="297" spans="2:38" ht="53.25" customHeight="1">
      <c r="B297" s="310" t="str">
        <f t="shared" si="35"/>
        <v/>
      </c>
      <c r="C297" s="1125">
        <f>IF(ISERROR(VLOOKUP($A297,기획현황!$F:$BS,기획현황!$AG$1,FALSE))=TRUE,0,VLOOKUP($A297,기획현황!$F:$BS,기획현황!$AG$1,FALSE))</f>
        <v>0</v>
      </c>
      <c r="D297" s="1125">
        <f>IF(ISERROR(VLOOKUP($A297,기획현황!$F:$BS,기획현황!$AK$1,FALSE))=TRUE,0,VLOOKUP($A297,기획현황!$F:$BS,기획현황!$AK$1,FALSE))</f>
        <v>0</v>
      </c>
      <c r="F297" s="1148"/>
      <c r="G297" s="1127" t="str">
        <f>IF(ISERROR(VLOOKUP($A297,기획현황!$F:$BS,기획현황!$U$1,FALSE))=TRUE,"",VLOOKUP($A297,기획현황!$F:$BS,기획현황!$U$1,FALSE))</f>
        <v/>
      </c>
      <c r="H297" s="1127" t="str">
        <f>IF(ISERROR(VLOOKUP($A297,기획현황!$F:$BS,기획현황!$X$1,FALSE))=TRUE,"",VLOOKUP($A297,기획현황!$F:$BS,기획현황!$X$1,FALSE))</f>
        <v/>
      </c>
      <c r="I297" s="1128" t="str">
        <f>IF(ISERROR(VLOOKUP($A297,기획현황!$F:$BS,기획현황!$AG$1,FALSE))=TRUE,"",VLOOKUP($A297,기획현황!$F:$BS,기획현황!$AG$1,FALSE))</f>
        <v/>
      </c>
      <c r="J297" s="1144">
        <f>SUMIF(기획현황!$F:$F,$A297,기획현황!$AF:$AF)</f>
        <v>0</v>
      </c>
      <c r="K297" s="1130">
        <f>IF(ISERROR(VLOOKUP($A297,기획현황!$F:$BS,기획현황!$AU$1,FALSE))=TRUE,0,VLOOKUP($A297,기획현황!$F:$BS,기획현황!$AU$1,FALSE))</f>
        <v>0</v>
      </c>
      <c r="L297" s="1131">
        <f>IF(ISERROR(VLOOKUP($A297,기획현황!$F:$BS,기획현황!$AV$1,FALSE))=TRUE,0,VLOOKUP($A297,기획현황!$F:$BS,기획현황!$AV$1,FALSE))</f>
        <v>0</v>
      </c>
      <c r="M297" s="1132">
        <f>IF(ISERROR(VLOOKUP($A297,기획현황!$F:$BS,기획현황!$AW$1,FALSE))=TRUE,0,VLOOKUP($A297,기획현황!$F:$BS,기획현황!$AW$1,FALSE))</f>
        <v>0</v>
      </c>
      <c r="N297" s="1133">
        <f>IF(ISERROR(VLOOKUP($A297,기획현황!$F:$BS,기획현황!$AP$1,FALSE))=TRUE,0,VLOOKUP($A297,기획현황!$F:$BS,기획현황!$AP$1,FALSE))</f>
        <v>0</v>
      </c>
      <c r="O297" s="1134">
        <f t="shared" si="38"/>
        <v>0</v>
      </c>
      <c r="P297" s="1135">
        <f t="shared" si="38"/>
        <v>0</v>
      </c>
      <c r="Q297" s="1135">
        <f t="shared" si="38"/>
        <v>0</v>
      </c>
      <c r="R297" s="1135">
        <f t="shared" si="38"/>
        <v>0</v>
      </c>
      <c r="S297" s="1136">
        <f t="shared" si="38"/>
        <v>0</v>
      </c>
      <c r="T297" s="1136">
        <f t="shared" si="38"/>
        <v>0</v>
      </c>
      <c r="U297" s="1137">
        <f>IF(ISERROR(VLOOKUP($A297,기획현황!$F:$BS,기획현황!$AM$1,FALSE))=TRUE,0,VLOOKUP($A297,기획현황!$F:$BS,기획현황!$AM$1,FALSE))</f>
        <v>0</v>
      </c>
      <c r="V297" s="1138">
        <f t="shared" si="34"/>
        <v>0</v>
      </c>
      <c r="W297" s="1139">
        <f>IF(ISERROR(VLOOKUP($A297,기획현황!$F:$BS,기획현황!$BG$1,FALSE))=TRUE,0,VLOOKUP($A297,기획현황!$F:$BS,기획현황!$BG$1,FALSE))</f>
        <v>0</v>
      </c>
      <c r="X297" s="1138"/>
      <c r="Y297" s="238"/>
      <c r="Z297" s="1130">
        <f t="shared" si="36"/>
        <v>0</v>
      </c>
      <c r="AA297" s="1131">
        <f t="shared" si="36"/>
        <v>0</v>
      </c>
      <c r="AB297" s="1147">
        <f t="shared" si="36"/>
        <v>0</v>
      </c>
      <c r="AC297" s="1140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30">
        <f t="shared" si="37"/>
        <v>0</v>
      </c>
      <c r="AE297" s="1141">
        <f t="shared" si="37"/>
        <v>0</v>
      </c>
      <c r="AF297" s="1141">
        <f t="shared" si="37"/>
        <v>0</v>
      </c>
      <c r="AG297" s="1141">
        <f t="shared" si="37"/>
        <v>0</v>
      </c>
      <c r="AH297" s="1142">
        <f t="shared" si="37"/>
        <v>0</v>
      </c>
      <c r="AI297" s="1142">
        <f t="shared" si="37"/>
        <v>0</v>
      </c>
      <c r="AJ297" s="1143">
        <f>IF(ISERROR(VLOOKUP($A297,기획현황!$F:$BS,기획현황!$AM$1,FALSE))=TRUE,0,VLOOKUP($A297,기획현황!$F:$BS,기획현황!$AM$1,FALSE))</f>
        <v>0</v>
      </c>
      <c r="AK297" s="1138">
        <f t="shared" si="33"/>
        <v>0</v>
      </c>
      <c r="AL297" s="31"/>
    </row>
    <row r="298" spans="2:38" ht="53.25" customHeight="1">
      <c r="B298" s="310" t="str">
        <f t="shared" si="35"/>
        <v/>
      </c>
      <c r="C298" s="1125">
        <f>IF(ISERROR(VLOOKUP($A298,기획현황!$F:$BS,기획현황!$AG$1,FALSE))=TRUE,0,VLOOKUP($A298,기획현황!$F:$BS,기획현황!$AG$1,FALSE))</f>
        <v>0</v>
      </c>
      <c r="D298" s="1125">
        <f>IF(ISERROR(VLOOKUP($A298,기획현황!$F:$BS,기획현황!$AK$1,FALSE))=TRUE,0,VLOOKUP($A298,기획현황!$F:$BS,기획현황!$AK$1,FALSE))</f>
        <v>0</v>
      </c>
      <c r="F298" s="1148"/>
      <c r="G298" s="1127" t="str">
        <f>IF(ISERROR(VLOOKUP($A298,기획현황!$F:$BS,기획현황!$U$1,FALSE))=TRUE,"",VLOOKUP($A298,기획현황!$F:$BS,기획현황!$U$1,FALSE))</f>
        <v/>
      </c>
      <c r="H298" s="1127" t="str">
        <f>IF(ISERROR(VLOOKUP($A298,기획현황!$F:$BS,기획현황!$X$1,FALSE))=TRUE,"",VLOOKUP($A298,기획현황!$F:$BS,기획현황!$X$1,FALSE))</f>
        <v/>
      </c>
      <c r="I298" s="1128" t="str">
        <f>IF(ISERROR(VLOOKUP($A298,기획현황!$F:$BS,기획현황!$AG$1,FALSE))=TRUE,"",VLOOKUP($A298,기획현황!$F:$BS,기획현황!$AG$1,FALSE))</f>
        <v/>
      </c>
      <c r="J298" s="1144">
        <f>SUMIF(기획현황!$F:$F,$A298,기획현황!$AF:$AF)</f>
        <v>0</v>
      </c>
      <c r="K298" s="1130">
        <f>IF(ISERROR(VLOOKUP($A298,기획현황!$F:$BS,기획현황!$AU$1,FALSE))=TRUE,0,VLOOKUP($A298,기획현황!$F:$BS,기획현황!$AU$1,FALSE))</f>
        <v>0</v>
      </c>
      <c r="L298" s="1131">
        <f>IF(ISERROR(VLOOKUP($A298,기획현황!$F:$BS,기획현황!$AV$1,FALSE))=TRUE,0,VLOOKUP($A298,기획현황!$F:$BS,기획현황!$AV$1,FALSE))</f>
        <v>0</v>
      </c>
      <c r="M298" s="1132">
        <f>IF(ISERROR(VLOOKUP($A298,기획현황!$F:$BS,기획현황!$AW$1,FALSE))=TRUE,0,VLOOKUP($A298,기획현황!$F:$BS,기획현황!$AW$1,FALSE))</f>
        <v>0</v>
      </c>
      <c r="N298" s="1133">
        <f>IF(ISERROR(VLOOKUP($A298,기획현황!$F:$BS,기획현황!$AP$1,FALSE))=TRUE,0,VLOOKUP($A298,기획현황!$F:$BS,기획현황!$AP$1,FALSE))</f>
        <v>0</v>
      </c>
      <c r="O298" s="1134">
        <f t="shared" si="38"/>
        <v>0</v>
      </c>
      <c r="P298" s="1135">
        <f t="shared" si="38"/>
        <v>0</v>
      </c>
      <c r="Q298" s="1135">
        <f t="shared" si="38"/>
        <v>0</v>
      </c>
      <c r="R298" s="1135">
        <f t="shared" si="38"/>
        <v>0</v>
      </c>
      <c r="S298" s="1136">
        <f t="shared" si="38"/>
        <v>0</v>
      </c>
      <c r="T298" s="1136">
        <f t="shared" si="38"/>
        <v>0</v>
      </c>
      <c r="U298" s="1137">
        <f>IF(ISERROR(VLOOKUP($A298,기획현황!$F:$BS,기획현황!$AM$1,FALSE))=TRUE,0,VLOOKUP($A298,기획현황!$F:$BS,기획현황!$AM$1,FALSE))</f>
        <v>0</v>
      </c>
      <c r="V298" s="1138">
        <f t="shared" si="34"/>
        <v>0</v>
      </c>
      <c r="W298" s="1139">
        <f>IF(ISERROR(VLOOKUP($A298,기획현황!$F:$BS,기획현황!$BG$1,FALSE))=TRUE,0,VLOOKUP($A298,기획현황!$F:$BS,기획현황!$BG$1,FALSE))</f>
        <v>0</v>
      </c>
      <c r="X298" s="1138"/>
      <c r="Y298" s="238"/>
      <c r="Z298" s="1130">
        <f t="shared" si="36"/>
        <v>0</v>
      </c>
      <c r="AA298" s="1131">
        <f t="shared" si="36"/>
        <v>0</v>
      </c>
      <c r="AB298" s="1147">
        <f t="shared" si="36"/>
        <v>0</v>
      </c>
      <c r="AC298" s="1140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30">
        <f t="shared" si="37"/>
        <v>0</v>
      </c>
      <c r="AE298" s="1141">
        <f t="shared" si="37"/>
        <v>0</v>
      </c>
      <c r="AF298" s="1141">
        <f t="shared" si="37"/>
        <v>0</v>
      </c>
      <c r="AG298" s="1141">
        <f t="shared" si="37"/>
        <v>0</v>
      </c>
      <c r="AH298" s="1142">
        <f t="shared" si="37"/>
        <v>0</v>
      </c>
      <c r="AI298" s="1142">
        <f t="shared" si="37"/>
        <v>0</v>
      </c>
      <c r="AJ298" s="1143">
        <f>IF(ISERROR(VLOOKUP($A298,기획현황!$F:$BS,기획현황!$AM$1,FALSE))=TRUE,0,VLOOKUP($A298,기획현황!$F:$BS,기획현황!$AM$1,FALSE))</f>
        <v>0</v>
      </c>
      <c r="AK298" s="1138">
        <f t="shared" si="33"/>
        <v>0</v>
      </c>
      <c r="AL298" s="31"/>
    </row>
    <row r="299" spans="2:38" ht="53.25" customHeight="1">
      <c r="B299" s="310" t="str">
        <f t="shared" si="35"/>
        <v/>
      </c>
      <c r="C299" s="1125">
        <f>IF(ISERROR(VLOOKUP($A299,기획현황!$F:$BS,기획현황!$AG$1,FALSE))=TRUE,0,VLOOKUP($A299,기획현황!$F:$BS,기획현황!$AG$1,FALSE))</f>
        <v>0</v>
      </c>
      <c r="D299" s="1125">
        <f>IF(ISERROR(VLOOKUP($A299,기획현황!$F:$BS,기획현황!$AK$1,FALSE))=TRUE,0,VLOOKUP($A299,기획현황!$F:$BS,기획현황!$AK$1,FALSE))</f>
        <v>0</v>
      </c>
      <c r="F299" s="1148"/>
      <c r="G299" s="1127" t="str">
        <f>IF(ISERROR(VLOOKUP($A299,기획현황!$F:$BS,기획현황!$U$1,FALSE))=TRUE,"",VLOOKUP($A299,기획현황!$F:$BS,기획현황!$U$1,FALSE))</f>
        <v/>
      </c>
      <c r="H299" s="1127" t="str">
        <f>IF(ISERROR(VLOOKUP($A299,기획현황!$F:$BS,기획현황!$X$1,FALSE))=TRUE,"",VLOOKUP($A299,기획현황!$F:$BS,기획현황!$X$1,FALSE))</f>
        <v/>
      </c>
      <c r="I299" s="1128" t="str">
        <f>IF(ISERROR(VLOOKUP($A299,기획현황!$F:$BS,기획현황!$AG$1,FALSE))=TRUE,"",VLOOKUP($A299,기획현황!$F:$BS,기획현황!$AG$1,FALSE))</f>
        <v/>
      </c>
      <c r="J299" s="1144">
        <f>SUMIF(기획현황!$F:$F,$A299,기획현황!$AF:$AF)</f>
        <v>0</v>
      </c>
      <c r="K299" s="1130">
        <f>IF(ISERROR(VLOOKUP($A299,기획현황!$F:$BS,기획현황!$AU$1,FALSE))=TRUE,0,VLOOKUP($A299,기획현황!$F:$BS,기획현황!$AU$1,FALSE))</f>
        <v>0</v>
      </c>
      <c r="L299" s="1131">
        <f>IF(ISERROR(VLOOKUP($A299,기획현황!$F:$BS,기획현황!$AV$1,FALSE))=TRUE,0,VLOOKUP($A299,기획현황!$F:$BS,기획현황!$AV$1,FALSE))</f>
        <v>0</v>
      </c>
      <c r="M299" s="1132">
        <f>IF(ISERROR(VLOOKUP($A299,기획현황!$F:$BS,기획현황!$AW$1,FALSE))=TRUE,0,VLOOKUP($A299,기획현황!$F:$BS,기획현황!$AW$1,FALSE))</f>
        <v>0</v>
      </c>
      <c r="N299" s="1133">
        <f>IF(ISERROR(VLOOKUP($A299,기획현황!$F:$BS,기획현황!$AP$1,FALSE))=TRUE,0,VLOOKUP($A299,기획현황!$F:$BS,기획현황!$AP$1,FALSE))</f>
        <v>0</v>
      </c>
      <c r="O299" s="1134">
        <f t="shared" si="38"/>
        <v>0</v>
      </c>
      <c r="P299" s="1135">
        <f t="shared" si="38"/>
        <v>0</v>
      </c>
      <c r="Q299" s="1135">
        <f t="shared" si="38"/>
        <v>0</v>
      </c>
      <c r="R299" s="1135">
        <f t="shared" si="38"/>
        <v>0</v>
      </c>
      <c r="S299" s="1136">
        <f t="shared" si="38"/>
        <v>0</v>
      </c>
      <c r="T299" s="1136">
        <f t="shared" si="38"/>
        <v>0</v>
      </c>
      <c r="U299" s="1137">
        <f>IF(ISERROR(VLOOKUP($A299,기획현황!$F:$BS,기획현황!$AM$1,FALSE))=TRUE,0,VLOOKUP($A299,기획현황!$F:$BS,기획현황!$AM$1,FALSE))</f>
        <v>0</v>
      </c>
      <c r="V299" s="1138">
        <f t="shared" si="34"/>
        <v>0</v>
      </c>
      <c r="W299" s="1139">
        <f>IF(ISERROR(VLOOKUP($A299,기획현황!$F:$BS,기획현황!$BG$1,FALSE))=TRUE,0,VLOOKUP($A299,기획현황!$F:$BS,기획현황!$BG$1,FALSE))</f>
        <v>0</v>
      </c>
      <c r="X299" s="1138"/>
      <c r="Y299" s="238"/>
      <c r="Z299" s="1130">
        <f t="shared" si="36"/>
        <v>0</v>
      </c>
      <c r="AA299" s="1131">
        <f t="shared" si="36"/>
        <v>0</v>
      </c>
      <c r="AB299" s="1147">
        <f t="shared" si="36"/>
        <v>0</v>
      </c>
      <c r="AC299" s="1140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30">
        <f t="shared" si="37"/>
        <v>0</v>
      </c>
      <c r="AE299" s="1141">
        <f t="shared" si="37"/>
        <v>0</v>
      </c>
      <c r="AF299" s="1141">
        <f t="shared" si="37"/>
        <v>0</v>
      </c>
      <c r="AG299" s="1141">
        <f t="shared" si="37"/>
        <v>0</v>
      </c>
      <c r="AH299" s="1142">
        <f t="shared" si="37"/>
        <v>0</v>
      </c>
      <c r="AI299" s="1142">
        <f t="shared" si="37"/>
        <v>0</v>
      </c>
      <c r="AJ299" s="1143">
        <f>IF(ISERROR(VLOOKUP($A299,기획현황!$F:$BS,기획현황!$AM$1,FALSE))=TRUE,0,VLOOKUP($A299,기획현황!$F:$BS,기획현황!$AM$1,FALSE))</f>
        <v>0</v>
      </c>
      <c r="AK299" s="1138">
        <f t="shared" si="33"/>
        <v>0</v>
      </c>
      <c r="AL299" s="31"/>
    </row>
    <row r="300" spans="2:38" ht="53.25" customHeight="1">
      <c r="B300" s="310" t="str">
        <f t="shared" si="35"/>
        <v/>
      </c>
      <c r="C300" s="1125">
        <f>IF(ISERROR(VLOOKUP($A300,기획현황!$F:$BS,기획현황!$AG$1,FALSE))=TRUE,0,VLOOKUP($A300,기획현황!$F:$BS,기획현황!$AG$1,FALSE))</f>
        <v>0</v>
      </c>
      <c r="D300" s="1125">
        <f>IF(ISERROR(VLOOKUP($A300,기획현황!$F:$BS,기획현황!$AK$1,FALSE))=TRUE,0,VLOOKUP($A300,기획현황!$F:$BS,기획현황!$AK$1,FALSE))</f>
        <v>0</v>
      </c>
      <c r="F300" s="1148"/>
      <c r="G300" s="1127" t="str">
        <f>IF(ISERROR(VLOOKUP($A300,기획현황!$F:$BS,기획현황!$U$1,FALSE))=TRUE,"",VLOOKUP($A300,기획현황!$F:$BS,기획현황!$U$1,FALSE))</f>
        <v/>
      </c>
      <c r="H300" s="1127" t="str">
        <f>IF(ISERROR(VLOOKUP($A300,기획현황!$F:$BS,기획현황!$X$1,FALSE))=TRUE,"",VLOOKUP($A300,기획현황!$F:$BS,기획현황!$X$1,FALSE))</f>
        <v/>
      </c>
      <c r="I300" s="1128" t="str">
        <f>IF(ISERROR(VLOOKUP($A300,기획현황!$F:$BS,기획현황!$AG$1,FALSE))=TRUE,"",VLOOKUP($A300,기획현황!$F:$BS,기획현황!$AG$1,FALSE))</f>
        <v/>
      </c>
      <c r="J300" s="1144">
        <f>SUMIF(기획현황!$F:$F,$A300,기획현황!$AF:$AF)</f>
        <v>0</v>
      </c>
      <c r="K300" s="1130">
        <f>IF(ISERROR(VLOOKUP($A300,기획현황!$F:$BS,기획현황!$AU$1,FALSE))=TRUE,0,VLOOKUP($A300,기획현황!$F:$BS,기획현황!$AU$1,FALSE))</f>
        <v>0</v>
      </c>
      <c r="L300" s="1131">
        <f>IF(ISERROR(VLOOKUP($A300,기획현황!$F:$BS,기획현황!$AV$1,FALSE))=TRUE,0,VLOOKUP($A300,기획현황!$F:$BS,기획현황!$AV$1,FALSE))</f>
        <v>0</v>
      </c>
      <c r="M300" s="1132">
        <f>IF(ISERROR(VLOOKUP($A300,기획현황!$F:$BS,기획현황!$AW$1,FALSE))=TRUE,0,VLOOKUP($A300,기획현황!$F:$BS,기획현황!$AW$1,FALSE))</f>
        <v>0</v>
      </c>
      <c r="N300" s="1133">
        <f>IF(ISERROR(VLOOKUP($A300,기획현황!$F:$BS,기획현황!$AP$1,FALSE))=TRUE,0,VLOOKUP($A300,기획현황!$F:$BS,기획현황!$AP$1,FALSE))</f>
        <v>0</v>
      </c>
      <c r="O300" s="1134">
        <f t="shared" si="38"/>
        <v>0</v>
      </c>
      <c r="P300" s="1135">
        <f t="shared" si="38"/>
        <v>0</v>
      </c>
      <c r="Q300" s="1135">
        <f t="shared" si="38"/>
        <v>0</v>
      </c>
      <c r="R300" s="1135">
        <f t="shared" si="38"/>
        <v>0</v>
      </c>
      <c r="S300" s="1136">
        <f t="shared" si="38"/>
        <v>0</v>
      </c>
      <c r="T300" s="1136">
        <f t="shared" si="38"/>
        <v>0</v>
      </c>
      <c r="U300" s="1137">
        <f>IF(ISERROR(VLOOKUP($A300,기획현황!$F:$BS,기획현황!$AM$1,FALSE))=TRUE,0,VLOOKUP($A300,기획현황!$F:$BS,기획현황!$AM$1,FALSE))</f>
        <v>0</v>
      </c>
      <c r="V300" s="1138">
        <f t="shared" si="34"/>
        <v>0</v>
      </c>
      <c r="W300" s="1139">
        <f>IF(ISERROR(VLOOKUP($A300,기획현황!$F:$BS,기획현황!$BG$1,FALSE))=TRUE,0,VLOOKUP($A300,기획현황!$F:$BS,기획현황!$BG$1,FALSE))</f>
        <v>0</v>
      </c>
      <c r="X300" s="1138"/>
      <c r="Y300" s="238"/>
      <c r="Z300" s="1130">
        <f t="shared" si="36"/>
        <v>0</v>
      </c>
      <c r="AA300" s="1131">
        <f t="shared" si="36"/>
        <v>0</v>
      </c>
      <c r="AB300" s="1147">
        <f t="shared" si="36"/>
        <v>0</v>
      </c>
      <c r="AC300" s="1140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30">
        <f t="shared" si="37"/>
        <v>0</v>
      </c>
      <c r="AE300" s="1141">
        <f t="shared" si="37"/>
        <v>0</v>
      </c>
      <c r="AF300" s="1141">
        <f t="shared" si="37"/>
        <v>0</v>
      </c>
      <c r="AG300" s="1141">
        <f t="shared" si="37"/>
        <v>0</v>
      </c>
      <c r="AH300" s="1142">
        <f t="shared" si="37"/>
        <v>0</v>
      </c>
      <c r="AI300" s="1142">
        <f t="shared" si="37"/>
        <v>0</v>
      </c>
      <c r="AJ300" s="1143">
        <f>IF(ISERROR(VLOOKUP($A300,기획현황!$F:$BS,기획현황!$AM$1,FALSE))=TRUE,0,VLOOKUP($A300,기획현황!$F:$BS,기획현황!$AM$1,FALSE))</f>
        <v>0</v>
      </c>
      <c r="AK300" s="1138">
        <f t="shared" si="33"/>
        <v>0</v>
      </c>
      <c r="AL300" s="31"/>
    </row>
    <row r="301" spans="2:38" ht="53.25" customHeight="1">
      <c r="B301" s="310" t="str">
        <f t="shared" si="35"/>
        <v/>
      </c>
      <c r="C301" s="1125">
        <f>IF(ISERROR(VLOOKUP($A301,기획현황!$F:$BS,기획현황!$AG$1,FALSE))=TRUE,0,VLOOKUP($A301,기획현황!$F:$BS,기획현황!$AG$1,FALSE))</f>
        <v>0</v>
      </c>
      <c r="D301" s="1125">
        <f>IF(ISERROR(VLOOKUP($A301,기획현황!$F:$BS,기획현황!$AK$1,FALSE))=TRUE,0,VLOOKUP($A301,기획현황!$F:$BS,기획현황!$AK$1,FALSE))</f>
        <v>0</v>
      </c>
      <c r="F301" s="1148"/>
      <c r="G301" s="1127" t="str">
        <f>IF(ISERROR(VLOOKUP($A301,기획현황!$F:$BS,기획현황!$U$1,FALSE))=TRUE,"",VLOOKUP($A301,기획현황!$F:$BS,기획현황!$U$1,FALSE))</f>
        <v/>
      </c>
      <c r="H301" s="1127" t="str">
        <f>IF(ISERROR(VLOOKUP($A301,기획현황!$F:$BS,기획현황!$X$1,FALSE))=TRUE,"",VLOOKUP($A301,기획현황!$F:$BS,기획현황!$X$1,FALSE))</f>
        <v/>
      </c>
      <c r="I301" s="1128" t="str">
        <f>IF(ISERROR(VLOOKUP($A301,기획현황!$F:$BS,기획현황!$AG$1,FALSE))=TRUE,"",VLOOKUP($A301,기획현황!$F:$BS,기획현황!$AG$1,FALSE))</f>
        <v/>
      </c>
      <c r="J301" s="1144">
        <f>SUMIF(기획현황!$F:$F,$A301,기획현황!$AF:$AF)</f>
        <v>0</v>
      </c>
      <c r="K301" s="1130">
        <f>IF(ISERROR(VLOOKUP($A301,기획현황!$F:$BS,기획현황!$AU$1,FALSE))=TRUE,0,VLOOKUP($A301,기획현황!$F:$BS,기획현황!$AU$1,FALSE))</f>
        <v>0</v>
      </c>
      <c r="L301" s="1131">
        <f>IF(ISERROR(VLOOKUP($A301,기획현황!$F:$BS,기획현황!$AV$1,FALSE))=TRUE,0,VLOOKUP($A301,기획현황!$F:$BS,기획현황!$AV$1,FALSE))</f>
        <v>0</v>
      </c>
      <c r="M301" s="1132">
        <f>IF(ISERROR(VLOOKUP($A301,기획현황!$F:$BS,기획현황!$AW$1,FALSE))=TRUE,0,VLOOKUP($A301,기획현황!$F:$BS,기획현황!$AW$1,FALSE))</f>
        <v>0</v>
      </c>
      <c r="N301" s="1133">
        <f>IF(ISERROR(VLOOKUP($A301,기획현황!$F:$BS,기획현황!$AP$1,FALSE))=TRUE,0,VLOOKUP($A301,기획현황!$F:$BS,기획현황!$AP$1,FALSE))</f>
        <v>0</v>
      </c>
      <c r="O301" s="1134">
        <f t="shared" si="38"/>
        <v>0</v>
      </c>
      <c r="P301" s="1135">
        <f t="shared" si="38"/>
        <v>0</v>
      </c>
      <c r="Q301" s="1135">
        <f t="shared" si="38"/>
        <v>0</v>
      </c>
      <c r="R301" s="1135">
        <f t="shared" si="38"/>
        <v>0</v>
      </c>
      <c r="S301" s="1136">
        <f t="shared" si="38"/>
        <v>0</v>
      </c>
      <c r="T301" s="1136">
        <f t="shared" si="38"/>
        <v>0</v>
      </c>
      <c r="U301" s="1137">
        <f>IF(ISERROR(VLOOKUP($A301,기획현황!$F:$BS,기획현황!$AM$1,FALSE))=TRUE,0,VLOOKUP($A301,기획현황!$F:$BS,기획현황!$AM$1,FALSE))</f>
        <v>0</v>
      </c>
      <c r="V301" s="1138">
        <f t="shared" si="34"/>
        <v>0</v>
      </c>
      <c r="W301" s="1139">
        <f>IF(ISERROR(VLOOKUP($A301,기획현황!$F:$BS,기획현황!$BG$1,FALSE))=TRUE,0,VLOOKUP($A301,기획현황!$F:$BS,기획현황!$BG$1,FALSE))</f>
        <v>0</v>
      </c>
      <c r="X301" s="1138"/>
      <c r="Y301" s="238"/>
      <c r="Z301" s="1130">
        <f t="shared" si="36"/>
        <v>0</v>
      </c>
      <c r="AA301" s="1131">
        <f t="shared" si="36"/>
        <v>0</v>
      </c>
      <c r="AB301" s="1147">
        <f t="shared" si="36"/>
        <v>0</v>
      </c>
      <c r="AC301" s="1140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30">
        <f t="shared" si="37"/>
        <v>0</v>
      </c>
      <c r="AE301" s="1141">
        <f t="shared" si="37"/>
        <v>0</v>
      </c>
      <c r="AF301" s="1141">
        <f t="shared" si="37"/>
        <v>0</v>
      </c>
      <c r="AG301" s="1141">
        <f t="shared" si="37"/>
        <v>0</v>
      </c>
      <c r="AH301" s="1142">
        <f t="shared" si="37"/>
        <v>0</v>
      </c>
      <c r="AI301" s="1142">
        <f t="shared" si="37"/>
        <v>0</v>
      </c>
      <c r="AJ301" s="1143">
        <f>IF(ISERROR(VLOOKUP($A301,기획현황!$F:$BS,기획현황!$AM$1,FALSE))=TRUE,0,VLOOKUP($A301,기획현황!$F:$BS,기획현황!$AM$1,FALSE))</f>
        <v>0</v>
      </c>
      <c r="AK301" s="1138">
        <f t="shared" si="33"/>
        <v>0</v>
      </c>
      <c r="AL301" s="31"/>
    </row>
    <row r="302" spans="2:38" ht="53.25" customHeight="1">
      <c r="B302" s="310" t="str">
        <f t="shared" si="35"/>
        <v/>
      </c>
      <c r="C302" s="1125">
        <f>IF(ISERROR(VLOOKUP($A302,기획현황!$F:$BS,기획현황!$AG$1,FALSE))=TRUE,0,VLOOKUP($A302,기획현황!$F:$BS,기획현황!$AG$1,FALSE))</f>
        <v>0</v>
      </c>
      <c r="D302" s="1125">
        <f>IF(ISERROR(VLOOKUP($A302,기획현황!$F:$BS,기획현황!$AK$1,FALSE))=TRUE,0,VLOOKUP($A302,기획현황!$F:$BS,기획현황!$AK$1,FALSE))</f>
        <v>0</v>
      </c>
      <c r="F302" s="1148"/>
      <c r="G302" s="1127" t="str">
        <f>IF(ISERROR(VLOOKUP($A302,기획현황!$F:$BS,기획현황!$U$1,FALSE))=TRUE,"",VLOOKUP($A302,기획현황!$F:$BS,기획현황!$U$1,FALSE))</f>
        <v/>
      </c>
      <c r="H302" s="1127" t="str">
        <f>IF(ISERROR(VLOOKUP($A302,기획현황!$F:$BS,기획현황!$X$1,FALSE))=TRUE,"",VLOOKUP($A302,기획현황!$F:$BS,기획현황!$X$1,FALSE))</f>
        <v/>
      </c>
      <c r="I302" s="1128" t="str">
        <f>IF(ISERROR(VLOOKUP($A302,기획현황!$F:$BS,기획현황!$AG$1,FALSE))=TRUE,"",VLOOKUP($A302,기획현황!$F:$BS,기획현황!$AG$1,FALSE))</f>
        <v/>
      </c>
      <c r="J302" s="1144">
        <f>SUMIF(기획현황!$F:$F,$A302,기획현황!$AF:$AF)</f>
        <v>0</v>
      </c>
      <c r="K302" s="1130">
        <f>IF(ISERROR(VLOOKUP($A302,기획현황!$F:$BS,기획현황!$AU$1,FALSE))=TRUE,0,VLOOKUP($A302,기획현황!$F:$BS,기획현황!$AU$1,FALSE))</f>
        <v>0</v>
      </c>
      <c r="L302" s="1131">
        <f>IF(ISERROR(VLOOKUP($A302,기획현황!$F:$BS,기획현황!$AV$1,FALSE))=TRUE,0,VLOOKUP($A302,기획현황!$F:$BS,기획현황!$AV$1,FALSE))</f>
        <v>0</v>
      </c>
      <c r="M302" s="1132">
        <f>IF(ISERROR(VLOOKUP($A302,기획현황!$F:$BS,기획현황!$AW$1,FALSE))=TRUE,0,VLOOKUP($A302,기획현황!$F:$BS,기획현황!$AW$1,FALSE))</f>
        <v>0</v>
      </c>
      <c r="N302" s="1133">
        <f>IF(ISERROR(VLOOKUP($A302,기획현황!$F:$BS,기획현황!$AP$1,FALSE))=TRUE,0,VLOOKUP($A302,기획현황!$F:$BS,기획현황!$AP$1,FALSE))</f>
        <v>0</v>
      </c>
      <c r="O302" s="1134">
        <f t="shared" si="38"/>
        <v>0</v>
      </c>
      <c r="P302" s="1135">
        <f t="shared" si="38"/>
        <v>0</v>
      </c>
      <c r="Q302" s="1135">
        <f t="shared" si="38"/>
        <v>0</v>
      </c>
      <c r="R302" s="1135">
        <f t="shared" si="38"/>
        <v>0</v>
      </c>
      <c r="S302" s="1136">
        <f t="shared" si="38"/>
        <v>0</v>
      </c>
      <c r="T302" s="1136">
        <f t="shared" si="38"/>
        <v>0</v>
      </c>
      <c r="U302" s="1137">
        <f>IF(ISERROR(VLOOKUP($A302,기획현황!$F:$BS,기획현황!$AM$1,FALSE))=TRUE,0,VLOOKUP($A302,기획현황!$F:$BS,기획현황!$AM$1,FALSE))</f>
        <v>0</v>
      </c>
      <c r="V302" s="1138">
        <f t="shared" si="34"/>
        <v>0</v>
      </c>
      <c r="W302" s="1139">
        <f>IF(ISERROR(VLOOKUP($A302,기획현황!$F:$BS,기획현황!$BG$1,FALSE))=TRUE,0,VLOOKUP($A302,기획현황!$F:$BS,기획현황!$BG$1,FALSE))</f>
        <v>0</v>
      </c>
      <c r="X302" s="1138"/>
      <c r="Y302" s="238"/>
      <c r="Z302" s="1130">
        <f t="shared" si="36"/>
        <v>0</v>
      </c>
      <c r="AA302" s="1131">
        <f t="shared" si="36"/>
        <v>0</v>
      </c>
      <c r="AB302" s="1147">
        <f t="shared" si="36"/>
        <v>0</v>
      </c>
      <c r="AC302" s="1140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30">
        <f t="shared" si="37"/>
        <v>0</v>
      </c>
      <c r="AE302" s="1141">
        <f t="shared" si="37"/>
        <v>0</v>
      </c>
      <c r="AF302" s="1141">
        <f t="shared" si="37"/>
        <v>0</v>
      </c>
      <c r="AG302" s="1141">
        <f t="shared" si="37"/>
        <v>0</v>
      </c>
      <c r="AH302" s="1142">
        <f t="shared" si="37"/>
        <v>0</v>
      </c>
      <c r="AI302" s="1142">
        <f t="shared" si="37"/>
        <v>0</v>
      </c>
      <c r="AJ302" s="1143">
        <f>IF(ISERROR(VLOOKUP($A302,기획현황!$F:$BS,기획현황!$AM$1,FALSE))=TRUE,0,VLOOKUP($A302,기획현황!$F:$BS,기획현황!$AM$1,FALSE))</f>
        <v>0</v>
      </c>
      <c r="AK302" s="1138">
        <f t="shared" si="33"/>
        <v>0</v>
      </c>
      <c r="AL302" s="31"/>
    </row>
    <row r="303" spans="2:38" ht="53.25" customHeight="1">
      <c r="B303" s="310" t="str">
        <f t="shared" si="35"/>
        <v/>
      </c>
      <c r="C303" s="1125">
        <f>IF(ISERROR(VLOOKUP($A303,기획현황!$F:$BS,기획현황!$AG$1,FALSE))=TRUE,0,VLOOKUP($A303,기획현황!$F:$BS,기획현황!$AG$1,FALSE))</f>
        <v>0</v>
      </c>
      <c r="D303" s="1125">
        <f>IF(ISERROR(VLOOKUP($A303,기획현황!$F:$BS,기획현황!$AK$1,FALSE))=TRUE,0,VLOOKUP($A303,기획현황!$F:$BS,기획현황!$AK$1,FALSE))</f>
        <v>0</v>
      </c>
      <c r="F303" s="1148"/>
      <c r="G303" s="1127" t="str">
        <f>IF(ISERROR(VLOOKUP($A303,기획현황!$F:$BS,기획현황!$U$1,FALSE))=TRUE,"",VLOOKUP($A303,기획현황!$F:$BS,기획현황!$U$1,FALSE))</f>
        <v/>
      </c>
      <c r="H303" s="1127" t="str">
        <f>IF(ISERROR(VLOOKUP($A303,기획현황!$F:$BS,기획현황!$X$1,FALSE))=TRUE,"",VLOOKUP($A303,기획현황!$F:$BS,기획현황!$X$1,FALSE))</f>
        <v/>
      </c>
      <c r="I303" s="1128" t="str">
        <f>IF(ISERROR(VLOOKUP($A303,기획현황!$F:$BS,기획현황!$AG$1,FALSE))=TRUE,"",VLOOKUP($A303,기획현황!$F:$BS,기획현황!$AG$1,FALSE))</f>
        <v/>
      </c>
      <c r="J303" s="1144">
        <f>SUMIF(기획현황!$F:$F,$A303,기획현황!$AF:$AF)</f>
        <v>0</v>
      </c>
      <c r="K303" s="1130">
        <f>IF(ISERROR(VLOOKUP($A303,기획현황!$F:$BS,기획현황!$AU$1,FALSE))=TRUE,0,VLOOKUP($A303,기획현황!$F:$BS,기획현황!$AU$1,FALSE))</f>
        <v>0</v>
      </c>
      <c r="L303" s="1131">
        <f>IF(ISERROR(VLOOKUP($A303,기획현황!$F:$BS,기획현황!$AV$1,FALSE))=TRUE,0,VLOOKUP($A303,기획현황!$F:$BS,기획현황!$AV$1,FALSE))</f>
        <v>0</v>
      </c>
      <c r="M303" s="1132">
        <f>IF(ISERROR(VLOOKUP($A303,기획현황!$F:$BS,기획현황!$AW$1,FALSE))=TRUE,0,VLOOKUP($A303,기획현황!$F:$BS,기획현황!$AW$1,FALSE))</f>
        <v>0</v>
      </c>
      <c r="N303" s="1133">
        <f>IF(ISERROR(VLOOKUP($A303,기획현황!$F:$BS,기획현황!$AP$1,FALSE))=TRUE,0,VLOOKUP($A303,기획현황!$F:$BS,기획현황!$AP$1,FALSE))</f>
        <v>0</v>
      </c>
      <c r="O303" s="1134">
        <f t="shared" si="38"/>
        <v>0</v>
      </c>
      <c r="P303" s="1135">
        <f t="shared" si="38"/>
        <v>0</v>
      </c>
      <c r="Q303" s="1135">
        <f t="shared" si="38"/>
        <v>0</v>
      </c>
      <c r="R303" s="1135">
        <f t="shared" si="38"/>
        <v>0</v>
      </c>
      <c r="S303" s="1136">
        <f t="shared" si="38"/>
        <v>0</v>
      </c>
      <c r="T303" s="1136">
        <f t="shared" si="38"/>
        <v>0</v>
      </c>
      <c r="U303" s="1137">
        <f>IF(ISERROR(VLOOKUP($A303,기획현황!$F:$BS,기획현황!$AM$1,FALSE))=TRUE,0,VLOOKUP($A303,기획현황!$F:$BS,기획현황!$AM$1,FALSE))</f>
        <v>0</v>
      </c>
      <c r="V303" s="1138">
        <f t="shared" si="34"/>
        <v>0</v>
      </c>
      <c r="W303" s="1139">
        <f>IF(ISERROR(VLOOKUP($A303,기획현황!$F:$BS,기획현황!$BG$1,FALSE))=TRUE,0,VLOOKUP($A303,기획현황!$F:$BS,기획현황!$BG$1,FALSE))</f>
        <v>0</v>
      </c>
      <c r="X303" s="1138"/>
      <c r="Y303" s="238"/>
      <c r="Z303" s="1130">
        <f t="shared" si="36"/>
        <v>0</v>
      </c>
      <c r="AA303" s="1131">
        <f t="shared" si="36"/>
        <v>0</v>
      </c>
      <c r="AB303" s="1147">
        <f t="shared" si="36"/>
        <v>0</v>
      </c>
      <c r="AC303" s="1140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30">
        <f t="shared" si="37"/>
        <v>0</v>
      </c>
      <c r="AE303" s="1141">
        <f t="shared" si="37"/>
        <v>0</v>
      </c>
      <c r="AF303" s="1141">
        <f t="shared" si="37"/>
        <v>0</v>
      </c>
      <c r="AG303" s="1141">
        <f t="shared" si="37"/>
        <v>0</v>
      </c>
      <c r="AH303" s="1142">
        <f t="shared" si="37"/>
        <v>0</v>
      </c>
      <c r="AI303" s="1142">
        <f t="shared" si="37"/>
        <v>0</v>
      </c>
      <c r="AJ303" s="1143">
        <f>IF(ISERROR(VLOOKUP($A303,기획현황!$F:$BS,기획현황!$AM$1,FALSE))=TRUE,0,VLOOKUP($A303,기획현황!$F:$BS,기획현황!$AM$1,FALSE))</f>
        <v>0</v>
      </c>
      <c r="AK303" s="1138">
        <f t="shared" si="33"/>
        <v>0</v>
      </c>
      <c r="AL303" s="31"/>
    </row>
    <row r="304" spans="2:38" ht="53.25" customHeight="1">
      <c r="B304" s="310" t="str">
        <f t="shared" si="35"/>
        <v/>
      </c>
      <c r="C304" s="1125">
        <f>IF(ISERROR(VLOOKUP($A304,기획현황!$F:$BS,기획현황!$AG$1,FALSE))=TRUE,0,VLOOKUP($A304,기획현황!$F:$BS,기획현황!$AG$1,FALSE))</f>
        <v>0</v>
      </c>
      <c r="D304" s="1125">
        <f>IF(ISERROR(VLOOKUP($A304,기획현황!$F:$BS,기획현황!$AK$1,FALSE))=TRUE,0,VLOOKUP($A304,기획현황!$F:$BS,기획현황!$AK$1,FALSE))</f>
        <v>0</v>
      </c>
      <c r="F304" s="1148"/>
      <c r="G304" s="1127" t="str">
        <f>IF(ISERROR(VLOOKUP($A304,기획현황!$F:$BS,기획현황!$U$1,FALSE))=TRUE,"",VLOOKUP($A304,기획현황!$F:$BS,기획현황!$U$1,FALSE))</f>
        <v/>
      </c>
      <c r="H304" s="1127" t="str">
        <f>IF(ISERROR(VLOOKUP($A304,기획현황!$F:$BS,기획현황!$X$1,FALSE))=TRUE,"",VLOOKUP($A304,기획현황!$F:$BS,기획현황!$X$1,FALSE))</f>
        <v/>
      </c>
      <c r="I304" s="1128" t="str">
        <f>IF(ISERROR(VLOOKUP($A304,기획현황!$F:$BS,기획현황!$AG$1,FALSE))=TRUE,"",VLOOKUP($A304,기획현황!$F:$BS,기획현황!$AG$1,FALSE))</f>
        <v/>
      </c>
      <c r="J304" s="1144">
        <f>SUMIF(기획현황!$F:$F,$A304,기획현황!$AF:$AF)</f>
        <v>0</v>
      </c>
      <c r="K304" s="1130">
        <f>IF(ISERROR(VLOOKUP($A304,기획현황!$F:$BS,기획현황!$AU$1,FALSE))=TRUE,0,VLOOKUP($A304,기획현황!$F:$BS,기획현황!$AU$1,FALSE))</f>
        <v>0</v>
      </c>
      <c r="L304" s="1131">
        <f>IF(ISERROR(VLOOKUP($A304,기획현황!$F:$BS,기획현황!$AV$1,FALSE))=TRUE,0,VLOOKUP($A304,기획현황!$F:$BS,기획현황!$AV$1,FALSE))</f>
        <v>0</v>
      </c>
      <c r="M304" s="1132">
        <f>IF(ISERROR(VLOOKUP($A304,기획현황!$F:$BS,기획현황!$AW$1,FALSE))=TRUE,0,VLOOKUP($A304,기획현황!$F:$BS,기획현황!$AW$1,FALSE))</f>
        <v>0</v>
      </c>
      <c r="N304" s="1133">
        <f>IF(ISERROR(VLOOKUP($A304,기획현황!$F:$BS,기획현황!$AP$1,FALSE))=TRUE,0,VLOOKUP($A304,기획현황!$F:$BS,기획현황!$AP$1,FALSE))</f>
        <v>0</v>
      </c>
      <c r="O304" s="1134">
        <f t="shared" si="38"/>
        <v>0</v>
      </c>
      <c r="P304" s="1135">
        <f t="shared" si="38"/>
        <v>0</v>
      </c>
      <c r="Q304" s="1135">
        <f t="shared" si="38"/>
        <v>0</v>
      </c>
      <c r="R304" s="1135">
        <f t="shared" si="38"/>
        <v>0</v>
      </c>
      <c r="S304" s="1136">
        <f t="shared" si="38"/>
        <v>0</v>
      </c>
      <c r="T304" s="1136">
        <f t="shared" si="38"/>
        <v>0</v>
      </c>
      <c r="U304" s="1137">
        <f>IF(ISERROR(VLOOKUP($A304,기획현황!$F:$BS,기획현황!$AM$1,FALSE))=TRUE,0,VLOOKUP($A304,기획현황!$F:$BS,기획현황!$AM$1,FALSE))</f>
        <v>0</v>
      </c>
      <c r="V304" s="1138">
        <f t="shared" si="34"/>
        <v>0</v>
      </c>
      <c r="W304" s="1139">
        <f>IF(ISERROR(VLOOKUP($A304,기획현황!$F:$BS,기획현황!$BG$1,FALSE))=TRUE,0,VLOOKUP($A304,기획현황!$F:$BS,기획현황!$BG$1,FALSE))</f>
        <v>0</v>
      </c>
      <c r="X304" s="1138"/>
      <c r="Y304" s="238"/>
      <c r="Z304" s="1130">
        <f t="shared" si="36"/>
        <v>0</v>
      </c>
      <c r="AA304" s="1131">
        <f t="shared" si="36"/>
        <v>0</v>
      </c>
      <c r="AB304" s="1147">
        <f t="shared" si="36"/>
        <v>0</v>
      </c>
      <c r="AC304" s="1140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30">
        <f t="shared" si="37"/>
        <v>0</v>
      </c>
      <c r="AE304" s="1141">
        <f t="shared" si="37"/>
        <v>0</v>
      </c>
      <c r="AF304" s="1141">
        <f t="shared" si="37"/>
        <v>0</v>
      </c>
      <c r="AG304" s="1141">
        <f t="shared" si="37"/>
        <v>0</v>
      </c>
      <c r="AH304" s="1142">
        <f t="shared" si="37"/>
        <v>0</v>
      </c>
      <c r="AI304" s="1142">
        <f t="shared" si="37"/>
        <v>0</v>
      </c>
      <c r="AJ304" s="1143">
        <f>IF(ISERROR(VLOOKUP($A304,기획현황!$F:$BS,기획현황!$AM$1,FALSE))=TRUE,0,VLOOKUP($A304,기획현황!$F:$BS,기획현황!$AM$1,FALSE))</f>
        <v>0</v>
      </c>
      <c r="AK304" s="1138">
        <f t="shared" si="33"/>
        <v>0</v>
      </c>
      <c r="AL304" s="31"/>
    </row>
    <row r="305" spans="2:38" ht="53.25" customHeight="1">
      <c r="B305" s="310" t="str">
        <f t="shared" si="35"/>
        <v/>
      </c>
      <c r="C305" s="1125">
        <f>IF(ISERROR(VLOOKUP($A305,기획현황!$F:$BS,기획현황!$AG$1,FALSE))=TRUE,0,VLOOKUP($A305,기획현황!$F:$BS,기획현황!$AG$1,FALSE))</f>
        <v>0</v>
      </c>
      <c r="D305" s="1125">
        <f>IF(ISERROR(VLOOKUP($A305,기획현황!$F:$BS,기획현황!$AK$1,FALSE))=TRUE,0,VLOOKUP($A305,기획현황!$F:$BS,기획현황!$AK$1,FALSE))</f>
        <v>0</v>
      </c>
      <c r="F305" s="1148"/>
      <c r="G305" s="1127" t="str">
        <f>IF(ISERROR(VLOOKUP($A305,기획현황!$F:$BS,기획현황!$U$1,FALSE))=TRUE,"",VLOOKUP($A305,기획현황!$F:$BS,기획현황!$U$1,FALSE))</f>
        <v/>
      </c>
      <c r="H305" s="1127" t="str">
        <f>IF(ISERROR(VLOOKUP($A305,기획현황!$F:$BS,기획현황!$X$1,FALSE))=TRUE,"",VLOOKUP($A305,기획현황!$F:$BS,기획현황!$X$1,FALSE))</f>
        <v/>
      </c>
      <c r="I305" s="1128" t="str">
        <f>IF(ISERROR(VLOOKUP($A305,기획현황!$F:$BS,기획현황!$AG$1,FALSE))=TRUE,"",VLOOKUP($A305,기획현황!$F:$BS,기획현황!$AG$1,FALSE))</f>
        <v/>
      </c>
      <c r="J305" s="1144">
        <f>SUMIF(기획현황!$F:$F,$A305,기획현황!$AF:$AF)</f>
        <v>0</v>
      </c>
      <c r="K305" s="1130">
        <f>IF(ISERROR(VLOOKUP($A305,기획현황!$F:$BS,기획현황!$AU$1,FALSE))=TRUE,0,VLOOKUP($A305,기획현황!$F:$BS,기획현황!$AU$1,FALSE))</f>
        <v>0</v>
      </c>
      <c r="L305" s="1131">
        <f>IF(ISERROR(VLOOKUP($A305,기획현황!$F:$BS,기획현황!$AV$1,FALSE))=TRUE,0,VLOOKUP($A305,기획현황!$F:$BS,기획현황!$AV$1,FALSE))</f>
        <v>0</v>
      </c>
      <c r="M305" s="1132">
        <f>IF(ISERROR(VLOOKUP($A305,기획현황!$F:$BS,기획현황!$AW$1,FALSE))=TRUE,0,VLOOKUP($A305,기획현황!$F:$BS,기획현황!$AW$1,FALSE))</f>
        <v>0</v>
      </c>
      <c r="N305" s="1133">
        <f>IF(ISERROR(VLOOKUP($A305,기획현황!$F:$BS,기획현황!$AP$1,FALSE))=TRUE,0,VLOOKUP($A305,기획현황!$F:$BS,기획현황!$AP$1,FALSE))</f>
        <v>0</v>
      </c>
      <c r="O305" s="1134">
        <f t="shared" si="38"/>
        <v>0</v>
      </c>
      <c r="P305" s="1135">
        <f t="shared" si="38"/>
        <v>0</v>
      </c>
      <c r="Q305" s="1135">
        <f t="shared" si="38"/>
        <v>0</v>
      </c>
      <c r="R305" s="1135">
        <f t="shared" si="38"/>
        <v>0</v>
      </c>
      <c r="S305" s="1136">
        <f t="shared" si="38"/>
        <v>0</v>
      </c>
      <c r="T305" s="1136">
        <f t="shared" si="38"/>
        <v>0</v>
      </c>
      <c r="U305" s="1137">
        <f>IF(ISERROR(VLOOKUP($A305,기획현황!$F:$BS,기획현황!$AM$1,FALSE))=TRUE,0,VLOOKUP($A305,기획현황!$F:$BS,기획현황!$AM$1,FALSE))</f>
        <v>0</v>
      </c>
      <c r="V305" s="1138">
        <f t="shared" si="34"/>
        <v>0</v>
      </c>
      <c r="W305" s="1139">
        <f>IF(ISERROR(VLOOKUP($A305,기획현황!$F:$BS,기획현황!$BG$1,FALSE))=TRUE,0,VLOOKUP($A305,기획현황!$F:$BS,기획현황!$BG$1,FALSE))</f>
        <v>0</v>
      </c>
      <c r="X305" s="1138"/>
      <c r="Y305" s="238"/>
      <c r="Z305" s="1130">
        <f t="shared" si="36"/>
        <v>0</v>
      </c>
      <c r="AA305" s="1131">
        <f t="shared" si="36"/>
        <v>0</v>
      </c>
      <c r="AB305" s="1147">
        <f t="shared" si="36"/>
        <v>0</v>
      </c>
      <c r="AC305" s="1140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30">
        <f t="shared" si="37"/>
        <v>0</v>
      </c>
      <c r="AE305" s="1141">
        <f t="shared" si="37"/>
        <v>0</v>
      </c>
      <c r="AF305" s="1141">
        <f t="shared" si="37"/>
        <v>0</v>
      </c>
      <c r="AG305" s="1141">
        <f t="shared" si="37"/>
        <v>0</v>
      </c>
      <c r="AH305" s="1142">
        <f t="shared" si="37"/>
        <v>0</v>
      </c>
      <c r="AI305" s="1142">
        <f t="shared" si="37"/>
        <v>0</v>
      </c>
      <c r="AJ305" s="1143">
        <f>IF(ISERROR(VLOOKUP($A305,기획현황!$F:$BS,기획현황!$AM$1,FALSE))=TRUE,0,VLOOKUP($A305,기획현황!$F:$BS,기획현황!$AM$1,FALSE))</f>
        <v>0</v>
      </c>
      <c r="AK305" s="1138">
        <f t="shared" si="33"/>
        <v>0</v>
      </c>
      <c r="AL305" s="31"/>
    </row>
    <row r="306" spans="2:38" ht="53.25" customHeight="1">
      <c r="B306" s="310" t="str">
        <f t="shared" si="35"/>
        <v/>
      </c>
      <c r="C306" s="1125">
        <f>IF(ISERROR(VLOOKUP($A306,기획현황!$F:$BS,기획현황!$AG$1,FALSE))=TRUE,0,VLOOKUP($A306,기획현황!$F:$BS,기획현황!$AG$1,FALSE))</f>
        <v>0</v>
      </c>
      <c r="D306" s="1125">
        <f>IF(ISERROR(VLOOKUP($A306,기획현황!$F:$BS,기획현황!$AK$1,FALSE))=TRUE,0,VLOOKUP($A306,기획현황!$F:$BS,기획현황!$AK$1,FALSE))</f>
        <v>0</v>
      </c>
      <c r="F306" s="1148"/>
      <c r="G306" s="1127" t="str">
        <f>IF(ISERROR(VLOOKUP($A306,기획현황!$F:$BS,기획현황!$U$1,FALSE))=TRUE,"",VLOOKUP($A306,기획현황!$F:$BS,기획현황!$U$1,FALSE))</f>
        <v/>
      </c>
      <c r="H306" s="1127" t="str">
        <f>IF(ISERROR(VLOOKUP($A306,기획현황!$F:$BS,기획현황!$X$1,FALSE))=TRUE,"",VLOOKUP($A306,기획현황!$F:$BS,기획현황!$X$1,FALSE))</f>
        <v/>
      </c>
      <c r="I306" s="1128" t="str">
        <f>IF(ISERROR(VLOOKUP($A306,기획현황!$F:$BS,기획현황!$AG$1,FALSE))=TRUE,"",VLOOKUP($A306,기획현황!$F:$BS,기획현황!$AG$1,FALSE))</f>
        <v/>
      </c>
      <c r="J306" s="1144">
        <f>SUMIF(기획현황!$F:$F,$A306,기획현황!$AF:$AF)</f>
        <v>0</v>
      </c>
      <c r="K306" s="1130">
        <f>IF(ISERROR(VLOOKUP($A306,기획현황!$F:$BS,기획현황!$AU$1,FALSE))=TRUE,0,VLOOKUP($A306,기획현황!$F:$BS,기획현황!$AU$1,FALSE))</f>
        <v>0</v>
      </c>
      <c r="L306" s="1131">
        <f>IF(ISERROR(VLOOKUP($A306,기획현황!$F:$BS,기획현황!$AV$1,FALSE))=TRUE,0,VLOOKUP($A306,기획현황!$F:$BS,기획현황!$AV$1,FALSE))</f>
        <v>0</v>
      </c>
      <c r="M306" s="1132">
        <f>IF(ISERROR(VLOOKUP($A306,기획현황!$F:$BS,기획현황!$AW$1,FALSE))=TRUE,0,VLOOKUP($A306,기획현황!$F:$BS,기획현황!$AW$1,FALSE))</f>
        <v>0</v>
      </c>
      <c r="N306" s="1133">
        <f>IF(ISERROR(VLOOKUP($A306,기획현황!$F:$BS,기획현황!$AP$1,FALSE))=TRUE,0,VLOOKUP($A306,기획현황!$F:$BS,기획현황!$AP$1,FALSE))</f>
        <v>0</v>
      </c>
      <c r="O306" s="1134">
        <f t="shared" si="38"/>
        <v>0</v>
      </c>
      <c r="P306" s="1135">
        <f t="shared" si="38"/>
        <v>0</v>
      </c>
      <c r="Q306" s="1135">
        <f t="shared" si="38"/>
        <v>0</v>
      </c>
      <c r="R306" s="1135">
        <f t="shared" si="38"/>
        <v>0</v>
      </c>
      <c r="S306" s="1136">
        <f t="shared" si="38"/>
        <v>0</v>
      </c>
      <c r="T306" s="1136">
        <f t="shared" si="38"/>
        <v>0</v>
      </c>
      <c r="U306" s="1137">
        <f>IF(ISERROR(VLOOKUP($A306,기획현황!$F:$BS,기획현황!$AM$1,FALSE))=TRUE,0,VLOOKUP($A306,기획현황!$F:$BS,기획현황!$AM$1,FALSE))</f>
        <v>0</v>
      </c>
      <c r="V306" s="1138">
        <f t="shared" si="34"/>
        <v>0</v>
      </c>
      <c r="W306" s="1139">
        <f>IF(ISERROR(VLOOKUP($A306,기획현황!$F:$BS,기획현황!$BG$1,FALSE))=TRUE,0,VLOOKUP($A306,기획현황!$F:$BS,기획현황!$BG$1,FALSE))</f>
        <v>0</v>
      </c>
      <c r="X306" s="1138"/>
      <c r="Y306" s="238"/>
      <c r="Z306" s="1130">
        <f t="shared" si="36"/>
        <v>0</v>
      </c>
      <c r="AA306" s="1131">
        <f t="shared" si="36"/>
        <v>0</v>
      </c>
      <c r="AB306" s="1147">
        <f t="shared" si="36"/>
        <v>0</v>
      </c>
      <c r="AC306" s="1140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30">
        <f t="shared" si="37"/>
        <v>0</v>
      </c>
      <c r="AE306" s="1141">
        <f t="shared" si="37"/>
        <v>0</v>
      </c>
      <c r="AF306" s="1141">
        <f t="shared" si="37"/>
        <v>0</v>
      </c>
      <c r="AG306" s="1141">
        <f t="shared" si="37"/>
        <v>0</v>
      </c>
      <c r="AH306" s="1142">
        <f t="shared" si="37"/>
        <v>0</v>
      </c>
      <c r="AI306" s="1142">
        <f t="shared" si="37"/>
        <v>0</v>
      </c>
      <c r="AJ306" s="1143">
        <f>IF(ISERROR(VLOOKUP($A306,기획현황!$F:$BS,기획현황!$AM$1,FALSE))=TRUE,0,VLOOKUP($A306,기획현황!$F:$BS,기획현황!$AM$1,FALSE))</f>
        <v>0</v>
      </c>
      <c r="AK306" s="1138">
        <f t="shared" si="33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  <mergeCell ref="K3:N3"/>
    <mergeCell ref="F3:F4"/>
    <mergeCell ref="G3:G4"/>
    <mergeCell ref="H3:H4"/>
    <mergeCell ref="I3:I4"/>
    <mergeCell ref="J3:J4"/>
  </mergeCells>
  <phoneticPr fontId="6" type="noConversion"/>
  <conditionalFormatting sqref="F6:F69">
    <cfRule type="expression" dxfId="9728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AA35" sqref="AA34:AB35"/>
    </sheetView>
  </sheetViews>
  <sheetFormatPr defaultRowHeight="16.5" customHeight="1" outlineLevelCol="1"/>
  <cols>
    <col min="1" max="1" width="6.109375" style="506" hidden="1" customWidth="1" outlineLevel="1"/>
    <col min="2" max="2" width="1.109375" style="332" customWidth="1" collapsed="1"/>
    <col min="3" max="3" width="9.21875" style="332" customWidth="1"/>
    <col min="4" max="5" width="10.21875" style="337" customWidth="1"/>
    <col min="6" max="6" width="9.77734375" style="337" customWidth="1"/>
    <col min="7" max="7" width="10" style="357" customWidth="1"/>
    <col min="8" max="8" width="9.44140625" style="344" hidden="1" customWidth="1" outlineLevel="1"/>
    <col min="9" max="9" width="9.44140625" style="357" hidden="1" customWidth="1" outlineLevel="1"/>
    <col min="10" max="10" width="9.44140625" style="344" hidden="1" customWidth="1" outlineLevel="1"/>
    <col min="11" max="11" width="9.44140625" style="357" hidden="1" customWidth="1" outlineLevel="1"/>
    <col min="12" max="12" width="9.44140625" style="344" hidden="1" customWidth="1" outlineLevel="1"/>
    <col min="13" max="13" width="9.44140625" style="357" hidden="1" customWidth="1" outlineLevel="1"/>
    <col min="14" max="14" width="9.44140625" style="344" hidden="1" customWidth="1" outlineLevel="1"/>
    <col min="15" max="15" width="9.44140625" style="357" hidden="1" customWidth="1" outlineLevel="1"/>
    <col min="16" max="16" width="9.44140625" style="344" hidden="1" customWidth="1" outlineLevel="1"/>
    <col min="17" max="17" width="9.44140625" style="357" hidden="1" customWidth="1" outlineLevel="1"/>
    <col min="18" max="18" width="9.88671875" style="529" bestFit="1" customWidth="1" collapsed="1"/>
    <col min="19" max="20" width="9.88671875" style="529" customWidth="1"/>
    <col min="21" max="21" width="9.6640625" style="530" customWidth="1"/>
    <col min="22" max="22" width="12.21875" style="357" customWidth="1"/>
    <col min="23" max="23" width="11.44140625" style="334" customWidth="1"/>
    <col min="24" max="24" width="11.44140625" style="337" customWidth="1"/>
    <col min="25" max="26" width="11.44140625" style="344" customWidth="1"/>
    <col min="27" max="27" width="15" style="484" bestFit="1" customWidth="1"/>
    <col min="28" max="28" width="8.88671875" style="337"/>
    <col min="29" max="37" width="8.88671875" style="325"/>
    <col min="38" max="38" width="6.44140625" style="325" customWidth="1"/>
    <col min="39" max="40" width="8.88671875" style="325"/>
    <col min="41" max="41" width="7.5546875" style="325" customWidth="1"/>
    <col min="42" max="16384" width="8.88671875" style="325"/>
  </cols>
  <sheetData>
    <row r="1" spans="1:32" s="20" customFormat="1" ht="25.5">
      <c r="A1" s="73"/>
      <c r="B1" s="16"/>
      <c r="C1" s="75" t="s">
        <v>1679</v>
      </c>
      <c r="D1" s="74"/>
      <c r="E1" s="75"/>
      <c r="F1" s="76"/>
      <c r="G1" s="568"/>
      <c r="H1" s="569"/>
      <c r="I1" s="78"/>
      <c r="J1" s="508"/>
      <c r="K1" s="78"/>
      <c r="L1" s="508"/>
      <c r="M1" s="78"/>
      <c r="N1" s="508"/>
      <c r="O1" s="78"/>
      <c r="P1" s="508"/>
      <c r="Q1" s="78"/>
      <c r="R1" s="522"/>
      <c r="S1" s="522"/>
      <c r="T1" s="522"/>
      <c r="U1" s="523"/>
      <c r="V1" s="78"/>
      <c r="W1" s="21"/>
      <c r="Y1" s="22"/>
      <c r="Z1" s="22"/>
      <c r="AA1" s="23"/>
      <c r="AB1" s="19"/>
      <c r="AF1" s="19"/>
    </row>
    <row r="2" spans="1:32" s="326" customFormat="1" ht="16.5" customHeight="1">
      <c r="A2" s="1475"/>
      <c r="B2" s="323"/>
      <c r="G2" s="327"/>
      <c r="H2" s="330"/>
      <c r="I2" s="327"/>
      <c r="J2" s="330"/>
      <c r="K2" s="327"/>
      <c r="L2" s="330"/>
      <c r="M2" s="327"/>
      <c r="N2" s="330"/>
      <c r="O2" s="327"/>
      <c r="P2" s="330"/>
      <c r="Q2" s="327"/>
      <c r="R2" s="524"/>
      <c r="S2" s="524"/>
      <c r="T2" s="524"/>
      <c r="U2" s="524"/>
      <c r="V2" s="476"/>
      <c r="W2" s="328"/>
      <c r="Y2" s="330"/>
      <c r="Z2" s="330"/>
      <c r="AA2" s="477"/>
      <c r="AF2" s="475"/>
    </row>
    <row r="3" spans="1:32" s="326" customFormat="1" ht="16.5" customHeight="1">
      <c r="A3" s="1475"/>
      <c r="B3" s="323"/>
      <c r="C3" s="1162" t="s">
        <v>1680</v>
      </c>
      <c r="D3" s="1499" t="s">
        <v>11339</v>
      </c>
      <c r="E3" s="1500"/>
      <c r="F3" s="1500"/>
      <c r="G3" s="1501"/>
      <c r="H3" s="532" t="str">
        <f>IF(ISERROR(VLOOKUP(MID($D$3,10,100)&amp;$A19,기획현황!$F:$BR,기획현황!$AG$1,FALSE))=TRUE,"",VLOOKUP(MID($D$3,10,100)&amp;$A19,기획현황!$F:$BR,기획현황!$AG$1,FALSE))</f>
        <v>FOREMOST</v>
      </c>
      <c r="I3" s="327"/>
      <c r="J3" s="330"/>
      <c r="K3" s="327"/>
      <c r="L3" s="330"/>
      <c r="M3" s="327"/>
      <c r="N3" s="330"/>
      <c r="O3" s="327"/>
      <c r="P3" s="330"/>
      <c r="Q3" s="327"/>
      <c r="R3" s="524"/>
      <c r="S3" s="524"/>
      <c r="T3" s="524"/>
      <c r="U3" s="524"/>
      <c r="V3" s="476"/>
      <c r="W3" s="328"/>
      <c r="Y3" s="330"/>
      <c r="Z3" s="330"/>
      <c r="AA3" s="477"/>
      <c r="AF3" s="475"/>
    </row>
    <row r="4" spans="1:32" s="326" customFormat="1" ht="16.5" customHeight="1">
      <c r="A4" s="1475"/>
      <c r="B4" s="323"/>
      <c r="G4" s="327"/>
      <c r="H4" s="330"/>
      <c r="I4" s="327"/>
      <c r="J4" s="330"/>
      <c r="K4" s="327"/>
      <c r="L4" s="330"/>
      <c r="M4" s="327"/>
      <c r="N4" s="330"/>
      <c r="O4" s="327"/>
      <c r="P4" s="330"/>
      <c r="Q4" s="327"/>
      <c r="R4" s="524"/>
      <c r="S4" s="524"/>
      <c r="T4" s="524"/>
      <c r="U4" s="524"/>
      <c r="V4" s="476"/>
      <c r="W4" s="328"/>
      <c r="Y4" s="330"/>
      <c r="Z4" s="330"/>
      <c r="AA4" s="477"/>
      <c r="AF4" s="475"/>
    </row>
    <row r="5" spans="1:32" s="515" customFormat="1" ht="16.5" customHeight="1">
      <c r="A5" s="1475"/>
      <c r="B5" s="513"/>
      <c r="C5" s="514" t="s">
        <v>1695</v>
      </c>
      <c r="G5" s="516"/>
      <c r="H5" s="517"/>
      <c r="I5" s="516"/>
      <c r="J5" s="517"/>
      <c r="K5" s="516"/>
      <c r="L5" s="517"/>
      <c r="M5" s="516"/>
      <c r="N5" s="517"/>
      <c r="O5" s="516"/>
      <c r="P5" s="517"/>
      <c r="Q5" s="516"/>
      <c r="R5" s="525"/>
      <c r="S5" s="525"/>
      <c r="T5" s="525"/>
      <c r="U5" s="525"/>
      <c r="V5" s="518"/>
      <c r="W5" s="519"/>
      <c r="Y5" s="517"/>
      <c r="Z5" s="517"/>
      <c r="AA5" s="520"/>
      <c r="AF5" s="521"/>
    </row>
    <row r="6" spans="1:32" s="326" customFormat="1" ht="6.75" customHeight="1">
      <c r="A6" s="1475"/>
      <c r="B6" s="323"/>
      <c r="G6" s="327"/>
      <c r="H6" s="330"/>
      <c r="I6" s="327"/>
      <c r="J6" s="330"/>
      <c r="K6" s="327"/>
      <c r="L6" s="330"/>
      <c r="M6" s="327"/>
      <c r="N6" s="330"/>
      <c r="O6" s="327"/>
      <c r="P6" s="330"/>
      <c r="Q6" s="327"/>
      <c r="R6" s="524"/>
      <c r="S6" s="524"/>
      <c r="T6" s="524"/>
      <c r="U6" s="524"/>
      <c r="V6" s="476"/>
      <c r="W6" s="328"/>
      <c r="Y6" s="330"/>
      <c r="Z6" s="330"/>
      <c r="AA6" s="477"/>
      <c r="AF6" s="475"/>
    </row>
    <row r="7" spans="1:32" s="326" customFormat="1" ht="27">
      <c r="A7" s="1475"/>
      <c r="B7" s="323"/>
      <c r="C7" s="1163" t="s">
        <v>1688</v>
      </c>
      <c r="D7" s="1164" t="s">
        <v>1689</v>
      </c>
      <c r="E7" s="1164" t="s">
        <v>1690</v>
      </c>
      <c r="F7" s="1165" t="s">
        <v>1696</v>
      </c>
      <c r="G7" s="1166" t="s">
        <v>1697</v>
      </c>
      <c r="H7" s="330"/>
      <c r="I7" s="327"/>
      <c r="J7" s="330"/>
      <c r="K7" s="327"/>
      <c r="L7" s="330"/>
      <c r="M7" s="327"/>
      <c r="N7" s="330"/>
      <c r="O7" s="327"/>
      <c r="P7" s="330"/>
      <c r="Q7" s="327"/>
      <c r="R7" s="524"/>
      <c r="S7" s="524"/>
      <c r="T7" s="524"/>
      <c r="U7" s="524"/>
      <c r="V7" s="476"/>
      <c r="W7" s="328"/>
      <c r="Y7" s="330"/>
      <c r="Z7" s="330"/>
      <c r="AA7" s="477"/>
      <c r="AF7" s="475"/>
    </row>
    <row r="8" spans="1:32" s="326" customFormat="1" ht="16.5" customHeight="1">
      <c r="A8" s="1475"/>
      <c r="B8" s="323"/>
      <c r="C8" s="1163" t="s">
        <v>1691</v>
      </c>
      <c r="D8" s="533">
        <f>IF($T$129=0,0,$T$129*IF(VLOOKUP($H$3,'TARGET MU'!$A:$P,'TARGET MU'!L$1,FALSE)="",0,VLOOKUP($H$3,'TARGET MU'!$A:$P,'TARGET MU'!L$1,FALSE)))</f>
        <v>2376</v>
      </c>
      <c r="E8" s="533"/>
      <c r="F8" s="533">
        <f>D8-E8</f>
        <v>2376</v>
      </c>
      <c r="G8" s="510"/>
      <c r="H8" s="330"/>
      <c r="I8" s="327"/>
      <c r="J8" s="330"/>
      <c r="K8" s="327"/>
      <c r="L8" s="330"/>
      <c r="M8" s="327"/>
      <c r="N8" s="330"/>
      <c r="O8" s="327"/>
      <c r="P8" s="330"/>
      <c r="Q8" s="327"/>
      <c r="R8" s="524"/>
      <c r="S8" s="524"/>
      <c r="T8" s="524"/>
      <c r="U8" s="524"/>
      <c r="V8" s="476"/>
      <c r="W8" s="328"/>
      <c r="Y8" s="330"/>
      <c r="Z8" s="330"/>
      <c r="AA8" s="477"/>
      <c r="AF8" s="475"/>
    </row>
    <row r="9" spans="1:32" s="326" customFormat="1" ht="16.5" customHeight="1">
      <c r="A9" s="1475"/>
      <c r="B9" s="323"/>
      <c r="C9" s="1163" t="s">
        <v>1692</v>
      </c>
      <c r="D9" s="533">
        <f>IF($T$129=0,0,$T$129*IF(VLOOKUP($H$3,'TARGET MU'!$A:$P,'TARGET MU'!N$1,FALSE)="",0,VLOOKUP($H$3,'TARGET MU'!$A:$P,'TARGET MU'!N$1,FALSE)))</f>
        <v>0</v>
      </c>
      <c r="E9" s="533"/>
      <c r="F9" s="533">
        <f>D9-E9</f>
        <v>0</v>
      </c>
      <c r="G9" s="510"/>
      <c r="H9" s="330"/>
      <c r="I9" s="327"/>
      <c r="J9" s="330"/>
      <c r="K9" s="327"/>
      <c r="L9" s="330"/>
      <c r="M9" s="327"/>
      <c r="N9" s="330"/>
      <c r="O9" s="327"/>
      <c r="P9" s="330"/>
      <c r="Q9" s="327"/>
      <c r="R9" s="524"/>
      <c r="S9" s="524"/>
      <c r="T9" s="524"/>
      <c r="U9" s="524"/>
      <c r="V9" s="476"/>
      <c r="W9" s="328"/>
      <c r="Y9" s="330"/>
      <c r="Z9" s="330"/>
      <c r="AA9" s="477"/>
      <c r="AF9" s="475"/>
    </row>
    <row r="10" spans="1:32" s="326" customFormat="1" ht="16.5" customHeight="1">
      <c r="A10" s="1475"/>
      <c r="B10" s="323"/>
      <c r="C10" s="1163" t="s">
        <v>1693</v>
      </c>
      <c r="D10" s="533">
        <f>IF($T$129=0,0,$T$129*IF(VLOOKUP($H$3,'TARGET MU'!$A:$P,'TARGET MU'!P$1,FALSE)="",0,VLOOKUP($H$3,'TARGET MU'!$A:$P,'TARGET MU'!P$1,FALSE)))</f>
        <v>3564</v>
      </c>
      <c r="E10" s="533"/>
      <c r="F10" s="533">
        <f>F11</f>
        <v>5940</v>
      </c>
      <c r="G10" s="510"/>
      <c r="H10" s="330"/>
      <c r="I10" s="327"/>
      <c r="J10" s="330"/>
      <c r="K10" s="327"/>
      <c r="L10" s="330"/>
      <c r="M10" s="327"/>
      <c r="N10" s="330"/>
      <c r="O10" s="327"/>
      <c r="P10" s="330"/>
      <c r="Q10" s="327"/>
      <c r="R10" s="524"/>
      <c r="S10" s="524"/>
      <c r="T10" s="524"/>
      <c r="U10" s="524"/>
      <c r="V10" s="476"/>
      <c r="W10" s="328"/>
      <c r="Y10" s="330"/>
      <c r="Z10" s="330"/>
      <c r="AA10" s="477"/>
      <c r="AF10" s="475"/>
    </row>
    <row r="11" spans="1:32" s="326" customFormat="1" ht="16.5" customHeight="1">
      <c r="A11" s="1475"/>
      <c r="B11" s="323"/>
      <c r="C11" s="1163" t="s">
        <v>1694</v>
      </c>
      <c r="D11" s="1167">
        <f>SUM(D8:D10)</f>
        <v>5940</v>
      </c>
      <c r="E11" s="1167">
        <f>SUM(E8:E10)</f>
        <v>0</v>
      </c>
      <c r="F11" s="1167">
        <f>U129</f>
        <v>5940</v>
      </c>
      <c r="G11" s="1168"/>
      <c r="H11" s="330"/>
      <c r="I11" s="327"/>
      <c r="J11" s="330"/>
      <c r="K11" s="327"/>
      <c r="L11" s="330"/>
      <c r="M11" s="327"/>
      <c r="N11" s="330"/>
      <c r="O11" s="327"/>
      <c r="P11" s="330"/>
      <c r="Q11" s="327"/>
      <c r="R11" s="524"/>
      <c r="S11" s="524"/>
      <c r="T11" s="524"/>
      <c r="U11" s="524"/>
      <c r="V11" s="476"/>
      <c r="W11" s="328"/>
      <c r="Y11" s="330"/>
      <c r="Z11" s="330"/>
      <c r="AA11" s="477"/>
      <c r="AF11" s="475"/>
    </row>
    <row r="12" spans="1:32" s="326" customFormat="1" ht="16.5" customHeight="1">
      <c r="A12" s="1475"/>
      <c r="B12" s="323"/>
      <c r="G12" s="327"/>
      <c r="H12" s="330"/>
      <c r="I12" s="327"/>
      <c r="J12" s="330"/>
      <c r="K12" s="327"/>
      <c r="L12" s="330"/>
      <c r="M12" s="327"/>
      <c r="N12" s="330"/>
      <c r="O12" s="327"/>
      <c r="P12" s="330"/>
      <c r="Q12" s="327"/>
      <c r="R12" s="524"/>
      <c r="S12" s="524"/>
      <c r="T12" s="524"/>
      <c r="U12" s="524"/>
      <c r="V12" s="476"/>
      <c r="W12" s="328"/>
      <c r="Y12" s="330"/>
      <c r="Z12" s="330"/>
      <c r="AA12" s="477"/>
      <c r="AF12" s="475"/>
    </row>
    <row r="13" spans="1:32" s="515" customFormat="1" ht="16.5" customHeight="1">
      <c r="A13" s="1475"/>
      <c r="B13" s="513"/>
      <c r="C13" s="514" t="s">
        <v>1678</v>
      </c>
      <c r="G13" s="516"/>
      <c r="H13" s="517"/>
      <c r="I13" s="516"/>
      <c r="J13" s="517"/>
      <c r="K13" s="516"/>
      <c r="L13" s="517"/>
      <c r="M13" s="516"/>
      <c r="N13" s="517"/>
      <c r="O13" s="516"/>
      <c r="P13" s="517"/>
      <c r="Q13" s="516"/>
      <c r="R13" s="525"/>
      <c r="S13" s="525"/>
      <c r="T13" s="525"/>
      <c r="U13" s="525"/>
      <c r="V13" s="518"/>
      <c r="W13" s="519"/>
      <c r="Y13" s="517"/>
      <c r="Z13" s="517"/>
      <c r="AA13" s="520"/>
      <c r="AF13" s="521"/>
    </row>
    <row r="14" spans="1:32" s="515" customFormat="1" ht="6.75" customHeight="1">
      <c r="A14" s="1475"/>
      <c r="B14" s="513"/>
      <c r="G14" s="516"/>
      <c r="H14" s="517"/>
      <c r="I14" s="516"/>
      <c r="J14" s="517"/>
      <c r="K14" s="516"/>
      <c r="L14" s="517"/>
      <c r="M14" s="516"/>
      <c r="N14" s="517"/>
      <c r="O14" s="516"/>
      <c r="P14" s="517"/>
      <c r="Q14" s="516"/>
      <c r="R14" s="525"/>
      <c r="S14" s="525"/>
      <c r="T14" s="525"/>
      <c r="U14" s="525"/>
      <c r="V14" s="518"/>
      <c r="W14" s="519"/>
      <c r="Y14" s="517"/>
      <c r="Z14" s="517"/>
      <c r="AA14" s="520"/>
      <c r="AF14" s="521"/>
    </row>
    <row r="15" spans="1:32" s="326" customFormat="1" ht="17.25" customHeight="1">
      <c r="A15" s="1475"/>
      <c r="B15" s="323"/>
      <c r="C15" s="1162" t="s">
        <v>1700</v>
      </c>
      <c r="D15" s="531">
        <v>42023</v>
      </c>
      <c r="E15" s="330"/>
      <c r="F15" s="330"/>
      <c r="G15" s="330"/>
      <c r="H15" s="330"/>
      <c r="I15" s="327"/>
      <c r="J15" s="330"/>
      <c r="K15" s="327"/>
      <c r="L15" s="330"/>
      <c r="M15" s="327"/>
      <c r="N15" s="330"/>
      <c r="O15" s="327"/>
      <c r="P15" s="330"/>
      <c r="Q15" s="327"/>
      <c r="R15" s="534"/>
      <c r="S15" s="524"/>
      <c r="T15" s="524"/>
      <c r="U15" s="524"/>
      <c r="V15" s="476"/>
      <c r="W15" s="328"/>
      <c r="Y15" s="330"/>
      <c r="Z15" s="330"/>
      <c r="AA15" s="477"/>
      <c r="AF15" s="475"/>
    </row>
    <row r="16" spans="1:32" s="339" customFormat="1" ht="6.75" customHeight="1">
      <c r="A16" s="1475"/>
      <c r="B16" s="332"/>
      <c r="C16" s="323"/>
      <c r="D16" s="338"/>
      <c r="E16" s="338"/>
      <c r="F16" s="338"/>
      <c r="G16" s="481"/>
      <c r="H16" s="341"/>
      <c r="I16" s="481"/>
      <c r="J16" s="341"/>
      <c r="K16" s="481"/>
      <c r="L16" s="341"/>
      <c r="M16" s="481"/>
      <c r="N16" s="341"/>
      <c r="O16" s="481"/>
      <c r="P16" s="341"/>
      <c r="Q16" s="481"/>
      <c r="R16" s="526"/>
      <c r="S16" s="526"/>
      <c r="T16" s="526"/>
      <c r="U16" s="527"/>
      <c r="V16" s="357"/>
      <c r="W16" s="334"/>
      <c r="Y16" s="341"/>
      <c r="Z16" s="330"/>
      <c r="AA16" s="477"/>
      <c r="AB16" s="337"/>
      <c r="AF16" s="337"/>
    </row>
    <row r="17" spans="1:27" s="347" customFormat="1" ht="16.5" customHeight="1">
      <c r="A17" s="1475"/>
      <c r="B17" s="346"/>
      <c r="C17" s="1497" t="s">
        <v>1681</v>
      </c>
      <c r="D17" s="1497" t="s">
        <v>1682</v>
      </c>
      <c r="E17" s="1497" t="s">
        <v>1683</v>
      </c>
      <c r="F17" s="1502" t="s">
        <v>1684</v>
      </c>
      <c r="G17" s="1503"/>
      <c r="H17" s="1502" t="s">
        <v>1685</v>
      </c>
      <c r="I17" s="1503"/>
      <c r="J17" s="1502" t="s">
        <v>1674</v>
      </c>
      <c r="K17" s="1503"/>
      <c r="L17" s="1502" t="s">
        <v>1675</v>
      </c>
      <c r="M17" s="1503"/>
      <c r="N17" s="1502" t="s">
        <v>1676</v>
      </c>
      <c r="O17" s="1503"/>
      <c r="P17" s="1502" t="s">
        <v>1677</v>
      </c>
      <c r="Q17" s="1503"/>
      <c r="R17" s="1504" t="s">
        <v>1701</v>
      </c>
      <c r="S17" s="1505"/>
      <c r="T17" s="1504" t="s">
        <v>1699</v>
      </c>
      <c r="U17" s="1505"/>
      <c r="V17" s="1497" t="s">
        <v>1686</v>
      </c>
      <c r="W17" s="484"/>
      <c r="Z17" s="330"/>
      <c r="AA17" s="477"/>
    </row>
    <row r="18" spans="1:27" s="348" customFormat="1" ht="16.5" customHeight="1">
      <c r="A18" s="485"/>
      <c r="B18" s="346"/>
      <c r="C18" s="1498"/>
      <c r="D18" s="1498"/>
      <c r="E18" s="1498"/>
      <c r="F18" s="1169" t="s">
        <v>1687</v>
      </c>
      <c r="G18" s="1185" t="s">
        <v>1904</v>
      </c>
      <c r="H18" s="1170" t="s">
        <v>1673</v>
      </c>
      <c r="I18" s="1171" t="s">
        <v>1684</v>
      </c>
      <c r="J18" s="1170" t="s">
        <v>1673</v>
      </c>
      <c r="K18" s="1171" t="s">
        <v>1684</v>
      </c>
      <c r="L18" s="1170" t="s">
        <v>1673</v>
      </c>
      <c r="M18" s="1171" t="s">
        <v>1684</v>
      </c>
      <c r="N18" s="1170" t="s">
        <v>1673</v>
      </c>
      <c r="O18" s="1171" t="s">
        <v>1684</v>
      </c>
      <c r="P18" s="1170" t="s">
        <v>1673</v>
      </c>
      <c r="Q18" s="1171" t="s">
        <v>1684</v>
      </c>
      <c r="R18" s="1172" t="s">
        <v>1671</v>
      </c>
      <c r="S18" s="1172" t="s">
        <v>1672</v>
      </c>
      <c r="T18" s="1173" t="s">
        <v>1669</v>
      </c>
      <c r="U18" s="1172" t="s">
        <v>1670</v>
      </c>
      <c r="V18" s="1498"/>
      <c r="W18" s="484"/>
    </row>
    <row r="19" spans="1:27" s="332" customFormat="1" ht="16.5" customHeight="1">
      <c r="A19" s="1174">
        <f>A18+1</f>
        <v>1</v>
      </c>
      <c r="B19" s="350"/>
      <c r="C19" s="351">
        <f>IF(F19=0,0,$A19)</f>
        <v>1</v>
      </c>
      <c r="D19" s="351" t="str">
        <f>IF(ISERROR(VLOOKUP(MID($D$3,10,100)&amp;$A19,기획현황!$F:$BR,기획현황!$U$1,FALSE))=TRUE,"",VLOOKUP(MID($D$3,10,100)&amp;$A19,기획현황!$F:$BR,기획현황!$U$1,FALSE))</f>
        <v>POKEBF5503</v>
      </c>
      <c r="E19" s="351" t="str">
        <f>IF(ISERROR(VLOOKUP(MID($D$3,10,100)&amp;$A19,기획현황!$F:$BR,기획현황!$X$1,FALSE))=TRUE,"",VLOOKUP(MID($D$3,10,100)&amp;$A19,기획현황!$F:$BR,기획현황!$X$1,FALSE))</f>
        <v>PK</v>
      </c>
      <c r="F19" s="353">
        <f>SUMIF(기획현황!$F:$F,MID($D$3,10,100)&amp;$A19,기획현황!AF:AF)</f>
        <v>300</v>
      </c>
      <c r="G19" s="353">
        <f>SUM(I19,K19,M19,O19,Q19)</f>
        <v>300</v>
      </c>
      <c r="H19" s="1175">
        <f>IF(ISERROR(VLOOKUP(MID($D$3,10,100)&amp;$A19,기획현황!$F:$BS,기획현황!$BB$1,FALSE))=TRUE,"",VLOOKUP(MID($D$3,10,100)&amp;$A19,기획현황!$F:$BS,기획현황!$BB$1,FALSE))</f>
        <v>41990</v>
      </c>
      <c r="I19" s="1176">
        <f>SUMIF(기획현황!$F:$F,MID($D$3,10,100)&amp;$A19,기획현황!BI:BI)</f>
        <v>100</v>
      </c>
      <c r="J19" s="1175">
        <f>IF(ISERROR(VLOOKUP(MID($D$3,10,100)&amp;$A19,기획현황!$F:$BS,기획현황!$BC$1,FALSE))=TRUE,"",VLOOKUP(MID($D$3,10,100)&amp;$A19,기획현황!$F:$BS,기획현황!$BC$1,FALSE))</f>
        <v>41999</v>
      </c>
      <c r="K19" s="1176">
        <f>SUMIF(기획현황!$F:$F,MID($D$3,10,100)&amp;$A19,기획현황!BJ:BJ)</f>
        <v>200</v>
      </c>
      <c r="L19" s="1175">
        <f>IF(ISERROR(VLOOKUP(MID($D$3,10,100)&amp;$A19,기획현황!$F:$BS,기획현황!$BD$1,FALSE))=TRUE,"",VLOOKUP(MID($D$3,10,100)&amp;$A19,기획현황!$F:$BS,기획현황!$BD$1,FALSE))</f>
        <v>0</v>
      </c>
      <c r="M19" s="1176">
        <f>SUMIF(기획현황!$F:$F,MID($D$3,10,100)&amp;$A19,기획현황!BK:BK)</f>
        <v>0</v>
      </c>
      <c r="N19" s="1175">
        <f>IF(ISERROR(VLOOKUP(MID($D$3,10,100)&amp;$A19,기획현황!$F:$BS,기획현황!$BE$1,FALSE))=TRUE,"",VLOOKUP(MID($D$3,10,100)&amp;$A19,기획현황!$F:$BS,기획현황!$BE$1,FALSE))</f>
        <v>0</v>
      </c>
      <c r="O19" s="1176">
        <f>SUMIF(기획현황!$F:$F,MID($D$3,10,100)&amp;$A19,기획현황!BL:BL)</f>
        <v>0</v>
      </c>
      <c r="P19" s="1175">
        <f>IF(ISERROR(VLOOKUP(MID($D$3,10,100)&amp;$A19,기획현황!$F:$BS,기획현황!$BF$1,FALSE))=TRUE,"",VLOOKUP(MID($D$3,10,100)&amp;$A19,기획현황!$F:$BS,기획현황!$BF$1,FALSE))</f>
        <v>0</v>
      </c>
      <c r="Q19" s="1176">
        <f>SUMIF(기획현황!$F:$F,MID($D$3,10,100)&amp;$A19,기획현황!BM:BM)</f>
        <v>0</v>
      </c>
      <c r="R19" s="1177">
        <f>IF(ISERROR(VLOOKUP(MID($D$3,10,100)&amp;$A19,기획현황!$F:$BR,기획현황!$AV$1,FALSE))=TRUE,"",VLOOKUP(MID($D$3,10,100)&amp;$A19,기획현황!$F:$BR,기획현황!$AV$1,FALSE))</f>
        <v>9.9</v>
      </c>
      <c r="S19" s="528"/>
      <c r="T19" s="1177">
        <f>IF(ISERROR($R19*$F19)=TRUE,0,$R19*$F19)</f>
        <v>2970</v>
      </c>
      <c r="U19" s="1177">
        <f t="shared" ref="U19:U82" si="0">IF(ISERROR(IF($S19=0,$R19,$S19)*$G19)=TRUE,0,IF($S19=0,$R19,$S19)*$G19)</f>
        <v>2970</v>
      </c>
      <c r="V19" s="493" t="s">
        <v>11340</v>
      </c>
      <c r="W19" s="337"/>
    </row>
    <row r="20" spans="1:27" s="339" customFormat="1" ht="16.5" customHeight="1">
      <c r="A20" s="1174">
        <f>A19+1</f>
        <v>2</v>
      </c>
      <c r="B20" s="332"/>
      <c r="C20" s="351">
        <f t="shared" ref="C20:C68" si="1">IF(F20=0,0,$A20)</f>
        <v>2</v>
      </c>
      <c r="D20" s="351" t="str">
        <f>IF(ISERROR(VLOOKUP(MID($D$3,10,100)&amp;$A20,기획현황!$F:$BR,기획현황!$U$1,FALSE))=TRUE,"",VLOOKUP(MID($D$3,10,100)&amp;$A20,기획현황!$F:$BR,기획현황!$U$1,FALSE))</f>
        <v>POKEBF5504</v>
      </c>
      <c r="E20" s="351" t="str">
        <f>IF(ISERROR(VLOOKUP(MID($D$3,10,100)&amp;$A20,기획현황!$F:$BR,기획현황!$X$1,FALSE))=TRUE,"",VLOOKUP(MID($D$3,10,100)&amp;$A20,기획현황!$F:$BR,기획현황!$X$1,FALSE))</f>
        <v>BL</v>
      </c>
      <c r="F20" s="353">
        <f>SUMIF(기획현황!$F:$F,MID($D$3,10,100)&amp;$A20,기획현황!AF:AF)</f>
        <v>300</v>
      </c>
      <c r="G20" s="353">
        <f t="shared" ref="G20:G68" si="2">SUM(I20,K20,M20,O20,Q20)</f>
        <v>300</v>
      </c>
      <c r="H20" s="1175">
        <f>IF(ISERROR(VLOOKUP(MID($D$3,10,100)&amp;$A20,기획현황!$F:$BS,기획현황!$BB$1,FALSE))=TRUE,"",VLOOKUP(MID($D$3,10,100)&amp;$A20,기획현황!$F:$BS,기획현황!$BB$1,FALSE))</f>
        <v>41990</v>
      </c>
      <c r="I20" s="1176">
        <f>SUMIF(기획현황!$F:$F,MID($D$3,10,100)&amp;$A20,기획현황!BI:BI)</f>
        <v>100</v>
      </c>
      <c r="J20" s="1175">
        <f>IF(ISERROR(VLOOKUP(MID($D$3,10,100)&amp;$A20,기획현황!$F:$BS,기획현황!$BC$1,FALSE))=TRUE,"",VLOOKUP(MID($D$3,10,100)&amp;$A20,기획현황!$F:$BS,기획현황!$BC$1,FALSE))</f>
        <v>41999</v>
      </c>
      <c r="K20" s="1176">
        <f>SUMIF(기획현황!$F:$F,MID($D$3,10,100)&amp;$A20,기획현황!BJ:BJ)</f>
        <v>200</v>
      </c>
      <c r="L20" s="1175">
        <f>IF(ISERROR(VLOOKUP(MID($D$3,10,100)&amp;$A20,기획현황!$F:$BS,기획현황!$BD$1,FALSE))=TRUE,"",VLOOKUP(MID($D$3,10,100)&amp;$A20,기획현황!$F:$BS,기획현황!$BD$1,FALSE))</f>
        <v>0</v>
      </c>
      <c r="M20" s="1176">
        <f>SUMIF(기획현황!$F:$F,MID($D$3,10,100)&amp;$A20,기획현황!BK:BK)</f>
        <v>0</v>
      </c>
      <c r="N20" s="1175">
        <f>IF(ISERROR(VLOOKUP(MID($D$3,10,100)&amp;$A20,기획현황!$F:$BS,기획현황!$BE$1,FALSE))=TRUE,"",VLOOKUP(MID($D$3,10,100)&amp;$A20,기획현황!$F:$BS,기획현황!$BE$1,FALSE))</f>
        <v>0</v>
      </c>
      <c r="O20" s="1176">
        <f>SUMIF(기획현황!$F:$F,MID($D$3,10,100)&amp;$A20,기획현황!BL:BL)</f>
        <v>0</v>
      </c>
      <c r="P20" s="1175">
        <f>IF(ISERROR(VLOOKUP(MID($D$3,10,100)&amp;$A20,기획현황!$F:$BS,기획현황!$BF$1,FALSE))=TRUE,"",VLOOKUP(MID($D$3,10,100)&amp;$A20,기획현황!$F:$BS,기획현황!$BF$1,FALSE))</f>
        <v>0</v>
      </c>
      <c r="Q20" s="1176">
        <f>SUMIF(기획현황!$F:$F,MID($D$3,10,100)&amp;$A20,기획현황!BM:BM)</f>
        <v>0</v>
      </c>
      <c r="R20" s="1177">
        <f>IF(ISERROR(VLOOKUP(MID($D$3,10,100)&amp;$A20,기획현황!$F:$BR,기획현황!$AV$1,FALSE))=TRUE,"",VLOOKUP(MID($D$3,10,100)&amp;$A20,기획현황!$F:$BR,기획현황!$AV$1,FALSE))</f>
        <v>9.9</v>
      </c>
      <c r="S20" s="528"/>
      <c r="T20" s="1177">
        <f t="shared" ref="T20:T83" si="3">IF(ISERROR($R20*$F20)=TRUE,0,$R20*$F20)</f>
        <v>2970</v>
      </c>
      <c r="U20" s="1177">
        <f t="shared" si="0"/>
        <v>2970</v>
      </c>
      <c r="V20" s="493" t="s">
        <v>11340</v>
      </c>
      <c r="W20" s="337"/>
    </row>
    <row r="21" spans="1:27" s="339" customFormat="1" ht="16.5" customHeight="1">
      <c r="A21" s="1174">
        <f t="shared" ref="A21:A84" si="4">A20+1</f>
        <v>3</v>
      </c>
      <c r="B21" s="332"/>
      <c r="C21" s="351">
        <f t="shared" si="1"/>
        <v>0</v>
      </c>
      <c r="D21" s="351" t="str">
        <f>IF(ISERROR(VLOOKUP(MID($D$3,10,100)&amp;$A21,기획현황!$F:$BR,기획현황!$U$1,FALSE))=TRUE,"",VLOOKUP(MID($D$3,10,100)&amp;$A21,기획현황!$F:$BR,기획현황!$U$1,FALSE))</f>
        <v/>
      </c>
      <c r="E21" s="351" t="str">
        <f>IF(ISERROR(VLOOKUP(MID($D$3,10,100)&amp;$A21,기획현황!$F:$BR,기획현황!$X$1,FALSE))=TRUE,"",VLOOKUP(MID($D$3,10,100)&amp;$A21,기획현황!$F:$BR,기획현황!$X$1,FALSE))</f>
        <v/>
      </c>
      <c r="F21" s="353">
        <f>SUMIF(기획현황!$F:$F,MID($D$3,10,100)&amp;$A21,기획현황!AF:AF)</f>
        <v>0</v>
      </c>
      <c r="G21" s="353">
        <f t="shared" si="2"/>
        <v>0</v>
      </c>
      <c r="H21" s="1175" t="str">
        <f>IF(ISERROR(VLOOKUP(MID($D$3,10,100)&amp;$A21,기획현황!$F:$BS,기획현황!$BB$1,FALSE))=TRUE,"",VLOOKUP(MID($D$3,10,100)&amp;$A21,기획현황!$F:$BS,기획현황!$BB$1,FALSE))</f>
        <v/>
      </c>
      <c r="I21" s="1176">
        <f>SUMIF(기획현황!$F:$F,MID($D$3,10,100)&amp;$A21,기획현황!BI:BI)</f>
        <v>0</v>
      </c>
      <c r="J21" s="1175" t="str">
        <f>IF(ISERROR(VLOOKUP(MID($D$3,10,100)&amp;$A21,기획현황!$F:$BS,기획현황!$BC$1,FALSE))=TRUE,"",VLOOKUP(MID($D$3,10,100)&amp;$A21,기획현황!$F:$BS,기획현황!$BC$1,FALSE))</f>
        <v/>
      </c>
      <c r="K21" s="1176">
        <f>SUMIF(기획현황!$F:$F,MID($D$3,10,100)&amp;$A21,기획현황!BJ:BJ)</f>
        <v>0</v>
      </c>
      <c r="L21" s="1175" t="str">
        <f>IF(ISERROR(VLOOKUP(MID($D$3,10,100)&amp;$A21,기획현황!$F:$BS,기획현황!$BD$1,FALSE))=TRUE,"",VLOOKUP(MID($D$3,10,100)&amp;$A21,기획현황!$F:$BS,기획현황!$BD$1,FALSE))</f>
        <v/>
      </c>
      <c r="M21" s="1176">
        <f>SUMIF(기획현황!$F:$F,MID($D$3,10,100)&amp;$A21,기획현황!BK:BK)</f>
        <v>0</v>
      </c>
      <c r="N21" s="1175" t="str">
        <f>IF(ISERROR(VLOOKUP(MID($D$3,10,100)&amp;$A21,기획현황!$F:$BS,기획현황!$BE$1,FALSE))=TRUE,"",VLOOKUP(MID($D$3,10,100)&amp;$A21,기획현황!$F:$BS,기획현황!$BE$1,FALSE))</f>
        <v/>
      </c>
      <c r="O21" s="1176">
        <f>SUMIF(기획현황!$F:$F,MID($D$3,10,100)&amp;$A21,기획현황!BL:BL)</f>
        <v>0</v>
      </c>
      <c r="P21" s="1175" t="str">
        <f>IF(ISERROR(VLOOKUP(MID($D$3,10,100)&amp;$A21,기획현황!$F:$BS,기획현황!$BF$1,FALSE))=TRUE,"",VLOOKUP(MID($D$3,10,100)&amp;$A21,기획현황!$F:$BS,기획현황!$BF$1,FALSE))</f>
        <v/>
      </c>
      <c r="Q21" s="1176">
        <f>SUMIF(기획현황!$F:$F,MID($D$3,10,100)&amp;$A21,기획현황!BM:BM)</f>
        <v>0</v>
      </c>
      <c r="R21" s="1177" t="str">
        <f>IF(ISERROR(VLOOKUP(MID($D$3,10,100)&amp;$A21,기획현황!$F:$BR,기획현황!$AV$1,FALSE))=TRUE,"",VLOOKUP(MID($D$3,10,100)&amp;$A21,기획현황!$F:$BR,기획현황!$AV$1,FALSE))</f>
        <v/>
      </c>
      <c r="S21" s="528"/>
      <c r="T21" s="1177">
        <f t="shared" si="3"/>
        <v>0</v>
      </c>
      <c r="U21" s="1177">
        <f t="shared" si="0"/>
        <v>0</v>
      </c>
      <c r="V21" s="493"/>
      <c r="W21" s="337"/>
    </row>
    <row r="22" spans="1:27" s="339" customFormat="1" ht="16.5" customHeight="1">
      <c r="A22" s="1174">
        <f t="shared" si="4"/>
        <v>4</v>
      </c>
      <c r="B22" s="332"/>
      <c r="C22" s="351">
        <f t="shared" si="1"/>
        <v>0</v>
      </c>
      <c r="D22" s="351" t="str">
        <f>IF(ISERROR(VLOOKUP(MID($D$3,10,100)&amp;$A22,기획현황!$F:$BR,기획현황!$U$1,FALSE))=TRUE,"",VLOOKUP(MID($D$3,10,100)&amp;$A22,기획현황!$F:$BR,기획현황!$U$1,FALSE))</f>
        <v/>
      </c>
      <c r="E22" s="351" t="str">
        <f>IF(ISERROR(VLOOKUP(MID($D$3,10,100)&amp;$A22,기획현황!$F:$BR,기획현황!$X$1,FALSE))=TRUE,"",VLOOKUP(MID($D$3,10,100)&amp;$A22,기획현황!$F:$BR,기획현황!$X$1,FALSE))</f>
        <v/>
      </c>
      <c r="F22" s="353">
        <f>SUMIF(기획현황!$F:$F,MID($D$3,10,100)&amp;$A22,기획현황!AF:AF)</f>
        <v>0</v>
      </c>
      <c r="G22" s="353">
        <f t="shared" si="2"/>
        <v>0</v>
      </c>
      <c r="H22" s="1175" t="str">
        <f>IF(ISERROR(VLOOKUP(MID($D$3,10,100)&amp;$A22,기획현황!$F:$BS,기획현황!$BB$1,FALSE))=TRUE,"",VLOOKUP(MID($D$3,10,100)&amp;$A22,기획현황!$F:$BS,기획현황!$BB$1,FALSE))</f>
        <v/>
      </c>
      <c r="I22" s="1176">
        <f>SUMIF(기획현황!$F:$F,MID($D$3,10,100)&amp;$A22,기획현황!BI:BI)</f>
        <v>0</v>
      </c>
      <c r="J22" s="1175" t="str">
        <f>IF(ISERROR(VLOOKUP(MID($D$3,10,100)&amp;$A22,기획현황!$F:$BS,기획현황!$BC$1,FALSE))=TRUE,"",VLOOKUP(MID($D$3,10,100)&amp;$A22,기획현황!$F:$BS,기획현황!$BC$1,FALSE))</f>
        <v/>
      </c>
      <c r="K22" s="1176">
        <f>SUMIF(기획현황!$F:$F,MID($D$3,10,100)&amp;$A22,기획현황!BJ:BJ)</f>
        <v>0</v>
      </c>
      <c r="L22" s="1175" t="str">
        <f>IF(ISERROR(VLOOKUP(MID($D$3,10,100)&amp;$A22,기획현황!$F:$BS,기획현황!$BD$1,FALSE))=TRUE,"",VLOOKUP(MID($D$3,10,100)&amp;$A22,기획현황!$F:$BS,기획현황!$BD$1,FALSE))</f>
        <v/>
      </c>
      <c r="M22" s="1176">
        <f>SUMIF(기획현황!$F:$F,MID($D$3,10,100)&amp;$A22,기획현황!BK:BK)</f>
        <v>0</v>
      </c>
      <c r="N22" s="1175" t="str">
        <f>IF(ISERROR(VLOOKUP(MID($D$3,10,100)&amp;$A22,기획현황!$F:$BS,기획현황!$BE$1,FALSE))=TRUE,"",VLOOKUP(MID($D$3,10,100)&amp;$A22,기획현황!$F:$BS,기획현황!$BE$1,FALSE))</f>
        <v/>
      </c>
      <c r="O22" s="1176">
        <f>SUMIF(기획현황!$F:$F,MID($D$3,10,100)&amp;$A22,기획현황!BL:BL)</f>
        <v>0</v>
      </c>
      <c r="P22" s="1175" t="str">
        <f>IF(ISERROR(VLOOKUP(MID($D$3,10,100)&amp;$A22,기획현황!$F:$BS,기획현황!$BF$1,FALSE))=TRUE,"",VLOOKUP(MID($D$3,10,100)&amp;$A22,기획현황!$F:$BS,기획현황!$BF$1,FALSE))</f>
        <v/>
      </c>
      <c r="Q22" s="1176">
        <f>SUMIF(기획현황!$F:$F,MID($D$3,10,100)&amp;$A22,기획현황!BM:BM)</f>
        <v>0</v>
      </c>
      <c r="R22" s="1177" t="str">
        <f>IF(ISERROR(VLOOKUP(MID($D$3,10,100)&amp;$A22,기획현황!$F:$BR,기획현황!$AV$1,FALSE))=TRUE,"",VLOOKUP(MID($D$3,10,100)&amp;$A22,기획현황!$F:$BR,기획현황!$AV$1,FALSE))</f>
        <v/>
      </c>
      <c r="S22" s="528"/>
      <c r="T22" s="1177">
        <f t="shared" si="3"/>
        <v>0</v>
      </c>
      <c r="U22" s="1177">
        <f t="shared" si="0"/>
        <v>0</v>
      </c>
      <c r="V22" s="493"/>
      <c r="W22" s="337"/>
    </row>
    <row r="23" spans="1:27" s="339" customFormat="1" ht="16.5" customHeight="1">
      <c r="A23" s="1174">
        <f t="shared" si="4"/>
        <v>5</v>
      </c>
      <c r="B23" s="332"/>
      <c r="C23" s="351">
        <f t="shared" si="1"/>
        <v>0</v>
      </c>
      <c r="D23" s="351" t="str">
        <f>IF(ISERROR(VLOOKUP(MID($D$3,10,100)&amp;$A23,기획현황!$F:$BR,기획현황!$U$1,FALSE))=TRUE,"",VLOOKUP(MID($D$3,10,100)&amp;$A23,기획현황!$F:$BR,기획현황!$U$1,FALSE))</f>
        <v/>
      </c>
      <c r="E23" s="351" t="str">
        <f>IF(ISERROR(VLOOKUP(MID($D$3,10,100)&amp;$A23,기획현황!$F:$BR,기획현황!$X$1,FALSE))=TRUE,"",VLOOKUP(MID($D$3,10,100)&amp;$A23,기획현황!$F:$BR,기획현황!$X$1,FALSE))</f>
        <v/>
      </c>
      <c r="F23" s="353">
        <f>SUMIF(기획현황!$F:$F,MID($D$3,10,100)&amp;$A23,기획현황!AF:AF)</f>
        <v>0</v>
      </c>
      <c r="G23" s="353">
        <f t="shared" si="2"/>
        <v>0</v>
      </c>
      <c r="H23" s="1175" t="str">
        <f>IF(ISERROR(VLOOKUP(MID($D$3,10,100)&amp;$A23,기획현황!$F:$BS,기획현황!$BB$1,FALSE))=TRUE,"",VLOOKUP(MID($D$3,10,100)&amp;$A23,기획현황!$F:$BS,기획현황!$BB$1,FALSE))</f>
        <v/>
      </c>
      <c r="I23" s="1176">
        <f>SUMIF(기획현황!$F:$F,MID($D$3,10,100)&amp;$A23,기획현황!BI:BI)</f>
        <v>0</v>
      </c>
      <c r="J23" s="1175" t="str">
        <f>IF(ISERROR(VLOOKUP(MID($D$3,10,100)&amp;$A23,기획현황!$F:$BS,기획현황!$BC$1,FALSE))=TRUE,"",VLOOKUP(MID($D$3,10,100)&amp;$A23,기획현황!$F:$BS,기획현황!$BC$1,FALSE))</f>
        <v/>
      </c>
      <c r="K23" s="1176">
        <f>SUMIF(기획현황!$F:$F,MID($D$3,10,100)&amp;$A23,기획현황!BJ:BJ)</f>
        <v>0</v>
      </c>
      <c r="L23" s="1175" t="str">
        <f>IF(ISERROR(VLOOKUP(MID($D$3,10,100)&amp;$A23,기획현황!$F:$BS,기획현황!$BD$1,FALSE))=TRUE,"",VLOOKUP(MID($D$3,10,100)&amp;$A23,기획현황!$F:$BS,기획현황!$BD$1,FALSE))</f>
        <v/>
      </c>
      <c r="M23" s="1176">
        <f>SUMIF(기획현황!$F:$F,MID($D$3,10,100)&amp;$A23,기획현황!BK:BK)</f>
        <v>0</v>
      </c>
      <c r="N23" s="1175" t="str">
        <f>IF(ISERROR(VLOOKUP(MID($D$3,10,100)&amp;$A23,기획현황!$F:$BS,기획현황!$BE$1,FALSE))=TRUE,"",VLOOKUP(MID($D$3,10,100)&amp;$A23,기획현황!$F:$BS,기획현황!$BE$1,FALSE))</f>
        <v/>
      </c>
      <c r="O23" s="1176">
        <f>SUMIF(기획현황!$F:$F,MID($D$3,10,100)&amp;$A23,기획현황!BL:BL)</f>
        <v>0</v>
      </c>
      <c r="P23" s="1175" t="str">
        <f>IF(ISERROR(VLOOKUP(MID($D$3,10,100)&amp;$A23,기획현황!$F:$BS,기획현황!$BF$1,FALSE))=TRUE,"",VLOOKUP(MID($D$3,10,100)&amp;$A23,기획현황!$F:$BS,기획현황!$BF$1,FALSE))</f>
        <v/>
      </c>
      <c r="Q23" s="1176">
        <f>SUMIF(기획현황!$F:$F,MID($D$3,10,100)&amp;$A23,기획현황!BM:BM)</f>
        <v>0</v>
      </c>
      <c r="R23" s="1177" t="str">
        <f>IF(ISERROR(VLOOKUP(MID($D$3,10,100)&amp;$A23,기획현황!$F:$BR,기획현황!$AV$1,FALSE))=TRUE,"",VLOOKUP(MID($D$3,10,100)&amp;$A23,기획현황!$F:$BR,기획현황!$AV$1,FALSE))</f>
        <v/>
      </c>
      <c r="S23" s="528"/>
      <c r="T23" s="1177">
        <f t="shared" si="3"/>
        <v>0</v>
      </c>
      <c r="U23" s="1177">
        <f t="shared" si="0"/>
        <v>0</v>
      </c>
      <c r="V23" s="493"/>
      <c r="W23" s="337"/>
    </row>
    <row r="24" spans="1:27" s="339" customFormat="1" ht="16.5" customHeight="1">
      <c r="A24" s="1174">
        <f t="shared" si="4"/>
        <v>6</v>
      </c>
      <c r="B24" s="332"/>
      <c r="C24" s="351">
        <f t="shared" si="1"/>
        <v>0</v>
      </c>
      <c r="D24" s="351" t="str">
        <f>IF(ISERROR(VLOOKUP(MID($D$3,10,100)&amp;$A24,기획현황!$F:$BR,기획현황!$U$1,FALSE))=TRUE,"",VLOOKUP(MID($D$3,10,100)&amp;$A24,기획현황!$F:$BR,기획현황!$U$1,FALSE))</f>
        <v/>
      </c>
      <c r="E24" s="351" t="str">
        <f>IF(ISERROR(VLOOKUP(MID($D$3,10,100)&amp;$A24,기획현황!$F:$BR,기획현황!$X$1,FALSE))=TRUE,"",VLOOKUP(MID($D$3,10,100)&amp;$A24,기획현황!$F:$BR,기획현황!$X$1,FALSE))</f>
        <v/>
      </c>
      <c r="F24" s="353">
        <f>SUMIF(기획현황!$F:$F,MID($D$3,10,100)&amp;$A24,기획현황!AF:AF)</f>
        <v>0</v>
      </c>
      <c r="G24" s="353">
        <f t="shared" si="2"/>
        <v>0</v>
      </c>
      <c r="H24" s="1175" t="str">
        <f>IF(ISERROR(VLOOKUP(MID($D$3,10,100)&amp;$A24,기획현황!$F:$BS,기획현황!$BB$1,FALSE))=TRUE,"",VLOOKUP(MID($D$3,10,100)&amp;$A24,기획현황!$F:$BS,기획현황!$BB$1,FALSE))</f>
        <v/>
      </c>
      <c r="I24" s="1176">
        <f>SUMIF(기획현황!$F:$F,MID($D$3,10,100)&amp;$A24,기획현황!BI:BI)</f>
        <v>0</v>
      </c>
      <c r="J24" s="1175" t="str">
        <f>IF(ISERROR(VLOOKUP(MID($D$3,10,100)&amp;$A24,기획현황!$F:$BS,기획현황!$BC$1,FALSE))=TRUE,"",VLOOKUP(MID($D$3,10,100)&amp;$A24,기획현황!$F:$BS,기획현황!$BC$1,FALSE))</f>
        <v/>
      </c>
      <c r="K24" s="1176">
        <f>SUMIF(기획현황!$F:$F,MID($D$3,10,100)&amp;$A24,기획현황!BJ:BJ)</f>
        <v>0</v>
      </c>
      <c r="L24" s="1175" t="str">
        <f>IF(ISERROR(VLOOKUP(MID($D$3,10,100)&amp;$A24,기획현황!$F:$BS,기획현황!$BD$1,FALSE))=TRUE,"",VLOOKUP(MID($D$3,10,100)&amp;$A24,기획현황!$F:$BS,기획현황!$BD$1,FALSE))</f>
        <v/>
      </c>
      <c r="M24" s="1176">
        <f>SUMIF(기획현황!$F:$F,MID($D$3,10,100)&amp;$A24,기획현황!BK:BK)</f>
        <v>0</v>
      </c>
      <c r="N24" s="1175" t="str">
        <f>IF(ISERROR(VLOOKUP(MID($D$3,10,100)&amp;$A24,기획현황!$F:$BS,기획현황!$BE$1,FALSE))=TRUE,"",VLOOKUP(MID($D$3,10,100)&amp;$A24,기획현황!$F:$BS,기획현황!$BE$1,FALSE))</f>
        <v/>
      </c>
      <c r="O24" s="1176">
        <f>SUMIF(기획현황!$F:$F,MID($D$3,10,100)&amp;$A24,기획현황!BL:BL)</f>
        <v>0</v>
      </c>
      <c r="P24" s="1175" t="str">
        <f>IF(ISERROR(VLOOKUP(MID($D$3,10,100)&amp;$A24,기획현황!$F:$BS,기획현황!$BF$1,FALSE))=TRUE,"",VLOOKUP(MID($D$3,10,100)&amp;$A24,기획현황!$F:$BS,기획현황!$BF$1,FALSE))</f>
        <v/>
      </c>
      <c r="Q24" s="1176">
        <f>SUMIF(기획현황!$F:$F,MID($D$3,10,100)&amp;$A24,기획현황!BM:BM)</f>
        <v>0</v>
      </c>
      <c r="R24" s="1177" t="str">
        <f>IF(ISERROR(VLOOKUP(MID($D$3,10,100)&amp;$A24,기획현황!$F:$BR,기획현황!$AV$1,FALSE))=TRUE,"",VLOOKUP(MID($D$3,10,100)&amp;$A24,기획현황!$F:$BR,기획현황!$AV$1,FALSE))</f>
        <v/>
      </c>
      <c r="S24" s="528"/>
      <c r="T24" s="1177">
        <f t="shared" si="3"/>
        <v>0</v>
      </c>
      <c r="U24" s="1177">
        <f t="shared" si="0"/>
        <v>0</v>
      </c>
      <c r="V24" s="493"/>
      <c r="W24" s="337"/>
    </row>
    <row r="25" spans="1:27" s="339" customFormat="1" ht="16.5" customHeight="1">
      <c r="A25" s="1174">
        <f t="shared" si="4"/>
        <v>7</v>
      </c>
      <c r="B25" s="332"/>
      <c r="C25" s="351">
        <f t="shared" si="1"/>
        <v>0</v>
      </c>
      <c r="D25" s="351" t="str">
        <f>IF(ISERROR(VLOOKUP(MID($D$3,10,100)&amp;$A25,기획현황!$F:$BR,기획현황!$U$1,FALSE))=TRUE,"",VLOOKUP(MID($D$3,10,100)&amp;$A25,기획현황!$F:$BR,기획현황!$U$1,FALSE))</f>
        <v/>
      </c>
      <c r="E25" s="351" t="str">
        <f>IF(ISERROR(VLOOKUP(MID($D$3,10,100)&amp;$A25,기획현황!$F:$BR,기획현황!$X$1,FALSE))=TRUE,"",VLOOKUP(MID($D$3,10,100)&amp;$A25,기획현황!$F:$BR,기획현황!$X$1,FALSE))</f>
        <v/>
      </c>
      <c r="F25" s="353">
        <f>SUMIF(기획현황!$F:$F,MID($D$3,10,100)&amp;$A25,기획현황!AF:AF)</f>
        <v>0</v>
      </c>
      <c r="G25" s="353">
        <f t="shared" si="2"/>
        <v>0</v>
      </c>
      <c r="H25" s="1175" t="str">
        <f>IF(ISERROR(VLOOKUP(MID($D$3,10,100)&amp;$A25,기획현황!$F:$BS,기획현황!$BB$1,FALSE))=TRUE,"",VLOOKUP(MID($D$3,10,100)&amp;$A25,기획현황!$F:$BS,기획현황!$BB$1,FALSE))</f>
        <v/>
      </c>
      <c r="I25" s="1176">
        <f>SUMIF(기획현황!$F:$F,MID($D$3,10,100)&amp;$A25,기획현황!BI:BI)</f>
        <v>0</v>
      </c>
      <c r="J25" s="1175" t="str">
        <f>IF(ISERROR(VLOOKUP(MID($D$3,10,100)&amp;$A25,기획현황!$F:$BS,기획현황!$BC$1,FALSE))=TRUE,"",VLOOKUP(MID($D$3,10,100)&amp;$A25,기획현황!$F:$BS,기획현황!$BC$1,FALSE))</f>
        <v/>
      </c>
      <c r="K25" s="1176">
        <f>SUMIF(기획현황!$F:$F,MID($D$3,10,100)&amp;$A25,기획현황!BJ:BJ)</f>
        <v>0</v>
      </c>
      <c r="L25" s="1175" t="str">
        <f>IF(ISERROR(VLOOKUP(MID($D$3,10,100)&amp;$A25,기획현황!$F:$BS,기획현황!$BD$1,FALSE))=TRUE,"",VLOOKUP(MID($D$3,10,100)&amp;$A25,기획현황!$F:$BS,기획현황!$BD$1,FALSE))</f>
        <v/>
      </c>
      <c r="M25" s="1176">
        <f>SUMIF(기획현황!$F:$F,MID($D$3,10,100)&amp;$A25,기획현황!BK:BK)</f>
        <v>0</v>
      </c>
      <c r="N25" s="1175" t="str">
        <f>IF(ISERROR(VLOOKUP(MID($D$3,10,100)&amp;$A25,기획현황!$F:$BS,기획현황!$BE$1,FALSE))=TRUE,"",VLOOKUP(MID($D$3,10,100)&amp;$A25,기획현황!$F:$BS,기획현황!$BE$1,FALSE))</f>
        <v/>
      </c>
      <c r="O25" s="1176">
        <f>SUMIF(기획현황!$F:$F,MID($D$3,10,100)&amp;$A25,기획현황!BL:BL)</f>
        <v>0</v>
      </c>
      <c r="P25" s="1175" t="str">
        <f>IF(ISERROR(VLOOKUP(MID($D$3,10,100)&amp;$A25,기획현황!$F:$BS,기획현황!$BF$1,FALSE))=TRUE,"",VLOOKUP(MID($D$3,10,100)&amp;$A25,기획현황!$F:$BS,기획현황!$BF$1,FALSE))</f>
        <v/>
      </c>
      <c r="Q25" s="1176">
        <f>SUMIF(기획현황!$F:$F,MID($D$3,10,100)&amp;$A25,기획현황!BM:BM)</f>
        <v>0</v>
      </c>
      <c r="R25" s="1177" t="str">
        <f>IF(ISERROR(VLOOKUP(MID($D$3,10,100)&amp;$A25,기획현황!$F:$BR,기획현황!$AV$1,FALSE))=TRUE,"",VLOOKUP(MID($D$3,10,100)&amp;$A25,기획현황!$F:$BR,기획현황!$AV$1,FALSE))</f>
        <v/>
      </c>
      <c r="S25" s="528"/>
      <c r="T25" s="1177">
        <f t="shared" si="3"/>
        <v>0</v>
      </c>
      <c r="U25" s="1177">
        <f t="shared" si="0"/>
        <v>0</v>
      </c>
      <c r="V25" s="493"/>
      <c r="W25" s="337"/>
    </row>
    <row r="26" spans="1:27" s="339" customFormat="1" ht="16.5" customHeight="1">
      <c r="A26" s="1174">
        <f t="shared" si="4"/>
        <v>8</v>
      </c>
      <c r="B26" s="332"/>
      <c r="C26" s="351">
        <f t="shared" si="1"/>
        <v>0</v>
      </c>
      <c r="D26" s="351" t="str">
        <f>IF(ISERROR(VLOOKUP(MID($D$3,10,100)&amp;$A26,기획현황!$F:$BR,기획현황!$U$1,FALSE))=TRUE,"",VLOOKUP(MID($D$3,10,100)&amp;$A26,기획현황!$F:$BR,기획현황!$U$1,FALSE))</f>
        <v/>
      </c>
      <c r="E26" s="351" t="str">
        <f>IF(ISERROR(VLOOKUP(MID($D$3,10,100)&amp;$A26,기획현황!$F:$BR,기획현황!$X$1,FALSE))=TRUE,"",VLOOKUP(MID($D$3,10,100)&amp;$A26,기획현황!$F:$BR,기획현황!$X$1,FALSE))</f>
        <v/>
      </c>
      <c r="F26" s="353">
        <f>SUMIF(기획현황!$F:$F,MID($D$3,10,100)&amp;$A26,기획현황!AF:AF)</f>
        <v>0</v>
      </c>
      <c r="G26" s="353">
        <f t="shared" si="2"/>
        <v>0</v>
      </c>
      <c r="H26" s="1175" t="str">
        <f>IF(ISERROR(VLOOKUP(MID($D$3,10,100)&amp;$A26,기획현황!$F:$BS,기획현황!$BB$1,FALSE))=TRUE,"",VLOOKUP(MID($D$3,10,100)&amp;$A26,기획현황!$F:$BS,기획현황!$BB$1,FALSE))</f>
        <v/>
      </c>
      <c r="I26" s="1176">
        <f>SUMIF(기획현황!$F:$F,MID($D$3,10,100)&amp;$A26,기획현황!BI:BI)</f>
        <v>0</v>
      </c>
      <c r="J26" s="1175" t="str">
        <f>IF(ISERROR(VLOOKUP(MID($D$3,10,100)&amp;$A26,기획현황!$F:$BS,기획현황!$BC$1,FALSE))=TRUE,"",VLOOKUP(MID($D$3,10,100)&amp;$A26,기획현황!$F:$BS,기획현황!$BC$1,FALSE))</f>
        <v/>
      </c>
      <c r="K26" s="1176">
        <f>SUMIF(기획현황!$F:$F,MID($D$3,10,100)&amp;$A26,기획현황!BJ:BJ)</f>
        <v>0</v>
      </c>
      <c r="L26" s="1175" t="str">
        <f>IF(ISERROR(VLOOKUP(MID($D$3,10,100)&amp;$A26,기획현황!$F:$BS,기획현황!$BD$1,FALSE))=TRUE,"",VLOOKUP(MID($D$3,10,100)&amp;$A26,기획현황!$F:$BS,기획현황!$BD$1,FALSE))</f>
        <v/>
      </c>
      <c r="M26" s="1176">
        <f>SUMIF(기획현황!$F:$F,MID($D$3,10,100)&amp;$A26,기획현황!BK:BK)</f>
        <v>0</v>
      </c>
      <c r="N26" s="1175" t="str">
        <f>IF(ISERROR(VLOOKUP(MID($D$3,10,100)&amp;$A26,기획현황!$F:$BS,기획현황!$BE$1,FALSE))=TRUE,"",VLOOKUP(MID($D$3,10,100)&amp;$A26,기획현황!$F:$BS,기획현황!$BE$1,FALSE))</f>
        <v/>
      </c>
      <c r="O26" s="1176">
        <f>SUMIF(기획현황!$F:$F,MID($D$3,10,100)&amp;$A26,기획현황!BL:BL)</f>
        <v>0</v>
      </c>
      <c r="P26" s="1175" t="str">
        <f>IF(ISERROR(VLOOKUP(MID($D$3,10,100)&amp;$A26,기획현황!$F:$BS,기획현황!$BF$1,FALSE))=TRUE,"",VLOOKUP(MID($D$3,10,100)&amp;$A26,기획현황!$F:$BS,기획현황!$BF$1,FALSE))</f>
        <v/>
      </c>
      <c r="Q26" s="1176">
        <f>SUMIF(기획현황!$F:$F,MID($D$3,10,100)&amp;$A26,기획현황!BM:BM)</f>
        <v>0</v>
      </c>
      <c r="R26" s="1177" t="str">
        <f>IF(ISERROR(VLOOKUP(MID($D$3,10,100)&amp;$A26,기획현황!$F:$BR,기획현황!$AV$1,FALSE))=TRUE,"",VLOOKUP(MID($D$3,10,100)&amp;$A26,기획현황!$F:$BR,기획현황!$AV$1,FALSE))</f>
        <v/>
      </c>
      <c r="S26" s="528"/>
      <c r="T26" s="1177">
        <f t="shared" si="3"/>
        <v>0</v>
      </c>
      <c r="U26" s="1177">
        <f t="shared" si="0"/>
        <v>0</v>
      </c>
      <c r="V26" s="493"/>
      <c r="W26" s="337"/>
    </row>
    <row r="27" spans="1:27" s="339" customFormat="1" ht="16.5" customHeight="1">
      <c r="A27" s="1174">
        <f t="shared" si="4"/>
        <v>9</v>
      </c>
      <c r="B27" s="332"/>
      <c r="C27" s="351">
        <f t="shared" si="1"/>
        <v>0</v>
      </c>
      <c r="D27" s="351" t="str">
        <f>IF(ISERROR(VLOOKUP(MID($D$3,10,100)&amp;$A27,기획현황!$F:$BR,기획현황!$U$1,FALSE))=TRUE,"",VLOOKUP(MID($D$3,10,100)&amp;$A27,기획현황!$F:$BR,기획현황!$U$1,FALSE))</f>
        <v/>
      </c>
      <c r="E27" s="351" t="str">
        <f>IF(ISERROR(VLOOKUP(MID($D$3,10,100)&amp;$A27,기획현황!$F:$BR,기획현황!$X$1,FALSE))=TRUE,"",VLOOKUP(MID($D$3,10,100)&amp;$A27,기획현황!$F:$BR,기획현황!$X$1,FALSE))</f>
        <v/>
      </c>
      <c r="F27" s="353">
        <f>SUMIF(기획현황!$F:$F,MID($D$3,10,100)&amp;$A27,기획현황!AF:AF)</f>
        <v>0</v>
      </c>
      <c r="G27" s="353">
        <f t="shared" si="2"/>
        <v>0</v>
      </c>
      <c r="H27" s="1175" t="str">
        <f>IF(ISERROR(VLOOKUP(MID($D$3,10,100)&amp;$A27,기획현황!$F:$BS,기획현황!$BB$1,FALSE))=TRUE,"",VLOOKUP(MID($D$3,10,100)&amp;$A27,기획현황!$F:$BS,기획현황!$BB$1,FALSE))</f>
        <v/>
      </c>
      <c r="I27" s="1176">
        <f>SUMIF(기획현황!$F:$F,MID($D$3,10,100)&amp;$A27,기획현황!BI:BI)</f>
        <v>0</v>
      </c>
      <c r="J27" s="1175" t="str">
        <f>IF(ISERROR(VLOOKUP(MID($D$3,10,100)&amp;$A27,기획현황!$F:$BS,기획현황!$BC$1,FALSE))=TRUE,"",VLOOKUP(MID($D$3,10,100)&amp;$A27,기획현황!$F:$BS,기획현황!$BC$1,FALSE))</f>
        <v/>
      </c>
      <c r="K27" s="1176">
        <f>SUMIF(기획현황!$F:$F,MID($D$3,10,100)&amp;$A27,기획현황!BJ:BJ)</f>
        <v>0</v>
      </c>
      <c r="L27" s="1175" t="str">
        <f>IF(ISERROR(VLOOKUP(MID($D$3,10,100)&amp;$A27,기획현황!$F:$BS,기획현황!$BD$1,FALSE))=TRUE,"",VLOOKUP(MID($D$3,10,100)&amp;$A27,기획현황!$F:$BS,기획현황!$BD$1,FALSE))</f>
        <v/>
      </c>
      <c r="M27" s="1176">
        <f>SUMIF(기획현황!$F:$F,MID($D$3,10,100)&amp;$A27,기획현황!BK:BK)</f>
        <v>0</v>
      </c>
      <c r="N27" s="1175" t="str">
        <f>IF(ISERROR(VLOOKUP(MID($D$3,10,100)&amp;$A27,기획현황!$F:$BS,기획현황!$BE$1,FALSE))=TRUE,"",VLOOKUP(MID($D$3,10,100)&amp;$A27,기획현황!$F:$BS,기획현황!$BE$1,FALSE))</f>
        <v/>
      </c>
      <c r="O27" s="1176">
        <f>SUMIF(기획현황!$F:$F,MID($D$3,10,100)&amp;$A27,기획현황!BL:BL)</f>
        <v>0</v>
      </c>
      <c r="P27" s="1175" t="str">
        <f>IF(ISERROR(VLOOKUP(MID($D$3,10,100)&amp;$A27,기획현황!$F:$BS,기획현황!$BF$1,FALSE))=TRUE,"",VLOOKUP(MID($D$3,10,100)&amp;$A27,기획현황!$F:$BS,기획현황!$BF$1,FALSE))</f>
        <v/>
      </c>
      <c r="Q27" s="1176">
        <f>SUMIF(기획현황!$F:$F,MID($D$3,10,100)&amp;$A27,기획현황!BM:BM)</f>
        <v>0</v>
      </c>
      <c r="R27" s="1177" t="str">
        <f>IF(ISERROR(VLOOKUP(MID($D$3,10,100)&amp;$A27,기획현황!$F:$BR,기획현황!$AV$1,FALSE))=TRUE,"",VLOOKUP(MID($D$3,10,100)&amp;$A27,기획현황!$F:$BR,기획현황!$AV$1,FALSE))</f>
        <v/>
      </c>
      <c r="S27" s="528"/>
      <c r="T27" s="1177">
        <f t="shared" si="3"/>
        <v>0</v>
      </c>
      <c r="U27" s="1177">
        <f t="shared" si="0"/>
        <v>0</v>
      </c>
      <c r="V27" s="493"/>
      <c r="W27" s="337"/>
    </row>
    <row r="28" spans="1:27" s="339" customFormat="1" ht="16.5" customHeight="1">
      <c r="A28" s="1174">
        <f t="shared" si="4"/>
        <v>10</v>
      </c>
      <c r="B28" s="332"/>
      <c r="C28" s="351">
        <f t="shared" si="1"/>
        <v>0</v>
      </c>
      <c r="D28" s="351" t="str">
        <f>IF(ISERROR(VLOOKUP(MID($D$3,10,100)&amp;$A28,기획현황!$F:$BR,기획현황!$U$1,FALSE))=TRUE,"",VLOOKUP(MID($D$3,10,100)&amp;$A28,기획현황!$F:$BR,기획현황!$U$1,FALSE))</f>
        <v/>
      </c>
      <c r="E28" s="351" t="str">
        <f>IF(ISERROR(VLOOKUP(MID($D$3,10,100)&amp;$A28,기획현황!$F:$BR,기획현황!$X$1,FALSE))=TRUE,"",VLOOKUP(MID($D$3,10,100)&amp;$A28,기획현황!$F:$BR,기획현황!$X$1,FALSE))</f>
        <v/>
      </c>
      <c r="F28" s="353">
        <f>SUMIF(기획현황!$F:$F,MID($D$3,10,100)&amp;$A28,기획현황!AF:AF)</f>
        <v>0</v>
      </c>
      <c r="G28" s="353">
        <f t="shared" si="2"/>
        <v>0</v>
      </c>
      <c r="H28" s="1175" t="str">
        <f>IF(ISERROR(VLOOKUP(MID($D$3,10,100)&amp;$A28,기획현황!$F:$BS,기획현황!$BB$1,FALSE))=TRUE,"",VLOOKUP(MID($D$3,10,100)&amp;$A28,기획현황!$F:$BS,기획현황!$BB$1,FALSE))</f>
        <v/>
      </c>
      <c r="I28" s="1176">
        <f>SUMIF(기획현황!$F:$F,MID($D$3,10,100)&amp;$A28,기획현황!BI:BI)</f>
        <v>0</v>
      </c>
      <c r="J28" s="1175" t="str">
        <f>IF(ISERROR(VLOOKUP(MID($D$3,10,100)&amp;$A28,기획현황!$F:$BS,기획현황!$BC$1,FALSE))=TRUE,"",VLOOKUP(MID($D$3,10,100)&amp;$A28,기획현황!$F:$BS,기획현황!$BC$1,FALSE))</f>
        <v/>
      </c>
      <c r="K28" s="1176">
        <f>SUMIF(기획현황!$F:$F,MID($D$3,10,100)&amp;$A28,기획현황!BJ:BJ)</f>
        <v>0</v>
      </c>
      <c r="L28" s="1175" t="str">
        <f>IF(ISERROR(VLOOKUP(MID($D$3,10,100)&amp;$A28,기획현황!$F:$BS,기획현황!$BD$1,FALSE))=TRUE,"",VLOOKUP(MID($D$3,10,100)&amp;$A28,기획현황!$F:$BS,기획현황!$BD$1,FALSE))</f>
        <v/>
      </c>
      <c r="M28" s="1176">
        <f>SUMIF(기획현황!$F:$F,MID($D$3,10,100)&amp;$A28,기획현황!BK:BK)</f>
        <v>0</v>
      </c>
      <c r="N28" s="1175" t="str">
        <f>IF(ISERROR(VLOOKUP(MID($D$3,10,100)&amp;$A28,기획현황!$F:$BS,기획현황!$BE$1,FALSE))=TRUE,"",VLOOKUP(MID($D$3,10,100)&amp;$A28,기획현황!$F:$BS,기획현황!$BE$1,FALSE))</f>
        <v/>
      </c>
      <c r="O28" s="1176">
        <f>SUMIF(기획현황!$F:$F,MID($D$3,10,100)&amp;$A28,기획현황!BL:BL)</f>
        <v>0</v>
      </c>
      <c r="P28" s="1175" t="str">
        <f>IF(ISERROR(VLOOKUP(MID($D$3,10,100)&amp;$A28,기획현황!$F:$BS,기획현황!$BF$1,FALSE))=TRUE,"",VLOOKUP(MID($D$3,10,100)&amp;$A28,기획현황!$F:$BS,기획현황!$BF$1,FALSE))</f>
        <v/>
      </c>
      <c r="Q28" s="1176">
        <f>SUMIF(기획현황!$F:$F,MID($D$3,10,100)&amp;$A28,기획현황!BM:BM)</f>
        <v>0</v>
      </c>
      <c r="R28" s="1177" t="str">
        <f>IF(ISERROR(VLOOKUP(MID($D$3,10,100)&amp;$A28,기획현황!$F:$BR,기획현황!$AV$1,FALSE))=TRUE,"",VLOOKUP(MID($D$3,10,100)&amp;$A28,기획현황!$F:$BR,기획현황!$AV$1,FALSE))</f>
        <v/>
      </c>
      <c r="S28" s="528"/>
      <c r="T28" s="1177">
        <f t="shared" si="3"/>
        <v>0</v>
      </c>
      <c r="U28" s="1177">
        <f t="shared" si="0"/>
        <v>0</v>
      </c>
      <c r="V28" s="493"/>
      <c r="W28" s="337"/>
    </row>
    <row r="29" spans="1:27" s="339" customFormat="1" ht="16.5" customHeight="1">
      <c r="A29" s="1174">
        <f t="shared" si="4"/>
        <v>11</v>
      </c>
      <c r="B29" s="332"/>
      <c r="C29" s="351">
        <f t="shared" si="1"/>
        <v>0</v>
      </c>
      <c r="D29" s="351" t="str">
        <f>IF(ISERROR(VLOOKUP(MID($D$3,10,100)&amp;$A29,기획현황!$F:$BR,기획현황!$U$1,FALSE))=TRUE,"",VLOOKUP(MID($D$3,10,100)&amp;$A29,기획현황!$F:$BR,기획현황!$U$1,FALSE))</f>
        <v/>
      </c>
      <c r="E29" s="351" t="str">
        <f>IF(ISERROR(VLOOKUP(MID($D$3,10,100)&amp;$A29,기획현황!$F:$BR,기획현황!$X$1,FALSE))=TRUE,"",VLOOKUP(MID($D$3,10,100)&amp;$A29,기획현황!$F:$BR,기획현황!$X$1,FALSE))</f>
        <v/>
      </c>
      <c r="F29" s="353">
        <f>SUMIF(기획현황!$F:$F,MID($D$3,10,100)&amp;$A29,기획현황!AF:AF)</f>
        <v>0</v>
      </c>
      <c r="G29" s="353">
        <f t="shared" si="2"/>
        <v>0</v>
      </c>
      <c r="H29" s="1175" t="str">
        <f>IF(ISERROR(VLOOKUP(MID($D$3,10,100)&amp;$A29,기획현황!$F:$BS,기획현황!$BB$1,FALSE))=TRUE,"",VLOOKUP(MID($D$3,10,100)&amp;$A29,기획현황!$F:$BS,기획현황!$BB$1,FALSE))</f>
        <v/>
      </c>
      <c r="I29" s="1176">
        <f>SUMIF(기획현황!$F:$F,MID($D$3,10,100)&amp;$A29,기획현황!BI:BI)</f>
        <v>0</v>
      </c>
      <c r="J29" s="1175" t="str">
        <f>IF(ISERROR(VLOOKUP(MID($D$3,10,100)&amp;$A29,기획현황!$F:$BS,기획현황!$BC$1,FALSE))=TRUE,"",VLOOKUP(MID($D$3,10,100)&amp;$A29,기획현황!$F:$BS,기획현황!$BC$1,FALSE))</f>
        <v/>
      </c>
      <c r="K29" s="1176">
        <f>SUMIF(기획현황!$F:$F,MID($D$3,10,100)&amp;$A29,기획현황!BJ:BJ)</f>
        <v>0</v>
      </c>
      <c r="L29" s="1175" t="str">
        <f>IF(ISERROR(VLOOKUP(MID($D$3,10,100)&amp;$A29,기획현황!$F:$BS,기획현황!$BD$1,FALSE))=TRUE,"",VLOOKUP(MID($D$3,10,100)&amp;$A29,기획현황!$F:$BS,기획현황!$BD$1,FALSE))</f>
        <v/>
      </c>
      <c r="M29" s="1176">
        <f>SUMIF(기획현황!$F:$F,MID($D$3,10,100)&amp;$A29,기획현황!BK:BK)</f>
        <v>0</v>
      </c>
      <c r="N29" s="1175" t="str">
        <f>IF(ISERROR(VLOOKUP(MID($D$3,10,100)&amp;$A29,기획현황!$F:$BS,기획현황!$BE$1,FALSE))=TRUE,"",VLOOKUP(MID($D$3,10,100)&amp;$A29,기획현황!$F:$BS,기획현황!$BE$1,FALSE))</f>
        <v/>
      </c>
      <c r="O29" s="1176">
        <f>SUMIF(기획현황!$F:$F,MID($D$3,10,100)&amp;$A29,기획현황!BL:BL)</f>
        <v>0</v>
      </c>
      <c r="P29" s="1175" t="str">
        <f>IF(ISERROR(VLOOKUP(MID($D$3,10,100)&amp;$A29,기획현황!$F:$BS,기획현황!$BF$1,FALSE))=TRUE,"",VLOOKUP(MID($D$3,10,100)&amp;$A29,기획현황!$F:$BS,기획현황!$BF$1,FALSE))</f>
        <v/>
      </c>
      <c r="Q29" s="1176">
        <f>SUMIF(기획현황!$F:$F,MID($D$3,10,100)&amp;$A29,기획현황!BM:BM)</f>
        <v>0</v>
      </c>
      <c r="R29" s="1177" t="str">
        <f>IF(ISERROR(VLOOKUP(MID($D$3,10,100)&amp;$A29,기획현황!$F:$BR,기획현황!$AV$1,FALSE))=TRUE,"",VLOOKUP(MID($D$3,10,100)&amp;$A29,기획현황!$F:$BR,기획현황!$AV$1,FALSE))</f>
        <v/>
      </c>
      <c r="S29" s="528"/>
      <c r="T29" s="1177">
        <f t="shared" si="3"/>
        <v>0</v>
      </c>
      <c r="U29" s="1177">
        <f t="shared" si="0"/>
        <v>0</v>
      </c>
      <c r="V29" s="493"/>
      <c r="W29" s="337"/>
    </row>
    <row r="30" spans="1:27" s="339" customFormat="1" ht="16.5" customHeight="1">
      <c r="A30" s="1174">
        <f t="shared" si="4"/>
        <v>12</v>
      </c>
      <c r="B30" s="332"/>
      <c r="C30" s="351">
        <f t="shared" si="1"/>
        <v>0</v>
      </c>
      <c r="D30" s="351" t="str">
        <f>IF(ISERROR(VLOOKUP(MID($D$3,10,100)&amp;$A30,기획현황!$F:$BR,기획현황!$U$1,FALSE))=TRUE,"",VLOOKUP(MID($D$3,10,100)&amp;$A30,기획현황!$F:$BR,기획현황!$U$1,FALSE))</f>
        <v/>
      </c>
      <c r="E30" s="351" t="str">
        <f>IF(ISERROR(VLOOKUP(MID($D$3,10,100)&amp;$A30,기획현황!$F:$BR,기획현황!$X$1,FALSE))=TRUE,"",VLOOKUP(MID($D$3,10,100)&amp;$A30,기획현황!$F:$BR,기획현황!$X$1,FALSE))</f>
        <v/>
      </c>
      <c r="F30" s="353">
        <f>SUMIF(기획현황!$F:$F,MID($D$3,10,100)&amp;$A30,기획현황!AF:AF)</f>
        <v>0</v>
      </c>
      <c r="G30" s="353">
        <f t="shared" si="2"/>
        <v>0</v>
      </c>
      <c r="H30" s="1175" t="str">
        <f>IF(ISERROR(VLOOKUP(MID($D$3,10,100)&amp;$A30,기획현황!$F:$BS,기획현황!$BB$1,FALSE))=TRUE,"",VLOOKUP(MID($D$3,10,100)&amp;$A30,기획현황!$F:$BS,기획현황!$BB$1,FALSE))</f>
        <v/>
      </c>
      <c r="I30" s="1176">
        <f>SUMIF(기획현황!$F:$F,MID($D$3,10,100)&amp;$A30,기획현황!BI:BI)</f>
        <v>0</v>
      </c>
      <c r="J30" s="1175" t="str">
        <f>IF(ISERROR(VLOOKUP(MID($D$3,10,100)&amp;$A30,기획현황!$F:$BS,기획현황!$BC$1,FALSE))=TRUE,"",VLOOKUP(MID($D$3,10,100)&amp;$A30,기획현황!$F:$BS,기획현황!$BC$1,FALSE))</f>
        <v/>
      </c>
      <c r="K30" s="1176">
        <f>SUMIF(기획현황!$F:$F,MID($D$3,10,100)&amp;$A30,기획현황!BJ:BJ)</f>
        <v>0</v>
      </c>
      <c r="L30" s="1175" t="str">
        <f>IF(ISERROR(VLOOKUP(MID($D$3,10,100)&amp;$A30,기획현황!$F:$BS,기획현황!$BD$1,FALSE))=TRUE,"",VLOOKUP(MID($D$3,10,100)&amp;$A30,기획현황!$F:$BS,기획현황!$BD$1,FALSE))</f>
        <v/>
      </c>
      <c r="M30" s="1176">
        <f>SUMIF(기획현황!$F:$F,MID($D$3,10,100)&amp;$A30,기획현황!BK:BK)</f>
        <v>0</v>
      </c>
      <c r="N30" s="1175" t="str">
        <f>IF(ISERROR(VLOOKUP(MID($D$3,10,100)&amp;$A30,기획현황!$F:$BS,기획현황!$BE$1,FALSE))=TRUE,"",VLOOKUP(MID($D$3,10,100)&amp;$A30,기획현황!$F:$BS,기획현황!$BE$1,FALSE))</f>
        <v/>
      </c>
      <c r="O30" s="1176">
        <f>SUMIF(기획현황!$F:$F,MID($D$3,10,100)&amp;$A30,기획현황!BL:BL)</f>
        <v>0</v>
      </c>
      <c r="P30" s="1175" t="str">
        <f>IF(ISERROR(VLOOKUP(MID($D$3,10,100)&amp;$A30,기획현황!$F:$BS,기획현황!$BF$1,FALSE))=TRUE,"",VLOOKUP(MID($D$3,10,100)&amp;$A30,기획현황!$F:$BS,기획현황!$BF$1,FALSE))</f>
        <v/>
      </c>
      <c r="Q30" s="1176">
        <f>SUMIF(기획현황!$F:$F,MID($D$3,10,100)&amp;$A30,기획현황!BM:BM)</f>
        <v>0</v>
      </c>
      <c r="R30" s="1177" t="str">
        <f>IF(ISERROR(VLOOKUP(MID($D$3,10,100)&amp;$A30,기획현황!$F:$BR,기획현황!$AV$1,FALSE))=TRUE,"",VLOOKUP(MID($D$3,10,100)&amp;$A30,기획현황!$F:$BR,기획현황!$AV$1,FALSE))</f>
        <v/>
      </c>
      <c r="S30" s="528"/>
      <c r="T30" s="1177">
        <f t="shared" si="3"/>
        <v>0</v>
      </c>
      <c r="U30" s="1177">
        <f t="shared" si="0"/>
        <v>0</v>
      </c>
      <c r="V30" s="493"/>
      <c r="W30" s="337"/>
    </row>
    <row r="31" spans="1:27" s="339" customFormat="1" ht="16.5" customHeight="1">
      <c r="A31" s="1174">
        <f t="shared" si="4"/>
        <v>13</v>
      </c>
      <c r="B31" s="332"/>
      <c r="C31" s="351">
        <f t="shared" si="1"/>
        <v>0</v>
      </c>
      <c r="D31" s="351" t="str">
        <f>IF(ISERROR(VLOOKUP(MID($D$3,10,100)&amp;$A31,기획현황!$F:$BR,기획현황!$U$1,FALSE))=TRUE,"",VLOOKUP(MID($D$3,10,100)&amp;$A31,기획현황!$F:$BR,기획현황!$U$1,FALSE))</f>
        <v/>
      </c>
      <c r="E31" s="351" t="str">
        <f>IF(ISERROR(VLOOKUP(MID($D$3,10,100)&amp;$A31,기획현황!$F:$BR,기획현황!$X$1,FALSE))=TRUE,"",VLOOKUP(MID($D$3,10,100)&amp;$A31,기획현황!$F:$BR,기획현황!$X$1,FALSE))</f>
        <v/>
      </c>
      <c r="F31" s="353">
        <f>SUMIF(기획현황!$F:$F,MID($D$3,10,100)&amp;$A31,기획현황!AF:AF)</f>
        <v>0</v>
      </c>
      <c r="G31" s="353">
        <f t="shared" si="2"/>
        <v>0</v>
      </c>
      <c r="H31" s="1175" t="str">
        <f>IF(ISERROR(VLOOKUP(MID($D$3,10,100)&amp;$A31,기획현황!$F:$BS,기획현황!$BB$1,FALSE))=TRUE,"",VLOOKUP(MID($D$3,10,100)&amp;$A31,기획현황!$F:$BS,기획현황!$BB$1,FALSE))</f>
        <v/>
      </c>
      <c r="I31" s="1176">
        <f>SUMIF(기획현황!$F:$F,MID($D$3,10,100)&amp;$A31,기획현황!BI:BI)</f>
        <v>0</v>
      </c>
      <c r="J31" s="1175" t="str">
        <f>IF(ISERROR(VLOOKUP(MID($D$3,10,100)&amp;$A31,기획현황!$F:$BS,기획현황!$BC$1,FALSE))=TRUE,"",VLOOKUP(MID($D$3,10,100)&amp;$A31,기획현황!$F:$BS,기획현황!$BC$1,FALSE))</f>
        <v/>
      </c>
      <c r="K31" s="1176">
        <f>SUMIF(기획현황!$F:$F,MID($D$3,10,100)&amp;$A31,기획현황!BJ:BJ)</f>
        <v>0</v>
      </c>
      <c r="L31" s="1175" t="str">
        <f>IF(ISERROR(VLOOKUP(MID($D$3,10,100)&amp;$A31,기획현황!$F:$BS,기획현황!$BD$1,FALSE))=TRUE,"",VLOOKUP(MID($D$3,10,100)&amp;$A31,기획현황!$F:$BS,기획현황!$BD$1,FALSE))</f>
        <v/>
      </c>
      <c r="M31" s="1176">
        <f>SUMIF(기획현황!$F:$F,MID($D$3,10,100)&amp;$A31,기획현황!BK:BK)</f>
        <v>0</v>
      </c>
      <c r="N31" s="1175" t="str">
        <f>IF(ISERROR(VLOOKUP(MID($D$3,10,100)&amp;$A31,기획현황!$F:$BS,기획현황!$BE$1,FALSE))=TRUE,"",VLOOKUP(MID($D$3,10,100)&amp;$A31,기획현황!$F:$BS,기획현황!$BE$1,FALSE))</f>
        <v/>
      </c>
      <c r="O31" s="1176">
        <f>SUMIF(기획현황!$F:$F,MID($D$3,10,100)&amp;$A31,기획현황!BL:BL)</f>
        <v>0</v>
      </c>
      <c r="P31" s="1175" t="str">
        <f>IF(ISERROR(VLOOKUP(MID($D$3,10,100)&amp;$A31,기획현황!$F:$BS,기획현황!$BF$1,FALSE))=TRUE,"",VLOOKUP(MID($D$3,10,100)&amp;$A31,기획현황!$F:$BS,기획현황!$BF$1,FALSE))</f>
        <v/>
      </c>
      <c r="Q31" s="1176">
        <f>SUMIF(기획현황!$F:$F,MID($D$3,10,100)&amp;$A31,기획현황!BM:BM)</f>
        <v>0</v>
      </c>
      <c r="R31" s="1177" t="str">
        <f>IF(ISERROR(VLOOKUP(MID($D$3,10,100)&amp;$A31,기획현황!$F:$BR,기획현황!$AV$1,FALSE))=TRUE,"",VLOOKUP(MID($D$3,10,100)&amp;$A31,기획현황!$F:$BR,기획현황!$AV$1,FALSE))</f>
        <v/>
      </c>
      <c r="S31" s="528"/>
      <c r="T31" s="1177">
        <f t="shared" si="3"/>
        <v>0</v>
      </c>
      <c r="U31" s="1177">
        <f t="shared" si="0"/>
        <v>0</v>
      </c>
      <c r="V31" s="493"/>
      <c r="W31" s="337"/>
    </row>
    <row r="32" spans="1:27" s="339" customFormat="1" ht="16.5" customHeight="1">
      <c r="A32" s="1174">
        <f t="shared" si="4"/>
        <v>14</v>
      </c>
      <c r="B32" s="332"/>
      <c r="C32" s="351">
        <f t="shared" si="1"/>
        <v>0</v>
      </c>
      <c r="D32" s="351" t="str">
        <f>IF(ISERROR(VLOOKUP(MID($D$3,10,100)&amp;$A32,기획현황!$F:$BR,기획현황!$U$1,FALSE))=TRUE,"",VLOOKUP(MID($D$3,10,100)&amp;$A32,기획현황!$F:$BR,기획현황!$U$1,FALSE))</f>
        <v/>
      </c>
      <c r="E32" s="351" t="str">
        <f>IF(ISERROR(VLOOKUP(MID($D$3,10,100)&amp;$A32,기획현황!$F:$BR,기획현황!$X$1,FALSE))=TRUE,"",VLOOKUP(MID($D$3,10,100)&amp;$A32,기획현황!$F:$BR,기획현황!$X$1,FALSE))</f>
        <v/>
      </c>
      <c r="F32" s="353">
        <f>SUMIF(기획현황!$F:$F,MID($D$3,10,100)&amp;$A32,기획현황!AF:AF)</f>
        <v>0</v>
      </c>
      <c r="G32" s="353">
        <f t="shared" si="2"/>
        <v>0</v>
      </c>
      <c r="H32" s="1175" t="str">
        <f>IF(ISERROR(VLOOKUP(MID($D$3,10,100)&amp;$A32,기획현황!$F:$BS,기획현황!$BB$1,FALSE))=TRUE,"",VLOOKUP(MID($D$3,10,100)&amp;$A32,기획현황!$F:$BS,기획현황!$BB$1,FALSE))</f>
        <v/>
      </c>
      <c r="I32" s="1176">
        <f>SUMIF(기획현황!$F:$F,MID($D$3,10,100)&amp;$A32,기획현황!BI:BI)</f>
        <v>0</v>
      </c>
      <c r="J32" s="1175" t="str">
        <f>IF(ISERROR(VLOOKUP(MID($D$3,10,100)&amp;$A32,기획현황!$F:$BS,기획현황!$BC$1,FALSE))=TRUE,"",VLOOKUP(MID($D$3,10,100)&amp;$A32,기획현황!$F:$BS,기획현황!$BC$1,FALSE))</f>
        <v/>
      </c>
      <c r="K32" s="1176">
        <f>SUMIF(기획현황!$F:$F,MID($D$3,10,100)&amp;$A32,기획현황!BJ:BJ)</f>
        <v>0</v>
      </c>
      <c r="L32" s="1175" t="str">
        <f>IF(ISERROR(VLOOKUP(MID($D$3,10,100)&amp;$A32,기획현황!$F:$BS,기획현황!$BD$1,FALSE))=TRUE,"",VLOOKUP(MID($D$3,10,100)&amp;$A32,기획현황!$F:$BS,기획현황!$BD$1,FALSE))</f>
        <v/>
      </c>
      <c r="M32" s="1176">
        <f>SUMIF(기획현황!$F:$F,MID($D$3,10,100)&amp;$A32,기획현황!BK:BK)</f>
        <v>0</v>
      </c>
      <c r="N32" s="1175" t="str">
        <f>IF(ISERROR(VLOOKUP(MID($D$3,10,100)&amp;$A32,기획현황!$F:$BS,기획현황!$BE$1,FALSE))=TRUE,"",VLOOKUP(MID($D$3,10,100)&amp;$A32,기획현황!$F:$BS,기획현황!$BE$1,FALSE))</f>
        <v/>
      </c>
      <c r="O32" s="1176">
        <f>SUMIF(기획현황!$F:$F,MID($D$3,10,100)&amp;$A32,기획현황!BL:BL)</f>
        <v>0</v>
      </c>
      <c r="P32" s="1175" t="str">
        <f>IF(ISERROR(VLOOKUP(MID($D$3,10,100)&amp;$A32,기획현황!$F:$BS,기획현황!$BF$1,FALSE))=TRUE,"",VLOOKUP(MID($D$3,10,100)&amp;$A32,기획현황!$F:$BS,기획현황!$BF$1,FALSE))</f>
        <v/>
      </c>
      <c r="Q32" s="1176">
        <f>SUMIF(기획현황!$F:$F,MID($D$3,10,100)&amp;$A32,기획현황!BM:BM)</f>
        <v>0</v>
      </c>
      <c r="R32" s="1177" t="str">
        <f>IF(ISERROR(VLOOKUP(MID($D$3,10,100)&amp;$A32,기획현황!$F:$BR,기획현황!$AV$1,FALSE))=TRUE,"",VLOOKUP(MID($D$3,10,100)&amp;$A32,기획현황!$F:$BR,기획현황!$AV$1,FALSE))</f>
        <v/>
      </c>
      <c r="S32" s="528"/>
      <c r="T32" s="1177">
        <f t="shared" si="3"/>
        <v>0</v>
      </c>
      <c r="U32" s="1177">
        <f t="shared" si="0"/>
        <v>0</v>
      </c>
      <c r="V32" s="493"/>
      <c r="W32" s="337"/>
    </row>
    <row r="33" spans="1:23" s="339" customFormat="1" ht="16.5" customHeight="1">
      <c r="A33" s="1174">
        <f t="shared" si="4"/>
        <v>15</v>
      </c>
      <c r="B33" s="332"/>
      <c r="C33" s="351">
        <f t="shared" si="1"/>
        <v>0</v>
      </c>
      <c r="D33" s="351" t="str">
        <f>IF(ISERROR(VLOOKUP(MID($D$3,10,100)&amp;$A33,기획현황!$F:$BR,기획현황!$U$1,FALSE))=TRUE,"",VLOOKUP(MID($D$3,10,100)&amp;$A33,기획현황!$F:$BR,기획현황!$U$1,FALSE))</f>
        <v/>
      </c>
      <c r="E33" s="351" t="str">
        <f>IF(ISERROR(VLOOKUP(MID($D$3,10,100)&amp;$A33,기획현황!$F:$BR,기획현황!$X$1,FALSE))=TRUE,"",VLOOKUP(MID($D$3,10,100)&amp;$A33,기획현황!$F:$BR,기획현황!$X$1,FALSE))</f>
        <v/>
      </c>
      <c r="F33" s="353">
        <f>SUMIF(기획현황!$F:$F,MID($D$3,10,100)&amp;$A33,기획현황!AF:AF)</f>
        <v>0</v>
      </c>
      <c r="G33" s="353">
        <f t="shared" si="2"/>
        <v>0</v>
      </c>
      <c r="H33" s="1175" t="str">
        <f>IF(ISERROR(VLOOKUP(MID($D$3,10,100)&amp;$A33,기획현황!$F:$BS,기획현황!$BB$1,FALSE))=TRUE,"",VLOOKUP(MID($D$3,10,100)&amp;$A33,기획현황!$F:$BS,기획현황!$BB$1,FALSE))</f>
        <v/>
      </c>
      <c r="I33" s="1176">
        <f>SUMIF(기획현황!$F:$F,MID($D$3,10,100)&amp;$A33,기획현황!BI:BI)</f>
        <v>0</v>
      </c>
      <c r="J33" s="1175" t="str">
        <f>IF(ISERROR(VLOOKUP(MID($D$3,10,100)&amp;$A33,기획현황!$F:$BS,기획현황!$BC$1,FALSE))=TRUE,"",VLOOKUP(MID($D$3,10,100)&amp;$A33,기획현황!$F:$BS,기획현황!$BC$1,FALSE))</f>
        <v/>
      </c>
      <c r="K33" s="1176">
        <f>SUMIF(기획현황!$F:$F,MID($D$3,10,100)&amp;$A33,기획현황!BJ:BJ)</f>
        <v>0</v>
      </c>
      <c r="L33" s="1175" t="str">
        <f>IF(ISERROR(VLOOKUP(MID($D$3,10,100)&amp;$A33,기획현황!$F:$BS,기획현황!$BD$1,FALSE))=TRUE,"",VLOOKUP(MID($D$3,10,100)&amp;$A33,기획현황!$F:$BS,기획현황!$BD$1,FALSE))</f>
        <v/>
      </c>
      <c r="M33" s="1176">
        <f>SUMIF(기획현황!$F:$F,MID($D$3,10,100)&amp;$A33,기획현황!BK:BK)</f>
        <v>0</v>
      </c>
      <c r="N33" s="1175" t="str">
        <f>IF(ISERROR(VLOOKUP(MID($D$3,10,100)&amp;$A33,기획현황!$F:$BS,기획현황!$BE$1,FALSE))=TRUE,"",VLOOKUP(MID($D$3,10,100)&amp;$A33,기획현황!$F:$BS,기획현황!$BE$1,FALSE))</f>
        <v/>
      </c>
      <c r="O33" s="1176">
        <f>SUMIF(기획현황!$F:$F,MID($D$3,10,100)&amp;$A33,기획현황!BL:BL)</f>
        <v>0</v>
      </c>
      <c r="P33" s="1175" t="str">
        <f>IF(ISERROR(VLOOKUP(MID($D$3,10,100)&amp;$A33,기획현황!$F:$BS,기획현황!$BF$1,FALSE))=TRUE,"",VLOOKUP(MID($D$3,10,100)&amp;$A33,기획현황!$F:$BS,기획현황!$BF$1,FALSE))</f>
        <v/>
      </c>
      <c r="Q33" s="1176">
        <f>SUMIF(기획현황!$F:$F,MID($D$3,10,100)&amp;$A33,기획현황!BM:BM)</f>
        <v>0</v>
      </c>
      <c r="R33" s="1177" t="str">
        <f>IF(ISERROR(VLOOKUP(MID($D$3,10,100)&amp;$A33,기획현황!$F:$BR,기획현황!$AV$1,FALSE))=TRUE,"",VLOOKUP(MID($D$3,10,100)&amp;$A33,기획현황!$F:$BR,기획현황!$AV$1,FALSE))</f>
        <v/>
      </c>
      <c r="S33" s="528"/>
      <c r="T33" s="1177">
        <f t="shared" si="3"/>
        <v>0</v>
      </c>
      <c r="U33" s="1177">
        <f t="shared" si="0"/>
        <v>0</v>
      </c>
      <c r="V33" s="493"/>
      <c r="W33" s="337"/>
    </row>
    <row r="34" spans="1:23" s="339" customFormat="1" ht="16.5" customHeight="1">
      <c r="A34" s="1174">
        <f t="shared" si="4"/>
        <v>16</v>
      </c>
      <c r="B34" s="332"/>
      <c r="C34" s="351">
        <f t="shared" si="1"/>
        <v>0</v>
      </c>
      <c r="D34" s="351" t="str">
        <f>IF(ISERROR(VLOOKUP(MID($D$3,10,100)&amp;$A34,기획현황!$F:$BR,기획현황!$U$1,FALSE))=TRUE,"",VLOOKUP(MID($D$3,10,100)&amp;$A34,기획현황!$F:$BR,기획현황!$U$1,FALSE))</f>
        <v/>
      </c>
      <c r="E34" s="351" t="str">
        <f>IF(ISERROR(VLOOKUP(MID($D$3,10,100)&amp;$A34,기획현황!$F:$BR,기획현황!$X$1,FALSE))=TRUE,"",VLOOKUP(MID($D$3,10,100)&amp;$A34,기획현황!$F:$BR,기획현황!$X$1,FALSE))</f>
        <v/>
      </c>
      <c r="F34" s="353">
        <f>SUMIF(기획현황!$F:$F,MID($D$3,10,100)&amp;$A34,기획현황!AF:AF)</f>
        <v>0</v>
      </c>
      <c r="G34" s="353">
        <f t="shared" si="2"/>
        <v>0</v>
      </c>
      <c r="H34" s="1175" t="str">
        <f>IF(ISERROR(VLOOKUP(MID($D$3,10,100)&amp;$A34,기획현황!$F:$BS,기획현황!$BB$1,FALSE))=TRUE,"",VLOOKUP(MID($D$3,10,100)&amp;$A34,기획현황!$F:$BS,기획현황!$BB$1,FALSE))</f>
        <v/>
      </c>
      <c r="I34" s="1176">
        <f>SUMIF(기획현황!$F:$F,MID($D$3,10,100)&amp;$A34,기획현황!BI:BI)</f>
        <v>0</v>
      </c>
      <c r="J34" s="1175" t="str">
        <f>IF(ISERROR(VLOOKUP(MID($D$3,10,100)&amp;$A34,기획현황!$F:$BS,기획현황!$BC$1,FALSE))=TRUE,"",VLOOKUP(MID($D$3,10,100)&amp;$A34,기획현황!$F:$BS,기획현황!$BC$1,FALSE))</f>
        <v/>
      </c>
      <c r="K34" s="1176">
        <f>SUMIF(기획현황!$F:$F,MID($D$3,10,100)&amp;$A34,기획현황!BJ:BJ)</f>
        <v>0</v>
      </c>
      <c r="L34" s="1175" t="str">
        <f>IF(ISERROR(VLOOKUP(MID($D$3,10,100)&amp;$A34,기획현황!$F:$BS,기획현황!$BD$1,FALSE))=TRUE,"",VLOOKUP(MID($D$3,10,100)&amp;$A34,기획현황!$F:$BS,기획현황!$BD$1,FALSE))</f>
        <v/>
      </c>
      <c r="M34" s="1176">
        <f>SUMIF(기획현황!$F:$F,MID($D$3,10,100)&amp;$A34,기획현황!BK:BK)</f>
        <v>0</v>
      </c>
      <c r="N34" s="1175" t="str">
        <f>IF(ISERROR(VLOOKUP(MID($D$3,10,100)&amp;$A34,기획현황!$F:$BS,기획현황!$BE$1,FALSE))=TRUE,"",VLOOKUP(MID($D$3,10,100)&amp;$A34,기획현황!$F:$BS,기획현황!$BE$1,FALSE))</f>
        <v/>
      </c>
      <c r="O34" s="1176">
        <f>SUMIF(기획현황!$F:$F,MID($D$3,10,100)&amp;$A34,기획현황!BL:BL)</f>
        <v>0</v>
      </c>
      <c r="P34" s="1175" t="str">
        <f>IF(ISERROR(VLOOKUP(MID($D$3,10,100)&amp;$A34,기획현황!$F:$BS,기획현황!$BF$1,FALSE))=TRUE,"",VLOOKUP(MID($D$3,10,100)&amp;$A34,기획현황!$F:$BS,기획현황!$BF$1,FALSE))</f>
        <v/>
      </c>
      <c r="Q34" s="1176">
        <f>SUMIF(기획현황!$F:$F,MID($D$3,10,100)&amp;$A34,기획현황!BM:BM)</f>
        <v>0</v>
      </c>
      <c r="R34" s="1177" t="str">
        <f>IF(ISERROR(VLOOKUP(MID($D$3,10,100)&amp;$A34,기획현황!$F:$BR,기획현황!$AV$1,FALSE))=TRUE,"",VLOOKUP(MID($D$3,10,100)&amp;$A34,기획현황!$F:$BR,기획현황!$AV$1,FALSE))</f>
        <v/>
      </c>
      <c r="S34" s="528"/>
      <c r="T34" s="1177">
        <f t="shared" si="3"/>
        <v>0</v>
      </c>
      <c r="U34" s="1177">
        <f t="shared" si="0"/>
        <v>0</v>
      </c>
      <c r="V34" s="493"/>
      <c r="W34" s="337"/>
    </row>
    <row r="35" spans="1:23" s="339" customFormat="1" ht="16.5" customHeight="1">
      <c r="A35" s="1174">
        <f t="shared" si="4"/>
        <v>17</v>
      </c>
      <c r="B35" s="332"/>
      <c r="C35" s="351">
        <f t="shared" si="1"/>
        <v>0</v>
      </c>
      <c r="D35" s="351" t="str">
        <f>IF(ISERROR(VLOOKUP(MID($D$3,10,100)&amp;$A35,기획현황!$F:$BR,기획현황!$U$1,FALSE))=TRUE,"",VLOOKUP(MID($D$3,10,100)&amp;$A35,기획현황!$F:$BR,기획현황!$U$1,FALSE))</f>
        <v/>
      </c>
      <c r="E35" s="351" t="str">
        <f>IF(ISERROR(VLOOKUP(MID($D$3,10,100)&amp;$A35,기획현황!$F:$BR,기획현황!$X$1,FALSE))=TRUE,"",VLOOKUP(MID($D$3,10,100)&amp;$A35,기획현황!$F:$BR,기획현황!$X$1,FALSE))</f>
        <v/>
      </c>
      <c r="F35" s="353">
        <f>SUMIF(기획현황!$F:$F,MID($D$3,10,100)&amp;$A35,기획현황!AF:AF)</f>
        <v>0</v>
      </c>
      <c r="G35" s="353">
        <f t="shared" si="2"/>
        <v>0</v>
      </c>
      <c r="H35" s="1175" t="str">
        <f>IF(ISERROR(VLOOKUP(MID($D$3,10,100)&amp;$A35,기획현황!$F:$BS,기획현황!$BB$1,FALSE))=TRUE,"",VLOOKUP(MID($D$3,10,100)&amp;$A35,기획현황!$F:$BS,기획현황!$BB$1,FALSE))</f>
        <v/>
      </c>
      <c r="I35" s="1176">
        <f>SUMIF(기획현황!$F:$F,MID($D$3,10,100)&amp;$A35,기획현황!BI:BI)</f>
        <v>0</v>
      </c>
      <c r="J35" s="1175" t="str">
        <f>IF(ISERROR(VLOOKUP(MID($D$3,10,100)&amp;$A35,기획현황!$F:$BS,기획현황!$BC$1,FALSE))=TRUE,"",VLOOKUP(MID($D$3,10,100)&amp;$A35,기획현황!$F:$BS,기획현황!$BC$1,FALSE))</f>
        <v/>
      </c>
      <c r="K35" s="1176">
        <f>SUMIF(기획현황!$F:$F,MID($D$3,10,100)&amp;$A35,기획현황!BJ:BJ)</f>
        <v>0</v>
      </c>
      <c r="L35" s="1175" t="str">
        <f>IF(ISERROR(VLOOKUP(MID($D$3,10,100)&amp;$A35,기획현황!$F:$BS,기획현황!$BD$1,FALSE))=TRUE,"",VLOOKUP(MID($D$3,10,100)&amp;$A35,기획현황!$F:$BS,기획현황!$BD$1,FALSE))</f>
        <v/>
      </c>
      <c r="M35" s="1176">
        <f>SUMIF(기획현황!$F:$F,MID($D$3,10,100)&amp;$A35,기획현황!BK:BK)</f>
        <v>0</v>
      </c>
      <c r="N35" s="1175" t="str">
        <f>IF(ISERROR(VLOOKUP(MID($D$3,10,100)&amp;$A35,기획현황!$F:$BS,기획현황!$BE$1,FALSE))=TRUE,"",VLOOKUP(MID($D$3,10,100)&amp;$A35,기획현황!$F:$BS,기획현황!$BE$1,FALSE))</f>
        <v/>
      </c>
      <c r="O35" s="1176">
        <f>SUMIF(기획현황!$F:$F,MID($D$3,10,100)&amp;$A35,기획현황!BL:BL)</f>
        <v>0</v>
      </c>
      <c r="P35" s="1175" t="str">
        <f>IF(ISERROR(VLOOKUP(MID($D$3,10,100)&amp;$A35,기획현황!$F:$BS,기획현황!$BF$1,FALSE))=TRUE,"",VLOOKUP(MID($D$3,10,100)&amp;$A35,기획현황!$F:$BS,기획현황!$BF$1,FALSE))</f>
        <v/>
      </c>
      <c r="Q35" s="1176">
        <f>SUMIF(기획현황!$F:$F,MID($D$3,10,100)&amp;$A35,기획현황!BM:BM)</f>
        <v>0</v>
      </c>
      <c r="R35" s="1177" t="str">
        <f>IF(ISERROR(VLOOKUP(MID($D$3,10,100)&amp;$A35,기획현황!$F:$BR,기획현황!$AV$1,FALSE))=TRUE,"",VLOOKUP(MID($D$3,10,100)&amp;$A35,기획현황!$F:$BR,기획현황!$AV$1,FALSE))</f>
        <v/>
      </c>
      <c r="S35" s="528"/>
      <c r="T35" s="1177">
        <f t="shared" si="3"/>
        <v>0</v>
      </c>
      <c r="U35" s="1177">
        <f t="shared" si="0"/>
        <v>0</v>
      </c>
      <c r="V35" s="493"/>
      <c r="W35" s="337"/>
    </row>
    <row r="36" spans="1:23" s="339" customFormat="1" ht="16.5" customHeight="1">
      <c r="A36" s="1174">
        <f t="shared" si="4"/>
        <v>18</v>
      </c>
      <c r="B36" s="332"/>
      <c r="C36" s="351">
        <f t="shared" si="1"/>
        <v>0</v>
      </c>
      <c r="D36" s="351" t="str">
        <f>IF(ISERROR(VLOOKUP(MID($D$3,10,100)&amp;$A36,기획현황!$F:$BR,기획현황!$U$1,FALSE))=TRUE,"",VLOOKUP(MID($D$3,10,100)&amp;$A36,기획현황!$F:$BR,기획현황!$U$1,FALSE))</f>
        <v/>
      </c>
      <c r="E36" s="351" t="str">
        <f>IF(ISERROR(VLOOKUP(MID($D$3,10,100)&amp;$A36,기획현황!$F:$BR,기획현황!$X$1,FALSE))=TRUE,"",VLOOKUP(MID($D$3,10,100)&amp;$A36,기획현황!$F:$BR,기획현황!$X$1,FALSE))</f>
        <v/>
      </c>
      <c r="F36" s="353">
        <f>SUMIF(기획현황!$F:$F,MID($D$3,10,100)&amp;$A36,기획현황!AF:AF)</f>
        <v>0</v>
      </c>
      <c r="G36" s="353">
        <f t="shared" si="2"/>
        <v>0</v>
      </c>
      <c r="H36" s="1175" t="str">
        <f>IF(ISERROR(VLOOKUP(MID($D$3,10,100)&amp;$A36,기획현황!$F:$BS,기획현황!$BB$1,FALSE))=TRUE,"",VLOOKUP(MID($D$3,10,100)&amp;$A36,기획현황!$F:$BS,기획현황!$BB$1,FALSE))</f>
        <v/>
      </c>
      <c r="I36" s="1176">
        <f>SUMIF(기획현황!$F:$F,MID($D$3,10,100)&amp;$A36,기획현황!BI:BI)</f>
        <v>0</v>
      </c>
      <c r="J36" s="1175" t="str">
        <f>IF(ISERROR(VLOOKUP(MID($D$3,10,100)&amp;$A36,기획현황!$F:$BS,기획현황!$BC$1,FALSE))=TRUE,"",VLOOKUP(MID($D$3,10,100)&amp;$A36,기획현황!$F:$BS,기획현황!$BC$1,FALSE))</f>
        <v/>
      </c>
      <c r="K36" s="1176">
        <f>SUMIF(기획현황!$F:$F,MID($D$3,10,100)&amp;$A36,기획현황!BJ:BJ)</f>
        <v>0</v>
      </c>
      <c r="L36" s="1175" t="str">
        <f>IF(ISERROR(VLOOKUP(MID($D$3,10,100)&amp;$A36,기획현황!$F:$BS,기획현황!$BD$1,FALSE))=TRUE,"",VLOOKUP(MID($D$3,10,100)&amp;$A36,기획현황!$F:$BS,기획현황!$BD$1,FALSE))</f>
        <v/>
      </c>
      <c r="M36" s="1176">
        <f>SUMIF(기획현황!$F:$F,MID($D$3,10,100)&amp;$A36,기획현황!BK:BK)</f>
        <v>0</v>
      </c>
      <c r="N36" s="1175" t="str">
        <f>IF(ISERROR(VLOOKUP(MID($D$3,10,100)&amp;$A36,기획현황!$F:$BS,기획현황!$BE$1,FALSE))=TRUE,"",VLOOKUP(MID($D$3,10,100)&amp;$A36,기획현황!$F:$BS,기획현황!$BE$1,FALSE))</f>
        <v/>
      </c>
      <c r="O36" s="1176">
        <f>SUMIF(기획현황!$F:$F,MID($D$3,10,100)&amp;$A36,기획현황!BL:BL)</f>
        <v>0</v>
      </c>
      <c r="P36" s="1175" t="str">
        <f>IF(ISERROR(VLOOKUP(MID($D$3,10,100)&amp;$A36,기획현황!$F:$BS,기획현황!$BF$1,FALSE))=TRUE,"",VLOOKUP(MID($D$3,10,100)&amp;$A36,기획현황!$F:$BS,기획현황!$BF$1,FALSE))</f>
        <v/>
      </c>
      <c r="Q36" s="1176">
        <f>SUMIF(기획현황!$F:$F,MID($D$3,10,100)&amp;$A36,기획현황!BM:BM)</f>
        <v>0</v>
      </c>
      <c r="R36" s="1177" t="str">
        <f>IF(ISERROR(VLOOKUP(MID($D$3,10,100)&amp;$A36,기획현황!$F:$BR,기획현황!$AV$1,FALSE))=TRUE,"",VLOOKUP(MID($D$3,10,100)&amp;$A36,기획현황!$F:$BR,기획현황!$AV$1,FALSE))</f>
        <v/>
      </c>
      <c r="S36" s="528"/>
      <c r="T36" s="1177">
        <f t="shared" si="3"/>
        <v>0</v>
      </c>
      <c r="U36" s="1177">
        <f t="shared" si="0"/>
        <v>0</v>
      </c>
      <c r="V36" s="493"/>
      <c r="W36" s="337"/>
    </row>
    <row r="37" spans="1:23" s="339" customFormat="1" ht="16.5" customHeight="1">
      <c r="A37" s="1174">
        <f t="shared" si="4"/>
        <v>19</v>
      </c>
      <c r="B37" s="332"/>
      <c r="C37" s="351">
        <f t="shared" si="1"/>
        <v>0</v>
      </c>
      <c r="D37" s="351" t="str">
        <f>IF(ISERROR(VLOOKUP(MID($D$3,10,100)&amp;$A37,기획현황!$F:$BR,기획현황!$U$1,FALSE))=TRUE,"",VLOOKUP(MID($D$3,10,100)&amp;$A37,기획현황!$F:$BR,기획현황!$U$1,FALSE))</f>
        <v/>
      </c>
      <c r="E37" s="351" t="str">
        <f>IF(ISERROR(VLOOKUP(MID($D$3,10,100)&amp;$A37,기획현황!$F:$BR,기획현황!$X$1,FALSE))=TRUE,"",VLOOKUP(MID($D$3,10,100)&amp;$A37,기획현황!$F:$BR,기획현황!$X$1,FALSE))</f>
        <v/>
      </c>
      <c r="F37" s="353">
        <f>SUMIF(기획현황!$F:$F,MID($D$3,10,100)&amp;$A37,기획현황!AF:AF)</f>
        <v>0</v>
      </c>
      <c r="G37" s="353">
        <f t="shared" si="2"/>
        <v>0</v>
      </c>
      <c r="H37" s="1175" t="str">
        <f>IF(ISERROR(VLOOKUP(MID($D$3,10,100)&amp;$A37,기획현황!$F:$BS,기획현황!$BB$1,FALSE))=TRUE,"",VLOOKUP(MID($D$3,10,100)&amp;$A37,기획현황!$F:$BS,기획현황!$BB$1,FALSE))</f>
        <v/>
      </c>
      <c r="I37" s="1176">
        <f>SUMIF(기획현황!$F:$F,MID($D$3,10,100)&amp;$A37,기획현황!BI:BI)</f>
        <v>0</v>
      </c>
      <c r="J37" s="1175" t="str">
        <f>IF(ISERROR(VLOOKUP(MID($D$3,10,100)&amp;$A37,기획현황!$F:$BS,기획현황!$BC$1,FALSE))=TRUE,"",VLOOKUP(MID($D$3,10,100)&amp;$A37,기획현황!$F:$BS,기획현황!$BC$1,FALSE))</f>
        <v/>
      </c>
      <c r="K37" s="1176">
        <f>SUMIF(기획현황!$F:$F,MID($D$3,10,100)&amp;$A37,기획현황!BJ:BJ)</f>
        <v>0</v>
      </c>
      <c r="L37" s="1175" t="str">
        <f>IF(ISERROR(VLOOKUP(MID($D$3,10,100)&amp;$A37,기획현황!$F:$BS,기획현황!$BD$1,FALSE))=TRUE,"",VLOOKUP(MID($D$3,10,100)&amp;$A37,기획현황!$F:$BS,기획현황!$BD$1,FALSE))</f>
        <v/>
      </c>
      <c r="M37" s="1176">
        <f>SUMIF(기획현황!$F:$F,MID($D$3,10,100)&amp;$A37,기획현황!BK:BK)</f>
        <v>0</v>
      </c>
      <c r="N37" s="1175" t="str">
        <f>IF(ISERROR(VLOOKUP(MID($D$3,10,100)&amp;$A37,기획현황!$F:$BS,기획현황!$BE$1,FALSE))=TRUE,"",VLOOKUP(MID($D$3,10,100)&amp;$A37,기획현황!$F:$BS,기획현황!$BE$1,FALSE))</f>
        <v/>
      </c>
      <c r="O37" s="1176">
        <f>SUMIF(기획현황!$F:$F,MID($D$3,10,100)&amp;$A37,기획현황!BL:BL)</f>
        <v>0</v>
      </c>
      <c r="P37" s="1175" t="str">
        <f>IF(ISERROR(VLOOKUP(MID($D$3,10,100)&amp;$A37,기획현황!$F:$BS,기획현황!$BF$1,FALSE))=TRUE,"",VLOOKUP(MID($D$3,10,100)&amp;$A37,기획현황!$F:$BS,기획현황!$BF$1,FALSE))</f>
        <v/>
      </c>
      <c r="Q37" s="1176">
        <f>SUMIF(기획현황!$F:$F,MID($D$3,10,100)&amp;$A37,기획현황!BM:BM)</f>
        <v>0</v>
      </c>
      <c r="R37" s="1177" t="str">
        <f>IF(ISERROR(VLOOKUP(MID($D$3,10,100)&amp;$A37,기획현황!$F:$BR,기획현황!$AV$1,FALSE))=TRUE,"",VLOOKUP(MID($D$3,10,100)&amp;$A37,기획현황!$F:$BR,기획현황!$AV$1,FALSE))</f>
        <v/>
      </c>
      <c r="S37" s="528"/>
      <c r="T37" s="1177">
        <f t="shared" si="3"/>
        <v>0</v>
      </c>
      <c r="U37" s="1177">
        <f t="shared" si="0"/>
        <v>0</v>
      </c>
      <c r="V37" s="493"/>
      <c r="W37" s="337"/>
    </row>
    <row r="38" spans="1:23" s="339" customFormat="1" ht="16.5" customHeight="1">
      <c r="A38" s="1174">
        <f t="shared" si="4"/>
        <v>20</v>
      </c>
      <c r="B38" s="332"/>
      <c r="C38" s="351">
        <f t="shared" si="1"/>
        <v>0</v>
      </c>
      <c r="D38" s="351" t="str">
        <f>IF(ISERROR(VLOOKUP(MID($D$3,10,100)&amp;$A38,기획현황!$F:$BR,기획현황!$U$1,FALSE))=TRUE,"",VLOOKUP(MID($D$3,10,100)&amp;$A38,기획현황!$F:$BR,기획현황!$U$1,FALSE))</f>
        <v/>
      </c>
      <c r="E38" s="351" t="str">
        <f>IF(ISERROR(VLOOKUP(MID($D$3,10,100)&amp;$A38,기획현황!$F:$BR,기획현황!$X$1,FALSE))=TRUE,"",VLOOKUP(MID($D$3,10,100)&amp;$A38,기획현황!$F:$BR,기획현황!$X$1,FALSE))</f>
        <v/>
      </c>
      <c r="F38" s="353">
        <f>SUMIF(기획현황!$F:$F,MID($D$3,10,100)&amp;$A38,기획현황!AF:AF)</f>
        <v>0</v>
      </c>
      <c r="G38" s="353">
        <f t="shared" si="2"/>
        <v>0</v>
      </c>
      <c r="H38" s="1175" t="str">
        <f>IF(ISERROR(VLOOKUP(MID($D$3,10,100)&amp;$A38,기획현황!$F:$BS,기획현황!$BB$1,FALSE))=TRUE,"",VLOOKUP(MID($D$3,10,100)&amp;$A38,기획현황!$F:$BS,기획현황!$BB$1,FALSE))</f>
        <v/>
      </c>
      <c r="I38" s="1176">
        <f>SUMIF(기획현황!$F:$F,MID($D$3,10,100)&amp;$A38,기획현황!BI:BI)</f>
        <v>0</v>
      </c>
      <c r="J38" s="1175" t="str">
        <f>IF(ISERROR(VLOOKUP(MID($D$3,10,100)&amp;$A38,기획현황!$F:$BS,기획현황!$BC$1,FALSE))=TRUE,"",VLOOKUP(MID($D$3,10,100)&amp;$A38,기획현황!$F:$BS,기획현황!$BC$1,FALSE))</f>
        <v/>
      </c>
      <c r="K38" s="1176">
        <f>SUMIF(기획현황!$F:$F,MID($D$3,10,100)&amp;$A38,기획현황!BJ:BJ)</f>
        <v>0</v>
      </c>
      <c r="L38" s="1175" t="str">
        <f>IF(ISERROR(VLOOKUP(MID($D$3,10,100)&amp;$A38,기획현황!$F:$BS,기획현황!$BD$1,FALSE))=TRUE,"",VLOOKUP(MID($D$3,10,100)&amp;$A38,기획현황!$F:$BS,기획현황!$BD$1,FALSE))</f>
        <v/>
      </c>
      <c r="M38" s="1176">
        <f>SUMIF(기획현황!$F:$F,MID($D$3,10,100)&amp;$A38,기획현황!BK:BK)</f>
        <v>0</v>
      </c>
      <c r="N38" s="1175" t="str">
        <f>IF(ISERROR(VLOOKUP(MID($D$3,10,100)&amp;$A38,기획현황!$F:$BS,기획현황!$BE$1,FALSE))=TRUE,"",VLOOKUP(MID($D$3,10,100)&amp;$A38,기획현황!$F:$BS,기획현황!$BE$1,FALSE))</f>
        <v/>
      </c>
      <c r="O38" s="1176">
        <f>SUMIF(기획현황!$F:$F,MID($D$3,10,100)&amp;$A38,기획현황!BL:BL)</f>
        <v>0</v>
      </c>
      <c r="P38" s="1175" t="str">
        <f>IF(ISERROR(VLOOKUP(MID($D$3,10,100)&amp;$A38,기획현황!$F:$BS,기획현황!$BF$1,FALSE))=TRUE,"",VLOOKUP(MID($D$3,10,100)&amp;$A38,기획현황!$F:$BS,기획현황!$BF$1,FALSE))</f>
        <v/>
      </c>
      <c r="Q38" s="1176">
        <f>SUMIF(기획현황!$F:$F,MID($D$3,10,100)&amp;$A38,기획현황!BM:BM)</f>
        <v>0</v>
      </c>
      <c r="R38" s="1177" t="str">
        <f>IF(ISERROR(VLOOKUP(MID($D$3,10,100)&amp;$A38,기획현황!$F:$BR,기획현황!$AV$1,FALSE))=TRUE,"",VLOOKUP(MID($D$3,10,100)&amp;$A38,기획현황!$F:$BR,기획현황!$AV$1,FALSE))</f>
        <v/>
      </c>
      <c r="S38" s="528"/>
      <c r="T38" s="1177">
        <f t="shared" si="3"/>
        <v>0</v>
      </c>
      <c r="U38" s="1177">
        <f t="shared" si="0"/>
        <v>0</v>
      </c>
      <c r="V38" s="493"/>
      <c r="W38" s="337"/>
    </row>
    <row r="39" spans="1:23" s="339" customFormat="1" ht="16.5" customHeight="1">
      <c r="A39" s="1174">
        <f t="shared" si="4"/>
        <v>21</v>
      </c>
      <c r="B39" s="332"/>
      <c r="C39" s="351">
        <f t="shared" si="1"/>
        <v>0</v>
      </c>
      <c r="D39" s="351" t="str">
        <f>IF(ISERROR(VLOOKUP(MID($D$3,10,100)&amp;$A39,기획현황!$F:$BR,기획현황!$U$1,FALSE))=TRUE,"",VLOOKUP(MID($D$3,10,100)&amp;$A39,기획현황!$F:$BR,기획현황!$U$1,FALSE))</f>
        <v/>
      </c>
      <c r="E39" s="351" t="str">
        <f>IF(ISERROR(VLOOKUP(MID($D$3,10,100)&amp;$A39,기획현황!$F:$BR,기획현황!$X$1,FALSE))=TRUE,"",VLOOKUP(MID($D$3,10,100)&amp;$A39,기획현황!$F:$BR,기획현황!$X$1,FALSE))</f>
        <v/>
      </c>
      <c r="F39" s="353">
        <f>SUMIF(기획현황!$F:$F,MID($D$3,10,100)&amp;$A39,기획현황!AF:AF)</f>
        <v>0</v>
      </c>
      <c r="G39" s="353">
        <f t="shared" si="2"/>
        <v>0</v>
      </c>
      <c r="H39" s="1175" t="str">
        <f>IF(ISERROR(VLOOKUP(MID($D$3,10,100)&amp;$A39,기획현황!$F:$BS,기획현황!$BB$1,FALSE))=TRUE,"",VLOOKUP(MID($D$3,10,100)&amp;$A39,기획현황!$F:$BS,기획현황!$BB$1,FALSE))</f>
        <v/>
      </c>
      <c r="I39" s="1176">
        <f>SUMIF(기획현황!$F:$F,MID($D$3,10,100)&amp;$A39,기획현황!BI:BI)</f>
        <v>0</v>
      </c>
      <c r="J39" s="1175" t="str">
        <f>IF(ISERROR(VLOOKUP(MID($D$3,10,100)&amp;$A39,기획현황!$F:$BS,기획현황!$BC$1,FALSE))=TRUE,"",VLOOKUP(MID($D$3,10,100)&amp;$A39,기획현황!$F:$BS,기획현황!$BC$1,FALSE))</f>
        <v/>
      </c>
      <c r="K39" s="1176">
        <f>SUMIF(기획현황!$F:$F,MID($D$3,10,100)&amp;$A39,기획현황!BJ:BJ)</f>
        <v>0</v>
      </c>
      <c r="L39" s="1175" t="str">
        <f>IF(ISERROR(VLOOKUP(MID($D$3,10,100)&amp;$A39,기획현황!$F:$BS,기획현황!$BD$1,FALSE))=TRUE,"",VLOOKUP(MID($D$3,10,100)&amp;$A39,기획현황!$F:$BS,기획현황!$BD$1,FALSE))</f>
        <v/>
      </c>
      <c r="M39" s="1176">
        <f>SUMIF(기획현황!$F:$F,MID($D$3,10,100)&amp;$A39,기획현황!BK:BK)</f>
        <v>0</v>
      </c>
      <c r="N39" s="1175" t="str">
        <f>IF(ISERROR(VLOOKUP(MID($D$3,10,100)&amp;$A39,기획현황!$F:$BS,기획현황!$BE$1,FALSE))=TRUE,"",VLOOKUP(MID($D$3,10,100)&amp;$A39,기획현황!$F:$BS,기획현황!$BE$1,FALSE))</f>
        <v/>
      </c>
      <c r="O39" s="1176">
        <f>SUMIF(기획현황!$F:$F,MID($D$3,10,100)&amp;$A39,기획현황!BL:BL)</f>
        <v>0</v>
      </c>
      <c r="P39" s="1175" t="str">
        <f>IF(ISERROR(VLOOKUP(MID($D$3,10,100)&amp;$A39,기획현황!$F:$BS,기획현황!$BF$1,FALSE))=TRUE,"",VLOOKUP(MID($D$3,10,100)&amp;$A39,기획현황!$F:$BS,기획현황!$BF$1,FALSE))</f>
        <v/>
      </c>
      <c r="Q39" s="1176">
        <f>SUMIF(기획현황!$F:$F,MID($D$3,10,100)&amp;$A39,기획현황!BM:BM)</f>
        <v>0</v>
      </c>
      <c r="R39" s="1177" t="str">
        <f>IF(ISERROR(VLOOKUP(MID($D$3,10,100)&amp;$A39,기획현황!$F:$BR,기획현황!$AV$1,FALSE))=TRUE,"",VLOOKUP(MID($D$3,10,100)&amp;$A39,기획현황!$F:$BR,기획현황!$AV$1,FALSE))</f>
        <v/>
      </c>
      <c r="S39" s="528"/>
      <c r="T39" s="1177">
        <f t="shared" si="3"/>
        <v>0</v>
      </c>
      <c r="U39" s="1177">
        <f t="shared" si="0"/>
        <v>0</v>
      </c>
      <c r="V39" s="493"/>
      <c r="W39" s="337"/>
    </row>
    <row r="40" spans="1:23" s="339" customFormat="1" ht="16.5" customHeight="1">
      <c r="A40" s="1174">
        <f t="shared" si="4"/>
        <v>22</v>
      </c>
      <c r="B40" s="332"/>
      <c r="C40" s="351">
        <f t="shared" si="1"/>
        <v>0</v>
      </c>
      <c r="D40" s="351" t="str">
        <f>IF(ISERROR(VLOOKUP(MID($D$3,10,100)&amp;$A40,기획현황!$F:$BR,기획현황!$U$1,FALSE))=TRUE,"",VLOOKUP(MID($D$3,10,100)&amp;$A40,기획현황!$F:$BR,기획현황!$U$1,FALSE))</f>
        <v/>
      </c>
      <c r="E40" s="351" t="str">
        <f>IF(ISERROR(VLOOKUP(MID($D$3,10,100)&amp;$A40,기획현황!$F:$BR,기획현황!$X$1,FALSE))=TRUE,"",VLOOKUP(MID($D$3,10,100)&amp;$A40,기획현황!$F:$BR,기획현황!$X$1,FALSE))</f>
        <v/>
      </c>
      <c r="F40" s="353">
        <f>SUMIF(기획현황!$F:$F,MID($D$3,10,100)&amp;$A40,기획현황!AF:AF)</f>
        <v>0</v>
      </c>
      <c r="G40" s="353">
        <f t="shared" si="2"/>
        <v>0</v>
      </c>
      <c r="H40" s="1175" t="str">
        <f>IF(ISERROR(VLOOKUP(MID($D$3,10,100)&amp;$A40,기획현황!$F:$BS,기획현황!$BB$1,FALSE))=TRUE,"",VLOOKUP(MID($D$3,10,100)&amp;$A40,기획현황!$F:$BS,기획현황!$BB$1,FALSE))</f>
        <v/>
      </c>
      <c r="I40" s="1176">
        <f>SUMIF(기획현황!$F:$F,MID($D$3,10,100)&amp;$A40,기획현황!BI:BI)</f>
        <v>0</v>
      </c>
      <c r="J40" s="1175" t="str">
        <f>IF(ISERROR(VLOOKUP(MID($D$3,10,100)&amp;$A40,기획현황!$F:$BS,기획현황!$BC$1,FALSE))=TRUE,"",VLOOKUP(MID($D$3,10,100)&amp;$A40,기획현황!$F:$BS,기획현황!$BC$1,FALSE))</f>
        <v/>
      </c>
      <c r="K40" s="1176">
        <f>SUMIF(기획현황!$F:$F,MID($D$3,10,100)&amp;$A40,기획현황!BJ:BJ)</f>
        <v>0</v>
      </c>
      <c r="L40" s="1175" t="str">
        <f>IF(ISERROR(VLOOKUP(MID($D$3,10,100)&amp;$A40,기획현황!$F:$BS,기획현황!$BD$1,FALSE))=TRUE,"",VLOOKUP(MID($D$3,10,100)&amp;$A40,기획현황!$F:$BS,기획현황!$BD$1,FALSE))</f>
        <v/>
      </c>
      <c r="M40" s="1176">
        <f>SUMIF(기획현황!$F:$F,MID($D$3,10,100)&amp;$A40,기획현황!BK:BK)</f>
        <v>0</v>
      </c>
      <c r="N40" s="1175" t="str">
        <f>IF(ISERROR(VLOOKUP(MID($D$3,10,100)&amp;$A40,기획현황!$F:$BS,기획현황!$BE$1,FALSE))=TRUE,"",VLOOKUP(MID($D$3,10,100)&amp;$A40,기획현황!$F:$BS,기획현황!$BE$1,FALSE))</f>
        <v/>
      </c>
      <c r="O40" s="1176">
        <f>SUMIF(기획현황!$F:$F,MID($D$3,10,100)&amp;$A40,기획현황!BL:BL)</f>
        <v>0</v>
      </c>
      <c r="P40" s="1175" t="str">
        <f>IF(ISERROR(VLOOKUP(MID($D$3,10,100)&amp;$A40,기획현황!$F:$BS,기획현황!$BF$1,FALSE))=TRUE,"",VLOOKUP(MID($D$3,10,100)&amp;$A40,기획현황!$F:$BS,기획현황!$BF$1,FALSE))</f>
        <v/>
      </c>
      <c r="Q40" s="1176">
        <f>SUMIF(기획현황!$F:$F,MID($D$3,10,100)&amp;$A40,기획현황!BM:BM)</f>
        <v>0</v>
      </c>
      <c r="R40" s="1177" t="str">
        <f>IF(ISERROR(VLOOKUP(MID($D$3,10,100)&amp;$A40,기획현황!$F:$BR,기획현황!$AV$1,FALSE))=TRUE,"",VLOOKUP(MID($D$3,10,100)&amp;$A40,기획현황!$F:$BR,기획현황!$AV$1,FALSE))</f>
        <v/>
      </c>
      <c r="S40" s="528"/>
      <c r="T40" s="1177">
        <f t="shared" si="3"/>
        <v>0</v>
      </c>
      <c r="U40" s="1177">
        <f t="shared" si="0"/>
        <v>0</v>
      </c>
      <c r="V40" s="493"/>
      <c r="W40" s="337"/>
    </row>
    <row r="41" spans="1:23" s="339" customFormat="1" ht="16.5" customHeight="1">
      <c r="A41" s="1174">
        <f t="shared" si="4"/>
        <v>23</v>
      </c>
      <c r="B41" s="332"/>
      <c r="C41" s="351">
        <f t="shared" si="1"/>
        <v>0</v>
      </c>
      <c r="D41" s="351" t="str">
        <f>IF(ISERROR(VLOOKUP(MID($D$3,10,100)&amp;$A41,기획현황!$F:$BR,기획현황!$U$1,FALSE))=TRUE,"",VLOOKUP(MID($D$3,10,100)&amp;$A41,기획현황!$F:$BR,기획현황!$U$1,FALSE))</f>
        <v/>
      </c>
      <c r="E41" s="351" t="str">
        <f>IF(ISERROR(VLOOKUP(MID($D$3,10,100)&amp;$A41,기획현황!$F:$BR,기획현황!$X$1,FALSE))=TRUE,"",VLOOKUP(MID($D$3,10,100)&amp;$A41,기획현황!$F:$BR,기획현황!$X$1,FALSE))</f>
        <v/>
      </c>
      <c r="F41" s="353">
        <f>SUMIF(기획현황!$F:$F,MID($D$3,10,100)&amp;$A41,기획현황!AF:AF)</f>
        <v>0</v>
      </c>
      <c r="G41" s="353">
        <f t="shared" si="2"/>
        <v>0</v>
      </c>
      <c r="H41" s="1175" t="str">
        <f>IF(ISERROR(VLOOKUP(MID($D$3,10,100)&amp;$A41,기획현황!$F:$BS,기획현황!$BB$1,FALSE))=TRUE,"",VLOOKUP(MID($D$3,10,100)&amp;$A41,기획현황!$F:$BS,기획현황!$BB$1,FALSE))</f>
        <v/>
      </c>
      <c r="I41" s="1176">
        <f>SUMIF(기획현황!$F:$F,MID($D$3,10,100)&amp;$A41,기획현황!BI:BI)</f>
        <v>0</v>
      </c>
      <c r="J41" s="1175" t="str">
        <f>IF(ISERROR(VLOOKUP(MID($D$3,10,100)&amp;$A41,기획현황!$F:$BS,기획현황!$BC$1,FALSE))=TRUE,"",VLOOKUP(MID($D$3,10,100)&amp;$A41,기획현황!$F:$BS,기획현황!$BC$1,FALSE))</f>
        <v/>
      </c>
      <c r="K41" s="1176">
        <f>SUMIF(기획현황!$F:$F,MID($D$3,10,100)&amp;$A41,기획현황!BJ:BJ)</f>
        <v>0</v>
      </c>
      <c r="L41" s="1175" t="str">
        <f>IF(ISERROR(VLOOKUP(MID($D$3,10,100)&amp;$A41,기획현황!$F:$BS,기획현황!$BD$1,FALSE))=TRUE,"",VLOOKUP(MID($D$3,10,100)&amp;$A41,기획현황!$F:$BS,기획현황!$BD$1,FALSE))</f>
        <v/>
      </c>
      <c r="M41" s="1176">
        <f>SUMIF(기획현황!$F:$F,MID($D$3,10,100)&amp;$A41,기획현황!BK:BK)</f>
        <v>0</v>
      </c>
      <c r="N41" s="1175" t="str">
        <f>IF(ISERROR(VLOOKUP(MID($D$3,10,100)&amp;$A41,기획현황!$F:$BS,기획현황!$BE$1,FALSE))=TRUE,"",VLOOKUP(MID($D$3,10,100)&amp;$A41,기획현황!$F:$BS,기획현황!$BE$1,FALSE))</f>
        <v/>
      </c>
      <c r="O41" s="1176">
        <f>SUMIF(기획현황!$F:$F,MID($D$3,10,100)&amp;$A41,기획현황!BL:BL)</f>
        <v>0</v>
      </c>
      <c r="P41" s="1175" t="str">
        <f>IF(ISERROR(VLOOKUP(MID($D$3,10,100)&amp;$A41,기획현황!$F:$BS,기획현황!$BF$1,FALSE))=TRUE,"",VLOOKUP(MID($D$3,10,100)&amp;$A41,기획현황!$F:$BS,기획현황!$BF$1,FALSE))</f>
        <v/>
      </c>
      <c r="Q41" s="1176">
        <f>SUMIF(기획현황!$F:$F,MID($D$3,10,100)&amp;$A41,기획현황!BM:BM)</f>
        <v>0</v>
      </c>
      <c r="R41" s="1177" t="str">
        <f>IF(ISERROR(VLOOKUP(MID($D$3,10,100)&amp;$A41,기획현황!$F:$BR,기획현황!$AV$1,FALSE))=TRUE,"",VLOOKUP(MID($D$3,10,100)&amp;$A41,기획현황!$F:$BR,기획현황!$AV$1,FALSE))</f>
        <v/>
      </c>
      <c r="S41" s="528"/>
      <c r="T41" s="1177">
        <f t="shared" si="3"/>
        <v>0</v>
      </c>
      <c r="U41" s="1177">
        <f t="shared" si="0"/>
        <v>0</v>
      </c>
      <c r="V41" s="493"/>
      <c r="W41" s="337"/>
    </row>
    <row r="42" spans="1:23" s="339" customFormat="1" ht="16.5" customHeight="1">
      <c r="A42" s="1174">
        <f t="shared" si="4"/>
        <v>24</v>
      </c>
      <c r="B42" s="332"/>
      <c r="C42" s="351">
        <f t="shared" si="1"/>
        <v>0</v>
      </c>
      <c r="D42" s="351" t="str">
        <f>IF(ISERROR(VLOOKUP(MID($D$3,10,100)&amp;$A42,기획현황!$F:$BR,기획현황!$U$1,FALSE))=TRUE,"",VLOOKUP(MID($D$3,10,100)&amp;$A42,기획현황!$F:$BR,기획현황!$U$1,FALSE))</f>
        <v/>
      </c>
      <c r="E42" s="351" t="str">
        <f>IF(ISERROR(VLOOKUP(MID($D$3,10,100)&amp;$A42,기획현황!$F:$BR,기획현황!$X$1,FALSE))=TRUE,"",VLOOKUP(MID($D$3,10,100)&amp;$A42,기획현황!$F:$BR,기획현황!$X$1,FALSE))</f>
        <v/>
      </c>
      <c r="F42" s="353">
        <f>SUMIF(기획현황!$F:$F,MID($D$3,10,100)&amp;$A42,기획현황!AF:AF)</f>
        <v>0</v>
      </c>
      <c r="G42" s="353">
        <f t="shared" si="2"/>
        <v>0</v>
      </c>
      <c r="H42" s="1175" t="str">
        <f>IF(ISERROR(VLOOKUP(MID($D$3,10,100)&amp;$A42,기획현황!$F:$BS,기획현황!$BB$1,FALSE))=TRUE,"",VLOOKUP(MID($D$3,10,100)&amp;$A42,기획현황!$F:$BS,기획현황!$BB$1,FALSE))</f>
        <v/>
      </c>
      <c r="I42" s="1176">
        <f>SUMIF(기획현황!$F:$F,MID($D$3,10,100)&amp;$A42,기획현황!BI:BI)</f>
        <v>0</v>
      </c>
      <c r="J42" s="1175" t="str">
        <f>IF(ISERROR(VLOOKUP(MID($D$3,10,100)&amp;$A42,기획현황!$F:$BS,기획현황!$BC$1,FALSE))=TRUE,"",VLOOKUP(MID($D$3,10,100)&amp;$A42,기획현황!$F:$BS,기획현황!$BC$1,FALSE))</f>
        <v/>
      </c>
      <c r="K42" s="1176">
        <f>SUMIF(기획현황!$F:$F,MID($D$3,10,100)&amp;$A42,기획현황!BJ:BJ)</f>
        <v>0</v>
      </c>
      <c r="L42" s="1175" t="str">
        <f>IF(ISERROR(VLOOKUP(MID($D$3,10,100)&amp;$A42,기획현황!$F:$BS,기획현황!$BD$1,FALSE))=TRUE,"",VLOOKUP(MID($D$3,10,100)&amp;$A42,기획현황!$F:$BS,기획현황!$BD$1,FALSE))</f>
        <v/>
      </c>
      <c r="M42" s="1176">
        <f>SUMIF(기획현황!$F:$F,MID($D$3,10,100)&amp;$A42,기획현황!BK:BK)</f>
        <v>0</v>
      </c>
      <c r="N42" s="1175" t="str">
        <f>IF(ISERROR(VLOOKUP(MID($D$3,10,100)&amp;$A42,기획현황!$F:$BS,기획현황!$BE$1,FALSE))=TRUE,"",VLOOKUP(MID($D$3,10,100)&amp;$A42,기획현황!$F:$BS,기획현황!$BE$1,FALSE))</f>
        <v/>
      </c>
      <c r="O42" s="1176">
        <f>SUMIF(기획현황!$F:$F,MID($D$3,10,100)&amp;$A42,기획현황!BL:BL)</f>
        <v>0</v>
      </c>
      <c r="P42" s="1175" t="str">
        <f>IF(ISERROR(VLOOKUP(MID($D$3,10,100)&amp;$A42,기획현황!$F:$BS,기획현황!$BF$1,FALSE))=TRUE,"",VLOOKUP(MID($D$3,10,100)&amp;$A42,기획현황!$F:$BS,기획현황!$BF$1,FALSE))</f>
        <v/>
      </c>
      <c r="Q42" s="1176">
        <f>SUMIF(기획현황!$F:$F,MID($D$3,10,100)&amp;$A42,기획현황!BM:BM)</f>
        <v>0</v>
      </c>
      <c r="R42" s="1177" t="str">
        <f>IF(ISERROR(VLOOKUP(MID($D$3,10,100)&amp;$A42,기획현황!$F:$BR,기획현황!$AV$1,FALSE))=TRUE,"",VLOOKUP(MID($D$3,10,100)&amp;$A42,기획현황!$F:$BR,기획현황!$AV$1,FALSE))</f>
        <v/>
      </c>
      <c r="S42" s="528"/>
      <c r="T42" s="1177">
        <f t="shared" si="3"/>
        <v>0</v>
      </c>
      <c r="U42" s="1177">
        <f t="shared" si="0"/>
        <v>0</v>
      </c>
      <c r="V42" s="493"/>
      <c r="W42" s="337"/>
    </row>
    <row r="43" spans="1:23" s="339" customFormat="1" ht="16.5" customHeight="1">
      <c r="A43" s="1174">
        <f t="shared" si="4"/>
        <v>25</v>
      </c>
      <c r="B43" s="332"/>
      <c r="C43" s="351">
        <f t="shared" si="1"/>
        <v>0</v>
      </c>
      <c r="D43" s="351" t="str">
        <f>IF(ISERROR(VLOOKUP(MID($D$3,10,100)&amp;$A43,기획현황!$F:$BR,기획현황!$U$1,FALSE))=TRUE,"",VLOOKUP(MID($D$3,10,100)&amp;$A43,기획현황!$F:$BR,기획현황!$U$1,FALSE))</f>
        <v/>
      </c>
      <c r="E43" s="351" t="str">
        <f>IF(ISERROR(VLOOKUP(MID($D$3,10,100)&amp;$A43,기획현황!$F:$BR,기획현황!$X$1,FALSE))=TRUE,"",VLOOKUP(MID($D$3,10,100)&amp;$A43,기획현황!$F:$BR,기획현황!$X$1,FALSE))</f>
        <v/>
      </c>
      <c r="F43" s="353">
        <f>SUMIF(기획현황!$F:$F,MID($D$3,10,100)&amp;$A43,기획현황!AF:AF)</f>
        <v>0</v>
      </c>
      <c r="G43" s="353">
        <f t="shared" si="2"/>
        <v>0</v>
      </c>
      <c r="H43" s="1175" t="str">
        <f>IF(ISERROR(VLOOKUP(MID($D$3,10,100)&amp;$A43,기획현황!$F:$BS,기획현황!$BB$1,FALSE))=TRUE,"",VLOOKUP(MID($D$3,10,100)&amp;$A43,기획현황!$F:$BS,기획현황!$BB$1,FALSE))</f>
        <v/>
      </c>
      <c r="I43" s="1176">
        <f>SUMIF(기획현황!$F:$F,MID($D$3,10,100)&amp;$A43,기획현황!BI:BI)</f>
        <v>0</v>
      </c>
      <c r="J43" s="1175" t="str">
        <f>IF(ISERROR(VLOOKUP(MID($D$3,10,100)&amp;$A43,기획현황!$F:$BS,기획현황!$BC$1,FALSE))=TRUE,"",VLOOKUP(MID($D$3,10,100)&amp;$A43,기획현황!$F:$BS,기획현황!$BC$1,FALSE))</f>
        <v/>
      </c>
      <c r="K43" s="1176">
        <f>SUMIF(기획현황!$F:$F,MID($D$3,10,100)&amp;$A43,기획현황!BJ:BJ)</f>
        <v>0</v>
      </c>
      <c r="L43" s="1175" t="str">
        <f>IF(ISERROR(VLOOKUP(MID($D$3,10,100)&amp;$A43,기획현황!$F:$BS,기획현황!$BD$1,FALSE))=TRUE,"",VLOOKUP(MID($D$3,10,100)&amp;$A43,기획현황!$F:$BS,기획현황!$BD$1,FALSE))</f>
        <v/>
      </c>
      <c r="M43" s="1176">
        <f>SUMIF(기획현황!$F:$F,MID($D$3,10,100)&amp;$A43,기획현황!BK:BK)</f>
        <v>0</v>
      </c>
      <c r="N43" s="1175" t="str">
        <f>IF(ISERROR(VLOOKUP(MID($D$3,10,100)&amp;$A43,기획현황!$F:$BS,기획현황!$BE$1,FALSE))=TRUE,"",VLOOKUP(MID($D$3,10,100)&amp;$A43,기획현황!$F:$BS,기획현황!$BE$1,FALSE))</f>
        <v/>
      </c>
      <c r="O43" s="1176">
        <f>SUMIF(기획현황!$F:$F,MID($D$3,10,100)&amp;$A43,기획현황!BL:BL)</f>
        <v>0</v>
      </c>
      <c r="P43" s="1175" t="str">
        <f>IF(ISERROR(VLOOKUP(MID($D$3,10,100)&amp;$A43,기획현황!$F:$BS,기획현황!$BF$1,FALSE))=TRUE,"",VLOOKUP(MID($D$3,10,100)&amp;$A43,기획현황!$F:$BS,기획현황!$BF$1,FALSE))</f>
        <v/>
      </c>
      <c r="Q43" s="1176">
        <f>SUMIF(기획현황!$F:$F,MID($D$3,10,100)&amp;$A43,기획현황!BM:BM)</f>
        <v>0</v>
      </c>
      <c r="R43" s="1177" t="str">
        <f>IF(ISERROR(VLOOKUP(MID($D$3,10,100)&amp;$A43,기획현황!$F:$BR,기획현황!$AV$1,FALSE))=TRUE,"",VLOOKUP(MID($D$3,10,100)&amp;$A43,기획현황!$F:$BR,기획현황!$AV$1,FALSE))</f>
        <v/>
      </c>
      <c r="S43" s="528"/>
      <c r="T43" s="1177">
        <f t="shared" si="3"/>
        <v>0</v>
      </c>
      <c r="U43" s="1177">
        <f t="shared" si="0"/>
        <v>0</v>
      </c>
      <c r="V43" s="493"/>
      <c r="W43" s="337"/>
    </row>
    <row r="44" spans="1:23" s="339" customFormat="1" ht="16.5" customHeight="1">
      <c r="A44" s="1174">
        <f t="shared" si="4"/>
        <v>26</v>
      </c>
      <c r="B44" s="332"/>
      <c r="C44" s="351">
        <f t="shared" si="1"/>
        <v>0</v>
      </c>
      <c r="D44" s="351" t="str">
        <f>IF(ISERROR(VLOOKUP(MID($D$3,10,100)&amp;$A44,기획현황!$F:$BR,기획현황!$U$1,FALSE))=TRUE,"",VLOOKUP(MID($D$3,10,100)&amp;$A44,기획현황!$F:$BR,기획현황!$U$1,FALSE))</f>
        <v/>
      </c>
      <c r="E44" s="351" t="str">
        <f>IF(ISERROR(VLOOKUP(MID($D$3,10,100)&amp;$A44,기획현황!$F:$BR,기획현황!$X$1,FALSE))=TRUE,"",VLOOKUP(MID($D$3,10,100)&amp;$A44,기획현황!$F:$BR,기획현황!$X$1,FALSE))</f>
        <v/>
      </c>
      <c r="F44" s="353">
        <f>SUMIF(기획현황!$F:$F,MID($D$3,10,100)&amp;$A44,기획현황!AF:AF)</f>
        <v>0</v>
      </c>
      <c r="G44" s="353">
        <f t="shared" si="2"/>
        <v>0</v>
      </c>
      <c r="H44" s="1175" t="str">
        <f>IF(ISERROR(VLOOKUP(MID($D$3,10,100)&amp;$A44,기획현황!$F:$BS,기획현황!$BB$1,FALSE))=TRUE,"",VLOOKUP(MID($D$3,10,100)&amp;$A44,기획현황!$F:$BS,기획현황!$BB$1,FALSE))</f>
        <v/>
      </c>
      <c r="I44" s="1176">
        <f>SUMIF(기획현황!$F:$F,MID($D$3,10,100)&amp;$A44,기획현황!BI:BI)</f>
        <v>0</v>
      </c>
      <c r="J44" s="1175" t="str">
        <f>IF(ISERROR(VLOOKUP(MID($D$3,10,100)&amp;$A44,기획현황!$F:$BS,기획현황!$BC$1,FALSE))=TRUE,"",VLOOKUP(MID($D$3,10,100)&amp;$A44,기획현황!$F:$BS,기획현황!$BC$1,FALSE))</f>
        <v/>
      </c>
      <c r="K44" s="1176">
        <f>SUMIF(기획현황!$F:$F,MID($D$3,10,100)&amp;$A44,기획현황!BJ:BJ)</f>
        <v>0</v>
      </c>
      <c r="L44" s="1175" t="str">
        <f>IF(ISERROR(VLOOKUP(MID($D$3,10,100)&amp;$A44,기획현황!$F:$BS,기획현황!$BD$1,FALSE))=TRUE,"",VLOOKUP(MID($D$3,10,100)&amp;$A44,기획현황!$F:$BS,기획현황!$BD$1,FALSE))</f>
        <v/>
      </c>
      <c r="M44" s="1176">
        <f>SUMIF(기획현황!$F:$F,MID($D$3,10,100)&amp;$A44,기획현황!BK:BK)</f>
        <v>0</v>
      </c>
      <c r="N44" s="1175" t="str">
        <f>IF(ISERROR(VLOOKUP(MID($D$3,10,100)&amp;$A44,기획현황!$F:$BS,기획현황!$BE$1,FALSE))=TRUE,"",VLOOKUP(MID($D$3,10,100)&amp;$A44,기획현황!$F:$BS,기획현황!$BE$1,FALSE))</f>
        <v/>
      </c>
      <c r="O44" s="1176">
        <f>SUMIF(기획현황!$F:$F,MID($D$3,10,100)&amp;$A44,기획현황!BL:BL)</f>
        <v>0</v>
      </c>
      <c r="P44" s="1175" t="str">
        <f>IF(ISERROR(VLOOKUP(MID($D$3,10,100)&amp;$A44,기획현황!$F:$BS,기획현황!$BF$1,FALSE))=TRUE,"",VLOOKUP(MID($D$3,10,100)&amp;$A44,기획현황!$F:$BS,기획현황!$BF$1,FALSE))</f>
        <v/>
      </c>
      <c r="Q44" s="1176">
        <f>SUMIF(기획현황!$F:$F,MID($D$3,10,100)&amp;$A44,기획현황!BM:BM)</f>
        <v>0</v>
      </c>
      <c r="R44" s="1177" t="str">
        <f>IF(ISERROR(VLOOKUP(MID($D$3,10,100)&amp;$A44,기획현황!$F:$BR,기획현황!$AV$1,FALSE))=TRUE,"",VLOOKUP(MID($D$3,10,100)&amp;$A44,기획현황!$F:$BR,기획현황!$AV$1,FALSE))</f>
        <v/>
      </c>
      <c r="S44" s="528"/>
      <c r="T44" s="1177">
        <f t="shared" si="3"/>
        <v>0</v>
      </c>
      <c r="U44" s="1177">
        <f t="shared" si="0"/>
        <v>0</v>
      </c>
      <c r="V44" s="493"/>
      <c r="W44" s="337"/>
    </row>
    <row r="45" spans="1:23" s="339" customFormat="1" ht="16.5" customHeight="1">
      <c r="A45" s="1174">
        <f t="shared" si="4"/>
        <v>27</v>
      </c>
      <c r="B45" s="332"/>
      <c r="C45" s="351">
        <f t="shared" si="1"/>
        <v>0</v>
      </c>
      <c r="D45" s="351" t="str">
        <f>IF(ISERROR(VLOOKUP(MID($D$3,10,100)&amp;$A45,기획현황!$F:$BR,기획현황!$U$1,FALSE))=TRUE,"",VLOOKUP(MID($D$3,10,100)&amp;$A45,기획현황!$F:$BR,기획현황!$U$1,FALSE))</f>
        <v/>
      </c>
      <c r="E45" s="351" t="str">
        <f>IF(ISERROR(VLOOKUP(MID($D$3,10,100)&amp;$A45,기획현황!$F:$BR,기획현황!$X$1,FALSE))=TRUE,"",VLOOKUP(MID($D$3,10,100)&amp;$A45,기획현황!$F:$BR,기획현황!$X$1,FALSE))</f>
        <v/>
      </c>
      <c r="F45" s="353">
        <f>SUMIF(기획현황!$F:$F,MID($D$3,10,100)&amp;$A45,기획현황!AF:AF)</f>
        <v>0</v>
      </c>
      <c r="G45" s="353">
        <f t="shared" si="2"/>
        <v>0</v>
      </c>
      <c r="H45" s="1175" t="str">
        <f>IF(ISERROR(VLOOKUP(MID($D$3,10,100)&amp;$A45,기획현황!$F:$BS,기획현황!$BB$1,FALSE))=TRUE,"",VLOOKUP(MID($D$3,10,100)&amp;$A45,기획현황!$F:$BS,기획현황!$BB$1,FALSE))</f>
        <v/>
      </c>
      <c r="I45" s="1176">
        <f>SUMIF(기획현황!$F:$F,MID($D$3,10,100)&amp;$A45,기획현황!BI:BI)</f>
        <v>0</v>
      </c>
      <c r="J45" s="1175" t="str">
        <f>IF(ISERROR(VLOOKUP(MID($D$3,10,100)&amp;$A45,기획현황!$F:$BS,기획현황!$BC$1,FALSE))=TRUE,"",VLOOKUP(MID($D$3,10,100)&amp;$A45,기획현황!$F:$BS,기획현황!$BC$1,FALSE))</f>
        <v/>
      </c>
      <c r="K45" s="1176">
        <f>SUMIF(기획현황!$F:$F,MID($D$3,10,100)&amp;$A45,기획현황!BJ:BJ)</f>
        <v>0</v>
      </c>
      <c r="L45" s="1175" t="str">
        <f>IF(ISERROR(VLOOKUP(MID($D$3,10,100)&amp;$A45,기획현황!$F:$BS,기획현황!$BD$1,FALSE))=TRUE,"",VLOOKUP(MID($D$3,10,100)&amp;$A45,기획현황!$F:$BS,기획현황!$BD$1,FALSE))</f>
        <v/>
      </c>
      <c r="M45" s="1176">
        <f>SUMIF(기획현황!$F:$F,MID($D$3,10,100)&amp;$A45,기획현황!BK:BK)</f>
        <v>0</v>
      </c>
      <c r="N45" s="1175" t="str">
        <f>IF(ISERROR(VLOOKUP(MID($D$3,10,100)&amp;$A45,기획현황!$F:$BS,기획현황!$BE$1,FALSE))=TRUE,"",VLOOKUP(MID($D$3,10,100)&amp;$A45,기획현황!$F:$BS,기획현황!$BE$1,FALSE))</f>
        <v/>
      </c>
      <c r="O45" s="1176">
        <f>SUMIF(기획현황!$F:$F,MID($D$3,10,100)&amp;$A45,기획현황!BL:BL)</f>
        <v>0</v>
      </c>
      <c r="P45" s="1175" t="str">
        <f>IF(ISERROR(VLOOKUP(MID($D$3,10,100)&amp;$A45,기획현황!$F:$BS,기획현황!$BF$1,FALSE))=TRUE,"",VLOOKUP(MID($D$3,10,100)&amp;$A45,기획현황!$F:$BS,기획현황!$BF$1,FALSE))</f>
        <v/>
      </c>
      <c r="Q45" s="1176">
        <f>SUMIF(기획현황!$F:$F,MID($D$3,10,100)&amp;$A45,기획현황!BM:BM)</f>
        <v>0</v>
      </c>
      <c r="R45" s="1177" t="str">
        <f>IF(ISERROR(VLOOKUP(MID($D$3,10,100)&amp;$A45,기획현황!$F:$BR,기획현황!$AV$1,FALSE))=TRUE,"",VLOOKUP(MID($D$3,10,100)&amp;$A45,기획현황!$F:$BR,기획현황!$AV$1,FALSE))</f>
        <v/>
      </c>
      <c r="S45" s="528"/>
      <c r="T45" s="1177">
        <f t="shared" si="3"/>
        <v>0</v>
      </c>
      <c r="U45" s="1177">
        <f t="shared" si="0"/>
        <v>0</v>
      </c>
      <c r="V45" s="493"/>
      <c r="W45" s="337"/>
    </row>
    <row r="46" spans="1:23" s="339" customFormat="1" ht="16.5" customHeight="1">
      <c r="A46" s="1174">
        <f t="shared" si="4"/>
        <v>28</v>
      </c>
      <c r="B46" s="332"/>
      <c r="C46" s="351">
        <f t="shared" si="1"/>
        <v>0</v>
      </c>
      <c r="D46" s="351" t="str">
        <f>IF(ISERROR(VLOOKUP(MID($D$3,10,100)&amp;$A46,기획현황!$F:$BR,기획현황!$U$1,FALSE))=TRUE,"",VLOOKUP(MID($D$3,10,100)&amp;$A46,기획현황!$F:$BR,기획현황!$U$1,FALSE))</f>
        <v/>
      </c>
      <c r="E46" s="351" t="str">
        <f>IF(ISERROR(VLOOKUP(MID($D$3,10,100)&amp;$A46,기획현황!$F:$BR,기획현황!$X$1,FALSE))=TRUE,"",VLOOKUP(MID($D$3,10,100)&amp;$A46,기획현황!$F:$BR,기획현황!$X$1,FALSE))</f>
        <v/>
      </c>
      <c r="F46" s="353">
        <f>SUMIF(기획현황!$F:$F,MID($D$3,10,100)&amp;$A46,기획현황!AF:AF)</f>
        <v>0</v>
      </c>
      <c r="G46" s="353">
        <f t="shared" si="2"/>
        <v>0</v>
      </c>
      <c r="H46" s="1175" t="str">
        <f>IF(ISERROR(VLOOKUP(MID($D$3,10,100)&amp;$A46,기획현황!$F:$BS,기획현황!$BB$1,FALSE))=TRUE,"",VLOOKUP(MID($D$3,10,100)&amp;$A46,기획현황!$F:$BS,기획현황!$BB$1,FALSE))</f>
        <v/>
      </c>
      <c r="I46" s="1176">
        <f>SUMIF(기획현황!$F:$F,MID($D$3,10,100)&amp;$A46,기획현황!BI:BI)</f>
        <v>0</v>
      </c>
      <c r="J46" s="1175" t="str">
        <f>IF(ISERROR(VLOOKUP(MID($D$3,10,100)&amp;$A46,기획현황!$F:$BS,기획현황!$BC$1,FALSE))=TRUE,"",VLOOKUP(MID($D$3,10,100)&amp;$A46,기획현황!$F:$BS,기획현황!$BC$1,FALSE))</f>
        <v/>
      </c>
      <c r="K46" s="1176">
        <f>SUMIF(기획현황!$F:$F,MID($D$3,10,100)&amp;$A46,기획현황!BJ:BJ)</f>
        <v>0</v>
      </c>
      <c r="L46" s="1175" t="str">
        <f>IF(ISERROR(VLOOKUP(MID($D$3,10,100)&amp;$A46,기획현황!$F:$BS,기획현황!$BD$1,FALSE))=TRUE,"",VLOOKUP(MID($D$3,10,100)&amp;$A46,기획현황!$F:$BS,기획현황!$BD$1,FALSE))</f>
        <v/>
      </c>
      <c r="M46" s="1176">
        <f>SUMIF(기획현황!$F:$F,MID($D$3,10,100)&amp;$A46,기획현황!BK:BK)</f>
        <v>0</v>
      </c>
      <c r="N46" s="1175" t="str">
        <f>IF(ISERROR(VLOOKUP(MID($D$3,10,100)&amp;$A46,기획현황!$F:$BS,기획현황!$BE$1,FALSE))=TRUE,"",VLOOKUP(MID($D$3,10,100)&amp;$A46,기획현황!$F:$BS,기획현황!$BE$1,FALSE))</f>
        <v/>
      </c>
      <c r="O46" s="1176">
        <f>SUMIF(기획현황!$F:$F,MID($D$3,10,100)&amp;$A46,기획현황!BL:BL)</f>
        <v>0</v>
      </c>
      <c r="P46" s="1175" t="str">
        <f>IF(ISERROR(VLOOKUP(MID($D$3,10,100)&amp;$A46,기획현황!$F:$BS,기획현황!$BF$1,FALSE))=TRUE,"",VLOOKUP(MID($D$3,10,100)&amp;$A46,기획현황!$F:$BS,기획현황!$BF$1,FALSE))</f>
        <v/>
      </c>
      <c r="Q46" s="1176">
        <f>SUMIF(기획현황!$F:$F,MID($D$3,10,100)&amp;$A46,기획현황!BM:BM)</f>
        <v>0</v>
      </c>
      <c r="R46" s="1177" t="str">
        <f>IF(ISERROR(VLOOKUP(MID($D$3,10,100)&amp;$A46,기획현황!$F:$BR,기획현황!$AV$1,FALSE))=TRUE,"",VLOOKUP(MID($D$3,10,100)&amp;$A46,기획현황!$F:$BR,기획현황!$AV$1,FALSE))</f>
        <v/>
      </c>
      <c r="S46" s="528"/>
      <c r="T46" s="1177">
        <f t="shared" si="3"/>
        <v>0</v>
      </c>
      <c r="U46" s="1177">
        <f t="shared" si="0"/>
        <v>0</v>
      </c>
      <c r="V46" s="493"/>
      <c r="W46" s="337"/>
    </row>
    <row r="47" spans="1:23" s="339" customFormat="1" ht="16.5" customHeight="1">
      <c r="A47" s="1174">
        <f t="shared" si="4"/>
        <v>29</v>
      </c>
      <c r="B47" s="332"/>
      <c r="C47" s="351">
        <f t="shared" si="1"/>
        <v>0</v>
      </c>
      <c r="D47" s="351" t="str">
        <f>IF(ISERROR(VLOOKUP(MID($D$3,10,100)&amp;$A47,기획현황!$F:$BR,기획현황!$U$1,FALSE))=TRUE,"",VLOOKUP(MID($D$3,10,100)&amp;$A47,기획현황!$F:$BR,기획현황!$U$1,FALSE))</f>
        <v/>
      </c>
      <c r="E47" s="351" t="str">
        <f>IF(ISERROR(VLOOKUP(MID($D$3,10,100)&amp;$A47,기획현황!$F:$BR,기획현황!$X$1,FALSE))=TRUE,"",VLOOKUP(MID($D$3,10,100)&amp;$A47,기획현황!$F:$BR,기획현황!$X$1,FALSE))</f>
        <v/>
      </c>
      <c r="F47" s="353">
        <f>SUMIF(기획현황!$F:$F,MID($D$3,10,100)&amp;$A47,기획현황!AF:AF)</f>
        <v>0</v>
      </c>
      <c r="G47" s="353">
        <f t="shared" si="2"/>
        <v>0</v>
      </c>
      <c r="H47" s="1175" t="str">
        <f>IF(ISERROR(VLOOKUP(MID($D$3,10,100)&amp;$A47,기획현황!$F:$BS,기획현황!$BB$1,FALSE))=TRUE,"",VLOOKUP(MID($D$3,10,100)&amp;$A47,기획현황!$F:$BS,기획현황!$BB$1,FALSE))</f>
        <v/>
      </c>
      <c r="I47" s="1176">
        <f>SUMIF(기획현황!$F:$F,MID($D$3,10,100)&amp;$A47,기획현황!BI:BI)</f>
        <v>0</v>
      </c>
      <c r="J47" s="1175" t="str">
        <f>IF(ISERROR(VLOOKUP(MID($D$3,10,100)&amp;$A47,기획현황!$F:$BS,기획현황!$BC$1,FALSE))=TRUE,"",VLOOKUP(MID($D$3,10,100)&amp;$A47,기획현황!$F:$BS,기획현황!$BC$1,FALSE))</f>
        <v/>
      </c>
      <c r="K47" s="1176">
        <f>SUMIF(기획현황!$F:$F,MID($D$3,10,100)&amp;$A47,기획현황!BJ:BJ)</f>
        <v>0</v>
      </c>
      <c r="L47" s="1175" t="str">
        <f>IF(ISERROR(VLOOKUP(MID($D$3,10,100)&amp;$A47,기획현황!$F:$BS,기획현황!$BD$1,FALSE))=TRUE,"",VLOOKUP(MID($D$3,10,100)&amp;$A47,기획현황!$F:$BS,기획현황!$BD$1,FALSE))</f>
        <v/>
      </c>
      <c r="M47" s="1176">
        <f>SUMIF(기획현황!$F:$F,MID($D$3,10,100)&amp;$A47,기획현황!BK:BK)</f>
        <v>0</v>
      </c>
      <c r="N47" s="1175" t="str">
        <f>IF(ISERROR(VLOOKUP(MID($D$3,10,100)&amp;$A47,기획현황!$F:$BS,기획현황!$BE$1,FALSE))=TRUE,"",VLOOKUP(MID($D$3,10,100)&amp;$A47,기획현황!$F:$BS,기획현황!$BE$1,FALSE))</f>
        <v/>
      </c>
      <c r="O47" s="1176">
        <f>SUMIF(기획현황!$F:$F,MID($D$3,10,100)&amp;$A47,기획현황!BL:BL)</f>
        <v>0</v>
      </c>
      <c r="P47" s="1175" t="str">
        <f>IF(ISERROR(VLOOKUP(MID($D$3,10,100)&amp;$A47,기획현황!$F:$BS,기획현황!$BF$1,FALSE))=TRUE,"",VLOOKUP(MID($D$3,10,100)&amp;$A47,기획현황!$F:$BS,기획현황!$BF$1,FALSE))</f>
        <v/>
      </c>
      <c r="Q47" s="1176">
        <f>SUMIF(기획현황!$F:$F,MID($D$3,10,100)&amp;$A47,기획현황!BM:BM)</f>
        <v>0</v>
      </c>
      <c r="R47" s="1177" t="str">
        <f>IF(ISERROR(VLOOKUP(MID($D$3,10,100)&amp;$A47,기획현황!$F:$BR,기획현황!$AV$1,FALSE))=TRUE,"",VLOOKUP(MID($D$3,10,100)&amp;$A47,기획현황!$F:$BR,기획현황!$AV$1,FALSE))</f>
        <v/>
      </c>
      <c r="S47" s="528"/>
      <c r="T47" s="1177">
        <f t="shared" si="3"/>
        <v>0</v>
      </c>
      <c r="U47" s="1177">
        <f t="shared" si="0"/>
        <v>0</v>
      </c>
      <c r="V47" s="493"/>
      <c r="W47" s="337"/>
    </row>
    <row r="48" spans="1:23" s="339" customFormat="1" ht="16.5" customHeight="1">
      <c r="A48" s="1174">
        <f t="shared" si="4"/>
        <v>30</v>
      </c>
      <c r="B48" s="332"/>
      <c r="C48" s="351">
        <f t="shared" si="1"/>
        <v>0</v>
      </c>
      <c r="D48" s="351" t="str">
        <f>IF(ISERROR(VLOOKUP(MID($D$3,10,100)&amp;$A48,기획현황!$F:$BR,기획현황!$U$1,FALSE))=TRUE,"",VLOOKUP(MID($D$3,10,100)&amp;$A48,기획현황!$F:$BR,기획현황!$U$1,FALSE))</f>
        <v/>
      </c>
      <c r="E48" s="351" t="str">
        <f>IF(ISERROR(VLOOKUP(MID($D$3,10,100)&amp;$A48,기획현황!$F:$BR,기획현황!$X$1,FALSE))=TRUE,"",VLOOKUP(MID($D$3,10,100)&amp;$A48,기획현황!$F:$BR,기획현황!$X$1,FALSE))</f>
        <v/>
      </c>
      <c r="F48" s="353">
        <f>SUMIF(기획현황!$F:$F,MID($D$3,10,100)&amp;$A48,기획현황!AF:AF)</f>
        <v>0</v>
      </c>
      <c r="G48" s="353">
        <f t="shared" si="2"/>
        <v>0</v>
      </c>
      <c r="H48" s="1175" t="str">
        <f>IF(ISERROR(VLOOKUP(MID($D$3,10,100)&amp;$A48,기획현황!$F:$BS,기획현황!$BB$1,FALSE))=TRUE,"",VLOOKUP(MID($D$3,10,100)&amp;$A48,기획현황!$F:$BS,기획현황!$BB$1,FALSE))</f>
        <v/>
      </c>
      <c r="I48" s="1176">
        <f>SUMIF(기획현황!$F:$F,MID($D$3,10,100)&amp;$A48,기획현황!BI:BI)</f>
        <v>0</v>
      </c>
      <c r="J48" s="1175" t="str">
        <f>IF(ISERROR(VLOOKUP(MID($D$3,10,100)&amp;$A48,기획현황!$F:$BS,기획현황!$BC$1,FALSE))=TRUE,"",VLOOKUP(MID($D$3,10,100)&amp;$A48,기획현황!$F:$BS,기획현황!$BC$1,FALSE))</f>
        <v/>
      </c>
      <c r="K48" s="1176">
        <f>SUMIF(기획현황!$F:$F,MID($D$3,10,100)&amp;$A48,기획현황!BJ:BJ)</f>
        <v>0</v>
      </c>
      <c r="L48" s="1175" t="str">
        <f>IF(ISERROR(VLOOKUP(MID($D$3,10,100)&amp;$A48,기획현황!$F:$BS,기획현황!$BD$1,FALSE))=TRUE,"",VLOOKUP(MID($D$3,10,100)&amp;$A48,기획현황!$F:$BS,기획현황!$BD$1,FALSE))</f>
        <v/>
      </c>
      <c r="M48" s="1176">
        <f>SUMIF(기획현황!$F:$F,MID($D$3,10,100)&amp;$A48,기획현황!BK:BK)</f>
        <v>0</v>
      </c>
      <c r="N48" s="1175" t="str">
        <f>IF(ISERROR(VLOOKUP(MID($D$3,10,100)&amp;$A48,기획현황!$F:$BS,기획현황!$BE$1,FALSE))=TRUE,"",VLOOKUP(MID($D$3,10,100)&amp;$A48,기획현황!$F:$BS,기획현황!$BE$1,FALSE))</f>
        <v/>
      </c>
      <c r="O48" s="1176">
        <f>SUMIF(기획현황!$F:$F,MID($D$3,10,100)&amp;$A48,기획현황!BL:BL)</f>
        <v>0</v>
      </c>
      <c r="P48" s="1175" t="str">
        <f>IF(ISERROR(VLOOKUP(MID($D$3,10,100)&amp;$A48,기획현황!$F:$BS,기획현황!$BF$1,FALSE))=TRUE,"",VLOOKUP(MID($D$3,10,100)&amp;$A48,기획현황!$F:$BS,기획현황!$BF$1,FALSE))</f>
        <v/>
      </c>
      <c r="Q48" s="1176">
        <f>SUMIF(기획현황!$F:$F,MID($D$3,10,100)&amp;$A48,기획현황!BM:BM)</f>
        <v>0</v>
      </c>
      <c r="R48" s="1177" t="str">
        <f>IF(ISERROR(VLOOKUP(MID($D$3,10,100)&amp;$A48,기획현황!$F:$BR,기획현황!$AV$1,FALSE))=TRUE,"",VLOOKUP(MID($D$3,10,100)&amp;$A48,기획현황!$F:$BR,기획현황!$AV$1,FALSE))</f>
        <v/>
      </c>
      <c r="S48" s="528"/>
      <c r="T48" s="1177">
        <f t="shared" si="3"/>
        <v>0</v>
      </c>
      <c r="U48" s="1177">
        <f t="shared" si="0"/>
        <v>0</v>
      </c>
      <c r="V48" s="493"/>
      <c r="W48" s="337"/>
    </row>
    <row r="49" spans="1:23" s="339" customFormat="1" ht="16.5" customHeight="1">
      <c r="A49" s="1174">
        <f t="shared" si="4"/>
        <v>31</v>
      </c>
      <c r="B49" s="332"/>
      <c r="C49" s="351">
        <f t="shared" si="1"/>
        <v>0</v>
      </c>
      <c r="D49" s="351" t="str">
        <f>IF(ISERROR(VLOOKUP(MID($D$3,10,100)&amp;$A49,기획현황!$F:$BR,기획현황!$U$1,FALSE))=TRUE,"",VLOOKUP(MID($D$3,10,100)&amp;$A49,기획현황!$F:$BR,기획현황!$U$1,FALSE))</f>
        <v/>
      </c>
      <c r="E49" s="351" t="str">
        <f>IF(ISERROR(VLOOKUP(MID($D$3,10,100)&amp;$A49,기획현황!$F:$BR,기획현황!$X$1,FALSE))=TRUE,"",VLOOKUP(MID($D$3,10,100)&amp;$A49,기획현황!$F:$BR,기획현황!$X$1,FALSE))</f>
        <v/>
      </c>
      <c r="F49" s="353">
        <f>SUMIF(기획현황!$F:$F,MID($D$3,10,100)&amp;$A49,기획현황!AF:AF)</f>
        <v>0</v>
      </c>
      <c r="G49" s="353">
        <f t="shared" si="2"/>
        <v>0</v>
      </c>
      <c r="H49" s="1175" t="str">
        <f>IF(ISERROR(VLOOKUP(MID($D$3,10,100)&amp;$A49,기획현황!$F:$BS,기획현황!$BB$1,FALSE))=TRUE,"",VLOOKUP(MID($D$3,10,100)&amp;$A49,기획현황!$F:$BS,기획현황!$BB$1,FALSE))</f>
        <v/>
      </c>
      <c r="I49" s="1176">
        <f>SUMIF(기획현황!$F:$F,MID($D$3,10,100)&amp;$A49,기획현황!BI:BI)</f>
        <v>0</v>
      </c>
      <c r="J49" s="1175" t="str">
        <f>IF(ISERROR(VLOOKUP(MID($D$3,10,100)&amp;$A49,기획현황!$F:$BS,기획현황!$BC$1,FALSE))=TRUE,"",VLOOKUP(MID($D$3,10,100)&amp;$A49,기획현황!$F:$BS,기획현황!$BC$1,FALSE))</f>
        <v/>
      </c>
      <c r="K49" s="1176">
        <f>SUMIF(기획현황!$F:$F,MID($D$3,10,100)&amp;$A49,기획현황!BJ:BJ)</f>
        <v>0</v>
      </c>
      <c r="L49" s="1175" t="str">
        <f>IF(ISERROR(VLOOKUP(MID($D$3,10,100)&amp;$A49,기획현황!$F:$BS,기획현황!$BD$1,FALSE))=TRUE,"",VLOOKUP(MID($D$3,10,100)&amp;$A49,기획현황!$F:$BS,기획현황!$BD$1,FALSE))</f>
        <v/>
      </c>
      <c r="M49" s="1176">
        <f>SUMIF(기획현황!$F:$F,MID($D$3,10,100)&amp;$A49,기획현황!BK:BK)</f>
        <v>0</v>
      </c>
      <c r="N49" s="1175" t="str">
        <f>IF(ISERROR(VLOOKUP(MID($D$3,10,100)&amp;$A49,기획현황!$F:$BS,기획현황!$BE$1,FALSE))=TRUE,"",VLOOKUP(MID($D$3,10,100)&amp;$A49,기획현황!$F:$BS,기획현황!$BE$1,FALSE))</f>
        <v/>
      </c>
      <c r="O49" s="1176">
        <f>SUMIF(기획현황!$F:$F,MID($D$3,10,100)&amp;$A49,기획현황!BL:BL)</f>
        <v>0</v>
      </c>
      <c r="P49" s="1175" t="str">
        <f>IF(ISERROR(VLOOKUP(MID($D$3,10,100)&amp;$A49,기획현황!$F:$BS,기획현황!$BF$1,FALSE))=TRUE,"",VLOOKUP(MID($D$3,10,100)&amp;$A49,기획현황!$F:$BS,기획현황!$BF$1,FALSE))</f>
        <v/>
      </c>
      <c r="Q49" s="1176">
        <f>SUMIF(기획현황!$F:$F,MID($D$3,10,100)&amp;$A49,기획현황!BM:BM)</f>
        <v>0</v>
      </c>
      <c r="R49" s="1177" t="str">
        <f>IF(ISERROR(VLOOKUP(MID($D$3,10,100)&amp;$A49,기획현황!$F:$BR,기획현황!$AV$1,FALSE))=TRUE,"",VLOOKUP(MID($D$3,10,100)&amp;$A49,기획현황!$F:$BR,기획현황!$AV$1,FALSE))</f>
        <v/>
      </c>
      <c r="S49" s="528"/>
      <c r="T49" s="1177">
        <f t="shared" si="3"/>
        <v>0</v>
      </c>
      <c r="U49" s="1177">
        <f t="shared" si="0"/>
        <v>0</v>
      </c>
      <c r="V49" s="493"/>
      <c r="W49" s="337"/>
    </row>
    <row r="50" spans="1:23" s="339" customFormat="1" ht="16.5" customHeight="1">
      <c r="A50" s="1174">
        <f t="shared" si="4"/>
        <v>32</v>
      </c>
      <c r="B50" s="332"/>
      <c r="C50" s="351">
        <f t="shared" si="1"/>
        <v>0</v>
      </c>
      <c r="D50" s="351" t="str">
        <f>IF(ISERROR(VLOOKUP(MID($D$3,10,100)&amp;$A50,기획현황!$F:$BR,기획현황!$U$1,FALSE))=TRUE,"",VLOOKUP(MID($D$3,10,100)&amp;$A50,기획현황!$F:$BR,기획현황!$U$1,FALSE))</f>
        <v/>
      </c>
      <c r="E50" s="351" t="str">
        <f>IF(ISERROR(VLOOKUP(MID($D$3,10,100)&amp;$A50,기획현황!$F:$BR,기획현황!$X$1,FALSE))=TRUE,"",VLOOKUP(MID($D$3,10,100)&amp;$A50,기획현황!$F:$BR,기획현황!$X$1,FALSE))</f>
        <v/>
      </c>
      <c r="F50" s="353">
        <f>SUMIF(기획현황!$F:$F,MID($D$3,10,100)&amp;$A50,기획현황!AF:AF)</f>
        <v>0</v>
      </c>
      <c r="G50" s="353">
        <f t="shared" si="2"/>
        <v>0</v>
      </c>
      <c r="H50" s="1175" t="str">
        <f>IF(ISERROR(VLOOKUP(MID($D$3,10,100)&amp;$A50,기획현황!$F:$BS,기획현황!$BB$1,FALSE))=TRUE,"",VLOOKUP(MID($D$3,10,100)&amp;$A50,기획현황!$F:$BS,기획현황!$BB$1,FALSE))</f>
        <v/>
      </c>
      <c r="I50" s="1176">
        <f>SUMIF(기획현황!$F:$F,MID($D$3,10,100)&amp;$A50,기획현황!BI:BI)</f>
        <v>0</v>
      </c>
      <c r="J50" s="1175" t="str">
        <f>IF(ISERROR(VLOOKUP(MID($D$3,10,100)&amp;$A50,기획현황!$F:$BS,기획현황!$BC$1,FALSE))=TRUE,"",VLOOKUP(MID($D$3,10,100)&amp;$A50,기획현황!$F:$BS,기획현황!$BC$1,FALSE))</f>
        <v/>
      </c>
      <c r="K50" s="1176">
        <f>SUMIF(기획현황!$F:$F,MID($D$3,10,100)&amp;$A50,기획현황!BJ:BJ)</f>
        <v>0</v>
      </c>
      <c r="L50" s="1175" t="str">
        <f>IF(ISERROR(VLOOKUP(MID($D$3,10,100)&amp;$A50,기획현황!$F:$BS,기획현황!$BD$1,FALSE))=TRUE,"",VLOOKUP(MID($D$3,10,100)&amp;$A50,기획현황!$F:$BS,기획현황!$BD$1,FALSE))</f>
        <v/>
      </c>
      <c r="M50" s="1176">
        <f>SUMIF(기획현황!$F:$F,MID($D$3,10,100)&amp;$A50,기획현황!BK:BK)</f>
        <v>0</v>
      </c>
      <c r="N50" s="1175" t="str">
        <f>IF(ISERROR(VLOOKUP(MID($D$3,10,100)&amp;$A50,기획현황!$F:$BS,기획현황!$BE$1,FALSE))=TRUE,"",VLOOKUP(MID($D$3,10,100)&amp;$A50,기획현황!$F:$BS,기획현황!$BE$1,FALSE))</f>
        <v/>
      </c>
      <c r="O50" s="1176">
        <f>SUMIF(기획현황!$F:$F,MID($D$3,10,100)&amp;$A50,기획현황!BL:BL)</f>
        <v>0</v>
      </c>
      <c r="P50" s="1175" t="str">
        <f>IF(ISERROR(VLOOKUP(MID($D$3,10,100)&amp;$A50,기획현황!$F:$BS,기획현황!$BF$1,FALSE))=TRUE,"",VLOOKUP(MID($D$3,10,100)&amp;$A50,기획현황!$F:$BS,기획현황!$BF$1,FALSE))</f>
        <v/>
      </c>
      <c r="Q50" s="1176">
        <f>SUMIF(기획현황!$F:$F,MID($D$3,10,100)&amp;$A50,기획현황!BM:BM)</f>
        <v>0</v>
      </c>
      <c r="R50" s="1177" t="str">
        <f>IF(ISERROR(VLOOKUP(MID($D$3,10,100)&amp;$A50,기획현황!$F:$BR,기획현황!$AV$1,FALSE))=TRUE,"",VLOOKUP(MID($D$3,10,100)&amp;$A50,기획현황!$F:$BR,기획현황!$AV$1,FALSE))</f>
        <v/>
      </c>
      <c r="S50" s="528"/>
      <c r="T50" s="1177">
        <f t="shared" si="3"/>
        <v>0</v>
      </c>
      <c r="U50" s="1177">
        <f t="shared" si="0"/>
        <v>0</v>
      </c>
      <c r="V50" s="493"/>
      <c r="W50" s="337"/>
    </row>
    <row r="51" spans="1:23" s="339" customFormat="1" ht="16.5" customHeight="1">
      <c r="A51" s="1174">
        <f t="shared" si="4"/>
        <v>33</v>
      </c>
      <c r="B51" s="332"/>
      <c r="C51" s="351">
        <f t="shared" si="1"/>
        <v>0</v>
      </c>
      <c r="D51" s="351" t="str">
        <f>IF(ISERROR(VLOOKUP(MID($D$3,10,100)&amp;$A51,기획현황!$F:$BR,기획현황!$U$1,FALSE))=TRUE,"",VLOOKUP(MID($D$3,10,100)&amp;$A51,기획현황!$F:$BR,기획현황!$U$1,FALSE))</f>
        <v/>
      </c>
      <c r="E51" s="351" t="str">
        <f>IF(ISERROR(VLOOKUP(MID($D$3,10,100)&amp;$A51,기획현황!$F:$BR,기획현황!$X$1,FALSE))=TRUE,"",VLOOKUP(MID($D$3,10,100)&amp;$A51,기획현황!$F:$BR,기획현황!$X$1,FALSE))</f>
        <v/>
      </c>
      <c r="F51" s="353">
        <f>SUMIF(기획현황!$F:$F,MID($D$3,10,100)&amp;$A51,기획현황!AF:AF)</f>
        <v>0</v>
      </c>
      <c r="G51" s="353">
        <f t="shared" si="2"/>
        <v>0</v>
      </c>
      <c r="H51" s="1175" t="str">
        <f>IF(ISERROR(VLOOKUP(MID($D$3,10,100)&amp;$A51,기획현황!$F:$BS,기획현황!$BB$1,FALSE))=TRUE,"",VLOOKUP(MID($D$3,10,100)&amp;$A51,기획현황!$F:$BS,기획현황!$BB$1,FALSE))</f>
        <v/>
      </c>
      <c r="I51" s="1176">
        <f>SUMIF(기획현황!$F:$F,MID($D$3,10,100)&amp;$A51,기획현황!BI:BI)</f>
        <v>0</v>
      </c>
      <c r="J51" s="1175" t="str">
        <f>IF(ISERROR(VLOOKUP(MID($D$3,10,100)&amp;$A51,기획현황!$F:$BS,기획현황!$BC$1,FALSE))=TRUE,"",VLOOKUP(MID($D$3,10,100)&amp;$A51,기획현황!$F:$BS,기획현황!$BC$1,FALSE))</f>
        <v/>
      </c>
      <c r="K51" s="1176">
        <f>SUMIF(기획현황!$F:$F,MID($D$3,10,100)&amp;$A51,기획현황!BJ:BJ)</f>
        <v>0</v>
      </c>
      <c r="L51" s="1175" t="str">
        <f>IF(ISERROR(VLOOKUP(MID($D$3,10,100)&amp;$A51,기획현황!$F:$BS,기획현황!$BD$1,FALSE))=TRUE,"",VLOOKUP(MID($D$3,10,100)&amp;$A51,기획현황!$F:$BS,기획현황!$BD$1,FALSE))</f>
        <v/>
      </c>
      <c r="M51" s="1176">
        <f>SUMIF(기획현황!$F:$F,MID($D$3,10,100)&amp;$A51,기획현황!BK:BK)</f>
        <v>0</v>
      </c>
      <c r="N51" s="1175" t="str">
        <f>IF(ISERROR(VLOOKUP(MID($D$3,10,100)&amp;$A51,기획현황!$F:$BS,기획현황!$BE$1,FALSE))=TRUE,"",VLOOKUP(MID($D$3,10,100)&amp;$A51,기획현황!$F:$BS,기획현황!$BE$1,FALSE))</f>
        <v/>
      </c>
      <c r="O51" s="1176">
        <f>SUMIF(기획현황!$F:$F,MID($D$3,10,100)&amp;$A51,기획현황!BL:BL)</f>
        <v>0</v>
      </c>
      <c r="P51" s="1175" t="str">
        <f>IF(ISERROR(VLOOKUP(MID($D$3,10,100)&amp;$A51,기획현황!$F:$BS,기획현황!$BF$1,FALSE))=TRUE,"",VLOOKUP(MID($D$3,10,100)&amp;$A51,기획현황!$F:$BS,기획현황!$BF$1,FALSE))</f>
        <v/>
      </c>
      <c r="Q51" s="1176">
        <f>SUMIF(기획현황!$F:$F,MID($D$3,10,100)&amp;$A51,기획현황!BM:BM)</f>
        <v>0</v>
      </c>
      <c r="R51" s="1177" t="str">
        <f>IF(ISERROR(VLOOKUP(MID($D$3,10,100)&amp;$A51,기획현황!$F:$BR,기획현황!$AV$1,FALSE))=TRUE,"",VLOOKUP(MID($D$3,10,100)&amp;$A51,기획현황!$F:$BR,기획현황!$AV$1,FALSE))</f>
        <v/>
      </c>
      <c r="S51" s="528"/>
      <c r="T51" s="1177">
        <f t="shared" si="3"/>
        <v>0</v>
      </c>
      <c r="U51" s="1177">
        <f t="shared" si="0"/>
        <v>0</v>
      </c>
      <c r="V51" s="493"/>
      <c r="W51" s="337"/>
    </row>
    <row r="52" spans="1:23" s="339" customFormat="1" ht="16.5" customHeight="1">
      <c r="A52" s="1174">
        <f t="shared" si="4"/>
        <v>34</v>
      </c>
      <c r="B52" s="332"/>
      <c r="C52" s="351">
        <f t="shared" si="1"/>
        <v>0</v>
      </c>
      <c r="D52" s="351" t="str">
        <f>IF(ISERROR(VLOOKUP(MID($D$3,10,100)&amp;$A52,기획현황!$F:$BR,기획현황!$U$1,FALSE))=TRUE,"",VLOOKUP(MID($D$3,10,100)&amp;$A52,기획현황!$F:$BR,기획현황!$U$1,FALSE))</f>
        <v/>
      </c>
      <c r="E52" s="351" t="str">
        <f>IF(ISERROR(VLOOKUP(MID($D$3,10,100)&amp;$A52,기획현황!$F:$BR,기획현황!$X$1,FALSE))=TRUE,"",VLOOKUP(MID($D$3,10,100)&amp;$A52,기획현황!$F:$BR,기획현황!$X$1,FALSE))</f>
        <v/>
      </c>
      <c r="F52" s="353">
        <f>SUMIF(기획현황!$F:$F,MID($D$3,10,100)&amp;$A52,기획현황!AF:AF)</f>
        <v>0</v>
      </c>
      <c r="G52" s="353">
        <f t="shared" si="2"/>
        <v>0</v>
      </c>
      <c r="H52" s="1175" t="str">
        <f>IF(ISERROR(VLOOKUP(MID($D$3,10,100)&amp;$A52,기획현황!$F:$BS,기획현황!$BB$1,FALSE))=TRUE,"",VLOOKUP(MID($D$3,10,100)&amp;$A52,기획현황!$F:$BS,기획현황!$BB$1,FALSE))</f>
        <v/>
      </c>
      <c r="I52" s="1176">
        <f>SUMIF(기획현황!$F:$F,MID($D$3,10,100)&amp;$A52,기획현황!BI:BI)</f>
        <v>0</v>
      </c>
      <c r="J52" s="1175" t="str">
        <f>IF(ISERROR(VLOOKUP(MID($D$3,10,100)&amp;$A52,기획현황!$F:$BS,기획현황!$BC$1,FALSE))=TRUE,"",VLOOKUP(MID($D$3,10,100)&amp;$A52,기획현황!$F:$BS,기획현황!$BC$1,FALSE))</f>
        <v/>
      </c>
      <c r="K52" s="1176">
        <f>SUMIF(기획현황!$F:$F,MID($D$3,10,100)&amp;$A52,기획현황!BJ:BJ)</f>
        <v>0</v>
      </c>
      <c r="L52" s="1175" t="str">
        <f>IF(ISERROR(VLOOKUP(MID($D$3,10,100)&amp;$A52,기획현황!$F:$BS,기획현황!$BD$1,FALSE))=TRUE,"",VLOOKUP(MID($D$3,10,100)&amp;$A52,기획현황!$F:$BS,기획현황!$BD$1,FALSE))</f>
        <v/>
      </c>
      <c r="M52" s="1176">
        <f>SUMIF(기획현황!$F:$F,MID($D$3,10,100)&amp;$A52,기획현황!BK:BK)</f>
        <v>0</v>
      </c>
      <c r="N52" s="1175" t="str">
        <f>IF(ISERROR(VLOOKUP(MID($D$3,10,100)&amp;$A52,기획현황!$F:$BS,기획현황!$BE$1,FALSE))=TRUE,"",VLOOKUP(MID($D$3,10,100)&amp;$A52,기획현황!$F:$BS,기획현황!$BE$1,FALSE))</f>
        <v/>
      </c>
      <c r="O52" s="1176">
        <f>SUMIF(기획현황!$F:$F,MID($D$3,10,100)&amp;$A52,기획현황!BL:BL)</f>
        <v>0</v>
      </c>
      <c r="P52" s="1175" t="str">
        <f>IF(ISERROR(VLOOKUP(MID($D$3,10,100)&amp;$A52,기획현황!$F:$BS,기획현황!$BF$1,FALSE))=TRUE,"",VLOOKUP(MID($D$3,10,100)&amp;$A52,기획현황!$F:$BS,기획현황!$BF$1,FALSE))</f>
        <v/>
      </c>
      <c r="Q52" s="1176">
        <f>SUMIF(기획현황!$F:$F,MID($D$3,10,100)&amp;$A52,기획현황!BM:BM)</f>
        <v>0</v>
      </c>
      <c r="R52" s="1177" t="str">
        <f>IF(ISERROR(VLOOKUP(MID($D$3,10,100)&amp;$A52,기획현황!$F:$BR,기획현황!$AV$1,FALSE))=TRUE,"",VLOOKUP(MID($D$3,10,100)&amp;$A52,기획현황!$F:$BR,기획현황!$AV$1,FALSE))</f>
        <v/>
      </c>
      <c r="S52" s="528"/>
      <c r="T52" s="1177">
        <f t="shared" si="3"/>
        <v>0</v>
      </c>
      <c r="U52" s="1177">
        <f t="shared" si="0"/>
        <v>0</v>
      </c>
      <c r="V52" s="493"/>
      <c r="W52" s="337"/>
    </row>
    <row r="53" spans="1:23" s="339" customFormat="1" ht="16.5" customHeight="1">
      <c r="A53" s="1174">
        <f t="shared" si="4"/>
        <v>35</v>
      </c>
      <c r="B53" s="332"/>
      <c r="C53" s="351">
        <f t="shared" si="1"/>
        <v>0</v>
      </c>
      <c r="D53" s="351" t="str">
        <f>IF(ISERROR(VLOOKUP(MID($D$3,10,100)&amp;$A53,기획현황!$F:$BR,기획현황!$U$1,FALSE))=TRUE,"",VLOOKUP(MID($D$3,10,100)&amp;$A53,기획현황!$F:$BR,기획현황!$U$1,FALSE))</f>
        <v/>
      </c>
      <c r="E53" s="351" t="str">
        <f>IF(ISERROR(VLOOKUP(MID($D$3,10,100)&amp;$A53,기획현황!$F:$BR,기획현황!$X$1,FALSE))=TRUE,"",VLOOKUP(MID($D$3,10,100)&amp;$A53,기획현황!$F:$BR,기획현황!$X$1,FALSE))</f>
        <v/>
      </c>
      <c r="F53" s="353">
        <f>SUMIF(기획현황!$F:$F,MID($D$3,10,100)&amp;$A53,기획현황!AF:AF)</f>
        <v>0</v>
      </c>
      <c r="G53" s="353">
        <f t="shared" si="2"/>
        <v>0</v>
      </c>
      <c r="H53" s="1175" t="str">
        <f>IF(ISERROR(VLOOKUP(MID($D$3,10,100)&amp;$A53,기획현황!$F:$BS,기획현황!$BB$1,FALSE))=TRUE,"",VLOOKUP(MID($D$3,10,100)&amp;$A53,기획현황!$F:$BS,기획현황!$BB$1,FALSE))</f>
        <v/>
      </c>
      <c r="I53" s="1176">
        <f>SUMIF(기획현황!$F:$F,MID($D$3,10,100)&amp;$A53,기획현황!BI:BI)</f>
        <v>0</v>
      </c>
      <c r="J53" s="1175" t="str">
        <f>IF(ISERROR(VLOOKUP(MID($D$3,10,100)&amp;$A53,기획현황!$F:$BS,기획현황!$BC$1,FALSE))=TRUE,"",VLOOKUP(MID($D$3,10,100)&amp;$A53,기획현황!$F:$BS,기획현황!$BC$1,FALSE))</f>
        <v/>
      </c>
      <c r="K53" s="1176">
        <f>SUMIF(기획현황!$F:$F,MID($D$3,10,100)&amp;$A53,기획현황!BJ:BJ)</f>
        <v>0</v>
      </c>
      <c r="L53" s="1175" t="str">
        <f>IF(ISERROR(VLOOKUP(MID($D$3,10,100)&amp;$A53,기획현황!$F:$BS,기획현황!$BD$1,FALSE))=TRUE,"",VLOOKUP(MID($D$3,10,100)&amp;$A53,기획현황!$F:$BS,기획현황!$BD$1,FALSE))</f>
        <v/>
      </c>
      <c r="M53" s="1176">
        <f>SUMIF(기획현황!$F:$F,MID($D$3,10,100)&amp;$A53,기획현황!BK:BK)</f>
        <v>0</v>
      </c>
      <c r="N53" s="1175" t="str">
        <f>IF(ISERROR(VLOOKUP(MID($D$3,10,100)&amp;$A53,기획현황!$F:$BS,기획현황!$BE$1,FALSE))=TRUE,"",VLOOKUP(MID($D$3,10,100)&amp;$A53,기획현황!$F:$BS,기획현황!$BE$1,FALSE))</f>
        <v/>
      </c>
      <c r="O53" s="1176">
        <f>SUMIF(기획현황!$F:$F,MID($D$3,10,100)&amp;$A53,기획현황!BL:BL)</f>
        <v>0</v>
      </c>
      <c r="P53" s="1175" t="str">
        <f>IF(ISERROR(VLOOKUP(MID($D$3,10,100)&amp;$A53,기획현황!$F:$BS,기획현황!$BF$1,FALSE))=TRUE,"",VLOOKUP(MID($D$3,10,100)&amp;$A53,기획현황!$F:$BS,기획현황!$BF$1,FALSE))</f>
        <v/>
      </c>
      <c r="Q53" s="1176">
        <f>SUMIF(기획현황!$F:$F,MID($D$3,10,100)&amp;$A53,기획현황!BM:BM)</f>
        <v>0</v>
      </c>
      <c r="R53" s="1177" t="str">
        <f>IF(ISERROR(VLOOKUP(MID($D$3,10,100)&amp;$A53,기획현황!$F:$BR,기획현황!$AV$1,FALSE))=TRUE,"",VLOOKUP(MID($D$3,10,100)&amp;$A53,기획현황!$F:$BR,기획현황!$AV$1,FALSE))</f>
        <v/>
      </c>
      <c r="S53" s="528"/>
      <c r="T53" s="1177">
        <f t="shared" si="3"/>
        <v>0</v>
      </c>
      <c r="U53" s="1177">
        <f t="shared" si="0"/>
        <v>0</v>
      </c>
      <c r="V53" s="493"/>
      <c r="W53" s="337"/>
    </row>
    <row r="54" spans="1:23" s="339" customFormat="1" ht="16.5" customHeight="1">
      <c r="A54" s="1174">
        <f t="shared" si="4"/>
        <v>36</v>
      </c>
      <c r="B54" s="332"/>
      <c r="C54" s="351">
        <f t="shared" si="1"/>
        <v>0</v>
      </c>
      <c r="D54" s="351" t="str">
        <f>IF(ISERROR(VLOOKUP(MID($D$3,10,100)&amp;$A54,기획현황!$F:$BR,기획현황!$U$1,FALSE))=TRUE,"",VLOOKUP(MID($D$3,10,100)&amp;$A54,기획현황!$F:$BR,기획현황!$U$1,FALSE))</f>
        <v/>
      </c>
      <c r="E54" s="351" t="str">
        <f>IF(ISERROR(VLOOKUP(MID($D$3,10,100)&amp;$A54,기획현황!$F:$BR,기획현황!$X$1,FALSE))=TRUE,"",VLOOKUP(MID($D$3,10,100)&amp;$A54,기획현황!$F:$BR,기획현황!$X$1,FALSE))</f>
        <v/>
      </c>
      <c r="F54" s="353">
        <f>SUMIF(기획현황!$F:$F,MID($D$3,10,100)&amp;$A54,기획현황!AF:AF)</f>
        <v>0</v>
      </c>
      <c r="G54" s="353">
        <f t="shared" si="2"/>
        <v>0</v>
      </c>
      <c r="H54" s="1175" t="str">
        <f>IF(ISERROR(VLOOKUP(MID($D$3,10,100)&amp;$A54,기획현황!$F:$BS,기획현황!$BB$1,FALSE))=TRUE,"",VLOOKUP(MID($D$3,10,100)&amp;$A54,기획현황!$F:$BS,기획현황!$BB$1,FALSE))</f>
        <v/>
      </c>
      <c r="I54" s="1176">
        <f>SUMIF(기획현황!$F:$F,MID($D$3,10,100)&amp;$A54,기획현황!BI:BI)</f>
        <v>0</v>
      </c>
      <c r="J54" s="1175" t="str">
        <f>IF(ISERROR(VLOOKUP(MID($D$3,10,100)&amp;$A54,기획현황!$F:$BS,기획현황!$BC$1,FALSE))=TRUE,"",VLOOKUP(MID($D$3,10,100)&amp;$A54,기획현황!$F:$BS,기획현황!$BC$1,FALSE))</f>
        <v/>
      </c>
      <c r="K54" s="1176">
        <f>SUMIF(기획현황!$F:$F,MID($D$3,10,100)&amp;$A54,기획현황!BJ:BJ)</f>
        <v>0</v>
      </c>
      <c r="L54" s="1175" t="str">
        <f>IF(ISERROR(VLOOKUP(MID($D$3,10,100)&amp;$A54,기획현황!$F:$BS,기획현황!$BD$1,FALSE))=TRUE,"",VLOOKUP(MID($D$3,10,100)&amp;$A54,기획현황!$F:$BS,기획현황!$BD$1,FALSE))</f>
        <v/>
      </c>
      <c r="M54" s="1176">
        <f>SUMIF(기획현황!$F:$F,MID($D$3,10,100)&amp;$A54,기획현황!BK:BK)</f>
        <v>0</v>
      </c>
      <c r="N54" s="1175" t="str">
        <f>IF(ISERROR(VLOOKUP(MID($D$3,10,100)&amp;$A54,기획현황!$F:$BS,기획현황!$BE$1,FALSE))=TRUE,"",VLOOKUP(MID($D$3,10,100)&amp;$A54,기획현황!$F:$BS,기획현황!$BE$1,FALSE))</f>
        <v/>
      </c>
      <c r="O54" s="1176">
        <f>SUMIF(기획현황!$F:$F,MID($D$3,10,100)&amp;$A54,기획현황!BL:BL)</f>
        <v>0</v>
      </c>
      <c r="P54" s="1175" t="str">
        <f>IF(ISERROR(VLOOKUP(MID($D$3,10,100)&amp;$A54,기획현황!$F:$BS,기획현황!$BF$1,FALSE))=TRUE,"",VLOOKUP(MID($D$3,10,100)&amp;$A54,기획현황!$F:$BS,기획현황!$BF$1,FALSE))</f>
        <v/>
      </c>
      <c r="Q54" s="1176">
        <f>SUMIF(기획현황!$F:$F,MID($D$3,10,100)&amp;$A54,기획현황!BM:BM)</f>
        <v>0</v>
      </c>
      <c r="R54" s="1177" t="str">
        <f>IF(ISERROR(VLOOKUP(MID($D$3,10,100)&amp;$A54,기획현황!$F:$BR,기획현황!$AV$1,FALSE))=TRUE,"",VLOOKUP(MID($D$3,10,100)&amp;$A54,기획현황!$F:$BR,기획현황!$AV$1,FALSE))</f>
        <v/>
      </c>
      <c r="S54" s="528"/>
      <c r="T54" s="1177">
        <f t="shared" si="3"/>
        <v>0</v>
      </c>
      <c r="U54" s="1177">
        <f t="shared" si="0"/>
        <v>0</v>
      </c>
      <c r="V54" s="493"/>
      <c r="W54" s="337"/>
    </row>
    <row r="55" spans="1:23" s="339" customFormat="1" ht="16.5" customHeight="1">
      <c r="A55" s="1174">
        <f t="shared" si="4"/>
        <v>37</v>
      </c>
      <c r="B55" s="332"/>
      <c r="C55" s="351">
        <f t="shared" si="1"/>
        <v>0</v>
      </c>
      <c r="D55" s="351" t="str">
        <f>IF(ISERROR(VLOOKUP(MID($D$3,10,100)&amp;$A55,기획현황!$F:$BR,기획현황!$U$1,FALSE))=TRUE,"",VLOOKUP(MID($D$3,10,100)&amp;$A55,기획현황!$F:$BR,기획현황!$U$1,FALSE))</f>
        <v/>
      </c>
      <c r="E55" s="351" t="str">
        <f>IF(ISERROR(VLOOKUP(MID($D$3,10,100)&amp;$A55,기획현황!$F:$BR,기획현황!$X$1,FALSE))=TRUE,"",VLOOKUP(MID($D$3,10,100)&amp;$A55,기획현황!$F:$BR,기획현황!$X$1,FALSE))</f>
        <v/>
      </c>
      <c r="F55" s="353">
        <f>SUMIF(기획현황!$F:$F,MID($D$3,10,100)&amp;$A55,기획현황!AF:AF)</f>
        <v>0</v>
      </c>
      <c r="G55" s="353">
        <f t="shared" si="2"/>
        <v>0</v>
      </c>
      <c r="H55" s="1175" t="str">
        <f>IF(ISERROR(VLOOKUP(MID($D$3,10,100)&amp;$A55,기획현황!$F:$BS,기획현황!$BB$1,FALSE))=TRUE,"",VLOOKUP(MID($D$3,10,100)&amp;$A55,기획현황!$F:$BS,기획현황!$BB$1,FALSE))</f>
        <v/>
      </c>
      <c r="I55" s="1176">
        <f>SUMIF(기획현황!$F:$F,MID($D$3,10,100)&amp;$A55,기획현황!BI:BI)</f>
        <v>0</v>
      </c>
      <c r="J55" s="1175" t="str">
        <f>IF(ISERROR(VLOOKUP(MID($D$3,10,100)&amp;$A55,기획현황!$F:$BS,기획현황!$BC$1,FALSE))=TRUE,"",VLOOKUP(MID($D$3,10,100)&amp;$A55,기획현황!$F:$BS,기획현황!$BC$1,FALSE))</f>
        <v/>
      </c>
      <c r="K55" s="1176">
        <f>SUMIF(기획현황!$F:$F,MID($D$3,10,100)&amp;$A55,기획현황!BJ:BJ)</f>
        <v>0</v>
      </c>
      <c r="L55" s="1175" t="str">
        <f>IF(ISERROR(VLOOKUP(MID($D$3,10,100)&amp;$A55,기획현황!$F:$BS,기획현황!$BD$1,FALSE))=TRUE,"",VLOOKUP(MID($D$3,10,100)&amp;$A55,기획현황!$F:$BS,기획현황!$BD$1,FALSE))</f>
        <v/>
      </c>
      <c r="M55" s="1176">
        <f>SUMIF(기획현황!$F:$F,MID($D$3,10,100)&amp;$A55,기획현황!BK:BK)</f>
        <v>0</v>
      </c>
      <c r="N55" s="1175" t="str">
        <f>IF(ISERROR(VLOOKUP(MID($D$3,10,100)&amp;$A55,기획현황!$F:$BS,기획현황!$BE$1,FALSE))=TRUE,"",VLOOKUP(MID($D$3,10,100)&amp;$A55,기획현황!$F:$BS,기획현황!$BE$1,FALSE))</f>
        <v/>
      </c>
      <c r="O55" s="1176">
        <f>SUMIF(기획현황!$F:$F,MID($D$3,10,100)&amp;$A55,기획현황!BL:BL)</f>
        <v>0</v>
      </c>
      <c r="P55" s="1175" t="str">
        <f>IF(ISERROR(VLOOKUP(MID($D$3,10,100)&amp;$A55,기획현황!$F:$BS,기획현황!$BF$1,FALSE))=TRUE,"",VLOOKUP(MID($D$3,10,100)&amp;$A55,기획현황!$F:$BS,기획현황!$BF$1,FALSE))</f>
        <v/>
      </c>
      <c r="Q55" s="1176">
        <f>SUMIF(기획현황!$F:$F,MID($D$3,10,100)&amp;$A55,기획현황!BM:BM)</f>
        <v>0</v>
      </c>
      <c r="R55" s="1177" t="str">
        <f>IF(ISERROR(VLOOKUP(MID($D$3,10,100)&amp;$A55,기획현황!$F:$BR,기획현황!$AV$1,FALSE))=TRUE,"",VLOOKUP(MID($D$3,10,100)&amp;$A55,기획현황!$F:$BR,기획현황!$AV$1,FALSE))</f>
        <v/>
      </c>
      <c r="S55" s="528"/>
      <c r="T55" s="1177">
        <f t="shared" si="3"/>
        <v>0</v>
      </c>
      <c r="U55" s="1177">
        <f t="shared" si="0"/>
        <v>0</v>
      </c>
      <c r="V55" s="493"/>
      <c r="W55" s="337"/>
    </row>
    <row r="56" spans="1:23" s="339" customFormat="1" ht="16.5" customHeight="1">
      <c r="A56" s="1174">
        <f t="shared" si="4"/>
        <v>38</v>
      </c>
      <c r="B56" s="332"/>
      <c r="C56" s="351">
        <f t="shared" si="1"/>
        <v>0</v>
      </c>
      <c r="D56" s="351" t="str">
        <f>IF(ISERROR(VLOOKUP(MID($D$3,10,100)&amp;$A56,기획현황!$F:$BR,기획현황!$U$1,FALSE))=TRUE,"",VLOOKUP(MID($D$3,10,100)&amp;$A56,기획현황!$F:$BR,기획현황!$U$1,FALSE))</f>
        <v/>
      </c>
      <c r="E56" s="351" t="str">
        <f>IF(ISERROR(VLOOKUP(MID($D$3,10,100)&amp;$A56,기획현황!$F:$BR,기획현황!$X$1,FALSE))=TRUE,"",VLOOKUP(MID($D$3,10,100)&amp;$A56,기획현황!$F:$BR,기획현황!$X$1,FALSE))</f>
        <v/>
      </c>
      <c r="F56" s="353">
        <f>SUMIF(기획현황!$F:$F,MID($D$3,10,100)&amp;$A56,기획현황!AF:AF)</f>
        <v>0</v>
      </c>
      <c r="G56" s="353">
        <f t="shared" si="2"/>
        <v>0</v>
      </c>
      <c r="H56" s="1175" t="str">
        <f>IF(ISERROR(VLOOKUP(MID($D$3,10,100)&amp;$A56,기획현황!$F:$BS,기획현황!$BB$1,FALSE))=TRUE,"",VLOOKUP(MID($D$3,10,100)&amp;$A56,기획현황!$F:$BS,기획현황!$BB$1,FALSE))</f>
        <v/>
      </c>
      <c r="I56" s="1176">
        <f>SUMIF(기획현황!$F:$F,MID($D$3,10,100)&amp;$A56,기획현황!BI:BI)</f>
        <v>0</v>
      </c>
      <c r="J56" s="1175" t="str">
        <f>IF(ISERROR(VLOOKUP(MID($D$3,10,100)&amp;$A56,기획현황!$F:$BS,기획현황!$BC$1,FALSE))=TRUE,"",VLOOKUP(MID($D$3,10,100)&amp;$A56,기획현황!$F:$BS,기획현황!$BC$1,FALSE))</f>
        <v/>
      </c>
      <c r="K56" s="1176">
        <f>SUMIF(기획현황!$F:$F,MID($D$3,10,100)&amp;$A56,기획현황!BJ:BJ)</f>
        <v>0</v>
      </c>
      <c r="L56" s="1175" t="str">
        <f>IF(ISERROR(VLOOKUP(MID($D$3,10,100)&amp;$A56,기획현황!$F:$BS,기획현황!$BD$1,FALSE))=TRUE,"",VLOOKUP(MID($D$3,10,100)&amp;$A56,기획현황!$F:$BS,기획현황!$BD$1,FALSE))</f>
        <v/>
      </c>
      <c r="M56" s="1176">
        <f>SUMIF(기획현황!$F:$F,MID($D$3,10,100)&amp;$A56,기획현황!BK:BK)</f>
        <v>0</v>
      </c>
      <c r="N56" s="1175" t="str">
        <f>IF(ISERROR(VLOOKUP(MID($D$3,10,100)&amp;$A56,기획현황!$F:$BS,기획현황!$BE$1,FALSE))=TRUE,"",VLOOKUP(MID($D$3,10,100)&amp;$A56,기획현황!$F:$BS,기획현황!$BE$1,FALSE))</f>
        <v/>
      </c>
      <c r="O56" s="1176">
        <f>SUMIF(기획현황!$F:$F,MID($D$3,10,100)&amp;$A56,기획현황!BL:BL)</f>
        <v>0</v>
      </c>
      <c r="P56" s="1175" t="str">
        <f>IF(ISERROR(VLOOKUP(MID($D$3,10,100)&amp;$A56,기획현황!$F:$BS,기획현황!$BF$1,FALSE))=TRUE,"",VLOOKUP(MID($D$3,10,100)&amp;$A56,기획현황!$F:$BS,기획현황!$BF$1,FALSE))</f>
        <v/>
      </c>
      <c r="Q56" s="1176">
        <f>SUMIF(기획현황!$F:$F,MID($D$3,10,100)&amp;$A56,기획현황!BM:BM)</f>
        <v>0</v>
      </c>
      <c r="R56" s="1177" t="str">
        <f>IF(ISERROR(VLOOKUP(MID($D$3,10,100)&amp;$A56,기획현황!$F:$BR,기획현황!$AV$1,FALSE))=TRUE,"",VLOOKUP(MID($D$3,10,100)&amp;$A56,기획현황!$F:$BR,기획현황!$AV$1,FALSE))</f>
        <v/>
      </c>
      <c r="S56" s="528"/>
      <c r="T56" s="1177">
        <f t="shared" si="3"/>
        <v>0</v>
      </c>
      <c r="U56" s="1177">
        <f t="shared" si="0"/>
        <v>0</v>
      </c>
      <c r="V56" s="493"/>
      <c r="W56" s="337"/>
    </row>
    <row r="57" spans="1:23" s="339" customFormat="1" ht="16.5" customHeight="1">
      <c r="A57" s="1174">
        <f t="shared" si="4"/>
        <v>39</v>
      </c>
      <c r="B57" s="332"/>
      <c r="C57" s="351">
        <f t="shared" si="1"/>
        <v>0</v>
      </c>
      <c r="D57" s="351" t="str">
        <f>IF(ISERROR(VLOOKUP(MID($D$3,10,100)&amp;$A57,기획현황!$F:$BR,기획현황!$U$1,FALSE))=TRUE,"",VLOOKUP(MID($D$3,10,100)&amp;$A57,기획현황!$F:$BR,기획현황!$U$1,FALSE))</f>
        <v/>
      </c>
      <c r="E57" s="351" t="str">
        <f>IF(ISERROR(VLOOKUP(MID($D$3,10,100)&amp;$A57,기획현황!$F:$BR,기획현황!$X$1,FALSE))=TRUE,"",VLOOKUP(MID($D$3,10,100)&amp;$A57,기획현황!$F:$BR,기획현황!$X$1,FALSE))</f>
        <v/>
      </c>
      <c r="F57" s="353">
        <f>SUMIF(기획현황!$F:$F,MID($D$3,10,100)&amp;$A57,기획현황!AF:AF)</f>
        <v>0</v>
      </c>
      <c r="G57" s="353">
        <f t="shared" si="2"/>
        <v>0</v>
      </c>
      <c r="H57" s="1175" t="str">
        <f>IF(ISERROR(VLOOKUP(MID($D$3,10,100)&amp;$A57,기획현황!$F:$BS,기획현황!$BB$1,FALSE))=TRUE,"",VLOOKUP(MID($D$3,10,100)&amp;$A57,기획현황!$F:$BS,기획현황!$BB$1,FALSE))</f>
        <v/>
      </c>
      <c r="I57" s="1176">
        <f>SUMIF(기획현황!$F:$F,MID($D$3,10,100)&amp;$A57,기획현황!BI:BI)</f>
        <v>0</v>
      </c>
      <c r="J57" s="1175" t="str">
        <f>IF(ISERROR(VLOOKUP(MID($D$3,10,100)&amp;$A57,기획현황!$F:$BS,기획현황!$BC$1,FALSE))=TRUE,"",VLOOKUP(MID($D$3,10,100)&amp;$A57,기획현황!$F:$BS,기획현황!$BC$1,FALSE))</f>
        <v/>
      </c>
      <c r="K57" s="1176">
        <f>SUMIF(기획현황!$F:$F,MID($D$3,10,100)&amp;$A57,기획현황!BJ:BJ)</f>
        <v>0</v>
      </c>
      <c r="L57" s="1175" t="str">
        <f>IF(ISERROR(VLOOKUP(MID($D$3,10,100)&amp;$A57,기획현황!$F:$BS,기획현황!$BD$1,FALSE))=TRUE,"",VLOOKUP(MID($D$3,10,100)&amp;$A57,기획현황!$F:$BS,기획현황!$BD$1,FALSE))</f>
        <v/>
      </c>
      <c r="M57" s="1176">
        <f>SUMIF(기획현황!$F:$F,MID($D$3,10,100)&amp;$A57,기획현황!BK:BK)</f>
        <v>0</v>
      </c>
      <c r="N57" s="1175" t="str">
        <f>IF(ISERROR(VLOOKUP(MID($D$3,10,100)&amp;$A57,기획현황!$F:$BS,기획현황!$BE$1,FALSE))=TRUE,"",VLOOKUP(MID($D$3,10,100)&amp;$A57,기획현황!$F:$BS,기획현황!$BE$1,FALSE))</f>
        <v/>
      </c>
      <c r="O57" s="1176">
        <f>SUMIF(기획현황!$F:$F,MID($D$3,10,100)&amp;$A57,기획현황!BL:BL)</f>
        <v>0</v>
      </c>
      <c r="P57" s="1175" t="str">
        <f>IF(ISERROR(VLOOKUP(MID($D$3,10,100)&amp;$A57,기획현황!$F:$BS,기획현황!$BF$1,FALSE))=TRUE,"",VLOOKUP(MID($D$3,10,100)&amp;$A57,기획현황!$F:$BS,기획현황!$BF$1,FALSE))</f>
        <v/>
      </c>
      <c r="Q57" s="1176">
        <f>SUMIF(기획현황!$F:$F,MID($D$3,10,100)&amp;$A57,기획현황!BM:BM)</f>
        <v>0</v>
      </c>
      <c r="R57" s="1177" t="str">
        <f>IF(ISERROR(VLOOKUP(MID($D$3,10,100)&amp;$A57,기획현황!$F:$BR,기획현황!$AV$1,FALSE))=TRUE,"",VLOOKUP(MID($D$3,10,100)&amp;$A57,기획현황!$F:$BR,기획현황!$AV$1,FALSE))</f>
        <v/>
      </c>
      <c r="S57" s="528"/>
      <c r="T57" s="1177">
        <f t="shared" si="3"/>
        <v>0</v>
      </c>
      <c r="U57" s="1177">
        <f t="shared" si="0"/>
        <v>0</v>
      </c>
      <c r="V57" s="493"/>
      <c r="W57" s="337"/>
    </row>
    <row r="58" spans="1:23" s="339" customFormat="1" ht="16.5" customHeight="1">
      <c r="A58" s="1174">
        <f t="shared" si="4"/>
        <v>40</v>
      </c>
      <c r="B58" s="332"/>
      <c r="C58" s="351">
        <f t="shared" si="1"/>
        <v>0</v>
      </c>
      <c r="D58" s="351" t="str">
        <f>IF(ISERROR(VLOOKUP(MID($D$3,10,100)&amp;$A58,기획현황!$F:$BR,기획현황!$U$1,FALSE))=TRUE,"",VLOOKUP(MID($D$3,10,100)&amp;$A58,기획현황!$F:$BR,기획현황!$U$1,FALSE))</f>
        <v/>
      </c>
      <c r="E58" s="351" t="str">
        <f>IF(ISERROR(VLOOKUP(MID($D$3,10,100)&amp;$A58,기획현황!$F:$BR,기획현황!$X$1,FALSE))=TRUE,"",VLOOKUP(MID($D$3,10,100)&amp;$A58,기획현황!$F:$BR,기획현황!$X$1,FALSE))</f>
        <v/>
      </c>
      <c r="F58" s="353">
        <f>SUMIF(기획현황!$F:$F,MID($D$3,10,100)&amp;$A58,기획현황!AF:AF)</f>
        <v>0</v>
      </c>
      <c r="G58" s="353">
        <f t="shared" si="2"/>
        <v>0</v>
      </c>
      <c r="H58" s="1175" t="str">
        <f>IF(ISERROR(VLOOKUP(MID($D$3,10,100)&amp;$A58,기획현황!$F:$BS,기획현황!$BB$1,FALSE))=TRUE,"",VLOOKUP(MID($D$3,10,100)&amp;$A58,기획현황!$F:$BS,기획현황!$BB$1,FALSE))</f>
        <v/>
      </c>
      <c r="I58" s="1176">
        <f>SUMIF(기획현황!$F:$F,MID($D$3,10,100)&amp;$A58,기획현황!BI:BI)</f>
        <v>0</v>
      </c>
      <c r="J58" s="1175" t="str">
        <f>IF(ISERROR(VLOOKUP(MID($D$3,10,100)&amp;$A58,기획현황!$F:$BS,기획현황!$BC$1,FALSE))=TRUE,"",VLOOKUP(MID($D$3,10,100)&amp;$A58,기획현황!$F:$BS,기획현황!$BC$1,FALSE))</f>
        <v/>
      </c>
      <c r="K58" s="1176">
        <f>SUMIF(기획현황!$F:$F,MID($D$3,10,100)&amp;$A58,기획현황!BJ:BJ)</f>
        <v>0</v>
      </c>
      <c r="L58" s="1175" t="str">
        <f>IF(ISERROR(VLOOKUP(MID($D$3,10,100)&amp;$A58,기획현황!$F:$BS,기획현황!$BD$1,FALSE))=TRUE,"",VLOOKUP(MID($D$3,10,100)&amp;$A58,기획현황!$F:$BS,기획현황!$BD$1,FALSE))</f>
        <v/>
      </c>
      <c r="M58" s="1176">
        <f>SUMIF(기획현황!$F:$F,MID($D$3,10,100)&amp;$A58,기획현황!BK:BK)</f>
        <v>0</v>
      </c>
      <c r="N58" s="1175" t="str">
        <f>IF(ISERROR(VLOOKUP(MID($D$3,10,100)&amp;$A58,기획현황!$F:$BS,기획현황!$BE$1,FALSE))=TRUE,"",VLOOKUP(MID($D$3,10,100)&amp;$A58,기획현황!$F:$BS,기획현황!$BE$1,FALSE))</f>
        <v/>
      </c>
      <c r="O58" s="1176">
        <f>SUMIF(기획현황!$F:$F,MID($D$3,10,100)&amp;$A58,기획현황!BL:BL)</f>
        <v>0</v>
      </c>
      <c r="P58" s="1175" t="str">
        <f>IF(ISERROR(VLOOKUP(MID($D$3,10,100)&amp;$A58,기획현황!$F:$BS,기획현황!$BF$1,FALSE))=TRUE,"",VLOOKUP(MID($D$3,10,100)&amp;$A58,기획현황!$F:$BS,기획현황!$BF$1,FALSE))</f>
        <v/>
      </c>
      <c r="Q58" s="1176">
        <f>SUMIF(기획현황!$F:$F,MID($D$3,10,100)&amp;$A58,기획현황!BM:BM)</f>
        <v>0</v>
      </c>
      <c r="R58" s="1177" t="str">
        <f>IF(ISERROR(VLOOKUP(MID($D$3,10,100)&amp;$A58,기획현황!$F:$BR,기획현황!$AV$1,FALSE))=TRUE,"",VLOOKUP(MID($D$3,10,100)&amp;$A58,기획현황!$F:$BR,기획현황!$AV$1,FALSE))</f>
        <v/>
      </c>
      <c r="S58" s="528"/>
      <c r="T58" s="1177">
        <f t="shared" si="3"/>
        <v>0</v>
      </c>
      <c r="U58" s="1177">
        <f t="shared" si="0"/>
        <v>0</v>
      </c>
      <c r="V58" s="493"/>
      <c r="W58" s="337"/>
    </row>
    <row r="59" spans="1:23" s="339" customFormat="1" ht="16.5" customHeight="1">
      <c r="A59" s="1174">
        <f t="shared" si="4"/>
        <v>41</v>
      </c>
      <c r="B59" s="332"/>
      <c r="C59" s="351">
        <f t="shared" si="1"/>
        <v>0</v>
      </c>
      <c r="D59" s="351" t="str">
        <f>IF(ISERROR(VLOOKUP(MID($D$3,10,100)&amp;$A59,기획현황!$F:$BR,기획현황!$U$1,FALSE))=TRUE,"",VLOOKUP(MID($D$3,10,100)&amp;$A59,기획현황!$F:$BR,기획현황!$U$1,FALSE))</f>
        <v/>
      </c>
      <c r="E59" s="351" t="str">
        <f>IF(ISERROR(VLOOKUP(MID($D$3,10,100)&amp;$A59,기획현황!$F:$BR,기획현황!$X$1,FALSE))=TRUE,"",VLOOKUP(MID($D$3,10,100)&amp;$A59,기획현황!$F:$BR,기획현황!$X$1,FALSE))</f>
        <v/>
      </c>
      <c r="F59" s="353">
        <f>SUMIF(기획현황!$F:$F,MID($D$3,10,100)&amp;$A59,기획현황!AF:AF)</f>
        <v>0</v>
      </c>
      <c r="G59" s="353">
        <f t="shared" si="2"/>
        <v>0</v>
      </c>
      <c r="H59" s="1175" t="str">
        <f>IF(ISERROR(VLOOKUP(MID($D$3,10,100)&amp;$A59,기획현황!$F:$BS,기획현황!$BB$1,FALSE))=TRUE,"",VLOOKUP(MID($D$3,10,100)&amp;$A59,기획현황!$F:$BS,기획현황!$BB$1,FALSE))</f>
        <v/>
      </c>
      <c r="I59" s="1176">
        <f>SUMIF(기획현황!$F:$F,MID($D$3,10,100)&amp;$A59,기획현황!BI:BI)</f>
        <v>0</v>
      </c>
      <c r="J59" s="1175" t="str">
        <f>IF(ISERROR(VLOOKUP(MID($D$3,10,100)&amp;$A59,기획현황!$F:$BS,기획현황!$BC$1,FALSE))=TRUE,"",VLOOKUP(MID($D$3,10,100)&amp;$A59,기획현황!$F:$BS,기획현황!$BC$1,FALSE))</f>
        <v/>
      </c>
      <c r="K59" s="1176">
        <f>SUMIF(기획현황!$F:$F,MID($D$3,10,100)&amp;$A59,기획현황!BJ:BJ)</f>
        <v>0</v>
      </c>
      <c r="L59" s="1175" t="str">
        <f>IF(ISERROR(VLOOKUP(MID($D$3,10,100)&amp;$A59,기획현황!$F:$BS,기획현황!$BD$1,FALSE))=TRUE,"",VLOOKUP(MID($D$3,10,100)&amp;$A59,기획현황!$F:$BS,기획현황!$BD$1,FALSE))</f>
        <v/>
      </c>
      <c r="M59" s="1176">
        <f>SUMIF(기획현황!$F:$F,MID($D$3,10,100)&amp;$A59,기획현황!BK:BK)</f>
        <v>0</v>
      </c>
      <c r="N59" s="1175" t="str">
        <f>IF(ISERROR(VLOOKUP(MID($D$3,10,100)&amp;$A59,기획현황!$F:$BS,기획현황!$BE$1,FALSE))=TRUE,"",VLOOKUP(MID($D$3,10,100)&amp;$A59,기획현황!$F:$BS,기획현황!$BE$1,FALSE))</f>
        <v/>
      </c>
      <c r="O59" s="1176">
        <f>SUMIF(기획현황!$F:$F,MID($D$3,10,100)&amp;$A59,기획현황!BL:BL)</f>
        <v>0</v>
      </c>
      <c r="P59" s="1175" t="str">
        <f>IF(ISERROR(VLOOKUP(MID($D$3,10,100)&amp;$A59,기획현황!$F:$BS,기획현황!$BF$1,FALSE))=TRUE,"",VLOOKUP(MID($D$3,10,100)&amp;$A59,기획현황!$F:$BS,기획현황!$BF$1,FALSE))</f>
        <v/>
      </c>
      <c r="Q59" s="1176">
        <f>SUMIF(기획현황!$F:$F,MID($D$3,10,100)&amp;$A59,기획현황!BM:BM)</f>
        <v>0</v>
      </c>
      <c r="R59" s="1177" t="str">
        <f>IF(ISERROR(VLOOKUP(MID($D$3,10,100)&amp;$A59,기획현황!$F:$BR,기획현황!$AV$1,FALSE))=TRUE,"",VLOOKUP(MID($D$3,10,100)&amp;$A59,기획현황!$F:$BR,기획현황!$AV$1,FALSE))</f>
        <v/>
      </c>
      <c r="S59" s="528"/>
      <c r="T59" s="1177">
        <f t="shared" si="3"/>
        <v>0</v>
      </c>
      <c r="U59" s="1177">
        <f t="shared" si="0"/>
        <v>0</v>
      </c>
      <c r="V59" s="493"/>
      <c r="W59" s="337"/>
    </row>
    <row r="60" spans="1:23" s="339" customFormat="1" ht="16.5" customHeight="1">
      <c r="A60" s="1174">
        <f t="shared" si="4"/>
        <v>42</v>
      </c>
      <c r="B60" s="332"/>
      <c r="C60" s="351">
        <f t="shared" si="1"/>
        <v>0</v>
      </c>
      <c r="D60" s="351" t="str">
        <f>IF(ISERROR(VLOOKUP(MID($D$3,10,100)&amp;$A60,기획현황!$F:$BR,기획현황!$U$1,FALSE))=TRUE,"",VLOOKUP(MID($D$3,10,100)&amp;$A60,기획현황!$F:$BR,기획현황!$U$1,FALSE))</f>
        <v/>
      </c>
      <c r="E60" s="351" t="str">
        <f>IF(ISERROR(VLOOKUP(MID($D$3,10,100)&amp;$A60,기획현황!$F:$BR,기획현황!$X$1,FALSE))=TRUE,"",VLOOKUP(MID($D$3,10,100)&amp;$A60,기획현황!$F:$BR,기획현황!$X$1,FALSE))</f>
        <v/>
      </c>
      <c r="F60" s="353">
        <f>SUMIF(기획현황!$F:$F,MID($D$3,10,100)&amp;$A60,기획현황!AF:AF)</f>
        <v>0</v>
      </c>
      <c r="G60" s="353">
        <f t="shared" si="2"/>
        <v>0</v>
      </c>
      <c r="H60" s="1175" t="str">
        <f>IF(ISERROR(VLOOKUP(MID($D$3,10,100)&amp;$A60,기획현황!$F:$BS,기획현황!$BB$1,FALSE))=TRUE,"",VLOOKUP(MID($D$3,10,100)&amp;$A60,기획현황!$F:$BS,기획현황!$BB$1,FALSE))</f>
        <v/>
      </c>
      <c r="I60" s="1176">
        <f>SUMIF(기획현황!$F:$F,MID($D$3,10,100)&amp;$A60,기획현황!BI:BI)</f>
        <v>0</v>
      </c>
      <c r="J60" s="1175" t="str">
        <f>IF(ISERROR(VLOOKUP(MID($D$3,10,100)&amp;$A60,기획현황!$F:$BS,기획현황!$BC$1,FALSE))=TRUE,"",VLOOKUP(MID($D$3,10,100)&amp;$A60,기획현황!$F:$BS,기획현황!$BC$1,FALSE))</f>
        <v/>
      </c>
      <c r="K60" s="1176">
        <f>SUMIF(기획현황!$F:$F,MID($D$3,10,100)&amp;$A60,기획현황!BJ:BJ)</f>
        <v>0</v>
      </c>
      <c r="L60" s="1175" t="str">
        <f>IF(ISERROR(VLOOKUP(MID($D$3,10,100)&amp;$A60,기획현황!$F:$BS,기획현황!$BD$1,FALSE))=TRUE,"",VLOOKUP(MID($D$3,10,100)&amp;$A60,기획현황!$F:$BS,기획현황!$BD$1,FALSE))</f>
        <v/>
      </c>
      <c r="M60" s="1176">
        <f>SUMIF(기획현황!$F:$F,MID($D$3,10,100)&amp;$A60,기획현황!BK:BK)</f>
        <v>0</v>
      </c>
      <c r="N60" s="1175" t="str">
        <f>IF(ISERROR(VLOOKUP(MID($D$3,10,100)&amp;$A60,기획현황!$F:$BS,기획현황!$BE$1,FALSE))=TRUE,"",VLOOKUP(MID($D$3,10,100)&amp;$A60,기획현황!$F:$BS,기획현황!$BE$1,FALSE))</f>
        <v/>
      </c>
      <c r="O60" s="1176">
        <f>SUMIF(기획현황!$F:$F,MID($D$3,10,100)&amp;$A60,기획현황!BL:BL)</f>
        <v>0</v>
      </c>
      <c r="P60" s="1175" t="str">
        <f>IF(ISERROR(VLOOKUP(MID($D$3,10,100)&amp;$A60,기획현황!$F:$BS,기획현황!$BF$1,FALSE))=TRUE,"",VLOOKUP(MID($D$3,10,100)&amp;$A60,기획현황!$F:$BS,기획현황!$BF$1,FALSE))</f>
        <v/>
      </c>
      <c r="Q60" s="1176">
        <f>SUMIF(기획현황!$F:$F,MID($D$3,10,100)&amp;$A60,기획현황!BM:BM)</f>
        <v>0</v>
      </c>
      <c r="R60" s="1177" t="str">
        <f>IF(ISERROR(VLOOKUP(MID($D$3,10,100)&amp;$A60,기획현황!$F:$BR,기획현황!$AV$1,FALSE))=TRUE,"",VLOOKUP(MID($D$3,10,100)&amp;$A60,기획현황!$F:$BR,기획현황!$AV$1,FALSE))</f>
        <v/>
      </c>
      <c r="S60" s="528"/>
      <c r="T60" s="1177">
        <f t="shared" si="3"/>
        <v>0</v>
      </c>
      <c r="U60" s="1177">
        <f t="shared" si="0"/>
        <v>0</v>
      </c>
      <c r="V60" s="493"/>
      <c r="W60" s="337"/>
    </row>
    <row r="61" spans="1:23" s="339" customFormat="1" ht="16.5" customHeight="1">
      <c r="A61" s="1174">
        <f t="shared" si="4"/>
        <v>43</v>
      </c>
      <c r="B61" s="332"/>
      <c r="C61" s="351">
        <f t="shared" si="1"/>
        <v>0</v>
      </c>
      <c r="D61" s="351" t="str">
        <f>IF(ISERROR(VLOOKUP(MID($D$3,10,100)&amp;$A61,기획현황!$F:$BR,기획현황!$U$1,FALSE))=TRUE,"",VLOOKUP(MID($D$3,10,100)&amp;$A61,기획현황!$F:$BR,기획현황!$U$1,FALSE))</f>
        <v/>
      </c>
      <c r="E61" s="351" t="str">
        <f>IF(ISERROR(VLOOKUP(MID($D$3,10,100)&amp;$A61,기획현황!$F:$BR,기획현황!$X$1,FALSE))=TRUE,"",VLOOKUP(MID($D$3,10,100)&amp;$A61,기획현황!$F:$BR,기획현황!$X$1,FALSE))</f>
        <v/>
      </c>
      <c r="F61" s="353">
        <f>SUMIF(기획현황!$F:$F,MID($D$3,10,100)&amp;$A61,기획현황!AF:AF)</f>
        <v>0</v>
      </c>
      <c r="G61" s="353">
        <f t="shared" si="2"/>
        <v>0</v>
      </c>
      <c r="H61" s="1175" t="str">
        <f>IF(ISERROR(VLOOKUP(MID($D$3,10,100)&amp;$A61,기획현황!$F:$BS,기획현황!$BB$1,FALSE))=TRUE,"",VLOOKUP(MID($D$3,10,100)&amp;$A61,기획현황!$F:$BS,기획현황!$BB$1,FALSE))</f>
        <v/>
      </c>
      <c r="I61" s="1176">
        <f>SUMIF(기획현황!$F:$F,MID($D$3,10,100)&amp;$A61,기획현황!BI:BI)</f>
        <v>0</v>
      </c>
      <c r="J61" s="1175" t="str">
        <f>IF(ISERROR(VLOOKUP(MID($D$3,10,100)&amp;$A61,기획현황!$F:$BS,기획현황!$BC$1,FALSE))=TRUE,"",VLOOKUP(MID($D$3,10,100)&amp;$A61,기획현황!$F:$BS,기획현황!$BC$1,FALSE))</f>
        <v/>
      </c>
      <c r="K61" s="1176">
        <f>SUMIF(기획현황!$F:$F,MID($D$3,10,100)&amp;$A61,기획현황!BJ:BJ)</f>
        <v>0</v>
      </c>
      <c r="L61" s="1175" t="str">
        <f>IF(ISERROR(VLOOKUP(MID($D$3,10,100)&amp;$A61,기획현황!$F:$BS,기획현황!$BD$1,FALSE))=TRUE,"",VLOOKUP(MID($D$3,10,100)&amp;$A61,기획현황!$F:$BS,기획현황!$BD$1,FALSE))</f>
        <v/>
      </c>
      <c r="M61" s="1176">
        <f>SUMIF(기획현황!$F:$F,MID($D$3,10,100)&amp;$A61,기획현황!BK:BK)</f>
        <v>0</v>
      </c>
      <c r="N61" s="1175" t="str">
        <f>IF(ISERROR(VLOOKUP(MID($D$3,10,100)&amp;$A61,기획현황!$F:$BS,기획현황!$BE$1,FALSE))=TRUE,"",VLOOKUP(MID($D$3,10,100)&amp;$A61,기획현황!$F:$BS,기획현황!$BE$1,FALSE))</f>
        <v/>
      </c>
      <c r="O61" s="1176">
        <f>SUMIF(기획현황!$F:$F,MID($D$3,10,100)&amp;$A61,기획현황!BL:BL)</f>
        <v>0</v>
      </c>
      <c r="P61" s="1175" t="str">
        <f>IF(ISERROR(VLOOKUP(MID($D$3,10,100)&amp;$A61,기획현황!$F:$BS,기획현황!$BF$1,FALSE))=TRUE,"",VLOOKUP(MID($D$3,10,100)&amp;$A61,기획현황!$F:$BS,기획현황!$BF$1,FALSE))</f>
        <v/>
      </c>
      <c r="Q61" s="1176">
        <f>SUMIF(기획현황!$F:$F,MID($D$3,10,100)&amp;$A61,기획현황!BM:BM)</f>
        <v>0</v>
      </c>
      <c r="R61" s="1177" t="str">
        <f>IF(ISERROR(VLOOKUP(MID($D$3,10,100)&amp;$A61,기획현황!$F:$BR,기획현황!$AV$1,FALSE))=TRUE,"",VLOOKUP(MID($D$3,10,100)&amp;$A61,기획현황!$F:$BR,기획현황!$AV$1,FALSE))</f>
        <v/>
      </c>
      <c r="S61" s="528"/>
      <c r="T61" s="1177">
        <f t="shared" si="3"/>
        <v>0</v>
      </c>
      <c r="U61" s="1177">
        <f t="shared" si="0"/>
        <v>0</v>
      </c>
      <c r="V61" s="493"/>
      <c r="W61" s="337"/>
    </row>
    <row r="62" spans="1:23" s="339" customFormat="1" ht="16.5" customHeight="1">
      <c r="A62" s="1174">
        <f t="shared" si="4"/>
        <v>44</v>
      </c>
      <c r="B62" s="332"/>
      <c r="C62" s="351">
        <f t="shared" si="1"/>
        <v>0</v>
      </c>
      <c r="D62" s="351" t="str">
        <f>IF(ISERROR(VLOOKUP(MID($D$3,10,100)&amp;$A62,기획현황!$F:$BR,기획현황!$U$1,FALSE))=TRUE,"",VLOOKUP(MID($D$3,10,100)&amp;$A62,기획현황!$F:$BR,기획현황!$U$1,FALSE))</f>
        <v/>
      </c>
      <c r="E62" s="351" t="str">
        <f>IF(ISERROR(VLOOKUP(MID($D$3,10,100)&amp;$A62,기획현황!$F:$BR,기획현황!$X$1,FALSE))=TRUE,"",VLOOKUP(MID($D$3,10,100)&amp;$A62,기획현황!$F:$BR,기획현황!$X$1,FALSE))</f>
        <v/>
      </c>
      <c r="F62" s="353">
        <f>SUMIF(기획현황!$F:$F,MID($D$3,10,100)&amp;$A62,기획현황!AF:AF)</f>
        <v>0</v>
      </c>
      <c r="G62" s="353">
        <f t="shared" si="2"/>
        <v>0</v>
      </c>
      <c r="H62" s="1175" t="str">
        <f>IF(ISERROR(VLOOKUP(MID($D$3,10,100)&amp;$A62,기획현황!$F:$BS,기획현황!$BB$1,FALSE))=TRUE,"",VLOOKUP(MID($D$3,10,100)&amp;$A62,기획현황!$F:$BS,기획현황!$BB$1,FALSE))</f>
        <v/>
      </c>
      <c r="I62" s="1176">
        <f>SUMIF(기획현황!$F:$F,MID($D$3,10,100)&amp;$A62,기획현황!BI:BI)</f>
        <v>0</v>
      </c>
      <c r="J62" s="1175" t="str">
        <f>IF(ISERROR(VLOOKUP(MID($D$3,10,100)&amp;$A62,기획현황!$F:$BS,기획현황!$BC$1,FALSE))=TRUE,"",VLOOKUP(MID($D$3,10,100)&amp;$A62,기획현황!$F:$BS,기획현황!$BC$1,FALSE))</f>
        <v/>
      </c>
      <c r="K62" s="1176">
        <f>SUMIF(기획현황!$F:$F,MID($D$3,10,100)&amp;$A62,기획현황!BJ:BJ)</f>
        <v>0</v>
      </c>
      <c r="L62" s="1175" t="str">
        <f>IF(ISERROR(VLOOKUP(MID($D$3,10,100)&amp;$A62,기획현황!$F:$BS,기획현황!$BD$1,FALSE))=TRUE,"",VLOOKUP(MID($D$3,10,100)&amp;$A62,기획현황!$F:$BS,기획현황!$BD$1,FALSE))</f>
        <v/>
      </c>
      <c r="M62" s="1176">
        <f>SUMIF(기획현황!$F:$F,MID($D$3,10,100)&amp;$A62,기획현황!BK:BK)</f>
        <v>0</v>
      </c>
      <c r="N62" s="1175" t="str">
        <f>IF(ISERROR(VLOOKUP(MID($D$3,10,100)&amp;$A62,기획현황!$F:$BS,기획현황!$BE$1,FALSE))=TRUE,"",VLOOKUP(MID($D$3,10,100)&amp;$A62,기획현황!$F:$BS,기획현황!$BE$1,FALSE))</f>
        <v/>
      </c>
      <c r="O62" s="1176">
        <f>SUMIF(기획현황!$F:$F,MID($D$3,10,100)&amp;$A62,기획현황!BL:BL)</f>
        <v>0</v>
      </c>
      <c r="P62" s="1175" t="str">
        <f>IF(ISERROR(VLOOKUP(MID($D$3,10,100)&amp;$A62,기획현황!$F:$BS,기획현황!$BF$1,FALSE))=TRUE,"",VLOOKUP(MID($D$3,10,100)&amp;$A62,기획현황!$F:$BS,기획현황!$BF$1,FALSE))</f>
        <v/>
      </c>
      <c r="Q62" s="1176">
        <f>SUMIF(기획현황!$F:$F,MID($D$3,10,100)&amp;$A62,기획현황!BM:BM)</f>
        <v>0</v>
      </c>
      <c r="R62" s="1177" t="str">
        <f>IF(ISERROR(VLOOKUP(MID($D$3,10,100)&amp;$A62,기획현황!$F:$BR,기획현황!$AV$1,FALSE))=TRUE,"",VLOOKUP(MID($D$3,10,100)&amp;$A62,기획현황!$F:$BR,기획현황!$AV$1,FALSE))</f>
        <v/>
      </c>
      <c r="S62" s="528"/>
      <c r="T62" s="1177">
        <f t="shared" si="3"/>
        <v>0</v>
      </c>
      <c r="U62" s="1177">
        <f t="shared" si="0"/>
        <v>0</v>
      </c>
      <c r="V62" s="493"/>
      <c r="W62" s="337"/>
    </row>
    <row r="63" spans="1:23" s="339" customFormat="1" ht="16.5" customHeight="1">
      <c r="A63" s="1174">
        <f t="shared" si="4"/>
        <v>45</v>
      </c>
      <c r="B63" s="332"/>
      <c r="C63" s="351">
        <f t="shared" si="1"/>
        <v>0</v>
      </c>
      <c r="D63" s="351" t="str">
        <f>IF(ISERROR(VLOOKUP(MID($D$3,10,100)&amp;$A63,기획현황!$F:$BR,기획현황!$U$1,FALSE))=TRUE,"",VLOOKUP(MID($D$3,10,100)&amp;$A63,기획현황!$F:$BR,기획현황!$U$1,FALSE))</f>
        <v/>
      </c>
      <c r="E63" s="351" t="str">
        <f>IF(ISERROR(VLOOKUP(MID($D$3,10,100)&amp;$A63,기획현황!$F:$BR,기획현황!$X$1,FALSE))=TRUE,"",VLOOKUP(MID($D$3,10,100)&amp;$A63,기획현황!$F:$BR,기획현황!$X$1,FALSE))</f>
        <v/>
      </c>
      <c r="F63" s="353">
        <f>SUMIF(기획현황!$F:$F,MID($D$3,10,100)&amp;$A63,기획현황!AF:AF)</f>
        <v>0</v>
      </c>
      <c r="G63" s="353">
        <f t="shared" si="2"/>
        <v>0</v>
      </c>
      <c r="H63" s="1175" t="str">
        <f>IF(ISERROR(VLOOKUP(MID($D$3,10,100)&amp;$A63,기획현황!$F:$BS,기획현황!$BB$1,FALSE))=TRUE,"",VLOOKUP(MID($D$3,10,100)&amp;$A63,기획현황!$F:$BS,기획현황!$BB$1,FALSE))</f>
        <v/>
      </c>
      <c r="I63" s="1176">
        <f>SUMIF(기획현황!$F:$F,MID($D$3,10,100)&amp;$A63,기획현황!BI:BI)</f>
        <v>0</v>
      </c>
      <c r="J63" s="1175" t="str">
        <f>IF(ISERROR(VLOOKUP(MID($D$3,10,100)&amp;$A63,기획현황!$F:$BS,기획현황!$BC$1,FALSE))=TRUE,"",VLOOKUP(MID($D$3,10,100)&amp;$A63,기획현황!$F:$BS,기획현황!$BC$1,FALSE))</f>
        <v/>
      </c>
      <c r="K63" s="1176">
        <f>SUMIF(기획현황!$F:$F,MID($D$3,10,100)&amp;$A63,기획현황!BJ:BJ)</f>
        <v>0</v>
      </c>
      <c r="L63" s="1175" t="str">
        <f>IF(ISERROR(VLOOKUP(MID($D$3,10,100)&amp;$A63,기획현황!$F:$BS,기획현황!$BD$1,FALSE))=TRUE,"",VLOOKUP(MID($D$3,10,100)&amp;$A63,기획현황!$F:$BS,기획현황!$BD$1,FALSE))</f>
        <v/>
      </c>
      <c r="M63" s="1176">
        <f>SUMIF(기획현황!$F:$F,MID($D$3,10,100)&amp;$A63,기획현황!BK:BK)</f>
        <v>0</v>
      </c>
      <c r="N63" s="1175" t="str">
        <f>IF(ISERROR(VLOOKUP(MID($D$3,10,100)&amp;$A63,기획현황!$F:$BS,기획현황!$BE$1,FALSE))=TRUE,"",VLOOKUP(MID($D$3,10,100)&amp;$A63,기획현황!$F:$BS,기획현황!$BE$1,FALSE))</f>
        <v/>
      </c>
      <c r="O63" s="1176">
        <f>SUMIF(기획현황!$F:$F,MID($D$3,10,100)&amp;$A63,기획현황!BL:BL)</f>
        <v>0</v>
      </c>
      <c r="P63" s="1175" t="str">
        <f>IF(ISERROR(VLOOKUP(MID($D$3,10,100)&amp;$A63,기획현황!$F:$BS,기획현황!$BF$1,FALSE))=TRUE,"",VLOOKUP(MID($D$3,10,100)&amp;$A63,기획현황!$F:$BS,기획현황!$BF$1,FALSE))</f>
        <v/>
      </c>
      <c r="Q63" s="1176">
        <f>SUMIF(기획현황!$F:$F,MID($D$3,10,100)&amp;$A63,기획현황!BM:BM)</f>
        <v>0</v>
      </c>
      <c r="R63" s="1177" t="str">
        <f>IF(ISERROR(VLOOKUP(MID($D$3,10,100)&amp;$A63,기획현황!$F:$BR,기획현황!$AV$1,FALSE))=TRUE,"",VLOOKUP(MID($D$3,10,100)&amp;$A63,기획현황!$F:$BR,기획현황!$AV$1,FALSE))</f>
        <v/>
      </c>
      <c r="S63" s="528"/>
      <c r="T63" s="1177">
        <f t="shared" si="3"/>
        <v>0</v>
      </c>
      <c r="U63" s="1177">
        <f t="shared" si="0"/>
        <v>0</v>
      </c>
      <c r="V63" s="493"/>
      <c r="W63" s="337"/>
    </row>
    <row r="64" spans="1:23" s="339" customFormat="1" ht="16.5" customHeight="1">
      <c r="A64" s="1174">
        <f t="shared" si="4"/>
        <v>46</v>
      </c>
      <c r="B64" s="332"/>
      <c r="C64" s="351">
        <f t="shared" si="1"/>
        <v>0</v>
      </c>
      <c r="D64" s="351" t="str">
        <f>IF(ISERROR(VLOOKUP(MID($D$3,10,100)&amp;$A64,기획현황!$F:$BR,기획현황!$U$1,FALSE))=TRUE,"",VLOOKUP(MID($D$3,10,100)&amp;$A64,기획현황!$F:$BR,기획현황!$U$1,FALSE))</f>
        <v/>
      </c>
      <c r="E64" s="351" t="str">
        <f>IF(ISERROR(VLOOKUP(MID($D$3,10,100)&amp;$A64,기획현황!$F:$BR,기획현황!$X$1,FALSE))=TRUE,"",VLOOKUP(MID($D$3,10,100)&amp;$A64,기획현황!$F:$BR,기획현황!$X$1,FALSE))</f>
        <v/>
      </c>
      <c r="F64" s="353">
        <f>SUMIF(기획현황!$F:$F,MID($D$3,10,100)&amp;$A64,기획현황!AF:AF)</f>
        <v>0</v>
      </c>
      <c r="G64" s="353">
        <f t="shared" si="2"/>
        <v>0</v>
      </c>
      <c r="H64" s="1175" t="str">
        <f>IF(ISERROR(VLOOKUP(MID($D$3,10,100)&amp;$A64,기획현황!$F:$BS,기획현황!$BB$1,FALSE))=TRUE,"",VLOOKUP(MID($D$3,10,100)&amp;$A64,기획현황!$F:$BS,기획현황!$BB$1,FALSE))</f>
        <v/>
      </c>
      <c r="I64" s="1176">
        <f>SUMIF(기획현황!$F:$F,MID($D$3,10,100)&amp;$A64,기획현황!BI:BI)</f>
        <v>0</v>
      </c>
      <c r="J64" s="1175" t="str">
        <f>IF(ISERROR(VLOOKUP(MID($D$3,10,100)&amp;$A64,기획현황!$F:$BS,기획현황!$BC$1,FALSE))=TRUE,"",VLOOKUP(MID($D$3,10,100)&amp;$A64,기획현황!$F:$BS,기획현황!$BC$1,FALSE))</f>
        <v/>
      </c>
      <c r="K64" s="1176">
        <f>SUMIF(기획현황!$F:$F,MID($D$3,10,100)&amp;$A64,기획현황!BJ:BJ)</f>
        <v>0</v>
      </c>
      <c r="L64" s="1175" t="str">
        <f>IF(ISERROR(VLOOKUP(MID($D$3,10,100)&amp;$A64,기획현황!$F:$BS,기획현황!$BD$1,FALSE))=TRUE,"",VLOOKUP(MID($D$3,10,100)&amp;$A64,기획현황!$F:$BS,기획현황!$BD$1,FALSE))</f>
        <v/>
      </c>
      <c r="M64" s="1176">
        <f>SUMIF(기획현황!$F:$F,MID($D$3,10,100)&amp;$A64,기획현황!BK:BK)</f>
        <v>0</v>
      </c>
      <c r="N64" s="1175" t="str">
        <f>IF(ISERROR(VLOOKUP(MID($D$3,10,100)&amp;$A64,기획현황!$F:$BS,기획현황!$BE$1,FALSE))=TRUE,"",VLOOKUP(MID($D$3,10,100)&amp;$A64,기획현황!$F:$BS,기획현황!$BE$1,FALSE))</f>
        <v/>
      </c>
      <c r="O64" s="1176">
        <f>SUMIF(기획현황!$F:$F,MID($D$3,10,100)&amp;$A64,기획현황!BL:BL)</f>
        <v>0</v>
      </c>
      <c r="P64" s="1175" t="str">
        <f>IF(ISERROR(VLOOKUP(MID($D$3,10,100)&amp;$A64,기획현황!$F:$BS,기획현황!$BF$1,FALSE))=TRUE,"",VLOOKUP(MID($D$3,10,100)&amp;$A64,기획현황!$F:$BS,기획현황!$BF$1,FALSE))</f>
        <v/>
      </c>
      <c r="Q64" s="1176">
        <f>SUMIF(기획현황!$F:$F,MID($D$3,10,100)&amp;$A64,기획현황!BM:BM)</f>
        <v>0</v>
      </c>
      <c r="R64" s="1177" t="str">
        <f>IF(ISERROR(VLOOKUP(MID($D$3,10,100)&amp;$A64,기획현황!$F:$BR,기획현황!$AV$1,FALSE))=TRUE,"",VLOOKUP(MID($D$3,10,100)&amp;$A64,기획현황!$F:$BR,기획현황!$AV$1,FALSE))</f>
        <v/>
      </c>
      <c r="S64" s="528"/>
      <c r="T64" s="1177">
        <f t="shared" si="3"/>
        <v>0</v>
      </c>
      <c r="U64" s="1177">
        <f t="shared" si="0"/>
        <v>0</v>
      </c>
      <c r="V64" s="493"/>
      <c r="W64" s="337"/>
    </row>
    <row r="65" spans="1:23" s="339" customFormat="1" ht="16.5" customHeight="1">
      <c r="A65" s="1174">
        <f t="shared" si="4"/>
        <v>47</v>
      </c>
      <c r="B65" s="332"/>
      <c r="C65" s="351">
        <f t="shared" si="1"/>
        <v>0</v>
      </c>
      <c r="D65" s="351" t="str">
        <f>IF(ISERROR(VLOOKUP(MID($D$3,10,100)&amp;$A65,기획현황!$F:$BR,기획현황!$U$1,FALSE))=TRUE,"",VLOOKUP(MID($D$3,10,100)&amp;$A65,기획현황!$F:$BR,기획현황!$U$1,FALSE))</f>
        <v/>
      </c>
      <c r="E65" s="351" t="str">
        <f>IF(ISERROR(VLOOKUP(MID($D$3,10,100)&amp;$A65,기획현황!$F:$BR,기획현황!$X$1,FALSE))=TRUE,"",VLOOKUP(MID($D$3,10,100)&amp;$A65,기획현황!$F:$BR,기획현황!$X$1,FALSE))</f>
        <v/>
      </c>
      <c r="F65" s="353">
        <f>SUMIF(기획현황!$F:$F,MID($D$3,10,100)&amp;$A65,기획현황!AF:AF)</f>
        <v>0</v>
      </c>
      <c r="G65" s="353">
        <f t="shared" si="2"/>
        <v>0</v>
      </c>
      <c r="H65" s="1175" t="str">
        <f>IF(ISERROR(VLOOKUP(MID($D$3,10,100)&amp;$A65,기획현황!$F:$BS,기획현황!$BB$1,FALSE))=TRUE,"",VLOOKUP(MID($D$3,10,100)&amp;$A65,기획현황!$F:$BS,기획현황!$BB$1,FALSE))</f>
        <v/>
      </c>
      <c r="I65" s="1176">
        <f>SUMIF(기획현황!$F:$F,MID($D$3,10,100)&amp;$A65,기획현황!BI:BI)</f>
        <v>0</v>
      </c>
      <c r="J65" s="1175" t="str">
        <f>IF(ISERROR(VLOOKUP(MID($D$3,10,100)&amp;$A65,기획현황!$F:$BS,기획현황!$BC$1,FALSE))=TRUE,"",VLOOKUP(MID($D$3,10,100)&amp;$A65,기획현황!$F:$BS,기획현황!$BC$1,FALSE))</f>
        <v/>
      </c>
      <c r="K65" s="1176">
        <f>SUMIF(기획현황!$F:$F,MID($D$3,10,100)&amp;$A65,기획현황!BJ:BJ)</f>
        <v>0</v>
      </c>
      <c r="L65" s="1175" t="str">
        <f>IF(ISERROR(VLOOKUP(MID($D$3,10,100)&amp;$A65,기획현황!$F:$BS,기획현황!$BD$1,FALSE))=TRUE,"",VLOOKUP(MID($D$3,10,100)&amp;$A65,기획현황!$F:$BS,기획현황!$BD$1,FALSE))</f>
        <v/>
      </c>
      <c r="M65" s="1176">
        <f>SUMIF(기획현황!$F:$F,MID($D$3,10,100)&amp;$A65,기획현황!BK:BK)</f>
        <v>0</v>
      </c>
      <c r="N65" s="1175" t="str">
        <f>IF(ISERROR(VLOOKUP(MID($D$3,10,100)&amp;$A65,기획현황!$F:$BS,기획현황!$BE$1,FALSE))=TRUE,"",VLOOKUP(MID($D$3,10,100)&amp;$A65,기획현황!$F:$BS,기획현황!$BE$1,FALSE))</f>
        <v/>
      </c>
      <c r="O65" s="1176">
        <f>SUMIF(기획현황!$F:$F,MID($D$3,10,100)&amp;$A65,기획현황!BL:BL)</f>
        <v>0</v>
      </c>
      <c r="P65" s="1175" t="str">
        <f>IF(ISERROR(VLOOKUP(MID($D$3,10,100)&amp;$A65,기획현황!$F:$BS,기획현황!$BF$1,FALSE))=TRUE,"",VLOOKUP(MID($D$3,10,100)&amp;$A65,기획현황!$F:$BS,기획현황!$BF$1,FALSE))</f>
        <v/>
      </c>
      <c r="Q65" s="1176">
        <f>SUMIF(기획현황!$F:$F,MID($D$3,10,100)&amp;$A65,기획현황!BM:BM)</f>
        <v>0</v>
      </c>
      <c r="R65" s="1177" t="str">
        <f>IF(ISERROR(VLOOKUP(MID($D$3,10,100)&amp;$A65,기획현황!$F:$BR,기획현황!$AV$1,FALSE))=TRUE,"",VLOOKUP(MID($D$3,10,100)&amp;$A65,기획현황!$F:$BR,기획현황!$AV$1,FALSE))</f>
        <v/>
      </c>
      <c r="S65" s="528"/>
      <c r="T65" s="1177">
        <f t="shared" si="3"/>
        <v>0</v>
      </c>
      <c r="U65" s="1177">
        <f t="shared" si="0"/>
        <v>0</v>
      </c>
      <c r="V65" s="493"/>
      <c r="W65" s="337"/>
    </row>
    <row r="66" spans="1:23" s="339" customFormat="1" ht="16.5" customHeight="1">
      <c r="A66" s="1174">
        <f t="shared" si="4"/>
        <v>48</v>
      </c>
      <c r="B66" s="332"/>
      <c r="C66" s="351">
        <f t="shared" si="1"/>
        <v>0</v>
      </c>
      <c r="D66" s="351" t="str">
        <f>IF(ISERROR(VLOOKUP(MID($D$3,10,100)&amp;$A66,기획현황!$F:$BR,기획현황!$U$1,FALSE))=TRUE,"",VLOOKUP(MID($D$3,10,100)&amp;$A66,기획현황!$F:$BR,기획현황!$U$1,FALSE))</f>
        <v/>
      </c>
      <c r="E66" s="351" t="str">
        <f>IF(ISERROR(VLOOKUP(MID($D$3,10,100)&amp;$A66,기획현황!$F:$BR,기획현황!$X$1,FALSE))=TRUE,"",VLOOKUP(MID($D$3,10,100)&amp;$A66,기획현황!$F:$BR,기획현황!$X$1,FALSE))</f>
        <v/>
      </c>
      <c r="F66" s="353">
        <f>SUMIF(기획현황!$F:$F,MID($D$3,10,100)&amp;$A66,기획현황!AF:AF)</f>
        <v>0</v>
      </c>
      <c r="G66" s="353">
        <f t="shared" si="2"/>
        <v>0</v>
      </c>
      <c r="H66" s="1175" t="str">
        <f>IF(ISERROR(VLOOKUP(MID($D$3,10,100)&amp;$A66,기획현황!$F:$BS,기획현황!$BB$1,FALSE))=TRUE,"",VLOOKUP(MID($D$3,10,100)&amp;$A66,기획현황!$F:$BS,기획현황!$BB$1,FALSE))</f>
        <v/>
      </c>
      <c r="I66" s="1176">
        <f>SUMIF(기획현황!$F:$F,MID($D$3,10,100)&amp;$A66,기획현황!BI:BI)</f>
        <v>0</v>
      </c>
      <c r="J66" s="1175" t="str">
        <f>IF(ISERROR(VLOOKUP(MID($D$3,10,100)&amp;$A66,기획현황!$F:$BS,기획현황!$BC$1,FALSE))=TRUE,"",VLOOKUP(MID($D$3,10,100)&amp;$A66,기획현황!$F:$BS,기획현황!$BC$1,FALSE))</f>
        <v/>
      </c>
      <c r="K66" s="1176">
        <f>SUMIF(기획현황!$F:$F,MID($D$3,10,100)&amp;$A66,기획현황!BJ:BJ)</f>
        <v>0</v>
      </c>
      <c r="L66" s="1175" t="str">
        <f>IF(ISERROR(VLOOKUP(MID($D$3,10,100)&amp;$A66,기획현황!$F:$BS,기획현황!$BD$1,FALSE))=TRUE,"",VLOOKUP(MID($D$3,10,100)&amp;$A66,기획현황!$F:$BS,기획현황!$BD$1,FALSE))</f>
        <v/>
      </c>
      <c r="M66" s="1176">
        <f>SUMIF(기획현황!$F:$F,MID($D$3,10,100)&amp;$A66,기획현황!BK:BK)</f>
        <v>0</v>
      </c>
      <c r="N66" s="1175" t="str">
        <f>IF(ISERROR(VLOOKUP(MID($D$3,10,100)&amp;$A66,기획현황!$F:$BS,기획현황!$BE$1,FALSE))=TRUE,"",VLOOKUP(MID($D$3,10,100)&amp;$A66,기획현황!$F:$BS,기획현황!$BE$1,FALSE))</f>
        <v/>
      </c>
      <c r="O66" s="1176">
        <f>SUMIF(기획현황!$F:$F,MID($D$3,10,100)&amp;$A66,기획현황!BL:BL)</f>
        <v>0</v>
      </c>
      <c r="P66" s="1175" t="str">
        <f>IF(ISERROR(VLOOKUP(MID($D$3,10,100)&amp;$A66,기획현황!$F:$BS,기획현황!$BF$1,FALSE))=TRUE,"",VLOOKUP(MID($D$3,10,100)&amp;$A66,기획현황!$F:$BS,기획현황!$BF$1,FALSE))</f>
        <v/>
      </c>
      <c r="Q66" s="1176">
        <f>SUMIF(기획현황!$F:$F,MID($D$3,10,100)&amp;$A66,기획현황!BM:BM)</f>
        <v>0</v>
      </c>
      <c r="R66" s="1177" t="str">
        <f>IF(ISERROR(VLOOKUP(MID($D$3,10,100)&amp;$A66,기획현황!$F:$BR,기획현황!$AV$1,FALSE))=TRUE,"",VLOOKUP(MID($D$3,10,100)&amp;$A66,기획현황!$F:$BR,기획현황!$AV$1,FALSE))</f>
        <v/>
      </c>
      <c r="S66" s="528"/>
      <c r="T66" s="1177">
        <f t="shared" si="3"/>
        <v>0</v>
      </c>
      <c r="U66" s="1177">
        <f t="shared" si="0"/>
        <v>0</v>
      </c>
      <c r="V66" s="493"/>
      <c r="W66" s="337"/>
    </row>
    <row r="67" spans="1:23" s="339" customFormat="1" ht="16.5" customHeight="1">
      <c r="A67" s="1174">
        <f t="shared" si="4"/>
        <v>49</v>
      </c>
      <c r="B67" s="332"/>
      <c r="C67" s="351">
        <f t="shared" si="1"/>
        <v>0</v>
      </c>
      <c r="D67" s="351" t="str">
        <f>IF(ISERROR(VLOOKUP(MID($D$3,10,100)&amp;$A67,기획현황!$F:$BR,기획현황!$U$1,FALSE))=TRUE,"",VLOOKUP(MID($D$3,10,100)&amp;$A67,기획현황!$F:$BR,기획현황!$U$1,FALSE))</f>
        <v/>
      </c>
      <c r="E67" s="351" t="str">
        <f>IF(ISERROR(VLOOKUP(MID($D$3,10,100)&amp;$A67,기획현황!$F:$BR,기획현황!$X$1,FALSE))=TRUE,"",VLOOKUP(MID($D$3,10,100)&amp;$A67,기획현황!$F:$BR,기획현황!$X$1,FALSE))</f>
        <v/>
      </c>
      <c r="F67" s="353">
        <f>SUMIF(기획현황!$F:$F,MID($D$3,10,100)&amp;$A67,기획현황!AF:AF)</f>
        <v>0</v>
      </c>
      <c r="G67" s="353">
        <f t="shared" si="2"/>
        <v>0</v>
      </c>
      <c r="H67" s="1175" t="str">
        <f>IF(ISERROR(VLOOKUP(MID($D$3,10,100)&amp;$A67,기획현황!$F:$BS,기획현황!$BB$1,FALSE))=TRUE,"",VLOOKUP(MID($D$3,10,100)&amp;$A67,기획현황!$F:$BS,기획현황!$BB$1,FALSE))</f>
        <v/>
      </c>
      <c r="I67" s="1176">
        <f>SUMIF(기획현황!$F:$F,MID($D$3,10,100)&amp;$A67,기획현황!BI:BI)</f>
        <v>0</v>
      </c>
      <c r="J67" s="1175" t="str">
        <f>IF(ISERROR(VLOOKUP(MID($D$3,10,100)&amp;$A67,기획현황!$F:$BS,기획현황!$BC$1,FALSE))=TRUE,"",VLOOKUP(MID($D$3,10,100)&amp;$A67,기획현황!$F:$BS,기획현황!$BC$1,FALSE))</f>
        <v/>
      </c>
      <c r="K67" s="1176">
        <f>SUMIF(기획현황!$F:$F,MID($D$3,10,100)&amp;$A67,기획현황!BJ:BJ)</f>
        <v>0</v>
      </c>
      <c r="L67" s="1175" t="str">
        <f>IF(ISERROR(VLOOKUP(MID($D$3,10,100)&amp;$A67,기획현황!$F:$BS,기획현황!$BD$1,FALSE))=TRUE,"",VLOOKUP(MID($D$3,10,100)&amp;$A67,기획현황!$F:$BS,기획현황!$BD$1,FALSE))</f>
        <v/>
      </c>
      <c r="M67" s="1176">
        <f>SUMIF(기획현황!$F:$F,MID($D$3,10,100)&amp;$A67,기획현황!BK:BK)</f>
        <v>0</v>
      </c>
      <c r="N67" s="1175" t="str">
        <f>IF(ISERROR(VLOOKUP(MID($D$3,10,100)&amp;$A67,기획현황!$F:$BS,기획현황!$BE$1,FALSE))=TRUE,"",VLOOKUP(MID($D$3,10,100)&amp;$A67,기획현황!$F:$BS,기획현황!$BE$1,FALSE))</f>
        <v/>
      </c>
      <c r="O67" s="1176">
        <f>SUMIF(기획현황!$F:$F,MID($D$3,10,100)&amp;$A67,기획현황!BL:BL)</f>
        <v>0</v>
      </c>
      <c r="P67" s="1175" t="str">
        <f>IF(ISERROR(VLOOKUP(MID($D$3,10,100)&amp;$A67,기획현황!$F:$BS,기획현황!$BF$1,FALSE))=TRUE,"",VLOOKUP(MID($D$3,10,100)&amp;$A67,기획현황!$F:$BS,기획현황!$BF$1,FALSE))</f>
        <v/>
      </c>
      <c r="Q67" s="1176">
        <f>SUMIF(기획현황!$F:$F,MID($D$3,10,100)&amp;$A67,기획현황!BM:BM)</f>
        <v>0</v>
      </c>
      <c r="R67" s="1177" t="str">
        <f>IF(ISERROR(VLOOKUP(MID($D$3,10,100)&amp;$A67,기획현황!$F:$BR,기획현황!$AV$1,FALSE))=TRUE,"",VLOOKUP(MID($D$3,10,100)&amp;$A67,기획현황!$F:$BR,기획현황!$AV$1,FALSE))</f>
        <v/>
      </c>
      <c r="S67" s="528"/>
      <c r="T67" s="1177">
        <f t="shared" si="3"/>
        <v>0</v>
      </c>
      <c r="U67" s="1177">
        <f t="shared" si="0"/>
        <v>0</v>
      </c>
      <c r="V67" s="493"/>
      <c r="W67" s="337"/>
    </row>
    <row r="68" spans="1:23" s="339" customFormat="1" ht="16.5" customHeight="1">
      <c r="A68" s="1174">
        <f t="shared" si="4"/>
        <v>50</v>
      </c>
      <c r="B68" s="332"/>
      <c r="C68" s="351">
        <f t="shared" si="1"/>
        <v>0</v>
      </c>
      <c r="D68" s="351" t="str">
        <f>IF(ISERROR(VLOOKUP(MID($D$3,10,100)&amp;$A68,기획현황!$F:$BR,기획현황!$U$1,FALSE))=TRUE,"",VLOOKUP(MID($D$3,10,100)&amp;$A68,기획현황!$F:$BR,기획현황!$U$1,FALSE))</f>
        <v/>
      </c>
      <c r="E68" s="351" t="str">
        <f>IF(ISERROR(VLOOKUP(MID($D$3,10,100)&amp;$A68,기획현황!$F:$BR,기획현황!$X$1,FALSE))=TRUE,"",VLOOKUP(MID($D$3,10,100)&amp;$A68,기획현황!$F:$BR,기획현황!$X$1,FALSE))</f>
        <v/>
      </c>
      <c r="F68" s="353">
        <f>SUMIF(기획현황!$F:$F,MID($D$3,10,100)&amp;$A68,기획현황!AF:AF)</f>
        <v>0</v>
      </c>
      <c r="G68" s="353">
        <f t="shared" si="2"/>
        <v>0</v>
      </c>
      <c r="H68" s="1175" t="str">
        <f>IF(ISERROR(VLOOKUP(MID($D$3,10,100)&amp;$A68,기획현황!$F:$BS,기획현황!$BB$1,FALSE))=TRUE,"",VLOOKUP(MID($D$3,10,100)&amp;$A68,기획현황!$F:$BS,기획현황!$BB$1,FALSE))</f>
        <v/>
      </c>
      <c r="I68" s="1176">
        <f>SUMIF(기획현황!$F:$F,MID($D$3,10,100)&amp;$A68,기획현황!BI:BI)</f>
        <v>0</v>
      </c>
      <c r="J68" s="1175" t="str">
        <f>IF(ISERROR(VLOOKUP(MID($D$3,10,100)&amp;$A68,기획현황!$F:$BS,기획현황!$BC$1,FALSE))=TRUE,"",VLOOKUP(MID($D$3,10,100)&amp;$A68,기획현황!$F:$BS,기획현황!$BC$1,FALSE))</f>
        <v/>
      </c>
      <c r="K68" s="1176">
        <f>SUMIF(기획현황!$F:$F,MID($D$3,10,100)&amp;$A68,기획현황!BJ:BJ)</f>
        <v>0</v>
      </c>
      <c r="L68" s="1175" t="str">
        <f>IF(ISERROR(VLOOKUP(MID($D$3,10,100)&amp;$A68,기획현황!$F:$BS,기획현황!$BD$1,FALSE))=TRUE,"",VLOOKUP(MID($D$3,10,100)&amp;$A68,기획현황!$F:$BS,기획현황!$BD$1,FALSE))</f>
        <v/>
      </c>
      <c r="M68" s="1176">
        <f>SUMIF(기획현황!$F:$F,MID($D$3,10,100)&amp;$A68,기획현황!BK:BK)</f>
        <v>0</v>
      </c>
      <c r="N68" s="1175" t="str">
        <f>IF(ISERROR(VLOOKUP(MID($D$3,10,100)&amp;$A68,기획현황!$F:$BS,기획현황!$BE$1,FALSE))=TRUE,"",VLOOKUP(MID($D$3,10,100)&amp;$A68,기획현황!$F:$BS,기획현황!$BE$1,FALSE))</f>
        <v/>
      </c>
      <c r="O68" s="1176">
        <f>SUMIF(기획현황!$F:$F,MID($D$3,10,100)&amp;$A68,기획현황!BL:BL)</f>
        <v>0</v>
      </c>
      <c r="P68" s="1175" t="str">
        <f>IF(ISERROR(VLOOKUP(MID($D$3,10,100)&amp;$A68,기획현황!$F:$BS,기획현황!$BF$1,FALSE))=TRUE,"",VLOOKUP(MID($D$3,10,100)&amp;$A68,기획현황!$F:$BS,기획현황!$BF$1,FALSE))</f>
        <v/>
      </c>
      <c r="Q68" s="1176">
        <f>SUMIF(기획현황!$F:$F,MID($D$3,10,100)&amp;$A68,기획현황!BM:BM)</f>
        <v>0</v>
      </c>
      <c r="R68" s="1177" t="str">
        <f>IF(ISERROR(VLOOKUP(MID($D$3,10,100)&amp;$A68,기획현황!$F:$BR,기획현황!$AV$1,FALSE))=TRUE,"",VLOOKUP(MID($D$3,10,100)&amp;$A68,기획현황!$F:$BR,기획현황!$AV$1,FALSE))</f>
        <v/>
      </c>
      <c r="S68" s="528"/>
      <c r="T68" s="1177">
        <f t="shared" si="3"/>
        <v>0</v>
      </c>
      <c r="U68" s="1177">
        <f t="shared" si="0"/>
        <v>0</v>
      </c>
      <c r="V68" s="493"/>
      <c r="W68" s="337"/>
    </row>
    <row r="69" spans="1:23" s="339" customFormat="1" ht="16.5" customHeight="1">
      <c r="A69" s="1174">
        <f>A68+1</f>
        <v>51</v>
      </c>
      <c r="B69" s="332"/>
      <c r="C69" s="351">
        <f t="shared" ref="C69:C117" si="5">IF(F69=0,0,$A69)</f>
        <v>0</v>
      </c>
      <c r="D69" s="351" t="str">
        <f>IF(ISERROR(VLOOKUP(MID($D$3,10,100)&amp;$A69,기획현황!$F:$BR,기획현황!$U$1,FALSE))=TRUE,"",VLOOKUP(MID($D$3,10,100)&amp;$A69,기획현황!$F:$BR,기획현황!$U$1,FALSE))</f>
        <v/>
      </c>
      <c r="E69" s="351" t="str">
        <f>IF(ISERROR(VLOOKUP(MID($D$3,10,100)&amp;$A69,기획현황!$F:$BR,기획현황!$X$1,FALSE))=TRUE,"",VLOOKUP(MID($D$3,10,100)&amp;$A69,기획현황!$F:$BR,기획현황!$X$1,FALSE))</f>
        <v/>
      </c>
      <c r="F69" s="353">
        <f>SUMIF(기획현황!$F:$F,MID($D$3,10,100)&amp;$A69,기획현황!AF:AF)</f>
        <v>0</v>
      </c>
      <c r="G69" s="353">
        <f t="shared" ref="G69:G117" si="6">SUM(I69,K69,M69,O69,Q69)</f>
        <v>0</v>
      </c>
      <c r="H69" s="1175" t="str">
        <f>IF(ISERROR(VLOOKUP(MID($D$3,10,100)&amp;$A69,기획현황!$F:$BS,기획현황!$BB$1,FALSE))=TRUE,"",VLOOKUP(MID($D$3,10,100)&amp;$A69,기획현황!$F:$BS,기획현황!$BB$1,FALSE))</f>
        <v/>
      </c>
      <c r="I69" s="1176">
        <f>SUMIF(기획현황!$F:$F,MID($D$3,10,100)&amp;$A69,기획현황!BI:BI)</f>
        <v>0</v>
      </c>
      <c r="J69" s="1175" t="str">
        <f>IF(ISERROR(VLOOKUP(MID($D$3,10,100)&amp;$A69,기획현황!$F:$BS,기획현황!$BC$1,FALSE))=TRUE,"",VLOOKUP(MID($D$3,10,100)&amp;$A69,기획현황!$F:$BS,기획현황!$BC$1,FALSE))</f>
        <v/>
      </c>
      <c r="K69" s="1176">
        <f>SUMIF(기획현황!$F:$F,MID($D$3,10,100)&amp;$A69,기획현황!BJ:BJ)</f>
        <v>0</v>
      </c>
      <c r="L69" s="1175" t="str">
        <f>IF(ISERROR(VLOOKUP(MID($D$3,10,100)&amp;$A69,기획현황!$F:$BS,기획현황!$BD$1,FALSE))=TRUE,"",VLOOKUP(MID($D$3,10,100)&amp;$A69,기획현황!$F:$BS,기획현황!$BD$1,FALSE))</f>
        <v/>
      </c>
      <c r="M69" s="1176">
        <f>SUMIF(기획현황!$F:$F,MID($D$3,10,100)&amp;$A69,기획현황!BK:BK)</f>
        <v>0</v>
      </c>
      <c r="N69" s="1175" t="str">
        <f>IF(ISERROR(VLOOKUP(MID($D$3,10,100)&amp;$A69,기획현황!$F:$BS,기획현황!$BE$1,FALSE))=TRUE,"",VLOOKUP(MID($D$3,10,100)&amp;$A69,기획현황!$F:$BS,기획현황!$BE$1,FALSE))</f>
        <v/>
      </c>
      <c r="O69" s="1176">
        <f>SUMIF(기획현황!$F:$F,MID($D$3,10,100)&amp;$A69,기획현황!BL:BL)</f>
        <v>0</v>
      </c>
      <c r="P69" s="1175" t="str">
        <f>IF(ISERROR(VLOOKUP(MID($D$3,10,100)&amp;$A69,기획현황!$F:$BS,기획현황!$BF$1,FALSE))=TRUE,"",VLOOKUP(MID($D$3,10,100)&amp;$A69,기획현황!$F:$BS,기획현황!$BF$1,FALSE))</f>
        <v/>
      </c>
      <c r="Q69" s="1176">
        <f>SUMIF(기획현황!$F:$F,MID($D$3,10,100)&amp;$A69,기획현황!BM:BM)</f>
        <v>0</v>
      </c>
      <c r="R69" s="1177" t="str">
        <f>IF(ISERROR(VLOOKUP(MID($D$3,10,100)&amp;$A69,기획현황!$F:$BR,기획현황!$AV$1,FALSE))=TRUE,"",VLOOKUP(MID($D$3,10,100)&amp;$A69,기획현황!$F:$BR,기획현황!$AV$1,FALSE))</f>
        <v/>
      </c>
      <c r="S69" s="528"/>
      <c r="T69" s="1177">
        <f t="shared" si="3"/>
        <v>0</v>
      </c>
      <c r="U69" s="1177">
        <f t="shared" si="0"/>
        <v>0</v>
      </c>
      <c r="V69" s="493"/>
      <c r="W69" s="337"/>
    </row>
    <row r="70" spans="1:23" s="339" customFormat="1" ht="16.5" customHeight="1">
      <c r="A70" s="1174">
        <f t="shared" si="4"/>
        <v>52</v>
      </c>
      <c r="B70" s="332"/>
      <c r="C70" s="351">
        <f t="shared" si="5"/>
        <v>0</v>
      </c>
      <c r="D70" s="351" t="str">
        <f>IF(ISERROR(VLOOKUP(MID($D$3,10,100)&amp;$A70,기획현황!$F:$BR,기획현황!$U$1,FALSE))=TRUE,"",VLOOKUP(MID($D$3,10,100)&amp;$A70,기획현황!$F:$BR,기획현황!$U$1,FALSE))</f>
        <v/>
      </c>
      <c r="E70" s="351" t="str">
        <f>IF(ISERROR(VLOOKUP(MID($D$3,10,100)&amp;$A70,기획현황!$F:$BR,기획현황!$X$1,FALSE))=TRUE,"",VLOOKUP(MID($D$3,10,100)&amp;$A70,기획현황!$F:$BR,기획현황!$X$1,FALSE))</f>
        <v/>
      </c>
      <c r="F70" s="353">
        <f>SUMIF(기획현황!$F:$F,MID($D$3,10,100)&amp;$A70,기획현황!AF:AF)</f>
        <v>0</v>
      </c>
      <c r="G70" s="353">
        <f t="shared" si="6"/>
        <v>0</v>
      </c>
      <c r="H70" s="1175" t="str">
        <f>IF(ISERROR(VLOOKUP(MID($D$3,10,100)&amp;$A70,기획현황!$F:$BS,기획현황!$BB$1,FALSE))=TRUE,"",VLOOKUP(MID($D$3,10,100)&amp;$A70,기획현황!$F:$BS,기획현황!$BB$1,FALSE))</f>
        <v/>
      </c>
      <c r="I70" s="1176">
        <f>SUMIF(기획현황!$F:$F,MID($D$3,10,100)&amp;$A70,기획현황!BI:BI)</f>
        <v>0</v>
      </c>
      <c r="J70" s="1175" t="str">
        <f>IF(ISERROR(VLOOKUP(MID($D$3,10,100)&amp;$A70,기획현황!$F:$BS,기획현황!$BC$1,FALSE))=TRUE,"",VLOOKUP(MID($D$3,10,100)&amp;$A70,기획현황!$F:$BS,기획현황!$BC$1,FALSE))</f>
        <v/>
      </c>
      <c r="K70" s="1176">
        <f>SUMIF(기획현황!$F:$F,MID($D$3,10,100)&amp;$A70,기획현황!BJ:BJ)</f>
        <v>0</v>
      </c>
      <c r="L70" s="1175" t="str">
        <f>IF(ISERROR(VLOOKUP(MID($D$3,10,100)&amp;$A70,기획현황!$F:$BS,기획현황!$BD$1,FALSE))=TRUE,"",VLOOKUP(MID($D$3,10,100)&amp;$A70,기획현황!$F:$BS,기획현황!$BD$1,FALSE))</f>
        <v/>
      </c>
      <c r="M70" s="1176">
        <f>SUMIF(기획현황!$F:$F,MID($D$3,10,100)&amp;$A70,기획현황!BK:BK)</f>
        <v>0</v>
      </c>
      <c r="N70" s="1175" t="str">
        <f>IF(ISERROR(VLOOKUP(MID($D$3,10,100)&amp;$A70,기획현황!$F:$BS,기획현황!$BE$1,FALSE))=TRUE,"",VLOOKUP(MID($D$3,10,100)&amp;$A70,기획현황!$F:$BS,기획현황!$BE$1,FALSE))</f>
        <v/>
      </c>
      <c r="O70" s="1176">
        <f>SUMIF(기획현황!$F:$F,MID($D$3,10,100)&amp;$A70,기획현황!BL:BL)</f>
        <v>0</v>
      </c>
      <c r="P70" s="1175" t="str">
        <f>IF(ISERROR(VLOOKUP(MID($D$3,10,100)&amp;$A70,기획현황!$F:$BS,기획현황!$BF$1,FALSE))=TRUE,"",VLOOKUP(MID($D$3,10,100)&amp;$A70,기획현황!$F:$BS,기획현황!$BF$1,FALSE))</f>
        <v/>
      </c>
      <c r="Q70" s="1176">
        <f>SUMIF(기획현황!$F:$F,MID($D$3,10,100)&amp;$A70,기획현황!BM:BM)</f>
        <v>0</v>
      </c>
      <c r="R70" s="1177" t="str">
        <f>IF(ISERROR(VLOOKUP(MID($D$3,10,100)&amp;$A70,기획현황!$F:$BR,기획현황!$AV$1,FALSE))=TRUE,"",VLOOKUP(MID($D$3,10,100)&amp;$A70,기획현황!$F:$BR,기획현황!$AV$1,FALSE))</f>
        <v/>
      </c>
      <c r="S70" s="528"/>
      <c r="T70" s="1177">
        <f t="shared" si="3"/>
        <v>0</v>
      </c>
      <c r="U70" s="1177">
        <f t="shared" si="0"/>
        <v>0</v>
      </c>
      <c r="V70" s="493"/>
      <c r="W70" s="337"/>
    </row>
    <row r="71" spans="1:23" s="339" customFormat="1" ht="16.5" customHeight="1">
      <c r="A71" s="1174">
        <f t="shared" si="4"/>
        <v>53</v>
      </c>
      <c r="B71" s="332"/>
      <c r="C71" s="351">
        <f t="shared" si="5"/>
        <v>0</v>
      </c>
      <c r="D71" s="351" t="str">
        <f>IF(ISERROR(VLOOKUP(MID($D$3,10,100)&amp;$A71,기획현황!$F:$BR,기획현황!$U$1,FALSE))=TRUE,"",VLOOKUP(MID($D$3,10,100)&amp;$A71,기획현황!$F:$BR,기획현황!$U$1,FALSE))</f>
        <v/>
      </c>
      <c r="E71" s="351" t="str">
        <f>IF(ISERROR(VLOOKUP(MID($D$3,10,100)&amp;$A71,기획현황!$F:$BR,기획현황!$X$1,FALSE))=TRUE,"",VLOOKUP(MID($D$3,10,100)&amp;$A71,기획현황!$F:$BR,기획현황!$X$1,FALSE))</f>
        <v/>
      </c>
      <c r="F71" s="353">
        <f>SUMIF(기획현황!$F:$F,MID($D$3,10,100)&amp;$A71,기획현황!AF:AF)</f>
        <v>0</v>
      </c>
      <c r="G71" s="353">
        <f t="shared" si="6"/>
        <v>0</v>
      </c>
      <c r="H71" s="1175" t="str">
        <f>IF(ISERROR(VLOOKUP(MID($D$3,10,100)&amp;$A71,기획현황!$F:$BS,기획현황!$BB$1,FALSE))=TRUE,"",VLOOKUP(MID($D$3,10,100)&amp;$A71,기획현황!$F:$BS,기획현황!$BB$1,FALSE))</f>
        <v/>
      </c>
      <c r="I71" s="1176">
        <f>SUMIF(기획현황!$F:$F,MID($D$3,10,100)&amp;$A71,기획현황!BI:BI)</f>
        <v>0</v>
      </c>
      <c r="J71" s="1175" t="str">
        <f>IF(ISERROR(VLOOKUP(MID($D$3,10,100)&amp;$A71,기획현황!$F:$BS,기획현황!$BC$1,FALSE))=TRUE,"",VLOOKUP(MID($D$3,10,100)&amp;$A71,기획현황!$F:$BS,기획현황!$BC$1,FALSE))</f>
        <v/>
      </c>
      <c r="K71" s="1176">
        <f>SUMIF(기획현황!$F:$F,MID($D$3,10,100)&amp;$A71,기획현황!BJ:BJ)</f>
        <v>0</v>
      </c>
      <c r="L71" s="1175" t="str">
        <f>IF(ISERROR(VLOOKUP(MID($D$3,10,100)&amp;$A71,기획현황!$F:$BS,기획현황!$BD$1,FALSE))=TRUE,"",VLOOKUP(MID($D$3,10,100)&amp;$A71,기획현황!$F:$BS,기획현황!$BD$1,FALSE))</f>
        <v/>
      </c>
      <c r="M71" s="1176">
        <f>SUMIF(기획현황!$F:$F,MID($D$3,10,100)&amp;$A71,기획현황!BK:BK)</f>
        <v>0</v>
      </c>
      <c r="N71" s="1175" t="str">
        <f>IF(ISERROR(VLOOKUP(MID($D$3,10,100)&amp;$A71,기획현황!$F:$BS,기획현황!$BE$1,FALSE))=TRUE,"",VLOOKUP(MID($D$3,10,100)&amp;$A71,기획현황!$F:$BS,기획현황!$BE$1,FALSE))</f>
        <v/>
      </c>
      <c r="O71" s="1176">
        <f>SUMIF(기획현황!$F:$F,MID($D$3,10,100)&amp;$A71,기획현황!BL:BL)</f>
        <v>0</v>
      </c>
      <c r="P71" s="1175" t="str">
        <f>IF(ISERROR(VLOOKUP(MID($D$3,10,100)&amp;$A71,기획현황!$F:$BS,기획현황!$BF$1,FALSE))=TRUE,"",VLOOKUP(MID($D$3,10,100)&amp;$A71,기획현황!$F:$BS,기획현황!$BF$1,FALSE))</f>
        <v/>
      </c>
      <c r="Q71" s="1176">
        <f>SUMIF(기획현황!$F:$F,MID($D$3,10,100)&amp;$A71,기획현황!BM:BM)</f>
        <v>0</v>
      </c>
      <c r="R71" s="1177" t="str">
        <f>IF(ISERROR(VLOOKUP(MID($D$3,10,100)&amp;$A71,기획현황!$F:$BR,기획현황!$AV$1,FALSE))=TRUE,"",VLOOKUP(MID($D$3,10,100)&amp;$A71,기획현황!$F:$BR,기획현황!$AV$1,FALSE))</f>
        <v/>
      </c>
      <c r="S71" s="528"/>
      <c r="T71" s="1177">
        <f t="shared" si="3"/>
        <v>0</v>
      </c>
      <c r="U71" s="1177">
        <f t="shared" si="0"/>
        <v>0</v>
      </c>
      <c r="V71" s="493"/>
      <c r="W71" s="337"/>
    </row>
    <row r="72" spans="1:23" s="339" customFormat="1" ht="16.5" customHeight="1">
      <c r="A72" s="1174">
        <f t="shared" si="4"/>
        <v>54</v>
      </c>
      <c r="B72" s="332"/>
      <c r="C72" s="351">
        <f t="shared" si="5"/>
        <v>0</v>
      </c>
      <c r="D72" s="351" t="str">
        <f>IF(ISERROR(VLOOKUP(MID($D$3,10,100)&amp;$A72,기획현황!$F:$BR,기획현황!$U$1,FALSE))=TRUE,"",VLOOKUP(MID($D$3,10,100)&amp;$A72,기획현황!$F:$BR,기획현황!$U$1,FALSE))</f>
        <v/>
      </c>
      <c r="E72" s="351" t="str">
        <f>IF(ISERROR(VLOOKUP(MID($D$3,10,100)&amp;$A72,기획현황!$F:$BR,기획현황!$X$1,FALSE))=TRUE,"",VLOOKUP(MID($D$3,10,100)&amp;$A72,기획현황!$F:$BR,기획현황!$X$1,FALSE))</f>
        <v/>
      </c>
      <c r="F72" s="353">
        <f>SUMIF(기획현황!$F:$F,MID($D$3,10,100)&amp;$A72,기획현황!AF:AF)</f>
        <v>0</v>
      </c>
      <c r="G72" s="353">
        <f t="shared" si="6"/>
        <v>0</v>
      </c>
      <c r="H72" s="1175" t="str">
        <f>IF(ISERROR(VLOOKUP(MID($D$3,10,100)&amp;$A72,기획현황!$F:$BS,기획현황!$BB$1,FALSE))=TRUE,"",VLOOKUP(MID($D$3,10,100)&amp;$A72,기획현황!$F:$BS,기획현황!$BB$1,FALSE))</f>
        <v/>
      </c>
      <c r="I72" s="1176">
        <f>SUMIF(기획현황!$F:$F,MID($D$3,10,100)&amp;$A72,기획현황!BI:BI)</f>
        <v>0</v>
      </c>
      <c r="J72" s="1175" t="str">
        <f>IF(ISERROR(VLOOKUP(MID($D$3,10,100)&amp;$A72,기획현황!$F:$BS,기획현황!$BC$1,FALSE))=TRUE,"",VLOOKUP(MID($D$3,10,100)&amp;$A72,기획현황!$F:$BS,기획현황!$BC$1,FALSE))</f>
        <v/>
      </c>
      <c r="K72" s="1176">
        <f>SUMIF(기획현황!$F:$F,MID($D$3,10,100)&amp;$A72,기획현황!BJ:BJ)</f>
        <v>0</v>
      </c>
      <c r="L72" s="1175" t="str">
        <f>IF(ISERROR(VLOOKUP(MID($D$3,10,100)&amp;$A72,기획현황!$F:$BS,기획현황!$BD$1,FALSE))=TRUE,"",VLOOKUP(MID($D$3,10,100)&amp;$A72,기획현황!$F:$BS,기획현황!$BD$1,FALSE))</f>
        <v/>
      </c>
      <c r="M72" s="1176">
        <f>SUMIF(기획현황!$F:$F,MID($D$3,10,100)&amp;$A72,기획현황!BK:BK)</f>
        <v>0</v>
      </c>
      <c r="N72" s="1175" t="str">
        <f>IF(ISERROR(VLOOKUP(MID($D$3,10,100)&amp;$A72,기획현황!$F:$BS,기획현황!$BE$1,FALSE))=TRUE,"",VLOOKUP(MID($D$3,10,100)&amp;$A72,기획현황!$F:$BS,기획현황!$BE$1,FALSE))</f>
        <v/>
      </c>
      <c r="O72" s="1176">
        <f>SUMIF(기획현황!$F:$F,MID($D$3,10,100)&amp;$A72,기획현황!BL:BL)</f>
        <v>0</v>
      </c>
      <c r="P72" s="1175" t="str">
        <f>IF(ISERROR(VLOOKUP(MID($D$3,10,100)&amp;$A72,기획현황!$F:$BS,기획현황!$BF$1,FALSE))=TRUE,"",VLOOKUP(MID($D$3,10,100)&amp;$A72,기획현황!$F:$BS,기획현황!$BF$1,FALSE))</f>
        <v/>
      </c>
      <c r="Q72" s="1176">
        <f>SUMIF(기획현황!$F:$F,MID($D$3,10,100)&amp;$A72,기획현황!BM:BM)</f>
        <v>0</v>
      </c>
      <c r="R72" s="1177" t="str">
        <f>IF(ISERROR(VLOOKUP(MID($D$3,10,100)&amp;$A72,기획현황!$F:$BR,기획현황!$AV$1,FALSE))=TRUE,"",VLOOKUP(MID($D$3,10,100)&amp;$A72,기획현황!$F:$BR,기획현황!$AV$1,FALSE))</f>
        <v/>
      </c>
      <c r="S72" s="528"/>
      <c r="T72" s="1177">
        <f t="shared" si="3"/>
        <v>0</v>
      </c>
      <c r="U72" s="1177">
        <f t="shared" si="0"/>
        <v>0</v>
      </c>
      <c r="V72" s="493"/>
      <c r="W72" s="337"/>
    </row>
    <row r="73" spans="1:23" s="339" customFormat="1" ht="16.5" customHeight="1">
      <c r="A73" s="1174">
        <f t="shared" si="4"/>
        <v>55</v>
      </c>
      <c r="B73" s="332"/>
      <c r="C73" s="351">
        <f t="shared" si="5"/>
        <v>0</v>
      </c>
      <c r="D73" s="351" t="str">
        <f>IF(ISERROR(VLOOKUP(MID($D$3,10,100)&amp;$A73,기획현황!$F:$BR,기획현황!$U$1,FALSE))=TRUE,"",VLOOKUP(MID($D$3,10,100)&amp;$A73,기획현황!$F:$BR,기획현황!$U$1,FALSE))</f>
        <v/>
      </c>
      <c r="E73" s="351" t="str">
        <f>IF(ISERROR(VLOOKUP(MID($D$3,10,100)&amp;$A73,기획현황!$F:$BR,기획현황!$X$1,FALSE))=TRUE,"",VLOOKUP(MID($D$3,10,100)&amp;$A73,기획현황!$F:$BR,기획현황!$X$1,FALSE))</f>
        <v/>
      </c>
      <c r="F73" s="353">
        <f>SUMIF(기획현황!$F:$F,MID($D$3,10,100)&amp;$A73,기획현황!AF:AF)</f>
        <v>0</v>
      </c>
      <c r="G73" s="353">
        <f t="shared" si="6"/>
        <v>0</v>
      </c>
      <c r="H73" s="1175" t="str">
        <f>IF(ISERROR(VLOOKUP(MID($D$3,10,100)&amp;$A73,기획현황!$F:$BS,기획현황!$BB$1,FALSE))=TRUE,"",VLOOKUP(MID($D$3,10,100)&amp;$A73,기획현황!$F:$BS,기획현황!$BB$1,FALSE))</f>
        <v/>
      </c>
      <c r="I73" s="1176">
        <f>SUMIF(기획현황!$F:$F,MID($D$3,10,100)&amp;$A73,기획현황!BI:BI)</f>
        <v>0</v>
      </c>
      <c r="J73" s="1175" t="str">
        <f>IF(ISERROR(VLOOKUP(MID($D$3,10,100)&amp;$A73,기획현황!$F:$BS,기획현황!$BC$1,FALSE))=TRUE,"",VLOOKUP(MID($D$3,10,100)&amp;$A73,기획현황!$F:$BS,기획현황!$BC$1,FALSE))</f>
        <v/>
      </c>
      <c r="K73" s="1176">
        <f>SUMIF(기획현황!$F:$F,MID($D$3,10,100)&amp;$A73,기획현황!BJ:BJ)</f>
        <v>0</v>
      </c>
      <c r="L73" s="1175" t="str">
        <f>IF(ISERROR(VLOOKUP(MID($D$3,10,100)&amp;$A73,기획현황!$F:$BS,기획현황!$BD$1,FALSE))=TRUE,"",VLOOKUP(MID($D$3,10,100)&amp;$A73,기획현황!$F:$BS,기획현황!$BD$1,FALSE))</f>
        <v/>
      </c>
      <c r="M73" s="1176">
        <f>SUMIF(기획현황!$F:$F,MID($D$3,10,100)&amp;$A73,기획현황!BK:BK)</f>
        <v>0</v>
      </c>
      <c r="N73" s="1175" t="str">
        <f>IF(ISERROR(VLOOKUP(MID($D$3,10,100)&amp;$A73,기획현황!$F:$BS,기획현황!$BE$1,FALSE))=TRUE,"",VLOOKUP(MID($D$3,10,100)&amp;$A73,기획현황!$F:$BS,기획현황!$BE$1,FALSE))</f>
        <v/>
      </c>
      <c r="O73" s="1176">
        <f>SUMIF(기획현황!$F:$F,MID($D$3,10,100)&amp;$A73,기획현황!BL:BL)</f>
        <v>0</v>
      </c>
      <c r="P73" s="1175" t="str">
        <f>IF(ISERROR(VLOOKUP(MID($D$3,10,100)&amp;$A73,기획현황!$F:$BS,기획현황!$BF$1,FALSE))=TRUE,"",VLOOKUP(MID($D$3,10,100)&amp;$A73,기획현황!$F:$BS,기획현황!$BF$1,FALSE))</f>
        <v/>
      </c>
      <c r="Q73" s="1176">
        <f>SUMIF(기획현황!$F:$F,MID($D$3,10,100)&amp;$A73,기획현황!BM:BM)</f>
        <v>0</v>
      </c>
      <c r="R73" s="1177" t="str">
        <f>IF(ISERROR(VLOOKUP(MID($D$3,10,100)&amp;$A73,기획현황!$F:$BR,기획현황!$AV$1,FALSE))=TRUE,"",VLOOKUP(MID($D$3,10,100)&amp;$A73,기획현황!$F:$BR,기획현황!$AV$1,FALSE))</f>
        <v/>
      </c>
      <c r="S73" s="528"/>
      <c r="T73" s="1177">
        <f t="shared" si="3"/>
        <v>0</v>
      </c>
      <c r="U73" s="1177">
        <f t="shared" si="0"/>
        <v>0</v>
      </c>
      <c r="V73" s="493"/>
      <c r="W73" s="337"/>
    </row>
    <row r="74" spans="1:23" s="339" customFormat="1" ht="16.5" customHeight="1">
      <c r="A74" s="1174">
        <f t="shared" si="4"/>
        <v>56</v>
      </c>
      <c r="B74" s="332"/>
      <c r="C74" s="351">
        <f t="shared" si="5"/>
        <v>0</v>
      </c>
      <c r="D74" s="351" t="str">
        <f>IF(ISERROR(VLOOKUP(MID($D$3,10,100)&amp;$A74,기획현황!$F:$BR,기획현황!$U$1,FALSE))=TRUE,"",VLOOKUP(MID($D$3,10,100)&amp;$A74,기획현황!$F:$BR,기획현황!$U$1,FALSE))</f>
        <v/>
      </c>
      <c r="E74" s="351" t="str">
        <f>IF(ISERROR(VLOOKUP(MID($D$3,10,100)&amp;$A74,기획현황!$F:$BR,기획현황!$X$1,FALSE))=TRUE,"",VLOOKUP(MID($D$3,10,100)&amp;$A74,기획현황!$F:$BR,기획현황!$X$1,FALSE))</f>
        <v/>
      </c>
      <c r="F74" s="353">
        <f>SUMIF(기획현황!$F:$F,MID($D$3,10,100)&amp;$A74,기획현황!AF:AF)</f>
        <v>0</v>
      </c>
      <c r="G74" s="353">
        <f t="shared" si="6"/>
        <v>0</v>
      </c>
      <c r="H74" s="1175" t="str">
        <f>IF(ISERROR(VLOOKUP(MID($D$3,10,100)&amp;$A74,기획현황!$F:$BS,기획현황!$BB$1,FALSE))=TRUE,"",VLOOKUP(MID($D$3,10,100)&amp;$A74,기획현황!$F:$BS,기획현황!$BB$1,FALSE))</f>
        <v/>
      </c>
      <c r="I74" s="1176">
        <f>SUMIF(기획현황!$F:$F,MID($D$3,10,100)&amp;$A74,기획현황!BI:BI)</f>
        <v>0</v>
      </c>
      <c r="J74" s="1175" t="str">
        <f>IF(ISERROR(VLOOKUP(MID($D$3,10,100)&amp;$A74,기획현황!$F:$BS,기획현황!$BC$1,FALSE))=TRUE,"",VLOOKUP(MID($D$3,10,100)&amp;$A74,기획현황!$F:$BS,기획현황!$BC$1,FALSE))</f>
        <v/>
      </c>
      <c r="K74" s="1176">
        <f>SUMIF(기획현황!$F:$F,MID($D$3,10,100)&amp;$A74,기획현황!BJ:BJ)</f>
        <v>0</v>
      </c>
      <c r="L74" s="1175" t="str">
        <f>IF(ISERROR(VLOOKUP(MID($D$3,10,100)&amp;$A74,기획현황!$F:$BS,기획현황!$BD$1,FALSE))=TRUE,"",VLOOKUP(MID($D$3,10,100)&amp;$A74,기획현황!$F:$BS,기획현황!$BD$1,FALSE))</f>
        <v/>
      </c>
      <c r="M74" s="1176">
        <f>SUMIF(기획현황!$F:$F,MID($D$3,10,100)&amp;$A74,기획현황!BK:BK)</f>
        <v>0</v>
      </c>
      <c r="N74" s="1175" t="str">
        <f>IF(ISERROR(VLOOKUP(MID($D$3,10,100)&amp;$A74,기획현황!$F:$BS,기획현황!$BE$1,FALSE))=TRUE,"",VLOOKUP(MID($D$3,10,100)&amp;$A74,기획현황!$F:$BS,기획현황!$BE$1,FALSE))</f>
        <v/>
      </c>
      <c r="O74" s="1176">
        <f>SUMIF(기획현황!$F:$F,MID($D$3,10,100)&amp;$A74,기획현황!BL:BL)</f>
        <v>0</v>
      </c>
      <c r="P74" s="1175" t="str">
        <f>IF(ISERROR(VLOOKUP(MID($D$3,10,100)&amp;$A74,기획현황!$F:$BS,기획현황!$BF$1,FALSE))=TRUE,"",VLOOKUP(MID($D$3,10,100)&amp;$A74,기획현황!$F:$BS,기획현황!$BF$1,FALSE))</f>
        <v/>
      </c>
      <c r="Q74" s="1176">
        <f>SUMIF(기획현황!$F:$F,MID($D$3,10,100)&amp;$A74,기획현황!BM:BM)</f>
        <v>0</v>
      </c>
      <c r="R74" s="1177" t="str">
        <f>IF(ISERROR(VLOOKUP(MID($D$3,10,100)&amp;$A74,기획현황!$F:$BR,기획현황!$AV$1,FALSE))=TRUE,"",VLOOKUP(MID($D$3,10,100)&amp;$A74,기획현황!$F:$BR,기획현황!$AV$1,FALSE))</f>
        <v/>
      </c>
      <c r="S74" s="528"/>
      <c r="T74" s="1177">
        <f t="shared" si="3"/>
        <v>0</v>
      </c>
      <c r="U74" s="1177">
        <f t="shared" si="0"/>
        <v>0</v>
      </c>
      <c r="V74" s="493"/>
      <c r="W74" s="337"/>
    </row>
    <row r="75" spans="1:23" s="339" customFormat="1" ht="16.5" customHeight="1">
      <c r="A75" s="1174">
        <f t="shared" si="4"/>
        <v>57</v>
      </c>
      <c r="B75" s="332"/>
      <c r="C75" s="351">
        <f t="shared" si="5"/>
        <v>0</v>
      </c>
      <c r="D75" s="351" t="str">
        <f>IF(ISERROR(VLOOKUP(MID($D$3,10,100)&amp;$A75,기획현황!$F:$BR,기획현황!$U$1,FALSE))=TRUE,"",VLOOKUP(MID($D$3,10,100)&amp;$A75,기획현황!$F:$BR,기획현황!$U$1,FALSE))</f>
        <v/>
      </c>
      <c r="E75" s="351" t="str">
        <f>IF(ISERROR(VLOOKUP(MID($D$3,10,100)&amp;$A75,기획현황!$F:$BR,기획현황!$X$1,FALSE))=TRUE,"",VLOOKUP(MID($D$3,10,100)&amp;$A75,기획현황!$F:$BR,기획현황!$X$1,FALSE))</f>
        <v/>
      </c>
      <c r="F75" s="353">
        <f>SUMIF(기획현황!$F:$F,MID($D$3,10,100)&amp;$A75,기획현황!AF:AF)</f>
        <v>0</v>
      </c>
      <c r="G75" s="353">
        <f t="shared" si="6"/>
        <v>0</v>
      </c>
      <c r="H75" s="1175" t="str">
        <f>IF(ISERROR(VLOOKUP(MID($D$3,10,100)&amp;$A75,기획현황!$F:$BS,기획현황!$BB$1,FALSE))=TRUE,"",VLOOKUP(MID($D$3,10,100)&amp;$A75,기획현황!$F:$BS,기획현황!$BB$1,FALSE))</f>
        <v/>
      </c>
      <c r="I75" s="1176">
        <f>SUMIF(기획현황!$F:$F,MID($D$3,10,100)&amp;$A75,기획현황!BI:BI)</f>
        <v>0</v>
      </c>
      <c r="J75" s="1175" t="str">
        <f>IF(ISERROR(VLOOKUP(MID($D$3,10,100)&amp;$A75,기획현황!$F:$BS,기획현황!$BC$1,FALSE))=TRUE,"",VLOOKUP(MID($D$3,10,100)&amp;$A75,기획현황!$F:$BS,기획현황!$BC$1,FALSE))</f>
        <v/>
      </c>
      <c r="K75" s="1176">
        <f>SUMIF(기획현황!$F:$F,MID($D$3,10,100)&amp;$A75,기획현황!BJ:BJ)</f>
        <v>0</v>
      </c>
      <c r="L75" s="1175" t="str">
        <f>IF(ISERROR(VLOOKUP(MID($D$3,10,100)&amp;$A75,기획현황!$F:$BS,기획현황!$BD$1,FALSE))=TRUE,"",VLOOKUP(MID($D$3,10,100)&amp;$A75,기획현황!$F:$BS,기획현황!$BD$1,FALSE))</f>
        <v/>
      </c>
      <c r="M75" s="1176">
        <f>SUMIF(기획현황!$F:$F,MID($D$3,10,100)&amp;$A75,기획현황!BK:BK)</f>
        <v>0</v>
      </c>
      <c r="N75" s="1175" t="str">
        <f>IF(ISERROR(VLOOKUP(MID($D$3,10,100)&amp;$A75,기획현황!$F:$BS,기획현황!$BE$1,FALSE))=TRUE,"",VLOOKUP(MID($D$3,10,100)&amp;$A75,기획현황!$F:$BS,기획현황!$BE$1,FALSE))</f>
        <v/>
      </c>
      <c r="O75" s="1176">
        <f>SUMIF(기획현황!$F:$F,MID($D$3,10,100)&amp;$A75,기획현황!BL:BL)</f>
        <v>0</v>
      </c>
      <c r="P75" s="1175" t="str">
        <f>IF(ISERROR(VLOOKUP(MID($D$3,10,100)&amp;$A75,기획현황!$F:$BS,기획현황!$BF$1,FALSE))=TRUE,"",VLOOKUP(MID($D$3,10,100)&amp;$A75,기획현황!$F:$BS,기획현황!$BF$1,FALSE))</f>
        <v/>
      </c>
      <c r="Q75" s="1176">
        <f>SUMIF(기획현황!$F:$F,MID($D$3,10,100)&amp;$A75,기획현황!BM:BM)</f>
        <v>0</v>
      </c>
      <c r="R75" s="1177" t="str">
        <f>IF(ISERROR(VLOOKUP(MID($D$3,10,100)&amp;$A75,기획현황!$F:$BR,기획현황!$AV$1,FALSE))=TRUE,"",VLOOKUP(MID($D$3,10,100)&amp;$A75,기획현황!$F:$BR,기획현황!$AV$1,FALSE))</f>
        <v/>
      </c>
      <c r="S75" s="528"/>
      <c r="T75" s="1177">
        <f t="shared" si="3"/>
        <v>0</v>
      </c>
      <c r="U75" s="1177">
        <f t="shared" si="0"/>
        <v>0</v>
      </c>
      <c r="V75" s="493"/>
      <c r="W75" s="337"/>
    </row>
    <row r="76" spans="1:23" s="339" customFormat="1" ht="16.5" customHeight="1">
      <c r="A76" s="1174">
        <f t="shared" si="4"/>
        <v>58</v>
      </c>
      <c r="B76" s="332"/>
      <c r="C76" s="351">
        <f t="shared" si="5"/>
        <v>0</v>
      </c>
      <c r="D76" s="351" t="str">
        <f>IF(ISERROR(VLOOKUP(MID($D$3,10,100)&amp;$A76,기획현황!$F:$BR,기획현황!$U$1,FALSE))=TRUE,"",VLOOKUP(MID($D$3,10,100)&amp;$A76,기획현황!$F:$BR,기획현황!$U$1,FALSE))</f>
        <v/>
      </c>
      <c r="E76" s="351" t="str">
        <f>IF(ISERROR(VLOOKUP(MID($D$3,10,100)&amp;$A76,기획현황!$F:$BR,기획현황!$X$1,FALSE))=TRUE,"",VLOOKUP(MID($D$3,10,100)&amp;$A76,기획현황!$F:$BR,기획현황!$X$1,FALSE))</f>
        <v/>
      </c>
      <c r="F76" s="353">
        <f>SUMIF(기획현황!$F:$F,MID($D$3,10,100)&amp;$A76,기획현황!AF:AF)</f>
        <v>0</v>
      </c>
      <c r="G76" s="353">
        <f t="shared" si="6"/>
        <v>0</v>
      </c>
      <c r="H76" s="1175" t="str">
        <f>IF(ISERROR(VLOOKUP(MID($D$3,10,100)&amp;$A76,기획현황!$F:$BS,기획현황!$BB$1,FALSE))=TRUE,"",VLOOKUP(MID($D$3,10,100)&amp;$A76,기획현황!$F:$BS,기획현황!$BB$1,FALSE))</f>
        <v/>
      </c>
      <c r="I76" s="1176">
        <f>SUMIF(기획현황!$F:$F,MID($D$3,10,100)&amp;$A76,기획현황!BI:BI)</f>
        <v>0</v>
      </c>
      <c r="J76" s="1175" t="str">
        <f>IF(ISERROR(VLOOKUP(MID($D$3,10,100)&amp;$A76,기획현황!$F:$BS,기획현황!$BC$1,FALSE))=TRUE,"",VLOOKUP(MID($D$3,10,100)&amp;$A76,기획현황!$F:$BS,기획현황!$BC$1,FALSE))</f>
        <v/>
      </c>
      <c r="K76" s="1176">
        <f>SUMIF(기획현황!$F:$F,MID($D$3,10,100)&amp;$A76,기획현황!BJ:BJ)</f>
        <v>0</v>
      </c>
      <c r="L76" s="1175" t="str">
        <f>IF(ISERROR(VLOOKUP(MID($D$3,10,100)&amp;$A76,기획현황!$F:$BS,기획현황!$BD$1,FALSE))=TRUE,"",VLOOKUP(MID($D$3,10,100)&amp;$A76,기획현황!$F:$BS,기획현황!$BD$1,FALSE))</f>
        <v/>
      </c>
      <c r="M76" s="1176">
        <f>SUMIF(기획현황!$F:$F,MID($D$3,10,100)&amp;$A76,기획현황!BK:BK)</f>
        <v>0</v>
      </c>
      <c r="N76" s="1175" t="str">
        <f>IF(ISERROR(VLOOKUP(MID($D$3,10,100)&amp;$A76,기획현황!$F:$BS,기획현황!$BE$1,FALSE))=TRUE,"",VLOOKUP(MID($D$3,10,100)&amp;$A76,기획현황!$F:$BS,기획현황!$BE$1,FALSE))</f>
        <v/>
      </c>
      <c r="O76" s="1176">
        <f>SUMIF(기획현황!$F:$F,MID($D$3,10,100)&amp;$A76,기획현황!BL:BL)</f>
        <v>0</v>
      </c>
      <c r="P76" s="1175" t="str">
        <f>IF(ISERROR(VLOOKUP(MID($D$3,10,100)&amp;$A76,기획현황!$F:$BS,기획현황!$BF$1,FALSE))=TRUE,"",VLOOKUP(MID($D$3,10,100)&amp;$A76,기획현황!$F:$BS,기획현황!$BF$1,FALSE))</f>
        <v/>
      </c>
      <c r="Q76" s="1176">
        <f>SUMIF(기획현황!$F:$F,MID($D$3,10,100)&amp;$A76,기획현황!BM:BM)</f>
        <v>0</v>
      </c>
      <c r="R76" s="1177" t="str">
        <f>IF(ISERROR(VLOOKUP(MID($D$3,10,100)&amp;$A76,기획현황!$F:$BR,기획현황!$AV$1,FALSE))=TRUE,"",VLOOKUP(MID($D$3,10,100)&amp;$A76,기획현황!$F:$BR,기획현황!$AV$1,FALSE))</f>
        <v/>
      </c>
      <c r="S76" s="528"/>
      <c r="T76" s="1177">
        <f t="shared" si="3"/>
        <v>0</v>
      </c>
      <c r="U76" s="1177">
        <f t="shared" si="0"/>
        <v>0</v>
      </c>
      <c r="V76" s="493"/>
      <c r="W76" s="337"/>
    </row>
    <row r="77" spans="1:23" s="339" customFormat="1" ht="16.5" customHeight="1">
      <c r="A77" s="1174">
        <f t="shared" si="4"/>
        <v>59</v>
      </c>
      <c r="B77" s="332"/>
      <c r="C77" s="351">
        <f t="shared" si="5"/>
        <v>0</v>
      </c>
      <c r="D77" s="351" t="str">
        <f>IF(ISERROR(VLOOKUP(MID($D$3,10,100)&amp;$A77,기획현황!$F:$BR,기획현황!$U$1,FALSE))=TRUE,"",VLOOKUP(MID($D$3,10,100)&amp;$A77,기획현황!$F:$BR,기획현황!$U$1,FALSE))</f>
        <v/>
      </c>
      <c r="E77" s="351" t="str">
        <f>IF(ISERROR(VLOOKUP(MID($D$3,10,100)&amp;$A77,기획현황!$F:$BR,기획현황!$X$1,FALSE))=TRUE,"",VLOOKUP(MID($D$3,10,100)&amp;$A77,기획현황!$F:$BR,기획현황!$X$1,FALSE))</f>
        <v/>
      </c>
      <c r="F77" s="353">
        <f>SUMIF(기획현황!$F:$F,MID($D$3,10,100)&amp;$A77,기획현황!AF:AF)</f>
        <v>0</v>
      </c>
      <c r="G77" s="353">
        <f t="shared" si="6"/>
        <v>0</v>
      </c>
      <c r="H77" s="1175" t="str">
        <f>IF(ISERROR(VLOOKUP(MID($D$3,10,100)&amp;$A77,기획현황!$F:$BS,기획현황!$BB$1,FALSE))=TRUE,"",VLOOKUP(MID($D$3,10,100)&amp;$A77,기획현황!$F:$BS,기획현황!$BB$1,FALSE))</f>
        <v/>
      </c>
      <c r="I77" s="1176">
        <f>SUMIF(기획현황!$F:$F,MID($D$3,10,100)&amp;$A77,기획현황!BI:BI)</f>
        <v>0</v>
      </c>
      <c r="J77" s="1175" t="str">
        <f>IF(ISERROR(VLOOKUP(MID($D$3,10,100)&amp;$A77,기획현황!$F:$BS,기획현황!$BC$1,FALSE))=TRUE,"",VLOOKUP(MID($D$3,10,100)&amp;$A77,기획현황!$F:$BS,기획현황!$BC$1,FALSE))</f>
        <v/>
      </c>
      <c r="K77" s="1176">
        <f>SUMIF(기획현황!$F:$F,MID($D$3,10,100)&amp;$A77,기획현황!BJ:BJ)</f>
        <v>0</v>
      </c>
      <c r="L77" s="1175" t="str">
        <f>IF(ISERROR(VLOOKUP(MID($D$3,10,100)&amp;$A77,기획현황!$F:$BS,기획현황!$BD$1,FALSE))=TRUE,"",VLOOKUP(MID($D$3,10,100)&amp;$A77,기획현황!$F:$BS,기획현황!$BD$1,FALSE))</f>
        <v/>
      </c>
      <c r="M77" s="1176">
        <f>SUMIF(기획현황!$F:$F,MID($D$3,10,100)&amp;$A77,기획현황!BK:BK)</f>
        <v>0</v>
      </c>
      <c r="N77" s="1175" t="str">
        <f>IF(ISERROR(VLOOKUP(MID($D$3,10,100)&amp;$A77,기획현황!$F:$BS,기획현황!$BE$1,FALSE))=TRUE,"",VLOOKUP(MID($D$3,10,100)&amp;$A77,기획현황!$F:$BS,기획현황!$BE$1,FALSE))</f>
        <v/>
      </c>
      <c r="O77" s="1176">
        <f>SUMIF(기획현황!$F:$F,MID($D$3,10,100)&amp;$A77,기획현황!BL:BL)</f>
        <v>0</v>
      </c>
      <c r="P77" s="1175" t="str">
        <f>IF(ISERROR(VLOOKUP(MID($D$3,10,100)&amp;$A77,기획현황!$F:$BS,기획현황!$BF$1,FALSE))=TRUE,"",VLOOKUP(MID($D$3,10,100)&amp;$A77,기획현황!$F:$BS,기획현황!$BF$1,FALSE))</f>
        <v/>
      </c>
      <c r="Q77" s="1176">
        <f>SUMIF(기획현황!$F:$F,MID($D$3,10,100)&amp;$A77,기획현황!BM:BM)</f>
        <v>0</v>
      </c>
      <c r="R77" s="1177" t="str">
        <f>IF(ISERROR(VLOOKUP(MID($D$3,10,100)&amp;$A77,기획현황!$F:$BR,기획현황!$AV$1,FALSE))=TRUE,"",VLOOKUP(MID($D$3,10,100)&amp;$A77,기획현황!$F:$BR,기획현황!$AV$1,FALSE))</f>
        <v/>
      </c>
      <c r="S77" s="528"/>
      <c r="T77" s="1177">
        <f t="shared" si="3"/>
        <v>0</v>
      </c>
      <c r="U77" s="1177">
        <f t="shared" si="0"/>
        <v>0</v>
      </c>
      <c r="V77" s="493"/>
      <c r="W77" s="337"/>
    </row>
    <row r="78" spans="1:23" s="339" customFormat="1" ht="16.5" customHeight="1">
      <c r="A78" s="1174">
        <f t="shared" si="4"/>
        <v>60</v>
      </c>
      <c r="B78" s="332"/>
      <c r="C78" s="351">
        <f t="shared" si="5"/>
        <v>0</v>
      </c>
      <c r="D78" s="351" t="str">
        <f>IF(ISERROR(VLOOKUP(MID($D$3,10,100)&amp;$A78,기획현황!$F:$BR,기획현황!$U$1,FALSE))=TRUE,"",VLOOKUP(MID($D$3,10,100)&amp;$A78,기획현황!$F:$BR,기획현황!$U$1,FALSE))</f>
        <v/>
      </c>
      <c r="E78" s="351" t="str">
        <f>IF(ISERROR(VLOOKUP(MID($D$3,10,100)&amp;$A78,기획현황!$F:$BR,기획현황!$X$1,FALSE))=TRUE,"",VLOOKUP(MID($D$3,10,100)&amp;$A78,기획현황!$F:$BR,기획현황!$X$1,FALSE))</f>
        <v/>
      </c>
      <c r="F78" s="353">
        <f>SUMIF(기획현황!$F:$F,MID($D$3,10,100)&amp;$A78,기획현황!AF:AF)</f>
        <v>0</v>
      </c>
      <c r="G78" s="353">
        <f t="shared" si="6"/>
        <v>0</v>
      </c>
      <c r="H78" s="1175" t="str">
        <f>IF(ISERROR(VLOOKUP(MID($D$3,10,100)&amp;$A78,기획현황!$F:$BS,기획현황!$BB$1,FALSE))=TRUE,"",VLOOKUP(MID($D$3,10,100)&amp;$A78,기획현황!$F:$BS,기획현황!$BB$1,FALSE))</f>
        <v/>
      </c>
      <c r="I78" s="1176">
        <f>SUMIF(기획현황!$F:$F,MID($D$3,10,100)&amp;$A78,기획현황!BI:BI)</f>
        <v>0</v>
      </c>
      <c r="J78" s="1175" t="str">
        <f>IF(ISERROR(VLOOKUP(MID($D$3,10,100)&amp;$A78,기획현황!$F:$BS,기획현황!$BC$1,FALSE))=TRUE,"",VLOOKUP(MID($D$3,10,100)&amp;$A78,기획현황!$F:$BS,기획현황!$BC$1,FALSE))</f>
        <v/>
      </c>
      <c r="K78" s="1176">
        <f>SUMIF(기획현황!$F:$F,MID($D$3,10,100)&amp;$A78,기획현황!BJ:BJ)</f>
        <v>0</v>
      </c>
      <c r="L78" s="1175" t="str">
        <f>IF(ISERROR(VLOOKUP(MID($D$3,10,100)&amp;$A78,기획현황!$F:$BS,기획현황!$BD$1,FALSE))=TRUE,"",VLOOKUP(MID($D$3,10,100)&amp;$A78,기획현황!$F:$BS,기획현황!$BD$1,FALSE))</f>
        <v/>
      </c>
      <c r="M78" s="1176">
        <f>SUMIF(기획현황!$F:$F,MID($D$3,10,100)&amp;$A78,기획현황!BK:BK)</f>
        <v>0</v>
      </c>
      <c r="N78" s="1175" t="str">
        <f>IF(ISERROR(VLOOKUP(MID($D$3,10,100)&amp;$A78,기획현황!$F:$BS,기획현황!$BE$1,FALSE))=TRUE,"",VLOOKUP(MID($D$3,10,100)&amp;$A78,기획현황!$F:$BS,기획현황!$BE$1,FALSE))</f>
        <v/>
      </c>
      <c r="O78" s="1176">
        <f>SUMIF(기획현황!$F:$F,MID($D$3,10,100)&amp;$A78,기획현황!BL:BL)</f>
        <v>0</v>
      </c>
      <c r="P78" s="1175" t="str">
        <f>IF(ISERROR(VLOOKUP(MID($D$3,10,100)&amp;$A78,기획현황!$F:$BS,기획현황!$BF$1,FALSE))=TRUE,"",VLOOKUP(MID($D$3,10,100)&amp;$A78,기획현황!$F:$BS,기획현황!$BF$1,FALSE))</f>
        <v/>
      </c>
      <c r="Q78" s="1176">
        <f>SUMIF(기획현황!$F:$F,MID($D$3,10,100)&amp;$A78,기획현황!BM:BM)</f>
        <v>0</v>
      </c>
      <c r="R78" s="1177" t="str">
        <f>IF(ISERROR(VLOOKUP(MID($D$3,10,100)&amp;$A78,기획현황!$F:$BR,기획현황!$AV$1,FALSE))=TRUE,"",VLOOKUP(MID($D$3,10,100)&amp;$A78,기획현황!$F:$BR,기획현황!$AV$1,FALSE))</f>
        <v/>
      </c>
      <c r="S78" s="528"/>
      <c r="T78" s="1177">
        <f t="shared" si="3"/>
        <v>0</v>
      </c>
      <c r="U78" s="1177">
        <f t="shared" si="0"/>
        <v>0</v>
      </c>
      <c r="V78" s="493"/>
      <c r="W78" s="337"/>
    </row>
    <row r="79" spans="1:23" s="339" customFormat="1" ht="16.5" customHeight="1">
      <c r="A79" s="1174">
        <f t="shared" si="4"/>
        <v>61</v>
      </c>
      <c r="B79" s="332"/>
      <c r="C79" s="351">
        <f t="shared" si="5"/>
        <v>0</v>
      </c>
      <c r="D79" s="351" t="str">
        <f>IF(ISERROR(VLOOKUP(MID($D$3,10,100)&amp;$A79,기획현황!$F:$BR,기획현황!$U$1,FALSE))=TRUE,"",VLOOKUP(MID($D$3,10,100)&amp;$A79,기획현황!$F:$BR,기획현황!$U$1,FALSE))</f>
        <v/>
      </c>
      <c r="E79" s="351" t="str">
        <f>IF(ISERROR(VLOOKUP(MID($D$3,10,100)&amp;$A79,기획현황!$F:$BR,기획현황!$X$1,FALSE))=TRUE,"",VLOOKUP(MID($D$3,10,100)&amp;$A79,기획현황!$F:$BR,기획현황!$X$1,FALSE))</f>
        <v/>
      </c>
      <c r="F79" s="353">
        <f>SUMIF(기획현황!$F:$F,MID($D$3,10,100)&amp;$A79,기획현황!AF:AF)</f>
        <v>0</v>
      </c>
      <c r="G79" s="353">
        <f t="shared" si="6"/>
        <v>0</v>
      </c>
      <c r="H79" s="1175" t="str">
        <f>IF(ISERROR(VLOOKUP(MID($D$3,10,100)&amp;$A79,기획현황!$F:$BS,기획현황!$BB$1,FALSE))=TRUE,"",VLOOKUP(MID($D$3,10,100)&amp;$A79,기획현황!$F:$BS,기획현황!$BB$1,FALSE))</f>
        <v/>
      </c>
      <c r="I79" s="1176">
        <f>SUMIF(기획현황!$F:$F,MID($D$3,10,100)&amp;$A79,기획현황!BI:BI)</f>
        <v>0</v>
      </c>
      <c r="J79" s="1175" t="str">
        <f>IF(ISERROR(VLOOKUP(MID($D$3,10,100)&amp;$A79,기획현황!$F:$BS,기획현황!$BC$1,FALSE))=TRUE,"",VLOOKUP(MID($D$3,10,100)&amp;$A79,기획현황!$F:$BS,기획현황!$BC$1,FALSE))</f>
        <v/>
      </c>
      <c r="K79" s="1176">
        <f>SUMIF(기획현황!$F:$F,MID($D$3,10,100)&amp;$A79,기획현황!BJ:BJ)</f>
        <v>0</v>
      </c>
      <c r="L79" s="1175" t="str">
        <f>IF(ISERROR(VLOOKUP(MID($D$3,10,100)&amp;$A79,기획현황!$F:$BS,기획현황!$BD$1,FALSE))=TRUE,"",VLOOKUP(MID($D$3,10,100)&amp;$A79,기획현황!$F:$BS,기획현황!$BD$1,FALSE))</f>
        <v/>
      </c>
      <c r="M79" s="1176">
        <f>SUMIF(기획현황!$F:$F,MID($D$3,10,100)&amp;$A79,기획현황!BK:BK)</f>
        <v>0</v>
      </c>
      <c r="N79" s="1175" t="str">
        <f>IF(ISERROR(VLOOKUP(MID($D$3,10,100)&amp;$A79,기획현황!$F:$BS,기획현황!$BE$1,FALSE))=TRUE,"",VLOOKUP(MID($D$3,10,100)&amp;$A79,기획현황!$F:$BS,기획현황!$BE$1,FALSE))</f>
        <v/>
      </c>
      <c r="O79" s="1176">
        <f>SUMIF(기획현황!$F:$F,MID($D$3,10,100)&amp;$A79,기획현황!BL:BL)</f>
        <v>0</v>
      </c>
      <c r="P79" s="1175" t="str">
        <f>IF(ISERROR(VLOOKUP(MID($D$3,10,100)&amp;$A79,기획현황!$F:$BS,기획현황!$BF$1,FALSE))=TRUE,"",VLOOKUP(MID($D$3,10,100)&amp;$A79,기획현황!$F:$BS,기획현황!$BF$1,FALSE))</f>
        <v/>
      </c>
      <c r="Q79" s="1176">
        <f>SUMIF(기획현황!$F:$F,MID($D$3,10,100)&amp;$A79,기획현황!BM:BM)</f>
        <v>0</v>
      </c>
      <c r="R79" s="1177" t="str">
        <f>IF(ISERROR(VLOOKUP(MID($D$3,10,100)&amp;$A79,기획현황!$F:$BR,기획현황!$AV$1,FALSE))=TRUE,"",VLOOKUP(MID($D$3,10,100)&amp;$A79,기획현황!$F:$BR,기획현황!$AV$1,FALSE))</f>
        <v/>
      </c>
      <c r="S79" s="528"/>
      <c r="T79" s="1177">
        <f t="shared" si="3"/>
        <v>0</v>
      </c>
      <c r="U79" s="1177">
        <f t="shared" si="0"/>
        <v>0</v>
      </c>
      <c r="V79" s="493"/>
      <c r="W79" s="337"/>
    </row>
    <row r="80" spans="1:23" s="339" customFormat="1" ht="16.5" customHeight="1">
      <c r="A80" s="1174">
        <f t="shared" si="4"/>
        <v>62</v>
      </c>
      <c r="B80" s="332"/>
      <c r="C80" s="351">
        <f t="shared" si="5"/>
        <v>0</v>
      </c>
      <c r="D80" s="351" t="str">
        <f>IF(ISERROR(VLOOKUP(MID($D$3,10,100)&amp;$A80,기획현황!$F:$BR,기획현황!$U$1,FALSE))=TRUE,"",VLOOKUP(MID($D$3,10,100)&amp;$A80,기획현황!$F:$BR,기획현황!$U$1,FALSE))</f>
        <v/>
      </c>
      <c r="E80" s="351" t="str">
        <f>IF(ISERROR(VLOOKUP(MID($D$3,10,100)&amp;$A80,기획현황!$F:$BR,기획현황!$X$1,FALSE))=TRUE,"",VLOOKUP(MID($D$3,10,100)&amp;$A80,기획현황!$F:$BR,기획현황!$X$1,FALSE))</f>
        <v/>
      </c>
      <c r="F80" s="353">
        <f>SUMIF(기획현황!$F:$F,MID($D$3,10,100)&amp;$A80,기획현황!AF:AF)</f>
        <v>0</v>
      </c>
      <c r="G80" s="353">
        <f t="shared" si="6"/>
        <v>0</v>
      </c>
      <c r="H80" s="1175" t="str">
        <f>IF(ISERROR(VLOOKUP(MID($D$3,10,100)&amp;$A80,기획현황!$F:$BS,기획현황!$BB$1,FALSE))=TRUE,"",VLOOKUP(MID($D$3,10,100)&amp;$A80,기획현황!$F:$BS,기획현황!$BB$1,FALSE))</f>
        <v/>
      </c>
      <c r="I80" s="1176">
        <f>SUMIF(기획현황!$F:$F,MID($D$3,10,100)&amp;$A80,기획현황!BI:BI)</f>
        <v>0</v>
      </c>
      <c r="J80" s="1175" t="str">
        <f>IF(ISERROR(VLOOKUP(MID($D$3,10,100)&amp;$A80,기획현황!$F:$BS,기획현황!$BC$1,FALSE))=TRUE,"",VLOOKUP(MID($D$3,10,100)&amp;$A80,기획현황!$F:$BS,기획현황!$BC$1,FALSE))</f>
        <v/>
      </c>
      <c r="K80" s="1176">
        <f>SUMIF(기획현황!$F:$F,MID($D$3,10,100)&amp;$A80,기획현황!BJ:BJ)</f>
        <v>0</v>
      </c>
      <c r="L80" s="1175" t="str">
        <f>IF(ISERROR(VLOOKUP(MID($D$3,10,100)&amp;$A80,기획현황!$F:$BS,기획현황!$BD$1,FALSE))=TRUE,"",VLOOKUP(MID($D$3,10,100)&amp;$A80,기획현황!$F:$BS,기획현황!$BD$1,FALSE))</f>
        <v/>
      </c>
      <c r="M80" s="1176">
        <f>SUMIF(기획현황!$F:$F,MID($D$3,10,100)&amp;$A80,기획현황!BK:BK)</f>
        <v>0</v>
      </c>
      <c r="N80" s="1175" t="str">
        <f>IF(ISERROR(VLOOKUP(MID($D$3,10,100)&amp;$A80,기획현황!$F:$BS,기획현황!$BE$1,FALSE))=TRUE,"",VLOOKUP(MID($D$3,10,100)&amp;$A80,기획현황!$F:$BS,기획현황!$BE$1,FALSE))</f>
        <v/>
      </c>
      <c r="O80" s="1176">
        <f>SUMIF(기획현황!$F:$F,MID($D$3,10,100)&amp;$A80,기획현황!BL:BL)</f>
        <v>0</v>
      </c>
      <c r="P80" s="1175" t="str">
        <f>IF(ISERROR(VLOOKUP(MID($D$3,10,100)&amp;$A80,기획현황!$F:$BS,기획현황!$BF$1,FALSE))=TRUE,"",VLOOKUP(MID($D$3,10,100)&amp;$A80,기획현황!$F:$BS,기획현황!$BF$1,FALSE))</f>
        <v/>
      </c>
      <c r="Q80" s="1176">
        <f>SUMIF(기획현황!$F:$F,MID($D$3,10,100)&amp;$A80,기획현황!BM:BM)</f>
        <v>0</v>
      </c>
      <c r="R80" s="1177" t="str">
        <f>IF(ISERROR(VLOOKUP(MID($D$3,10,100)&amp;$A80,기획현황!$F:$BR,기획현황!$AV$1,FALSE))=TRUE,"",VLOOKUP(MID($D$3,10,100)&amp;$A80,기획현황!$F:$BR,기획현황!$AV$1,FALSE))</f>
        <v/>
      </c>
      <c r="S80" s="528"/>
      <c r="T80" s="1177">
        <f t="shared" si="3"/>
        <v>0</v>
      </c>
      <c r="U80" s="1177">
        <f t="shared" si="0"/>
        <v>0</v>
      </c>
      <c r="V80" s="493"/>
      <c r="W80" s="337"/>
    </row>
    <row r="81" spans="1:23" s="339" customFormat="1" ht="16.5" customHeight="1">
      <c r="A81" s="1174">
        <f t="shared" si="4"/>
        <v>63</v>
      </c>
      <c r="B81" s="332"/>
      <c r="C81" s="351">
        <f t="shared" si="5"/>
        <v>0</v>
      </c>
      <c r="D81" s="351" t="str">
        <f>IF(ISERROR(VLOOKUP(MID($D$3,10,100)&amp;$A81,기획현황!$F:$BR,기획현황!$U$1,FALSE))=TRUE,"",VLOOKUP(MID($D$3,10,100)&amp;$A81,기획현황!$F:$BR,기획현황!$U$1,FALSE))</f>
        <v/>
      </c>
      <c r="E81" s="351" t="str">
        <f>IF(ISERROR(VLOOKUP(MID($D$3,10,100)&amp;$A81,기획현황!$F:$BR,기획현황!$X$1,FALSE))=TRUE,"",VLOOKUP(MID($D$3,10,100)&amp;$A81,기획현황!$F:$BR,기획현황!$X$1,FALSE))</f>
        <v/>
      </c>
      <c r="F81" s="353">
        <f>SUMIF(기획현황!$F:$F,MID($D$3,10,100)&amp;$A81,기획현황!AF:AF)</f>
        <v>0</v>
      </c>
      <c r="G81" s="353">
        <f t="shared" si="6"/>
        <v>0</v>
      </c>
      <c r="H81" s="1175" t="str">
        <f>IF(ISERROR(VLOOKUP(MID($D$3,10,100)&amp;$A81,기획현황!$F:$BS,기획현황!$BB$1,FALSE))=TRUE,"",VLOOKUP(MID($D$3,10,100)&amp;$A81,기획현황!$F:$BS,기획현황!$BB$1,FALSE))</f>
        <v/>
      </c>
      <c r="I81" s="1176">
        <f>SUMIF(기획현황!$F:$F,MID($D$3,10,100)&amp;$A81,기획현황!BI:BI)</f>
        <v>0</v>
      </c>
      <c r="J81" s="1175" t="str">
        <f>IF(ISERROR(VLOOKUP(MID($D$3,10,100)&amp;$A81,기획현황!$F:$BS,기획현황!$BC$1,FALSE))=TRUE,"",VLOOKUP(MID($D$3,10,100)&amp;$A81,기획현황!$F:$BS,기획현황!$BC$1,FALSE))</f>
        <v/>
      </c>
      <c r="K81" s="1176">
        <f>SUMIF(기획현황!$F:$F,MID($D$3,10,100)&amp;$A81,기획현황!BJ:BJ)</f>
        <v>0</v>
      </c>
      <c r="L81" s="1175" t="str">
        <f>IF(ISERROR(VLOOKUP(MID($D$3,10,100)&amp;$A81,기획현황!$F:$BS,기획현황!$BD$1,FALSE))=TRUE,"",VLOOKUP(MID($D$3,10,100)&amp;$A81,기획현황!$F:$BS,기획현황!$BD$1,FALSE))</f>
        <v/>
      </c>
      <c r="M81" s="1176">
        <f>SUMIF(기획현황!$F:$F,MID($D$3,10,100)&amp;$A81,기획현황!BK:BK)</f>
        <v>0</v>
      </c>
      <c r="N81" s="1175" t="str">
        <f>IF(ISERROR(VLOOKUP(MID($D$3,10,100)&amp;$A81,기획현황!$F:$BS,기획현황!$BE$1,FALSE))=TRUE,"",VLOOKUP(MID($D$3,10,100)&amp;$A81,기획현황!$F:$BS,기획현황!$BE$1,FALSE))</f>
        <v/>
      </c>
      <c r="O81" s="1176">
        <f>SUMIF(기획현황!$F:$F,MID($D$3,10,100)&amp;$A81,기획현황!BL:BL)</f>
        <v>0</v>
      </c>
      <c r="P81" s="1175" t="str">
        <f>IF(ISERROR(VLOOKUP(MID($D$3,10,100)&amp;$A81,기획현황!$F:$BS,기획현황!$BF$1,FALSE))=TRUE,"",VLOOKUP(MID($D$3,10,100)&amp;$A81,기획현황!$F:$BS,기획현황!$BF$1,FALSE))</f>
        <v/>
      </c>
      <c r="Q81" s="1176">
        <f>SUMIF(기획현황!$F:$F,MID($D$3,10,100)&amp;$A81,기획현황!BM:BM)</f>
        <v>0</v>
      </c>
      <c r="R81" s="1177" t="str">
        <f>IF(ISERROR(VLOOKUP(MID($D$3,10,100)&amp;$A81,기획현황!$F:$BR,기획현황!$AV$1,FALSE))=TRUE,"",VLOOKUP(MID($D$3,10,100)&amp;$A81,기획현황!$F:$BR,기획현황!$AV$1,FALSE))</f>
        <v/>
      </c>
      <c r="S81" s="528"/>
      <c r="T81" s="1177">
        <f t="shared" si="3"/>
        <v>0</v>
      </c>
      <c r="U81" s="1177">
        <f t="shared" si="0"/>
        <v>0</v>
      </c>
      <c r="V81" s="493"/>
      <c r="W81" s="337"/>
    </row>
    <row r="82" spans="1:23" s="339" customFormat="1" ht="16.5" customHeight="1">
      <c r="A82" s="1174">
        <f t="shared" si="4"/>
        <v>64</v>
      </c>
      <c r="B82" s="332"/>
      <c r="C82" s="351">
        <f t="shared" si="5"/>
        <v>0</v>
      </c>
      <c r="D82" s="351" t="str">
        <f>IF(ISERROR(VLOOKUP(MID($D$3,10,100)&amp;$A82,기획현황!$F:$BR,기획현황!$U$1,FALSE))=TRUE,"",VLOOKUP(MID($D$3,10,100)&amp;$A82,기획현황!$F:$BR,기획현황!$U$1,FALSE))</f>
        <v/>
      </c>
      <c r="E82" s="351" t="str">
        <f>IF(ISERROR(VLOOKUP(MID($D$3,10,100)&amp;$A82,기획현황!$F:$BR,기획현황!$X$1,FALSE))=TRUE,"",VLOOKUP(MID($D$3,10,100)&amp;$A82,기획현황!$F:$BR,기획현황!$X$1,FALSE))</f>
        <v/>
      </c>
      <c r="F82" s="353">
        <f>SUMIF(기획현황!$F:$F,MID($D$3,10,100)&amp;$A82,기획현황!AF:AF)</f>
        <v>0</v>
      </c>
      <c r="G82" s="353">
        <f t="shared" si="6"/>
        <v>0</v>
      </c>
      <c r="H82" s="1175" t="str">
        <f>IF(ISERROR(VLOOKUP(MID($D$3,10,100)&amp;$A82,기획현황!$F:$BS,기획현황!$BB$1,FALSE))=TRUE,"",VLOOKUP(MID($D$3,10,100)&amp;$A82,기획현황!$F:$BS,기획현황!$BB$1,FALSE))</f>
        <v/>
      </c>
      <c r="I82" s="1176">
        <f>SUMIF(기획현황!$F:$F,MID($D$3,10,100)&amp;$A82,기획현황!BI:BI)</f>
        <v>0</v>
      </c>
      <c r="J82" s="1175" t="str">
        <f>IF(ISERROR(VLOOKUP(MID($D$3,10,100)&amp;$A82,기획현황!$F:$BS,기획현황!$BC$1,FALSE))=TRUE,"",VLOOKUP(MID($D$3,10,100)&amp;$A82,기획현황!$F:$BS,기획현황!$BC$1,FALSE))</f>
        <v/>
      </c>
      <c r="K82" s="1176">
        <f>SUMIF(기획현황!$F:$F,MID($D$3,10,100)&amp;$A82,기획현황!BJ:BJ)</f>
        <v>0</v>
      </c>
      <c r="L82" s="1175" t="str">
        <f>IF(ISERROR(VLOOKUP(MID($D$3,10,100)&amp;$A82,기획현황!$F:$BS,기획현황!$BD$1,FALSE))=TRUE,"",VLOOKUP(MID($D$3,10,100)&amp;$A82,기획현황!$F:$BS,기획현황!$BD$1,FALSE))</f>
        <v/>
      </c>
      <c r="M82" s="1176">
        <f>SUMIF(기획현황!$F:$F,MID($D$3,10,100)&amp;$A82,기획현황!BK:BK)</f>
        <v>0</v>
      </c>
      <c r="N82" s="1175" t="str">
        <f>IF(ISERROR(VLOOKUP(MID($D$3,10,100)&amp;$A82,기획현황!$F:$BS,기획현황!$BE$1,FALSE))=TRUE,"",VLOOKUP(MID($D$3,10,100)&amp;$A82,기획현황!$F:$BS,기획현황!$BE$1,FALSE))</f>
        <v/>
      </c>
      <c r="O82" s="1176">
        <f>SUMIF(기획현황!$F:$F,MID($D$3,10,100)&amp;$A82,기획현황!BL:BL)</f>
        <v>0</v>
      </c>
      <c r="P82" s="1175" t="str">
        <f>IF(ISERROR(VLOOKUP(MID($D$3,10,100)&amp;$A82,기획현황!$F:$BS,기획현황!$BF$1,FALSE))=TRUE,"",VLOOKUP(MID($D$3,10,100)&amp;$A82,기획현황!$F:$BS,기획현황!$BF$1,FALSE))</f>
        <v/>
      </c>
      <c r="Q82" s="1176">
        <f>SUMIF(기획현황!$F:$F,MID($D$3,10,100)&amp;$A82,기획현황!BM:BM)</f>
        <v>0</v>
      </c>
      <c r="R82" s="1177" t="str">
        <f>IF(ISERROR(VLOOKUP(MID($D$3,10,100)&amp;$A82,기획현황!$F:$BR,기획현황!$AV$1,FALSE))=TRUE,"",VLOOKUP(MID($D$3,10,100)&amp;$A82,기획현황!$F:$BR,기획현황!$AV$1,FALSE))</f>
        <v/>
      </c>
      <c r="S82" s="528"/>
      <c r="T82" s="1177">
        <f t="shared" si="3"/>
        <v>0</v>
      </c>
      <c r="U82" s="1177">
        <f t="shared" si="0"/>
        <v>0</v>
      </c>
      <c r="V82" s="493"/>
      <c r="W82" s="337"/>
    </row>
    <row r="83" spans="1:23" s="339" customFormat="1" ht="16.5" customHeight="1">
      <c r="A83" s="1174">
        <f t="shared" si="4"/>
        <v>65</v>
      </c>
      <c r="B83" s="332"/>
      <c r="C83" s="351">
        <f t="shared" si="5"/>
        <v>0</v>
      </c>
      <c r="D83" s="351" t="str">
        <f>IF(ISERROR(VLOOKUP(MID($D$3,10,100)&amp;$A83,기획현황!$F:$BR,기획현황!$U$1,FALSE))=TRUE,"",VLOOKUP(MID($D$3,10,100)&amp;$A83,기획현황!$F:$BR,기획현황!$U$1,FALSE))</f>
        <v/>
      </c>
      <c r="E83" s="351" t="str">
        <f>IF(ISERROR(VLOOKUP(MID($D$3,10,100)&amp;$A83,기획현황!$F:$BR,기획현황!$X$1,FALSE))=TRUE,"",VLOOKUP(MID($D$3,10,100)&amp;$A83,기획현황!$F:$BR,기획현황!$X$1,FALSE))</f>
        <v/>
      </c>
      <c r="F83" s="353">
        <f>SUMIF(기획현황!$F:$F,MID($D$3,10,100)&amp;$A83,기획현황!AF:AF)</f>
        <v>0</v>
      </c>
      <c r="G83" s="353">
        <f t="shared" si="6"/>
        <v>0</v>
      </c>
      <c r="H83" s="1175" t="str">
        <f>IF(ISERROR(VLOOKUP(MID($D$3,10,100)&amp;$A83,기획현황!$F:$BS,기획현황!$BB$1,FALSE))=TRUE,"",VLOOKUP(MID($D$3,10,100)&amp;$A83,기획현황!$F:$BS,기획현황!$BB$1,FALSE))</f>
        <v/>
      </c>
      <c r="I83" s="1176">
        <f>SUMIF(기획현황!$F:$F,MID($D$3,10,100)&amp;$A83,기획현황!BI:BI)</f>
        <v>0</v>
      </c>
      <c r="J83" s="1175" t="str">
        <f>IF(ISERROR(VLOOKUP(MID($D$3,10,100)&amp;$A83,기획현황!$F:$BS,기획현황!$BC$1,FALSE))=TRUE,"",VLOOKUP(MID($D$3,10,100)&amp;$A83,기획현황!$F:$BS,기획현황!$BC$1,FALSE))</f>
        <v/>
      </c>
      <c r="K83" s="1176">
        <f>SUMIF(기획현황!$F:$F,MID($D$3,10,100)&amp;$A83,기획현황!BJ:BJ)</f>
        <v>0</v>
      </c>
      <c r="L83" s="1175" t="str">
        <f>IF(ISERROR(VLOOKUP(MID($D$3,10,100)&amp;$A83,기획현황!$F:$BS,기획현황!$BD$1,FALSE))=TRUE,"",VLOOKUP(MID($D$3,10,100)&amp;$A83,기획현황!$F:$BS,기획현황!$BD$1,FALSE))</f>
        <v/>
      </c>
      <c r="M83" s="1176">
        <f>SUMIF(기획현황!$F:$F,MID($D$3,10,100)&amp;$A83,기획현황!BK:BK)</f>
        <v>0</v>
      </c>
      <c r="N83" s="1175" t="str">
        <f>IF(ISERROR(VLOOKUP(MID($D$3,10,100)&amp;$A83,기획현황!$F:$BS,기획현황!$BE$1,FALSE))=TRUE,"",VLOOKUP(MID($D$3,10,100)&amp;$A83,기획현황!$F:$BS,기획현황!$BE$1,FALSE))</f>
        <v/>
      </c>
      <c r="O83" s="1176">
        <f>SUMIF(기획현황!$F:$F,MID($D$3,10,100)&amp;$A83,기획현황!BL:BL)</f>
        <v>0</v>
      </c>
      <c r="P83" s="1175" t="str">
        <f>IF(ISERROR(VLOOKUP(MID($D$3,10,100)&amp;$A83,기획현황!$F:$BS,기획현황!$BF$1,FALSE))=TRUE,"",VLOOKUP(MID($D$3,10,100)&amp;$A83,기획현황!$F:$BS,기획현황!$BF$1,FALSE))</f>
        <v/>
      </c>
      <c r="Q83" s="1176">
        <f>SUMIF(기획현황!$F:$F,MID($D$3,10,100)&amp;$A83,기획현황!BM:BM)</f>
        <v>0</v>
      </c>
      <c r="R83" s="1177" t="str">
        <f>IF(ISERROR(VLOOKUP(MID($D$3,10,100)&amp;$A83,기획현황!$F:$BR,기획현황!$AV$1,FALSE))=TRUE,"",VLOOKUP(MID($D$3,10,100)&amp;$A83,기획현황!$F:$BR,기획현황!$AV$1,FALSE))</f>
        <v/>
      </c>
      <c r="S83" s="528"/>
      <c r="T83" s="1177">
        <f t="shared" si="3"/>
        <v>0</v>
      </c>
      <c r="U83" s="1177">
        <f t="shared" ref="U83:U128" si="7">IF(ISERROR(IF($S83=0,$R83,$S83)*$G83)=TRUE,0,IF($S83=0,$R83,$S83)*$G83)</f>
        <v>0</v>
      </c>
      <c r="V83" s="493"/>
      <c r="W83" s="337"/>
    </row>
    <row r="84" spans="1:23" s="339" customFormat="1" ht="16.5" customHeight="1">
      <c r="A84" s="1174">
        <f t="shared" si="4"/>
        <v>66</v>
      </c>
      <c r="B84" s="332"/>
      <c r="C84" s="351">
        <f t="shared" si="5"/>
        <v>0</v>
      </c>
      <c r="D84" s="351" t="str">
        <f>IF(ISERROR(VLOOKUP(MID($D$3,10,100)&amp;$A84,기획현황!$F:$BR,기획현황!$U$1,FALSE))=TRUE,"",VLOOKUP(MID($D$3,10,100)&amp;$A84,기획현황!$F:$BR,기획현황!$U$1,FALSE))</f>
        <v/>
      </c>
      <c r="E84" s="351" t="str">
        <f>IF(ISERROR(VLOOKUP(MID($D$3,10,100)&amp;$A84,기획현황!$F:$BR,기획현황!$X$1,FALSE))=TRUE,"",VLOOKUP(MID($D$3,10,100)&amp;$A84,기획현황!$F:$BR,기획현황!$X$1,FALSE))</f>
        <v/>
      </c>
      <c r="F84" s="353">
        <f>SUMIF(기획현황!$F:$F,MID($D$3,10,100)&amp;$A84,기획현황!AF:AF)</f>
        <v>0</v>
      </c>
      <c r="G84" s="353">
        <f t="shared" si="6"/>
        <v>0</v>
      </c>
      <c r="H84" s="1175" t="str">
        <f>IF(ISERROR(VLOOKUP(MID($D$3,10,100)&amp;$A84,기획현황!$F:$BS,기획현황!$BB$1,FALSE))=TRUE,"",VLOOKUP(MID($D$3,10,100)&amp;$A84,기획현황!$F:$BS,기획현황!$BB$1,FALSE))</f>
        <v/>
      </c>
      <c r="I84" s="1176">
        <f>SUMIF(기획현황!$F:$F,MID($D$3,10,100)&amp;$A84,기획현황!BI:BI)</f>
        <v>0</v>
      </c>
      <c r="J84" s="1175" t="str">
        <f>IF(ISERROR(VLOOKUP(MID($D$3,10,100)&amp;$A84,기획현황!$F:$BS,기획현황!$BC$1,FALSE))=TRUE,"",VLOOKUP(MID($D$3,10,100)&amp;$A84,기획현황!$F:$BS,기획현황!$BC$1,FALSE))</f>
        <v/>
      </c>
      <c r="K84" s="1176">
        <f>SUMIF(기획현황!$F:$F,MID($D$3,10,100)&amp;$A84,기획현황!BJ:BJ)</f>
        <v>0</v>
      </c>
      <c r="L84" s="1175" t="str">
        <f>IF(ISERROR(VLOOKUP(MID($D$3,10,100)&amp;$A84,기획현황!$F:$BS,기획현황!$BD$1,FALSE))=TRUE,"",VLOOKUP(MID($D$3,10,100)&amp;$A84,기획현황!$F:$BS,기획현황!$BD$1,FALSE))</f>
        <v/>
      </c>
      <c r="M84" s="1176">
        <f>SUMIF(기획현황!$F:$F,MID($D$3,10,100)&amp;$A84,기획현황!BK:BK)</f>
        <v>0</v>
      </c>
      <c r="N84" s="1175" t="str">
        <f>IF(ISERROR(VLOOKUP(MID($D$3,10,100)&amp;$A84,기획현황!$F:$BS,기획현황!$BE$1,FALSE))=TRUE,"",VLOOKUP(MID($D$3,10,100)&amp;$A84,기획현황!$F:$BS,기획현황!$BE$1,FALSE))</f>
        <v/>
      </c>
      <c r="O84" s="1176">
        <f>SUMIF(기획현황!$F:$F,MID($D$3,10,100)&amp;$A84,기획현황!BL:BL)</f>
        <v>0</v>
      </c>
      <c r="P84" s="1175" t="str">
        <f>IF(ISERROR(VLOOKUP(MID($D$3,10,100)&amp;$A84,기획현황!$F:$BS,기획현황!$BF$1,FALSE))=TRUE,"",VLOOKUP(MID($D$3,10,100)&amp;$A84,기획현황!$F:$BS,기획현황!$BF$1,FALSE))</f>
        <v/>
      </c>
      <c r="Q84" s="1176">
        <f>SUMIF(기획현황!$F:$F,MID($D$3,10,100)&amp;$A84,기획현황!BM:BM)</f>
        <v>0</v>
      </c>
      <c r="R84" s="1177" t="str">
        <f>IF(ISERROR(VLOOKUP(MID($D$3,10,100)&amp;$A84,기획현황!$F:$BR,기획현황!$AV$1,FALSE))=TRUE,"",VLOOKUP(MID($D$3,10,100)&amp;$A84,기획현황!$F:$BR,기획현황!$AV$1,FALSE))</f>
        <v/>
      </c>
      <c r="S84" s="528"/>
      <c r="T84" s="1177">
        <f t="shared" ref="T84:T128" si="8">IF(ISERROR($R84*$F84)=TRUE,0,$R84*$F84)</f>
        <v>0</v>
      </c>
      <c r="U84" s="1177">
        <f t="shared" si="7"/>
        <v>0</v>
      </c>
      <c r="V84" s="493"/>
      <c r="W84" s="337"/>
    </row>
    <row r="85" spans="1:23" s="339" customFormat="1" ht="16.5" customHeight="1">
      <c r="A85" s="1174">
        <f t="shared" ref="A85:A128" si="9">A84+1</f>
        <v>67</v>
      </c>
      <c r="B85" s="332"/>
      <c r="C85" s="351">
        <f t="shared" si="5"/>
        <v>0</v>
      </c>
      <c r="D85" s="351" t="str">
        <f>IF(ISERROR(VLOOKUP(MID($D$3,10,100)&amp;$A85,기획현황!$F:$BR,기획현황!$U$1,FALSE))=TRUE,"",VLOOKUP(MID($D$3,10,100)&amp;$A85,기획현황!$F:$BR,기획현황!$U$1,FALSE))</f>
        <v/>
      </c>
      <c r="E85" s="351" t="str">
        <f>IF(ISERROR(VLOOKUP(MID($D$3,10,100)&amp;$A85,기획현황!$F:$BR,기획현황!$X$1,FALSE))=TRUE,"",VLOOKUP(MID($D$3,10,100)&amp;$A85,기획현황!$F:$BR,기획현황!$X$1,FALSE))</f>
        <v/>
      </c>
      <c r="F85" s="353">
        <f>SUMIF(기획현황!$F:$F,MID($D$3,10,100)&amp;$A85,기획현황!AF:AF)</f>
        <v>0</v>
      </c>
      <c r="G85" s="353">
        <f t="shared" si="6"/>
        <v>0</v>
      </c>
      <c r="H85" s="1175" t="str">
        <f>IF(ISERROR(VLOOKUP(MID($D$3,10,100)&amp;$A85,기획현황!$F:$BS,기획현황!$BB$1,FALSE))=TRUE,"",VLOOKUP(MID($D$3,10,100)&amp;$A85,기획현황!$F:$BS,기획현황!$BB$1,FALSE))</f>
        <v/>
      </c>
      <c r="I85" s="1176">
        <f>SUMIF(기획현황!$F:$F,MID($D$3,10,100)&amp;$A85,기획현황!BI:BI)</f>
        <v>0</v>
      </c>
      <c r="J85" s="1175" t="str">
        <f>IF(ISERROR(VLOOKUP(MID($D$3,10,100)&amp;$A85,기획현황!$F:$BS,기획현황!$BC$1,FALSE))=TRUE,"",VLOOKUP(MID($D$3,10,100)&amp;$A85,기획현황!$F:$BS,기획현황!$BC$1,FALSE))</f>
        <v/>
      </c>
      <c r="K85" s="1176">
        <f>SUMIF(기획현황!$F:$F,MID($D$3,10,100)&amp;$A85,기획현황!BJ:BJ)</f>
        <v>0</v>
      </c>
      <c r="L85" s="1175" t="str">
        <f>IF(ISERROR(VLOOKUP(MID($D$3,10,100)&amp;$A85,기획현황!$F:$BS,기획현황!$BD$1,FALSE))=TRUE,"",VLOOKUP(MID($D$3,10,100)&amp;$A85,기획현황!$F:$BS,기획현황!$BD$1,FALSE))</f>
        <v/>
      </c>
      <c r="M85" s="1176">
        <f>SUMIF(기획현황!$F:$F,MID($D$3,10,100)&amp;$A85,기획현황!BK:BK)</f>
        <v>0</v>
      </c>
      <c r="N85" s="1175" t="str">
        <f>IF(ISERROR(VLOOKUP(MID($D$3,10,100)&amp;$A85,기획현황!$F:$BS,기획현황!$BE$1,FALSE))=TRUE,"",VLOOKUP(MID($D$3,10,100)&amp;$A85,기획현황!$F:$BS,기획현황!$BE$1,FALSE))</f>
        <v/>
      </c>
      <c r="O85" s="1176">
        <f>SUMIF(기획현황!$F:$F,MID($D$3,10,100)&amp;$A85,기획현황!BL:BL)</f>
        <v>0</v>
      </c>
      <c r="P85" s="1175" t="str">
        <f>IF(ISERROR(VLOOKUP(MID($D$3,10,100)&amp;$A85,기획현황!$F:$BS,기획현황!$BF$1,FALSE))=TRUE,"",VLOOKUP(MID($D$3,10,100)&amp;$A85,기획현황!$F:$BS,기획현황!$BF$1,FALSE))</f>
        <v/>
      </c>
      <c r="Q85" s="1176">
        <f>SUMIF(기획현황!$F:$F,MID($D$3,10,100)&amp;$A85,기획현황!BM:BM)</f>
        <v>0</v>
      </c>
      <c r="R85" s="1177" t="str">
        <f>IF(ISERROR(VLOOKUP(MID($D$3,10,100)&amp;$A85,기획현황!$F:$BR,기획현황!$AV$1,FALSE))=TRUE,"",VLOOKUP(MID($D$3,10,100)&amp;$A85,기획현황!$F:$BR,기획현황!$AV$1,FALSE))</f>
        <v/>
      </c>
      <c r="S85" s="528"/>
      <c r="T85" s="1177">
        <f t="shared" si="8"/>
        <v>0</v>
      </c>
      <c r="U85" s="1177">
        <f t="shared" si="7"/>
        <v>0</v>
      </c>
      <c r="V85" s="493"/>
      <c r="W85" s="337"/>
    </row>
    <row r="86" spans="1:23" s="339" customFormat="1" ht="16.5" customHeight="1">
      <c r="A86" s="1174">
        <f t="shared" si="9"/>
        <v>68</v>
      </c>
      <c r="B86" s="332"/>
      <c r="C86" s="351">
        <f t="shared" si="5"/>
        <v>0</v>
      </c>
      <c r="D86" s="351" t="str">
        <f>IF(ISERROR(VLOOKUP(MID($D$3,10,100)&amp;$A86,기획현황!$F:$BR,기획현황!$U$1,FALSE))=TRUE,"",VLOOKUP(MID($D$3,10,100)&amp;$A86,기획현황!$F:$BR,기획현황!$U$1,FALSE))</f>
        <v/>
      </c>
      <c r="E86" s="351" t="str">
        <f>IF(ISERROR(VLOOKUP(MID($D$3,10,100)&amp;$A86,기획현황!$F:$BR,기획현황!$X$1,FALSE))=TRUE,"",VLOOKUP(MID($D$3,10,100)&amp;$A86,기획현황!$F:$BR,기획현황!$X$1,FALSE))</f>
        <v/>
      </c>
      <c r="F86" s="353">
        <f>SUMIF(기획현황!$F:$F,MID($D$3,10,100)&amp;$A86,기획현황!AF:AF)</f>
        <v>0</v>
      </c>
      <c r="G86" s="353">
        <f t="shared" si="6"/>
        <v>0</v>
      </c>
      <c r="H86" s="1175" t="str">
        <f>IF(ISERROR(VLOOKUP(MID($D$3,10,100)&amp;$A86,기획현황!$F:$BS,기획현황!$BB$1,FALSE))=TRUE,"",VLOOKUP(MID($D$3,10,100)&amp;$A86,기획현황!$F:$BS,기획현황!$BB$1,FALSE))</f>
        <v/>
      </c>
      <c r="I86" s="1176">
        <f>SUMIF(기획현황!$F:$F,MID($D$3,10,100)&amp;$A86,기획현황!BI:BI)</f>
        <v>0</v>
      </c>
      <c r="J86" s="1175" t="str">
        <f>IF(ISERROR(VLOOKUP(MID($D$3,10,100)&amp;$A86,기획현황!$F:$BS,기획현황!$BC$1,FALSE))=TRUE,"",VLOOKUP(MID($D$3,10,100)&amp;$A86,기획현황!$F:$BS,기획현황!$BC$1,FALSE))</f>
        <v/>
      </c>
      <c r="K86" s="1176">
        <f>SUMIF(기획현황!$F:$F,MID($D$3,10,100)&amp;$A86,기획현황!BJ:BJ)</f>
        <v>0</v>
      </c>
      <c r="L86" s="1175" t="str">
        <f>IF(ISERROR(VLOOKUP(MID($D$3,10,100)&amp;$A86,기획현황!$F:$BS,기획현황!$BD$1,FALSE))=TRUE,"",VLOOKUP(MID($D$3,10,100)&amp;$A86,기획현황!$F:$BS,기획현황!$BD$1,FALSE))</f>
        <v/>
      </c>
      <c r="M86" s="1176">
        <f>SUMIF(기획현황!$F:$F,MID($D$3,10,100)&amp;$A86,기획현황!BK:BK)</f>
        <v>0</v>
      </c>
      <c r="N86" s="1175" t="str">
        <f>IF(ISERROR(VLOOKUP(MID($D$3,10,100)&amp;$A86,기획현황!$F:$BS,기획현황!$BE$1,FALSE))=TRUE,"",VLOOKUP(MID($D$3,10,100)&amp;$A86,기획현황!$F:$BS,기획현황!$BE$1,FALSE))</f>
        <v/>
      </c>
      <c r="O86" s="1176">
        <f>SUMIF(기획현황!$F:$F,MID($D$3,10,100)&amp;$A86,기획현황!BL:BL)</f>
        <v>0</v>
      </c>
      <c r="P86" s="1175" t="str">
        <f>IF(ISERROR(VLOOKUP(MID($D$3,10,100)&amp;$A86,기획현황!$F:$BS,기획현황!$BF$1,FALSE))=TRUE,"",VLOOKUP(MID($D$3,10,100)&amp;$A86,기획현황!$F:$BS,기획현황!$BF$1,FALSE))</f>
        <v/>
      </c>
      <c r="Q86" s="1176">
        <f>SUMIF(기획현황!$F:$F,MID($D$3,10,100)&amp;$A86,기획현황!BM:BM)</f>
        <v>0</v>
      </c>
      <c r="R86" s="1177" t="str">
        <f>IF(ISERROR(VLOOKUP(MID($D$3,10,100)&amp;$A86,기획현황!$F:$BR,기획현황!$AV$1,FALSE))=TRUE,"",VLOOKUP(MID($D$3,10,100)&amp;$A86,기획현황!$F:$BR,기획현황!$AV$1,FALSE))</f>
        <v/>
      </c>
      <c r="S86" s="528"/>
      <c r="T86" s="1177">
        <f t="shared" si="8"/>
        <v>0</v>
      </c>
      <c r="U86" s="1177">
        <f t="shared" si="7"/>
        <v>0</v>
      </c>
      <c r="V86" s="493"/>
      <c r="W86" s="337"/>
    </row>
    <row r="87" spans="1:23" s="339" customFormat="1" ht="16.5" customHeight="1">
      <c r="A87" s="1174">
        <f t="shared" si="9"/>
        <v>69</v>
      </c>
      <c r="B87" s="332"/>
      <c r="C87" s="351">
        <f t="shared" si="5"/>
        <v>0</v>
      </c>
      <c r="D87" s="351" t="str">
        <f>IF(ISERROR(VLOOKUP(MID($D$3,10,100)&amp;$A87,기획현황!$F:$BR,기획현황!$U$1,FALSE))=TRUE,"",VLOOKUP(MID($D$3,10,100)&amp;$A87,기획현황!$F:$BR,기획현황!$U$1,FALSE))</f>
        <v/>
      </c>
      <c r="E87" s="351" t="str">
        <f>IF(ISERROR(VLOOKUP(MID($D$3,10,100)&amp;$A87,기획현황!$F:$BR,기획현황!$X$1,FALSE))=TRUE,"",VLOOKUP(MID($D$3,10,100)&amp;$A87,기획현황!$F:$BR,기획현황!$X$1,FALSE))</f>
        <v/>
      </c>
      <c r="F87" s="353">
        <f>SUMIF(기획현황!$F:$F,MID($D$3,10,100)&amp;$A87,기획현황!AF:AF)</f>
        <v>0</v>
      </c>
      <c r="G87" s="353">
        <f t="shared" si="6"/>
        <v>0</v>
      </c>
      <c r="H87" s="1175" t="str">
        <f>IF(ISERROR(VLOOKUP(MID($D$3,10,100)&amp;$A87,기획현황!$F:$BS,기획현황!$BB$1,FALSE))=TRUE,"",VLOOKUP(MID($D$3,10,100)&amp;$A87,기획현황!$F:$BS,기획현황!$BB$1,FALSE))</f>
        <v/>
      </c>
      <c r="I87" s="1176">
        <f>SUMIF(기획현황!$F:$F,MID($D$3,10,100)&amp;$A87,기획현황!BI:BI)</f>
        <v>0</v>
      </c>
      <c r="J87" s="1175" t="str">
        <f>IF(ISERROR(VLOOKUP(MID($D$3,10,100)&amp;$A87,기획현황!$F:$BS,기획현황!$BC$1,FALSE))=TRUE,"",VLOOKUP(MID($D$3,10,100)&amp;$A87,기획현황!$F:$BS,기획현황!$BC$1,FALSE))</f>
        <v/>
      </c>
      <c r="K87" s="1176">
        <f>SUMIF(기획현황!$F:$F,MID($D$3,10,100)&amp;$A87,기획현황!BJ:BJ)</f>
        <v>0</v>
      </c>
      <c r="L87" s="1175" t="str">
        <f>IF(ISERROR(VLOOKUP(MID($D$3,10,100)&amp;$A87,기획현황!$F:$BS,기획현황!$BD$1,FALSE))=TRUE,"",VLOOKUP(MID($D$3,10,100)&amp;$A87,기획현황!$F:$BS,기획현황!$BD$1,FALSE))</f>
        <v/>
      </c>
      <c r="M87" s="1176">
        <f>SUMIF(기획현황!$F:$F,MID($D$3,10,100)&amp;$A87,기획현황!BK:BK)</f>
        <v>0</v>
      </c>
      <c r="N87" s="1175" t="str">
        <f>IF(ISERROR(VLOOKUP(MID($D$3,10,100)&amp;$A87,기획현황!$F:$BS,기획현황!$BE$1,FALSE))=TRUE,"",VLOOKUP(MID($D$3,10,100)&amp;$A87,기획현황!$F:$BS,기획현황!$BE$1,FALSE))</f>
        <v/>
      </c>
      <c r="O87" s="1176">
        <f>SUMIF(기획현황!$F:$F,MID($D$3,10,100)&amp;$A87,기획현황!BL:BL)</f>
        <v>0</v>
      </c>
      <c r="P87" s="1175" t="str">
        <f>IF(ISERROR(VLOOKUP(MID($D$3,10,100)&amp;$A87,기획현황!$F:$BS,기획현황!$BF$1,FALSE))=TRUE,"",VLOOKUP(MID($D$3,10,100)&amp;$A87,기획현황!$F:$BS,기획현황!$BF$1,FALSE))</f>
        <v/>
      </c>
      <c r="Q87" s="1176">
        <f>SUMIF(기획현황!$F:$F,MID($D$3,10,100)&amp;$A87,기획현황!BM:BM)</f>
        <v>0</v>
      </c>
      <c r="R87" s="1177" t="str">
        <f>IF(ISERROR(VLOOKUP(MID($D$3,10,100)&amp;$A87,기획현황!$F:$BR,기획현황!$AV$1,FALSE))=TRUE,"",VLOOKUP(MID($D$3,10,100)&amp;$A87,기획현황!$F:$BR,기획현황!$AV$1,FALSE))</f>
        <v/>
      </c>
      <c r="S87" s="528"/>
      <c r="T87" s="1177">
        <f t="shared" si="8"/>
        <v>0</v>
      </c>
      <c r="U87" s="1177">
        <f t="shared" si="7"/>
        <v>0</v>
      </c>
      <c r="V87" s="493"/>
      <c r="W87" s="337"/>
    </row>
    <row r="88" spans="1:23" s="339" customFormat="1" ht="16.5" customHeight="1">
      <c r="A88" s="1174">
        <f t="shared" si="9"/>
        <v>70</v>
      </c>
      <c r="B88" s="332"/>
      <c r="C88" s="351">
        <f t="shared" si="5"/>
        <v>0</v>
      </c>
      <c r="D88" s="351" t="str">
        <f>IF(ISERROR(VLOOKUP(MID($D$3,10,100)&amp;$A88,기획현황!$F:$BR,기획현황!$U$1,FALSE))=TRUE,"",VLOOKUP(MID($D$3,10,100)&amp;$A88,기획현황!$F:$BR,기획현황!$U$1,FALSE))</f>
        <v/>
      </c>
      <c r="E88" s="351" t="str">
        <f>IF(ISERROR(VLOOKUP(MID($D$3,10,100)&amp;$A88,기획현황!$F:$BR,기획현황!$X$1,FALSE))=TRUE,"",VLOOKUP(MID($D$3,10,100)&amp;$A88,기획현황!$F:$BR,기획현황!$X$1,FALSE))</f>
        <v/>
      </c>
      <c r="F88" s="353">
        <f>SUMIF(기획현황!$F:$F,MID($D$3,10,100)&amp;$A88,기획현황!AF:AF)</f>
        <v>0</v>
      </c>
      <c r="G88" s="353">
        <f t="shared" si="6"/>
        <v>0</v>
      </c>
      <c r="H88" s="1175" t="str">
        <f>IF(ISERROR(VLOOKUP(MID($D$3,10,100)&amp;$A88,기획현황!$F:$BS,기획현황!$BB$1,FALSE))=TRUE,"",VLOOKUP(MID($D$3,10,100)&amp;$A88,기획현황!$F:$BS,기획현황!$BB$1,FALSE))</f>
        <v/>
      </c>
      <c r="I88" s="1176">
        <f>SUMIF(기획현황!$F:$F,MID($D$3,10,100)&amp;$A88,기획현황!BI:BI)</f>
        <v>0</v>
      </c>
      <c r="J88" s="1175" t="str">
        <f>IF(ISERROR(VLOOKUP(MID($D$3,10,100)&amp;$A88,기획현황!$F:$BS,기획현황!$BC$1,FALSE))=TRUE,"",VLOOKUP(MID($D$3,10,100)&amp;$A88,기획현황!$F:$BS,기획현황!$BC$1,FALSE))</f>
        <v/>
      </c>
      <c r="K88" s="1176">
        <f>SUMIF(기획현황!$F:$F,MID($D$3,10,100)&amp;$A88,기획현황!BJ:BJ)</f>
        <v>0</v>
      </c>
      <c r="L88" s="1175" t="str">
        <f>IF(ISERROR(VLOOKUP(MID($D$3,10,100)&amp;$A88,기획현황!$F:$BS,기획현황!$BD$1,FALSE))=TRUE,"",VLOOKUP(MID($D$3,10,100)&amp;$A88,기획현황!$F:$BS,기획현황!$BD$1,FALSE))</f>
        <v/>
      </c>
      <c r="M88" s="1176">
        <f>SUMIF(기획현황!$F:$F,MID($D$3,10,100)&amp;$A88,기획현황!BK:BK)</f>
        <v>0</v>
      </c>
      <c r="N88" s="1175" t="str">
        <f>IF(ISERROR(VLOOKUP(MID($D$3,10,100)&amp;$A88,기획현황!$F:$BS,기획현황!$BE$1,FALSE))=TRUE,"",VLOOKUP(MID($D$3,10,100)&amp;$A88,기획현황!$F:$BS,기획현황!$BE$1,FALSE))</f>
        <v/>
      </c>
      <c r="O88" s="1176">
        <f>SUMIF(기획현황!$F:$F,MID($D$3,10,100)&amp;$A88,기획현황!BL:BL)</f>
        <v>0</v>
      </c>
      <c r="P88" s="1175" t="str">
        <f>IF(ISERROR(VLOOKUP(MID($D$3,10,100)&amp;$A88,기획현황!$F:$BS,기획현황!$BF$1,FALSE))=TRUE,"",VLOOKUP(MID($D$3,10,100)&amp;$A88,기획현황!$F:$BS,기획현황!$BF$1,FALSE))</f>
        <v/>
      </c>
      <c r="Q88" s="1176">
        <f>SUMIF(기획현황!$F:$F,MID($D$3,10,100)&amp;$A88,기획현황!BM:BM)</f>
        <v>0</v>
      </c>
      <c r="R88" s="1177" t="str">
        <f>IF(ISERROR(VLOOKUP(MID($D$3,10,100)&amp;$A88,기획현황!$F:$BR,기획현황!$AV$1,FALSE))=TRUE,"",VLOOKUP(MID($D$3,10,100)&amp;$A88,기획현황!$F:$BR,기획현황!$AV$1,FALSE))</f>
        <v/>
      </c>
      <c r="S88" s="528"/>
      <c r="T88" s="1177">
        <f t="shared" si="8"/>
        <v>0</v>
      </c>
      <c r="U88" s="1177">
        <f t="shared" si="7"/>
        <v>0</v>
      </c>
      <c r="V88" s="493"/>
      <c r="W88" s="337"/>
    </row>
    <row r="89" spans="1:23" s="339" customFormat="1" ht="16.5" customHeight="1">
      <c r="A89" s="1174">
        <f t="shared" si="9"/>
        <v>71</v>
      </c>
      <c r="B89" s="332"/>
      <c r="C89" s="351">
        <f t="shared" si="5"/>
        <v>0</v>
      </c>
      <c r="D89" s="351" t="str">
        <f>IF(ISERROR(VLOOKUP(MID($D$3,10,100)&amp;$A89,기획현황!$F:$BR,기획현황!$U$1,FALSE))=TRUE,"",VLOOKUP(MID($D$3,10,100)&amp;$A89,기획현황!$F:$BR,기획현황!$U$1,FALSE))</f>
        <v/>
      </c>
      <c r="E89" s="351" t="str">
        <f>IF(ISERROR(VLOOKUP(MID($D$3,10,100)&amp;$A89,기획현황!$F:$BR,기획현황!$X$1,FALSE))=TRUE,"",VLOOKUP(MID($D$3,10,100)&amp;$A89,기획현황!$F:$BR,기획현황!$X$1,FALSE))</f>
        <v/>
      </c>
      <c r="F89" s="353">
        <f>SUMIF(기획현황!$F:$F,MID($D$3,10,100)&amp;$A89,기획현황!AF:AF)</f>
        <v>0</v>
      </c>
      <c r="G89" s="353">
        <f t="shared" si="6"/>
        <v>0</v>
      </c>
      <c r="H89" s="1175" t="str">
        <f>IF(ISERROR(VLOOKUP(MID($D$3,10,100)&amp;$A89,기획현황!$F:$BS,기획현황!$BB$1,FALSE))=TRUE,"",VLOOKUP(MID($D$3,10,100)&amp;$A89,기획현황!$F:$BS,기획현황!$BB$1,FALSE))</f>
        <v/>
      </c>
      <c r="I89" s="1176">
        <f>SUMIF(기획현황!$F:$F,MID($D$3,10,100)&amp;$A89,기획현황!BI:BI)</f>
        <v>0</v>
      </c>
      <c r="J89" s="1175" t="str">
        <f>IF(ISERROR(VLOOKUP(MID($D$3,10,100)&amp;$A89,기획현황!$F:$BS,기획현황!$BC$1,FALSE))=TRUE,"",VLOOKUP(MID($D$3,10,100)&amp;$A89,기획현황!$F:$BS,기획현황!$BC$1,FALSE))</f>
        <v/>
      </c>
      <c r="K89" s="1176">
        <f>SUMIF(기획현황!$F:$F,MID($D$3,10,100)&amp;$A89,기획현황!BJ:BJ)</f>
        <v>0</v>
      </c>
      <c r="L89" s="1175" t="str">
        <f>IF(ISERROR(VLOOKUP(MID($D$3,10,100)&amp;$A89,기획현황!$F:$BS,기획현황!$BD$1,FALSE))=TRUE,"",VLOOKUP(MID($D$3,10,100)&amp;$A89,기획현황!$F:$BS,기획현황!$BD$1,FALSE))</f>
        <v/>
      </c>
      <c r="M89" s="1176">
        <f>SUMIF(기획현황!$F:$F,MID($D$3,10,100)&amp;$A89,기획현황!BK:BK)</f>
        <v>0</v>
      </c>
      <c r="N89" s="1175" t="str">
        <f>IF(ISERROR(VLOOKUP(MID($D$3,10,100)&amp;$A89,기획현황!$F:$BS,기획현황!$BE$1,FALSE))=TRUE,"",VLOOKUP(MID($D$3,10,100)&amp;$A89,기획현황!$F:$BS,기획현황!$BE$1,FALSE))</f>
        <v/>
      </c>
      <c r="O89" s="1176">
        <f>SUMIF(기획현황!$F:$F,MID($D$3,10,100)&amp;$A89,기획현황!BL:BL)</f>
        <v>0</v>
      </c>
      <c r="P89" s="1175" t="str">
        <f>IF(ISERROR(VLOOKUP(MID($D$3,10,100)&amp;$A89,기획현황!$F:$BS,기획현황!$BF$1,FALSE))=TRUE,"",VLOOKUP(MID($D$3,10,100)&amp;$A89,기획현황!$F:$BS,기획현황!$BF$1,FALSE))</f>
        <v/>
      </c>
      <c r="Q89" s="1176">
        <f>SUMIF(기획현황!$F:$F,MID($D$3,10,100)&amp;$A89,기획현황!BM:BM)</f>
        <v>0</v>
      </c>
      <c r="R89" s="1177" t="str">
        <f>IF(ISERROR(VLOOKUP(MID($D$3,10,100)&amp;$A89,기획현황!$F:$BR,기획현황!$AV$1,FALSE))=TRUE,"",VLOOKUP(MID($D$3,10,100)&amp;$A89,기획현황!$F:$BR,기획현황!$AV$1,FALSE))</f>
        <v/>
      </c>
      <c r="S89" s="528"/>
      <c r="T89" s="1177">
        <f t="shared" si="8"/>
        <v>0</v>
      </c>
      <c r="U89" s="1177">
        <f t="shared" si="7"/>
        <v>0</v>
      </c>
      <c r="V89" s="493"/>
      <c r="W89" s="337"/>
    </row>
    <row r="90" spans="1:23" s="339" customFormat="1" ht="16.5" customHeight="1">
      <c r="A90" s="1174">
        <f t="shared" si="9"/>
        <v>72</v>
      </c>
      <c r="B90" s="332"/>
      <c r="C90" s="351">
        <f t="shared" si="5"/>
        <v>0</v>
      </c>
      <c r="D90" s="351" t="str">
        <f>IF(ISERROR(VLOOKUP(MID($D$3,10,100)&amp;$A90,기획현황!$F:$BR,기획현황!$U$1,FALSE))=TRUE,"",VLOOKUP(MID($D$3,10,100)&amp;$A90,기획현황!$F:$BR,기획현황!$U$1,FALSE))</f>
        <v/>
      </c>
      <c r="E90" s="351" t="str">
        <f>IF(ISERROR(VLOOKUP(MID($D$3,10,100)&amp;$A90,기획현황!$F:$BR,기획현황!$X$1,FALSE))=TRUE,"",VLOOKUP(MID($D$3,10,100)&amp;$A90,기획현황!$F:$BR,기획현황!$X$1,FALSE))</f>
        <v/>
      </c>
      <c r="F90" s="353">
        <f>SUMIF(기획현황!$F:$F,MID($D$3,10,100)&amp;$A90,기획현황!AF:AF)</f>
        <v>0</v>
      </c>
      <c r="G90" s="353">
        <f t="shared" si="6"/>
        <v>0</v>
      </c>
      <c r="H90" s="1175" t="str">
        <f>IF(ISERROR(VLOOKUP(MID($D$3,10,100)&amp;$A90,기획현황!$F:$BS,기획현황!$BB$1,FALSE))=TRUE,"",VLOOKUP(MID($D$3,10,100)&amp;$A90,기획현황!$F:$BS,기획현황!$BB$1,FALSE))</f>
        <v/>
      </c>
      <c r="I90" s="1176">
        <f>SUMIF(기획현황!$F:$F,MID($D$3,10,100)&amp;$A90,기획현황!BI:BI)</f>
        <v>0</v>
      </c>
      <c r="J90" s="1175" t="str">
        <f>IF(ISERROR(VLOOKUP(MID($D$3,10,100)&amp;$A90,기획현황!$F:$BS,기획현황!$BC$1,FALSE))=TRUE,"",VLOOKUP(MID($D$3,10,100)&amp;$A90,기획현황!$F:$BS,기획현황!$BC$1,FALSE))</f>
        <v/>
      </c>
      <c r="K90" s="1176">
        <f>SUMIF(기획현황!$F:$F,MID($D$3,10,100)&amp;$A90,기획현황!BJ:BJ)</f>
        <v>0</v>
      </c>
      <c r="L90" s="1175" t="str">
        <f>IF(ISERROR(VLOOKUP(MID($D$3,10,100)&amp;$A90,기획현황!$F:$BS,기획현황!$BD$1,FALSE))=TRUE,"",VLOOKUP(MID($D$3,10,100)&amp;$A90,기획현황!$F:$BS,기획현황!$BD$1,FALSE))</f>
        <v/>
      </c>
      <c r="M90" s="1176">
        <f>SUMIF(기획현황!$F:$F,MID($D$3,10,100)&amp;$A90,기획현황!BK:BK)</f>
        <v>0</v>
      </c>
      <c r="N90" s="1175" t="str">
        <f>IF(ISERROR(VLOOKUP(MID($D$3,10,100)&amp;$A90,기획현황!$F:$BS,기획현황!$BE$1,FALSE))=TRUE,"",VLOOKUP(MID($D$3,10,100)&amp;$A90,기획현황!$F:$BS,기획현황!$BE$1,FALSE))</f>
        <v/>
      </c>
      <c r="O90" s="1176">
        <f>SUMIF(기획현황!$F:$F,MID($D$3,10,100)&amp;$A90,기획현황!BL:BL)</f>
        <v>0</v>
      </c>
      <c r="P90" s="1175" t="str">
        <f>IF(ISERROR(VLOOKUP(MID($D$3,10,100)&amp;$A90,기획현황!$F:$BS,기획현황!$BF$1,FALSE))=TRUE,"",VLOOKUP(MID($D$3,10,100)&amp;$A90,기획현황!$F:$BS,기획현황!$BF$1,FALSE))</f>
        <v/>
      </c>
      <c r="Q90" s="1176">
        <f>SUMIF(기획현황!$F:$F,MID($D$3,10,100)&amp;$A90,기획현황!BM:BM)</f>
        <v>0</v>
      </c>
      <c r="R90" s="1177" t="str">
        <f>IF(ISERROR(VLOOKUP(MID($D$3,10,100)&amp;$A90,기획현황!$F:$BR,기획현황!$AV$1,FALSE))=TRUE,"",VLOOKUP(MID($D$3,10,100)&amp;$A90,기획현황!$F:$BR,기획현황!$AV$1,FALSE))</f>
        <v/>
      </c>
      <c r="S90" s="528"/>
      <c r="T90" s="1177">
        <f t="shared" si="8"/>
        <v>0</v>
      </c>
      <c r="U90" s="1177">
        <f t="shared" si="7"/>
        <v>0</v>
      </c>
      <c r="V90" s="493"/>
      <c r="W90" s="337"/>
    </row>
    <row r="91" spans="1:23" s="339" customFormat="1" ht="16.5" customHeight="1">
      <c r="A91" s="1174">
        <f t="shared" si="9"/>
        <v>73</v>
      </c>
      <c r="B91" s="332"/>
      <c r="C91" s="351">
        <f t="shared" si="5"/>
        <v>0</v>
      </c>
      <c r="D91" s="351" t="str">
        <f>IF(ISERROR(VLOOKUP(MID($D$3,10,100)&amp;$A91,기획현황!$F:$BR,기획현황!$U$1,FALSE))=TRUE,"",VLOOKUP(MID($D$3,10,100)&amp;$A91,기획현황!$F:$BR,기획현황!$U$1,FALSE))</f>
        <v/>
      </c>
      <c r="E91" s="351" t="str">
        <f>IF(ISERROR(VLOOKUP(MID($D$3,10,100)&amp;$A91,기획현황!$F:$BR,기획현황!$X$1,FALSE))=TRUE,"",VLOOKUP(MID($D$3,10,100)&amp;$A91,기획현황!$F:$BR,기획현황!$X$1,FALSE))</f>
        <v/>
      </c>
      <c r="F91" s="353">
        <f>SUMIF(기획현황!$F:$F,MID($D$3,10,100)&amp;$A91,기획현황!AF:AF)</f>
        <v>0</v>
      </c>
      <c r="G91" s="353">
        <f t="shared" si="6"/>
        <v>0</v>
      </c>
      <c r="H91" s="1175" t="str">
        <f>IF(ISERROR(VLOOKUP(MID($D$3,10,100)&amp;$A91,기획현황!$F:$BS,기획현황!$BB$1,FALSE))=TRUE,"",VLOOKUP(MID($D$3,10,100)&amp;$A91,기획현황!$F:$BS,기획현황!$BB$1,FALSE))</f>
        <v/>
      </c>
      <c r="I91" s="1176">
        <f>SUMIF(기획현황!$F:$F,MID($D$3,10,100)&amp;$A91,기획현황!BI:BI)</f>
        <v>0</v>
      </c>
      <c r="J91" s="1175" t="str">
        <f>IF(ISERROR(VLOOKUP(MID($D$3,10,100)&amp;$A91,기획현황!$F:$BS,기획현황!$BC$1,FALSE))=TRUE,"",VLOOKUP(MID($D$3,10,100)&amp;$A91,기획현황!$F:$BS,기획현황!$BC$1,FALSE))</f>
        <v/>
      </c>
      <c r="K91" s="1176">
        <f>SUMIF(기획현황!$F:$F,MID($D$3,10,100)&amp;$A91,기획현황!BJ:BJ)</f>
        <v>0</v>
      </c>
      <c r="L91" s="1175" t="str">
        <f>IF(ISERROR(VLOOKUP(MID($D$3,10,100)&amp;$A91,기획현황!$F:$BS,기획현황!$BD$1,FALSE))=TRUE,"",VLOOKUP(MID($D$3,10,100)&amp;$A91,기획현황!$F:$BS,기획현황!$BD$1,FALSE))</f>
        <v/>
      </c>
      <c r="M91" s="1176">
        <f>SUMIF(기획현황!$F:$F,MID($D$3,10,100)&amp;$A91,기획현황!BK:BK)</f>
        <v>0</v>
      </c>
      <c r="N91" s="1175" t="str">
        <f>IF(ISERROR(VLOOKUP(MID($D$3,10,100)&amp;$A91,기획현황!$F:$BS,기획현황!$BE$1,FALSE))=TRUE,"",VLOOKUP(MID($D$3,10,100)&amp;$A91,기획현황!$F:$BS,기획현황!$BE$1,FALSE))</f>
        <v/>
      </c>
      <c r="O91" s="1176">
        <f>SUMIF(기획현황!$F:$F,MID($D$3,10,100)&amp;$A91,기획현황!BL:BL)</f>
        <v>0</v>
      </c>
      <c r="P91" s="1175" t="str">
        <f>IF(ISERROR(VLOOKUP(MID($D$3,10,100)&amp;$A91,기획현황!$F:$BS,기획현황!$BF$1,FALSE))=TRUE,"",VLOOKUP(MID($D$3,10,100)&amp;$A91,기획현황!$F:$BS,기획현황!$BF$1,FALSE))</f>
        <v/>
      </c>
      <c r="Q91" s="1176">
        <f>SUMIF(기획현황!$F:$F,MID($D$3,10,100)&amp;$A91,기획현황!BM:BM)</f>
        <v>0</v>
      </c>
      <c r="R91" s="1177" t="str">
        <f>IF(ISERROR(VLOOKUP(MID($D$3,10,100)&amp;$A91,기획현황!$F:$BR,기획현황!$AV$1,FALSE))=TRUE,"",VLOOKUP(MID($D$3,10,100)&amp;$A91,기획현황!$F:$BR,기획현황!$AV$1,FALSE))</f>
        <v/>
      </c>
      <c r="S91" s="528"/>
      <c r="T91" s="1177">
        <f t="shared" si="8"/>
        <v>0</v>
      </c>
      <c r="U91" s="1177">
        <f t="shared" si="7"/>
        <v>0</v>
      </c>
      <c r="V91" s="493"/>
      <c r="W91" s="337"/>
    </row>
    <row r="92" spans="1:23" s="339" customFormat="1" ht="16.5" customHeight="1">
      <c r="A92" s="1174">
        <f t="shared" si="9"/>
        <v>74</v>
      </c>
      <c r="B92" s="332"/>
      <c r="C92" s="351">
        <f t="shared" si="5"/>
        <v>0</v>
      </c>
      <c r="D92" s="351" t="str">
        <f>IF(ISERROR(VLOOKUP(MID($D$3,10,100)&amp;$A92,기획현황!$F:$BR,기획현황!$U$1,FALSE))=TRUE,"",VLOOKUP(MID($D$3,10,100)&amp;$A92,기획현황!$F:$BR,기획현황!$U$1,FALSE))</f>
        <v/>
      </c>
      <c r="E92" s="351" t="str">
        <f>IF(ISERROR(VLOOKUP(MID($D$3,10,100)&amp;$A92,기획현황!$F:$BR,기획현황!$X$1,FALSE))=TRUE,"",VLOOKUP(MID($D$3,10,100)&amp;$A92,기획현황!$F:$BR,기획현황!$X$1,FALSE))</f>
        <v/>
      </c>
      <c r="F92" s="353">
        <f>SUMIF(기획현황!$F:$F,MID($D$3,10,100)&amp;$A92,기획현황!AF:AF)</f>
        <v>0</v>
      </c>
      <c r="G92" s="353">
        <f t="shared" si="6"/>
        <v>0</v>
      </c>
      <c r="H92" s="1175" t="str">
        <f>IF(ISERROR(VLOOKUP(MID($D$3,10,100)&amp;$A92,기획현황!$F:$BS,기획현황!$BB$1,FALSE))=TRUE,"",VLOOKUP(MID($D$3,10,100)&amp;$A92,기획현황!$F:$BS,기획현황!$BB$1,FALSE))</f>
        <v/>
      </c>
      <c r="I92" s="1176">
        <f>SUMIF(기획현황!$F:$F,MID($D$3,10,100)&amp;$A92,기획현황!BI:BI)</f>
        <v>0</v>
      </c>
      <c r="J92" s="1175" t="str">
        <f>IF(ISERROR(VLOOKUP(MID($D$3,10,100)&amp;$A92,기획현황!$F:$BS,기획현황!$BC$1,FALSE))=TRUE,"",VLOOKUP(MID($D$3,10,100)&amp;$A92,기획현황!$F:$BS,기획현황!$BC$1,FALSE))</f>
        <v/>
      </c>
      <c r="K92" s="1176">
        <f>SUMIF(기획현황!$F:$F,MID($D$3,10,100)&amp;$A92,기획현황!BJ:BJ)</f>
        <v>0</v>
      </c>
      <c r="L92" s="1175" t="str">
        <f>IF(ISERROR(VLOOKUP(MID($D$3,10,100)&amp;$A92,기획현황!$F:$BS,기획현황!$BD$1,FALSE))=TRUE,"",VLOOKUP(MID($D$3,10,100)&amp;$A92,기획현황!$F:$BS,기획현황!$BD$1,FALSE))</f>
        <v/>
      </c>
      <c r="M92" s="1176">
        <f>SUMIF(기획현황!$F:$F,MID($D$3,10,100)&amp;$A92,기획현황!BK:BK)</f>
        <v>0</v>
      </c>
      <c r="N92" s="1175" t="str">
        <f>IF(ISERROR(VLOOKUP(MID($D$3,10,100)&amp;$A92,기획현황!$F:$BS,기획현황!$BE$1,FALSE))=TRUE,"",VLOOKUP(MID($D$3,10,100)&amp;$A92,기획현황!$F:$BS,기획현황!$BE$1,FALSE))</f>
        <v/>
      </c>
      <c r="O92" s="1176">
        <f>SUMIF(기획현황!$F:$F,MID($D$3,10,100)&amp;$A92,기획현황!BL:BL)</f>
        <v>0</v>
      </c>
      <c r="P92" s="1175" t="str">
        <f>IF(ISERROR(VLOOKUP(MID($D$3,10,100)&amp;$A92,기획현황!$F:$BS,기획현황!$BF$1,FALSE))=TRUE,"",VLOOKUP(MID($D$3,10,100)&amp;$A92,기획현황!$F:$BS,기획현황!$BF$1,FALSE))</f>
        <v/>
      </c>
      <c r="Q92" s="1176">
        <f>SUMIF(기획현황!$F:$F,MID($D$3,10,100)&amp;$A92,기획현황!BM:BM)</f>
        <v>0</v>
      </c>
      <c r="R92" s="1177" t="str">
        <f>IF(ISERROR(VLOOKUP(MID($D$3,10,100)&amp;$A92,기획현황!$F:$BR,기획현황!$AV$1,FALSE))=TRUE,"",VLOOKUP(MID($D$3,10,100)&amp;$A92,기획현황!$F:$BR,기획현황!$AV$1,FALSE))</f>
        <v/>
      </c>
      <c r="S92" s="528"/>
      <c r="T92" s="1177">
        <f t="shared" si="8"/>
        <v>0</v>
      </c>
      <c r="U92" s="1177">
        <f t="shared" si="7"/>
        <v>0</v>
      </c>
      <c r="V92" s="493"/>
      <c r="W92" s="337"/>
    </row>
    <row r="93" spans="1:23" s="339" customFormat="1" ht="16.5" customHeight="1">
      <c r="A93" s="1174">
        <f t="shared" si="9"/>
        <v>75</v>
      </c>
      <c r="B93" s="332"/>
      <c r="C93" s="351">
        <f t="shared" si="5"/>
        <v>0</v>
      </c>
      <c r="D93" s="351" t="str">
        <f>IF(ISERROR(VLOOKUP(MID($D$3,10,100)&amp;$A93,기획현황!$F:$BR,기획현황!$U$1,FALSE))=TRUE,"",VLOOKUP(MID($D$3,10,100)&amp;$A93,기획현황!$F:$BR,기획현황!$U$1,FALSE))</f>
        <v/>
      </c>
      <c r="E93" s="351" t="str">
        <f>IF(ISERROR(VLOOKUP(MID($D$3,10,100)&amp;$A93,기획현황!$F:$BR,기획현황!$X$1,FALSE))=TRUE,"",VLOOKUP(MID($D$3,10,100)&amp;$A93,기획현황!$F:$BR,기획현황!$X$1,FALSE))</f>
        <v/>
      </c>
      <c r="F93" s="353">
        <f>SUMIF(기획현황!$F:$F,MID($D$3,10,100)&amp;$A93,기획현황!AF:AF)</f>
        <v>0</v>
      </c>
      <c r="G93" s="353">
        <f t="shared" si="6"/>
        <v>0</v>
      </c>
      <c r="H93" s="1175" t="str">
        <f>IF(ISERROR(VLOOKUP(MID($D$3,10,100)&amp;$A93,기획현황!$F:$BS,기획현황!$BB$1,FALSE))=TRUE,"",VLOOKUP(MID($D$3,10,100)&amp;$A93,기획현황!$F:$BS,기획현황!$BB$1,FALSE))</f>
        <v/>
      </c>
      <c r="I93" s="1176">
        <f>SUMIF(기획현황!$F:$F,MID($D$3,10,100)&amp;$A93,기획현황!BI:BI)</f>
        <v>0</v>
      </c>
      <c r="J93" s="1175" t="str">
        <f>IF(ISERROR(VLOOKUP(MID($D$3,10,100)&amp;$A93,기획현황!$F:$BS,기획현황!$BC$1,FALSE))=TRUE,"",VLOOKUP(MID($D$3,10,100)&amp;$A93,기획현황!$F:$BS,기획현황!$BC$1,FALSE))</f>
        <v/>
      </c>
      <c r="K93" s="1176">
        <f>SUMIF(기획현황!$F:$F,MID($D$3,10,100)&amp;$A93,기획현황!BJ:BJ)</f>
        <v>0</v>
      </c>
      <c r="L93" s="1175" t="str">
        <f>IF(ISERROR(VLOOKUP(MID($D$3,10,100)&amp;$A93,기획현황!$F:$BS,기획현황!$BD$1,FALSE))=TRUE,"",VLOOKUP(MID($D$3,10,100)&amp;$A93,기획현황!$F:$BS,기획현황!$BD$1,FALSE))</f>
        <v/>
      </c>
      <c r="M93" s="1176">
        <f>SUMIF(기획현황!$F:$F,MID($D$3,10,100)&amp;$A93,기획현황!BK:BK)</f>
        <v>0</v>
      </c>
      <c r="N93" s="1175" t="str">
        <f>IF(ISERROR(VLOOKUP(MID($D$3,10,100)&amp;$A93,기획현황!$F:$BS,기획현황!$BE$1,FALSE))=TRUE,"",VLOOKUP(MID($D$3,10,100)&amp;$A93,기획현황!$F:$BS,기획현황!$BE$1,FALSE))</f>
        <v/>
      </c>
      <c r="O93" s="1176">
        <f>SUMIF(기획현황!$F:$F,MID($D$3,10,100)&amp;$A93,기획현황!BL:BL)</f>
        <v>0</v>
      </c>
      <c r="P93" s="1175" t="str">
        <f>IF(ISERROR(VLOOKUP(MID($D$3,10,100)&amp;$A93,기획현황!$F:$BS,기획현황!$BF$1,FALSE))=TRUE,"",VLOOKUP(MID($D$3,10,100)&amp;$A93,기획현황!$F:$BS,기획현황!$BF$1,FALSE))</f>
        <v/>
      </c>
      <c r="Q93" s="1176">
        <f>SUMIF(기획현황!$F:$F,MID($D$3,10,100)&amp;$A93,기획현황!BM:BM)</f>
        <v>0</v>
      </c>
      <c r="R93" s="1177" t="str">
        <f>IF(ISERROR(VLOOKUP(MID($D$3,10,100)&amp;$A93,기획현황!$F:$BR,기획현황!$AV$1,FALSE))=TRUE,"",VLOOKUP(MID($D$3,10,100)&amp;$A93,기획현황!$F:$BR,기획현황!$AV$1,FALSE))</f>
        <v/>
      </c>
      <c r="S93" s="528"/>
      <c r="T93" s="1177">
        <f t="shared" si="8"/>
        <v>0</v>
      </c>
      <c r="U93" s="1177">
        <f t="shared" si="7"/>
        <v>0</v>
      </c>
      <c r="V93" s="493"/>
      <c r="W93" s="337"/>
    </row>
    <row r="94" spans="1:23" s="339" customFormat="1" ht="16.5" customHeight="1">
      <c r="A94" s="1174">
        <f t="shared" si="9"/>
        <v>76</v>
      </c>
      <c r="B94" s="332"/>
      <c r="C94" s="351">
        <f t="shared" si="5"/>
        <v>0</v>
      </c>
      <c r="D94" s="351" t="str">
        <f>IF(ISERROR(VLOOKUP(MID($D$3,10,100)&amp;$A94,기획현황!$F:$BR,기획현황!$U$1,FALSE))=TRUE,"",VLOOKUP(MID($D$3,10,100)&amp;$A94,기획현황!$F:$BR,기획현황!$U$1,FALSE))</f>
        <v/>
      </c>
      <c r="E94" s="351" t="str">
        <f>IF(ISERROR(VLOOKUP(MID($D$3,10,100)&amp;$A94,기획현황!$F:$BR,기획현황!$X$1,FALSE))=TRUE,"",VLOOKUP(MID($D$3,10,100)&amp;$A94,기획현황!$F:$BR,기획현황!$X$1,FALSE))</f>
        <v/>
      </c>
      <c r="F94" s="353">
        <f>SUMIF(기획현황!$F:$F,MID($D$3,10,100)&amp;$A94,기획현황!AF:AF)</f>
        <v>0</v>
      </c>
      <c r="G94" s="353">
        <f t="shared" si="6"/>
        <v>0</v>
      </c>
      <c r="H94" s="1175" t="str">
        <f>IF(ISERROR(VLOOKUP(MID($D$3,10,100)&amp;$A94,기획현황!$F:$BS,기획현황!$BB$1,FALSE))=TRUE,"",VLOOKUP(MID($D$3,10,100)&amp;$A94,기획현황!$F:$BS,기획현황!$BB$1,FALSE))</f>
        <v/>
      </c>
      <c r="I94" s="1176">
        <f>SUMIF(기획현황!$F:$F,MID($D$3,10,100)&amp;$A94,기획현황!BI:BI)</f>
        <v>0</v>
      </c>
      <c r="J94" s="1175" t="str">
        <f>IF(ISERROR(VLOOKUP(MID($D$3,10,100)&amp;$A94,기획현황!$F:$BS,기획현황!$BC$1,FALSE))=TRUE,"",VLOOKUP(MID($D$3,10,100)&amp;$A94,기획현황!$F:$BS,기획현황!$BC$1,FALSE))</f>
        <v/>
      </c>
      <c r="K94" s="1176">
        <f>SUMIF(기획현황!$F:$F,MID($D$3,10,100)&amp;$A94,기획현황!BJ:BJ)</f>
        <v>0</v>
      </c>
      <c r="L94" s="1175" t="str">
        <f>IF(ISERROR(VLOOKUP(MID($D$3,10,100)&amp;$A94,기획현황!$F:$BS,기획현황!$BD$1,FALSE))=TRUE,"",VLOOKUP(MID($D$3,10,100)&amp;$A94,기획현황!$F:$BS,기획현황!$BD$1,FALSE))</f>
        <v/>
      </c>
      <c r="M94" s="1176">
        <f>SUMIF(기획현황!$F:$F,MID($D$3,10,100)&amp;$A94,기획현황!BK:BK)</f>
        <v>0</v>
      </c>
      <c r="N94" s="1175" t="str">
        <f>IF(ISERROR(VLOOKUP(MID($D$3,10,100)&amp;$A94,기획현황!$F:$BS,기획현황!$BE$1,FALSE))=TRUE,"",VLOOKUP(MID($D$3,10,100)&amp;$A94,기획현황!$F:$BS,기획현황!$BE$1,FALSE))</f>
        <v/>
      </c>
      <c r="O94" s="1176">
        <f>SUMIF(기획현황!$F:$F,MID($D$3,10,100)&amp;$A94,기획현황!BL:BL)</f>
        <v>0</v>
      </c>
      <c r="P94" s="1175" t="str">
        <f>IF(ISERROR(VLOOKUP(MID($D$3,10,100)&amp;$A94,기획현황!$F:$BS,기획현황!$BF$1,FALSE))=TRUE,"",VLOOKUP(MID($D$3,10,100)&amp;$A94,기획현황!$F:$BS,기획현황!$BF$1,FALSE))</f>
        <v/>
      </c>
      <c r="Q94" s="1176">
        <f>SUMIF(기획현황!$F:$F,MID($D$3,10,100)&amp;$A94,기획현황!BM:BM)</f>
        <v>0</v>
      </c>
      <c r="R94" s="1177" t="str">
        <f>IF(ISERROR(VLOOKUP(MID($D$3,10,100)&amp;$A94,기획현황!$F:$BR,기획현황!$AV$1,FALSE))=TRUE,"",VLOOKUP(MID($D$3,10,100)&amp;$A94,기획현황!$F:$BR,기획현황!$AV$1,FALSE))</f>
        <v/>
      </c>
      <c r="S94" s="528"/>
      <c r="T94" s="1177">
        <f t="shared" si="8"/>
        <v>0</v>
      </c>
      <c r="U94" s="1177">
        <f t="shared" si="7"/>
        <v>0</v>
      </c>
      <c r="V94" s="493"/>
      <c r="W94" s="337"/>
    </row>
    <row r="95" spans="1:23" s="339" customFormat="1" ht="16.5" customHeight="1">
      <c r="A95" s="1174">
        <f t="shared" si="9"/>
        <v>77</v>
      </c>
      <c r="B95" s="332"/>
      <c r="C95" s="351">
        <f t="shared" si="5"/>
        <v>0</v>
      </c>
      <c r="D95" s="351" t="str">
        <f>IF(ISERROR(VLOOKUP(MID($D$3,10,100)&amp;$A95,기획현황!$F:$BR,기획현황!$U$1,FALSE))=TRUE,"",VLOOKUP(MID($D$3,10,100)&amp;$A95,기획현황!$F:$BR,기획현황!$U$1,FALSE))</f>
        <v/>
      </c>
      <c r="E95" s="351" t="str">
        <f>IF(ISERROR(VLOOKUP(MID($D$3,10,100)&amp;$A95,기획현황!$F:$BR,기획현황!$X$1,FALSE))=TRUE,"",VLOOKUP(MID($D$3,10,100)&amp;$A95,기획현황!$F:$BR,기획현황!$X$1,FALSE))</f>
        <v/>
      </c>
      <c r="F95" s="353">
        <f>SUMIF(기획현황!$F:$F,MID($D$3,10,100)&amp;$A95,기획현황!AF:AF)</f>
        <v>0</v>
      </c>
      <c r="G95" s="353">
        <f t="shared" si="6"/>
        <v>0</v>
      </c>
      <c r="H95" s="1175" t="str">
        <f>IF(ISERROR(VLOOKUP(MID($D$3,10,100)&amp;$A95,기획현황!$F:$BS,기획현황!$BB$1,FALSE))=TRUE,"",VLOOKUP(MID($D$3,10,100)&amp;$A95,기획현황!$F:$BS,기획현황!$BB$1,FALSE))</f>
        <v/>
      </c>
      <c r="I95" s="1176">
        <f>SUMIF(기획현황!$F:$F,MID($D$3,10,100)&amp;$A95,기획현황!BI:BI)</f>
        <v>0</v>
      </c>
      <c r="J95" s="1175" t="str">
        <f>IF(ISERROR(VLOOKUP(MID($D$3,10,100)&amp;$A95,기획현황!$F:$BS,기획현황!$BC$1,FALSE))=TRUE,"",VLOOKUP(MID($D$3,10,100)&amp;$A95,기획현황!$F:$BS,기획현황!$BC$1,FALSE))</f>
        <v/>
      </c>
      <c r="K95" s="1176">
        <f>SUMIF(기획현황!$F:$F,MID($D$3,10,100)&amp;$A95,기획현황!BJ:BJ)</f>
        <v>0</v>
      </c>
      <c r="L95" s="1175" t="str">
        <f>IF(ISERROR(VLOOKUP(MID($D$3,10,100)&amp;$A95,기획현황!$F:$BS,기획현황!$BD$1,FALSE))=TRUE,"",VLOOKUP(MID($D$3,10,100)&amp;$A95,기획현황!$F:$BS,기획현황!$BD$1,FALSE))</f>
        <v/>
      </c>
      <c r="M95" s="1176">
        <f>SUMIF(기획현황!$F:$F,MID($D$3,10,100)&amp;$A95,기획현황!BK:BK)</f>
        <v>0</v>
      </c>
      <c r="N95" s="1175" t="str">
        <f>IF(ISERROR(VLOOKUP(MID($D$3,10,100)&amp;$A95,기획현황!$F:$BS,기획현황!$BE$1,FALSE))=TRUE,"",VLOOKUP(MID($D$3,10,100)&amp;$A95,기획현황!$F:$BS,기획현황!$BE$1,FALSE))</f>
        <v/>
      </c>
      <c r="O95" s="1176">
        <f>SUMIF(기획현황!$F:$F,MID($D$3,10,100)&amp;$A95,기획현황!BL:BL)</f>
        <v>0</v>
      </c>
      <c r="P95" s="1175" t="str">
        <f>IF(ISERROR(VLOOKUP(MID($D$3,10,100)&amp;$A95,기획현황!$F:$BS,기획현황!$BF$1,FALSE))=TRUE,"",VLOOKUP(MID($D$3,10,100)&amp;$A95,기획현황!$F:$BS,기획현황!$BF$1,FALSE))</f>
        <v/>
      </c>
      <c r="Q95" s="1176">
        <f>SUMIF(기획현황!$F:$F,MID($D$3,10,100)&amp;$A95,기획현황!BM:BM)</f>
        <v>0</v>
      </c>
      <c r="R95" s="1177" t="str">
        <f>IF(ISERROR(VLOOKUP(MID($D$3,10,100)&amp;$A95,기획현황!$F:$BR,기획현황!$AV$1,FALSE))=TRUE,"",VLOOKUP(MID($D$3,10,100)&amp;$A95,기획현황!$F:$BR,기획현황!$AV$1,FALSE))</f>
        <v/>
      </c>
      <c r="S95" s="528"/>
      <c r="T95" s="1177">
        <f t="shared" si="8"/>
        <v>0</v>
      </c>
      <c r="U95" s="1177">
        <f t="shared" si="7"/>
        <v>0</v>
      </c>
      <c r="V95" s="493"/>
      <c r="W95" s="337"/>
    </row>
    <row r="96" spans="1:23" s="339" customFormat="1" ht="16.5" customHeight="1">
      <c r="A96" s="1174">
        <f t="shared" si="9"/>
        <v>78</v>
      </c>
      <c r="B96" s="332"/>
      <c r="C96" s="351">
        <f t="shared" si="5"/>
        <v>0</v>
      </c>
      <c r="D96" s="351" t="str">
        <f>IF(ISERROR(VLOOKUP(MID($D$3,10,100)&amp;$A96,기획현황!$F:$BR,기획현황!$U$1,FALSE))=TRUE,"",VLOOKUP(MID($D$3,10,100)&amp;$A96,기획현황!$F:$BR,기획현황!$U$1,FALSE))</f>
        <v/>
      </c>
      <c r="E96" s="351" t="str">
        <f>IF(ISERROR(VLOOKUP(MID($D$3,10,100)&amp;$A96,기획현황!$F:$BR,기획현황!$X$1,FALSE))=TRUE,"",VLOOKUP(MID($D$3,10,100)&amp;$A96,기획현황!$F:$BR,기획현황!$X$1,FALSE))</f>
        <v/>
      </c>
      <c r="F96" s="353">
        <f>SUMIF(기획현황!$F:$F,MID($D$3,10,100)&amp;$A96,기획현황!AF:AF)</f>
        <v>0</v>
      </c>
      <c r="G96" s="353">
        <f t="shared" si="6"/>
        <v>0</v>
      </c>
      <c r="H96" s="1175" t="str">
        <f>IF(ISERROR(VLOOKUP(MID($D$3,10,100)&amp;$A96,기획현황!$F:$BS,기획현황!$BB$1,FALSE))=TRUE,"",VLOOKUP(MID($D$3,10,100)&amp;$A96,기획현황!$F:$BS,기획현황!$BB$1,FALSE))</f>
        <v/>
      </c>
      <c r="I96" s="1176">
        <f>SUMIF(기획현황!$F:$F,MID($D$3,10,100)&amp;$A96,기획현황!BI:BI)</f>
        <v>0</v>
      </c>
      <c r="J96" s="1175" t="str">
        <f>IF(ISERROR(VLOOKUP(MID($D$3,10,100)&amp;$A96,기획현황!$F:$BS,기획현황!$BC$1,FALSE))=TRUE,"",VLOOKUP(MID($D$3,10,100)&amp;$A96,기획현황!$F:$BS,기획현황!$BC$1,FALSE))</f>
        <v/>
      </c>
      <c r="K96" s="1176">
        <f>SUMIF(기획현황!$F:$F,MID($D$3,10,100)&amp;$A96,기획현황!BJ:BJ)</f>
        <v>0</v>
      </c>
      <c r="L96" s="1175" t="str">
        <f>IF(ISERROR(VLOOKUP(MID($D$3,10,100)&amp;$A96,기획현황!$F:$BS,기획현황!$BD$1,FALSE))=TRUE,"",VLOOKUP(MID($D$3,10,100)&amp;$A96,기획현황!$F:$BS,기획현황!$BD$1,FALSE))</f>
        <v/>
      </c>
      <c r="M96" s="1176">
        <f>SUMIF(기획현황!$F:$F,MID($D$3,10,100)&amp;$A96,기획현황!BK:BK)</f>
        <v>0</v>
      </c>
      <c r="N96" s="1175" t="str">
        <f>IF(ISERROR(VLOOKUP(MID($D$3,10,100)&amp;$A96,기획현황!$F:$BS,기획현황!$BE$1,FALSE))=TRUE,"",VLOOKUP(MID($D$3,10,100)&amp;$A96,기획현황!$F:$BS,기획현황!$BE$1,FALSE))</f>
        <v/>
      </c>
      <c r="O96" s="1176">
        <f>SUMIF(기획현황!$F:$F,MID($D$3,10,100)&amp;$A96,기획현황!BL:BL)</f>
        <v>0</v>
      </c>
      <c r="P96" s="1175" t="str">
        <f>IF(ISERROR(VLOOKUP(MID($D$3,10,100)&amp;$A96,기획현황!$F:$BS,기획현황!$BF$1,FALSE))=TRUE,"",VLOOKUP(MID($D$3,10,100)&amp;$A96,기획현황!$F:$BS,기획현황!$BF$1,FALSE))</f>
        <v/>
      </c>
      <c r="Q96" s="1176">
        <f>SUMIF(기획현황!$F:$F,MID($D$3,10,100)&amp;$A96,기획현황!BM:BM)</f>
        <v>0</v>
      </c>
      <c r="R96" s="1177" t="str">
        <f>IF(ISERROR(VLOOKUP(MID($D$3,10,100)&amp;$A96,기획현황!$F:$BR,기획현황!$AV$1,FALSE))=TRUE,"",VLOOKUP(MID($D$3,10,100)&amp;$A96,기획현황!$F:$BR,기획현황!$AV$1,FALSE))</f>
        <v/>
      </c>
      <c r="S96" s="528"/>
      <c r="T96" s="1177">
        <f t="shared" si="8"/>
        <v>0</v>
      </c>
      <c r="U96" s="1177">
        <f t="shared" si="7"/>
        <v>0</v>
      </c>
      <c r="V96" s="493"/>
      <c r="W96" s="337"/>
    </row>
    <row r="97" spans="1:23" s="339" customFormat="1" ht="16.5" customHeight="1">
      <c r="A97" s="1174">
        <f t="shared" si="9"/>
        <v>79</v>
      </c>
      <c r="B97" s="332"/>
      <c r="C97" s="351">
        <f t="shared" si="5"/>
        <v>0</v>
      </c>
      <c r="D97" s="351" t="str">
        <f>IF(ISERROR(VLOOKUP(MID($D$3,10,100)&amp;$A97,기획현황!$F:$BR,기획현황!$U$1,FALSE))=TRUE,"",VLOOKUP(MID($D$3,10,100)&amp;$A97,기획현황!$F:$BR,기획현황!$U$1,FALSE))</f>
        <v/>
      </c>
      <c r="E97" s="351" t="str">
        <f>IF(ISERROR(VLOOKUP(MID($D$3,10,100)&amp;$A97,기획현황!$F:$BR,기획현황!$X$1,FALSE))=TRUE,"",VLOOKUP(MID($D$3,10,100)&amp;$A97,기획현황!$F:$BR,기획현황!$X$1,FALSE))</f>
        <v/>
      </c>
      <c r="F97" s="353">
        <f>SUMIF(기획현황!$F:$F,MID($D$3,10,100)&amp;$A97,기획현황!AF:AF)</f>
        <v>0</v>
      </c>
      <c r="G97" s="353">
        <f t="shared" si="6"/>
        <v>0</v>
      </c>
      <c r="H97" s="1175" t="str">
        <f>IF(ISERROR(VLOOKUP(MID($D$3,10,100)&amp;$A97,기획현황!$F:$BS,기획현황!$BB$1,FALSE))=TRUE,"",VLOOKUP(MID($D$3,10,100)&amp;$A97,기획현황!$F:$BS,기획현황!$BB$1,FALSE))</f>
        <v/>
      </c>
      <c r="I97" s="1176">
        <f>SUMIF(기획현황!$F:$F,MID($D$3,10,100)&amp;$A97,기획현황!BI:BI)</f>
        <v>0</v>
      </c>
      <c r="J97" s="1175" t="str">
        <f>IF(ISERROR(VLOOKUP(MID($D$3,10,100)&amp;$A97,기획현황!$F:$BS,기획현황!$BC$1,FALSE))=TRUE,"",VLOOKUP(MID($D$3,10,100)&amp;$A97,기획현황!$F:$BS,기획현황!$BC$1,FALSE))</f>
        <v/>
      </c>
      <c r="K97" s="1176">
        <f>SUMIF(기획현황!$F:$F,MID($D$3,10,100)&amp;$A97,기획현황!BJ:BJ)</f>
        <v>0</v>
      </c>
      <c r="L97" s="1175" t="str">
        <f>IF(ISERROR(VLOOKUP(MID($D$3,10,100)&amp;$A97,기획현황!$F:$BS,기획현황!$BD$1,FALSE))=TRUE,"",VLOOKUP(MID($D$3,10,100)&amp;$A97,기획현황!$F:$BS,기획현황!$BD$1,FALSE))</f>
        <v/>
      </c>
      <c r="M97" s="1176">
        <f>SUMIF(기획현황!$F:$F,MID($D$3,10,100)&amp;$A97,기획현황!BK:BK)</f>
        <v>0</v>
      </c>
      <c r="N97" s="1175" t="str">
        <f>IF(ISERROR(VLOOKUP(MID($D$3,10,100)&amp;$A97,기획현황!$F:$BS,기획현황!$BE$1,FALSE))=TRUE,"",VLOOKUP(MID($D$3,10,100)&amp;$A97,기획현황!$F:$BS,기획현황!$BE$1,FALSE))</f>
        <v/>
      </c>
      <c r="O97" s="1176">
        <f>SUMIF(기획현황!$F:$F,MID($D$3,10,100)&amp;$A97,기획현황!BL:BL)</f>
        <v>0</v>
      </c>
      <c r="P97" s="1175" t="str">
        <f>IF(ISERROR(VLOOKUP(MID($D$3,10,100)&amp;$A97,기획현황!$F:$BS,기획현황!$BF$1,FALSE))=TRUE,"",VLOOKUP(MID($D$3,10,100)&amp;$A97,기획현황!$F:$BS,기획현황!$BF$1,FALSE))</f>
        <v/>
      </c>
      <c r="Q97" s="1176">
        <f>SUMIF(기획현황!$F:$F,MID($D$3,10,100)&amp;$A97,기획현황!BM:BM)</f>
        <v>0</v>
      </c>
      <c r="R97" s="1177" t="str">
        <f>IF(ISERROR(VLOOKUP(MID($D$3,10,100)&amp;$A97,기획현황!$F:$BR,기획현황!$AV$1,FALSE))=TRUE,"",VLOOKUP(MID($D$3,10,100)&amp;$A97,기획현황!$F:$BR,기획현황!$AV$1,FALSE))</f>
        <v/>
      </c>
      <c r="S97" s="528"/>
      <c r="T97" s="1177">
        <f t="shared" si="8"/>
        <v>0</v>
      </c>
      <c r="U97" s="1177">
        <f t="shared" si="7"/>
        <v>0</v>
      </c>
      <c r="V97" s="493"/>
      <c r="W97" s="337"/>
    </row>
    <row r="98" spans="1:23" s="339" customFormat="1" ht="16.5" customHeight="1">
      <c r="A98" s="1174">
        <f t="shared" si="9"/>
        <v>80</v>
      </c>
      <c r="B98" s="332"/>
      <c r="C98" s="351">
        <f t="shared" si="5"/>
        <v>0</v>
      </c>
      <c r="D98" s="351" t="str">
        <f>IF(ISERROR(VLOOKUP(MID($D$3,10,100)&amp;$A98,기획현황!$F:$BR,기획현황!$U$1,FALSE))=TRUE,"",VLOOKUP(MID($D$3,10,100)&amp;$A98,기획현황!$F:$BR,기획현황!$U$1,FALSE))</f>
        <v/>
      </c>
      <c r="E98" s="351" t="str">
        <f>IF(ISERROR(VLOOKUP(MID($D$3,10,100)&amp;$A98,기획현황!$F:$BR,기획현황!$X$1,FALSE))=TRUE,"",VLOOKUP(MID($D$3,10,100)&amp;$A98,기획현황!$F:$BR,기획현황!$X$1,FALSE))</f>
        <v/>
      </c>
      <c r="F98" s="353">
        <f>SUMIF(기획현황!$F:$F,MID($D$3,10,100)&amp;$A98,기획현황!AF:AF)</f>
        <v>0</v>
      </c>
      <c r="G98" s="353">
        <f t="shared" si="6"/>
        <v>0</v>
      </c>
      <c r="H98" s="1175" t="str">
        <f>IF(ISERROR(VLOOKUP(MID($D$3,10,100)&amp;$A98,기획현황!$F:$BS,기획현황!$BB$1,FALSE))=TRUE,"",VLOOKUP(MID($D$3,10,100)&amp;$A98,기획현황!$F:$BS,기획현황!$BB$1,FALSE))</f>
        <v/>
      </c>
      <c r="I98" s="1176">
        <f>SUMIF(기획현황!$F:$F,MID($D$3,10,100)&amp;$A98,기획현황!BI:BI)</f>
        <v>0</v>
      </c>
      <c r="J98" s="1175" t="str">
        <f>IF(ISERROR(VLOOKUP(MID($D$3,10,100)&amp;$A98,기획현황!$F:$BS,기획현황!$BC$1,FALSE))=TRUE,"",VLOOKUP(MID($D$3,10,100)&amp;$A98,기획현황!$F:$BS,기획현황!$BC$1,FALSE))</f>
        <v/>
      </c>
      <c r="K98" s="1176">
        <f>SUMIF(기획현황!$F:$F,MID($D$3,10,100)&amp;$A98,기획현황!BJ:BJ)</f>
        <v>0</v>
      </c>
      <c r="L98" s="1175" t="str">
        <f>IF(ISERROR(VLOOKUP(MID($D$3,10,100)&amp;$A98,기획현황!$F:$BS,기획현황!$BD$1,FALSE))=TRUE,"",VLOOKUP(MID($D$3,10,100)&amp;$A98,기획현황!$F:$BS,기획현황!$BD$1,FALSE))</f>
        <v/>
      </c>
      <c r="M98" s="1176">
        <f>SUMIF(기획현황!$F:$F,MID($D$3,10,100)&amp;$A98,기획현황!BK:BK)</f>
        <v>0</v>
      </c>
      <c r="N98" s="1175" t="str">
        <f>IF(ISERROR(VLOOKUP(MID($D$3,10,100)&amp;$A98,기획현황!$F:$BS,기획현황!$BE$1,FALSE))=TRUE,"",VLOOKUP(MID($D$3,10,100)&amp;$A98,기획현황!$F:$BS,기획현황!$BE$1,FALSE))</f>
        <v/>
      </c>
      <c r="O98" s="1176">
        <f>SUMIF(기획현황!$F:$F,MID($D$3,10,100)&amp;$A98,기획현황!BL:BL)</f>
        <v>0</v>
      </c>
      <c r="P98" s="1175" t="str">
        <f>IF(ISERROR(VLOOKUP(MID($D$3,10,100)&amp;$A98,기획현황!$F:$BS,기획현황!$BF$1,FALSE))=TRUE,"",VLOOKUP(MID($D$3,10,100)&amp;$A98,기획현황!$F:$BS,기획현황!$BF$1,FALSE))</f>
        <v/>
      </c>
      <c r="Q98" s="1176">
        <f>SUMIF(기획현황!$F:$F,MID($D$3,10,100)&amp;$A98,기획현황!BM:BM)</f>
        <v>0</v>
      </c>
      <c r="R98" s="1177" t="str">
        <f>IF(ISERROR(VLOOKUP(MID($D$3,10,100)&amp;$A98,기획현황!$F:$BR,기획현황!$AV$1,FALSE))=TRUE,"",VLOOKUP(MID($D$3,10,100)&amp;$A98,기획현황!$F:$BR,기획현황!$AV$1,FALSE))</f>
        <v/>
      </c>
      <c r="S98" s="528"/>
      <c r="T98" s="1177">
        <f t="shared" si="8"/>
        <v>0</v>
      </c>
      <c r="U98" s="1177">
        <f t="shared" si="7"/>
        <v>0</v>
      </c>
      <c r="V98" s="493"/>
      <c r="W98" s="337"/>
    </row>
    <row r="99" spans="1:23" s="339" customFormat="1" ht="16.5" customHeight="1">
      <c r="A99" s="1174">
        <f t="shared" si="9"/>
        <v>81</v>
      </c>
      <c r="B99" s="332"/>
      <c r="C99" s="351">
        <f t="shared" si="5"/>
        <v>0</v>
      </c>
      <c r="D99" s="351" t="str">
        <f>IF(ISERROR(VLOOKUP(MID($D$3,10,100)&amp;$A99,기획현황!$F:$BR,기획현황!$U$1,FALSE))=TRUE,"",VLOOKUP(MID($D$3,10,100)&amp;$A99,기획현황!$F:$BR,기획현황!$U$1,FALSE))</f>
        <v/>
      </c>
      <c r="E99" s="351" t="str">
        <f>IF(ISERROR(VLOOKUP(MID($D$3,10,100)&amp;$A99,기획현황!$F:$BR,기획현황!$X$1,FALSE))=TRUE,"",VLOOKUP(MID($D$3,10,100)&amp;$A99,기획현황!$F:$BR,기획현황!$X$1,FALSE))</f>
        <v/>
      </c>
      <c r="F99" s="353">
        <f>SUMIF(기획현황!$F:$F,MID($D$3,10,100)&amp;$A99,기획현황!AF:AF)</f>
        <v>0</v>
      </c>
      <c r="G99" s="353">
        <f t="shared" si="6"/>
        <v>0</v>
      </c>
      <c r="H99" s="1175" t="str">
        <f>IF(ISERROR(VLOOKUP(MID($D$3,10,100)&amp;$A99,기획현황!$F:$BS,기획현황!$BB$1,FALSE))=TRUE,"",VLOOKUP(MID($D$3,10,100)&amp;$A99,기획현황!$F:$BS,기획현황!$BB$1,FALSE))</f>
        <v/>
      </c>
      <c r="I99" s="1176">
        <f>SUMIF(기획현황!$F:$F,MID($D$3,10,100)&amp;$A99,기획현황!BI:BI)</f>
        <v>0</v>
      </c>
      <c r="J99" s="1175" t="str">
        <f>IF(ISERROR(VLOOKUP(MID($D$3,10,100)&amp;$A99,기획현황!$F:$BS,기획현황!$BC$1,FALSE))=TRUE,"",VLOOKUP(MID($D$3,10,100)&amp;$A99,기획현황!$F:$BS,기획현황!$BC$1,FALSE))</f>
        <v/>
      </c>
      <c r="K99" s="1176">
        <f>SUMIF(기획현황!$F:$F,MID($D$3,10,100)&amp;$A99,기획현황!BJ:BJ)</f>
        <v>0</v>
      </c>
      <c r="L99" s="1175" t="str">
        <f>IF(ISERROR(VLOOKUP(MID($D$3,10,100)&amp;$A99,기획현황!$F:$BS,기획현황!$BD$1,FALSE))=TRUE,"",VLOOKUP(MID($D$3,10,100)&amp;$A99,기획현황!$F:$BS,기획현황!$BD$1,FALSE))</f>
        <v/>
      </c>
      <c r="M99" s="1176">
        <f>SUMIF(기획현황!$F:$F,MID($D$3,10,100)&amp;$A99,기획현황!BK:BK)</f>
        <v>0</v>
      </c>
      <c r="N99" s="1175" t="str">
        <f>IF(ISERROR(VLOOKUP(MID($D$3,10,100)&amp;$A99,기획현황!$F:$BS,기획현황!$BE$1,FALSE))=TRUE,"",VLOOKUP(MID($D$3,10,100)&amp;$A99,기획현황!$F:$BS,기획현황!$BE$1,FALSE))</f>
        <v/>
      </c>
      <c r="O99" s="1176">
        <f>SUMIF(기획현황!$F:$F,MID($D$3,10,100)&amp;$A99,기획현황!BL:BL)</f>
        <v>0</v>
      </c>
      <c r="P99" s="1175" t="str">
        <f>IF(ISERROR(VLOOKUP(MID($D$3,10,100)&amp;$A99,기획현황!$F:$BS,기획현황!$BF$1,FALSE))=TRUE,"",VLOOKUP(MID($D$3,10,100)&amp;$A99,기획현황!$F:$BS,기획현황!$BF$1,FALSE))</f>
        <v/>
      </c>
      <c r="Q99" s="1176">
        <f>SUMIF(기획현황!$F:$F,MID($D$3,10,100)&amp;$A99,기획현황!BM:BM)</f>
        <v>0</v>
      </c>
      <c r="R99" s="1177" t="str">
        <f>IF(ISERROR(VLOOKUP(MID($D$3,10,100)&amp;$A99,기획현황!$F:$BR,기획현황!$AV$1,FALSE))=TRUE,"",VLOOKUP(MID($D$3,10,100)&amp;$A99,기획현황!$F:$BR,기획현황!$AV$1,FALSE))</f>
        <v/>
      </c>
      <c r="S99" s="528"/>
      <c r="T99" s="1177">
        <f t="shared" si="8"/>
        <v>0</v>
      </c>
      <c r="U99" s="1177">
        <f t="shared" si="7"/>
        <v>0</v>
      </c>
      <c r="V99" s="493"/>
      <c r="W99" s="337"/>
    </row>
    <row r="100" spans="1:23" s="339" customFormat="1" ht="16.5" customHeight="1">
      <c r="A100" s="1174">
        <f t="shared" si="9"/>
        <v>82</v>
      </c>
      <c r="B100" s="332"/>
      <c r="C100" s="351">
        <f t="shared" si="5"/>
        <v>0</v>
      </c>
      <c r="D100" s="351" t="str">
        <f>IF(ISERROR(VLOOKUP(MID($D$3,10,100)&amp;$A100,기획현황!$F:$BR,기획현황!$U$1,FALSE))=TRUE,"",VLOOKUP(MID($D$3,10,100)&amp;$A100,기획현황!$F:$BR,기획현황!$U$1,FALSE))</f>
        <v/>
      </c>
      <c r="E100" s="351" t="str">
        <f>IF(ISERROR(VLOOKUP(MID($D$3,10,100)&amp;$A100,기획현황!$F:$BR,기획현황!$X$1,FALSE))=TRUE,"",VLOOKUP(MID($D$3,10,100)&amp;$A100,기획현황!$F:$BR,기획현황!$X$1,FALSE))</f>
        <v/>
      </c>
      <c r="F100" s="353">
        <f>SUMIF(기획현황!$F:$F,MID($D$3,10,100)&amp;$A100,기획현황!AF:AF)</f>
        <v>0</v>
      </c>
      <c r="G100" s="353">
        <f t="shared" si="6"/>
        <v>0</v>
      </c>
      <c r="H100" s="1175" t="str">
        <f>IF(ISERROR(VLOOKUP(MID($D$3,10,100)&amp;$A100,기획현황!$F:$BS,기획현황!$BB$1,FALSE))=TRUE,"",VLOOKUP(MID($D$3,10,100)&amp;$A100,기획현황!$F:$BS,기획현황!$BB$1,FALSE))</f>
        <v/>
      </c>
      <c r="I100" s="1176">
        <f>SUMIF(기획현황!$F:$F,MID($D$3,10,100)&amp;$A100,기획현황!BI:BI)</f>
        <v>0</v>
      </c>
      <c r="J100" s="1175" t="str">
        <f>IF(ISERROR(VLOOKUP(MID($D$3,10,100)&amp;$A100,기획현황!$F:$BS,기획현황!$BC$1,FALSE))=TRUE,"",VLOOKUP(MID($D$3,10,100)&amp;$A100,기획현황!$F:$BS,기획현황!$BC$1,FALSE))</f>
        <v/>
      </c>
      <c r="K100" s="1176">
        <f>SUMIF(기획현황!$F:$F,MID($D$3,10,100)&amp;$A100,기획현황!BJ:BJ)</f>
        <v>0</v>
      </c>
      <c r="L100" s="1175" t="str">
        <f>IF(ISERROR(VLOOKUP(MID($D$3,10,100)&amp;$A100,기획현황!$F:$BS,기획현황!$BD$1,FALSE))=TRUE,"",VLOOKUP(MID($D$3,10,100)&amp;$A100,기획현황!$F:$BS,기획현황!$BD$1,FALSE))</f>
        <v/>
      </c>
      <c r="M100" s="1176">
        <f>SUMIF(기획현황!$F:$F,MID($D$3,10,100)&amp;$A100,기획현황!BK:BK)</f>
        <v>0</v>
      </c>
      <c r="N100" s="1175" t="str">
        <f>IF(ISERROR(VLOOKUP(MID($D$3,10,100)&amp;$A100,기획현황!$F:$BS,기획현황!$BE$1,FALSE))=TRUE,"",VLOOKUP(MID($D$3,10,100)&amp;$A100,기획현황!$F:$BS,기획현황!$BE$1,FALSE))</f>
        <v/>
      </c>
      <c r="O100" s="1176">
        <f>SUMIF(기획현황!$F:$F,MID($D$3,10,100)&amp;$A100,기획현황!BL:BL)</f>
        <v>0</v>
      </c>
      <c r="P100" s="1175" t="str">
        <f>IF(ISERROR(VLOOKUP(MID($D$3,10,100)&amp;$A100,기획현황!$F:$BS,기획현황!$BF$1,FALSE))=TRUE,"",VLOOKUP(MID($D$3,10,100)&amp;$A100,기획현황!$F:$BS,기획현황!$BF$1,FALSE))</f>
        <v/>
      </c>
      <c r="Q100" s="1176">
        <f>SUMIF(기획현황!$F:$F,MID($D$3,10,100)&amp;$A100,기획현황!BM:BM)</f>
        <v>0</v>
      </c>
      <c r="R100" s="1177" t="str">
        <f>IF(ISERROR(VLOOKUP(MID($D$3,10,100)&amp;$A100,기획현황!$F:$BR,기획현황!$AV$1,FALSE))=TRUE,"",VLOOKUP(MID($D$3,10,100)&amp;$A100,기획현황!$F:$BR,기획현황!$AV$1,FALSE))</f>
        <v/>
      </c>
      <c r="S100" s="528"/>
      <c r="T100" s="1177">
        <f t="shared" si="8"/>
        <v>0</v>
      </c>
      <c r="U100" s="1177">
        <f t="shared" si="7"/>
        <v>0</v>
      </c>
      <c r="V100" s="493"/>
      <c r="W100" s="337"/>
    </row>
    <row r="101" spans="1:23" s="339" customFormat="1" ht="16.5" customHeight="1">
      <c r="A101" s="1174">
        <f t="shared" si="9"/>
        <v>83</v>
      </c>
      <c r="B101" s="332"/>
      <c r="C101" s="351">
        <f t="shared" si="5"/>
        <v>0</v>
      </c>
      <c r="D101" s="351" t="str">
        <f>IF(ISERROR(VLOOKUP(MID($D$3,10,100)&amp;$A101,기획현황!$F:$BR,기획현황!$U$1,FALSE))=TRUE,"",VLOOKUP(MID($D$3,10,100)&amp;$A101,기획현황!$F:$BR,기획현황!$U$1,FALSE))</f>
        <v/>
      </c>
      <c r="E101" s="351" t="str">
        <f>IF(ISERROR(VLOOKUP(MID($D$3,10,100)&amp;$A101,기획현황!$F:$BR,기획현황!$X$1,FALSE))=TRUE,"",VLOOKUP(MID($D$3,10,100)&amp;$A101,기획현황!$F:$BR,기획현황!$X$1,FALSE))</f>
        <v/>
      </c>
      <c r="F101" s="353">
        <f>SUMIF(기획현황!$F:$F,MID($D$3,10,100)&amp;$A101,기획현황!AF:AF)</f>
        <v>0</v>
      </c>
      <c r="G101" s="353">
        <f t="shared" si="6"/>
        <v>0</v>
      </c>
      <c r="H101" s="1175" t="str">
        <f>IF(ISERROR(VLOOKUP(MID($D$3,10,100)&amp;$A101,기획현황!$F:$BS,기획현황!$BB$1,FALSE))=TRUE,"",VLOOKUP(MID($D$3,10,100)&amp;$A101,기획현황!$F:$BS,기획현황!$BB$1,FALSE))</f>
        <v/>
      </c>
      <c r="I101" s="1176">
        <f>SUMIF(기획현황!$F:$F,MID($D$3,10,100)&amp;$A101,기획현황!BI:BI)</f>
        <v>0</v>
      </c>
      <c r="J101" s="1175" t="str">
        <f>IF(ISERROR(VLOOKUP(MID($D$3,10,100)&amp;$A101,기획현황!$F:$BS,기획현황!$BC$1,FALSE))=TRUE,"",VLOOKUP(MID($D$3,10,100)&amp;$A101,기획현황!$F:$BS,기획현황!$BC$1,FALSE))</f>
        <v/>
      </c>
      <c r="K101" s="1176">
        <f>SUMIF(기획현황!$F:$F,MID($D$3,10,100)&amp;$A101,기획현황!BJ:BJ)</f>
        <v>0</v>
      </c>
      <c r="L101" s="1175" t="str">
        <f>IF(ISERROR(VLOOKUP(MID($D$3,10,100)&amp;$A101,기획현황!$F:$BS,기획현황!$BD$1,FALSE))=TRUE,"",VLOOKUP(MID($D$3,10,100)&amp;$A101,기획현황!$F:$BS,기획현황!$BD$1,FALSE))</f>
        <v/>
      </c>
      <c r="M101" s="1176">
        <f>SUMIF(기획현황!$F:$F,MID($D$3,10,100)&amp;$A101,기획현황!BK:BK)</f>
        <v>0</v>
      </c>
      <c r="N101" s="1175" t="str">
        <f>IF(ISERROR(VLOOKUP(MID($D$3,10,100)&amp;$A101,기획현황!$F:$BS,기획현황!$BE$1,FALSE))=TRUE,"",VLOOKUP(MID($D$3,10,100)&amp;$A101,기획현황!$F:$BS,기획현황!$BE$1,FALSE))</f>
        <v/>
      </c>
      <c r="O101" s="1176">
        <f>SUMIF(기획현황!$F:$F,MID($D$3,10,100)&amp;$A101,기획현황!BL:BL)</f>
        <v>0</v>
      </c>
      <c r="P101" s="1175" t="str">
        <f>IF(ISERROR(VLOOKUP(MID($D$3,10,100)&amp;$A101,기획현황!$F:$BS,기획현황!$BF$1,FALSE))=TRUE,"",VLOOKUP(MID($D$3,10,100)&amp;$A101,기획현황!$F:$BS,기획현황!$BF$1,FALSE))</f>
        <v/>
      </c>
      <c r="Q101" s="1176">
        <f>SUMIF(기획현황!$F:$F,MID($D$3,10,100)&amp;$A101,기획현황!BM:BM)</f>
        <v>0</v>
      </c>
      <c r="R101" s="1177" t="str">
        <f>IF(ISERROR(VLOOKUP(MID($D$3,10,100)&amp;$A101,기획현황!$F:$BR,기획현황!$AV$1,FALSE))=TRUE,"",VLOOKUP(MID($D$3,10,100)&amp;$A101,기획현황!$F:$BR,기획현황!$AV$1,FALSE))</f>
        <v/>
      </c>
      <c r="S101" s="528"/>
      <c r="T101" s="1177">
        <f t="shared" si="8"/>
        <v>0</v>
      </c>
      <c r="U101" s="1177">
        <f t="shared" si="7"/>
        <v>0</v>
      </c>
      <c r="V101" s="493"/>
      <c r="W101" s="337"/>
    </row>
    <row r="102" spans="1:23" s="339" customFormat="1" ht="16.5" customHeight="1">
      <c r="A102" s="1174">
        <f t="shared" si="9"/>
        <v>84</v>
      </c>
      <c r="B102" s="332"/>
      <c r="C102" s="351">
        <f t="shared" si="5"/>
        <v>0</v>
      </c>
      <c r="D102" s="351" t="str">
        <f>IF(ISERROR(VLOOKUP(MID($D$3,10,100)&amp;$A102,기획현황!$F:$BR,기획현황!$U$1,FALSE))=TRUE,"",VLOOKUP(MID($D$3,10,100)&amp;$A102,기획현황!$F:$BR,기획현황!$U$1,FALSE))</f>
        <v/>
      </c>
      <c r="E102" s="351" t="str">
        <f>IF(ISERROR(VLOOKUP(MID($D$3,10,100)&amp;$A102,기획현황!$F:$BR,기획현황!$X$1,FALSE))=TRUE,"",VLOOKUP(MID($D$3,10,100)&amp;$A102,기획현황!$F:$BR,기획현황!$X$1,FALSE))</f>
        <v/>
      </c>
      <c r="F102" s="353">
        <f>SUMIF(기획현황!$F:$F,MID($D$3,10,100)&amp;$A102,기획현황!AF:AF)</f>
        <v>0</v>
      </c>
      <c r="G102" s="353">
        <f t="shared" si="6"/>
        <v>0</v>
      </c>
      <c r="H102" s="1175" t="str">
        <f>IF(ISERROR(VLOOKUP(MID($D$3,10,100)&amp;$A102,기획현황!$F:$BS,기획현황!$BB$1,FALSE))=TRUE,"",VLOOKUP(MID($D$3,10,100)&amp;$A102,기획현황!$F:$BS,기획현황!$BB$1,FALSE))</f>
        <v/>
      </c>
      <c r="I102" s="1176">
        <f>SUMIF(기획현황!$F:$F,MID($D$3,10,100)&amp;$A102,기획현황!BI:BI)</f>
        <v>0</v>
      </c>
      <c r="J102" s="1175" t="str">
        <f>IF(ISERROR(VLOOKUP(MID($D$3,10,100)&amp;$A102,기획현황!$F:$BS,기획현황!$BC$1,FALSE))=TRUE,"",VLOOKUP(MID($D$3,10,100)&amp;$A102,기획현황!$F:$BS,기획현황!$BC$1,FALSE))</f>
        <v/>
      </c>
      <c r="K102" s="1176">
        <f>SUMIF(기획현황!$F:$F,MID($D$3,10,100)&amp;$A102,기획현황!BJ:BJ)</f>
        <v>0</v>
      </c>
      <c r="L102" s="1175" t="str">
        <f>IF(ISERROR(VLOOKUP(MID($D$3,10,100)&amp;$A102,기획현황!$F:$BS,기획현황!$BD$1,FALSE))=TRUE,"",VLOOKUP(MID($D$3,10,100)&amp;$A102,기획현황!$F:$BS,기획현황!$BD$1,FALSE))</f>
        <v/>
      </c>
      <c r="M102" s="1176">
        <f>SUMIF(기획현황!$F:$F,MID($D$3,10,100)&amp;$A102,기획현황!BK:BK)</f>
        <v>0</v>
      </c>
      <c r="N102" s="1175" t="str">
        <f>IF(ISERROR(VLOOKUP(MID($D$3,10,100)&amp;$A102,기획현황!$F:$BS,기획현황!$BE$1,FALSE))=TRUE,"",VLOOKUP(MID($D$3,10,100)&amp;$A102,기획현황!$F:$BS,기획현황!$BE$1,FALSE))</f>
        <v/>
      </c>
      <c r="O102" s="1176">
        <f>SUMIF(기획현황!$F:$F,MID($D$3,10,100)&amp;$A102,기획현황!BL:BL)</f>
        <v>0</v>
      </c>
      <c r="P102" s="1175" t="str">
        <f>IF(ISERROR(VLOOKUP(MID($D$3,10,100)&amp;$A102,기획현황!$F:$BS,기획현황!$BF$1,FALSE))=TRUE,"",VLOOKUP(MID($D$3,10,100)&amp;$A102,기획현황!$F:$BS,기획현황!$BF$1,FALSE))</f>
        <v/>
      </c>
      <c r="Q102" s="1176">
        <f>SUMIF(기획현황!$F:$F,MID($D$3,10,100)&amp;$A102,기획현황!BM:BM)</f>
        <v>0</v>
      </c>
      <c r="R102" s="1177" t="str">
        <f>IF(ISERROR(VLOOKUP(MID($D$3,10,100)&amp;$A102,기획현황!$F:$BR,기획현황!$AV$1,FALSE))=TRUE,"",VLOOKUP(MID($D$3,10,100)&amp;$A102,기획현황!$F:$BR,기획현황!$AV$1,FALSE))</f>
        <v/>
      </c>
      <c r="S102" s="528"/>
      <c r="T102" s="1177">
        <f t="shared" si="8"/>
        <v>0</v>
      </c>
      <c r="U102" s="1177">
        <f t="shared" si="7"/>
        <v>0</v>
      </c>
      <c r="V102" s="493"/>
      <c r="W102" s="337"/>
    </row>
    <row r="103" spans="1:23" s="339" customFormat="1" ht="16.5" customHeight="1">
      <c r="A103" s="1174">
        <f t="shared" si="9"/>
        <v>85</v>
      </c>
      <c r="B103" s="332"/>
      <c r="C103" s="351">
        <f t="shared" si="5"/>
        <v>0</v>
      </c>
      <c r="D103" s="351" t="str">
        <f>IF(ISERROR(VLOOKUP(MID($D$3,10,100)&amp;$A103,기획현황!$F:$BR,기획현황!$U$1,FALSE))=TRUE,"",VLOOKUP(MID($D$3,10,100)&amp;$A103,기획현황!$F:$BR,기획현황!$U$1,FALSE))</f>
        <v/>
      </c>
      <c r="E103" s="351" t="str">
        <f>IF(ISERROR(VLOOKUP(MID($D$3,10,100)&amp;$A103,기획현황!$F:$BR,기획현황!$X$1,FALSE))=TRUE,"",VLOOKUP(MID($D$3,10,100)&amp;$A103,기획현황!$F:$BR,기획현황!$X$1,FALSE))</f>
        <v/>
      </c>
      <c r="F103" s="353">
        <f>SUMIF(기획현황!$F:$F,MID($D$3,10,100)&amp;$A103,기획현황!AF:AF)</f>
        <v>0</v>
      </c>
      <c r="G103" s="353">
        <f t="shared" si="6"/>
        <v>0</v>
      </c>
      <c r="H103" s="1175" t="str">
        <f>IF(ISERROR(VLOOKUP(MID($D$3,10,100)&amp;$A103,기획현황!$F:$BS,기획현황!$BB$1,FALSE))=TRUE,"",VLOOKUP(MID($D$3,10,100)&amp;$A103,기획현황!$F:$BS,기획현황!$BB$1,FALSE))</f>
        <v/>
      </c>
      <c r="I103" s="1176">
        <f>SUMIF(기획현황!$F:$F,MID($D$3,10,100)&amp;$A103,기획현황!BI:BI)</f>
        <v>0</v>
      </c>
      <c r="J103" s="1175" t="str">
        <f>IF(ISERROR(VLOOKUP(MID($D$3,10,100)&amp;$A103,기획현황!$F:$BS,기획현황!$BC$1,FALSE))=TRUE,"",VLOOKUP(MID($D$3,10,100)&amp;$A103,기획현황!$F:$BS,기획현황!$BC$1,FALSE))</f>
        <v/>
      </c>
      <c r="K103" s="1176">
        <f>SUMIF(기획현황!$F:$F,MID($D$3,10,100)&amp;$A103,기획현황!BJ:BJ)</f>
        <v>0</v>
      </c>
      <c r="L103" s="1175" t="str">
        <f>IF(ISERROR(VLOOKUP(MID($D$3,10,100)&amp;$A103,기획현황!$F:$BS,기획현황!$BD$1,FALSE))=TRUE,"",VLOOKUP(MID($D$3,10,100)&amp;$A103,기획현황!$F:$BS,기획현황!$BD$1,FALSE))</f>
        <v/>
      </c>
      <c r="M103" s="1176">
        <f>SUMIF(기획현황!$F:$F,MID($D$3,10,100)&amp;$A103,기획현황!BK:BK)</f>
        <v>0</v>
      </c>
      <c r="N103" s="1175" t="str">
        <f>IF(ISERROR(VLOOKUP(MID($D$3,10,100)&amp;$A103,기획현황!$F:$BS,기획현황!$BE$1,FALSE))=TRUE,"",VLOOKUP(MID($D$3,10,100)&amp;$A103,기획현황!$F:$BS,기획현황!$BE$1,FALSE))</f>
        <v/>
      </c>
      <c r="O103" s="1176">
        <f>SUMIF(기획현황!$F:$F,MID($D$3,10,100)&amp;$A103,기획현황!BL:BL)</f>
        <v>0</v>
      </c>
      <c r="P103" s="1175" t="str">
        <f>IF(ISERROR(VLOOKUP(MID($D$3,10,100)&amp;$A103,기획현황!$F:$BS,기획현황!$BF$1,FALSE))=TRUE,"",VLOOKUP(MID($D$3,10,100)&amp;$A103,기획현황!$F:$BS,기획현황!$BF$1,FALSE))</f>
        <v/>
      </c>
      <c r="Q103" s="1176">
        <f>SUMIF(기획현황!$F:$F,MID($D$3,10,100)&amp;$A103,기획현황!BM:BM)</f>
        <v>0</v>
      </c>
      <c r="R103" s="1177" t="str">
        <f>IF(ISERROR(VLOOKUP(MID($D$3,10,100)&amp;$A103,기획현황!$F:$BR,기획현황!$AV$1,FALSE))=TRUE,"",VLOOKUP(MID($D$3,10,100)&amp;$A103,기획현황!$F:$BR,기획현황!$AV$1,FALSE))</f>
        <v/>
      </c>
      <c r="S103" s="528"/>
      <c r="T103" s="1177">
        <f t="shared" si="8"/>
        <v>0</v>
      </c>
      <c r="U103" s="1177">
        <f t="shared" si="7"/>
        <v>0</v>
      </c>
      <c r="V103" s="493"/>
      <c r="W103" s="337"/>
    </row>
    <row r="104" spans="1:23" s="339" customFormat="1" ht="16.5" customHeight="1">
      <c r="A104" s="1174">
        <f t="shared" si="9"/>
        <v>86</v>
      </c>
      <c r="B104" s="332"/>
      <c r="C104" s="351">
        <f t="shared" si="5"/>
        <v>0</v>
      </c>
      <c r="D104" s="351" t="str">
        <f>IF(ISERROR(VLOOKUP(MID($D$3,10,100)&amp;$A104,기획현황!$F:$BR,기획현황!$U$1,FALSE))=TRUE,"",VLOOKUP(MID($D$3,10,100)&amp;$A104,기획현황!$F:$BR,기획현황!$U$1,FALSE))</f>
        <v/>
      </c>
      <c r="E104" s="351" t="str">
        <f>IF(ISERROR(VLOOKUP(MID($D$3,10,100)&amp;$A104,기획현황!$F:$BR,기획현황!$X$1,FALSE))=TRUE,"",VLOOKUP(MID($D$3,10,100)&amp;$A104,기획현황!$F:$BR,기획현황!$X$1,FALSE))</f>
        <v/>
      </c>
      <c r="F104" s="353">
        <f>SUMIF(기획현황!$F:$F,MID($D$3,10,100)&amp;$A104,기획현황!AF:AF)</f>
        <v>0</v>
      </c>
      <c r="G104" s="353">
        <f t="shared" si="6"/>
        <v>0</v>
      </c>
      <c r="H104" s="1175" t="str">
        <f>IF(ISERROR(VLOOKUP(MID($D$3,10,100)&amp;$A104,기획현황!$F:$BS,기획현황!$BB$1,FALSE))=TRUE,"",VLOOKUP(MID($D$3,10,100)&amp;$A104,기획현황!$F:$BS,기획현황!$BB$1,FALSE))</f>
        <v/>
      </c>
      <c r="I104" s="1176">
        <f>SUMIF(기획현황!$F:$F,MID($D$3,10,100)&amp;$A104,기획현황!BI:BI)</f>
        <v>0</v>
      </c>
      <c r="J104" s="1175" t="str">
        <f>IF(ISERROR(VLOOKUP(MID($D$3,10,100)&amp;$A104,기획현황!$F:$BS,기획현황!$BC$1,FALSE))=TRUE,"",VLOOKUP(MID($D$3,10,100)&amp;$A104,기획현황!$F:$BS,기획현황!$BC$1,FALSE))</f>
        <v/>
      </c>
      <c r="K104" s="1176">
        <f>SUMIF(기획현황!$F:$F,MID($D$3,10,100)&amp;$A104,기획현황!BJ:BJ)</f>
        <v>0</v>
      </c>
      <c r="L104" s="1175" t="str">
        <f>IF(ISERROR(VLOOKUP(MID($D$3,10,100)&amp;$A104,기획현황!$F:$BS,기획현황!$BD$1,FALSE))=TRUE,"",VLOOKUP(MID($D$3,10,100)&amp;$A104,기획현황!$F:$BS,기획현황!$BD$1,FALSE))</f>
        <v/>
      </c>
      <c r="M104" s="1176">
        <f>SUMIF(기획현황!$F:$F,MID($D$3,10,100)&amp;$A104,기획현황!BK:BK)</f>
        <v>0</v>
      </c>
      <c r="N104" s="1175" t="str">
        <f>IF(ISERROR(VLOOKUP(MID($D$3,10,100)&amp;$A104,기획현황!$F:$BS,기획현황!$BE$1,FALSE))=TRUE,"",VLOOKUP(MID($D$3,10,100)&amp;$A104,기획현황!$F:$BS,기획현황!$BE$1,FALSE))</f>
        <v/>
      </c>
      <c r="O104" s="1176">
        <f>SUMIF(기획현황!$F:$F,MID($D$3,10,100)&amp;$A104,기획현황!BL:BL)</f>
        <v>0</v>
      </c>
      <c r="P104" s="1175" t="str">
        <f>IF(ISERROR(VLOOKUP(MID($D$3,10,100)&amp;$A104,기획현황!$F:$BS,기획현황!$BF$1,FALSE))=TRUE,"",VLOOKUP(MID($D$3,10,100)&amp;$A104,기획현황!$F:$BS,기획현황!$BF$1,FALSE))</f>
        <v/>
      </c>
      <c r="Q104" s="1176">
        <f>SUMIF(기획현황!$F:$F,MID($D$3,10,100)&amp;$A104,기획현황!BM:BM)</f>
        <v>0</v>
      </c>
      <c r="R104" s="1177" t="str">
        <f>IF(ISERROR(VLOOKUP(MID($D$3,10,100)&amp;$A104,기획현황!$F:$BR,기획현황!$AV$1,FALSE))=TRUE,"",VLOOKUP(MID($D$3,10,100)&amp;$A104,기획현황!$F:$BR,기획현황!$AV$1,FALSE))</f>
        <v/>
      </c>
      <c r="S104" s="528"/>
      <c r="T104" s="1177">
        <f t="shared" si="8"/>
        <v>0</v>
      </c>
      <c r="U104" s="1177">
        <f t="shared" si="7"/>
        <v>0</v>
      </c>
      <c r="V104" s="493"/>
      <c r="W104" s="337"/>
    </row>
    <row r="105" spans="1:23" s="339" customFormat="1" ht="16.5" customHeight="1">
      <c r="A105" s="1174">
        <f t="shared" si="9"/>
        <v>87</v>
      </c>
      <c r="B105" s="332"/>
      <c r="C105" s="351">
        <f t="shared" si="5"/>
        <v>0</v>
      </c>
      <c r="D105" s="351" t="str">
        <f>IF(ISERROR(VLOOKUP(MID($D$3,10,100)&amp;$A105,기획현황!$F:$BR,기획현황!$U$1,FALSE))=TRUE,"",VLOOKUP(MID($D$3,10,100)&amp;$A105,기획현황!$F:$BR,기획현황!$U$1,FALSE))</f>
        <v/>
      </c>
      <c r="E105" s="351" t="str">
        <f>IF(ISERROR(VLOOKUP(MID($D$3,10,100)&amp;$A105,기획현황!$F:$BR,기획현황!$X$1,FALSE))=TRUE,"",VLOOKUP(MID($D$3,10,100)&amp;$A105,기획현황!$F:$BR,기획현황!$X$1,FALSE))</f>
        <v/>
      </c>
      <c r="F105" s="353">
        <f>SUMIF(기획현황!$F:$F,MID($D$3,10,100)&amp;$A105,기획현황!AF:AF)</f>
        <v>0</v>
      </c>
      <c r="G105" s="353">
        <f t="shared" si="6"/>
        <v>0</v>
      </c>
      <c r="H105" s="1175" t="str">
        <f>IF(ISERROR(VLOOKUP(MID($D$3,10,100)&amp;$A105,기획현황!$F:$BS,기획현황!$BB$1,FALSE))=TRUE,"",VLOOKUP(MID($D$3,10,100)&amp;$A105,기획현황!$F:$BS,기획현황!$BB$1,FALSE))</f>
        <v/>
      </c>
      <c r="I105" s="1176">
        <f>SUMIF(기획현황!$F:$F,MID($D$3,10,100)&amp;$A105,기획현황!BI:BI)</f>
        <v>0</v>
      </c>
      <c r="J105" s="1175" t="str">
        <f>IF(ISERROR(VLOOKUP(MID($D$3,10,100)&amp;$A105,기획현황!$F:$BS,기획현황!$BC$1,FALSE))=TRUE,"",VLOOKUP(MID($D$3,10,100)&amp;$A105,기획현황!$F:$BS,기획현황!$BC$1,FALSE))</f>
        <v/>
      </c>
      <c r="K105" s="1176">
        <f>SUMIF(기획현황!$F:$F,MID($D$3,10,100)&amp;$A105,기획현황!BJ:BJ)</f>
        <v>0</v>
      </c>
      <c r="L105" s="1175" t="str">
        <f>IF(ISERROR(VLOOKUP(MID($D$3,10,100)&amp;$A105,기획현황!$F:$BS,기획현황!$BD$1,FALSE))=TRUE,"",VLOOKUP(MID($D$3,10,100)&amp;$A105,기획현황!$F:$BS,기획현황!$BD$1,FALSE))</f>
        <v/>
      </c>
      <c r="M105" s="1176">
        <f>SUMIF(기획현황!$F:$F,MID($D$3,10,100)&amp;$A105,기획현황!BK:BK)</f>
        <v>0</v>
      </c>
      <c r="N105" s="1175" t="str">
        <f>IF(ISERROR(VLOOKUP(MID($D$3,10,100)&amp;$A105,기획현황!$F:$BS,기획현황!$BE$1,FALSE))=TRUE,"",VLOOKUP(MID($D$3,10,100)&amp;$A105,기획현황!$F:$BS,기획현황!$BE$1,FALSE))</f>
        <v/>
      </c>
      <c r="O105" s="1176">
        <f>SUMIF(기획현황!$F:$F,MID($D$3,10,100)&amp;$A105,기획현황!BL:BL)</f>
        <v>0</v>
      </c>
      <c r="P105" s="1175" t="str">
        <f>IF(ISERROR(VLOOKUP(MID($D$3,10,100)&amp;$A105,기획현황!$F:$BS,기획현황!$BF$1,FALSE))=TRUE,"",VLOOKUP(MID($D$3,10,100)&amp;$A105,기획현황!$F:$BS,기획현황!$BF$1,FALSE))</f>
        <v/>
      </c>
      <c r="Q105" s="1176">
        <f>SUMIF(기획현황!$F:$F,MID($D$3,10,100)&amp;$A105,기획현황!BM:BM)</f>
        <v>0</v>
      </c>
      <c r="R105" s="1177" t="str">
        <f>IF(ISERROR(VLOOKUP(MID($D$3,10,100)&amp;$A105,기획현황!$F:$BR,기획현황!$AV$1,FALSE))=TRUE,"",VLOOKUP(MID($D$3,10,100)&amp;$A105,기획현황!$F:$BR,기획현황!$AV$1,FALSE))</f>
        <v/>
      </c>
      <c r="S105" s="528"/>
      <c r="T105" s="1177">
        <f t="shared" si="8"/>
        <v>0</v>
      </c>
      <c r="U105" s="1177">
        <f t="shared" si="7"/>
        <v>0</v>
      </c>
      <c r="V105" s="493"/>
      <c r="W105" s="337"/>
    </row>
    <row r="106" spans="1:23" s="339" customFormat="1" ht="16.5" customHeight="1">
      <c r="A106" s="1174">
        <f t="shared" si="9"/>
        <v>88</v>
      </c>
      <c r="B106" s="332"/>
      <c r="C106" s="351">
        <f t="shared" si="5"/>
        <v>0</v>
      </c>
      <c r="D106" s="351" t="str">
        <f>IF(ISERROR(VLOOKUP(MID($D$3,10,100)&amp;$A106,기획현황!$F:$BR,기획현황!$U$1,FALSE))=TRUE,"",VLOOKUP(MID($D$3,10,100)&amp;$A106,기획현황!$F:$BR,기획현황!$U$1,FALSE))</f>
        <v/>
      </c>
      <c r="E106" s="351" t="str">
        <f>IF(ISERROR(VLOOKUP(MID($D$3,10,100)&amp;$A106,기획현황!$F:$BR,기획현황!$X$1,FALSE))=TRUE,"",VLOOKUP(MID($D$3,10,100)&amp;$A106,기획현황!$F:$BR,기획현황!$X$1,FALSE))</f>
        <v/>
      </c>
      <c r="F106" s="353">
        <f>SUMIF(기획현황!$F:$F,MID($D$3,10,100)&amp;$A106,기획현황!AF:AF)</f>
        <v>0</v>
      </c>
      <c r="G106" s="353">
        <f t="shared" si="6"/>
        <v>0</v>
      </c>
      <c r="H106" s="1175" t="str">
        <f>IF(ISERROR(VLOOKUP(MID($D$3,10,100)&amp;$A106,기획현황!$F:$BS,기획현황!$BB$1,FALSE))=TRUE,"",VLOOKUP(MID($D$3,10,100)&amp;$A106,기획현황!$F:$BS,기획현황!$BB$1,FALSE))</f>
        <v/>
      </c>
      <c r="I106" s="1176">
        <f>SUMIF(기획현황!$F:$F,MID($D$3,10,100)&amp;$A106,기획현황!BI:BI)</f>
        <v>0</v>
      </c>
      <c r="J106" s="1175" t="str">
        <f>IF(ISERROR(VLOOKUP(MID($D$3,10,100)&amp;$A106,기획현황!$F:$BS,기획현황!$BC$1,FALSE))=TRUE,"",VLOOKUP(MID($D$3,10,100)&amp;$A106,기획현황!$F:$BS,기획현황!$BC$1,FALSE))</f>
        <v/>
      </c>
      <c r="K106" s="1176">
        <f>SUMIF(기획현황!$F:$F,MID($D$3,10,100)&amp;$A106,기획현황!BJ:BJ)</f>
        <v>0</v>
      </c>
      <c r="L106" s="1175" t="str">
        <f>IF(ISERROR(VLOOKUP(MID($D$3,10,100)&amp;$A106,기획현황!$F:$BS,기획현황!$BD$1,FALSE))=TRUE,"",VLOOKUP(MID($D$3,10,100)&amp;$A106,기획현황!$F:$BS,기획현황!$BD$1,FALSE))</f>
        <v/>
      </c>
      <c r="M106" s="1176">
        <f>SUMIF(기획현황!$F:$F,MID($D$3,10,100)&amp;$A106,기획현황!BK:BK)</f>
        <v>0</v>
      </c>
      <c r="N106" s="1175" t="str">
        <f>IF(ISERROR(VLOOKUP(MID($D$3,10,100)&amp;$A106,기획현황!$F:$BS,기획현황!$BE$1,FALSE))=TRUE,"",VLOOKUP(MID($D$3,10,100)&amp;$A106,기획현황!$F:$BS,기획현황!$BE$1,FALSE))</f>
        <v/>
      </c>
      <c r="O106" s="1176">
        <f>SUMIF(기획현황!$F:$F,MID($D$3,10,100)&amp;$A106,기획현황!BL:BL)</f>
        <v>0</v>
      </c>
      <c r="P106" s="1175" t="str">
        <f>IF(ISERROR(VLOOKUP(MID($D$3,10,100)&amp;$A106,기획현황!$F:$BS,기획현황!$BF$1,FALSE))=TRUE,"",VLOOKUP(MID($D$3,10,100)&amp;$A106,기획현황!$F:$BS,기획현황!$BF$1,FALSE))</f>
        <v/>
      </c>
      <c r="Q106" s="1176">
        <f>SUMIF(기획현황!$F:$F,MID($D$3,10,100)&amp;$A106,기획현황!BM:BM)</f>
        <v>0</v>
      </c>
      <c r="R106" s="1177" t="str">
        <f>IF(ISERROR(VLOOKUP(MID($D$3,10,100)&amp;$A106,기획현황!$F:$BR,기획현황!$AV$1,FALSE))=TRUE,"",VLOOKUP(MID($D$3,10,100)&amp;$A106,기획현황!$F:$BR,기획현황!$AV$1,FALSE))</f>
        <v/>
      </c>
      <c r="S106" s="528"/>
      <c r="T106" s="1177">
        <f t="shared" si="8"/>
        <v>0</v>
      </c>
      <c r="U106" s="1177">
        <f t="shared" si="7"/>
        <v>0</v>
      </c>
      <c r="V106" s="493"/>
      <c r="W106" s="337"/>
    </row>
    <row r="107" spans="1:23" s="339" customFormat="1" ht="16.5" customHeight="1">
      <c r="A107" s="1174">
        <f t="shared" si="9"/>
        <v>89</v>
      </c>
      <c r="B107" s="332"/>
      <c r="C107" s="351">
        <f t="shared" si="5"/>
        <v>0</v>
      </c>
      <c r="D107" s="351" t="str">
        <f>IF(ISERROR(VLOOKUP(MID($D$3,10,100)&amp;$A107,기획현황!$F:$BR,기획현황!$U$1,FALSE))=TRUE,"",VLOOKUP(MID($D$3,10,100)&amp;$A107,기획현황!$F:$BR,기획현황!$U$1,FALSE))</f>
        <v/>
      </c>
      <c r="E107" s="351" t="str">
        <f>IF(ISERROR(VLOOKUP(MID($D$3,10,100)&amp;$A107,기획현황!$F:$BR,기획현황!$X$1,FALSE))=TRUE,"",VLOOKUP(MID($D$3,10,100)&amp;$A107,기획현황!$F:$BR,기획현황!$X$1,FALSE))</f>
        <v/>
      </c>
      <c r="F107" s="353">
        <f>SUMIF(기획현황!$F:$F,MID($D$3,10,100)&amp;$A107,기획현황!AF:AF)</f>
        <v>0</v>
      </c>
      <c r="G107" s="353">
        <f t="shared" si="6"/>
        <v>0</v>
      </c>
      <c r="H107" s="1175" t="str">
        <f>IF(ISERROR(VLOOKUP(MID($D$3,10,100)&amp;$A107,기획현황!$F:$BS,기획현황!$BB$1,FALSE))=TRUE,"",VLOOKUP(MID($D$3,10,100)&amp;$A107,기획현황!$F:$BS,기획현황!$BB$1,FALSE))</f>
        <v/>
      </c>
      <c r="I107" s="1176">
        <f>SUMIF(기획현황!$F:$F,MID($D$3,10,100)&amp;$A107,기획현황!BI:BI)</f>
        <v>0</v>
      </c>
      <c r="J107" s="1175" t="str">
        <f>IF(ISERROR(VLOOKUP(MID($D$3,10,100)&amp;$A107,기획현황!$F:$BS,기획현황!$BC$1,FALSE))=TRUE,"",VLOOKUP(MID($D$3,10,100)&amp;$A107,기획현황!$F:$BS,기획현황!$BC$1,FALSE))</f>
        <v/>
      </c>
      <c r="K107" s="1176">
        <f>SUMIF(기획현황!$F:$F,MID($D$3,10,100)&amp;$A107,기획현황!BJ:BJ)</f>
        <v>0</v>
      </c>
      <c r="L107" s="1175" t="str">
        <f>IF(ISERROR(VLOOKUP(MID($D$3,10,100)&amp;$A107,기획현황!$F:$BS,기획현황!$BD$1,FALSE))=TRUE,"",VLOOKUP(MID($D$3,10,100)&amp;$A107,기획현황!$F:$BS,기획현황!$BD$1,FALSE))</f>
        <v/>
      </c>
      <c r="M107" s="1176">
        <f>SUMIF(기획현황!$F:$F,MID($D$3,10,100)&amp;$A107,기획현황!BK:BK)</f>
        <v>0</v>
      </c>
      <c r="N107" s="1175" t="str">
        <f>IF(ISERROR(VLOOKUP(MID($D$3,10,100)&amp;$A107,기획현황!$F:$BS,기획현황!$BE$1,FALSE))=TRUE,"",VLOOKUP(MID($D$3,10,100)&amp;$A107,기획현황!$F:$BS,기획현황!$BE$1,FALSE))</f>
        <v/>
      </c>
      <c r="O107" s="1176">
        <f>SUMIF(기획현황!$F:$F,MID($D$3,10,100)&amp;$A107,기획현황!BL:BL)</f>
        <v>0</v>
      </c>
      <c r="P107" s="1175" t="str">
        <f>IF(ISERROR(VLOOKUP(MID($D$3,10,100)&amp;$A107,기획현황!$F:$BS,기획현황!$BF$1,FALSE))=TRUE,"",VLOOKUP(MID($D$3,10,100)&amp;$A107,기획현황!$F:$BS,기획현황!$BF$1,FALSE))</f>
        <v/>
      </c>
      <c r="Q107" s="1176">
        <f>SUMIF(기획현황!$F:$F,MID($D$3,10,100)&amp;$A107,기획현황!BM:BM)</f>
        <v>0</v>
      </c>
      <c r="R107" s="1177" t="str">
        <f>IF(ISERROR(VLOOKUP(MID($D$3,10,100)&amp;$A107,기획현황!$F:$BR,기획현황!$AV$1,FALSE))=TRUE,"",VLOOKUP(MID($D$3,10,100)&amp;$A107,기획현황!$F:$BR,기획현황!$AV$1,FALSE))</f>
        <v/>
      </c>
      <c r="S107" s="528"/>
      <c r="T107" s="1177">
        <f t="shared" si="8"/>
        <v>0</v>
      </c>
      <c r="U107" s="1177">
        <f t="shared" si="7"/>
        <v>0</v>
      </c>
      <c r="V107" s="493"/>
      <c r="W107" s="337"/>
    </row>
    <row r="108" spans="1:23" s="339" customFormat="1" ht="16.5" customHeight="1">
      <c r="A108" s="1174">
        <f t="shared" si="9"/>
        <v>90</v>
      </c>
      <c r="B108" s="332"/>
      <c r="C108" s="351">
        <f t="shared" si="5"/>
        <v>0</v>
      </c>
      <c r="D108" s="351" t="str">
        <f>IF(ISERROR(VLOOKUP(MID($D$3,10,100)&amp;$A108,기획현황!$F:$BR,기획현황!$U$1,FALSE))=TRUE,"",VLOOKUP(MID($D$3,10,100)&amp;$A108,기획현황!$F:$BR,기획현황!$U$1,FALSE))</f>
        <v/>
      </c>
      <c r="E108" s="351" t="str">
        <f>IF(ISERROR(VLOOKUP(MID($D$3,10,100)&amp;$A108,기획현황!$F:$BR,기획현황!$X$1,FALSE))=TRUE,"",VLOOKUP(MID($D$3,10,100)&amp;$A108,기획현황!$F:$BR,기획현황!$X$1,FALSE))</f>
        <v/>
      </c>
      <c r="F108" s="353">
        <f>SUMIF(기획현황!$F:$F,MID($D$3,10,100)&amp;$A108,기획현황!AF:AF)</f>
        <v>0</v>
      </c>
      <c r="G108" s="353">
        <f t="shared" si="6"/>
        <v>0</v>
      </c>
      <c r="H108" s="1175" t="str">
        <f>IF(ISERROR(VLOOKUP(MID($D$3,10,100)&amp;$A108,기획현황!$F:$BS,기획현황!$BB$1,FALSE))=TRUE,"",VLOOKUP(MID($D$3,10,100)&amp;$A108,기획현황!$F:$BS,기획현황!$BB$1,FALSE))</f>
        <v/>
      </c>
      <c r="I108" s="1176">
        <f>SUMIF(기획현황!$F:$F,MID($D$3,10,100)&amp;$A108,기획현황!BI:BI)</f>
        <v>0</v>
      </c>
      <c r="J108" s="1175" t="str">
        <f>IF(ISERROR(VLOOKUP(MID($D$3,10,100)&amp;$A108,기획현황!$F:$BS,기획현황!$BC$1,FALSE))=TRUE,"",VLOOKUP(MID($D$3,10,100)&amp;$A108,기획현황!$F:$BS,기획현황!$BC$1,FALSE))</f>
        <v/>
      </c>
      <c r="K108" s="1176">
        <f>SUMIF(기획현황!$F:$F,MID($D$3,10,100)&amp;$A108,기획현황!BJ:BJ)</f>
        <v>0</v>
      </c>
      <c r="L108" s="1175" t="str">
        <f>IF(ISERROR(VLOOKUP(MID($D$3,10,100)&amp;$A108,기획현황!$F:$BS,기획현황!$BD$1,FALSE))=TRUE,"",VLOOKUP(MID($D$3,10,100)&amp;$A108,기획현황!$F:$BS,기획현황!$BD$1,FALSE))</f>
        <v/>
      </c>
      <c r="M108" s="1176">
        <f>SUMIF(기획현황!$F:$F,MID($D$3,10,100)&amp;$A108,기획현황!BK:BK)</f>
        <v>0</v>
      </c>
      <c r="N108" s="1175" t="str">
        <f>IF(ISERROR(VLOOKUP(MID($D$3,10,100)&amp;$A108,기획현황!$F:$BS,기획현황!$BE$1,FALSE))=TRUE,"",VLOOKUP(MID($D$3,10,100)&amp;$A108,기획현황!$F:$BS,기획현황!$BE$1,FALSE))</f>
        <v/>
      </c>
      <c r="O108" s="1176">
        <f>SUMIF(기획현황!$F:$F,MID($D$3,10,100)&amp;$A108,기획현황!BL:BL)</f>
        <v>0</v>
      </c>
      <c r="P108" s="1175" t="str">
        <f>IF(ISERROR(VLOOKUP(MID($D$3,10,100)&amp;$A108,기획현황!$F:$BS,기획현황!$BF$1,FALSE))=TRUE,"",VLOOKUP(MID($D$3,10,100)&amp;$A108,기획현황!$F:$BS,기획현황!$BF$1,FALSE))</f>
        <v/>
      </c>
      <c r="Q108" s="1176">
        <f>SUMIF(기획현황!$F:$F,MID($D$3,10,100)&amp;$A108,기획현황!BM:BM)</f>
        <v>0</v>
      </c>
      <c r="R108" s="1177" t="str">
        <f>IF(ISERROR(VLOOKUP(MID($D$3,10,100)&amp;$A108,기획현황!$F:$BR,기획현황!$AV$1,FALSE))=TRUE,"",VLOOKUP(MID($D$3,10,100)&amp;$A108,기획현황!$F:$BR,기획현황!$AV$1,FALSE))</f>
        <v/>
      </c>
      <c r="S108" s="528"/>
      <c r="T108" s="1177">
        <f t="shared" si="8"/>
        <v>0</v>
      </c>
      <c r="U108" s="1177">
        <f t="shared" si="7"/>
        <v>0</v>
      </c>
      <c r="V108" s="493"/>
      <c r="W108" s="337"/>
    </row>
    <row r="109" spans="1:23" s="339" customFormat="1" ht="16.5" customHeight="1">
      <c r="A109" s="1174">
        <f t="shared" si="9"/>
        <v>91</v>
      </c>
      <c r="B109" s="332"/>
      <c r="C109" s="351">
        <f t="shared" si="5"/>
        <v>0</v>
      </c>
      <c r="D109" s="351" t="str">
        <f>IF(ISERROR(VLOOKUP(MID($D$3,10,100)&amp;$A109,기획현황!$F:$BR,기획현황!$U$1,FALSE))=TRUE,"",VLOOKUP(MID($D$3,10,100)&amp;$A109,기획현황!$F:$BR,기획현황!$U$1,FALSE))</f>
        <v/>
      </c>
      <c r="E109" s="351" t="str">
        <f>IF(ISERROR(VLOOKUP(MID($D$3,10,100)&amp;$A109,기획현황!$F:$BR,기획현황!$X$1,FALSE))=TRUE,"",VLOOKUP(MID($D$3,10,100)&amp;$A109,기획현황!$F:$BR,기획현황!$X$1,FALSE))</f>
        <v/>
      </c>
      <c r="F109" s="353">
        <f>SUMIF(기획현황!$F:$F,MID($D$3,10,100)&amp;$A109,기획현황!AF:AF)</f>
        <v>0</v>
      </c>
      <c r="G109" s="353">
        <f t="shared" si="6"/>
        <v>0</v>
      </c>
      <c r="H109" s="1175" t="str">
        <f>IF(ISERROR(VLOOKUP(MID($D$3,10,100)&amp;$A109,기획현황!$F:$BS,기획현황!$BB$1,FALSE))=TRUE,"",VLOOKUP(MID($D$3,10,100)&amp;$A109,기획현황!$F:$BS,기획현황!$BB$1,FALSE))</f>
        <v/>
      </c>
      <c r="I109" s="1176">
        <f>SUMIF(기획현황!$F:$F,MID($D$3,10,100)&amp;$A109,기획현황!BI:BI)</f>
        <v>0</v>
      </c>
      <c r="J109" s="1175" t="str">
        <f>IF(ISERROR(VLOOKUP(MID($D$3,10,100)&amp;$A109,기획현황!$F:$BS,기획현황!$BC$1,FALSE))=TRUE,"",VLOOKUP(MID($D$3,10,100)&amp;$A109,기획현황!$F:$BS,기획현황!$BC$1,FALSE))</f>
        <v/>
      </c>
      <c r="K109" s="1176">
        <f>SUMIF(기획현황!$F:$F,MID($D$3,10,100)&amp;$A109,기획현황!BJ:BJ)</f>
        <v>0</v>
      </c>
      <c r="L109" s="1175" t="str">
        <f>IF(ISERROR(VLOOKUP(MID($D$3,10,100)&amp;$A109,기획현황!$F:$BS,기획현황!$BD$1,FALSE))=TRUE,"",VLOOKUP(MID($D$3,10,100)&amp;$A109,기획현황!$F:$BS,기획현황!$BD$1,FALSE))</f>
        <v/>
      </c>
      <c r="M109" s="1176">
        <f>SUMIF(기획현황!$F:$F,MID($D$3,10,100)&amp;$A109,기획현황!BK:BK)</f>
        <v>0</v>
      </c>
      <c r="N109" s="1175" t="str">
        <f>IF(ISERROR(VLOOKUP(MID($D$3,10,100)&amp;$A109,기획현황!$F:$BS,기획현황!$BE$1,FALSE))=TRUE,"",VLOOKUP(MID($D$3,10,100)&amp;$A109,기획현황!$F:$BS,기획현황!$BE$1,FALSE))</f>
        <v/>
      </c>
      <c r="O109" s="1176">
        <f>SUMIF(기획현황!$F:$F,MID($D$3,10,100)&amp;$A109,기획현황!BL:BL)</f>
        <v>0</v>
      </c>
      <c r="P109" s="1175" t="str">
        <f>IF(ISERROR(VLOOKUP(MID($D$3,10,100)&amp;$A109,기획현황!$F:$BS,기획현황!$BF$1,FALSE))=TRUE,"",VLOOKUP(MID($D$3,10,100)&amp;$A109,기획현황!$F:$BS,기획현황!$BF$1,FALSE))</f>
        <v/>
      </c>
      <c r="Q109" s="1176">
        <f>SUMIF(기획현황!$F:$F,MID($D$3,10,100)&amp;$A109,기획현황!BM:BM)</f>
        <v>0</v>
      </c>
      <c r="R109" s="1177" t="str">
        <f>IF(ISERROR(VLOOKUP(MID($D$3,10,100)&amp;$A109,기획현황!$F:$BR,기획현황!$AV$1,FALSE))=TRUE,"",VLOOKUP(MID($D$3,10,100)&amp;$A109,기획현황!$F:$BR,기획현황!$AV$1,FALSE))</f>
        <v/>
      </c>
      <c r="S109" s="528"/>
      <c r="T109" s="1177">
        <f t="shared" si="8"/>
        <v>0</v>
      </c>
      <c r="U109" s="1177">
        <f t="shared" si="7"/>
        <v>0</v>
      </c>
      <c r="V109" s="493"/>
      <c r="W109" s="337"/>
    </row>
    <row r="110" spans="1:23" s="339" customFormat="1" ht="16.5" customHeight="1">
      <c r="A110" s="1174">
        <f t="shared" si="9"/>
        <v>92</v>
      </c>
      <c r="B110" s="332"/>
      <c r="C110" s="351">
        <f t="shared" si="5"/>
        <v>0</v>
      </c>
      <c r="D110" s="351" t="str">
        <f>IF(ISERROR(VLOOKUP(MID($D$3,10,100)&amp;$A110,기획현황!$F:$BR,기획현황!$U$1,FALSE))=TRUE,"",VLOOKUP(MID($D$3,10,100)&amp;$A110,기획현황!$F:$BR,기획현황!$U$1,FALSE))</f>
        <v/>
      </c>
      <c r="E110" s="351" t="str">
        <f>IF(ISERROR(VLOOKUP(MID($D$3,10,100)&amp;$A110,기획현황!$F:$BR,기획현황!$X$1,FALSE))=TRUE,"",VLOOKUP(MID($D$3,10,100)&amp;$A110,기획현황!$F:$BR,기획현황!$X$1,FALSE))</f>
        <v/>
      </c>
      <c r="F110" s="353">
        <f>SUMIF(기획현황!$F:$F,MID($D$3,10,100)&amp;$A110,기획현황!AF:AF)</f>
        <v>0</v>
      </c>
      <c r="G110" s="353">
        <f t="shared" si="6"/>
        <v>0</v>
      </c>
      <c r="H110" s="1175" t="str">
        <f>IF(ISERROR(VLOOKUP(MID($D$3,10,100)&amp;$A110,기획현황!$F:$BS,기획현황!$BB$1,FALSE))=TRUE,"",VLOOKUP(MID($D$3,10,100)&amp;$A110,기획현황!$F:$BS,기획현황!$BB$1,FALSE))</f>
        <v/>
      </c>
      <c r="I110" s="1176">
        <f>SUMIF(기획현황!$F:$F,MID($D$3,10,100)&amp;$A110,기획현황!BI:BI)</f>
        <v>0</v>
      </c>
      <c r="J110" s="1175" t="str">
        <f>IF(ISERROR(VLOOKUP(MID($D$3,10,100)&amp;$A110,기획현황!$F:$BS,기획현황!$BC$1,FALSE))=TRUE,"",VLOOKUP(MID($D$3,10,100)&amp;$A110,기획현황!$F:$BS,기획현황!$BC$1,FALSE))</f>
        <v/>
      </c>
      <c r="K110" s="1176">
        <f>SUMIF(기획현황!$F:$F,MID($D$3,10,100)&amp;$A110,기획현황!BJ:BJ)</f>
        <v>0</v>
      </c>
      <c r="L110" s="1175" t="str">
        <f>IF(ISERROR(VLOOKUP(MID($D$3,10,100)&amp;$A110,기획현황!$F:$BS,기획현황!$BD$1,FALSE))=TRUE,"",VLOOKUP(MID($D$3,10,100)&amp;$A110,기획현황!$F:$BS,기획현황!$BD$1,FALSE))</f>
        <v/>
      </c>
      <c r="M110" s="1176">
        <f>SUMIF(기획현황!$F:$F,MID($D$3,10,100)&amp;$A110,기획현황!BK:BK)</f>
        <v>0</v>
      </c>
      <c r="N110" s="1175" t="str">
        <f>IF(ISERROR(VLOOKUP(MID($D$3,10,100)&amp;$A110,기획현황!$F:$BS,기획현황!$BE$1,FALSE))=TRUE,"",VLOOKUP(MID($D$3,10,100)&amp;$A110,기획현황!$F:$BS,기획현황!$BE$1,FALSE))</f>
        <v/>
      </c>
      <c r="O110" s="1176">
        <f>SUMIF(기획현황!$F:$F,MID($D$3,10,100)&amp;$A110,기획현황!BL:BL)</f>
        <v>0</v>
      </c>
      <c r="P110" s="1175" t="str">
        <f>IF(ISERROR(VLOOKUP(MID($D$3,10,100)&amp;$A110,기획현황!$F:$BS,기획현황!$BF$1,FALSE))=TRUE,"",VLOOKUP(MID($D$3,10,100)&amp;$A110,기획현황!$F:$BS,기획현황!$BF$1,FALSE))</f>
        <v/>
      </c>
      <c r="Q110" s="1176">
        <f>SUMIF(기획현황!$F:$F,MID($D$3,10,100)&amp;$A110,기획현황!BM:BM)</f>
        <v>0</v>
      </c>
      <c r="R110" s="1177" t="str">
        <f>IF(ISERROR(VLOOKUP(MID($D$3,10,100)&amp;$A110,기획현황!$F:$BR,기획현황!$AV$1,FALSE))=TRUE,"",VLOOKUP(MID($D$3,10,100)&amp;$A110,기획현황!$F:$BR,기획현황!$AV$1,FALSE))</f>
        <v/>
      </c>
      <c r="S110" s="528"/>
      <c r="T110" s="1177">
        <f t="shared" si="8"/>
        <v>0</v>
      </c>
      <c r="U110" s="1177">
        <f t="shared" si="7"/>
        <v>0</v>
      </c>
      <c r="V110" s="493"/>
      <c r="W110" s="337"/>
    </row>
    <row r="111" spans="1:23" s="339" customFormat="1" ht="16.5" customHeight="1">
      <c r="A111" s="1174">
        <f t="shared" si="9"/>
        <v>93</v>
      </c>
      <c r="B111" s="332"/>
      <c r="C111" s="351">
        <f t="shared" si="5"/>
        <v>0</v>
      </c>
      <c r="D111" s="351" t="str">
        <f>IF(ISERROR(VLOOKUP(MID($D$3,10,100)&amp;$A111,기획현황!$F:$BR,기획현황!$U$1,FALSE))=TRUE,"",VLOOKUP(MID($D$3,10,100)&amp;$A111,기획현황!$F:$BR,기획현황!$U$1,FALSE))</f>
        <v/>
      </c>
      <c r="E111" s="351" t="str">
        <f>IF(ISERROR(VLOOKUP(MID($D$3,10,100)&amp;$A111,기획현황!$F:$BR,기획현황!$X$1,FALSE))=TRUE,"",VLOOKUP(MID($D$3,10,100)&amp;$A111,기획현황!$F:$BR,기획현황!$X$1,FALSE))</f>
        <v/>
      </c>
      <c r="F111" s="353">
        <f>SUMIF(기획현황!$F:$F,MID($D$3,10,100)&amp;$A111,기획현황!AF:AF)</f>
        <v>0</v>
      </c>
      <c r="G111" s="353">
        <f t="shared" si="6"/>
        <v>0</v>
      </c>
      <c r="H111" s="1175" t="str">
        <f>IF(ISERROR(VLOOKUP(MID($D$3,10,100)&amp;$A111,기획현황!$F:$BS,기획현황!$BB$1,FALSE))=TRUE,"",VLOOKUP(MID($D$3,10,100)&amp;$A111,기획현황!$F:$BS,기획현황!$BB$1,FALSE))</f>
        <v/>
      </c>
      <c r="I111" s="1176">
        <f>SUMIF(기획현황!$F:$F,MID($D$3,10,100)&amp;$A111,기획현황!BI:BI)</f>
        <v>0</v>
      </c>
      <c r="J111" s="1175" t="str">
        <f>IF(ISERROR(VLOOKUP(MID($D$3,10,100)&amp;$A111,기획현황!$F:$BS,기획현황!$BC$1,FALSE))=TRUE,"",VLOOKUP(MID($D$3,10,100)&amp;$A111,기획현황!$F:$BS,기획현황!$BC$1,FALSE))</f>
        <v/>
      </c>
      <c r="K111" s="1176">
        <f>SUMIF(기획현황!$F:$F,MID($D$3,10,100)&amp;$A111,기획현황!BJ:BJ)</f>
        <v>0</v>
      </c>
      <c r="L111" s="1175" t="str">
        <f>IF(ISERROR(VLOOKUP(MID($D$3,10,100)&amp;$A111,기획현황!$F:$BS,기획현황!$BD$1,FALSE))=TRUE,"",VLOOKUP(MID($D$3,10,100)&amp;$A111,기획현황!$F:$BS,기획현황!$BD$1,FALSE))</f>
        <v/>
      </c>
      <c r="M111" s="1176">
        <f>SUMIF(기획현황!$F:$F,MID($D$3,10,100)&amp;$A111,기획현황!BK:BK)</f>
        <v>0</v>
      </c>
      <c r="N111" s="1175" t="str">
        <f>IF(ISERROR(VLOOKUP(MID($D$3,10,100)&amp;$A111,기획현황!$F:$BS,기획현황!$BE$1,FALSE))=TRUE,"",VLOOKUP(MID($D$3,10,100)&amp;$A111,기획현황!$F:$BS,기획현황!$BE$1,FALSE))</f>
        <v/>
      </c>
      <c r="O111" s="1176">
        <f>SUMIF(기획현황!$F:$F,MID($D$3,10,100)&amp;$A111,기획현황!BL:BL)</f>
        <v>0</v>
      </c>
      <c r="P111" s="1175" t="str">
        <f>IF(ISERROR(VLOOKUP(MID($D$3,10,100)&amp;$A111,기획현황!$F:$BS,기획현황!$BF$1,FALSE))=TRUE,"",VLOOKUP(MID($D$3,10,100)&amp;$A111,기획현황!$F:$BS,기획현황!$BF$1,FALSE))</f>
        <v/>
      </c>
      <c r="Q111" s="1176">
        <f>SUMIF(기획현황!$F:$F,MID($D$3,10,100)&amp;$A111,기획현황!BM:BM)</f>
        <v>0</v>
      </c>
      <c r="R111" s="1177" t="str">
        <f>IF(ISERROR(VLOOKUP(MID($D$3,10,100)&amp;$A111,기획현황!$F:$BR,기획현황!$AV$1,FALSE))=TRUE,"",VLOOKUP(MID($D$3,10,100)&amp;$A111,기획현황!$F:$BR,기획현황!$AV$1,FALSE))</f>
        <v/>
      </c>
      <c r="S111" s="528"/>
      <c r="T111" s="1177">
        <f t="shared" si="8"/>
        <v>0</v>
      </c>
      <c r="U111" s="1177">
        <f t="shared" si="7"/>
        <v>0</v>
      </c>
      <c r="V111" s="493"/>
      <c r="W111" s="337"/>
    </row>
    <row r="112" spans="1:23" s="339" customFormat="1" ht="16.5" customHeight="1">
      <c r="A112" s="1174">
        <f t="shared" si="9"/>
        <v>94</v>
      </c>
      <c r="B112" s="332"/>
      <c r="C112" s="351">
        <f t="shared" si="5"/>
        <v>0</v>
      </c>
      <c r="D112" s="351" t="str">
        <f>IF(ISERROR(VLOOKUP(MID($D$3,10,100)&amp;$A112,기획현황!$F:$BR,기획현황!$U$1,FALSE))=TRUE,"",VLOOKUP(MID($D$3,10,100)&amp;$A112,기획현황!$F:$BR,기획현황!$U$1,FALSE))</f>
        <v/>
      </c>
      <c r="E112" s="351" t="str">
        <f>IF(ISERROR(VLOOKUP(MID($D$3,10,100)&amp;$A112,기획현황!$F:$BR,기획현황!$X$1,FALSE))=TRUE,"",VLOOKUP(MID($D$3,10,100)&amp;$A112,기획현황!$F:$BR,기획현황!$X$1,FALSE))</f>
        <v/>
      </c>
      <c r="F112" s="353">
        <f>SUMIF(기획현황!$F:$F,MID($D$3,10,100)&amp;$A112,기획현황!AF:AF)</f>
        <v>0</v>
      </c>
      <c r="G112" s="353">
        <f t="shared" si="6"/>
        <v>0</v>
      </c>
      <c r="H112" s="1175" t="str">
        <f>IF(ISERROR(VLOOKUP(MID($D$3,10,100)&amp;$A112,기획현황!$F:$BS,기획현황!$BB$1,FALSE))=TRUE,"",VLOOKUP(MID($D$3,10,100)&amp;$A112,기획현황!$F:$BS,기획현황!$BB$1,FALSE))</f>
        <v/>
      </c>
      <c r="I112" s="1176">
        <f>SUMIF(기획현황!$F:$F,MID($D$3,10,100)&amp;$A112,기획현황!BI:BI)</f>
        <v>0</v>
      </c>
      <c r="J112" s="1175" t="str">
        <f>IF(ISERROR(VLOOKUP(MID($D$3,10,100)&amp;$A112,기획현황!$F:$BS,기획현황!$BC$1,FALSE))=TRUE,"",VLOOKUP(MID($D$3,10,100)&amp;$A112,기획현황!$F:$BS,기획현황!$BC$1,FALSE))</f>
        <v/>
      </c>
      <c r="K112" s="1176">
        <f>SUMIF(기획현황!$F:$F,MID($D$3,10,100)&amp;$A112,기획현황!BJ:BJ)</f>
        <v>0</v>
      </c>
      <c r="L112" s="1175" t="str">
        <f>IF(ISERROR(VLOOKUP(MID($D$3,10,100)&amp;$A112,기획현황!$F:$BS,기획현황!$BD$1,FALSE))=TRUE,"",VLOOKUP(MID($D$3,10,100)&amp;$A112,기획현황!$F:$BS,기획현황!$BD$1,FALSE))</f>
        <v/>
      </c>
      <c r="M112" s="1176">
        <f>SUMIF(기획현황!$F:$F,MID($D$3,10,100)&amp;$A112,기획현황!BK:BK)</f>
        <v>0</v>
      </c>
      <c r="N112" s="1175" t="str">
        <f>IF(ISERROR(VLOOKUP(MID($D$3,10,100)&amp;$A112,기획현황!$F:$BS,기획현황!$BE$1,FALSE))=TRUE,"",VLOOKUP(MID($D$3,10,100)&amp;$A112,기획현황!$F:$BS,기획현황!$BE$1,FALSE))</f>
        <v/>
      </c>
      <c r="O112" s="1176">
        <f>SUMIF(기획현황!$F:$F,MID($D$3,10,100)&amp;$A112,기획현황!BL:BL)</f>
        <v>0</v>
      </c>
      <c r="P112" s="1175" t="str">
        <f>IF(ISERROR(VLOOKUP(MID($D$3,10,100)&amp;$A112,기획현황!$F:$BS,기획현황!$BF$1,FALSE))=TRUE,"",VLOOKUP(MID($D$3,10,100)&amp;$A112,기획현황!$F:$BS,기획현황!$BF$1,FALSE))</f>
        <v/>
      </c>
      <c r="Q112" s="1176">
        <f>SUMIF(기획현황!$F:$F,MID($D$3,10,100)&amp;$A112,기획현황!BM:BM)</f>
        <v>0</v>
      </c>
      <c r="R112" s="1177" t="str">
        <f>IF(ISERROR(VLOOKUP(MID($D$3,10,100)&amp;$A112,기획현황!$F:$BR,기획현황!$AV$1,FALSE))=TRUE,"",VLOOKUP(MID($D$3,10,100)&amp;$A112,기획현황!$F:$BR,기획현황!$AV$1,FALSE))</f>
        <v/>
      </c>
      <c r="S112" s="528"/>
      <c r="T112" s="1177">
        <f t="shared" si="8"/>
        <v>0</v>
      </c>
      <c r="U112" s="1177">
        <f t="shared" si="7"/>
        <v>0</v>
      </c>
      <c r="V112" s="493"/>
      <c r="W112" s="337"/>
    </row>
    <row r="113" spans="1:23" s="339" customFormat="1" ht="16.5" customHeight="1">
      <c r="A113" s="1174">
        <f t="shared" si="9"/>
        <v>95</v>
      </c>
      <c r="B113" s="332"/>
      <c r="C113" s="351">
        <f t="shared" si="5"/>
        <v>0</v>
      </c>
      <c r="D113" s="351" t="str">
        <f>IF(ISERROR(VLOOKUP(MID($D$3,10,100)&amp;$A113,기획현황!$F:$BR,기획현황!$U$1,FALSE))=TRUE,"",VLOOKUP(MID($D$3,10,100)&amp;$A113,기획현황!$F:$BR,기획현황!$U$1,FALSE))</f>
        <v/>
      </c>
      <c r="E113" s="351" t="str">
        <f>IF(ISERROR(VLOOKUP(MID($D$3,10,100)&amp;$A113,기획현황!$F:$BR,기획현황!$X$1,FALSE))=TRUE,"",VLOOKUP(MID($D$3,10,100)&amp;$A113,기획현황!$F:$BR,기획현황!$X$1,FALSE))</f>
        <v/>
      </c>
      <c r="F113" s="353">
        <f>SUMIF(기획현황!$F:$F,MID($D$3,10,100)&amp;$A113,기획현황!AF:AF)</f>
        <v>0</v>
      </c>
      <c r="G113" s="353">
        <f t="shared" si="6"/>
        <v>0</v>
      </c>
      <c r="H113" s="1175" t="str">
        <f>IF(ISERROR(VLOOKUP(MID($D$3,10,100)&amp;$A113,기획현황!$F:$BS,기획현황!$BB$1,FALSE))=TRUE,"",VLOOKUP(MID($D$3,10,100)&amp;$A113,기획현황!$F:$BS,기획현황!$BB$1,FALSE))</f>
        <v/>
      </c>
      <c r="I113" s="1176">
        <f>SUMIF(기획현황!$F:$F,MID($D$3,10,100)&amp;$A113,기획현황!BI:BI)</f>
        <v>0</v>
      </c>
      <c r="J113" s="1175" t="str">
        <f>IF(ISERROR(VLOOKUP(MID($D$3,10,100)&amp;$A113,기획현황!$F:$BS,기획현황!$BC$1,FALSE))=TRUE,"",VLOOKUP(MID($D$3,10,100)&amp;$A113,기획현황!$F:$BS,기획현황!$BC$1,FALSE))</f>
        <v/>
      </c>
      <c r="K113" s="1176">
        <f>SUMIF(기획현황!$F:$F,MID($D$3,10,100)&amp;$A113,기획현황!BJ:BJ)</f>
        <v>0</v>
      </c>
      <c r="L113" s="1175" t="str">
        <f>IF(ISERROR(VLOOKUP(MID($D$3,10,100)&amp;$A113,기획현황!$F:$BS,기획현황!$BD$1,FALSE))=TRUE,"",VLOOKUP(MID($D$3,10,100)&amp;$A113,기획현황!$F:$BS,기획현황!$BD$1,FALSE))</f>
        <v/>
      </c>
      <c r="M113" s="1176">
        <f>SUMIF(기획현황!$F:$F,MID($D$3,10,100)&amp;$A113,기획현황!BK:BK)</f>
        <v>0</v>
      </c>
      <c r="N113" s="1175" t="str">
        <f>IF(ISERROR(VLOOKUP(MID($D$3,10,100)&amp;$A113,기획현황!$F:$BS,기획현황!$BE$1,FALSE))=TRUE,"",VLOOKUP(MID($D$3,10,100)&amp;$A113,기획현황!$F:$BS,기획현황!$BE$1,FALSE))</f>
        <v/>
      </c>
      <c r="O113" s="1176">
        <f>SUMIF(기획현황!$F:$F,MID($D$3,10,100)&amp;$A113,기획현황!BL:BL)</f>
        <v>0</v>
      </c>
      <c r="P113" s="1175" t="str">
        <f>IF(ISERROR(VLOOKUP(MID($D$3,10,100)&amp;$A113,기획현황!$F:$BS,기획현황!$BF$1,FALSE))=TRUE,"",VLOOKUP(MID($D$3,10,100)&amp;$A113,기획현황!$F:$BS,기획현황!$BF$1,FALSE))</f>
        <v/>
      </c>
      <c r="Q113" s="1176">
        <f>SUMIF(기획현황!$F:$F,MID($D$3,10,100)&amp;$A113,기획현황!BM:BM)</f>
        <v>0</v>
      </c>
      <c r="R113" s="1177" t="str">
        <f>IF(ISERROR(VLOOKUP(MID($D$3,10,100)&amp;$A113,기획현황!$F:$BR,기획현황!$AV$1,FALSE))=TRUE,"",VLOOKUP(MID($D$3,10,100)&amp;$A113,기획현황!$F:$BR,기획현황!$AV$1,FALSE))</f>
        <v/>
      </c>
      <c r="S113" s="528"/>
      <c r="T113" s="1177">
        <f t="shared" si="8"/>
        <v>0</v>
      </c>
      <c r="U113" s="1177">
        <f t="shared" si="7"/>
        <v>0</v>
      </c>
      <c r="V113" s="493"/>
      <c r="W113" s="337"/>
    </row>
    <row r="114" spans="1:23" s="339" customFormat="1" ht="16.5" customHeight="1">
      <c r="A114" s="1174">
        <f t="shared" si="9"/>
        <v>96</v>
      </c>
      <c r="B114" s="332"/>
      <c r="C114" s="351">
        <f t="shared" si="5"/>
        <v>0</v>
      </c>
      <c r="D114" s="351" t="str">
        <f>IF(ISERROR(VLOOKUP(MID($D$3,10,100)&amp;$A114,기획현황!$F:$BR,기획현황!$U$1,FALSE))=TRUE,"",VLOOKUP(MID($D$3,10,100)&amp;$A114,기획현황!$F:$BR,기획현황!$U$1,FALSE))</f>
        <v/>
      </c>
      <c r="E114" s="351" t="str">
        <f>IF(ISERROR(VLOOKUP(MID($D$3,10,100)&amp;$A114,기획현황!$F:$BR,기획현황!$X$1,FALSE))=TRUE,"",VLOOKUP(MID($D$3,10,100)&amp;$A114,기획현황!$F:$BR,기획현황!$X$1,FALSE))</f>
        <v/>
      </c>
      <c r="F114" s="353">
        <f>SUMIF(기획현황!$F:$F,MID($D$3,10,100)&amp;$A114,기획현황!AF:AF)</f>
        <v>0</v>
      </c>
      <c r="G114" s="353">
        <f t="shared" si="6"/>
        <v>0</v>
      </c>
      <c r="H114" s="1175" t="str">
        <f>IF(ISERROR(VLOOKUP(MID($D$3,10,100)&amp;$A114,기획현황!$F:$BS,기획현황!$BB$1,FALSE))=TRUE,"",VLOOKUP(MID($D$3,10,100)&amp;$A114,기획현황!$F:$BS,기획현황!$BB$1,FALSE))</f>
        <v/>
      </c>
      <c r="I114" s="1176">
        <f>SUMIF(기획현황!$F:$F,MID($D$3,10,100)&amp;$A114,기획현황!BI:BI)</f>
        <v>0</v>
      </c>
      <c r="J114" s="1175" t="str">
        <f>IF(ISERROR(VLOOKUP(MID($D$3,10,100)&amp;$A114,기획현황!$F:$BS,기획현황!$BC$1,FALSE))=TRUE,"",VLOOKUP(MID($D$3,10,100)&amp;$A114,기획현황!$F:$BS,기획현황!$BC$1,FALSE))</f>
        <v/>
      </c>
      <c r="K114" s="1176">
        <f>SUMIF(기획현황!$F:$F,MID($D$3,10,100)&amp;$A114,기획현황!BJ:BJ)</f>
        <v>0</v>
      </c>
      <c r="L114" s="1175" t="str">
        <f>IF(ISERROR(VLOOKUP(MID($D$3,10,100)&amp;$A114,기획현황!$F:$BS,기획현황!$BD$1,FALSE))=TRUE,"",VLOOKUP(MID($D$3,10,100)&amp;$A114,기획현황!$F:$BS,기획현황!$BD$1,FALSE))</f>
        <v/>
      </c>
      <c r="M114" s="1176">
        <f>SUMIF(기획현황!$F:$F,MID($D$3,10,100)&amp;$A114,기획현황!BK:BK)</f>
        <v>0</v>
      </c>
      <c r="N114" s="1175" t="str">
        <f>IF(ISERROR(VLOOKUP(MID($D$3,10,100)&amp;$A114,기획현황!$F:$BS,기획현황!$BE$1,FALSE))=TRUE,"",VLOOKUP(MID($D$3,10,100)&amp;$A114,기획현황!$F:$BS,기획현황!$BE$1,FALSE))</f>
        <v/>
      </c>
      <c r="O114" s="1176">
        <f>SUMIF(기획현황!$F:$F,MID($D$3,10,100)&amp;$A114,기획현황!BL:BL)</f>
        <v>0</v>
      </c>
      <c r="P114" s="1175" t="str">
        <f>IF(ISERROR(VLOOKUP(MID($D$3,10,100)&amp;$A114,기획현황!$F:$BS,기획현황!$BF$1,FALSE))=TRUE,"",VLOOKUP(MID($D$3,10,100)&amp;$A114,기획현황!$F:$BS,기획현황!$BF$1,FALSE))</f>
        <v/>
      </c>
      <c r="Q114" s="1176">
        <f>SUMIF(기획현황!$F:$F,MID($D$3,10,100)&amp;$A114,기획현황!BM:BM)</f>
        <v>0</v>
      </c>
      <c r="R114" s="1177" t="str">
        <f>IF(ISERROR(VLOOKUP(MID($D$3,10,100)&amp;$A114,기획현황!$F:$BR,기획현황!$AV$1,FALSE))=TRUE,"",VLOOKUP(MID($D$3,10,100)&amp;$A114,기획현황!$F:$BR,기획현황!$AV$1,FALSE))</f>
        <v/>
      </c>
      <c r="S114" s="528"/>
      <c r="T114" s="1177">
        <f t="shared" si="8"/>
        <v>0</v>
      </c>
      <c r="U114" s="1177">
        <f t="shared" si="7"/>
        <v>0</v>
      </c>
      <c r="V114" s="493"/>
      <c r="W114" s="337"/>
    </row>
    <row r="115" spans="1:23" s="339" customFormat="1" ht="16.5" customHeight="1">
      <c r="A115" s="1174">
        <f t="shared" si="9"/>
        <v>97</v>
      </c>
      <c r="B115" s="332"/>
      <c r="C115" s="351">
        <f t="shared" si="5"/>
        <v>0</v>
      </c>
      <c r="D115" s="351" t="str">
        <f>IF(ISERROR(VLOOKUP(MID($D$3,10,100)&amp;$A115,기획현황!$F:$BR,기획현황!$U$1,FALSE))=TRUE,"",VLOOKUP(MID($D$3,10,100)&amp;$A115,기획현황!$F:$BR,기획현황!$U$1,FALSE))</f>
        <v/>
      </c>
      <c r="E115" s="351" t="str">
        <f>IF(ISERROR(VLOOKUP(MID($D$3,10,100)&amp;$A115,기획현황!$F:$BR,기획현황!$X$1,FALSE))=TRUE,"",VLOOKUP(MID($D$3,10,100)&amp;$A115,기획현황!$F:$BR,기획현황!$X$1,FALSE))</f>
        <v/>
      </c>
      <c r="F115" s="353">
        <f>SUMIF(기획현황!$F:$F,MID($D$3,10,100)&amp;$A115,기획현황!AF:AF)</f>
        <v>0</v>
      </c>
      <c r="G115" s="353">
        <f t="shared" si="6"/>
        <v>0</v>
      </c>
      <c r="H115" s="1175" t="str">
        <f>IF(ISERROR(VLOOKUP(MID($D$3,10,100)&amp;$A115,기획현황!$F:$BS,기획현황!$BB$1,FALSE))=TRUE,"",VLOOKUP(MID($D$3,10,100)&amp;$A115,기획현황!$F:$BS,기획현황!$BB$1,FALSE))</f>
        <v/>
      </c>
      <c r="I115" s="1176">
        <f>SUMIF(기획현황!$F:$F,MID($D$3,10,100)&amp;$A115,기획현황!BI:BI)</f>
        <v>0</v>
      </c>
      <c r="J115" s="1175" t="str">
        <f>IF(ISERROR(VLOOKUP(MID($D$3,10,100)&amp;$A115,기획현황!$F:$BS,기획현황!$BC$1,FALSE))=TRUE,"",VLOOKUP(MID($D$3,10,100)&amp;$A115,기획현황!$F:$BS,기획현황!$BC$1,FALSE))</f>
        <v/>
      </c>
      <c r="K115" s="1176">
        <f>SUMIF(기획현황!$F:$F,MID($D$3,10,100)&amp;$A115,기획현황!BJ:BJ)</f>
        <v>0</v>
      </c>
      <c r="L115" s="1175" t="str">
        <f>IF(ISERROR(VLOOKUP(MID($D$3,10,100)&amp;$A115,기획현황!$F:$BS,기획현황!$BD$1,FALSE))=TRUE,"",VLOOKUP(MID($D$3,10,100)&amp;$A115,기획현황!$F:$BS,기획현황!$BD$1,FALSE))</f>
        <v/>
      </c>
      <c r="M115" s="1176">
        <f>SUMIF(기획현황!$F:$F,MID($D$3,10,100)&amp;$A115,기획현황!BK:BK)</f>
        <v>0</v>
      </c>
      <c r="N115" s="1175" t="str">
        <f>IF(ISERROR(VLOOKUP(MID($D$3,10,100)&amp;$A115,기획현황!$F:$BS,기획현황!$BE$1,FALSE))=TRUE,"",VLOOKUP(MID($D$3,10,100)&amp;$A115,기획현황!$F:$BS,기획현황!$BE$1,FALSE))</f>
        <v/>
      </c>
      <c r="O115" s="1176">
        <f>SUMIF(기획현황!$F:$F,MID($D$3,10,100)&amp;$A115,기획현황!BL:BL)</f>
        <v>0</v>
      </c>
      <c r="P115" s="1175" t="str">
        <f>IF(ISERROR(VLOOKUP(MID($D$3,10,100)&amp;$A115,기획현황!$F:$BS,기획현황!$BF$1,FALSE))=TRUE,"",VLOOKUP(MID($D$3,10,100)&amp;$A115,기획현황!$F:$BS,기획현황!$BF$1,FALSE))</f>
        <v/>
      </c>
      <c r="Q115" s="1176">
        <f>SUMIF(기획현황!$F:$F,MID($D$3,10,100)&amp;$A115,기획현황!BM:BM)</f>
        <v>0</v>
      </c>
      <c r="R115" s="1177" t="str">
        <f>IF(ISERROR(VLOOKUP(MID($D$3,10,100)&amp;$A115,기획현황!$F:$BR,기획현황!$AV$1,FALSE))=TRUE,"",VLOOKUP(MID($D$3,10,100)&amp;$A115,기획현황!$F:$BR,기획현황!$AV$1,FALSE))</f>
        <v/>
      </c>
      <c r="S115" s="528"/>
      <c r="T115" s="1177">
        <f t="shared" si="8"/>
        <v>0</v>
      </c>
      <c r="U115" s="1177">
        <f t="shared" si="7"/>
        <v>0</v>
      </c>
      <c r="V115" s="493"/>
      <c r="W115" s="337"/>
    </row>
    <row r="116" spans="1:23" s="339" customFormat="1" ht="16.5" customHeight="1">
      <c r="A116" s="1174">
        <f t="shared" si="9"/>
        <v>98</v>
      </c>
      <c r="B116" s="332"/>
      <c r="C116" s="351">
        <f t="shared" si="5"/>
        <v>0</v>
      </c>
      <c r="D116" s="351" t="str">
        <f>IF(ISERROR(VLOOKUP(MID($D$3,10,100)&amp;$A116,기획현황!$F:$BR,기획현황!$U$1,FALSE))=TRUE,"",VLOOKUP(MID($D$3,10,100)&amp;$A116,기획현황!$F:$BR,기획현황!$U$1,FALSE))</f>
        <v/>
      </c>
      <c r="E116" s="351" t="str">
        <f>IF(ISERROR(VLOOKUP(MID($D$3,10,100)&amp;$A116,기획현황!$F:$BR,기획현황!$X$1,FALSE))=TRUE,"",VLOOKUP(MID($D$3,10,100)&amp;$A116,기획현황!$F:$BR,기획현황!$X$1,FALSE))</f>
        <v/>
      </c>
      <c r="F116" s="353">
        <f>SUMIF(기획현황!$F:$F,MID($D$3,10,100)&amp;$A116,기획현황!AF:AF)</f>
        <v>0</v>
      </c>
      <c r="G116" s="353">
        <f t="shared" si="6"/>
        <v>0</v>
      </c>
      <c r="H116" s="1175" t="str">
        <f>IF(ISERROR(VLOOKUP(MID($D$3,10,100)&amp;$A116,기획현황!$F:$BS,기획현황!$BB$1,FALSE))=TRUE,"",VLOOKUP(MID($D$3,10,100)&amp;$A116,기획현황!$F:$BS,기획현황!$BB$1,FALSE))</f>
        <v/>
      </c>
      <c r="I116" s="1176">
        <f>SUMIF(기획현황!$F:$F,MID($D$3,10,100)&amp;$A116,기획현황!BI:BI)</f>
        <v>0</v>
      </c>
      <c r="J116" s="1175" t="str">
        <f>IF(ISERROR(VLOOKUP(MID($D$3,10,100)&amp;$A116,기획현황!$F:$BS,기획현황!$BC$1,FALSE))=TRUE,"",VLOOKUP(MID($D$3,10,100)&amp;$A116,기획현황!$F:$BS,기획현황!$BC$1,FALSE))</f>
        <v/>
      </c>
      <c r="K116" s="1176">
        <f>SUMIF(기획현황!$F:$F,MID($D$3,10,100)&amp;$A116,기획현황!BJ:BJ)</f>
        <v>0</v>
      </c>
      <c r="L116" s="1175" t="str">
        <f>IF(ISERROR(VLOOKUP(MID($D$3,10,100)&amp;$A116,기획현황!$F:$BS,기획현황!$BD$1,FALSE))=TRUE,"",VLOOKUP(MID($D$3,10,100)&amp;$A116,기획현황!$F:$BS,기획현황!$BD$1,FALSE))</f>
        <v/>
      </c>
      <c r="M116" s="1176">
        <f>SUMIF(기획현황!$F:$F,MID($D$3,10,100)&amp;$A116,기획현황!BK:BK)</f>
        <v>0</v>
      </c>
      <c r="N116" s="1175" t="str">
        <f>IF(ISERROR(VLOOKUP(MID($D$3,10,100)&amp;$A116,기획현황!$F:$BS,기획현황!$BE$1,FALSE))=TRUE,"",VLOOKUP(MID($D$3,10,100)&amp;$A116,기획현황!$F:$BS,기획현황!$BE$1,FALSE))</f>
        <v/>
      </c>
      <c r="O116" s="1176">
        <f>SUMIF(기획현황!$F:$F,MID($D$3,10,100)&amp;$A116,기획현황!BL:BL)</f>
        <v>0</v>
      </c>
      <c r="P116" s="1175" t="str">
        <f>IF(ISERROR(VLOOKUP(MID($D$3,10,100)&amp;$A116,기획현황!$F:$BS,기획현황!$BF$1,FALSE))=TRUE,"",VLOOKUP(MID($D$3,10,100)&amp;$A116,기획현황!$F:$BS,기획현황!$BF$1,FALSE))</f>
        <v/>
      </c>
      <c r="Q116" s="1176">
        <f>SUMIF(기획현황!$F:$F,MID($D$3,10,100)&amp;$A116,기획현황!BM:BM)</f>
        <v>0</v>
      </c>
      <c r="R116" s="1177" t="str">
        <f>IF(ISERROR(VLOOKUP(MID($D$3,10,100)&amp;$A116,기획현황!$F:$BR,기획현황!$AV$1,FALSE))=TRUE,"",VLOOKUP(MID($D$3,10,100)&amp;$A116,기획현황!$F:$BR,기획현황!$AV$1,FALSE))</f>
        <v/>
      </c>
      <c r="S116" s="528"/>
      <c r="T116" s="1177">
        <f t="shared" si="8"/>
        <v>0</v>
      </c>
      <c r="U116" s="1177">
        <f t="shared" si="7"/>
        <v>0</v>
      </c>
      <c r="V116" s="493"/>
      <c r="W116" s="337"/>
    </row>
    <row r="117" spans="1:23" s="339" customFormat="1" ht="16.5" customHeight="1">
      <c r="A117" s="1174">
        <f t="shared" si="9"/>
        <v>99</v>
      </c>
      <c r="B117" s="332"/>
      <c r="C117" s="351">
        <f t="shared" si="5"/>
        <v>0</v>
      </c>
      <c r="D117" s="351" t="str">
        <f>IF(ISERROR(VLOOKUP(MID($D$3,10,100)&amp;$A117,기획현황!$F:$BR,기획현황!$U$1,FALSE))=TRUE,"",VLOOKUP(MID($D$3,10,100)&amp;$A117,기획현황!$F:$BR,기획현황!$U$1,FALSE))</f>
        <v/>
      </c>
      <c r="E117" s="351" t="str">
        <f>IF(ISERROR(VLOOKUP(MID($D$3,10,100)&amp;$A117,기획현황!$F:$BR,기획현황!$X$1,FALSE))=TRUE,"",VLOOKUP(MID($D$3,10,100)&amp;$A117,기획현황!$F:$BR,기획현황!$X$1,FALSE))</f>
        <v/>
      </c>
      <c r="F117" s="353">
        <f>SUMIF(기획현황!$F:$F,MID($D$3,10,100)&amp;$A117,기획현황!AF:AF)</f>
        <v>0</v>
      </c>
      <c r="G117" s="353">
        <f t="shared" si="6"/>
        <v>0</v>
      </c>
      <c r="H117" s="1175" t="str">
        <f>IF(ISERROR(VLOOKUP(MID($D$3,10,100)&amp;$A117,기획현황!$F:$BS,기획현황!$BB$1,FALSE))=TRUE,"",VLOOKUP(MID($D$3,10,100)&amp;$A117,기획현황!$F:$BS,기획현황!$BB$1,FALSE))</f>
        <v/>
      </c>
      <c r="I117" s="1176">
        <f>SUMIF(기획현황!$F:$F,MID($D$3,10,100)&amp;$A117,기획현황!BI:BI)</f>
        <v>0</v>
      </c>
      <c r="J117" s="1175" t="str">
        <f>IF(ISERROR(VLOOKUP(MID($D$3,10,100)&amp;$A117,기획현황!$F:$BS,기획현황!$BC$1,FALSE))=TRUE,"",VLOOKUP(MID($D$3,10,100)&amp;$A117,기획현황!$F:$BS,기획현황!$BC$1,FALSE))</f>
        <v/>
      </c>
      <c r="K117" s="1176">
        <f>SUMIF(기획현황!$F:$F,MID($D$3,10,100)&amp;$A117,기획현황!BJ:BJ)</f>
        <v>0</v>
      </c>
      <c r="L117" s="1175" t="str">
        <f>IF(ISERROR(VLOOKUP(MID($D$3,10,100)&amp;$A117,기획현황!$F:$BS,기획현황!$BD$1,FALSE))=TRUE,"",VLOOKUP(MID($D$3,10,100)&amp;$A117,기획현황!$F:$BS,기획현황!$BD$1,FALSE))</f>
        <v/>
      </c>
      <c r="M117" s="1176">
        <f>SUMIF(기획현황!$F:$F,MID($D$3,10,100)&amp;$A117,기획현황!BK:BK)</f>
        <v>0</v>
      </c>
      <c r="N117" s="1175" t="str">
        <f>IF(ISERROR(VLOOKUP(MID($D$3,10,100)&amp;$A117,기획현황!$F:$BS,기획현황!$BE$1,FALSE))=TRUE,"",VLOOKUP(MID($D$3,10,100)&amp;$A117,기획현황!$F:$BS,기획현황!$BE$1,FALSE))</f>
        <v/>
      </c>
      <c r="O117" s="1176">
        <f>SUMIF(기획현황!$F:$F,MID($D$3,10,100)&amp;$A117,기획현황!BL:BL)</f>
        <v>0</v>
      </c>
      <c r="P117" s="1175" t="str">
        <f>IF(ISERROR(VLOOKUP(MID($D$3,10,100)&amp;$A117,기획현황!$F:$BS,기획현황!$BF$1,FALSE))=TRUE,"",VLOOKUP(MID($D$3,10,100)&amp;$A117,기획현황!$F:$BS,기획현황!$BF$1,FALSE))</f>
        <v/>
      </c>
      <c r="Q117" s="1176">
        <f>SUMIF(기획현황!$F:$F,MID($D$3,10,100)&amp;$A117,기획현황!BM:BM)</f>
        <v>0</v>
      </c>
      <c r="R117" s="1177" t="str">
        <f>IF(ISERROR(VLOOKUP(MID($D$3,10,100)&amp;$A117,기획현황!$F:$BR,기획현황!$AV$1,FALSE))=TRUE,"",VLOOKUP(MID($D$3,10,100)&amp;$A117,기획현황!$F:$BR,기획현황!$AV$1,FALSE))</f>
        <v/>
      </c>
      <c r="S117" s="528"/>
      <c r="T117" s="1177">
        <f t="shared" si="8"/>
        <v>0</v>
      </c>
      <c r="U117" s="1177">
        <f t="shared" si="7"/>
        <v>0</v>
      </c>
      <c r="V117" s="493"/>
      <c r="W117" s="337"/>
    </row>
    <row r="118" spans="1:23" s="339" customFormat="1" ht="16.5" customHeight="1">
      <c r="A118" s="1174">
        <f t="shared" si="9"/>
        <v>100</v>
      </c>
      <c r="B118" s="332"/>
      <c r="C118" s="351">
        <f t="shared" ref="C118:C127" si="10">IF(F118=0,0,$A118)</f>
        <v>0</v>
      </c>
      <c r="D118" s="351" t="str">
        <f>IF(ISERROR(VLOOKUP(MID($D$3,10,100)&amp;$A118,기획현황!$F:$BR,기획현황!$U$1,FALSE))=TRUE,"",VLOOKUP(MID($D$3,10,100)&amp;$A118,기획현황!$F:$BR,기획현황!$U$1,FALSE))</f>
        <v/>
      </c>
      <c r="E118" s="351" t="str">
        <f>IF(ISERROR(VLOOKUP(MID($D$3,10,100)&amp;$A118,기획현황!$F:$BR,기획현황!$X$1,FALSE))=TRUE,"",VLOOKUP(MID($D$3,10,100)&amp;$A118,기획현황!$F:$BR,기획현황!$X$1,FALSE))</f>
        <v/>
      </c>
      <c r="F118" s="353">
        <f>SUMIF(기획현황!$F:$F,MID($D$3,10,100)&amp;$A118,기획현황!AF:AF)</f>
        <v>0</v>
      </c>
      <c r="G118" s="353">
        <f t="shared" ref="G118:G127" si="11">SUM(I118,K118,M118,O118,Q118)</f>
        <v>0</v>
      </c>
      <c r="H118" s="1175" t="str">
        <f>IF(ISERROR(VLOOKUP(MID($D$3,10,100)&amp;$A118,기획현황!$F:$BS,기획현황!$BB$1,FALSE))=TRUE,"",VLOOKUP(MID($D$3,10,100)&amp;$A118,기획현황!$F:$BS,기획현황!$BB$1,FALSE))</f>
        <v/>
      </c>
      <c r="I118" s="1176">
        <f>SUMIF(기획현황!$F:$F,MID($D$3,10,100)&amp;$A118,기획현황!BI:BI)</f>
        <v>0</v>
      </c>
      <c r="J118" s="1175" t="str">
        <f>IF(ISERROR(VLOOKUP(MID($D$3,10,100)&amp;$A118,기획현황!$F:$BS,기획현황!$BC$1,FALSE))=TRUE,"",VLOOKUP(MID($D$3,10,100)&amp;$A118,기획현황!$F:$BS,기획현황!$BC$1,FALSE))</f>
        <v/>
      </c>
      <c r="K118" s="1176">
        <f>SUMIF(기획현황!$F:$F,MID($D$3,10,100)&amp;$A118,기획현황!BJ:BJ)</f>
        <v>0</v>
      </c>
      <c r="L118" s="1175" t="str">
        <f>IF(ISERROR(VLOOKUP(MID($D$3,10,100)&amp;$A118,기획현황!$F:$BS,기획현황!$BD$1,FALSE))=TRUE,"",VLOOKUP(MID($D$3,10,100)&amp;$A118,기획현황!$F:$BS,기획현황!$BD$1,FALSE))</f>
        <v/>
      </c>
      <c r="M118" s="1176">
        <f>SUMIF(기획현황!$F:$F,MID($D$3,10,100)&amp;$A118,기획현황!BK:BK)</f>
        <v>0</v>
      </c>
      <c r="N118" s="1175" t="str">
        <f>IF(ISERROR(VLOOKUP(MID($D$3,10,100)&amp;$A118,기획현황!$F:$BS,기획현황!$BE$1,FALSE))=TRUE,"",VLOOKUP(MID($D$3,10,100)&amp;$A118,기획현황!$F:$BS,기획현황!$BE$1,FALSE))</f>
        <v/>
      </c>
      <c r="O118" s="1176">
        <f>SUMIF(기획현황!$F:$F,MID($D$3,10,100)&amp;$A118,기획현황!BL:BL)</f>
        <v>0</v>
      </c>
      <c r="P118" s="1175" t="str">
        <f>IF(ISERROR(VLOOKUP(MID($D$3,10,100)&amp;$A118,기획현황!$F:$BS,기획현황!$BF$1,FALSE))=TRUE,"",VLOOKUP(MID($D$3,10,100)&amp;$A118,기획현황!$F:$BS,기획현황!$BF$1,FALSE))</f>
        <v/>
      </c>
      <c r="Q118" s="1176">
        <f>SUMIF(기획현황!$F:$F,MID($D$3,10,100)&amp;$A118,기획현황!BM:BM)</f>
        <v>0</v>
      </c>
      <c r="R118" s="1177" t="str">
        <f>IF(ISERROR(VLOOKUP(MID($D$3,10,100)&amp;$A118,기획현황!$F:$BR,기획현황!$AV$1,FALSE))=TRUE,"",VLOOKUP(MID($D$3,10,100)&amp;$A118,기획현황!$F:$BR,기획현황!$AV$1,FALSE))</f>
        <v/>
      </c>
      <c r="S118" s="528"/>
      <c r="T118" s="1177">
        <f t="shared" si="8"/>
        <v>0</v>
      </c>
      <c r="U118" s="1177">
        <f t="shared" si="7"/>
        <v>0</v>
      </c>
      <c r="V118" s="493"/>
      <c r="W118" s="337"/>
    </row>
    <row r="119" spans="1:23" s="339" customFormat="1" ht="16.5" customHeight="1">
      <c r="A119" s="1174">
        <f t="shared" si="9"/>
        <v>101</v>
      </c>
      <c r="B119" s="332"/>
      <c r="C119" s="351">
        <f t="shared" si="10"/>
        <v>0</v>
      </c>
      <c r="D119" s="351" t="str">
        <f>IF(ISERROR(VLOOKUP(MID($D$3,10,100)&amp;$A119,기획현황!$F:$BR,기획현황!$U$1,FALSE))=TRUE,"",VLOOKUP(MID($D$3,10,100)&amp;$A119,기획현황!$F:$BR,기획현황!$U$1,FALSE))</f>
        <v/>
      </c>
      <c r="E119" s="351" t="str">
        <f>IF(ISERROR(VLOOKUP(MID($D$3,10,100)&amp;$A119,기획현황!$F:$BR,기획현황!$X$1,FALSE))=TRUE,"",VLOOKUP(MID($D$3,10,100)&amp;$A119,기획현황!$F:$BR,기획현황!$X$1,FALSE))</f>
        <v/>
      </c>
      <c r="F119" s="353">
        <f>SUMIF(기획현황!$F:$F,MID($D$3,10,100)&amp;$A119,기획현황!AF:AF)</f>
        <v>0</v>
      </c>
      <c r="G119" s="353">
        <f t="shared" si="11"/>
        <v>0</v>
      </c>
      <c r="H119" s="1175" t="str">
        <f>IF(ISERROR(VLOOKUP(MID($D$3,10,100)&amp;$A119,기획현황!$F:$BS,기획현황!$BB$1,FALSE))=TRUE,"",VLOOKUP(MID($D$3,10,100)&amp;$A119,기획현황!$F:$BS,기획현황!$BB$1,FALSE))</f>
        <v/>
      </c>
      <c r="I119" s="1176">
        <f>SUMIF(기획현황!$F:$F,MID($D$3,10,100)&amp;$A119,기획현황!BI:BI)</f>
        <v>0</v>
      </c>
      <c r="J119" s="1175" t="str">
        <f>IF(ISERROR(VLOOKUP(MID($D$3,10,100)&amp;$A119,기획현황!$F:$BS,기획현황!$BC$1,FALSE))=TRUE,"",VLOOKUP(MID($D$3,10,100)&amp;$A119,기획현황!$F:$BS,기획현황!$BC$1,FALSE))</f>
        <v/>
      </c>
      <c r="K119" s="1176">
        <f>SUMIF(기획현황!$F:$F,MID($D$3,10,100)&amp;$A119,기획현황!BJ:BJ)</f>
        <v>0</v>
      </c>
      <c r="L119" s="1175" t="str">
        <f>IF(ISERROR(VLOOKUP(MID($D$3,10,100)&amp;$A119,기획현황!$F:$BS,기획현황!$BD$1,FALSE))=TRUE,"",VLOOKUP(MID($D$3,10,100)&amp;$A119,기획현황!$F:$BS,기획현황!$BD$1,FALSE))</f>
        <v/>
      </c>
      <c r="M119" s="1176">
        <f>SUMIF(기획현황!$F:$F,MID($D$3,10,100)&amp;$A119,기획현황!BK:BK)</f>
        <v>0</v>
      </c>
      <c r="N119" s="1175" t="str">
        <f>IF(ISERROR(VLOOKUP(MID($D$3,10,100)&amp;$A119,기획현황!$F:$BS,기획현황!$BE$1,FALSE))=TRUE,"",VLOOKUP(MID($D$3,10,100)&amp;$A119,기획현황!$F:$BS,기획현황!$BE$1,FALSE))</f>
        <v/>
      </c>
      <c r="O119" s="1176">
        <f>SUMIF(기획현황!$F:$F,MID($D$3,10,100)&amp;$A119,기획현황!BL:BL)</f>
        <v>0</v>
      </c>
      <c r="P119" s="1175" t="str">
        <f>IF(ISERROR(VLOOKUP(MID($D$3,10,100)&amp;$A119,기획현황!$F:$BS,기획현황!$BF$1,FALSE))=TRUE,"",VLOOKUP(MID($D$3,10,100)&amp;$A119,기획현황!$F:$BS,기획현황!$BF$1,FALSE))</f>
        <v/>
      </c>
      <c r="Q119" s="1176">
        <f>SUMIF(기획현황!$F:$F,MID($D$3,10,100)&amp;$A119,기획현황!BM:BM)</f>
        <v>0</v>
      </c>
      <c r="R119" s="1177" t="str">
        <f>IF(ISERROR(VLOOKUP(MID($D$3,10,100)&amp;$A119,기획현황!$F:$BR,기획현황!$AV$1,FALSE))=TRUE,"",VLOOKUP(MID($D$3,10,100)&amp;$A119,기획현황!$F:$BR,기획현황!$AV$1,FALSE))</f>
        <v/>
      </c>
      <c r="S119" s="528"/>
      <c r="T119" s="1177">
        <f t="shared" si="8"/>
        <v>0</v>
      </c>
      <c r="U119" s="1177">
        <f t="shared" si="7"/>
        <v>0</v>
      </c>
      <c r="V119" s="493"/>
      <c r="W119" s="337"/>
    </row>
    <row r="120" spans="1:23" s="339" customFormat="1" ht="16.5" customHeight="1">
      <c r="A120" s="1174">
        <f t="shared" si="9"/>
        <v>102</v>
      </c>
      <c r="B120" s="332"/>
      <c r="C120" s="351">
        <f t="shared" si="10"/>
        <v>0</v>
      </c>
      <c r="D120" s="351" t="str">
        <f>IF(ISERROR(VLOOKUP(MID($D$3,10,100)&amp;$A120,기획현황!$F:$BR,기획현황!$U$1,FALSE))=TRUE,"",VLOOKUP(MID($D$3,10,100)&amp;$A120,기획현황!$F:$BR,기획현황!$U$1,FALSE))</f>
        <v/>
      </c>
      <c r="E120" s="351" t="str">
        <f>IF(ISERROR(VLOOKUP(MID($D$3,10,100)&amp;$A120,기획현황!$F:$BR,기획현황!$X$1,FALSE))=TRUE,"",VLOOKUP(MID($D$3,10,100)&amp;$A120,기획현황!$F:$BR,기획현황!$X$1,FALSE))</f>
        <v/>
      </c>
      <c r="F120" s="353">
        <f>SUMIF(기획현황!$F:$F,MID($D$3,10,100)&amp;$A120,기획현황!AF:AF)</f>
        <v>0</v>
      </c>
      <c r="G120" s="353">
        <f t="shared" si="11"/>
        <v>0</v>
      </c>
      <c r="H120" s="1175" t="str">
        <f>IF(ISERROR(VLOOKUP(MID($D$3,10,100)&amp;$A120,기획현황!$F:$BS,기획현황!$BB$1,FALSE))=TRUE,"",VLOOKUP(MID($D$3,10,100)&amp;$A120,기획현황!$F:$BS,기획현황!$BB$1,FALSE))</f>
        <v/>
      </c>
      <c r="I120" s="1176">
        <f>SUMIF(기획현황!$F:$F,MID($D$3,10,100)&amp;$A120,기획현황!BI:BI)</f>
        <v>0</v>
      </c>
      <c r="J120" s="1175" t="str">
        <f>IF(ISERROR(VLOOKUP(MID($D$3,10,100)&amp;$A120,기획현황!$F:$BS,기획현황!$BC$1,FALSE))=TRUE,"",VLOOKUP(MID($D$3,10,100)&amp;$A120,기획현황!$F:$BS,기획현황!$BC$1,FALSE))</f>
        <v/>
      </c>
      <c r="K120" s="1176">
        <f>SUMIF(기획현황!$F:$F,MID($D$3,10,100)&amp;$A120,기획현황!BJ:BJ)</f>
        <v>0</v>
      </c>
      <c r="L120" s="1175" t="str">
        <f>IF(ISERROR(VLOOKUP(MID($D$3,10,100)&amp;$A120,기획현황!$F:$BS,기획현황!$BD$1,FALSE))=TRUE,"",VLOOKUP(MID($D$3,10,100)&amp;$A120,기획현황!$F:$BS,기획현황!$BD$1,FALSE))</f>
        <v/>
      </c>
      <c r="M120" s="1176">
        <f>SUMIF(기획현황!$F:$F,MID($D$3,10,100)&amp;$A120,기획현황!BK:BK)</f>
        <v>0</v>
      </c>
      <c r="N120" s="1175" t="str">
        <f>IF(ISERROR(VLOOKUP(MID($D$3,10,100)&amp;$A120,기획현황!$F:$BS,기획현황!$BE$1,FALSE))=TRUE,"",VLOOKUP(MID($D$3,10,100)&amp;$A120,기획현황!$F:$BS,기획현황!$BE$1,FALSE))</f>
        <v/>
      </c>
      <c r="O120" s="1176">
        <f>SUMIF(기획현황!$F:$F,MID($D$3,10,100)&amp;$A120,기획현황!BL:BL)</f>
        <v>0</v>
      </c>
      <c r="P120" s="1175" t="str">
        <f>IF(ISERROR(VLOOKUP(MID($D$3,10,100)&amp;$A120,기획현황!$F:$BS,기획현황!$BF$1,FALSE))=TRUE,"",VLOOKUP(MID($D$3,10,100)&amp;$A120,기획현황!$F:$BS,기획현황!$BF$1,FALSE))</f>
        <v/>
      </c>
      <c r="Q120" s="1176">
        <f>SUMIF(기획현황!$F:$F,MID($D$3,10,100)&amp;$A120,기획현황!BM:BM)</f>
        <v>0</v>
      </c>
      <c r="R120" s="1177" t="str">
        <f>IF(ISERROR(VLOOKUP(MID($D$3,10,100)&amp;$A120,기획현황!$F:$BR,기획현황!$AV$1,FALSE))=TRUE,"",VLOOKUP(MID($D$3,10,100)&amp;$A120,기획현황!$F:$BR,기획현황!$AV$1,FALSE))</f>
        <v/>
      </c>
      <c r="S120" s="528"/>
      <c r="T120" s="1177">
        <f t="shared" si="8"/>
        <v>0</v>
      </c>
      <c r="U120" s="1177">
        <f t="shared" si="7"/>
        <v>0</v>
      </c>
      <c r="V120" s="493"/>
      <c r="W120" s="337"/>
    </row>
    <row r="121" spans="1:23" s="339" customFormat="1" ht="16.5" customHeight="1">
      <c r="A121" s="1174">
        <f t="shared" si="9"/>
        <v>103</v>
      </c>
      <c r="B121" s="332"/>
      <c r="C121" s="351">
        <f t="shared" si="10"/>
        <v>0</v>
      </c>
      <c r="D121" s="351" t="str">
        <f>IF(ISERROR(VLOOKUP(MID($D$3,10,100)&amp;$A121,기획현황!$F:$BR,기획현황!$U$1,FALSE))=TRUE,"",VLOOKUP(MID($D$3,10,100)&amp;$A121,기획현황!$F:$BR,기획현황!$U$1,FALSE))</f>
        <v/>
      </c>
      <c r="E121" s="351" t="str">
        <f>IF(ISERROR(VLOOKUP(MID($D$3,10,100)&amp;$A121,기획현황!$F:$BR,기획현황!$X$1,FALSE))=TRUE,"",VLOOKUP(MID($D$3,10,100)&amp;$A121,기획현황!$F:$BR,기획현황!$X$1,FALSE))</f>
        <v/>
      </c>
      <c r="F121" s="353">
        <f>SUMIF(기획현황!$F:$F,MID($D$3,10,100)&amp;$A121,기획현황!AF:AF)</f>
        <v>0</v>
      </c>
      <c r="G121" s="353">
        <f t="shared" si="11"/>
        <v>0</v>
      </c>
      <c r="H121" s="1175" t="str">
        <f>IF(ISERROR(VLOOKUP(MID($D$3,10,100)&amp;$A121,기획현황!$F:$BS,기획현황!$BB$1,FALSE))=TRUE,"",VLOOKUP(MID($D$3,10,100)&amp;$A121,기획현황!$F:$BS,기획현황!$BB$1,FALSE))</f>
        <v/>
      </c>
      <c r="I121" s="1176">
        <f>SUMIF(기획현황!$F:$F,MID($D$3,10,100)&amp;$A121,기획현황!BI:BI)</f>
        <v>0</v>
      </c>
      <c r="J121" s="1175" t="str">
        <f>IF(ISERROR(VLOOKUP(MID($D$3,10,100)&amp;$A121,기획현황!$F:$BS,기획현황!$BC$1,FALSE))=TRUE,"",VLOOKUP(MID($D$3,10,100)&amp;$A121,기획현황!$F:$BS,기획현황!$BC$1,FALSE))</f>
        <v/>
      </c>
      <c r="K121" s="1176">
        <f>SUMIF(기획현황!$F:$F,MID($D$3,10,100)&amp;$A121,기획현황!BJ:BJ)</f>
        <v>0</v>
      </c>
      <c r="L121" s="1175" t="str">
        <f>IF(ISERROR(VLOOKUP(MID($D$3,10,100)&amp;$A121,기획현황!$F:$BS,기획현황!$BD$1,FALSE))=TRUE,"",VLOOKUP(MID($D$3,10,100)&amp;$A121,기획현황!$F:$BS,기획현황!$BD$1,FALSE))</f>
        <v/>
      </c>
      <c r="M121" s="1176">
        <f>SUMIF(기획현황!$F:$F,MID($D$3,10,100)&amp;$A121,기획현황!BK:BK)</f>
        <v>0</v>
      </c>
      <c r="N121" s="1175" t="str">
        <f>IF(ISERROR(VLOOKUP(MID($D$3,10,100)&amp;$A121,기획현황!$F:$BS,기획현황!$BE$1,FALSE))=TRUE,"",VLOOKUP(MID($D$3,10,100)&amp;$A121,기획현황!$F:$BS,기획현황!$BE$1,FALSE))</f>
        <v/>
      </c>
      <c r="O121" s="1176">
        <f>SUMIF(기획현황!$F:$F,MID($D$3,10,100)&amp;$A121,기획현황!BL:BL)</f>
        <v>0</v>
      </c>
      <c r="P121" s="1175" t="str">
        <f>IF(ISERROR(VLOOKUP(MID($D$3,10,100)&amp;$A121,기획현황!$F:$BS,기획현황!$BF$1,FALSE))=TRUE,"",VLOOKUP(MID($D$3,10,100)&amp;$A121,기획현황!$F:$BS,기획현황!$BF$1,FALSE))</f>
        <v/>
      </c>
      <c r="Q121" s="1176">
        <f>SUMIF(기획현황!$F:$F,MID($D$3,10,100)&amp;$A121,기획현황!BM:BM)</f>
        <v>0</v>
      </c>
      <c r="R121" s="1177" t="str">
        <f>IF(ISERROR(VLOOKUP(MID($D$3,10,100)&amp;$A121,기획현황!$F:$BR,기획현황!$AV$1,FALSE))=TRUE,"",VLOOKUP(MID($D$3,10,100)&amp;$A121,기획현황!$F:$BR,기획현황!$AV$1,FALSE))</f>
        <v/>
      </c>
      <c r="S121" s="528"/>
      <c r="T121" s="1177">
        <f t="shared" si="8"/>
        <v>0</v>
      </c>
      <c r="U121" s="1177">
        <f t="shared" si="7"/>
        <v>0</v>
      </c>
      <c r="V121" s="493"/>
      <c r="W121" s="337"/>
    </row>
    <row r="122" spans="1:23" s="339" customFormat="1" ht="16.5" customHeight="1">
      <c r="A122" s="1174">
        <f t="shared" si="9"/>
        <v>104</v>
      </c>
      <c r="B122" s="332"/>
      <c r="C122" s="351">
        <f t="shared" si="10"/>
        <v>0</v>
      </c>
      <c r="D122" s="351" t="str">
        <f>IF(ISERROR(VLOOKUP(MID($D$3,10,100)&amp;$A122,기획현황!$F:$BR,기획현황!$U$1,FALSE))=TRUE,"",VLOOKUP(MID($D$3,10,100)&amp;$A122,기획현황!$F:$BR,기획현황!$U$1,FALSE))</f>
        <v/>
      </c>
      <c r="E122" s="351" t="str">
        <f>IF(ISERROR(VLOOKUP(MID($D$3,10,100)&amp;$A122,기획현황!$F:$BR,기획현황!$X$1,FALSE))=TRUE,"",VLOOKUP(MID($D$3,10,100)&amp;$A122,기획현황!$F:$BR,기획현황!$X$1,FALSE))</f>
        <v/>
      </c>
      <c r="F122" s="353">
        <f>SUMIF(기획현황!$F:$F,MID($D$3,10,100)&amp;$A122,기획현황!AF:AF)</f>
        <v>0</v>
      </c>
      <c r="G122" s="353">
        <f t="shared" si="11"/>
        <v>0</v>
      </c>
      <c r="H122" s="1175" t="str">
        <f>IF(ISERROR(VLOOKUP(MID($D$3,10,100)&amp;$A122,기획현황!$F:$BS,기획현황!$BB$1,FALSE))=TRUE,"",VLOOKUP(MID($D$3,10,100)&amp;$A122,기획현황!$F:$BS,기획현황!$BB$1,FALSE))</f>
        <v/>
      </c>
      <c r="I122" s="1176">
        <f>SUMIF(기획현황!$F:$F,MID($D$3,10,100)&amp;$A122,기획현황!BI:BI)</f>
        <v>0</v>
      </c>
      <c r="J122" s="1175" t="str">
        <f>IF(ISERROR(VLOOKUP(MID($D$3,10,100)&amp;$A122,기획현황!$F:$BS,기획현황!$BC$1,FALSE))=TRUE,"",VLOOKUP(MID($D$3,10,100)&amp;$A122,기획현황!$F:$BS,기획현황!$BC$1,FALSE))</f>
        <v/>
      </c>
      <c r="K122" s="1176">
        <f>SUMIF(기획현황!$F:$F,MID($D$3,10,100)&amp;$A122,기획현황!BJ:BJ)</f>
        <v>0</v>
      </c>
      <c r="L122" s="1175" t="str">
        <f>IF(ISERROR(VLOOKUP(MID($D$3,10,100)&amp;$A122,기획현황!$F:$BS,기획현황!$BD$1,FALSE))=TRUE,"",VLOOKUP(MID($D$3,10,100)&amp;$A122,기획현황!$F:$BS,기획현황!$BD$1,FALSE))</f>
        <v/>
      </c>
      <c r="M122" s="1176">
        <f>SUMIF(기획현황!$F:$F,MID($D$3,10,100)&amp;$A122,기획현황!BK:BK)</f>
        <v>0</v>
      </c>
      <c r="N122" s="1175" t="str">
        <f>IF(ISERROR(VLOOKUP(MID($D$3,10,100)&amp;$A122,기획현황!$F:$BS,기획현황!$BE$1,FALSE))=TRUE,"",VLOOKUP(MID($D$3,10,100)&amp;$A122,기획현황!$F:$BS,기획현황!$BE$1,FALSE))</f>
        <v/>
      </c>
      <c r="O122" s="1176">
        <f>SUMIF(기획현황!$F:$F,MID($D$3,10,100)&amp;$A122,기획현황!BL:BL)</f>
        <v>0</v>
      </c>
      <c r="P122" s="1175" t="str">
        <f>IF(ISERROR(VLOOKUP(MID($D$3,10,100)&amp;$A122,기획현황!$F:$BS,기획현황!$BF$1,FALSE))=TRUE,"",VLOOKUP(MID($D$3,10,100)&amp;$A122,기획현황!$F:$BS,기획현황!$BF$1,FALSE))</f>
        <v/>
      </c>
      <c r="Q122" s="1176">
        <f>SUMIF(기획현황!$F:$F,MID($D$3,10,100)&amp;$A122,기획현황!BM:BM)</f>
        <v>0</v>
      </c>
      <c r="R122" s="1177" t="str">
        <f>IF(ISERROR(VLOOKUP(MID($D$3,10,100)&amp;$A122,기획현황!$F:$BR,기획현황!$AV$1,FALSE))=TRUE,"",VLOOKUP(MID($D$3,10,100)&amp;$A122,기획현황!$F:$BR,기획현황!$AV$1,FALSE))</f>
        <v/>
      </c>
      <c r="S122" s="528"/>
      <c r="T122" s="1177">
        <f t="shared" si="8"/>
        <v>0</v>
      </c>
      <c r="U122" s="1177">
        <f t="shared" si="7"/>
        <v>0</v>
      </c>
      <c r="V122" s="493"/>
      <c r="W122" s="337"/>
    </row>
    <row r="123" spans="1:23" s="339" customFormat="1" ht="16.5" customHeight="1">
      <c r="A123" s="1174">
        <f t="shared" si="9"/>
        <v>105</v>
      </c>
      <c r="B123" s="332"/>
      <c r="C123" s="351">
        <f t="shared" si="10"/>
        <v>0</v>
      </c>
      <c r="D123" s="351" t="str">
        <f>IF(ISERROR(VLOOKUP(MID($D$3,10,100)&amp;$A123,기획현황!$F:$BR,기획현황!$U$1,FALSE))=TRUE,"",VLOOKUP(MID($D$3,10,100)&amp;$A123,기획현황!$F:$BR,기획현황!$U$1,FALSE))</f>
        <v/>
      </c>
      <c r="E123" s="351" t="str">
        <f>IF(ISERROR(VLOOKUP(MID($D$3,10,100)&amp;$A123,기획현황!$F:$BR,기획현황!$X$1,FALSE))=TRUE,"",VLOOKUP(MID($D$3,10,100)&amp;$A123,기획현황!$F:$BR,기획현황!$X$1,FALSE))</f>
        <v/>
      </c>
      <c r="F123" s="353">
        <f>SUMIF(기획현황!$F:$F,MID($D$3,10,100)&amp;$A123,기획현황!AF:AF)</f>
        <v>0</v>
      </c>
      <c r="G123" s="353">
        <f t="shared" si="11"/>
        <v>0</v>
      </c>
      <c r="H123" s="1175" t="str">
        <f>IF(ISERROR(VLOOKUP(MID($D$3,10,100)&amp;$A123,기획현황!$F:$BS,기획현황!$BB$1,FALSE))=TRUE,"",VLOOKUP(MID($D$3,10,100)&amp;$A123,기획현황!$F:$BS,기획현황!$BB$1,FALSE))</f>
        <v/>
      </c>
      <c r="I123" s="1176">
        <f>SUMIF(기획현황!$F:$F,MID($D$3,10,100)&amp;$A123,기획현황!BI:BI)</f>
        <v>0</v>
      </c>
      <c r="J123" s="1175" t="str">
        <f>IF(ISERROR(VLOOKUP(MID($D$3,10,100)&amp;$A123,기획현황!$F:$BS,기획현황!$BC$1,FALSE))=TRUE,"",VLOOKUP(MID($D$3,10,100)&amp;$A123,기획현황!$F:$BS,기획현황!$BC$1,FALSE))</f>
        <v/>
      </c>
      <c r="K123" s="1176">
        <f>SUMIF(기획현황!$F:$F,MID($D$3,10,100)&amp;$A123,기획현황!BJ:BJ)</f>
        <v>0</v>
      </c>
      <c r="L123" s="1175" t="str">
        <f>IF(ISERROR(VLOOKUP(MID($D$3,10,100)&amp;$A123,기획현황!$F:$BS,기획현황!$BD$1,FALSE))=TRUE,"",VLOOKUP(MID($D$3,10,100)&amp;$A123,기획현황!$F:$BS,기획현황!$BD$1,FALSE))</f>
        <v/>
      </c>
      <c r="M123" s="1176">
        <f>SUMIF(기획현황!$F:$F,MID($D$3,10,100)&amp;$A123,기획현황!BK:BK)</f>
        <v>0</v>
      </c>
      <c r="N123" s="1175" t="str">
        <f>IF(ISERROR(VLOOKUP(MID($D$3,10,100)&amp;$A123,기획현황!$F:$BS,기획현황!$BE$1,FALSE))=TRUE,"",VLOOKUP(MID($D$3,10,100)&amp;$A123,기획현황!$F:$BS,기획현황!$BE$1,FALSE))</f>
        <v/>
      </c>
      <c r="O123" s="1176">
        <f>SUMIF(기획현황!$F:$F,MID($D$3,10,100)&amp;$A123,기획현황!BL:BL)</f>
        <v>0</v>
      </c>
      <c r="P123" s="1175" t="str">
        <f>IF(ISERROR(VLOOKUP(MID($D$3,10,100)&amp;$A123,기획현황!$F:$BS,기획현황!$BF$1,FALSE))=TRUE,"",VLOOKUP(MID($D$3,10,100)&amp;$A123,기획현황!$F:$BS,기획현황!$BF$1,FALSE))</f>
        <v/>
      </c>
      <c r="Q123" s="1176">
        <f>SUMIF(기획현황!$F:$F,MID($D$3,10,100)&amp;$A123,기획현황!BM:BM)</f>
        <v>0</v>
      </c>
      <c r="R123" s="1177" t="str">
        <f>IF(ISERROR(VLOOKUP(MID($D$3,10,100)&amp;$A123,기획현황!$F:$BR,기획현황!$AV$1,FALSE))=TRUE,"",VLOOKUP(MID($D$3,10,100)&amp;$A123,기획현황!$F:$BR,기획현황!$AV$1,FALSE))</f>
        <v/>
      </c>
      <c r="S123" s="528"/>
      <c r="T123" s="1177">
        <f t="shared" si="8"/>
        <v>0</v>
      </c>
      <c r="U123" s="1177">
        <f t="shared" si="7"/>
        <v>0</v>
      </c>
      <c r="V123" s="493"/>
      <c r="W123" s="337"/>
    </row>
    <row r="124" spans="1:23" s="339" customFormat="1" ht="16.5" customHeight="1">
      <c r="A124" s="1174">
        <f t="shared" si="9"/>
        <v>106</v>
      </c>
      <c r="B124" s="332"/>
      <c r="C124" s="351">
        <f t="shared" si="10"/>
        <v>0</v>
      </c>
      <c r="D124" s="351" t="str">
        <f>IF(ISERROR(VLOOKUP(MID($D$3,10,100)&amp;$A124,기획현황!$F:$BR,기획현황!$U$1,FALSE))=TRUE,"",VLOOKUP(MID($D$3,10,100)&amp;$A124,기획현황!$F:$BR,기획현황!$U$1,FALSE))</f>
        <v/>
      </c>
      <c r="E124" s="351" t="str">
        <f>IF(ISERROR(VLOOKUP(MID($D$3,10,100)&amp;$A124,기획현황!$F:$BR,기획현황!$X$1,FALSE))=TRUE,"",VLOOKUP(MID($D$3,10,100)&amp;$A124,기획현황!$F:$BR,기획현황!$X$1,FALSE))</f>
        <v/>
      </c>
      <c r="F124" s="353">
        <f>SUMIF(기획현황!$F:$F,MID($D$3,10,100)&amp;$A124,기획현황!AF:AF)</f>
        <v>0</v>
      </c>
      <c r="G124" s="353">
        <f t="shared" si="11"/>
        <v>0</v>
      </c>
      <c r="H124" s="1175" t="str">
        <f>IF(ISERROR(VLOOKUP(MID($D$3,10,100)&amp;$A124,기획현황!$F:$BS,기획현황!$BB$1,FALSE))=TRUE,"",VLOOKUP(MID($D$3,10,100)&amp;$A124,기획현황!$F:$BS,기획현황!$BB$1,FALSE))</f>
        <v/>
      </c>
      <c r="I124" s="1176">
        <f>SUMIF(기획현황!$F:$F,MID($D$3,10,100)&amp;$A124,기획현황!BI:BI)</f>
        <v>0</v>
      </c>
      <c r="J124" s="1175" t="str">
        <f>IF(ISERROR(VLOOKUP(MID($D$3,10,100)&amp;$A124,기획현황!$F:$BS,기획현황!$BC$1,FALSE))=TRUE,"",VLOOKUP(MID($D$3,10,100)&amp;$A124,기획현황!$F:$BS,기획현황!$BC$1,FALSE))</f>
        <v/>
      </c>
      <c r="K124" s="1176">
        <f>SUMIF(기획현황!$F:$F,MID($D$3,10,100)&amp;$A124,기획현황!BJ:BJ)</f>
        <v>0</v>
      </c>
      <c r="L124" s="1175" t="str">
        <f>IF(ISERROR(VLOOKUP(MID($D$3,10,100)&amp;$A124,기획현황!$F:$BS,기획현황!$BD$1,FALSE))=TRUE,"",VLOOKUP(MID($D$3,10,100)&amp;$A124,기획현황!$F:$BS,기획현황!$BD$1,FALSE))</f>
        <v/>
      </c>
      <c r="M124" s="1176">
        <f>SUMIF(기획현황!$F:$F,MID($D$3,10,100)&amp;$A124,기획현황!BK:BK)</f>
        <v>0</v>
      </c>
      <c r="N124" s="1175" t="str">
        <f>IF(ISERROR(VLOOKUP(MID($D$3,10,100)&amp;$A124,기획현황!$F:$BS,기획현황!$BE$1,FALSE))=TRUE,"",VLOOKUP(MID($D$3,10,100)&amp;$A124,기획현황!$F:$BS,기획현황!$BE$1,FALSE))</f>
        <v/>
      </c>
      <c r="O124" s="1176">
        <f>SUMIF(기획현황!$F:$F,MID($D$3,10,100)&amp;$A124,기획현황!BL:BL)</f>
        <v>0</v>
      </c>
      <c r="P124" s="1175" t="str">
        <f>IF(ISERROR(VLOOKUP(MID($D$3,10,100)&amp;$A124,기획현황!$F:$BS,기획현황!$BF$1,FALSE))=TRUE,"",VLOOKUP(MID($D$3,10,100)&amp;$A124,기획현황!$F:$BS,기획현황!$BF$1,FALSE))</f>
        <v/>
      </c>
      <c r="Q124" s="1176">
        <f>SUMIF(기획현황!$F:$F,MID($D$3,10,100)&amp;$A124,기획현황!BM:BM)</f>
        <v>0</v>
      </c>
      <c r="R124" s="1177" t="str">
        <f>IF(ISERROR(VLOOKUP(MID($D$3,10,100)&amp;$A124,기획현황!$F:$BR,기획현황!$AV$1,FALSE))=TRUE,"",VLOOKUP(MID($D$3,10,100)&amp;$A124,기획현황!$F:$BR,기획현황!$AV$1,FALSE))</f>
        <v/>
      </c>
      <c r="S124" s="528"/>
      <c r="T124" s="1177">
        <f t="shared" si="8"/>
        <v>0</v>
      </c>
      <c r="U124" s="1177">
        <f t="shared" si="7"/>
        <v>0</v>
      </c>
      <c r="V124" s="493"/>
      <c r="W124" s="337"/>
    </row>
    <row r="125" spans="1:23" s="339" customFormat="1" ht="16.5" customHeight="1">
      <c r="A125" s="1174">
        <f t="shared" si="9"/>
        <v>107</v>
      </c>
      <c r="B125" s="332"/>
      <c r="C125" s="351">
        <f t="shared" si="10"/>
        <v>0</v>
      </c>
      <c r="D125" s="351" t="str">
        <f>IF(ISERROR(VLOOKUP(MID($D$3,10,100)&amp;$A125,기획현황!$F:$BR,기획현황!$U$1,FALSE))=TRUE,"",VLOOKUP(MID($D$3,10,100)&amp;$A125,기획현황!$F:$BR,기획현황!$U$1,FALSE))</f>
        <v/>
      </c>
      <c r="E125" s="351" t="str">
        <f>IF(ISERROR(VLOOKUP(MID($D$3,10,100)&amp;$A125,기획현황!$F:$BR,기획현황!$X$1,FALSE))=TRUE,"",VLOOKUP(MID($D$3,10,100)&amp;$A125,기획현황!$F:$BR,기획현황!$X$1,FALSE))</f>
        <v/>
      </c>
      <c r="F125" s="353">
        <f>SUMIF(기획현황!$F:$F,MID($D$3,10,100)&amp;$A125,기획현황!AF:AF)</f>
        <v>0</v>
      </c>
      <c r="G125" s="353">
        <f t="shared" si="11"/>
        <v>0</v>
      </c>
      <c r="H125" s="1175" t="str">
        <f>IF(ISERROR(VLOOKUP(MID($D$3,10,100)&amp;$A125,기획현황!$F:$BS,기획현황!$BB$1,FALSE))=TRUE,"",VLOOKUP(MID($D$3,10,100)&amp;$A125,기획현황!$F:$BS,기획현황!$BB$1,FALSE))</f>
        <v/>
      </c>
      <c r="I125" s="1176">
        <f>SUMIF(기획현황!$F:$F,MID($D$3,10,100)&amp;$A125,기획현황!BI:BI)</f>
        <v>0</v>
      </c>
      <c r="J125" s="1175" t="str">
        <f>IF(ISERROR(VLOOKUP(MID($D$3,10,100)&amp;$A125,기획현황!$F:$BS,기획현황!$BC$1,FALSE))=TRUE,"",VLOOKUP(MID($D$3,10,100)&amp;$A125,기획현황!$F:$BS,기획현황!$BC$1,FALSE))</f>
        <v/>
      </c>
      <c r="K125" s="1176">
        <f>SUMIF(기획현황!$F:$F,MID($D$3,10,100)&amp;$A125,기획현황!BJ:BJ)</f>
        <v>0</v>
      </c>
      <c r="L125" s="1175" t="str">
        <f>IF(ISERROR(VLOOKUP(MID($D$3,10,100)&amp;$A125,기획현황!$F:$BS,기획현황!$BD$1,FALSE))=TRUE,"",VLOOKUP(MID($D$3,10,100)&amp;$A125,기획현황!$F:$BS,기획현황!$BD$1,FALSE))</f>
        <v/>
      </c>
      <c r="M125" s="1176">
        <f>SUMIF(기획현황!$F:$F,MID($D$3,10,100)&amp;$A125,기획현황!BK:BK)</f>
        <v>0</v>
      </c>
      <c r="N125" s="1175" t="str">
        <f>IF(ISERROR(VLOOKUP(MID($D$3,10,100)&amp;$A125,기획현황!$F:$BS,기획현황!$BE$1,FALSE))=TRUE,"",VLOOKUP(MID($D$3,10,100)&amp;$A125,기획현황!$F:$BS,기획현황!$BE$1,FALSE))</f>
        <v/>
      </c>
      <c r="O125" s="1176">
        <f>SUMIF(기획현황!$F:$F,MID($D$3,10,100)&amp;$A125,기획현황!BL:BL)</f>
        <v>0</v>
      </c>
      <c r="P125" s="1175" t="str">
        <f>IF(ISERROR(VLOOKUP(MID($D$3,10,100)&amp;$A125,기획현황!$F:$BS,기획현황!$BF$1,FALSE))=TRUE,"",VLOOKUP(MID($D$3,10,100)&amp;$A125,기획현황!$F:$BS,기획현황!$BF$1,FALSE))</f>
        <v/>
      </c>
      <c r="Q125" s="1176">
        <f>SUMIF(기획현황!$F:$F,MID($D$3,10,100)&amp;$A125,기획현황!BM:BM)</f>
        <v>0</v>
      </c>
      <c r="R125" s="1177" t="str">
        <f>IF(ISERROR(VLOOKUP(MID($D$3,10,100)&amp;$A125,기획현황!$F:$BR,기획현황!$AV$1,FALSE))=TRUE,"",VLOOKUP(MID($D$3,10,100)&amp;$A125,기획현황!$F:$BR,기획현황!$AV$1,FALSE))</f>
        <v/>
      </c>
      <c r="S125" s="528"/>
      <c r="T125" s="1177">
        <f t="shared" si="8"/>
        <v>0</v>
      </c>
      <c r="U125" s="1177">
        <f t="shared" si="7"/>
        <v>0</v>
      </c>
      <c r="V125" s="493"/>
      <c r="W125" s="337"/>
    </row>
    <row r="126" spans="1:23" s="339" customFormat="1" ht="16.5" customHeight="1">
      <c r="A126" s="1174">
        <f t="shared" si="9"/>
        <v>108</v>
      </c>
      <c r="B126" s="332"/>
      <c r="C126" s="351">
        <f t="shared" si="10"/>
        <v>0</v>
      </c>
      <c r="D126" s="351" t="str">
        <f>IF(ISERROR(VLOOKUP(MID($D$3,10,100)&amp;$A126,기획현황!$F:$BR,기획현황!$U$1,FALSE))=TRUE,"",VLOOKUP(MID($D$3,10,100)&amp;$A126,기획현황!$F:$BR,기획현황!$U$1,FALSE))</f>
        <v/>
      </c>
      <c r="E126" s="351" t="str">
        <f>IF(ISERROR(VLOOKUP(MID($D$3,10,100)&amp;$A126,기획현황!$F:$BR,기획현황!$X$1,FALSE))=TRUE,"",VLOOKUP(MID($D$3,10,100)&amp;$A126,기획현황!$F:$BR,기획현황!$X$1,FALSE))</f>
        <v/>
      </c>
      <c r="F126" s="353">
        <f>SUMIF(기획현황!$F:$F,MID($D$3,10,100)&amp;$A126,기획현황!AF:AF)</f>
        <v>0</v>
      </c>
      <c r="G126" s="353">
        <f t="shared" si="11"/>
        <v>0</v>
      </c>
      <c r="H126" s="1175" t="str">
        <f>IF(ISERROR(VLOOKUP(MID($D$3,10,100)&amp;$A126,기획현황!$F:$BS,기획현황!$BB$1,FALSE))=TRUE,"",VLOOKUP(MID($D$3,10,100)&amp;$A126,기획현황!$F:$BS,기획현황!$BB$1,FALSE))</f>
        <v/>
      </c>
      <c r="I126" s="1176">
        <f>SUMIF(기획현황!$F:$F,MID($D$3,10,100)&amp;$A126,기획현황!BI:BI)</f>
        <v>0</v>
      </c>
      <c r="J126" s="1175" t="str">
        <f>IF(ISERROR(VLOOKUP(MID($D$3,10,100)&amp;$A126,기획현황!$F:$BS,기획현황!$BC$1,FALSE))=TRUE,"",VLOOKUP(MID($D$3,10,100)&amp;$A126,기획현황!$F:$BS,기획현황!$BC$1,FALSE))</f>
        <v/>
      </c>
      <c r="K126" s="1176">
        <f>SUMIF(기획현황!$F:$F,MID($D$3,10,100)&amp;$A126,기획현황!BJ:BJ)</f>
        <v>0</v>
      </c>
      <c r="L126" s="1175" t="str">
        <f>IF(ISERROR(VLOOKUP(MID($D$3,10,100)&amp;$A126,기획현황!$F:$BS,기획현황!$BD$1,FALSE))=TRUE,"",VLOOKUP(MID($D$3,10,100)&amp;$A126,기획현황!$F:$BS,기획현황!$BD$1,FALSE))</f>
        <v/>
      </c>
      <c r="M126" s="1176">
        <f>SUMIF(기획현황!$F:$F,MID($D$3,10,100)&amp;$A126,기획현황!BK:BK)</f>
        <v>0</v>
      </c>
      <c r="N126" s="1175" t="str">
        <f>IF(ISERROR(VLOOKUP(MID($D$3,10,100)&amp;$A126,기획현황!$F:$BS,기획현황!$BE$1,FALSE))=TRUE,"",VLOOKUP(MID($D$3,10,100)&amp;$A126,기획현황!$F:$BS,기획현황!$BE$1,FALSE))</f>
        <v/>
      </c>
      <c r="O126" s="1176">
        <f>SUMIF(기획현황!$F:$F,MID($D$3,10,100)&amp;$A126,기획현황!BL:BL)</f>
        <v>0</v>
      </c>
      <c r="P126" s="1175" t="str">
        <f>IF(ISERROR(VLOOKUP(MID($D$3,10,100)&amp;$A126,기획현황!$F:$BS,기획현황!$BF$1,FALSE))=TRUE,"",VLOOKUP(MID($D$3,10,100)&amp;$A126,기획현황!$F:$BS,기획현황!$BF$1,FALSE))</f>
        <v/>
      </c>
      <c r="Q126" s="1176">
        <f>SUMIF(기획현황!$F:$F,MID($D$3,10,100)&amp;$A126,기획현황!BM:BM)</f>
        <v>0</v>
      </c>
      <c r="R126" s="1177" t="str">
        <f>IF(ISERROR(VLOOKUP(MID($D$3,10,100)&amp;$A126,기획현황!$F:$BR,기획현황!$AV$1,FALSE))=TRUE,"",VLOOKUP(MID($D$3,10,100)&amp;$A126,기획현황!$F:$BR,기획현황!$AV$1,FALSE))</f>
        <v/>
      </c>
      <c r="S126" s="528"/>
      <c r="T126" s="1177">
        <f t="shared" si="8"/>
        <v>0</v>
      </c>
      <c r="U126" s="1177">
        <f t="shared" si="7"/>
        <v>0</v>
      </c>
      <c r="V126" s="493"/>
      <c r="W126" s="337"/>
    </row>
    <row r="127" spans="1:23" s="339" customFormat="1" ht="16.5" customHeight="1">
      <c r="A127" s="1174">
        <f t="shared" si="9"/>
        <v>109</v>
      </c>
      <c r="B127" s="332"/>
      <c r="C127" s="351">
        <f t="shared" si="10"/>
        <v>0</v>
      </c>
      <c r="D127" s="351" t="str">
        <f>IF(ISERROR(VLOOKUP(MID($D$3,10,100)&amp;$A127,기획현황!$F:$BR,기획현황!$U$1,FALSE))=TRUE,"",VLOOKUP(MID($D$3,10,100)&amp;$A127,기획현황!$F:$BR,기획현황!$U$1,FALSE))</f>
        <v/>
      </c>
      <c r="E127" s="351" t="str">
        <f>IF(ISERROR(VLOOKUP(MID($D$3,10,100)&amp;$A127,기획현황!$F:$BR,기획현황!$X$1,FALSE))=TRUE,"",VLOOKUP(MID($D$3,10,100)&amp;$A127,기획현황!$F:$BR,기획현황!$X$1,FALSE))</f>
        <v/>
      </c>
      <c r="F127" s="353">
        <f>SUMIF(기획현황!$F:$F,MID($D$3,10,100)&amp;$A127,기획현황!AF:AF)</f>
        <v>0</v>
      </c>
      <c r="G127" s="353">
        <f t="shared" si="11"/>
        <v>0</v>
      </c>
      <c r="H127" s="1175" t="str">
        <f>IF(ISERROR(VLOOKUP(MID($D$3,10,100)&amp;$A127,기획현황!$F:$BS,기획현황!$BB$1,FALSE))=TRUE,"",VLOOKUP(MID($D$3,10,100)&amp;$A127,기획현황!$F:$BS,기획현황!$BB$1,FALSE))</f>
        <v/>
      </c>
      <c r="I127" s="1176">
        <f>SUMIF(기획현황!$F:$F,MID($D$3,10,100)&amp;$A127,기획현황!BI:BI)</f>
        <v>0</v>
      </c>
      <c r="J127" s="1175" t="str">
        <f>IF(ISERROR(VLOOKUP(MID($D$3,10,100)&amp;$A127,기획현황!$F:$BS,기획현황!$BC$1,FALSE))=TRUE,"",VLOOKUP(MID($D$3,10,100)&amp;$A127,기획현황!$F:$BS,기획현황!$BC$1,FALSE))</f>
        <v/>
      </c>
      <c r="K127" s="1176">
        <f>SUMIF(기획현황!$F:$F,MID($D$3,10,100)&amp;$A127,기획현황!BJ:BJ)</f>
        <v>0</v>
      </c>
      <c r="L127" s="1175" t="str">
        <f>IF(ISERROR(VLOOKUP(MID($D$3,10,100)&amp;$A127,기획현황!$F:$BS,기획현황!$BD$1,FALSE))=TRUE,"",VLOOKUP(MID($D$3,10,100)&amp;$A127,기획현황!$F:$BS,기획현황!$BD$1,FALSE))</f>
        <v/>
      </c>
      <c r="M127" s="1176">
        <f>SUMIF(기획현황!$F:$F,MID($D$3,10,100)&amp;$A127,기획현황!BK:BK)</f>
        <v>0</v>
      </c>
      <c r="N127" s="1175" t="str">
        <f>IF(ISERROR(VLOOKUP(MID($D$3,10,100)&amp;$A127,기획현황!$F:$BS,기획현황!$BE$1,FALSE))=TRUE,"",VLOOKUP(MID($D$3,10,100)&amp;$A127,기획현황!$F:$BS,기획현황!$BE$1,FALSE))</f>
        <v/>
      </c>
      <c r="O127" s="1176">
        <f>SUMIF(기획현황!$F:$F,MID($D$3,10,100)&amp;$A127,기획현황!BL:BL)</f>
        <v>0</v>
      </c>
      <c r="P127" s="1175" t="str">
        <f>IF(ISERROR(VLOOKUP(MID($D$3,10,100)&amp;$A127,기획현황!$F:$BS,기획현황!$BF$1,FALSE))=TRUE,"",VLOOKUP(MID($D$3,10,100)&amp;$A127,기획현황!$F:$BS,기획현황!$BF$1,FALSE))</f>
        <v/>
      </c>
      <c r="Q127" s="1176">
        <f>SUMIF(기획현황!$F:$F,MID($D$3,10,100)&amp;$A127,기획현황!BM:BM)</f>
        <v>0</v>
      </c>
      <c r="R127" s="1177" t="str">
        <f>IF(ISERROR(VLOOKUP(MID($D$3,10,100)&amp;$A127,기획현황!$F:$BR,기획현황!$AV$1,FALSE))=TRUE,"",VLOOKUP(MID($D$3,10,100)&amp;$A127,기획현황!$F:$BR,기획현황!$AV$1,FALSE))</f>
        <v/>
      </c>
      <c r="S127" s="528"/>
      <c r="T127" s="1177">
        <f t="shared" si="8"/>
        <v>0</v>
      </c>
      <c r="U127" s="1177">
        <f t="shared" si="7"/>
        <v>0</v>
      </c>
      <c r="V127" s="493"/>
      <c r="W127" s="337"/>
    </row>
    <row r="128" spans="1:23" s="339" customFormat="1" ht="16.5" customHeight="1">
      <c r="A128" s="1174">
        <f t="shared" si="9"/>
        <v>110</v>
      </c>
      <c r="B128" s="332"/>
      <c r="C128" s="351">
        <f>IF(F128=0,0,$A128)</f>
        <v>0</v>
      </c>
      <c r="D128" s="351" t="str">
        <f>IF(ISERROR(VLOOKUP(MID($D$3,10,100)&amp;$A128,기획현황!$F:$BR,기획현황!$U$1,FALSE))=TRUE,"",VLOOKUP(MID($D$3,10,100)&amp;$A128,기획현황!$F:$BR,기획현황!$U$1,FALSE))</f>
        <v/>
      </c>
      <c r="E128" s="351" t="str">
        <f>IF(ISERROR(VLOOKUP(MID($D$3,10,100)&amp;$A128,기획현황!$F:$BR,기획현황!$X$1,FALSE))=TRUE,"",VLOOKUP(MID($D$3,10,100)&amp;$A128,기획현황!$F:$BR,기획현황!$X$1,FALSE))</f>
        <v/>
      </c>
      <c r="F128" s="353">
        <f>SUMIF(기획현황!$F:$F,MID($D$3,10,100)&amp;$A128,기획현황!AF:AF)</f>
        <v>0</v>
      </c>
      <c r="G128" s="353">
        <f>SUM(I128,K128,M128,O128,Q128)</f>
        <v>0</v>
      </c>
      <c r="H128" s="1175" t="str">
        <f>IF(ISERROR(VLOOKUP(MID($D$3,10,100)&amp;$A128,기획현황!$F:$BS,기획현황!$BB$1,FALSE))=TRUE,"",VLOOKUP(MID($D$3,10,100)&amp;$A128,기획현황!$F:$BS,기획현황!$BB$1,FALSE))</f>
        <v/>
      </c>
      <c r="I128" s="1176">
        <f>SUMIF(기획현황!$F:$F,MID($D$3,10,100)&amp;$A128,기획현황!BI:BI)</f>
        <v>0</v>
      </c>
      <c r="J128" s="1175" t="str">
        <f>IF(ISERROR(VLOOKUP(MID($D$3,10,100)&amp;$A128,기획현황!$F:$BS,기획현황!$BC$1,FALSE))=TRUE,"",VLOOKUP(MID($D$3,10,100)&amp;$A128,기획현황!$F:$BS,기획현황!$BC$1,FALSE))</f>
        <v/>
      </c>
      <c r="K128" s="1176">
        <f>SUMIF(기획현황!$F:$F,MID($D$3,10,100)&amp;$A128,기획현황!BJ:BJ)</f>
        <v>0</v>
      </c>
      <c r="L128" s="1175" t="str">
        <f>IF(ISERROR(VLOOKUP(MID($D$3,10,100)&amp;$A128,기획현황!$F:$BS,기획현황!$BD$1,FALSE))=TRUE,"",VLOOKUP(MID($D$3,10,100)&amp;$A128,기획현황!$F:$BS,기획현황!$BD$1,FALSE))</f>
        <v/>
      </c>
      <c r="M128" s="1176">
        <f>SUMIF(기획현황!$F:$F,MID($D$3,10,100)&amp;$A128,기획현황!BK:BK)</f>
        <v>0</v>
      </c>
      <c r="N128" s="1175" t="str">
        <f>IF(ISERROR(VLOOKUP(MID($D$3,10,100)&amp;$A128,기획현황!$F:$BS,기획현황!$BE$1,FALSE))=TRUE,"",VLOOKUP(MID($D$3,10,100)&amp;$A128,기획현황!$F:$BS,기획현황!$BE$1,FALSE))</f>
        <v/>
      </c>
      <c r="O128" s="1176">
        <f>SUMIF(기획현황!$F:$F,MID($D$3,10,100)&amp;$A128,기획현황!BL:BL)</f>
        <v>0</v>
      </c>
      <c r="P128" s="1175" t="str">
        <f>IF(ISERROR(VLOOKUP(MID($D$3,10,100)&amp;$A128,기획현황!$F:$BS,기획현황!$BF$1,FALSE))=TRUE,"",VLOOKUP(MID($D$3,10,100)&amp;$A128,기획현황!$F:$BS,기획현황!$BF$1,FALSE))</f>
        <v/>
      </c>
      <c r="Q128" s="1176">
        <f>SUMIF(기획현황!$F:$F,MID($D$3,10,100)&amp;$A128,기획현황!BM:BM)</f>
        <v>0</v>
      </c>
      <c r="R128" s="1177" t="str">
        <f>IF(ISERROR(VLOOKUP(MID($D$3,10,100)&amp;$A128,기획현황!$F:$BR,기획현황!$AV$1,FALSE))=TRUE,"",VLOOKUP(MID($D$3,10,100)&amp;$A128,기획현황!$F:$BR,기획현황!$AV$1,FALSE))</f>
        <v/>
      </c>
      <c r="S128" s="528"/>
      <c r="T128" s="1177">
        <f t="shared" si="8"/>
        <v>0</v>
      </c>
      <c r="U128" s="1177">
        <f t="shared" si="7"/>
        <v>0</v>
      </c>
      <c r="V128" s="493"/>
      <c r="W128" s="337"/>
    </row>
    <row r="129" spans="1:23" s="403" customFormat="1" ht="16.5" customHeight="1">
      <c r="A129" s="511"/>
      <c r="B129" s="397"/>
      <c r="C129" s="1178" t="s">
        <v>1698</v>
      </c>
      <c r="D129" s="1178"/>
      <c r="E129" s="1178"/>
      <c r="F129" s="1179">
        <f>SUM(F19:F68)</f>
        <v>600</v>
      </c>
      <c r="G129" s="1184">
        <f>SUM(G19:G68)</f>
        <v>600</v>
      </c>
      <c r="H129" s="1180"/>
      <c r="I129" s="1181">
        <f>SUM(I19:I128)</f>
        <v>200</v>
      </c>
      <c r="J129" s="1180"/>
      <c r="K129" s="1181">
        <f>SUM(K19:K68)</f>
        <v>400</v>
      </c>
      <c r="L129" s="1180"/>
      <c r="M129" s="1181">
        <f>SUM(M19:M68)</f>
        <v>0</v>
      </c>
      <c r="N129" s="1180"/>
      <c r="O129" s="1181">
        <f>SUM(O19:O68)</f>
        <v>0</v>
      </c>
      <c r="P129" s="1180"/>
      <c r="Q129" s="1181">
        <f>SUM(Q19:Q68)</f>
        <v>0</v>
      </c>
      <c r="R129" s="1182">
        <f>SUMPRODUCT($G19:$G68,$R19:$R68)</f>
        <v>5940</v>
      </c>
      <c r="S129" s="1182">
        <f>SUMPRODUCT($G19:$G68,$S19:$S68)</f>
        <v>0</v>
      </c>
      <c r="T129" s="1182">
        <f>SUM(T19:T68)</f>
        <v>5940</v>
      </c>
      <c r="U129" s="1182">
        <f>SUM(U19:U68)</f>
        <v>5940</v>
      </c>
      <c r="V129" s="1183"/>
      <c r="W129" s="512"/>
    </row>
    <row r="130" spans="1:23" ht="16.5" customHeight="1">
      <c r="A130" s="491"/>
      <c r="C130" s="509"/>
    </row>
    <row r="131" spans="1:23" ht="16.5" customHeight="1">
      <c r="A131" s="491"/>
    </row>
    <row r="132" spans="1:23" ht="16.5" customHeight="1">
      <c r="A132" s="491"/>
    </row>
    <row r="133" spans="1:23" ht="16.5" customHeight="1">
      <c r="A133" s="491"/>
    </row>
    <row r="134" spans="1:23" ht="16.5" customHeight="1">
      <c r="A134" s="491"/>
    </row>
    <row r="135" spans="1:23" ht="16.5" customHeight="1">
      <c r="A135" s="491"/>
    </row>
    <row r="136" spans="1:23" ht="16.5" customHeight="1">
      <c r="A136" s="491"/>
    </row>
    <row r="137" spans="1:23" ht="16.5" customHeight="1">
      <c r="A137" s="491"/>
    </row>
    <row r="138" spans="1:23" ht="16.5" customHeight="1">
      <c r="A138" s="491"/>
    </row>
    <row r="139" spans="1:23" ht="16.5" customHeight="1">
      <c r="A139" s="491"/>
    </row>
    <row r="140" spans="1:23" ht="16.5" customHeight="1">
      <c r="A140" s="491"/>
    </row>
    <row r="141" spans="1:23" ht="16.5" customHeight="1">
      <c r="A141" s="491"/>
    </row>
    <row r="142" spans="1:23" ht="16.5" customHeight="1">
      <c r="A142" s="491"/>
    </row>
    <row r="143" spans="1:23" ht="16.5" customHeight="1">
      <c r="A143" s="491"/>
    </row>
    <row r="144" spans="1:23" ht="16.5" customHeight="1">
      <c r="A144" s="491"/>
    </row>
    <row r="145" spans="1:1" ht="16.5" customHeight="1">
      <c r="A145" s="491"/>
    </row>
    <row r="146" spans="1:1" ht="16.5" customHeight="1">
      <c r="A146" s="491"/>
    </row>
    <row r="147" spans="1:1" ht="16.5" customHeight="1">
      <c r="A147" s="491"/>
    </row>
    <row r="148" spans="1:1" ht="16.5" customHeight="1">
      <c r="A148" s="491"/>
    </row>
    <row r="149" spans="1:1" ht="16.5" customHeight="1">
      <c r="A149" s="491"/>
    </row>
    <row r="150" spans="1:1" ht="16.5" customHeight="1">
      <c r="A150" s="491"/>
    </row>
    <row r="151" spans="1:1" ht="16.5" customHeight="1">
      <c r="A151" s="491"/>
    </row>
    <row r="152" spans="1:1" ht="16.5" customHeight="1">
      <c r="A152" s="491"/>
    </row>
    <row r="153" spans="1:1" ht="16.5" customHeight="1">
      <c r="A153" s="491"/>
    </row>
    <row r="154" spans="1:1" ht="16.5" customHeight="1">
      <c r="A154" s="491"/>
    </row>
    <row r="155" spans="1:1" ht="16.5" customHeight="1">
      <c r="A155" s="491"/>
    </row>
    <row r="156" spans="1:1" ht="16.5" customHeight="1">
      <c r="A156" s="491"/>
    </row>
    <row r="157" spans="1:1" ht="16.5" customHeight="1">
      <c r="A157" s="491"/>
    </row>
    <row r="158" spans="1:1" ht="16.5" customHeight="1">
      <c r="A158" s="491"/>
    </row>
    <row r="159" spans="1:1" ht="16.5" customHeight="1">
      <c r="A159" s="491"/>
    </row>
    <row r="160" spans="1:1" ht="16.5" customHeight="1">
      <c r="A160" s="491"/>
    </row>
    <row r="161" spans="1:1" ht="16.5" customHeight="1">
      <c r="A161" s="491"/>
    </row>
    <row r="162" spans="1:1" ht="16.5" customHeight="1">
      <c r="A162" s="491"/>
    </row>
    <row r="163" spans="1:1" ht="16.5" customHeight="1">
      <c r="A163" s="491"/>
    </row>
    <row r="164" spans="1:1" ht="16.5" customHeight="1">
      <c r="A164" s="491"/>
    </row>
    <row r="165" spans="1:1" ht="16.5" customHeight="1">
      <c r="A165" s="491"/>
    </row>
    <row r="166" spans="1:1" ht="16.5" customHeight="1">
      <c r="A166" s="491"/>
    </row>
    <row r="167" spans="1:1" ht="16.5" customHeight="1">
      <c r="A167" s="491"/>
    </row>
    <row r="168" spans="1:1" ht="16.5" customHeight="1">
      <c r="A168" s="491"/>
    </row>
    <row r="169" spans="1:1" ht="16.5" customHeight="1">
      <c r="A169" s="491"/>
    </row>
    <row r="170" spans="1:1" ht="16.5" customHeight="1">
      <c r="A170" s="491"/>
    </row>
    <row r="171" spans="1:1" ht="16.5" customHeight="1">
      <c r="A171" s="491"/>
    </row>
    <row r="172" spans="1:1" ht="16.5" customHeight="1">
      <c r="A172" s="491"/>
    </row>
    <row r="173" spans="1:1" ht="16.5" customHeight="1">
      <c r="A173" s="491"/>
    </row>
    <row r="174" spans="1:1" ht="16.5" customHeight="1">
      <c r="A174" s="491"/>
    </row>
    <row r="175" spans="1:1" ht="16.5" customHeight="1">
      <c r="A175" s="491"/>
    </row>
    <row r="176" spans="1:1" ht="16.5" customHeight="1">
      <c r="A176" s="491"/>
    </row>
    <row r="177" spans="1:1" ht="16.5" customHeight="1">
      <c r="A177" s="491"/>
    </row>
    <row r="178" spans="1:1" ht="16.5" customHeight="1">
      <c r="A178" s="491"/>
    </row>
    <row r="179" spans="1:1" ht="16.5" customHeight="1">
      <c r="A179" s="491"/>
    </row>
    <row r="180" spans="1:1" ht="16.5" customHeight="1">
      <c r="A180" s="491"/>
    </row>
    <row r="181" spans="1:1" ht="16.5" customHeight="1">
      <c r="A181" s="491"/>
    </row>
    <row r="182" spans="1:1" ht="16.5" customHeight="1">
      <c r="A182" s="491"/>
    </row>
    <row r="183" spans="1:1" ht="16.5" customHeight="1">
      <c r="A183" s="491"/>
    </row>
    <row r="184" spans="1:1" ht="16.5" customHeight="1">
      <c r="A184" s="491"/>
    </row>
    <row r="185" spans="1:1" ht="16.5" customHeight="1">
      <c r="A185" s="491"/>
    </row>
    <row r="186" spans="1:1" ht="16.5" customHeight="1">
      <c r="A186" s="491"/>
    </row>
    <row r="187" spans="1:1" ht="16.5" customHeight="1">
      <c r="A187" s="491"/>
    </row>
    <row r="188" spans="1:1" ht="16.5" customHeight="1">
      <c r="A188" s="491"/>
    </row>
    <row r="189" spans="1:1" ht="16.5" customHeight="1">
      <c r="A189" s="491"/>
    </row>
    <row r="190" spans="1:1" ht="16.5" customHeight="1">
      <c r="A190" s="491"/>
    </row>
    <row r="191" spans="1:1" ht="16.5" customHeight="1">
      <c r="A191" s="491"/>
    </row>
    <row r="192" spans="1:1" ht="16.5" customHeight="1">
      <c r="A192" s="491"/>
    </row>
    <row r="193" spans="1:1" ht="16.5" customHeight="1">
      <c r="A193" s="491"/>
    </row>
    <row r="194" spans="1:1" ht="16.5" customHeight="1">
      <c r="A194" s="491"/>
    </row>
    <row r="195" spans="1:1" ht="16.5" customHeight="1">
      <c r="A195" s="491"/>
    </row>
    <row r="196" spans="1:1" ht="16.5" customHeight="1">
      <c r="A196" s="491"/>
    </row>
    <row r="197" spans="1:1" ht="16.5" customHeight="1">
      <c r="A197" s="491"/>
    </row>
    <row r="198" spans="1:1" ht="16.5" customHeight="1">
      <c r="A198" s="491"/>
    </row>
    <row r="199" spans="1:1" ht="16.5" customHeight="1">
      <c r="A199" s="491"/>
    </row>
    <row r="200" spans="1:1" ht="16.5" customHeight="1">
      <c r="A200" s="491"/>
    </row>
    <row r="201" spans="1:1" ht="16.5" customHeight="1">
      <c r="A201" s="491"/>
    </row>
    <row r="202" spans="1:1" ht="16.5" customHeight="1">
      <c r="A202" s="491"/>
    </row>
    <row r="203" spans="1:1" ht="16.5" customHeight="1">
      <c r="A203" s="491"/>
    </row>
    <row r="204" spans="1:1" ht="16.5" customHeight="1">
      <c r="A204" s="491"/>
    </row>
    <row r="205" spans="1:1" ht="16.5" customHeight="1">
      <c r="A205" s="491"/>
    </row>
    <row r="206" spans="1:1" ht="16.5" customHeight="1">
      <c r="A206" s="491"/>
    </row>
    <row r="207" spans="1:1" ht="16.5" customHeight="1">
      <c r="A207" s="491"/>
    </row>
    <row r="208" spans="1:1" ht="16.5" customHeight="1">
      <c r="A208" s="491"/>
    </row>
    <row r="209" spans="1:1" ht="16.5" customHeight="1">
      <c r="A209" s="491"/>
    </row>
    <row r="210" spans="1:1" ht="16.5" customHeight="1">
      <c r="A210" s="491"/>
    </row>
    <row r="211" spans="1:1" ht="16.5" customHeight="1">
      <c r="A211" s="491"/>
    </row>
    <row r="212" spans="1:1" ht="16.5" customHeight="1">
      <c r="A212" s="491"/>
    </row>
    <row r="213" spans="1:1" ht="16.5" customHeight="1">
      <c r="A213" s="491"/>
    </row>
    <row r="214" spans="1:1" ht="16.5" customHeight="1">
      <c r="A214" s="491"/>
    </row>
    <row r="215" spans="1:1" ht="16.5" customHeight="1">
      <c r="A215" s="491"/>
    </row>
    <row r="216" spans="1:1" ht="16.5" customHeight="1">
      <c r="A216" s="491"/>
    </row>
    <row r="217" spans="1:1" ht="16.5" customHeight="1">
      <c r="A217" s="491"/>
    </row>
    <row r="218" spans="1:1" ht="16.5" customHeight="1">
      <c r="A218" s="491"/>
    </row>
    <row r="219" spans="1:1" ht="16.5" customHeight="1">
      <c r="A219" s="491"/>
    </row>
    <row r="220" spans="1:1" ht="16.5" customHeight="1">
      <c r="A220" s="491"/>
    </row>
    <row r="221" spans="1:1" ht="16.5" customHeight="1">
      <c r="A221" s="491"/>
    </row>
    <row r="222" spans="1:1" ht="16.5" customHeight="1">
      <c r="A222" s="491"/>
    </row>
    <row r="223" spans="1:1" ht="16.5" customHeight="1">
      <c r="A223" s="491"/>
    </row>
    <row r="224" spans="1:1" ht="16.5" customHeight="1">
      <c r="A224" s="491"/>
    </row>
    <row r="225" spans="1:1" ht="16.5" customHeight="1">
      <c r="A225" s="491"/>
    </row>
    <row r="226" spans="1:1" ht="16.5" customHeight="1">
      <c r="A226" s="491"/>
    </row>
    <row r="227" spans="1:1" ht="16.5" customHeight="1">
      <c r="A227" s="491"/>
    </row>
    <row r="228" spans="1:1" ht="16.5" customHeight="1">
      <c r="A228" s="491"/>
    </row>
    <row r="229" spans="1:1" ht="16.5" customHeight="1">
      <c r="A229" s="491"/>
    </row>
    <row r="230" spans="1:1" ht="16.5" customHeight="1">
      <c r="A230" s="491"/>
    </row>
    <row r="231" spans="1:1" ht="16.5" customHeight="1">
      <c r="A231" s="491"/>
    </row>
    <row r="232" spans="1:1" ht="16.5" customHeight="1">
      <c r="A232" s="491"/>
    </row>
    <row r="233" spans="1:1" ht="16.5" customHeight="1">
      <c r="A233" s="491"/>
    </row>
    <row r="234" spans="1:1" ht="16.5" customHeight="1">
      <c r="A234" s="491"/>
    </row>
    <row r="235" spans="1:1" ht="16.5" customHeight="1">
      <c r="A235" s="491"/>
    </row>
    <row r="236" spans="1:1" ht="16.5" customHeight="1">
      <c r="A236" s="491"/>
    </row>
    <row r="237" spans="1:1" ht="16.5" customHeight="1">
      <c r="A237" s="491"/>
    </row>
    <row r="238" spans="1:1" ht="16.5" customHeight="1">
      <c r="A238" s="491"/>
    </row>
    <row r="239" spans="1:1" ht="16.5" customHeight="1">
      <c r="A239" s="491"/>
    </row>
    <row r="240" spans="1:1" ht="16.5" customHeight="1">
      <c r="A240" s="491"/>
    </row>
    <row r="241" spans="1:1" ht="16.5" customHeight="1">
      <c r="A241" s="491"/>
    </row>
    <row r="242" spans="1:1" ht="16.5" customHeight="1">
      <c r="A242" s="491"/>
    </row>
    <row r="243" spans="1:1" ht="16.5" customHeight="1">
      <c r="A243" s="491"/>
    </row>
    <row r="244" spans="1:1" ht="16.5" customHeight="1">
      <c r="A244" s="491"/>
    </row>
    <row r="245" spans="1:1" ht="16.5" customHeight="1">
      <c r="A245" s="491"/>
    </row>
    <row r="246" spans="1:1" ht="16.5" customHeight="1">
      <c r="A246" s="491"/>
    </row>
    <row r="247" spans="1:1" ht="16.5" customHeight="1">
      <c r="A247" s="491"/>
    </row>
    <row r="248" spans="1:1" ht="16.5" customHeight="1">
      <c r="A248" s="491"/>
    </row>
    <row r="249" spans="1:1" ht="16.5" customHeight="1">
      <c r="A249" s="491"/>
    </row>
    <row r="250" spans="1:1" ht="16.5" customHeight="1">
      <c r="A250" s="491"/>
    </row>
    <row r="251" spans="1:1" ht="16.5" customHeight="1">
      <c r="A251" s="491"/>
    </row>
    <row r="252" spans="1:1" ht="16.5" customHeight="1">
      <c r="A252" s="491"/>
    </row>
    <row r="253" spans="1:1" ht="16.5" customHeight="1">
      <c r="A253" s="491"/>
    </row>
    <row r="254" spans="1:1" ht="16.5" customHeight="1">
      <c r="A254" s="491"/>
    </row>
    <row r="255" spans="1:1" ht="16.5" customHeight="1">
      <c r="A255" s="491"/>
    </row>
    <row r="256" spans="1:1" ht="16.5" customHeight="1">
      <c r="A256" s="491"/>
    </row>
    <row r="257" spans="1:1" ht="16.5" customHeight="1">
      <c r="A257" s="491"/>
    </row>
    <row r="258" spans="1:1" ht="16.5" customHeight="1">
      <c r="A258" s="491"/>
    </row>
    <row r="259" spans="1:1" ht="16.5" customHeight="1">
      <c r="A259" s="491"/>
    </row>
    <row r="260" spans="1:1" ht="16.5" customHeight="1">
      <c r="A260" s="491"/>
    </row>
    <row r="261" spans="1:1" ht="16.5" customHeight="1">
      <c r="A261" s="491"/>
    </row>
    <row r="262" spans="1:1" ht="16.5" customHeight="1">
      <c r="A262" s="491"/>
    </row>
    <row r="263" spans="1:1" ht="16.5" customHeight="1">
      <c r="A263" s="491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10" activePane="bottomRight" state="frozen"/>
      <selection activeCell="B39" sqref="B39"/>
      <selection pane="topRight" activeCell="B39" sqref="B39"/>
      <selection pane="bottomLeft" activeCell="B39" sqref="B39"/>
      <selection pane="bottomRight" activeCell="S12" sqref="S12"/>
    </sheetView>
  </sheetViews>
  <sheetFormatPr defaultRowHeight="90" customHeight="1" outlineLevelRow="1" outlineLevelCol="1"/>
  <cols>
    <col min="1" max="4" width="4.77734375" style="289" hidden="1" customWidth="1" outlineLevel="1"/>
    <col min="5" max="5" width="4.6640625" style="289" hidden="1" customWidth="1" outlineLevel="1"/>
    <col min="6" max="6" width="10.21875" style="289" hidden="1" customWidth="1" outlineLevel="1"/>
    <col min="7" max="7" width="7.109375" style="289" hidden="1" customWidth="1" outlineLevel="1"/>
    <col min="8" max="9" width="8.21875" style="289" hidden="1" customWidth="1" outlineLevel="1"/>
    <col min="10" max="10" width="6.21875" style="289" hidden="1" customWidth="1" outlineLevel="1"/>
    <col min="11" max="11" width="1.88671875" style="384" customWidth="1" collapsed="1"/>
    <col min="12" max="12" width="10.88671875" style="288" customWidth="1"/>
    <col min="13" max="13" width="10.88671875" style="289" customWidth="1"/>
    <col min="14" max="14" width="14.44140625" style="289" customWidth="1"/>
    <col min="15" max="15" width="7.5546875" style="289" bestFit="1" customWidth="1"/>
    <col min="16" max="16" width="10.88671875" style="536" customWidth="1"/>
    <col min="17" max="17" width="10.88671875" style="288" customWidth="1"/>
    <col min="18" max="18" width="12" style="290" bestFit="1" customWidth="1"/>
    <col min="19" max="19" width="10.88671875" style="288" customWidth="1"/>
    <col min="20" max="20" width="10.88671875" style="291" customWidth="1"/>
    <col min="21" max="23" width="10.88671875" style="537" customWidth="1"/>
    <col min="24" max="24" width="8.109375" style="538" customWidth="1"/>
    <col min="25" max="25" width="25.33203125" style="288" customWidth="1"/>
    <col min="26" max="26" width="6.21875" style="288" customWidth="1"/>
    <col min="27" max="27" width="1.5546875" style="288" customWidth="1"/>
    <col min="28" max="28" width="8.88671875" style="288"/>
    <col min="29" max="29" width="10.5546875" style="288" bestFit="1" customWidth="1"/>
    <col min="30" max="16384" width="8.88671875" style="288"/>
  </cols>
  <sheetData>
    <row r="1" spans="1:46" s="289" customFormat="1" ht="13.5" hidden="1" customHeight="1" outlineLevel="1">
      <c r="A1" s="300"/>
      <c r="B1" s="300">
        <v>2</v>
      </c>
      <c r="C1" s="300">
        <f>B1+1</f>
        <v>3</v>
      </c>
      <c r="D1" s="300">
        <f t="shared" ref="D1:Z1" si="0">C1+1</f>
        <v>4</v>
      </c>
      <c r="E1" s="300">
        <f t="shared" si="0"/>
        <v>5</v>
      </c>
      <c r="F1" s="300">
        <f t="shared" si="0"/>
        <v>6</v>
      </c>
      <c r="G1" s="300">
        <f t="shared" si="0"/>
        <v>7</v>
      </c>
      <c r="H1" s="300">
        <f t="shared" si="0"/>
        <v>8</v>
      </c>
      <c r="I1" s="300">
        <f t="shared" si="0"/>
        <v>9</v>
      </c>
      <c r="J1" s="300">
        <f t="shared" si="0"/>
        <v>10</v>
      </c>
      <c r="K1" s="300">
        <f t="shared" si="0"/>
        <v>11</v>
      </c>
      <c r="L1" s="300">
        <f t="shared" si="0"/>
        <v>12</v>
      </c>
      <c r="M1" s="300">
        <f t="shared" si="0"/>
        <v>13</v>
      </c>
      <c r="N1" s="300">
        <f t="shared" si="0"/>
        <v>14</v>
      </c>
      <c r="O1" s="300">
        <f t="shared" si="0"/>
        <v>15</v>
      </c>
      <c r="P1" s="300">
        <f t="shared" si="0"/>
        <v>16</v>
      </c>
      <c r="Q1" s="300">
        <f t="shared" si="0"/>
        <v>17</v>
      </c>
      <c r="R1" s="300">
        <f t="shared" si="0"/>
        <v>18</v>
      </c>
      <c r="S1" s="300">
        <f t="shared" si="0"/>
        <v>19</v>
      </c>
      <c r="T1" s="300">
        <f t="shared" si="0"/>
        <v>20</v>
      </c>
      <c r="U1" s="300">
        <f t="shared" si="0"/>
        <v>21</v>
      </c>
      <c r="V1" s="300">
        <f t="shared" si="0"/>
        <v>22</v>
      </c>
      <c r="W1" s="300">
        <f t="shared" si="0"/>
        <v>23</v>
      </c>
      <c r="X1" s="300">
        <f t="shared" si="0"/>
        <v>24</v>
      </c>
      <c r="Y1" s="300">
        <f t="shared" si="0"/>
        <v>25</v>
      </c>
      <c r="Z1" s="300">
        <f t="shared" si="0"/>
        <v>26</v>
      </c>
    </row>
    <row r="2" spans="1:46" s="287" customFormat="1" ht="31.5" collapsed="1">
      <c r="A2" s="301"/>
      <c r="B2" s="301"/>
      <c r="C2" s="301"/>
      <c r="D2" s="301"/>
      <c r="E2" s="301"/>
      <c r="F2" s="301"/>
      <c r="G2" s="301"/>
      <c r="H2" s="301"/>
      <c r="I2" s="301"/>
      <c r="J2" s="301"/>
      <c r="K2" s="385"/>
      <c r="L2" s="1523" t="s">
        <v>1645</v>
      </c>
      <c r="M2" s="1523"/>
      <c r="N2" s="1523"/>
      <c r="O2" s="1523"/>
      <c r="P2" s="1523"/>
      <c r="Q2" s="1523"/>
      <c r="R2" s="1523"/>
      <c r="S2" s="1523"/>
      <c r="T2" s="1523"/>
      <c r="U2" s="1523"/>
      <c r="V2" s="1523"/>
      <c r="W2" s="1523"/>
      <c r="X2" s="1523"/>
      <c r="Y2" s="1523"/>
      <c r="Z2" s="1523"/>
      <c r="AB2" s="434"/>
    </row>
    <row r="3" spans="1:46" ht="19.5">
      <c r="A3" s="300"/>
      <c r="B3" s="300"/>
      <c r="C3" s="300"/>
      <c r="D3" s="300"/>
      <c r="E3" s="300"/>
      <c r="F3" s="300"/>
      <c r="G3" s="300"/>
      <c r="H3" s="300"/>
      <c r="I3" s="300"/>
      <c r="J3" s="300"/>
    </row>
    <row r="4" spans="1:46" s="292" customFormat="1" ht="19.5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86"/>
      <c r="L4" s="436" t="s">
        <v>1646</v>
      </c>
      <c r="M4" s="1524" t="s">
        <v>5938</v>
      </c>
      <c r="N4" s="1525"/>
      <c r="O4" s="1525"/>
      <c r="P4" s="1526"/>
      <c r="Q4" s="437" t="s">
        <v>1647</v>
      </c>
      <c r="R4" s="1527">
        <f ca="1">TODAY()</f>
        <v>42520</v>
      </c>
      <c r="S4" s="1527"/>
      <c r="T4" s="1527"/>
      <c r="U4" s="437" t="s">
        <v>1622</v>
      </c>
      <c r="V4" s="1527">
        <f ca="1">R4+5</f>
        <v>42525</v>
      </c>
      <c r="W4" s="1527"/>
      <c r="X4" s="539" t="s">
        <v>1648</v>
      </c>
      <c r="Y4" s="1528" t="s">
        <v>2083</v>
      </c>
      <c r="Z4" s="1528"/>
    </row>
    <row r="5" spans="1:46" ht="19.5">
      <c r="A5" s="300"/>
      <c r="B5" s="300"/>
      <c r="C5" s="300"/>
      <c r="D5" s="300"/>
      <c r="E5" s="300"/>
      <c r="F5" s="300"/>
      <c r="G5" s="300"/>
      <c r="H5" s="300"/>
      <c r="I5" s="300"/>
      <c r="J5" s="300"/>
    </row>
    <row r="6" spans="1:46" s="544" customFormat="1" ht="13.5" customHeight="1">
      <c r="A6" s="540"/>
      <c r="B6" s="540"/>
      <c r="C6" s="540"/>
      <c r="D6" s="540"/>
      <c r="E6" s="540"/>
      <c r="F6" s="540"/>
      <c r="G6" s="540"/>
      <c r="H6" s="540"/>
      <c r="I6" s="540"/>
      <c r="J6" s="540"/>
      <c r="K6" s="541"/>
      <c r="L6" s="1509" t="s">
        <v>1910</v>
      </c>
      <c r="M6" s="1511" t="s">
        <v>1892</v>
      </c>
      <c r="N6" s="1513" t="s">
        <v>1381</v>
      </c>
      <c r="O6" s="1521" t="s">
        <v>1893</v>
      </c>
      <c r="P6" s="1515" t="s">
        <v>1909</v>
      </c>
      <c r="Q6" s="1516"/>
      <c r="R6" s="1516"/>
      <c r="S6" s="1516"/>
      <c r="T6" s="1517"/>
      <c r="U6" s="1518" t="s">
        <v>1874</v>
      </c>
      <c r="V6" s="1519"/>
      <c r="W6" s="1520"/>
      <c r="X6" s="1506" t="s">
        <v>1875</v>
      </c>
      <c r="Y6" s="1507"/>
      <c r="Z6" s="1508"/>
      <c r="AA6" s="542"/>
      <c r="AB6" s="543"/>
    </row>
    <row r="7" spans="1:46" s="544" customFormat="1" ht="40.5">
      <c r="A7" s="545"/>
      <c r="B7" s="545"/>
      <c r="C7" s="545"/>
      <c r="D7" s="545"/>
      <c r="E7" s="545"/>
      <c r="F7" s="545"/>
      <c r="G7" s="545"/>
      <c r="H7" s="545"/>
      <c r="I7" s="545"/>
      <c r="J7" s="545"/>
      <c r="K7" s="541"/>
      <c r="L7" s="1510"/>
      <c r="M7" s="1512"/>
      <c r="N7" s="1514"/>
      <c r="O7" s="1522"/>
      <c r="P7" s="1186" t="s">
        <v>1905</v>
      </c>
      <c r="Q7" s="1187" t="s">
        <v>1906</v>
      </c>
      <c r="R7" s="1188" t="s">
        <v>1876</v>
      </c>
      <c r="S7" s="1189" t="s">
        <v>1907</v>
      </c>
      <c r="T7" s="1190" t="s">
        <v>1908</v>
      </c>
      <c r="U7" s="1082" t="s">
        <v>1877</v>
      </c>
      <c r="V7" s="1083" t="s">
        <v>1878</v>
      </c>
      <c r="W7" s="1084" t="s">
        <v>1879</v>
      </c>
      <c r="X7" s="1085" t="s">
        <v>1633</v>
      </c>
      <c r="Y7" s="1086" t="s">
        <v>1638</v>
      </c>
      <c r="Z7" s="1087" t="s">
        <v>1880</v>
      </c>
      <c r="AA7" s="542"/>
      <c r="AB7" s="543"/>
    </row>
    <row r="8" spans="1:46" s="544" customFormat="1" ht="17.25" customHeight="1" outlineLevel="1">
      <c r="A8" s="540" t="s">
        <v>1881</v>
      </c>
      <c r="B8" s="540" t="s">
        <v>1623</v>
      </c>
      <c r="C8" s="540" t="s">
        <v>1882</v>
      </c>
      <c r="D8" s="540" t="s">
        <v>1883</v>
      </c>
      <c r="E8" s="540" t="s">
        <v>1884</v>
      </c>
      <c r="F8" s="540" t="s">
        <v>1885</v>
      </c>
      <c r="G8" s="643" t="s">
        <v>1886</v>
      </c>
      <c r="H8" s="644" t="s">
        <v>1887</v>
      </c>
      <c r="I8" s="644" t="s">
        <v>1888</v>
      </c>
      <c r="J8" s="643" t="s">
        <v>1889</v>
      </c>
      <c r="K8" s="546" t="s">
        <v>1890</v>
      </c>
      <c r="L8" s="1191" t="s">
        <v>1891</v>
      </c>
      <c r="M8" s="1192" t="s">
        <v>1892</v>
      </c>
      <c r="N8" s="1193" t="s">
        <v>1381</v>
      </c>
      <c r="O8" s="741" t="s">
        <v>1893</v>
      </c>
      <c r="P8" s="1088" t="s">
        <v>1630</v>
      </c>
      <c r="Q8" s="1192" t="s">
        <v>1380</v>
      </c>
      <c r="R8" s="1194" t="s">
        <v>1631</v>
      </c>
      <c r="S8" s="1192" t="s">
        <v>1894</v>
      </c>
      <c r="T8" s="1195" t="s">
        <v>1632</v>
      </c>
      <c r="U8" s="1089" t="s">
        <v>1385</v>
      </c>
      <c r="V8" s="1090" t="s">
        <v>1639</v>
      </c>
      <c r="W8" s="1091" t="s">
        <v>1640</v>
      </c>
      <c r="X8" s="1092" t="s">
        <v>1633</v>
      </c>
      <c r="Y8" s="1093" t="s">
        <v>1638</v>
      </c>
      <c r="Z8" s="1094" t="s">
        <v>1625</v>
      </c>
      <c r="AA8" s="542"/>
      <c r="AB8" s="543"/>
    </row>
    <row r="9" spans="1:46" s="299" customFormat="1" ht="88.5" customHeight="1">
      <c r="A9" s="304">
        <v>1</v>
      </c>
      <c r="B9" s="304" t="str">
        <f t="shared" ref="B9:B40" si="1">IF(N9="","",MID($M$4,15,100)&amp;$N9)</f>
        <v>DPK-QF-11DPKERF5509PK</v>
      </c>
      <c r="C9" s="304">
        <f>IF($N8=$N9,$C8+1,1)</f>
        <v>1</v>
      </c>
      <c r="D9" s="304" t="str">
        <f>B9&amp;C9</f>
        <v>DPK-QF-11DPKERF5509PK1</v>
      </c>
      <c r="E9" s="304">
        <f>IF(N9="",0,SUMIF(기획현황!$D:$D,$B9,기획현황!$AF:$AF))</f>
        <v>200</v>
      </c>
      <c r="F9" s="304">
        <f>T9*X9</f>
        <v>162000</v>
      </c>
      <c r="G9" s="645" t="str">
        <f>IF($N9="","",$M$4)</f>
        <v>RXK-KIDS-14FW-DPK-QF-11</v>
      </c>
      <c r="H9" s="645">
        <f ca="1">IF($N9="","",$R$4)</f>
        <v>42520</v>
      </c>
      <c r="I9" s="645">
        <f ca="1">IF($N9="","",$V$4)</f>
        <v>42525</v>
      </c>
      <c r="J9" s="645" t="str">
        <f>IF($N9="","",$Y$4)</f>
        <v>햇츠온 MD 유란대리</v>
      </c>
      <c r="K9" s="742"/>
      <c r="L9" s="1302"/>
      <c r="M9" s="1263" t="s">
        <v>5930</v>
      </c>
      <c r="N9" s="1264" t="s">
        <v>5929</v>
      </c>
      <c r="O9" s="1039" t="s">
        <v>5931</v>
      </c>
      <c r="P9" s="1040" t="s">
        <v>5932</v>
      </c>
      <c r="Q9" s="1041" t="s">
        <v>5933</v>
      </c>
      <c r="R9" s="1042" t="s">
        <v>5934</v>
      </c>
      <c r="S9" s="1041"/>
      <c r="T9" s="1043">
        <v>3600</v>
      </c>
      <c r="U9" s="1004" t="s">
        <v>5935</v>
      </c>
      <c r="V9" s="1073" t="s">
        <v>5936</v>
      </c>
      <c r="W9" s="756" t="s">
        <v>5937</v>
      </c>
      <c r="X9" s="1074">
        <v>45</v>
      </c>
      <c r="Y9" s="747"/>
      <c r="Z9" s="1271">
        <f t="shared" ref="Z9:Z14" si="2">IF(ISERROR(X9/E9)=TRUE,0,X9/E9)</f>
        <v>0.22500000000000001</v>
      </c>
      <c r="AA9" s="431"/>
      <c r="AB9" s="430"/>
      <c r="AC9" s="740"/>
      <c r="AE9" s="430"/>
      <c r="AF9" s="551"/>
      <c r="AG9" s="551"/>
      <c r="AH9" s="552"/>
      <c r="AI9" s="430"/>
      <c r="AJ9" s="430"/>
      <c r="AK9" s="553"/>
      <c r="AL9" s="430"/>
      <c r="AM9" s="554"/>
      <c r="AN9" s="430"/>
      <c r="AO9" s="430"/>
      <c r="AP9" s="555"/>
      <c r="AQ9" s="556"/>
      <c r="AR9" s="430"/>
      <c r="AS9" s="430"/>
      <c r="AT9" s="557"/>
    </row>
    <row r="10" spans="1:46" s="299" customFormat="1" ht="88.5" customHeight="1" collapsed="1">
      <c r="A10" s="304">
        <f>A9+1</f>
        <v>2</v>
      </c>
      <c r="B10" s="304" t="str">
        <f t="shared" si="1"/>
        <v/>
      </c>
      <c r="C10" s="304">
        <f t="shared" ref="C10:C68" si="3">IF($N9=$N10,$C9+1,1)</f>
        <v>1</v>
      </c>
      <c r="D10" s="304" t="str">
        <f t="shared" ref="D10:D68" si="4">B10&amp;C10</f>
        <v>1</v>
      </c>
      <c r="E10" s="304">
        <f>IF(N10="",0,SUMIF(기획현황!$D:$D,$B10,기획현황!$AF:$AF))</f>
        <v>0</v>
      </c>
      <c r="F10" s="304">
        <f t="shared" ref="F10:F68" si="5">T10*X10</f>
        <v>0</v>
      </c>
      <c r="G10" s="645" t="str">
        <f t="shared" ref="G10:G73" si="6">IF($N10="","",$M$4)</f>
        <v/>
      </c>
      <c r="H10" s="645" t="str">
        <f t="shared" ref="H10:H73" si="7">IF($N10="","",$R$4)</f>
        <v/>
      </c>
      <c r="I10" s="645" t="str">
        <f t="shared" ref="I10:I73" si="8">IF($N10="","",$V$4)</f>
        <v/>
      </c>
      <c r="J10" s="645" t="str">
        <f t="shared" ref="J10:J73" si="9">IF($N10="","",$Y$4)</f>
        <v/>
      </c>
      <c r="K10" s="742"/>
      <c r="L10" s="1302"/>
      <c r="M10" s="1263"/>
      <c r="N10" s="1264"/>
      <c r="O10" s="1039"/>
      <c r="P10" s="1040"/>
      <c r="Q10" s="1041"/>
      <c r="R10" s="1042"/>
      <c r="S10" s="1041"/>
      <c r="T10" s="1043"/>
      <c r="U10" s="1004"/>
      <c r="V10" s="1073"/>
      <c r="W10" s="756"/>
      <c r="X10" s="1078"/>
      <c r="Y10" s="1047"/>
      <c r="Z10" s="1272">
        <f t="shared" si="2"/>
        <v>0</v>
      </c>
      <c r="AA10" s="431"/>
      <c r="AB10" s="430"/>
      <c r="AC10" s="740"/>
      <c r="AE10" s="430"/>
      <c r="AF10" s="551"/>
      <c r="AG10" s="551"/>
      <c r="AH10" s="552"/>
      <c r="AI10" s="430"/>
      <c r="AJ10" s="430"/>
      <c r="AK10" s="553"/>
      <c r="AL10" s="430"/>
      <c r="AM10" s="554"/>
      <c r="AN10" s="430"/>
      <c r="AO10" s="430"/>
      <c r="AP10" s="555"/>
      <c r="AQ10" s="556"/>
      <c r="AR10" s="430"/>
      <c r="AS10" s="430"/>
      <c r="AT10" s="557"/>
    </row>
    <row r="11" spans="1:46" s="299" customFormat="1" ht="88.5" customHeight="1">
      <c r="A11" s="304">
        <f t="shared" ref="A11:A68" si="10">A10+1</f>
        <v>3</v>
      </c>
      <c r="B11" s="304" t="str">
        <f t="shared" si="1"/>
        <v/>
      </c>
      <c r="C11" s="304">
        <f t="shared" si="3"/>
        <v>2</v>
      </c>
      <c r="D11" s="304" t="str">
        <f t="shared" si="4"/>
        <v>2</v>
      </c>
      <c r="E11" s="304">
        <f>IF(N11="",0,SUMIF(기획현황!$D:$D,$B11,기획현황!$AF:$AF))</f>
        <v>0</v>
      </c>
      <c r="F11" s="304">
        <f t="shared" si="5"/>
        <v>0</v>
      </c>
      <c r="G11" s="645" t="str">
        <f t="shared" si="6"/>
        <v/>
      </c>
      <c r="H11" s="645" t="str">
        <f t="shared" si="7"/>
        <v/>
      </c>
      <c r="I11" s="645" t="str">
        <f t="shared" si="8"/>
        <v/>
      </c>
      <c r="J11" s="645" t="str">
        <f t="shared" si="9"/>
        <v/>
      </c>
      <c r="K11" s="742"/>
      <c r="L11" s="1302"/>
      <c r="M11" s="1005"/>
      <c r="N11" s="755"/>
      <c r="O11" s="1039"/>
      <c r="P11" s="1040"/>
      <c r="Q11" s="1041"/>
      <c r="R11" s="1301"/>
      <c r="S11" s="1041"/>
      <c r="T11" s="1043"/>
      <c r="U11" s="1004"/>
      <c r="V11" s="1073"/>
      <c r="W11" s="756"/>
      <c r="X11" s="1304"/>
      <c r="Y11" s="1048"/>
      <c r="Z11" s="1272">
        <f t="shared" si="2"/>
        <v>0</v>
      </c>
      <c r="AA11" s="431"/>
      <c r="AB11" s="430"/>
      <c r="AC11" s="740"/>
      <c r="AE11" s="430"/>
      <c r="AF11" s="430"/>
      <c r="AG11" s="430"/>
      <c r="AH11" s="430"/>
      <c r="AI11" s="430"/>
      <c r="AJ11" s="430"/>
      <c r="AK11" s="430"/>
      <c r="AL11" s="430"/>
      <c r="AM11" s="430"/>
      <c r="AN11" s="430"/>
      <c r="AO11" s="430"/>
      <c r="AP11" s="430"/>
      <c r="AQ11" s="430"/>
      <c r="AR11" s="430"/>
      <c r="AS11" s="430"/>
      <c r="AT11" s="430"/>
    </row>
    <row r="12" spans="1:46" s="299" customFormat="1" ht="88.5" customHeight="1">
      <c r="A12" s="304">
        <f t="shared" si="10"/>
        <v>4</v>
      </c>
      <c r="B12" s="304" t="str">
        <f t="shared" si="1"/>
        <v/>
      </c>
      <c r="C12" s="304">
        <f t="shared" si="3"/>
        <v>3</v>
      </c>
      <c r="D12" s="304" t="str">
        <f t="shared" si="4"/>
        <v>3</v>
      </c>
      <c r="E12" s="304">
        <f>IF(N12="",0,SUMIF(기획현황!$D:$D,$B12,기획현황!$AF:$AF))</f>
        <v>0</v>
      </c>
      <c r="F12" s="304">
        <f t="shared" si="5"/>
        <v>0</v>
      </c>
      <c r="G12" s="645" t="str">
        <f t="shared" si="6"/>
        <v/>
      </c>
      <c r="H12" s="645" t="str">
        <f t="shared" si="7"/>
        <v/>
      </c>
      <c r="I12" s="645" t="str">
        <f t="shared" si="8"/>
        <v/>
      </c>
      <c r="J12" s="645" t="str">
        <f t="shared" si="9"/>
        <v/>
      </c>
      <c r="K12" s="742"/>
      <c r="L12" s="1302"/>
      <c r="M12" s="1005"/>
      <c r="N12" s="755"/>
      <c r="O12" s="1039"/>
      <c r="P12" s="1040"/>
      <c r="Q12" s="1041"/>
      <c r="R12" s="1042"/>
      <c r="S12" s="1041"/>
      <c r="T12" s="1043"/>
      <c r="U12" s="1004"/>
      <c r="V12" s="1073"/>
      <c r="W12" s="756"/>
      <c r="X12" s="1316"/>
      <c r="Y12" s="1047"/>
      <c r="Z12" s="1272">
        <f t="shared" si="2"/>
        <v>0</v>
      </c>
      <c r="AA12" s="431"/>
      <c r="AB12" s="430"/>
      <c r="AC12" s="740"/>
    </row>
    <row r="13" spans="1:46" s="299" customFormat="1" ht="88.5" customHeight="1">
      <c r="A13" s="304">
        <f t="shared" si="10"/>
        <v>5</v>
      </c>
      <c r="B13" s="304" t="str">
        <f t="shared" si="1"/>
        <v/>
      </c>
      <c r="C13" s="304">
        <f t="shared" si="3"/>
        <v>4</v>
      </c>
      <c r="D13" s="304" t="str">
        <f t="shared" si="4"/>
        <v>4</v>
      </c>
      <c r="E13" s="304">
        <f>IF(N13="",0,SUMIF(기획현황!$D:$D,$B13,기획현황!$AF:$AF))</f>
        <v>0</v>
      </c>
      <c r="F13" s="304">
        <f t="shared" si="5"/>
        <v>0</v>
      </c>
      <c r="G13" s="645" t="str">
        <f t="shared" si="6"/>
        <v/>
      </c>
      <c r="H13" s="645" t="str">
        <f t="shared" si="7"/>
        <v/>
      </c>
      <c r="I13" s="645" t="str">
        <f t="shared" si="8"/>
        <v/>
      </c>
      <c r="J13" s="645" t="str">
        <f t="shared" si="9"/>
        <v/>
      </c>
      <c r="K13" s="742"/>
      <c r="L13" s="1302"/>
      <c r="M13" s="1005"/>
      <c r="N13" s="755"/>
      <c r="O13" s="1039"/>
      <c r="P13" s="1040"/>
      <c r="Q13" s="1041"/>
      <c r="R13" s="1042"/>
      <c r="S13" s="1041"/>
      <c r="T13" s="1043"/>
      <c r="U13" s="1004"/>
      <c r="V13" s="1073"/>
      <c r="W13" s="756"/>
      <c r="X13" s="1304"/>
      <c r="Y13" s="1047"/>
      <c r="Z13" s="1272">
        <f t="shared" si="2"/>
        <v>0</v>
      </c>
      <c r="AA13" s="431"/>
      <c r="AB13" s="430"/>
      <c r="AC13" s="740"/>
    </row>
    <row r="14" spans="1:46" s="299" customFormat="1" ht="88.5" customHeight="1">
      <c r="A14" s="304">
        <f t="shared" si="10"/>
        <v>6</v>
      </c>
      <c r="B14" s="304" t="str">
        <f t="shared" si="1"/>
        <v/>
      </c>
      <c r="C14" s="304">
        <f t="shared" si="3"/>
        <v>5</v>
      </c>
      <c r="D14" s="304" t="str">
        <f t="shared" si="4"/>
        <v>5</v>
      </c>
      <c r="E14" s="304">
        <f>IF(N14="",0,SUMIF(기획현황!$D:$D,$B14,기획현황!$AF:$AF))</f>
        <v>0</v>
      </c>
      <c r="F14" s="304">
        <f t="shared" si="5"/>
        <v>0</v>
      </c>
      <c r="G14" s="645" t="str">
        <f t="shared" si="6"/>
        <v/>
      </c>
      <c r="H14" s="645" t="str">
        <f t="shared" si="7"/>
        <v/>
      </c>
      <c r="I14" s="645" t="str">
        <f t="shared" si="8"/>
        <v/>
      </c>
      <c r="J14" s="645" t="str">
        <f t="shared" si="9"/>
        <v/>
      </c>
      <c r="K14" s="742"/>
      <c r="L14" s="1302"/>
      <c r="M14" s="1005"/>
      <c r="N14" s="755"/>
      <c r="O14" s="1039"/>
      <c r="P14" s="1040"/>
      <c r="Q14" s="1041"/>
      <c r="R14" s="1042"/>
      <c r="S14" s="1041"/>
      <c r="T14" s="1043"/>
      <c r="U14" s="1004"/>
      <c r="V14" s="1073"/>
      <c r="W14" s="756"/>
      <c r="X14" s="1304"/>
      <c r="Y14" s="744"/>
      <c r="Z14" s="1272">
        <f t="shared" si="2"/>
        <v>0</v>
      </c>
      <c r="AA14" s="431"/>
      <c r="AB14" s="430"/>
      <c r="AC14" s="740"/>
    </row>
    <row r="15" spans="1:46" s="299" customFormat="1" ht="88.5" customHeight="1" collapsed="1">
      <c r="A15" s="304">
        <f t="shared" si="10"/>
        <v>7</v>
      </c>
      <c r="B15" s="304" t="str">
        <f t="shared" si="1"/>
        <v/>
      </c>
      <c r="C15" s="304">
        <f t="shared" si="3"/>
        <v>6</v>
      </c>
      <c r="D15" s="304" t="str">
        <f t="shared" si="4"/>
        <v>6</v>
      </c>
      <c r="E15" s="304">
        <f>IF(N15="",0,SUMIF(기획현황!$D:$D,$B15,기획현황!$AF:$AF))</f>
        <v>0</v>
      </c>
      <c r="F15" s="304">
        <f t="shared" si="5"/>
        <v>0</v>
      </c>
      <c r="G15" s="645" t="str">
        <f t="shared" si="6"/>
        <v/>
      </c>
      <c r="H15" s="645" t="str">
        <f t="shared" si="7"/>
        <v/>
      </c>
      <c r="I15" s="645" t="str">
        <f t="shared" si="8"/>
        <v/>
      </c>
      <c r="J15" s="645" t="str">
        <f t="shared" si="9"/>
        <v/>
      </c>
      <c r="K15" s="742"/>
      <c r="L15" s="1302"/>
      <c r="M15" s="1005"/>
      <c r="N15" s="755"/>
      <c r="O15" s="1039"/>
      <c r="P15" s="1040"/>
      <c r="Q15" s="1041"/>
      <c r="R15" s="1042"/>
      <c r="S15" s="1041"/>
      <c r="T15" s="1043"/>
      <c r="U15" s="1004"/>
      <c r="V15" s="1073"/>
      <c r="W15" s="756"/>
      <c r="X15" s="1075"/>
      <c r="Y15" s="745"/>
      <c r="Z15" s="1303">
        <f t="shared" ref="Z15:Z62" si="11">IF(ISERROR(X15/E15)=TRUE,0,X15/E15)</f>
        <v>0</v>
      </c>
      <c r="AA15" s="431"/>
      <c r="AB15" s="430"/>
      <c r="AC15" s="740"/>
    </row>
    <row r="16" spans="1:46" s="299" customFormat="1" ht="88.5" customHeight="1" collapsed="1">
      <c r="A16" s="304">
        <f t="shared" si="10"/>
        <v>8</v>
      </c>
      <c r="B16" s="304" t="str">
        <f t="shared" si="1"/>
        <v/>
      </c>
      <c r="C16" s="304">
        <f t="shared" si="3"/>
        <v>7</v>
      </c>
      <c r="D16" s="304" t="str">
        <f t="shared" si="4"/>
        <v>7</v>
      </c>
      <c r="E16" s="304">
        <f>IF(N16="",0,SUMIF(기획현황!$D:$D,$B16,기획현황!$AF:$AF))</f>
        <v>0</v>
      </c>
      <c r="F16" s="304">
        <f t="shared" si="5"/>
        <v>0</v>
      </c>
      <c r="G16" s="645" t="str">
        <f t="shared" si="6"/>
        <v/>
      </c>
      <c r="H16" s="645" t="str">
        <f t="shared" si="7"/>
        <v/>
      </c>
      <c r="I16" s="645" t="str">
        <f t="shared" si="8"/>
        <v/>
      </c>
      <c r="J16" s="645" t="str">
        <f t="shared" si="9"/>
        <v/>
      </c>
      <c r="K16" s="742"/>
      <c r="L16" s="1302"/>
      <c r="M16" s="1044"/>
      <c r="N16" s="1045"/>
      <c r="O16" s="1039"/>
      <c r="P16" s="1040"/>
      <c r="Q16" s="1041"/>
      <c r="R16" s="1042"/>
      <c r="S16" s="1041"/>
      <c r="T16" s="1043"/>
      <c r="U16" s="1004"/>
      <c r="V16" s="1073"/>
      <c r="W16" s="756"/>
      <c r="X16" s="1075"/>
      <c r="Y16" s="745"/>
      <c r="Z16" s="1303">
        <f t="shared" si="11"/>
        <v>0</v>
      </c>
      <c r="AA16" s="431"/>
      <c r="AB16" s="430"/>
    </row>
    <row r="17" spans="1:46" s="299" customFormat="1" ht="88.5" customHeight="1">
      <c r="A17" s="304">
        <f t="shared" si="10"/>
        <v>9</v>
      </c>
      <c r="B17" s="304" t="str">
        <f t="shared" si="1"/>
        <v/>
      </c>
      <c r="C17" s="304">
        <f t="shared" si="3"/>
        <v>8</v>
      </c>
      <c r="D17" s="304" t="str">
        <f t="shared" si="4"/>
        <v>8</v>
      </c>
      <c r="E17" s="304">
        <f>IF(N17="",0,SUMIF(기획현황!$D:$D,$B17,기획현황!$AF:$AF))</f>
        <v>0</v>
      </c>
      <c r="F17" s="304">
        <f t="shared" si="5"/>
        <v>0</v>
      </c>
      <c r="G17" s="645" t="str">
        <f t="shared" si="6"/>
        <v/>
      </c>
      <c r="H17" s="645" t="str">
        <f t="shared" si="7"/>
        <v/>
      </c>
      <c r="I17" s="645" t="str">
        <f t="shared" si="8"/>
        <v/>
      </c>
      <c r="J17" s="645" t="str">
        <f t="shared" si="9"/>
        <v/>
      </c>
      <c r="K17" s="742"/>
      <c r="L17" s="1158"/>
      <c r="M17" s="1044"/>
      <c r="N17" s="1045"/>
      <c r="O17" s="1039"/>
      <c r="P17" s="1040"/>
      <c r="Q17" s="1041"/>
      <c r="R17" s="1042"/>
      <c r="S17" s="1041"/>
      <c r="T17" s="1043"/>
      <c r="U17" s="1046"/>
      <c r="V17" s="1077"/>
      <c r="W17" s="756"/>
      <c r="X17" s="1075"/>
      <c r="Y17" s="745"/>
      <c r="Z17" s="435">
        <f t="shared" si="11"/>
        <v>0</v>
      </c>
      <c r="AA17" s="431"/>
      <c r="AB17" s="430"/>
      <c r="AE17" s="430"/>
      <c r="AF17" s="551"/>
      <c r="AG17" s="551"/>
      <c r="AH17" s="552"/>
      <c r="AI17" s="430"/>
      <c r="AJ17" s="430"/>
      <c r="AK17" s="553"/>
      <c r="AL17" s="430"/>
      <c r="AM17" s="554"/>
      <c r="AN17" s="430"/>
      <c r="AO17" s="430"/>
      <c r="AP17" s="555"/>
      <c r="AQ17" s="556"/>
      <c r="AR17" s="555"/>
      <c r="AS17" s="430"/>
      <c r="AT17" s="557"/>
    </row>
    <row r="18" spans="1:46" s="299" customFormat="1" ht="88.5" customHeight="1">
      <c r="A18" s="304">
        <f t="shared" si="10"/>
        <v>10</v>
      </c>
      <c r="B18" s="304" t="str">
        <f t="shared" si="1"/>
        <v/>
      </c>
      <c r="C18" s="304">
        <f t="shared" si="3"/>
        <v>9</v>
      </c>
      <c r="D18" s="304" t="str">
        <f t="shared" si="4"/>
        <v>9</v>
      </c>
      <c r="E18" s="304">
        <f>IF(N18="",0,SUMIF(기획현황!$D:$D,$B18,기획현황!$AF:$AF))</f>
        <v>0</v>
      </c>
      <c r="F18" s="304">
        <f t="shared" si="5"/>
        <v>0</v>
      </c>
      <c r="G18" s="645" t="str">
        <f t="shared" si="6"/>
        <v/>
      </c>
      <c r="H18" s="645" t="str">
        <f t="shared" si="7"/>
        <v/>
      </c>
      <c r="I18" s="645" t="str">
        <f t="shared" si="8"/>
        <v/>
      </c>
      <c r="J18" s="645" t="str">
        <f t="shared" si="9"/>
        <v/>
      </c>
      <c r="K18" s="742"/>
      <c r="L18" s="1158"/>
      <c r="M18" s="1005"/>
      <c r="N18" s="755"/>
      <c r="O18" s="1039"/>
      <c r="P18" s="1040"/>
      <c r="Q18" s="1041"/>
      <c r="R18" s="1042"/>
      <c r="S18" s="1041"/>
      <c r="T18" s="1043"/>
      <c r="U18" s="1046" t="str">
        <f>IF(V18="","",VLOOKUP($V18,[2]원자재업체정보!$B:$I,2,))</f>
        <v/>
      </c>
      <c r="V18" s="1073"/>
      <c r="W18" s="756" t="str">
        <f>IF(V18="","",VLOOKUP($V18,[2]원자재업체정보!$B:$I,4,))</f>
        <v/>
      </c>
      <c r="X18" s="1075"/>
      <c r="Y18" s="745"/>
      <c r="Z18" s="435">
        <f t="shared" si="11"/>
        <v>0</v>
      </c>
      <c r="AA18" s="431"/>
      <c r="AB18" s="430"/>
      <c r="AE18" s="430"/>
      <c r="AF18" s="551"/>
      <c r="AG18" s="551"/>
      <c r="AH18" s="552"/>
      <c r="AI18" s="430"/>
      <c r="AJ18" s="430"/>
      <c r="AK18" s="553"/>
      <c r="AL18" s="430"/>
      <c r="AM18" s="554"/>
      <c r="AN18" s="430"/>
      <c r="AO18" s="430"/>
      <c r="AP18" s="555"/>
      <c r="AQ18" s="556"/>
      <c r="AR18" s="555"/>
      <c r="AS18" s="430"/>
      <c r="AT18" s="557"/>
    </row>
    <row r="19" spans="1:46" s="299" customFormat="1" ht="88.5" customHeight="1">
      <c r="A19" s="304">
        <f t="shared" si="10"/>
        <v>11</v>
      </c>
      <c r="B19" s="304" t="str">
        <f t="shared" si="1"/>
        <v/>
      </c>
      <c r="C19" s="304">
        <f t="shared" si="3"/>
        <v>10</v>
      </c>
      <c r="D19" s="304" t="str">
        <f t="shared" si="4"/>
        <v>10</v>
      </c>
      <c r="E19" s="304">
        <f>IF(N19="",0,SUMIF(기획현황!$D:$D,$B19,기획현황!$AF:$AF))</f>
        <v>0</v>
      </c>
      <c r="F19" s="304">
        <f t="shared" si="5"/>
        <v>0</v>
      </c>
      <c r="G19" s="645" t="str">
        <f t="shared" si="6"/>
        <v/>
      </c>
      <c r="H19" s="645" t="str">
        <f t="shared" si="7"/>
        <v/>
      </c>
      <c r="I19" s="645" t="str">
        <f t="shared" si="8"/>
        <v/>
      </c>
      <c r="J19" s="645" t="str">
        <f t="shared" si="9"/>
        <v/>
      </c>
      <c r="K19" s="742"/>
      <c r="L19" s="1158"/>
      <c r="M19" s="1005"/>
      <c r="N19" s="755"/>
      <c r="O19" s="1039"/>
      <c r="P19" s="1040"/>
      <c r="Q19" s="1041"/>
      <c r="R19" s="1042"/>
      <c r="S19" s="1041"/>
      <c r="T19" s="1043"/>
      <c r="U19" s="1046" t="str">
        <f>IF(V19="","",VLOOKUP($V19,[2]원자재업체정보!$B:$I,2,))</f>
        <v/>
      </c>
      <c r="V19" s="1077"/>
      <c r="W19" s="756" t="str">
        <f>IF(V19="","",VLOOKUP($V19,[2]원자재업체정보!$B:$I,4,))</f>
        <v/>
      </c>
      <c r="X19" s="1075"/>
      <c r="Y19" s="745"/>
      <c r="Z19" s="435">
        <f t="shared" si="11"/>
        <v>0</v>
      </c>
      <c r="AA19" s="431"/>
      <c r="AB19" s="430"/>
    </row>
    <row r="20" spans="1:46" s="299" customFormat="1" ht="88.5" customHeight="1">
      <c r="A20" s="304">
        <f t="shared" si="10"/>
        <v>12</v>
      </c>
      <c r="B20" s="304" t="str">
        <f t="shared" si="1"/>
        <v/>
      </c>
      <c r="C20" s="304">
        <f t="shared" si="3"/>
        <v>11</v>
      </c>
      <c r="D20" s="304" t="str">
        <f t="shared" si="4"/>
        <v>11</v>
      </c>
      <c r="E20" s="304">
        <f>IF(N20="",0,SUMIF(기획현황!$D:$D,$B20,기획현황!$AF:$AF))</f>
        <v>0</v>
      </c>
      <c r="F20" s="304">
        <f t="shared" si="5"/>
        <v>0</v>
      </c>
      <c r="G20" s="645" t="str">
        <f t="shared" si="6"/>
        <v/>
      </c>
      <c r="H20" s="645" t="str">
        <f t="shared" si="7"/>
        <v/>
      </c>
      <c r="I20" s="645" t="str">
        <f t="shared" si="8"/>
        <v/>
      </c>
      <c r="J20" s="645" t="str">
        <f t="shared" si="9"/>
        <v/>
      </c>
      <c r="K20" s="742"/>
      <c r="L20" s="1158"/>
      <c r="M20" s="1005"/>
      <c r="N20" s="755"/>
      <c r="O20" s="1039"/>
      <c r="P20" s="1040"/>
      <c r="Q20" s="1041"/>
      <c r="R20" s="1042"/>
      <c r="S20" s="1041"/>
      <c r="T20" s="1043"/>
      <c r="U20" s="1046" t="str">
        <f>IF(V20="","",VLOOKUP($V20,[2]원자재업체정보!$B:$I,2,))</f>
        <v/>
      </c>
      <c r="V20" s="1077"/>
      <c r="W20" s="756" t="str">
        <f>IF(V20="","",VLOOKUP($V20,[2]원자재업체정보!$B:$I,4,))</f>
        <v/>
      </c>
      <c r="X20" s="1075"/>
      <c r="Y20" s="745"/>
      <c r="Z20" s="435">
        <f t="shared" si="11"/>
        <v>0</v>
      </c>
      <c r="AA20" s="431"/>
      <c r="AB20" s="430"/>
    </row>
    <row r="21" spans="1:46" s="299" customFormat="1" ht="88.5" customHeight="1">
      <c r="A21" s="304">
        <f t="shared" si="10"/>
        <v>13</v>
      </c>
      <c r="B21" s="304" t="str">
        <f t="shared" si="1"/>
        <v/>
      </c>
      <c r="C21" s="304">
        <f t="shared" si="3"/>
        <v>12</v>
      </c>
      <c r="D21" s="304" t="str">
        <f t="shared" si="4"/>
        <v>12</v>
      </c>
      <c r="E21" s="304">
        <f>IF(N21="",0,SUMIF(기획현황!$D:$D,$B21,기획현황!$AF:$AF))</f>
        <v>0</v>
      </c>
      <c r="F21" s="304">
        <f t="shared" si="5"/>
        <v>0</v>
      </c>
      <c r="G21" s="645" t="str">
        <f t="shared" si="6"/>
        <v/>
      </c>
      <c r="H21" s="645" t="str">
        <f t="shared" si="7"/>
        <v/>
      </c>
      <c r="I21" s="645" t="str">
        <f t="shared" si="8"/>
        <v/>
      </c>
      <c r="J21" s="645" t="str">
        <f t="shared" si="9"/>
        <v/>
      </c>
      <c r="K21" s="742"/>
      <c r="L21" s="1158"/>
      <c r="M21" s="1005"/>
      <c r="N21" s="755"/>
      <c r="O21" s="1039"/>
      <c r="P21" s="1040"/>
      <c r="Q21" s="1041"/>
      <c r="R21" s="1042"/>
      <c r="S21" s="1041"/>
      <c r="T21" s="1043"/>
      <c r="U21" s="1046" t="str">
        <f>IF(V21="","",VLOOKUP($V21,[2]원자재업체정보!$B:$I,2,))</f>
        <v/>
      </c>
      <c r="V21" s="1077"/>
      <c r="W21" s="756" t="str">
        <f>IF(V21="","",VLOOKUP($V21,[2]원자재업체정보!$B:$I,4,))</f>
        <v/>
      </c>
      <c r="X21" s="1075"/>
      <c r="Y21" s="745"/>
      <c r="Z21" s="435">
        <f t="shared" si="11"/>
        <v>0</v>
      </c>
      <c r="AA21" s="431"/>
      <c r="AB21" s="430"/>
    </row>
    <row r="22" spans="1:46" s="299" customFormat="1" ht="88.5" customHeight="1">
      <c r="A22" s="304">
        <f t="shared" si="10"/>
        <v>14</v>
      </c>
      <c r="B22" s="304" t="str">
        <f t="shared" si="1"/>
        <v/>
      </c>
      <c r="C22" s="304">
        <f t="shared" si="3"/>
        <v>13</v>
      </c>
      <c r="D22" s="304" t="str">
        <f t="shared" si="4"/>
        <v>13</v>
      </c>
      <c r="E22" s="304">
        <f>IF(N22="",0,SUMIF(기획현황!$D:$D,$B22,기획현황!$AF:$AF))</f>
        <v>0</v>
      </c>
      <c r="F22" s="304">
        <f t="shared" si="5"/>
        <v>0</v>
      </c>
      <c r="G22" s="645" t="str">
        <f t="shared" si="6"/>
        <v/>
      </c>
      <c r="H22" s="645" t="str">
        <f t="shared" si="7"/>
        <v/>
      </c>
      <c r="I22" s="645" t="str">
        <f t="shared" si="8"/>
        <v/>
      </c>
      <c r="J22" s="645" t="str">
        <f t="shared" si="9"/>
        <v/>
      </c>
      <c r="K22" s="742"/>
      <c r="L22" s="1158"/>
      <c r="M22" s="1005"/>
      <c r="N22" s="755"/>
      <c r="O22" s="1039"/>
      <c r="P22" s="1040"/>
      <c r="Q22" s="1041"/>
      <c r="R22" s="1042"/>
      <c r="S22" s="1041"/>
      <c r="T22" s="1043"/>
      <c r="U22" s="1046" t="str">
        <f>IF(V22="","",VLOOKUP($V22,[2]원자재업체정보!$B:$I,2,))</f>
        <v/>
      </c>
      <c r="V22" s="1077"/>
      <c r="W22" s="756" t="str">
        <f>IF(V22="","",VLOOKUP($V22,[2]원자재업체정보!$B:$I,4,))</f>
        <v/>
      </c>
      <c r="X22" s="1075"/>
      <c r="Y22" s="745"/>
      <c r="Z22" s="435">
        <f t="shared" si="11"/>
        <v>0</v>
      </c>
      <c r="AA22" s="431"/>
      <c r="AB22" s="430"/>
    </row>
    <row r="23" spans="1:46" s="299" customFormat="1" ht="88.5" customHeight="1">
      <c r="A23" s="304">
        <f t="shared" si="10"/>
        <v>15</v>
      </c>
      <c r="B23" s="304" t="str">
        <f t="shared" si="1"/>
        <v/>
      </c>
      <c r="C23" s="304">
        <f t="shared" si="3"/>
        <v>14</v>
      </c>
      <c r="D23" s="304" t="str">
        <f t="shared" si="4"/>
        <v>14</v>
      </c>
      <c r="E23" s="304">
        <f>IF(N23="",0,SUMIF(기획현황!$D:$D,$B23,기획현황!$AF:$AF))</f>
        <v>0</v>
      </c>
      <c r="F23" s="304">
        <f t="shared" si="5"/>
        <v>0</v>
      </c>
      <c r="G23" s="645" t="str">
        <f t="shared" si="6"/>
        <v/>
      </c>
      <c r="H23" s="645" t="str">
        <f t="shared" si="7"/>
        <v/>
      </c>
      <c r="I23" s="645" t="str">
        <f t="shared" si="8"/>
        <v/>
      </c>
      <c r="J23" s="645" t="str">
        <f t="shared" si="9"/>
        <v/>
      </c>
      <c r="K23" s="742"/>
      <c r="L23" s="1076"/>
      <c r="M23" s="1008"/>
      <c r="N23" s="759"/>
      <c r="O23" s="756"/>
      <c r="P23" s="1035"/>
      <c r="Q23" s="1036"/>
      <c r="R23" s="1037"/>
      <c r="S23" s="1036"/>
      <c r="T23" s="1009"/>
      <c r="U23" s="1004" t="str">
        <f>IF(V23="","",VLOOKUP($V23,[2]원자재업체정보!$B:$I,2,))</f>
        <v/>
      </c>
      <c r="V23" s="1036"/>
      <c r="W23" s="756" t="str">
        <f>IF(V23="","",VLOOKUP($V23,[2]원자재업체정보!$B:$I,4,))</f>
        <v/>
      </c>
      <c r="X23" s="760"/>
      <c r="Y23" s="744"/>
      <c r="Z23" s="435">
        <f t="shared" si="11"/>
        <v>0</v>
      </c>
      <c r="AA23" s="431"/>
      <c r="AB23" s="430"/>
    </row>
    <row r="24" spans="1:46" s="299" customFormat="1" ht="88.5" customHeight="1">
      <c r="A24" s="304">
        <f t="shared" si="10"/>
        <v>16</v>
      </c>
      <c r="B24" s="304" t="str">
        <f t="shared" si="1"/>
        <v/>
      </c>
      <c r="C24" s="304">
        <f t="shared" si="3"/>
        <v>15</v>
      </c>
      <c r="D24" s="304" t="str">
        <f t="shared" si="4"/>
        <v>15</v>
      </c>
      <c r="E24" s="304">
        <f>IF(N24="",0,SUMIF(기획현황!$D:$D,$B24,기획현황!$AF:$AF))</f>
        <v>0</v>
      </c>
      <c r="F24" s="304">
        <f t="shared" si="5"/>
        <v>0</v>
      </c>
      <c r="G24" s="645" t="str">
        <f t="shared" si="6"/>
        <v/>
      </c>
      <c r="H24" s="645" t="str">
        <f t="shared" si="7"/>
        <v/>
      </c>
      <c r="I24" s="645" t="str">
        <f t="shared" si="8"/>
        <v/>
      </c>
      <c r="J24" s="645" t="str">
        <f t="shared" si="9"/>
        <v/>
      </c>
      <c r="K24" s="742"/>
      <c r="L24" s="1076"/>
      <c r="M24" s="1008"/>
      <c r="N24" s="759"/>
      <c r="O24" s="756"/>
      <c r="P24" s="1035"/>
      <c r="Q24" s="1036"/>
      <c r="R24" s="1037"/>
      <c r="S24" s="1038"/>
      <c r="T24" s="1009"/>
      <c r="U24" s="1004" t="str">
        <f>IF(V24="","",VLOOKUP($V24,[2]원자재업체정보!$B:$I,2,))</f>
        <v/>
      </c>
      <c r="V24" s="1036"/>
      <c r="W24" s="756" t="str">
        <f>IF(V24="","",VLOOKUP($V24,[2]원자재업체정보!$B:$I,4,))</f>
        <v/>
      </c>
      <c r="X24" s="760"/>
      <c r="Y24" s="744"/>
      <c r="Z24" s="435">
        <f t="shared" si="11"/>
        <v>0</v>
      </c>
      <c r="AA24" s="431"/>
      <c r="AB24" s="430"/>
    </row>
    <row r="25" spans="1:46" s="299" customFormat="1" ht="88.5" customHeight="1">
      <c r="A25" s="304">
        <f t="shared" si="10"/>
        <v>17</v>
      </c>
      <c r="B25" s="304" t="str">
        <f t="shared" si="1"/>
        <v/>
      </c>
      <c r="C25" s="304">
        <f t="shared" si="3"/>
        <v>16</v>
      </c>
      <c r="D25" s="304" t="str">
        <f t="shared" si="4"/>
        <v>16</v>
      </c>
      <c r="E25" s="304">
        <f>IF(N25="",0,SUMIF(기획현황!$D:$D,$B25,기획현황!$AF:$AF))</f>
        <v>0</v>
      </c>
      <c r="F25" s="304">
        <f t="shared" si="5"/>
        <v>0</v>
      </c>
      <c r="G25" s="645" t="str">
        <f t="shared" si="6"/>
        <v/>
      </c>
      <c r="H25" s="645" t="str">
        <f t="shared" si="7"/>
        <v/>
      </c>
      <c r="I25" s="645" t="str">
        <f t="shared" si="8"/>
        <v/>
      </c>
      <c r="J25" s="645" t="str">
        <f t="shared" si="9"/>
        <v/>
      </c>
      <c r="K25" s="742"/>
      <c r="L25" s="758"/>
      <c r="M25" s="1008"/>
      <c r="N25" s="759"/>
      <c r="O25" s="756"/>
      <c r="P25" s="1035"/>
      <c r="Q25" s="1036"/>
      <c r="R25" s="1037"/>
      <c r="S25" s="1038"/>
      <c r="T25" s="1009"/>
      <c r="U25" s="1004" t="str">
        <f>IF(V25="","",VLOOKUP($V25,[2]원자재업체정보!$B:$I,2,))</f>
        <v/>
      </c>
      <c r="V25" s="1036"/>
      <c r="W25" s="756" t="str">
        <f>IF(V25="","",VLOOKUP($V25,[2]원자재업체정보!$B:$I,4,))</f>
        <v/>
      </c>
      <c r="X25" s="762"/>
      <c r="Y25" s="743"/>
      <c r="Z25" s="435">
        <f t="shared" si="11"/>
        <v>0</v>
      </c>
      <c r="AA25" s="431"/>
      <c r="AB25" s="430"/>
    </row>
    <row r="26" spans="1:46" s="299" customFormat="1" ht="88.5" customHeight="1">
      <c r="A26" s="304">
        <f t="shared" si="10"/>
        <v>18</v>
      </c>
      <c r="B26" s="304" t="str">
        <f t="shared" si="1"/>
        <v/>
      </c>
      <c r="C26" s="304">
        <f t="shared" si="3"/>
        <v>17</v>
      </c>
      <c r="D26" s="304" t="str">
        <f t="shared" si="4"/>
        <v>17</v>
      </c>
      <c r="E26" s="304">
        <f>IF(N26="",0,SUMIF(기획현황!$D:$D,$B26,기획현황!$AF:$AF))</f>
        <v>0</v>
      </c>
      <c r="F26" s="304">
        <f t="shared" si="5"/>
        <v>0</v>
      </c>
      <c r="G26" s="645" t="str">
        <f t="shared" si="6"/>
        <v/>
      </c>
      <c r="H26" s="645" t="str">
        <f t="shared" si="7"/>
        <v/>
      </c>
      <c r="I26" s="645" t="str">
        <f t="shared" si="8"/>
        <v/>
      </c>
      <c r="J26" s="645" t="str">
        <f t="shared" si="9"/>
        <v/>
      </c>
      <c r="K26" s="742"/>
      <c r="L26" s="758"/>
      <c r="M26" s="1008"/>
      <c r="N26" s="759"/>
      <c r="O26" s="756"/>
      <c r="P26" s="1035"/>
      <c r="Q26" s="1036"/>
      <c r="R26" s="1037"/>
      <c r="S26" s="1036"/>
      <c r="T26" s="1009"/>
      <c r="U26" s="1004" t="str">
        <f>IF(V26="","",VLOOKUP($V26,[2]원자재업체정보!$B:$I,2,))</f>
        <v/>
      </c>
      <c r="V26" s="1036"/>
      <c r="W26" s="756" t="str">
        <f>IF(V26="","",VLOOKUP($V26,[2]원자재업체정보!$B:$I,4,))</f>
        <v/>
      </c>
      <c r="X26" s="762"/>
      <c r="Y26" s="743"/>
      <c r="Z26" s="435">
        <f t="shared" si="11"/>
        <v>0</v>
      </c>
      <c r="AA26" s="431"/>
      <c r="AB26" s="430"/>
    </row>
    <row r="27" spans="1:46" s="299" customFormat="1" ht="88.5" customHeight="1">
      <c r="A27" s="304">
        <f t="shared" si="10"/>
        <v>19</v>
      </c>
      <c r="B27" s="304" t="str">
        <f t="shared" si="1"/>
        <v/>
      </c>
      <c r="C27" s="304">
        <f t="shared" si="3"/>
        <v>18</v>
      </c>
      <c r="D27" s="304" t="str">
        <f t="shared" si="4"/>
        <v>18</v>
      </c>
      <c r="E27" s="304">
        <f>IF(N27="",0,SUMIF(기획현황!$D:$D,$B27,기획현황!$AF:$AF))</f>
        <v>0</v>
      </c>
      <c r="F27" s="304">
        <f t="shared" si="5"/>
        <v>0</v>
      </c>
      <c r="G27" s="645" t="str">
        <f t="shared" si="6"/>
        <v/>
      </c>
      <c r="H27" s="645" t="str">
        <f t="shared" si="7"/>
        <v/>
      </c>
      <c r="I27" s="645" t="str">
        <f t="shared" si="8"/>
        <v/>
      </c>
      <c r="J27" s="645" t="str">
        <f t="shared" si="9"/>
        <v/>
      </c>
      <c r="K27" s="742"/>
      <c r="L27" s="758"/>
      <c r="M27" s="1008"/>
      <c r="N27" s="759"/>
      <c r="O27" s="756"/>
      <c r="P27" s="1035"/>
      <c r="Q27" s="1036"/>
      <c r="R27" s="1037"/>
      <c r="S27" s="1038"/>
      <c r="T27" s="1009"/>
      <c r="U27" s="1004" t="str">
        <f>IF(V27="","",VLOOKUP($V27,[2]원자재업체정보!$B:$I,2,))</f>
        <v/>
      </c>
      <c r="V27" s="1036"/>
      <c r="W27" s="756" t="str">
        <f>IF(V27="","",VLOOKUP($V27,[2]원자재업체정보!$B:$I,4,))</f>
        <v/>
      </c>
      <c r="X27" s="760"/>
      <c r="Y27" s="743"/>
      <c r="Z27" s="435">
        <f t="shared" si="11"/>
        <v>0</v>
      </c>
      <c r="AA27" s="431"/>
      <c r="AB27" s="430"/>
    </row>
    <row r="28" spans="1:46" s="299" customFormat="1" ht="88.5" customHeight="1">
      <c r="A28" s="304">
        <f t="shared" si="10"/>
        <v>20</v>
      </c>
      <c r="B28" s="304" t="str">
        <f t="shared" si="1"/>
        <v/>
      </c>
      <c r="C28" s="304">
        <f t="shared" si="3"/>
        <v>19</v>
      </c>
      <c r="D28" s="304" t="str">
        <f t="shared" si="4"/>
        <v>19</v>
      </c>
      <c r="E28" s="304">
        <f>IF(N28="",0,SUMIF(기획현황!$D:$D,$B28,기획현황!$AF:$AF))</f>
        <v>0</v>
      </c>
      <c r="F28" s="304">
        <f t="shared" si="5"/>
        <v>0</v>
      </c>
      <c r="G28" s="645" t="str">
        <f t="shared" si="6"/>
        <v/>
      </c>
      <c r="H28" s="645" t="str">
        <f t="shared" si="7"/>
        <v/>
      </c>
      <c r="I28" s="645" t="str">
        <f t="shared" si="8"/>
        <v/>
      </c>
      <c r="J28" s="645" t="str">
        <f t="shared" si="9"/>
        <v/>
      </c>
      <c r="K28" s="742"/>
      <c r="L28" s="758"/>
      <c r="M28" s="1008"/>
      <c r="N28" s="759"/>
      <c r="O28" s="756"/>
      <c r="P28" s="1035"/>
      <c r="Q28" s="1036"/>
      <c r="R28" s="1037"/>
      <c r="S28" s="1038"/>
      <c r="T28" s="1009"/>
      <c r="U28" s="1004" t="str">
        <f>IF(V28="","",VLOOKUP($V28,[2]원자재업체정보!$B:$I,2,))</f>
        <v/>
      </c>
      <c r="V28" s="1036"/>
      <c r="W28" s="756" t="str">
        <f>IF(V28="","",VLOOKUP($V28,[2]원자재업체정보!$B:$I,4,))</f>
        <v/>
      </c>
      <c r="X28" s="760"/>
      <c r="Y28" s="743"/>
      <c r="Z28" s="435">
        <f t="shared" si="11"/>
        <v>0</v>
      </c>
      <c r="AA28" s="431"/>
      <c r="AB28" s="430"/>
    </row>
    <row r="29" spans="1:46" s="299" customFormat="1" ht="88.5" customHeight="1">
      <c r="A29" s="304">
        <f t="shared" si="10"/>
        <v>21</v>
      </c>
      <c r="B29" s="304" t="str">
        <f t="shared" si="1"/>
        <v/>
      </c>
      <c r="C29" s="304">
        <f t="shared" si="3"/>
        <v>20</v>
      </c>
      <c r="D29" s="304" t="str">
        <f t="shared" si="4"/>
        <v>20</v>
      </c>
      <c r="E29" s="304">
        <f>IF(N29="",0,SUMIF(기획현황!$D:$D,$B29,기획현황!$AF:$AF))</f>
        <v>0</v>
      </c>
      <c r="F29" s="304">
        <f t="shared" si="5"/>
        <v>0</v>
      </c>
      <c r="G29" s="645" t="str">
        <f t="shared" si="6"/>
        <v/>
      </c>
      <c r="H29" s="645" t="str">
        <f t="shared" si="7"/>
        <v/>
      </c>
      <c r="I29" s="645" t="str">
        <f t="shared" si="8"/>
        <v/>
      </c>
      <c r="J29" s="645" t="str">
        <f t="shared" si="9"/>
        <v/>
      </c>
      <c r="K29" s="387"/>
      <c r="L29" s="758"/>
      <c r="M29" s="1008"/>
      <c r="N29" s="759"/>
      <c r="O29" s="756"/>
      <c r="P29" s="757"/>
      <c r="Q29" s="1006"/>
      <c r="R29" s="1007"/>
      <c r="S29" s="1006"/>
      <c r="T29" s="1009"/>
      <c r="U29" s="1004" t="str">
        <f>IF(V29="","",VLOOKUP($V29,[2]원자재업체정보!$B:$I,2,))</f>
        <v/>
      </c>
      <c r="V29" s="1006"/>
      <c r="W29" s="756" t="str">
        <f>IF(V29="","",VLOOKUP($V29,[2]원자재업체정보!$B:$I,4,))</f>
        <v/>
      </c>
      <c r="X29" s="762"/>
      <c r="Y29" s="679"/>
      <c r="Z29" s="435">
        <f t="shared" si="11"/>
        <v>0</v>
      </c>
      <c r="AA29" s="431"/>
      <c r="AB29" s="430"/>
    </row>
    <row r="30" spans="1:46" s="299" customFormat="1" ht="88.5" customHeight="1">
      <c r="A30" s="304">
        <f t="shared" si="10"/>
        <v>22</v>
      </c>
      <c r="B30" s="304" t="str">
        <f t="shared" si="1"/>
        <v/>
      </c>
      <c r="C30" s="304">
        <f t="shared" si="3"/>
        <v>21</v>
      </c>
      <c r="D30" s="304" t="str">
        <f t="shared" si="4"/>
        <v>21</v>
      </c>
      <c r="E30" s="304">
        <f>IF(N30="",0,SUMIF(기획현황!$D:$D,$B30,기획현황!$AF:$AF))</f>
        <v>0</v>
      </c>
      <c r="F30" s="304">
        <f t="shared" si="5"/>
        <v>0</v>
      </c>
      <c r="G30" s="645" t="str">
        <f t="shared" si="6"/>
        <v/>
      </c>
      <c r="H30" s="645" t="str">
        <f t="shared" si="7"/>
        <v/>
      </c>
      <c r="I30" s="645" t="str">
        <f t="shared" si="8"/>
        <v/>
      </c>
      <c r="J30" s="645" t="str">
        <f t="shared" si="9"/>
        <v/>
      </c>
      <c r="K30" s="387"/>
      <c r="L30" s="758"/>
      <c r="M30" s="1008"/>
      <c r="N30" s="759"/>
      <c r="O30" s="756"/>
      <c r="P30" s="757"/>
      <c r="Q30" s="1006"/>
      <c r="R30" s="1007"/>
      <c r="S30" s="1006"/>
      <c r="T30" s="1009"/>
      <c r="U30" s="1004" t="str">
        <f>IF(V30="","",VLOOKUP($V30,[2]원자재업체정보!$B:$I,2,))</f>
        <v/>
      </c>
      <c r="V30" s="1006"/>
      <c r="W30" s="756" t="str">
        <f>IF(V30="","",VLOOKUP($V30,[2]원자재업체정보!$B:$I,4,))</f>
        <v/>
      </c>
      <c r="X30" s="762"/>
      <c r="Y30" s="679"/>
      <c r="Z30" s="435">
        <f t="shared" si="11"/>
        <v>0</v>
      </c>
      <c r="AA30" s="431"/>
      <c r="AB30" s="430"/>
    </row>
    <row r="31" spans="1:46" s="299" customFormat="1" ht="88.5" customHeight="1">
      <c r="A31" s="304">
        <f t="shared" si="10"/>
        <v>23</v>
      </c>
      <c r="B31" s="304" t="str">
        <f t="shared" si="1"/>
        <v/>
      </c>
      <c r="C31" s="304">
        <f t="shared" si="3"/>
        <v>22</v>
      </c>
      <c r="D31" s="304" t="str">
        <f t="shared" si="4"/>
        <v>22</v>
      </c>
      <c r="E31" s="304">
        <f>IF(N31="",0,SUMIF(기획현황!$D:$D,$B31,기획현황!$AF:$AF))</f>
        <v>0</v>
      </c>
      <c r="F31" s="304">
        <f t="shared" si="5"/>
        <v>0</v>
      </c>
      <c r="G31" s="645" t="str">
        <f t="shared" si="6"/>
        <v/>
      </c>
      <c r="H31" s="645" t="str">
        <f t="shared" si="7"/>
        <v/>
      </c>
      <c r="I31" s="645" t="str">
        <f t="shared" si="8"/>
        <v/>
      </c>
      <c r="J31" s="645" t="str">
        <f t="shared" si="9"/>
        <v/>
      </c>
      <c r="K31" s="387"/>
      <c r="L31" s="758"/>
      <c r="M31" s="1012"/>
      <c r="N31" s="1008"/>
      <c r="O31" s="756"/>
      <c r="P31" s="761"/>
      <c r="Q31" s="1006"/>
      <c r="R31" s="1007"/>
      <c r="S31" s="1010"/>
      <c r="T31" s="1011"/>
      <c r="U31" s="1004" t="str">
        <f>IF(V31="","",VLOOKUP($V31,[2]원자재업체정보!$B:$I,2,))</f>
        <v/>
      </c>
      <c r="V31" s="1022"/>
      <c r="W31" s="756" t="str">
        <f>IF(V31="","",VLOOKUP($V31,[2]원자재업체정보!$B:$I,4,))</f>
        <v/>
      </c>
      <c r="X31" s="762"/>
      <c r="Y31" s="679"/>
      <c r="Z31" s="435">
        <f t="shared" si="11"/>
        <v>0</v>
      </c>
      <c r="AA31" s="431"/>
      <c r="AB31" s="430"/>
    </row>
    <row r="32" spans="1:46" s="299" customFormat="1" ht="88.5" customHeight="1">
      <c r="A32" s="304">
        <f t="shared" si="10"/>
        <v>24</v>
      </c>
      <c r="B32" s="304" t="str">
        <f t="shared" si="1"/>
        <v/>
      </c>
      <c r="C32" s="304">
        <f t="shared" si="3"/>
        <v>23</v>
      </c>
      <c r="D32" s="304" t="str">
        <f t="shared" si="4"/>
        <v>23</v>
      </c>
      <c r="E32" s="304">
        <f>IF(N32="",0,SUMIF(기획현황!$D:$D,$B32,기획현황!$AF:$AF))</f>
        <v>0</v>
      </c>
      <c r="F32" s="304">
        <f t="shared" si="5"/>
        <v>0</v>
      </c>
      <c r="G32" s="645" t="str">
        <f t="shared" si="6"/>
        <v/>
      </c>
      <c r="H32" s="645" t="str">
        <f t="shared" si="7"/>
        <v/>
      </c>
      <c r="I32" s="645" t="str">
        <f t="shared" si="8"/>
        <v/>
      </c>
      <c r="J32" s="645" t="str">
        <f t="shared" si="9"/>
        <v/>
      </c>
      <c r="K32" s="387"/>
      <c r="L32" s="758"/>
      <c r="M32" s="1008"/>
      <c r="N32" s="1008"/>
      <c r="O32" s="756"/>
      <c r="P32" s="761"/>
      <c r="Q32" s="1006"/>
      <c r="R32" s="1007"/>
      <c r="S32" s="1013"/>
      <c r="T32" s="1011"/>
      <c r="U32" s="1004" t="str">
        <f>IF(V32="","",VLOOKUP($V32,[2]원자재업체정보!$B:$I,2,))</f>
        <v/>
      </c>
      <c r="V32" s="1022"/>
      <c r="W32" s="756" t="str">
        <f>IF(V32="","",VLOOKUP($V32,[2]원자재업체정보!$B:$I,4,))</f>
        <v/>
      </c>
      <c r="X32" s="762"/>
      <c r="Y32" s="679"/>
      <c r="Z32" s="435">
        <f t="shared" si="11"/>
        <v>0</v>
      </c>
      <c r="AA32" s="431"/>
      <c r="AB32" s="430"/>
    </row>
    <row r="33" spans="1:28" s="299" customFormat="1" ht="88.5" customHeight="1">
      <c r="A33" s="304">
        <f t="shared" si="10"/>
        <v>25</v>
      </c>
      <c r="B33" s="304" t="str">
        <f t="shared" si="1"/>
        <v/>
      </c>
      <c r="C33" s="304">
        <f t="shared" si="3"/>
        <v>24</v>
      </c>
      <c r="D33" s="304" t="str">
        <f t="shared" si="4"/>
        <v>24</v>
      </c>
      <c r="E33" s="304">
        <f>IF(N33="",0,SUMIF(기획현황!$D:$D,$B33,기획현황!$AF:$AF))</f>
        <v>0</v>
      </c>
      <c r="F33" s="304">
        <f t="shared" si="5"/>
        <v>0</v>
      </c>
      <c r="G33" s="645" t="str">
        <f t="shared" si="6"/>
        <v/>
      </c>
      <c r="H33" s="645" t="str">
        <f t="shared" si="7"/>
        <v/>
      </c>
      <c r="I33" s="645" t="str">
        <f t="shared" si="8"/>
        <v/>
      </c>
      <c r="J33" s="645" t="str">
        <f t="shared" si="9"/>
        <v/>
      </c>
      <c r="K33" s="387"/>
      <c r="L33" s="758"/>
      <c r="M33" s="1008"/>
      <c r="N33" s="1008"/>
      <c r="O33" s="756"/>
      <c r="P33" s="761"/>
      <c r="Q33" s="1006"/>
      <c r="R33" s="1007"/>
      <c r="S33" s="1013"/>
      <c r="T33" s="1011"/>
      <c r="U33" s="1004" t="str">
        <f>IF(V33="","",VLOOKUP($V33,[2]원자재업체정보!$B:$I,2,))</f>
        <v/>
      </c>
      <c r="V33" s="1022"/>
      <c r="W33" s="756" t="str">
        <f>IF(V33="","",VLOOKUP($V33,[2]원자재업체정보!$B:$I,4,))</f>
        <v/>
      </c>
      <c r="X33" s="762"/>
      <c r="Y33" s="296"/>
      <c r="Z33" s="435">
        <f t="shared" si="11"/>
        <v>0</v>
      </c>
      <c r="AA33" s="431"/>
      <c r="AB33" s="430"/>
    </row>
    <row r="34" spans="1:28" s="299" customFormat="1" ht="88.5" customHeight="1">
      <c r="A34" s="304">
        <f t="shared" si="10"/>
        <v>26</v>
      </c>
      <c r="B34" s="304" t="str">
        <f t="shared" si="1"/>
        <v/>
      </c>
      <c r="C34" s="304">
        <f t="shared" si="3"/>
        <v>25</v>
      </c>
      <c r="D34" s="304" t="str">
        <f t="shared" si="4"/>
        <v>25</v>
      </c>
      <c r="E34" s="304">
        <f>IF(N34="",0,SUMIF(기획현황!$D:$D,$B34,기획현황!$AF:$AF))</f>
        <v>0</v>
      </c>
      <c r="F34" s="304">
        <f t="shared" si="5"/>
        <v>0</v>
      </c>
      <c r="G34" s="645" t="str">
        <f t="shared" si="6"/>
        <v/>
      </c>
      <c r="H34" s="645" t="str">
        <f t="shared" si="7"/>
        <v/>
      </c>
      <c r="I34" s="645" t="str">
        <f t="shared" si="8"/>
        <v/>
      </c>
      <c r="J34" s="645" t="str">
        <f t="shared" si="9"/>
        <v/>
      </c>
      <c r="K34" s="387"/>
      <c r="L34" s="758"/>
      <c r="M34" s="1008"/>
      <c r="N34" s="1008"/>
      <c r="O34" s="756"/>
      <c r="P34" s="761"/>
      <c r="Q34" s="1006"/>
      <c r="R34" s="1007"/>
      <c r="S34" s="1013"/>
      <c r="T34" s="1011"/>
      <c r="U34" s="1004" t="str">
        <f>IF(V34="","",VLOOKUP($V34,[2]원자재업체정보!$B:$I,2,))</f>
        <v/>
      </c>
      <c r="V34" s="1021"/>
      <c r="W34" s="756" t="str">
        <f>IF(V34="","",VLOOKUP($V34,[2]원자재업체정보!$B:$I,4,))</f>
        <v/>
      </c>
      <c r="X34" s="762"/>
      <c r="Y34" s="296"/>
      <c r="Z34" s="435">
        <f t="shared" si="11"/>
        <v>0</v>
      </c>
      <c r="AA34" s="431"/>
      <c r="AB34" s="430"/>
    </row>
    <row r="35" spans="1:28" s="299" customFormat="1" ht="88.5" customHeight="1">
      <c r="A35" s="304">
        <f t="shared" si="10"/>
        <v>27</v>
      </c>
      <c r="B35" s="304" t="str">
        <f t="shared" si="1"/>
        <v/>
      </c>
      <c r="C35" s="304">
        <f t="shared" si="3"/>
        <v>26</v>
      </c>
      <c r="D35" s="304" t="str">
        <f t="shared" si="4"/>
        <v>26</v>
      </c>
      <c r="E35" s="304">
        <f>IF(N35="",0,SUMIF(기획현황!$D:$D,$B35,기획현황!$AF:$AF))</f>
        <v>0</v>
      </c>
      <c r="F35" s="304">
        <f t="shared" si="5"/>
        <v>0</v>
      </c>
      <c r="G35" s="645" t="str">
        <f t="shared" si="6"/>
        <v/>
      </c>
      <c r="H35" s="645" t="str">
        <f t="shared" si="7"/>
        <v/>
      </c>
      <c r="I35" s="645" t="str">
        <f t="shared" si="8"/>
        <v/>
      </c>
      <c r="J35" s="645" t="str">
        <f t="shared" si="9"/>
        <v/>
      </c>
      <c r="K35" s="387"/>
      <c r="L35" s="758"/>
      <c r="M35" s="1008"/>
      <c r="N35" s="1008"/>
      <c r="O35" s="756"/>
      <c r="P35" s="761"/>
      <c r="Q35" s="1006"/>
      <c r="R35" s="1007"/>
      <c r="S35" s="1013"/>
      <c r="T35" s="1011"/>
      <c r="U35" s="1004" t="str">
        <f>IF(V35="","",VLOOKUP($V35,[2]원자재업체정보!$B:$I,2,))</f>
        <v/>
      </c>
      <c r="V35" s="1022"/>
      <c r="W35" s="756" t="str">
        <f>IF(V35="","",VLOOKUP($V35,[2]원자재업체정보!$B:$I,4,))</f>
        <v/>
      </c>
      <c r="X35" s="762"/>
      <c r="Y35" s="296"/>
      <c r="Z35" s="435">
        <f t="shared" si="11"/>
        <v>0</v>
      </c>
      <c r="AA35" s="431"/>
      <c r="AB35" s="430"/>
    </row>
    <row r="36" spans="1:28" s="299" customFormat="1" ht="88.5" customHeight="1">
      <c r="A36" s="304">
        <f t="shared" si="10"/>
        <v>28</v>
      </c>
      <c r="B36" s="304" t="str">
        <f t="shared" si="1"/>
        <v/>
      </c>
      <c r="C36" s="304">
        <f t="shared" si="3"/>
        <v>27</v>
      </c>
      <c r="D36" s="304" t="str">
        <f t="shared" si="4"/>
        <v>27</v>
      </c>
      <c r="E36" s="304">
        <f>IF(N36="",0,SUMIF(기획현황!$D:$D,$B36,기획현황!$AF:$AF))</f>
        <v>0</v>
      </c>
      <c r="F36" s="304">
        <f t="shared" si="5"/>
        <v>0</v>
      </c>
      <c r="G36" s="645" t="str">
        <f t="shared" si="6"/>
        <v/>
      </c>
      <c r="H36" s="645" t="str">
        <f t="shared" si="7"/>
        <v/>
      </c>
      <c r="I36" s="645" t="str">
        <f t="shared" si="8"/>
        <v/>
      </c>
      <c r="J36" s="645" t="str">
        <f t="shared" si="9"/>
        <v/>
      </c>
      <c r="K36" s="387"/>
      <c r="L36" s="763"/>
      <c r="M36" s="1008"/>
      <c r="N36" s="1008"/>
      <c r="O36" s="756"/>
      <c r="P36" s="761"/>
      <c r="Q36" s="1006"/>
      <c r="R36" s="1007"/>
      <c r="S36" s="1013"/>
      <c r="T36" s="1011"/>
      <c r="U36" s="1004" t="str">
        <f>IF(V36="","",VLOOKUP($V36,[2]원자재업체정보!$B:$I,2,))</f>
        <v/>
      </c>
      <c r="V36" s="1022"/>
      <c r="W36" s="756" t="str">
        <f>IF(V36="","",VLOOKUP($V36,[2]원자재업체정보!$B:$I,4,))</f>
        <v/>
      </c>
      <c r="X36" s="762"/>
      <c r="Y36" s="296"/>
      <c r="Z36" s="435">
        <f t="shared" si="11"/>
        <v>0</v>
      </c>
      <c r="AA36" s="431"/>
      <c r="AB36" s="430"/>
    </row>
    <row r="37" spans="1:28" s="299" customFormat="1" ht="88.5" customHeight="1">
      <c r="A37" s="304">
        <f t="shared" si="10"/>
        <v>29</v>
      </c>
      <c r="B37" s="304" t="str">
        <f t="shared" si="1"/>
        <v/>
      </c>
      <c r="C37" s="304">
        <f t="shared" si="3"/>
        <v>28</v>
      </c>
      <c r="D37" s="304" t="str">
        <f t="shared" si="4"/>
        <v>28</v>
      </c>
      <c r="E37" s="304">
        <f>IF(N37="",0,SUMIF(기획현황!$D:$D,$B37,기획현황!$AF:$AF))</f>
        <v>0</v>
      </c>
      <c r="F37" s="304">
        <f t="shared" si="5"/>
        <v>0</v>
      </c>
      <c r="G37" s="645" t="str">
        <f t="shared" si="6"/>
        <v/>
      </c>
      <c r="H37" s="645" t="str">
        <f t="shared" si="7"/>
        <v/>
      </c>
      <c r="I37" s="645" t="str">
        <f t="shared" si="8"/>
        <v/>
      </c>
      <c r="J37" s="645" t="str">
        <f t="shared" si="9"/>
        <v/>
      </c>
      <c r="K37" s="387"/>
      <c r="L37" s="763"/>
      <c r="M37" s="1012"/>
      <c r="N37" s="1008"/>
      <c r="O37" s="756"/>
      <c r="P37" s="761"/>
      <c r="Q37" s="1006"/>
      <c r="R37" s="1007"/>
      <c r="S37" s="1013"/>
      <c r="T37" s="1011"/>
      <c r="U37" s="1004" t="str">
        <f>IF(V37="","",VLOOKUP($V37,[2]원자재업체정보!$B:$I,2,))</f>
        <v/>
      </c>
      <c r="V37" s="1022"/>
      <c r="W37" s="756" t="str">
        <f>IF(V37="","",VLOOKUP($V37,[2]원자재업체정보!$B:$I,4,))</f>
        <v/>
      </c>
      <c r="X37" s="762"/>
      <c r="Y37" s="296"/>
      <c r="Z37" s="435">
        <f t="shared" si="11"/>
        <v>0</v>
      </c>
      <c r="AA37" s="431"/>
      <c r="AB37" s="430"/>
    </row>
    <row r="38" spans="1:28" s="299" customFormat="1" ht="88.5" customHeight="1">
      <c r="A38" s="304">
        <f t="shared" si="10"/>
        <v>30</v>
      </c>
      <c r="B38" s="304" t="str">
        <f t="shared" si="1"/>
        <v/>
      </c>
      <c r="C38" s="304">
        <f t="shared" si="3"/>
        <v>29</v>
      </c>
      <c r="D38" s="304" t="str">
        <f t="shared" si="4"/>
        <v>29</v>
      </c>
      <c r="E38" s="304">
        <f>IF(N38="",0,SUMIF(기획현황!$D:$D,$B38,기획현황!$AF:$AF))</f>
        <v>0</v>
      </c>
      <c r="F38" s="304">
        <f t="shared" si="5"/>
        <v>0</v>
      </c>
      <c r="G38" s="645" t="str">
        <f t="shared" si="6"/>
        <v/>
      </c>
      <c r="H38" s="645" t="str">
        <f t="shared" si="7"/>
        <v/>
      </c>
      <c r="I38" s="645" t="str">
        <f t="shared" si="8"/>
        <v/>
      </c>
      <c r="J38" s="645" t="str">
        <f t="shared" si="9"/>
        <v/>
      </c>
      <c r="K38" s="387"/>
      <c r="L38" s="763"/>
      <c r="M38" s="1012"/>
      <c r="N38" s="1008"/>
      <c r="O38" s="756"/>
      <c r="P38" s="761"/>
      <c r="Q38" s="1006"/>
      <c r="R38" s="1007"/>
      <c r="S38" s="1013"/>
      <c r="T38" s="1011"/>
      <c r="U38" s="1004" t="str">
        <f>IF(V38="","",VLOOKUP($V38,[2]원자재업체정보!$B:$I,2,))</f>
        <v/>
      </c>
      <c r="V38" s="1022"/>
      <c r="W38" s="756" t="str">
        <f>IF(V38="","",VLOOKUP($V38,[2]원자재업체정보!$B:$I,4,))</f>
        <v/>
      </c>
      <c r="X38" s="762"/>
      <c r="Y38" s="296"/>
      <c r="Z38" s="435">
        <f t="shared" si="11"/>
        <v>0</v>
      </c>
      <c r="AA38" s="431"/>
      <c r="AB38" s="430"/>
    </row>
    <row r="39" spans="1:28" s="299" customFormat="1" ht="88.5" customHeight="1">
      <c r="A39" s="304">
        <f t="shared" si="10"/>
        <v>31</v>
      </c>
      <c r="B39" s="304" t="str">
        <f t="shared" si="1"/>
        <v/>
      </c>
      <c r="C39" s="304">
        <f t="shared" si="3"/>
        <v>30</v>
      </c>
      <c r="D39" s="304" t="str">
        <f t="shared" si="4"/>
        <v>30</v>
      </c>
      <c r="E39" s="304">
        <f>IF(N39="",0,SUMIF(기획현황!$D:$D,$B39,기획현황!$AF:$AF))</f>
        <v>0</v>
      </c>
      <c r="F39" s="304">
        <f t="shared" si="5"/>
        <v>0</v>
      </c>
      <c r="G39" s="645" t="str">
        <f t="shared" si="6"/>
        <v/>
      </c>
      <c r="H39" s="645" t="str">
        <f t="shared" si="7"/>
        <v/>
      </c>
      <c r="I39" s="645" t="str">
        <f t="shared" si="8"/>
        <v/>
      </c>
      <c r="J39" s="645" t="str">
        <f t="shared" si="9"/>
        <v/>
      </c>
      <c r="K39" s="387"/>
      <c r="L39" s="763"/>
      <c r="M39" s="1012"/>
      <c r="N39" s="1008"/>
      <c r="O39" s="756"/>
      <c r="P39" s="761"/>
      <c r="Q39" s="1006"/>
      <c r="R39" s="1007"/>
      <c r="S39" s="1026"/>
      <c r="T39" s="1014"/>
      <c r="U39" s="1004" t="str">
        <f>IF(V39="","",VLOOKUP($V39,[2]원자재업체정보!$B:$I,2,))</f>
        <v/>
      </c>
      <c r="V39" s="757"/>
      <c r="W39" s="756" t="str">
        <f>IF(V39="","",VLOOKUP($V39,[2]원자재업체정보!$B:$I,4,))</f>
        <v/>
      </c>
      <c r="X39" s="762"/>
      <c r="Y39" s="296"/>
      <c r="Z39" s="435">
        <f t="shared" si="11"/>
        <v>0</v>
      </c>
      <c r="AA39" s="431"/>
      <c r="AB39" s="430"/>
    </row>
    <row r="40" spans="1:28" s="299" customFormat="1" ht="88.5" customHeight="1">
      <c r="A40" s="304">
        <f t="shared" si="10"/>
        <v>32</v>
      </c>
      <c r="B40" s="304" t="str">
        <f t="shared" si="1"/>
        <v/>
      </c>
      <c r="C40" s="304">
        <f t="shared" si="3"/>
        <v>31</v>
      </c>
      <c r="D40" s="304" t="str">
        <f t="shared" si="4"/>
        <v>31</v>
      </c>
      <c r="E40" s="304">
        <f>IF(N40="",0,SUMIF(기획현황!$D:$D,$B40,기획현황!$AF:$AF))</f>
        <v>0</v>
      </c>
      <c r="F40" s="304">
        <f t="shared" si="5"/>
        <v>0</v>
      </c>
      <c r="G40" s="645" t="str">
        <f t="shared" si="6"/>
        <v/>
      </c>
      <c r="H40" s="645" t="str">
        <f t="shared" si="7"/>
        <v/>
      </c>
      <c r="I40" s="645" t="str">
        <f t="shared" si="8"/>
        <v/>
      </c>
      <c r="J40" s="645" t="str">
        <f t="shared" si="9"/>
        <v/>
      </c>
      <c r="K40" s="387"/>
      <c r="L40" s="763"/>
      <c r="M40" s="1012"/>
      <c r="N40" s="1008"/>
      <c r="O40" s="756"/>
      <c r="P40" s="761"/>
      <c r="Q40" s="1006"/>
      <c r="R40" s="1007"/>
      <c r="S40" s="1026"/>
      <c r="T40" s="1014"/>
      <c r="U40" s="1004" t="str">
        <f>IF(V40="","",VLOOKUP($V40,[2]원자재업체정보!$B:$I,2,))</f>
        <v/>
      </c>
      <c r="V40" s="1022"/>
      <c r="W40" s="756" t="str">
        <f>IF(V40="","",VLOOKUP($V40,[2]원자재업체정보!$B:$I,4,))</f>
        <v/>
      </c>
      <c r="X40" s="762"/>
      <c r="Y40" s="296"/>
      <c r="Z40" s="435">
        <f t="shared" si="11"/>
        <v>0</v>
      </c>
      <c r="AA40" s="431"/>
      <c r="AB40" s="430"/>
    </row>
    <row r="41" spans="1:28" s="299" customFormat="1" ht="88.5" customHeight="1">
      <c r="A41" s="304">
        <f t="shared" si="10"/>
        <v>33</v>
      </c>
      <c r="B41" s="304" t="str">
        <f t="shared" ref="B41:B72" si="12">IF(N41="","",MID($M$4,15,100)&amp;$N41)</f>
        <v/>
      </c>
      <c r="C41" s="304">
        <f t="shared" si="3"/>
        <v>32</v>
      </c>
      <c r="D41" s="304" t="str">
        <f t="shared" si="4"/>
        <v>32</v>
      </c>
      <c r="E41" s="304">
        <f>IF(N41="",0,SUMIF(기획현황!$D:$D,$B41,기획현황!$AF:$AF))</f>
        <v>0</v>
      </c>
      <c r="F41" s="304">
        <f t="shared" si="5"/>
        <v>0</v>
      </c>
      <c r="G41" s="645" t="str">
        <f t="shared" si="6"/>
        <v/>
      </c>
      <c r="H41" s="645" t="str">
        <f t="shared" si="7"/>
        <v/>
      </c>
      <c r="I41" s="645" t="str">
        <f t="shared" si="8"/>
        <v/>
      </c>
      <c r="J41" s="645" t="str">
        <f t="shared" si="9"/>
        <v/>
      </c>
      <c r="K41" s="387"/>
      <c r="L41" s="763"/>
      <c r="M41" s="1008"/>
      <c r="N41" s="1015"/>
      <c r="O41" s="756"/>
      <c r="P41" s="761"/>
      <c r="Q41" s="1006"/>
      <c r="R41" s="1007"/>
      <c r="S41" s="1026"/>
      <c r="T41" s="1014"/>
      <c r="U41" s="1004" t="str">
        <f>IF(V41="","",VLOOKUP($V41,[2]원자재업체정보!$B:$I,2,))</f>
        <v/>
      </c>
      <c r="V41" s="1022"/>
      <c r="W41" s="756" t="str">
        <f>IF(V41="","",VLOOKUP($V41,[2]원자재업체정보!$B:$I,4,))</f>
        <v/>
      </c>
      <c r="X41" s="762"/>
      <c r="Y41" s="296"/>
      <c r="Z41" s="435">
        <f t="shared" si="11"/>
        <v>0</v>
      </c>
      <c r="AA41" s="431"/>
      <c r="AB41" s="430"/>
    </row>
    <row r="42" spans="1:28" s="299" customFormat="1" ht="88.5" customHeight="1">
      <c r="A42" s="304">
        <f t="shared" si="10"/>
        <v>34</v>
      </c>
      <c r="B42" s="304" t="str">
        <f t="shared" si="12"/>
        <v/>
      </c>
      <c r="C42" s="304">
        <f t="shared" si="3"/>
        <v>33</v>
      </c>
      <c r="D42" s="304" t="str">
        <f t="shared" si="4"/>
        <v>33</v>
      </c>
      <c r="E42" s="304">
        <f>IF(N42="",0,SUMIF(기획현황!$D:$D,$B42,기획현황!$AF:$AF))</f>
        <v>0</v>
      </c>
      <c r="F42" s="304">
        <f t="shared" si="5"/>
        <v>0</v>
      </c>
      <c r="G42" s="645" t="str">
        <f t="shared" si="6"/>
        <v/>
      </c>
      <c r="H42" s="645" t="str">
        <f t="shared" si="7"/>
        <v/>
      </c>
      <c r="I42" s="645" t="str">
        <f t="shared" si="8"/>
        <v/>
      </c>
      <c r="J42" s="645" t="str">
        <f t="shared" si="9"/>
        <v/>
      </c>
      <c r="K42" s="387"/>
      <c r="L42" s="763"/>
      <c r="M42" s="1008"/>
      <c r="N42" s="1015"/>
      <c r="O42" s="756"/>
      <c r="P42" s="761"/>
      <c r="Q42" s="1006"/>
      <c r="R42" s="1007"/>
      <c r="S42" s="1026"/>
      <c r="T42" s="1014"/>
      <c r="U42" s="1004" t="str">
        <f>IF(V42="","",VLOOKUP($V42,[2]원자재업체정보!$B:$I,2,))</f>
        <v/>
      </c>
      <c r="V42" s="1022"/>
      <c r="W42" s="756" t="str">
        <f>IF(V42="","",VLOOKUP($V42,[2]원자재업체정보!$B:$I,4,))</f>
        <v/>
      </c>
      <c r="X42" s="762"/>
      <c r="Y42" s="296"/>
      <c r="Z42" s="435">
        <f t="shared" si="11"/>
        <v>0</v>
      </c>
      <c r="AA42" s="431"/>
      <c r="AB42" s="430"/>
    </row>
    <row r="43" spans="1:28" s="299" customFormat="1" ht="88.5" customHeight="1">
      <c r="A43" s="304">
        <f t="shared" si="10"/>
        <v>35</v>
      </c>
      <c r="B43" s="304" t="str">
        <f t="shared" si="12"/>
        <v/>
      </c>
      <c r="C43" s="304">
        <f t="shared" si="3"/>
        <v>34</v>
      </c>
      <c r="D43" s="304" t="str">
        <f t="shared" si="4"/>
        <v>34</v>
      </c>
      <c r="E43" s="304">
        <f>IF(N43="",0,SUMIF(기획현황!$D:$D,$B43,기획현황!$AF:$AF))</f>
        <v>0</v>
      </c>
      <c r="F43" s="304">
        <f t="shared" si="5"/>
        <v>0</v>
      </c>
      <c r="G43" s="645" t="str">
        <f t="shared" si="6"/>
        <v/>
      </c>
      <c r="H43" s="645" t="str">
        <f t="shared" si="7"/>
        <v/>
      </c>
      <c r="I43" s="645" t="str">
        <f t="shared" si="8"/>
        <v/>
      </c>
      <c r="J43" s="645" t="str">
        <f t="shared" si="9"/>
        <v/>
      </c>
      <c r="K43" s="387"/>
      <c r="L43" s="763"/>
      <c r="M43" s="1008"/>
      <c r="N43" s="1015"/>
      <c r="O43" s="756"/>
      <c r="P43" s="761"/>
      <c r="Q43" s="1006"/>
      <c r="R43" s="1007"/>
      <c r="S43" s="1026"/>
      <c r="T43" s="1014"/>
      <c r="U43" s="1004" t="str">
        <f>IF(V43="","",VLOOKUP($V43,[2]원자재업체정보!$B:$I,2,))</f>
        <v/>
      </c>
      <c r="V43" s="1022"/>
      <c r="W43" s="756" t="str">
        <f>IF(V43="","",VLOOKUP($V43,[2]원자재업체정보!$B:$I,4,))</f>
        <v/>
      </c>
      <c r="X43" s="762"/>
      <c r="Y43" s="296"/>
      <c r="Z43" s="435">
        <f t="shared" si="11"/>
        <v>0</v>
      </c>
      <c r="AA43" s="431"/>
      <c r="AB43" s="430"/>
    </row>
    <row r="44" spans="1:28" s="299" customFormat="1" ht="88.5" customHeight="1">
      <c r="A44" s="304">
        <f t="shared" si="10"/>
        <v>36</v>
      </c>
      <c r="B44" s="304" t="str">
        <f t="shared" si="12"/>
        <v/>
      </c>
      <c r="C44" s="304">
        <f t="shared" si="3"/>
        <v>35</v>
      </c>
      <c r="D44" s="304" t="str">
        <f t="shared" si="4"/>
        <v>35</v>
      </c>
      <c r="E44" s="304">
        <f>IF(N44="",0,SUMIF(기획현황!$D:$D,$B44,기획현황!$AF:$AF))</f>
        <v>0</v>
      </c>
      <c r="F44" s="304">
        <f t="shared" si="5"/>
        <v>0</v>
      </c>
      <c r="G44" s="645" t="str">
        <f t="shared" si="6"/>
        <v/>
      </c>
      <c r="H44" s="645" t="str">
        <f t="shared" si="7"/>
        <v/>
      </c>
      <c r="I44" s="645" t="str">
        <f t="shared" si="8"/>
        <v/>
      </c>
      <c r="J44" s="645" t="str">
        <f t="shared" si="9"/>
        <v/>
      </c>
      <c r="K44" s="387"/>
      <c r="L44" s="763"/>
      <c r="M44" s="1008"/>
      <c r="N44" s="1015"/>
      <c r="O44" s="756"/>
      <c r="P44" s="761"/>
      <c r="Q44" s="1006"/>
      <c r="R44" s="1007"/>
      <c r="S44" s="1026"/>
      <c r="T44" s="1014"/>
      <c r="U44" s="1004" t="str">
        <f>IF(V44="","",VLOOKUP($V44,[2]원자재업체정보!$B:$I,2,))</f>
        <v/>
      </c>
      <c r="V44" s="1021"/>
      <c r="W44" s="756" t="str">
        <f>IF(V44="","",VLOOKUP($V44,[2]원자재업체정보!$B:$I,4,))</f>
        <v/>
      </c>
      <c r="X44" s="762"/>
      <c r="Y44" s="296"/>
      <c r="Z44" s="435">
        <f t="shared" si="11"/>
        <v>0</v>
      </c>
      <c r="AA44" s="431"/>
      <c r="AB44" s="430"/>
    </row>
    <row r="45" spans="1:28" s="299" customFormat="1" ht="88.5" customHeight="1">
      <c r="A45" s="304">
        <f t="shared" si="10"/>
        <v>37</v>
      </c>
      <c r="B45" s="304" t="str">
        <f t="shared" si="12"/>
        <v/>
      </c>
      <c r="C45" s="304">
        <f t="shared" si="3"/>
        <v>36</v>
      </c>
      <c r="D45" s="304" t="str">
        <f t="shared" si="4"/>
        <v>36</v>
      </c>
      <c r="E45" s="304">
        <f>IF(N45="",0,SUMIF(기획현황!$D:$D,$B45,기획현황!$AF:$AF))</f>
        <v>0</v>
      </c>
      <c r="F45" s="304">
        <f t="shared" si="5"/>
        <v>0</v>
      </c>
      <c r="G45" s="645" t="str">
        <f t="shared" si="6"/>
        <v/>
      </c>
      <c r="H45" s="645" t="str">
        <f t="shared" si="7"/>
        <v/>
      </c>
      <c r="I45" s="645" t="str">
        <f t="shared" si="8"/>
        <v/>
      </c>
      <c r="J45" s="645" t="str">
        <f t="shared" si="9"/>
        <v/>
      </c>
      <c r="K45" s="387"/>
      <c r="L45" s="763"/>
      <c r="M45" s="1008"/>
      <c r="N45" s="1015"/>
      <c r="O45" s="756"/>
      <c r="P45" s="761"/>
      <c r="Q45" s="1006"/>
      <c r="R45" s="1007"/>
      <c r="S45" s="1026"/>
      <c r="T45" s="1014"/>
      <c r="U45" s="1004" t="str">
        <f>IF(V45="","",VLOOKUP($V45,[2]원자재업체정보!$B:$I,2,))</f>
        <v/>
      </c>
      <c r="V45" s="1021"/>
      <c r="W45" s="756" t="str">
        <f>IF(V45="","",VLOOKUP($V45,[2]원자재업체정보!$B:$I,4,))</f>
        <v/>
      </c>
      <c r="X45" s="762"/>
      <c r="Y45" s="296"/>
      <c r="Z45" s="435">
        <f t="shared" si="11"/>
        <v>0</v>
      </c>
      <c r="AA45" s="431"/>
      <c r="AB45" s="430"/>
    </row>
    <row r="46" spans="1:28" s="299" customFormat="1" ht="88.5" customHeight="1">
      <c r="A46" s="304">
        <f t="shared" si="10"/>
        <v>38</v>
      </c>
      <c r="B46" s="304" t="str">
        <f t="shared" si="12"/>
        <v/>
      </c>
      <c r="C46" s="304">
        <f t="shared" si="3"/>
        <v>37</v>
      </c>
      <c r="D46" s="304" t="str">
        <f t="shared" si="4"/>
        <v>37</v>
      </c>
      <c r="E46" s="304">
        <f>IF(N46="",0,SUMIF(기획현황!$D:$D,$B46,기획현황!$AF:$AF))</f>
        <v>0</v>
      </c>
      <c r="F46" s="304">
        <f t="shared" si="5"/>
        <v>0</v>
      </c>
      <c r="G46" s="645" t="str">
        <f t="shared" si="6"/>
        <v/>
      </c>
      <c r="H46" s="645" t="str">
        <f t="shared" si="7"/>
        <v/>
      </c>
      <c r="I46" s="645" t="str">
        <f t="shared" si="8"/>
        <v/>
      </c>
      <c r="J46" s="645" t="str">
        <f t="shared" si="9"/>
        <v/>
      </c>
      <c r="K46" s="387"/>
      <c r="L46" s="763"/>
      <c r="M46" s="1008"/>
      <c r="N46" s="1015"/>
      <c r="O46" s="756"/>
      <c r="P46" s="761"/>
      <c r="Q46" s="1006"/>
      <c r="R46" s="1007"/>
      <c r="S46" s="1026"/>
      <c r="T46" s="1014"/>
      <c r="U46" s="1004" t="str">
        <f>IF(V46="","",VLOOKUP($V46,[2]원자재업체정보!$B:$I,2,))</f>
        <v/>
      </c>
      <c r="V46" s="1022"/>
      <c r="W46" s="756" t="str">
        <f>IF(V46="","",VLOOKUP($V46,[2]원자재업체정보!$B:$I,4,))</f>
        <v/>
      </c>
      <c r="X46" s="762"/>
      <c r="Y46" s="296"/>
      <c r="Z46" s="435">
        <f t="shared" si="11"/>
        <v>0</v>
      </c>
      <c r="AA46" s="431"/>
      <c r="AB46" s="430"/>
    </row>
    <row r="47" spans="1:28" s="299" customFormat="1" ht="88.5" customHeight="1">
      <c r="A47" s="304">
        <f t="shared" si="10"/>
        <v>39</v>
      </c>
      <c r="B47" s="304" t="str">
        <f t="shared" si="12"/>
        <v/>
      </c>
      <c r="C47" s="304">
        <f t="shared" si="3"/>
        <v>38</v>
      </c>
      <c r="D47" s="304" t="str">
        <f t="shared" si="4"/>
        <v>38</v>
      </c>
      <c r="E47" s="304">
        <f>IF(N47="",0,SUMIF(기획현황!$D:$D,$B47,기획현황!$AF:$AF))</f>
        <v>0</v>
      </c>
      <c r="F47" s="304">
        <f t="shared" si="5"/>
        <v>0</v>
      </c>
      <c r="G47" s="645" t="str">
        <f t="shared" si="6"/>
        <v/>
      </c>
      <c r="H47" s="645" t="str">
        <f t="shared" si="7"/>
        <v/>
      </c>
      <c r="I47" s="645" t="str">
        <f t="shared" si="8"/>
        <v/>
      </c>
      <c r="J47" s="645" t="str">
        <f t="shared" si="9"/>
        <v/>
      </c>
      <c r="K47" s="387"/>
      <c r="L47" s="763"/>
      <c r="M47" s="1008"/>
      <c r="N47" s="1015"/>
      <c r="O47" s="756"/>
      <c r="P47" s="761"/>
      <c r="Q47" s="1006"/>
      <c r="R47" s="1007"/>
      <c r="S47" s="1026"/>
      <c r="T47" s="1014"/>
      <c r="U47" s="1004" t="str">
        <f>IF(V47="","",VLOOKUP($V47,[2]원자재업체정보!$B:$I,2,))</f>
        <v/>
      </c>
      <c r="V47" s="1022"/>
      <c r="W47" s="756" t="str">
        <f>IF(V47="","",VLOOKUP($V47,[2]원자재업체정보!$B:$I,4,))</f>
        <v/>
      </c>
      <c r="X47" s="762"/>
      <c r="Y47" s="296"/>
      <c r="Z47" s="435">
        <f t="shared" si="11"/>
        <v>0</v>
      </c>
      <c r="AA47" s="431"/>
      <c r="AB47" s="430"/>
    </row>
    <row r="48" spans="1:28" s="299" customFormat="1" ht="88.5" customHeight="1">
      <c r="A48" s="304">
        <f t="shared" si="10"/>
        <v>40</v>
      </c>
      <c r="B48" s="304" t="str">
        <f t="shared" si="12"/>
        <v/>
      </c>
      <c r="C48" s="304">
        <f t="shared" si="3"/>
        <v>39</v>
      </c>
      <c r="D48" s="304" t="str">
        <f t="shared" si="4"/>
        <v>39</v>
      </c>
      <c r="E48" s="304">
        <f>IF(N48="",0,SUMIF(기획현황!$D:$D,$B48,기획현황!$AF:$AF))</f>
        <v>0</v>
      </c>
      <c r="F48" s="304">
        <f t="shared" si="5"/>
        <v>0</v>
      </c>
      <c r="G48" s="645" t="str">
        <f t="shared" si="6"/>
        <v/>
      </c>
      <c r="H48" s="645" t="str">
        <f t="shared" si="7"/>
        <v/>
      </c>
      <c r="I48" s="645" t="str">
        <f t="shared" si="8"/>
        <v/>
      </c>
      <c r="J48" s="645" t="str">
        <f t="shared" si="9"/>
        <v/>
      </c>
      <c r="K48" s="387"/>
      <c r="L48" s="763"/>
      <c r="M48" s="1016"/>
      <c r="N48" s="755"/>
      <c r="O48" s="756"/>
      <c r="P48" s="1017"/>
      <c r="Q48" s="1018"/>
      <c r="R48" s="1019"/>
      <c r="S48" s="1027"/>
      <c r="T48" s="1020"/>
      <c r="U48" s="1004" t="str">
        <f>IF(V48="","",VLOOKUP($V48,[2]원자재업체정보!$B:$I,2,))</f>
        <v/>
      </c>
      <c r="V48" s="1023"/>
      <c r="W48" s="756" t="str">
        <f>IF(V48="","",VLOOKUP($V48,[2]원자재업체정보!$B:$I,4,))</f>
        <v/>
      </c>
      <c r="X48" s="1024"/>
      <c r="Y48" s="296"/>
      <c r="Z48" s="435">
        <f t="shared" si="11"/>
        <v>0</v>
      </c>
      <c r="AA48" s="431"/>
      <c r="AB48" s="430"/>
    </row>
    <row r="49" spans="1:28" s="299" customFormat="1" ht="88.5" customHeight="1">
      <c r="A49" s="304">
        <f t="shared" si="10"/>
        <v>41</v>
      </c>
      <c r="B49" s="304" t="str">
        <f t="shared" si="12"/>
        <v/>
      </c>
      <c r="C49" s="304">
        <f t="shared" si="3"/>
        <v>40</v>
      </c>
      <c r="D49" s="304" t="str">
        <f t="shared" si="4"/>
        <v>40</v>
      </c>
      <c r="E49" s="304">
        <f>IF(N49="",0,SUMIF(기획현황!$D:$D,$B49,기획현황!$AF:$AF))</f>
        <v>0</v>
      </c>
      <c r="F49" s="304">
        <f t="shared" si="5"/>
        <v>0</v>
      </c>
      <c r="G49" s="645" t="str">
        <f t="shared" si="6"/>
        <v/>
      </c>
      <c r="H49" s="645" t="str">
        <f t="shared" si="7"/>
        <v/>
      </c>
      <c r="I49" s="645" t="str">
        <f t="shared" si="8"/>
        <v/>
      </c>
      <c r="J49" s="645" t="str">
        <f t="shared" si="9"/>
        <v/>
      </c>
      <c r="K49" s="387"/>
      <c r="L49" s="763"/>
      <c r="M49" s="1016"/>
      <c r="N49" s="755"/>
      <c r="O49" s="756"/>
      <c r="P49" s="1017"/>
      <c r="Q49" s="1018"/>
      <c r="R49" s="1019"/>
      <c r="S49" s="1027"/>
      <c r="T49" s="1020"/>
      <c r="U49" s="1004" t="str">
        <f>IF(V49="","",VLOOKUP($V49,[2]원자재업체정보!$B:$I,2,))</f>
        <v/>
      </c>
      <c r="V49" s="1023"/>
      <c r="W49" s="756" t="str">
        <f>IF(V49="","",VLOOKUP($V49,[2]원자재업체정보!$B:$I,4,))</f>
        <v/>
      </c>
      <c r="X49" s="1024"/>
      <c r="Y49" s="296"/>
      <c r="Z49" s="435">
        <f t="shared" si="11"/>
        <v>0</v>
      </c>
      <c r="AA49" s="431"/>
      <c r="AB49" s="430"/>
    </row>
    <row r="50" spans="1:28" s="299" customFormat="1" ht="88.5" customHeight="1">
      <c r="A50" s="304">
        <f t="shared" si="10"/>
        <v>42</v>
      </c>
      <c r="B50" s="304" t="str">
        <f t="shared" si="12"/>
        <v/>
      </c>
      <c r="C50" s="304">
        <f t="shared" si="3"/>
        <v>41</v>
      </c>
      <c r="D50" s="304" t="str">
        <f t="shared" si="4"/>
        <v>41</v>
      </c>
      <c r="E50" s="304">
        <f>IF(N50="",0,SUMIF(기획현황!$D:$D,$B50,기획현황!$AF:$AF))</f>
        <v>0</v>
      </c>
      <c r="F50" s="304">
        <f t="shared" si="5"/>
        <v>0</v>
      </c>
      <c r="G50" s="645" t="str">
        <f t="shared" si="6"/>
        <v/>
      </c>
      <c r="H50" s="645" t="str">
        <f t="shared" si="7"/>
        <v/>
      </c>
      <c r="I50" s="645" t="str">
        <f t="shared" si="8"/>
        <v/>
      </c>
      <c r="J50" s="645" t="str">
        <f t="shared" si="9"/>
        <v/>
      </c>
      <c r="K50" s="387"/>
      <c r="L50" s="763"/>
      <c r="M50" s="1016"/>
      <c r="N50" s="755"/>
      <c r="O50" s="756"/>
      <c r="P50" s="1017"/>
      <c r="Q50" s="1018"/>
      <c r="R50" s="1019"/>
      <c r="S50" s="1027"/>
      <c r="T50" s="1020"/>
      <c r="U50" s="1004" t="str">
        <f>IF(V50="","",VLOOKUP($V50,[2]원자재업체정보!$B:$I,2,))</f>
        <v/>
      </c>
      <c r="V50" s="1023"/>
      <c r="W50" s="756" t="str">
        <f>IF(V50="","",VLOOKUP($V50,[2]원자재업체정보!$B:$I,4,))</f>
        <v/>
      </c>
      <c r="X50" s="1024"/>
      <c r="Y50" s="296"/>
      <c r="Z50" s="435">
        <f t="shared" si="11"/>
        <v>0</v>
      </c>
      <c r="AA50" s="431"/>
      <c r="AB50" s="430"/>
    </row>
    <row r="51" spans="1:28" s="299" customFormat="1" ht="88.5" customHeight="1">
      <c r="A51" s="304">
        <f t="shared" si="10"/>
        <v>43</v>
      </c>
      <c r="B51" s="304" t="str">
        <f t="shared" si="12"/>
        <v/>
      </c>
      <c r="C51" s="304">
        <f t="shared" si="3"/>
        <v>42</v>
      </c>
      <c r="D51" s="304" t="str">
        <f t="shared" si="4"/>
        <v>42</v>
      </c>
      <c r="E51" s="304">
        <f>IF(N51="",0,SUMIF(기획현황!$D:$D,$B51,기획현황!$AF:$AF))</f>
        <v>0</v>
      </c>
      <c r="F51" s="304">
        <f t="shared" si="5"/>
        <v>0</v>
      </c>
      <c r="G51" s="645" t="str">
        <f t="shared" si="6"/>
        <v/>
      </c>
      <c r="H51" s="645" t="str">
        <f t="shared" si="7"/>
        <v/>
      </c>
      <c r="I51" s="645" t="str">
        <f t="shared" si="8"/>
        <v/>
      </c>
      <c r="J51" s="645" t="str">
        <f t="shared" si="9"/>
        <v/>
      </c>
      <c r="K51" s="387"/>
      <c r="L51" s="763"/>
      <c r="M51" s="1016"/>
      <c r="N51" s="755"/>
      <c r="O51" s="756"/>
      <c r="P51" s="1017"/>
      <c r="Q51" s="1018"/>
      <c r="R51" s="1019"/>
      <c r="S51" s="1027"/>
      <c r="T51" s="1020"/>
      <c r="U51" s="1004" t="str">
        <f>IF(V51="","",VLOOKUP($V51,[2]원자재업체정보!$B:$I,2,))</f>
        <v/>
      </c>
      <c r="V51" s="1021"/>
      <c r="W51" s="756" t="str">
        <f>IF(V51="","",VLOOKUP($V51,[2]원자재업체정보!$B:$I,4,))</f>
        <v/>
      </c>
      <c r="X51" s="1024"/>
      <c r="Y51" s="296"/>
      <c r="Z51" s="435">
        <f t="shared" si="11"/>
        <v>0</v>
      </c>
      <c r="AA51" s="431"/>
      <c r="AB51" s="430"/>
    </row>
    <row r="52" spans="1:28" s="299" customFormat="1" ht="88.5" customHeight="1">
      <c r="A52" s="304">
        <f t="shared" si="10"/>
        <v>44</v>
      </c>
      <c r="B52" s="304" t="str">
        <f t="shared" si="12"/>
        <v/>
      </c>
      <c r="C52" s="304">
        <f t="shared" si="3"/>
        <v>43</v>
      </c>
      <c r="D52" s="304" t="str">
        <f t="shared" si="4"/>
        <v>43</v>
      </c>
      <c r="E52" s="304">
        <f>IF(N52="",0,SUMIF(기획현황!$D:$D,$B52,기획현황!$AF:$AF))</f>
        <v>0</v>
      </c>
      <c r="F52" s="304">
        <f t="shared" si="5"/>
        <v>0</v>
      </c>
      <c r="G52" s="645" t="str">
        <f t="shared" si="6"/>
        <v/>
      </c>
      <c r="H52" s="645" t="str">
        <f t="shared" si="7"/>
        <v/>
      </c>
      <c r="I52" s="645" t="str">
        <f t="shared" si="8"/>
        <v/>
      </c>
      <c r="J52" s="645" t="str">
        <f t="shared" si="9"/>
        <v/>
      </c>
      <c r="K52" s="387"/>
      <c r="L52" s="763"/>
      <c r="M52" s="1016"/>
      <c r="N52" s="755"/>
      <c r="O52" s="756"/>
      <c r="P52" s="1017"/>
      <c r="Q52" s="1018"/>
      <c r="R52" s="1019"/>
      <c r="S52" s="1027"/>
      <c r="T52" s="1020"/>
      <c r="U52" s="1004" t="str">
        <f>IF(V52="","",VLOOKUP($V52,[2]원자재업체정보!$B:$I,2,))</f>
        <v/>
      </c>
      <c r="V52" s="1021"/>
      <c r="W52" s="756" t="str">
        <f>IF(V52="","",VLOOKUP($V52,[2]원자재업체정보!$B:$I,4,))</f>
        <v/>
      </c>
      <c r="X52" s="1024"/>
      <c r="Y52" s="296"/>
      <c r="Z52" s="435">
        <f t="shared" si="11"/>
        <v>0</v>
      </c>
      <c r="AA52" s="431"/>
      <c r="AB52" s="430"/>
    </row>
    <row r="53" spans="1:28" s="299" customFormat="1" ht="88.5" customHeight="1">
      <c r="A53" s="304">
        <f t="shared" si="10"/>
        <v>45</v>
      </c>
      <c r="B53" s="304" t="str">
        <f t="shared" si="12"/>
        <v/>
      </c>
      <c r="C53" s="304">
        <f t="shared" si="3"/>
        <v>44</v>
      </c>
      <c r="D53" s="304" t="str">
        <f t="shared" si="4"/>
        <v>44</v>
      </c>
      <c r="E53" s="304">
        <f>IF(N53="",0,SUMIF(기획현황!$D:$D,$B53,기획현황!$AF:$AF))</f>
        <v>0</v>
      </c>
      <c r="F53" s="304">
        <f t="shared" si="5"/>
        <v>0</v>
      </c>
      <c r="G53" s="645" t="str">
        <f t="shared" si="6"/>
        <v/>
      </c>
      <c r="H53" s="645" t="str">
        <f t="shared" si="7"/>
        <v/>
      </c>
      <c r="I53" s="645" t="str">
        <f t="shared" si="8"/>
        <v/>
      </c>
      <c r="J53" s="645" t="str">
        <f t="shared" si="9"/>
        <v/>
      </c>
      <c r="K53" s="387"/>
      <c r="L53" s="763"/>
      <c r="M53" s="1016"/>
      <c r="N53" s="755"/>
      <c r="O53" s="756"/>
      <c r="P53" s="1017"/>
      <c r="Q53" s="1018"/>
      <c r="R53" s="1019"/>
      <c r="S53" s="1027"/>
      <c r="T53" s="1020"/>
      <c r="U53" s="1004" t="str">
        <f>IF(V53="","",VLOOKUP($V53,[2]원자재업체정보!$B:$I,2,))</f>
        <v/>
      </c>
      <c r="V53" s="1023"/>
      <c r="W53" s="756" t="str">
        <f>IF(V53="","",VLOOKUP($V53,[2]원자재업체정보!$B:$I,4,))</f>
        <v/>
      </c>
      <c r="X53" s="1024"/>
      <c r="Y53" s="296"/>
      <c r="Z53" s="435">
        <f t="shared" si="11"/>
        <v>0</v>
      </c>
      <c r="AA53" s="431"/>
      <c r="AB53" s="430"/>
    </row>
    <row r="54" spans="1:28" s="299" customFormat="1" ht="88.5" customHeight="1">
      <c r="A54" s="304">
        <f t="shared" si="10"/>
        <v>46</v>
      </c>
      <c r="B54" s="304" t="str">
        <f t="shared" si="12"/>
        <v/>
      </c>
      <c r="C54" s="304">
        <f t="shared" si="3"/>
        <v>45</v>
      </c>
      <c r="D54" s="304" t="str">
        <f t="shared" si="4"/>
        <v>45</v>
      </c>
      <c r="E54" s="304">
        <f>IF(N54="",0,SUMIF(기획현황!$D:$D,$B54,기획현황!$AF:$AF))</f>
        <v>0</v>
      </c>
      <c r="F54" s="304">
        <f t="shared" si="5"/>
        <v>0</v>
      </c>
      <c r="G54" s="645" t="str">
        <f t="shared" si="6"/>
        <v/>
      </c>
      <c r="H54" s="645" t="str">
        <f t="shared" si="7"/>
        <v/>
      </c>
      <c r="I54" s="645" t="str">
        <f t="shared" si="8"/>
        <v/>
      </c>
      <c r="J54" s="645" t="str">
        <f t="shared" si="9"/>
        <v/>
      </c>
      <c r="K54" s="387"/>
      <c r="L54" s="763"/>
      <c r="M54" s="1016"/>
      <c r="N54" s="755"/>
      <c r="O54" s="756"/>
      <c r="P54" s="1017"/>
      <c r="Q54" s="1018"/>
      <c r="R54" s="1019"/>
      <c r="S54" s="1027"/>
      <c r="T54" s="1020"/>
      <c r="U54" s="1004" t="str">
        <f>IF(V54="","",VLOOKUP($V54,[2]원자재업체정보!$B:$I,2,))</f>
        <v/>
      </c>
      <c r="V54" s="1023"/>
      <c r="W54" s="756" t="str">
        <f>IF(V54="","",VLOOKUP($V54,[2]원자재업체정보!$B:$I,4,))</f>
        <v/>
      </c>
      <c r="X54" s="1024"/>
      <c r="Y54" s="296"/>
      <c r="Z54" s="435">
        <f t="shared" si="11"/>
        <v>0</v>
      </c>
      <c r="AA54" s="431"/>
      <c r="AB54" s="430"/>
    </row>
    <row r="55" spans="1:28" s="299" customFormat="1" ht="88.5" customHeight="1">
      <c r="A55" s="304">
        <f t="shared" si="10"/>
        <v>47</v>
      </c>
      <c r="B55" s="304" t="str">
        <f t="shared" si="12"/>
        <v/>
      </c>
      <c r="C55" s="304">
        <f t="shared" si="3"/>
        <v>46</v>
      </c>
      <c r="D55" s="304" t="str">
        <f t="shared" si="4"/>
        <v>46</v>
      </c>
      <c r="E55" s="304">
        <f>IF(N55="",0,SUMIF(기획현황!$D:$D,$B55,기획현황!$AF:$AF))</f>
        <v>0</v>
      </c>
      <c r="F55" s="304">
        <f t="shared" si="5"/>
        <v>0</v>
      </c>
      <c r="G55" s="645" t="str">
        <f t="shared" si="6"/>
        <v/>
      </c>
      <c r="H55" s="645" t="str">
        <f t="shared" si="7"/>
        <v/>
      </c>
      <c r="I55" s="645" t="str">
        <f t="shared" si="8"/>
        <v/>
      </c>
      <c r="J55" s="645" t="str">
        <f t="shared" si="9"/>
        <v/>
      </c>
      <c r="K55" s="387"/>
      <c r="L55" s="763"/>
      <c r="M55" s="1016"/>
      <c r="N55" s="755"/>
      <c r="O55" s="756"/>
      <c r="P55" s="1017"/>
      <c r="Q55" s="1018"/>
      <c r="R55" s="1019"/>
      <c r="S55" s="1027"/>
      <c r="T55" s="1020"/>
      <c r="U55" s="1004" t="str">
        <f>IF(V55="","",VLOOKUP($V55,[2]원자재업체정보!$B:$I,2,))</f>
        <v/>
      </c>
      <c r="V55" s="757"/>
      <c r="W55" s="756" t="str">
        <f>IF(V55="","",VLOOKUP($V55,[2]원자재업체정보!$B:$I,4,))</f>
        <v/>
      </c>
      <c r="X55" s="1024"/>
      <c r="Y55" s="296"/>
      <c r="Z55" s="435">
        <f t="shared" si="11"/>
        <v>0</v>
      </c>
      <c r="AA55" s="431"/>
      <c r="AB55" s="430"/>
    </row>
    <row r="56" spans="1:28" s="299" customFormat="1" ht="88.5" customHeight="1">
      <c r="A56" s="304">
        <f t="shared" si="10"/>
        <v>48</v>
      </c>
      <c r="B56" s="304" t="str">
        <f t="shared" si="12"/>
        <v/>
      </c>
      <c r="C56" s="304">
        <f t="shared" si="3"/>
        <v>47</v>
      </c>
      <c r="D56" s="304" t="str">
        <f t="shared" si="4"/>
        <v>47</v>
      </c>
      <c r="E56" s="304">
        <f>IF(N56="",0,SUMIF(기획현황!$D:$D,$B56,기획현황!$AF:$AF))</f>
        <v>0</v>
      </c>
      <c r="F56" s="304">
        <f t="shared" si="5"/>
        <v>0</v>
      </c>
      <c r="G56" s="645" t="str">
        <f t="shared" si="6"/>
        <v/>
      </c>
      <c r="H56" s="645" t="str">
        <f t="shared" si="7"/>
        <v/>
      </c>
      <c r="I56" s="645" t="str">
        <f t="shared" si="8"/>
        <v/>
      </c>
      <c r="J56" s="645" t="str">
        <f t="shared" si="9"/>
        <v/>
      </c>
      <c r="K56" s="387"/>
      <c r="L56" s="763"/>
      <c r="M56" s="1016"/>
      <c r="N56" s="755"/>
      <c r="O56" s="756"/>
      <c r="P56" s="1017"/>
      <c r="Q56" s="1018"/>
      <c r="R56" s="1019"/>
      <c r="S56" s="1027"/>
      <c r="T56" s="1020"/>
      <c r="U56" s="1004" t="str">
        <f>IF(V56="","",VLOOKUP($V56,[2]원자재업체정보!$B:$I,2,))</f>
        <v/>
      </c>
      <c r="V56" s="1023"/>
      <c r="W56" s="756" t="str">
        <f>IF(V56="","",VLOOKUP($V56,[2]원자재업체정보!$B:$I,4,))</f>
        <v/>
      </c>
      <c r="X56" s="1024"/>
      <c r="Y56" s="296"/>
      <c r="Z56" s="435">
        <f t="shared" si="11"/>
        <v>0</v>
      </c>
      <c r="AA56" s="431"/>
      <c r="AB56" s="430"/>
    </row>
    <row r="57" spans="1:28" s="299" customFormat="1" ht="88.5" customHeight="1">
      <c r="A57" s="304">
        <f t="shared" si="10"/>
        <v>49</v>
      </c>
      <c r="B57" s="304" t="str">
        <f t="shared" si="12"/>
        <v/>
      </c>
      <c r="C57" s="304">
        <f t="shared" si="3"/>
        <v>48</v>
      </c>
      <c r="D57" s="304" t="str">
        <f t="shared" si="4"/>
        <v>48</v>
      </c>
      <c r="E57" s="304">
        <f>IF(N57="",0,SUMIF(기획현황!$D:$D,$B57,기획현황!$AF:$AF))</f>
        <v>0</v>
      </c>
      <c r="F57" s="304">
        <f t="shared" si="5"/>
        <v>0</v>
      </c>
      <c r="G57" s="645" t="str">
        <f t="shared" si="6"/>
        <v/>
      </c>
      <c r="H57" s="645" t="str">
        <f t="shared" si="7"/>
        <v/>
      </c>
      <c r="I57" s="645" t="str">
        <f t="shared" si="8"/>
        <v/>
      </c>
      <c r="J57" s="645" t="str">
        <f t="shared" si="9"/>
        <v/>
      </c>
      <c r="K57" s="387"/>
      <c r="L57" s="763"/>
      <c r="M57" s="1016"/>
      <c r="N57" s="755"/>
      <c r="O57" s="756"/>
      <c r="P57" s="1017"/>
      <c r="Q57" s="1018"/>
      <c r="R57" s="1019"/>
      <c r="S57" s="1027"/>
      <c r="T57" s="1020"/>
      <c r="U57" s="1004" t="str">
        <f>IF(V57="","",VLOOKUP($V57,[2]원자재업체정보!$B:$I,2,))</f>
        <v/>
      </c>
      <c r="V57" s="1023"/>
      <c r="W57" s="756" t="str">
        <f>IF(V57="","",VLOOKUP($V57,[2]원자재업체정보!$B:$I,4,))</f>
        <v/>
      </c>
      <c r="X57" s="1024"/>
      <c r="Y57" s="296"/>
      <c r="Z57" s="435">
        <f t="shared" si="11"/>
        <v>0</v>
      </c>
      <c r="AA57" s="431"/>
      <c r="AB57" s="430"/>
    </row>
    <row r="58" spans="1:28" s="299" customFormat="1" ht="88.5" customHeight="1">
      <c r="A58" s="304">
        <f t="shared" si="10"/>
        <v>50</v>
      </c>
      <c r="B58" s="304" t="str">
        <f t="shared" si="12"/>
        <v/>
      </c>
      <c r="C58" s="304">
        <f t="shared" si="3"/>
        <v>49</v>
      </c>
      <c r="D58" s="304" t="str">
        <f t="shared" si="4"/>
        <v>49</v>
      </c>
      <c r="E58" s="304">
        <f>IF(N58="",0,SUMIF(기획현황!$D:$D,$B58,기획현황!$AF:$AF))</f>
        <v>0</v>
      </c>
      <c r="F58" s="304">
        <f t="shared" si="5"/>
        <v>0</v>
      </c>
      <c r="G58" s="645" t="str">
        <f t="shared" si="6"/>
        <v/>
      </c>
      <c r="H58" s="645" t="str">
        <f t="shared" si="7"/>
        <v/>
      </c>
      <c r="I58" s="645" t="str">
        <f t="shared" si="8"/>
        <v/>
      </c>
      <c r="J58" s="645" t="str">
        <f t="shared" si="9"/>
        <v/>
      </c>
      <c r="K58" s="387"/>
      <c r="L58" s="763"/>
      <c r="M58" s="1016"/>
      <c r="N58" s="755"/>
      <c r="O58" s="756"/>
      <c r="P58" s="1017"/>
      <c r="Q58" s="1018"/>
      <c r="R58" s="1019"/>
      <c r="S58" s="1027"/>
      <c r="T58" s="1020"/>
      <c r="U58" s="1004" t="str">
        <f>IF(V58="","",VLOOKUP($V58,[2]원자재업체정보!$B:$I,2,))</f>
        <v/>
      </c>
      <c r="V58" s="1023"/>
      <c r="W58" s="756" t="str">
        <f>IF(V58="","",VLOOKUP($V58,[2]원자재업체정보!$B:$I,4,))</f>
        <v/>
      </c>
      <c r="X58" s="1024"/>
      <c r="Y58" s="296"/>
      <c r="Z58" s="435">
        <f t="shared" si="11"/>
        <v>0</v>
      </c>
      <c r="AA58" s="431"/>
      <c r="AB58" s="430"/>
    </row>
    <row r="59" spans="1:28" s="299" customFormat="1" ht="88.5" customHeight="1">
      <c r="A59" s="304">
        <f t="shared" si="10"/>
        <v>51</v>
      </c>
      <c r="B59" s="304" t="str">
        <f t="shared" si="12"/>
        <v/>
      </c>
      <c r="C59" s="304">
        <f t="shared" si="3"/>
        <v>50</v>
      </c>
      <c r="D59" s="304" t="str">
        <f t="shared" si="4"/>
        <v>50</v>
      </c>
      <c r="E59" s="304">
        <f>IF(N59="",0,SUMIF(기획현황!$D:$D,$B59,기획현황!$AF:$AF))</f>
        <v>0</v>
      </c>
      <c r="F59" s="304">
        <f t="shared" si="5"/>
        <v>0</v>
      </c>
      <c r="G59" s="645" t="str">
        <f t="shared" si="6"/>
        <v/>
      </c>
      <c r="H59" s="645" t="str">
        <f t="shared" si="7"/>
        <v/>
      </c>
      <c r="I59" s="645" t="str">
        <f t="shared" si="8"/>
        <v/>
      </c>
      <c r="J59" s="645" t="str">
        <f t="shared" si="9"/>
        <v/>
      </c>
      <c r="K59" s="387"/>
      <c r="L59" s="763"/>
      <c r="M59" s="1016"/>
      <c r="N59" s="755"/>
      <c r="O59" s="756"/>
      <c r="P59" s="1017"/>
      <c r="Q59" s="1018"/>
      <c r="R59" s="1019"/>
      <c r="S59" s="1027"/>
      <c r="T59" s="1020"/>
      <c r="U59" s="1004" t="str">
        <f>IF(V59="","",VLOOKUP($V59,[2]원자재업체정보!$B:$I,2,))</f>
        <v/>
      </c>
      <c r="V59" s="1021"/>
      <c r="W59" s="756" t="str">
        <f>IF(V59="","",VLOOKUP($V59,[2]원자재업체정보!$B:$I,4,))</f>
        <v/>
      </c>
      <c r="X59" s="1024"/>
      <c r="Y59" s="296"/>
      <c r="Z59" s="435">
        <f t="shared" si="11"/>
        <v>0</v>
      </c>
      <c r="AA59" s="431"/>
      <c r="AB59" s="430"/>
    </row>
    <row r="60" spans="1:28" s="299" customFormat="1" ht="88.5" customHeight="1">
      <c r="A60" s="304">
        <f t="shared" si="10"/>
        <v>52</v>
      </c>
      <c r="B60" s="304" t="str">
        <f t="shared" si="12"/>
        <v/>
      </c>
      <c r="C60" s="304">
        <f t="shared" si="3"/>
        <v>51</v>
      </c>
      <c r="D60" s="304" t="str">
        <f t="shared" si="4"/>
        <v>51</v>
      </c>
      <c r="E60" s="304">
        <f>IF(N60="",0,SUMIF(기획현황!$D:$D,$B60,기획현황!$AF:$AF))</f>
        <v>0</v>
      </c>
      <c r="F60" s="304">
        <f t="shared" si="5"/>
        <v>0</v>
      </c>
      <c r="G60" s="645" t="str">
        <f t="shared" si="6"/>
        <v/>
      </c>
      <c r="H60" s="645" t="str">
        <f t="shared" si="7"/>
        <v/>
      </c>
      <c r="I60" s="645" t="str">
        <f t="shared" si="8"/>
        <v/>
      </c>
      <c r="J60" s="645" t="str">
        <f t="shared" si="9"/>
        <v/>
      </c>
      <c r="K60" s="387"/>
      <c r="L60" s="763"/>
      <c r="M60" s="1016"/>
      <c r="N60" s="755"/>
      <c r="O60" s="756"/>
      <c r="P60" s="1017"/>
      <c r="Q60" s="1018"/>
      <c r="R60" s="1019"/>
      <c r="S60" s="1027"/>
      <c r="T60" s="1020"/>
      <c r="U60" s="1004" t="str">
        <f>IF(V60="","",VLOOKUP($V60,[2]원자재업체정보!$B:$I,2,))</f>
        <v/>
      </c>
      <c r="V60" s="1023"/>
      <c r="W60" s="756" t="str">
        <f>IF(V60="","",VLOOKUP($V60,[2]원자재업체정보!$B:$I,4,))</f>
        <v/>
      </c>
      <c r="X60" s="1024"/>
      <c r="Y60" s="296"/>
      <c r="Z60" s="435">
        <f t="shared" si="11"/>
        <v>0</v>
      </c>
      <c r="AA60" s="431"/>
      <c r="AB60" s="430"/>
    </row>
    <row r="61" spans="1:28" s="299" customFormat="1" ht="88.5" customHeight="1">
      <c r="A61" s="304">
        <f t="shared" si="10"/>
        <v>53</v>
      </c>
      <c r="B61" s="304" t="str">
        <f t="shared" si="12"/>
        <v/>
      </c>
      <c r="C61" s="304">
        <f t="shared" si="3"/>
        <v>52</v>
      </c>
      <c r="D61" s="304" t="str">
        <f t="shared" si="4"/>
        <v>52</v>
      </c>
      <c r="E61" s="304">
        <f>IF(N61="",0,SUMIF(기획현황!$D:$D,$B61,기획현황!$AF:$AF))</f>
        <v>0</v>
      </c>
      <c r="F61" s="304">
        <f t="shared" si="5"/>
        <v>0</v>
      </c>
      <c r="G61" s="645" t="str">
        <f t="shared" si="6"/>
        <v/>
      </c>
      <c r="H61" s="645" t="str">
        <f t="shared" si="7"/>
        <v/>
      </c>
      <c r="I61" s="645" t="str">
        <f t="shared" si="8"/>
        <v/>
      </c>
      <c r="J61" s="645" t="str">
        <f t="shared" si="9"/>
        <v/>
      </c>
      <c r="K61" s="387"/>
      <c r="L61" s="763"/>
      <c r="M61" s="1016"/>
      <c r="N61" s="755"/>
      <c r="O61" s="756"/>
      <c r="P61" s="1017"/>
      <c r="Q61" s="1018"/>
      <c r="R61" s="1019"/>
      <c r="S61" s="1027"/>
      <c r="T61" s="1020"/>
      <c r="U61" s="1004" t="str">
        <f>IF(V61="","",VLOOKUP($V61,[2]원자재업체정보!$B:$I,2,))</f>
        <v/>
      </c>
      <c r="V61" s="1023"/>
      <c r="W61" s="756" t="str">
        <f>IF(V61="","",VLOOKUP($V61,[2]원자재업체정보!$B:$I,4,))</f>
        <v/>
      </c>
      <c r="X61" s="1024"/>
      <c r="Y61" s="296"/>
      <c r="Z61" s="435">
        <f t="shared" si="11"/>
        <v>0</v>
      </c>
      <c r="AA61" s="431"/>
      <c r="AB61" s="430"/>
    </row>
    <row r="62" spans="1:28" s="299" customFormat="1" ht="88.5" customHeight="1">
      <c r="A62" s="304">
        <f t="shared" si="10"/>
        <v>54</v>
      </c>
      <c r="B62" s="304" t="str">
        <f t="shared" si="12"/>
        <v/>
      </c>
      <c r="C62" s="304">
        <f t="shared" si="3"/>
        <v>53</v>
      </c>
      <c r="D62" s="304" t="str">
        <f t="shared" si="4"/>
        <v>53</v>
      </c>
      <c r="E62" s="304">
        <f>IF(N62="",0,SUMIF(기획현황!$D:$D,$B62,기획현황!$AF:$AF))</f>
        <v>0</v>
      </c>
      <c r="F62" s="304">
        <f t="shared" si="5"/>
        <v>0</v>
      </c>
      <c r="G62" s="645" t="str">
        <f t="shared" si="6"/>
        <v/>
      </c>
      <c r="H62" s="645" t="str">
        <f t="shared" si="7"/>
        <v/>
      </c>
      <c r="I62" s="645" t="str">
        <f t="shared" si="8"/>
        <v/>
      </c>
      <c r="J62" s="645" t="str">
        <f t="shared" si="9"/>
        <v/>
      </c>
      <c r="K62" s="387"/>
      <c r="L62" s="763"/>
      <c r="M62" s="1016"/>
      <c r="N62" s="755"/>
      <c r="O62" s="756"/>
      <c r="P62" s="1017"/>
      <c r="Q62" s="1018"/>
      <c r="R62" s="1019"/>
      <c r="S62" s="1027"/>
      <c r="T62" s="1020"/>
      <c r="U62" s="1004" t="str">
        <f>IF(V62="","",VLOOKUP($V62,[2]원자재업체정보!$B:$I,2,))</f>
        <v/>
      </c>
      <c r="V62" s="1023"/>
      <c r="W62" s="756" t="str">
        <f>IF(V62="","",VLOOKUP($V62,[2]원자재업체정보!$B:$I,4,))</f>
        <v/>
      </c>
      <c r="X62" s="1024"/>
      <c r="Y62" s="296"/>
      <c r="Z62" s="435">
        <f t="shared" si="11"/>
        <v>0</v>
      </c>
      <c r="AA62" s="431"/>
      <c r="AB62" s="430"/>
    </row>
    <row r="63" spans="1:28" s="299" customFormat="1" ht="88.5" customHeight="1">
      <c r="A63" s="304">
        <f t="shared" si="10"/>
        <v>55</v>
      </c>
      <c r="B63" s="304" t="str">
        <f t="shared" si="12"/>
        <v/>
      </c>
      <c r="C63" s="304">
        <f t="shared" si="3"/>
        <v>54</v>
      </c>
      <c r="D63" s="304" t="str">
        <f t="shared" si="4"/>
        <v>54</v>
      </c>
      <c r="E63" s="304">
        <f>IF(N63="",0,SUMIF(기획현황!$D:$D,$B63,기획현황!$AF:$AF))</f>
        <v>0</v>
      </c>
      <c r="F63" s="304">
        <f t="shared" si="5"/>
        <v>0</v>
      </c>
      <c r="G63" s="645" t="str">
        <f t="shared" si="6"/>
        <v/>
      </c>
      <c r="H63" s="645" t="str">
        <f t="shared" si="7"/>
        <v/>
      </c>
      <c r="I63" s="645" t="str">
        <f t="shared" si="8"/>
        <v/>
      </c>
      <c r="J63" s="645" t="str">
        <f t="shared" si="9"/>
        <v/>
      </c>
      <c r="K63" s="387"/>
      <c r="L63" s="293"/>
      <c r="M63" s="294"/>
      <c r="N63" s="311"/>
      <c r="O63" s="295"/>
      <c r="P63" s="547"/>
      <c r="Q63" s="296"/>
      <c r="R63" s="297"/>
      <c r="S63" s="296"/>
      <c r="T63" s="298"/>
      <c r="U63" s="548"/>
      <c r="V63" s="549"/>
      <c r="W63" s="558"/>
      <c r="X63" s="550"/>
      <c r="Y63" s="296"/>
      <c r="Z63" s="435"/>
      <c r="AA63" s="431"/>
      <c r="AB63" s="430"/>
    </row>
    <row r="64" spans="1:28" s="299" customFormat="1" ht="88.5" customHeight="1">
      <c r="A64" s="304">
        <f t="shared" si="10"/>
        <v>56</v>
      </c>
      <c r="B64" s="304" t="str">
        <f t="shared" si="12"/>
        <v/>
      </c>
      <c r="C64" s="304">
        <f t="shared" si="3"/>
        <v>55</v>
      </c>
      <c r="D64" s="304" t="str">
        <f t="shared" si="4"/>
        <v>55</v>
      </c>
      <c r="E64" s="304">
        <f>IF(N64="",0,SUMIF(기획현황!$D:$D,$B64,기획현황!$AF:$AF))</f>
        <v>0</v>
      </c>
      <c r="F64" s="304">
        <f t="shared" si="5"/>
        <v>0</v>
      </c>
      <c r="G64" s="645" t="str">
        <f t="shared" si="6"/>
        <v/>
      </c>
      <c r="H64" s="645" t="str">
        <f t="shared" si="7"/>
        <v/>
      </c>
      <c r="I64" s="645" t="str">
        <f t="shared" si="8"/>
        <v/>
      </c>
      <c r="J64" s="645" t="str">
        <f t="shared" si="9"/>
        <v/>
      </c>
      <c r="K64" s="387"/>
      <c r="L64" s="293"/>
      <c r="M64" s="294"/>
      <c r="N64" s="311"/>
      <c r="O64" s="295"/>
      <c r="P64" s="547"/>
      <c r="Q64" s="296"/>
      <c r="R64" s="297"/>
      <c r="S64" s="296"/>
      <c r="T64" s="298"/>
      <c r="U64" s="548"/>
      <c r="V64" s="549"/>
      <c r="W64" s="558"/>
      <c r="X64" s="550"/>
      <c r="Y64" s="296"/>
      <c r="Z64" s="435"/>
      <c r="AA64" s="431"/>
      <c r="AB64" s="430"/>
    </row>
    <row r="65" spans="1:28" s="299" customFormat="1" ht="88.5" customHeight="1">
      <c r="A65" s="304">
        <f t="shared" si="10"/>
        <v>57</v>
      </c>
      <c r="B65" s="304" t="str">
        <f t="shared" si="12"/>
        <v/>
      </c>
      <c r="C65" s="304">
        <f t="shared" si="3"/>
        <v>56</v>
      </c>
      <c r="D65" s="304" t="str">
        <f t="shared" si="4"/>
        <v>56</v>
      </c>
      <c r="E65" s="304">
        <f>IF(N65="",0,SUMIF(기획현황!$D:$D,$B65,기획현황!$AF:$AF))</f>
        <v>0</v>
      </c>
      <c r="F65" s="304">
        <f t="shared" si="5"/>
        <v>0</v>
      </c>
      <c r="G65" s="645" t="str">
        <f t="shared" si="6"/>
        <v/>
      </c>
      <c r="H65" s="645" t="str">
        <f t="shared" si="7"/>
        <v/>
      </c>
      <c r="I65" s="645" t="str">
        <f t="shared" si="8"/>
        <v/>
      </c>
      <c r="J65" s="645" t="str">
        <f t="shared" si="9"/>
        <v/>
      </c>
      <c r="K65" s="387"/>
      <c r="L65" s="293"/>
      <c r="M65" s="294"/>
      <c r="N65" s="311"/>
      <c r="O65" s="295"/>
      <c r="P65" s="547"/>
      <c r="Q65" s="296"/>
      <c r="R65" s="297"/>
      <c r="S65" s="296"/>
      <c r="T65" s="298"/>
      <c r="U65" s="548"/>
      <c r="V65" s="549"/>
      <c r="W65" s="558"/>
      <c r="X65" s="550"/>
      <c r="Y65" s="296"/>
      <c r="Z65" s="435"/>
      <c r="AA65" s="431"/>
      <c r="AB65" s="430"/>
    </row>
    <row r="66" spans="1:28" s="299" customFormat="1" ht="88.5" customHeight="1">
      <c r="A66" s="304">
        <f t="shared" si="10"/>
        <v>58</v>
      </c>
      <c r="B66" s="304" t="str">
        <f t="shared" si="12"/>
        <v/>
      </c>
      <c r="C66" s="304">
        <f t="shared" si="3"/>
        <v>57</v>
      </c>
      <c r="D66" s="304" t="str">
        <f t="shared" si="4"/>
        <v>57</v>
      </c>
      <c r="E66" s="304">
        <f>IF(N66="",0,SUMIF(기획현황!$D:$D,$B66,기획현황!$AF:$AF))</f>
        <v>0</v>
      </c>
      <c r="F66" s="304">
        <f t="shared" si="5"/>
        <v>0</v>
      </c>
      <c r="G66" s="645" t="str">
        <f t="shared" si="6"/>
        <v/>
      </c>
      <c r="H66" s="645" t="str">
        <f t="shared" si="7"/>
        <v/>
      </c>
      <c r="I66" s="645" t="str">
        <f t="shared" si="8"/>
        <v/>
      </c>
      <c r="J66" s="645" t="str">
        <f t="shared" si="9"/>
        <v/>
      </c>
      <c r="K66" s="387"/>
      <c r="L66" s="293"/>
      <c r="M66" s="294"/>
      <c r="N66" s="311"/>
      <c r="O66" s="295"/>
      <c r="P66" s="547"/>
      <c r="Q66" s="296"/>
      <c r="R66" s="297"/>
      <c r="S66" s="296"/>
      <c r="T66" s="298"/>
      <c r="U66" s="548"/>
      <c r="V66" s="549"/>
      <c r="W66" s="558"/>
      <c r="X66" s="550"/>
      <c r="Y66" s="296"/>
      <c r="Z66" s="435"/>
      <c r="AA66" s="431"/>
      <c r="AB66" s="430"/>
    </row>
    <row r="67" spans="1:28" s="299" customFormat="1" ht="88.5" customHeight="1">
      <c r="A67" s="304">
        <f t="shared" si="10"/>
        <v>59</v>
      </c>
      <c r="B67" s="304" t="str">
        <f t="shared" si="12"/>
        <v/>
      </c>
      <c r="C67" s="304">
        <f t="shared" si="3"/>
        <v>58</v>
      </c>
      <c r="D67" s="304" t="str">
        <f t="shared" si="4"/>
        <v>58</v>
      </c>
      <c r="E67" s="304">
        <f>IF(N67="",0,SUMIF(기획현황!$D:$D,$B67,기획현황!$AF:$AF))</f>
        <v>0</v>
      </c>
      <c r="F67" s="304">
        <f t="shared" si="5"/>
        <v>0</v>
      </c>
      <c r="G67" s="645" t="str">
        <f t="shared" si="6"/>
        <v/>
      </c>
      <c r="H67" s="645" t="str">
        <f t="shared" si="7"/>
        <v/>
      </c>
      <c r="I67" s="645" t="str">
        <f t="shared" si="8"/>
        <v/>
      </c>
      <c r="J67" s="645" t="str">
        <f t="shared" si="9"/>
        <v/>
      </c>
      <c r="K67" s="387"/>
      <c r="L67" s="293"/>
      <c r="M67" s="294"/>
      <c r="N67" s="311"/>
      <c r="O67" s="295"/>
      <c r="P67" s="547"/>
      <c r="Q67" s="296"/>
      <c r="R67" s="297"/>
      <c r="S67" s="296"/>
      <c r="T67" s="298"/>
      <c r="U67" s="548"/>
      <c r="V67" s="549"/>
      <c r="W67" s="558"/>
      <c r="X67" s="550"/>
      <c r="Y67" s="296"/>
      <c r="Z67" s="435"/>
      <c r="AA67" s="431"/>
      <c r="AB67" s="430"/>
    </row>
    <row r="68" spans="1:28" ht="88.5" customHeight="1">
      <c r="A68" s="304">
        <f t="shared" si="10"/>
        <v>60</v>
      </c>
      <c r="B68" s="304" t="str">
        <f t="shared" si="12"/>
        <v/>
      </c>
      <c r="C68" s="304">
        <f t="shared" si="3"/>
        <v>59</v>
      </c>
      <c r="D68" s="304" t="str">
        <f t="shared" si="4"/>
        <v>59</v>
      </c>
      <c r="E68" s="304">
        <f>IF(N68="",0,SUMIF(기획현황!$D:$D,$B68,기획현황!$AF:$AF))</f>
        <v>0</v>
      </c>
      <c r="F68" s="304">
        <f t="shared" si="5"/>
        <v>0</v>
      </c>
      <c r="G68" s="645" t="str">
        <f t="shared" si="6"/>
        <v/>
      </c>
      <c r="H68" s="645" t="str">
        <f t="shared" si="7"/>
        <v/>
      </c>
      <c r="I68" s="645" t="str">
        <f t="shared" si="8"/>
        <v/>
      </c>
      <c r="J68" s="645" t="str">
        <f t="shared" si="9"/>
        <v/>
      </c>
      <c r="K68" s="387"/>
      <c r="L68" s="293"/>
      <c r="M68" s="294"/>
      <c r="N68" s="311"/>
      <c r="O68" s="295"/>
      <c r="P68" s="547"/>
      <c r="Q68" s="296"/>
      <c r="R68" s="297"/>
      <c r="S68" s="296"/>
      <c r="T68" s="298"/>
      <c r="U68" s="548"/>
      <c r="V68" s="549"/>
      <c r="W68" s="558"/>
      <c r="X68" s="550"/>
      <c r="Y68" s="296"/>
      <c r="Z68" s="435"/>
      <c r="AA68" s="432"/>
      <c r="AB68" s="433"/>
    </row>
    <row r="69" spans="1:28" ht="88.5" customHeight="1">
      <c r="A69" s="304">
        <f t="shared" ref="A69:A78" si="13">A68+1</f>
        <v>61</v>
      </c>
      <c r="B69" s="304" t="str">
        <f t="shared" si="12"/>
        <v/>
      </c>
      <c r="C69" s="304">
        <f t="shared" ref="C69:C78" si="14">IF($N68=$N69,$C68+1,1)</f>
        <v>60</v>
      </c>
      <c r="D69" s="304" t="str">
        <f t="shared" ref="D69:D78" si="15">B69&amp;C69</f>
        <v>60</v>
      </c>
      <c r="E69" s="304">
        <f>IF(N69="",0,SUMIF(기획현황!$D:$D,$B69,기획현황!$AF:$AF))</f>
        <v>0</v>
      </c>
      <c r="F69" s="304">
        <f t="shared" ref="F69:F78" si="16">T69*X69</f>
        <v>0</v>
      </c>
      <c r="G69" s="645" t="str">
        <f t="shared" si="6"/>
        <v/>
      </c>
      <c r="H69" s="645" t="str">
        <f t="shared" si="7"/>
        <v/>
      </c>
      <c r="I69" s="645" t="str">
        <f t="shared" si="8"/>
        <v/>
      </c>
      <c r="J69" s="645" t="str">
        <f t="shared" si="9"/>
        <v/>
      </c>
      <c r="K69" s="387"/>
      <c r="L69" s="293"/>
      <c r="M69" s="294"/>
      <c r="N69" s="311"/>
      <c r="O69" s="295"/>
      <c r="P69" s="547"/>
      <c r="Q69" s="296"/>
      <c r="R69" s="297"/>
      <c r="S69" s="296"/>
      <c r="T69" s="298"/>
      <c r="U69" s="548"/>
      <c r="V69" s="549"/>
      <c r="W69" s="558"/>
      <c r="X69" s="550"/>
      <c r="Y69" s="296"/>
      <c r="Z69" s="435"/>
      <c r="AA69" s="432"/>
      <c r="AB69" s="433"/>
    </row>
    <row r="70" spans="1:28" ht="88.5" customHeight="1">
      <c r="A70" s="304">
        <f t="shared" si="13"/>
        <v>62</v>
      </c>
      <c r="B70" s="304" t="str">
        <f t="shared" si="12"/>
        <v/>
      </c>
      <c r="C70" s="304">
        <f t="shared" si="14"/>
        <v>61</v>
      </c>
      <c r="D70" s="304" t="str">
        <f t="shared" si="15"/>
        <v>61</v>
      </c>
      <c r="E70" s="304">
        <f>IF(N70="",0,SUMIF(기획현황!$D:$D,$B70,기획현황!$AF:$AF))</f>
        <v>0</v>
      </c>
      <c r="F70" s="304">
        <f t="shared" si="16"/>
        <v>0</v>
      </c>
      <c r="G70" s="645" t="str">
        <f t="shared" si="6"/>
        <v/>
      </c>
      <c r="H70" s="645" t="str">
        <f t="shared" si="7"/>
        <v/>
      </c>
      <c r="I70" s="645" t="str">
        <f t="shared" si="8"/>
        <v/>
      </c>
      <c r="J70" s="645" t="str">
        <f t="shared" si="9"/>
        <v/>
      </c>
      <c r="K70" s="387"/>
      <c r="L70" s="293"/>
      <c r="M70" s="294"/>
      <c r="N70" s="311"/>
      <c r="O70" s="295"/>
      <c r="P70" s="547"/>
      <c r="Q70" s="296"/>
      <c r="R70" s="297"/>
      <c r="S70" s="296"/>
      <c r="T70" s="298"/>
      <c r="U70" s="548"/>
      <c r="V70" s="549"/>
      <c r="W70" s="558"/>
      <c r="X70" s="550"/>
      <c r="Y70" s="296"/>
      <c r="Z70" s="435"/>
      <c r="AA70" s="432"/>
      <c r="AB70" s="433"/>
    </row>
    <row r="71" spans="1:28" ht="88.5" customHeight="1">
      <c r="A71" s="304">
        <f t="shared" si="13"/>
        <v>63</v>
      </c>
      <c r="B71" s="304" t="str">
        <f t="shared" si="12"/>
        <v/>
      </c>
      <c r="C71" s="304">
        <f t="shared" si="14"/>
        <v>62</v>
      </c>
      <c r="D71" s="304" t="str">
        <f t="shared" si="15"/>
        <v>62</v>
      </c>
      <c r="E71" s="304">
        <f>IF(N71="",0,SUMIF(기획현황!$D:$D,$B71,기획현황!$AF:$AF))</f>
        <v>0</v>
      </c>
      <c r="F71" s="304">
        <f t="shared" si="16"/>
        <v>0</v>
      </c>
      <c r="G71" s="645" t="str">
        <f t="shared" si="6"/>
        <v/>
      </c>
      <c r="H71" s="645" t="str">
        <f t="shared" si="7"/>
        <v/>
      </c>
      <c r="I71" s="645" t="str">
        <f t="shared" si="8"/>
        <v/>
      </c>
      <c r="J71" s="645" t="str">
        <f t="shared" si="9"/>
        <v/>
      </c>
      <c r="K71" s="387"/>
      <c r="L71" s="293"/>
      <c r="M71" s="294"/>
      <c r="N71" s="311"/>
      <c r="O71" s="295"/>
      <c r="P71" s="547"/>
      <c r="Q71" s="296"/>
      <c r="R71" s="297"/>
      <c r="S71" s="296"/>
      <c r="T71" s="298"/>
      <c r="U71" s="548"/>
      <c r="V71" s="549"/>
      <c r="W71" s="558"/>
      <c r="X71" s="550"/>
      <c r="Y71" s="296"/>
      <c r="Z71" s="435"/>
      <c r="AA71" s="432"/>
      <c r="AB71" s="433"/>
    </row>
    <row r="72" spans="1:28" ht="88.5" customHeight="1">
      <c r="A72" s="304">
        <f t="shared" si="13"/>
        <v>64</v>
      </c>
      <c r="B72" s="304" t="str">
        <f t="shared" si="12"/>
        <v/>
      </c>
      <c r="C72" s="304">
        <f t="shared" si="14"/>
        <v>63</v>
      </c>
      <c r="D72" s="304" t="str">
        <f t="shared" si="15"/>
        <v>63</v>
      </c>
      <c r="E72" s="304">
        <f>IF(N72="",0,SUMIF(기획현황!$D:$D,$B72,기획현황!$AF:$AF))</f>
        <v>0</v>
      </c>
      <c r="F72" s="304">
        <f t="shared" si="16"/>
        <v>0</v>
      </c>
      <c r="G72" s="645" t="str">
        <f t="shared" si="6"/>
        <v/>
      </c>
      <c r="H72" s="645" t="str">
        <f t="shared" si="7"/>
        <v/>
      </c>
      <c r="I72" s="645" t="str">
        <f t="shared" si="8"/>
        <v/>
      </c>
      <c r="J72" s="645" t="str">
        <f t="shared" si="9"/>
        <v/>
      </c>
      <c r="K72" s="387"/>
      <c r="L72" s="293"/>
      <c r="M72" s="294"/>
      <c r="N72" s="311"/>
      <c r="O72" s="295"/>
      <c r="P72" s="547"/>
      <c r="Q72" s="296"/>
      <c r="R72" s="297"/>
      <c r="S72" s="296"/>
      <c r="T72" s="298"/>
      <c r="U72" s="548"/>
      <c r="V72" s="549"/>
      <c r="W72" s="558"/>
      <c r="X72" s="550"/>
      <c r="Y72" s="296"/>
      <c r="Z72" s="435"/>
      <c r="AA72" s="432"/>
      <c r="AB72" s="433"/>
    </row>
    <row r="73" spans="1:28" ht="88.5" customHeight="1">
      <c r="A73" s="304">
        <f t="shared" si="13"/>
        <v>65</v>
      </c>
      <c r="B73" s="304" t="str">
        <f t="shared" ref="B73:B78" si="17">IF(N73="","",MID($M$4,15,100)&amp;$N73)</f>
        <v/>
      </c>
      <c r="C73" s="304">
        <f t="shared" si="14"/>
        <v>64</v>
      </c>
      <c r="D73" s="304" t="str">
        <f t="shared" si="15"/>
        <v>64</v>
      </c>
      <c r="E73" s="304">
        <f>IF(N73="",0,SUMIF(기획현황!$D:$D,$B73,기획현황!$AF:$AF))</f>
        <v>0</v>
      </c>
      <c r="F73" s="304">
        <f t="shared" si="16"/>
        <v>0</v>
      </c>
      <c r="G73" s="645" t="str">
        <f t="shared" si="6"/>
        <v/>
      </c>
      <c r="H73" s="645" t="str">
        <f t="shared" si="7"/>
        <v/>
      </c>
      <c r="I73" s="645" t="str">
        <f t="shared" si="8"/>
        <v/>
      </c>
      <c r="J73" s="645" t="str">
        <f t="shared" si="9"/>
        <v/>
      </c>
      <c r="K73" s="387"/>
      <c r="L73" s="293"/>
      <c r="M73" s="294"/>
      <c r="N73" s="311"/>
      <c r="O73" s="295"/>
      <c r="P73" s="547"/>
      <c r="Q73" s="296"/>
      <c r="R73" s="297"/>
      <c r="S73" s="296"/>
      <c r="T73" s="298"/>
      <c r="U73" s="548"/>
      <c r="V73" s="549"/>
      <c r="W73" s="558"/>
      <c r="X73" s="550"/>
      <c r="Y73" s="296"/>
      <c r="Z73" s="435"/>
      <c r="AA73" s="432"/>
      <c r="AB73" s="433"/>
    </row>
    <row r="74" spans="1:28" ht="88.5" customHeight="1">
      <c r="A74" s="304">
        <f t="shared" si="13"/>
        <v>66</v>
      </c>
      <c r="B74" s="304" t="str">
        <f t="shared" si="17"/>
        <v/>
      </c>
      <c r="C74" s="304">
        <f t="shared" si="14"/>
        <v>65</v>
      </c>
      <c r="D74" s="304" t="str">
        <f t="shared" si="15"/>
        <v>65</v>
      </c>
      <c r="E74" s="304">
        <f>IF(N74="",0,SUMIF(기획현황!$D:$D,$B74,기획현황!$AF:$AF))</f>
        <v>0</v>
      </c>
      <c r="F74" s="304">
        <f t="shared" si="16"/>
        <v>0</v>
      </c>
      <c r="G74" s="645" t="str">
        <f>IF($N74="","",$M$4)</f>
        <v/>
      </c>
      <c r="H74" s="645" t="str">
        <f>IF($N74="","",$R$4)</f>
        <v/>
      </c>
      <c r="I74" s="645" t="str">
        <f>IF($N74="","",$V$4)</f>
        <v/>
      </c>
      <c r="J74" s="645" t="str">
        <f>IF($N74="","",$Y$4)</f>
        <v/>
      </c>
      <c r="K74" s="387"/>
      <c r="L74" s="293"/>
      <c r="M74" s="294"/>
      <c r="N74" s="311"/>
      <c r="O74" s="295"/>
      <c r="P74" s="547"/>
      <c r="Q74" s="296"/>
      <c r="R74" s="297"/>
      <c r="S74" s="296"/>
      <c r="T74" s="298"/>
      <c r="U74" s="548"/>
      <c r="V74" s="549"/>
      <c r="W74" s="558"/>
      <c r="X74" s="550"/>
      <c r="Y74" s="296"/>
      <c r="Z74" s="435"/>
      <c r="AA74" s="432"/>
      <c r="AB74" s="433"/>
    </row>
    <row r="75" spans="1:28" ht="88.5" customHeight="1">
      <c r="A75" s="304">
        <f t="shared" si="13"/>
        <v>67</v>
      </c>
      <c r="B75" s="304" t="str">
        <f t="shared" si="17"/>
        <v/>
      </c>
      <c r="C75" s="304">
        <f t="shared" si="14"/>
        <v>66</v>
      </c>
      <c r="D75" s="304" t="str">
        <f t="shared" si="15"/>
        <v>66</v>
      </c>
      <c r="E75" s="304">
        <f>IF(N75="",0,SUMIF(기획현황!$D:$D,$B75,기획현황!$AF:$AF))</f>
        <v>0</v>
      </c>
      <c r="F75" s="304">
        <f t="shared" si="16"/>
        <v>0</v>
      </c>
      <c r="G75" s="645" t="str">
        <f>IF($N75="","",$M$4)</f>
        <v/>
      </c>
      <c r="H75" s="645" t="str">
        <f>IF($N75="","",$R$4)</f>
        <v/>
      </c>
      <c r="I75" s="645" t="str">
        <f>IF($N75="","",$V$4)</f>
        <v/>
      </c>
      <c r="J75" s="645" t="str">
        <f>IF($N75="","",$Y$4)</f>
        <v/>
      </c>
      <c r="K75" s="387"/>
      <c r="L75" s="293"/>
      <c r="M75" s="294"/>
      <c r="N75" s="311"/>
      <c r="O75" s="295"/>
      <c r="P75" s="547"/>
      <c r="Q75" s="296"/>
      <c r="R75" s="297"/>
      <c r="S75" s="296"/>
      <c r="T75" s="298"/>
      <c r="U75" s="548"/>
      <c r="V75" s="549"/>
      <c r="W75" s="558"/>
      <c r="X75" s="550"/>
      <c r="Y75" s="296"/>
      <c r="Z75" s="435"/>
      <c r="AA75" s="432"/>
      <c r="AB75" s="433"/>
    </row>
    <row r="76" spans="1:28" ht="88.5" customHeight="1">
      <c r="A76" s="304">
        <f t="shared" si="13"/>
        <v>68</v>
      </c>
      <c r="B76" s="304" t="str">
        <f t="shared" si="17"/>
        <v/>
      </c>
      <c r="C76" s="304">
        <f t="shared" si="14"/>
        <v>67</v>
      </c>
      <c r="D76" s="304" t="str">
        <f t="shared" si="15"/>
        <v>67</v>
      </c>
      <c r="E76" s="304">
        <f>IF(N76="",0,SUMIF(기획현황!$D:$D,$B76,기획현황!$AF:$AF))</f>
        <v>0</v>
      </c>
      <c r="F76" s="304">
        <f t="shared" si="16"/>
        <v>0</v>
      </c>
      <c r="G76" s="645" t="str">
        <f>IF($N76="","",$M$4)</f>
        <v/>
      </c>
      <c r="H76" s="645" t="str">
        <f>IF($N76="","",$R$4)</f>
        <v/>
      </c>
      <c r="I76" s="645" t="str">
        <f>IF($N76="","",$V$4)</f>
        <v/>
      </c>
      <c r="J76" s="645" t="str">
        <f>IF($N76="","",$Y$4)</f>
        <v/>
      </c>
      <c r="K76" s="387"/>
      <c r="L76" s="293"/>
      <c r="M76" s="294"/>
      <c r="N76" s="311"/>
      <c r="O76" s="295"/>
      <c r="P76" s="547"/>
      <c r="Q76" s="296"/>
      <c r="R76" s="297"/>
      <c r="S76" s="296"/>
      <c r="T76" s="298"/>
      <c r="U76" s="548"/>
      <c r="V76" s="549"/>
      <c r="W76" s="558"/>
      <c r="X76" s="550"/>
      <c r="Y76" s="296"/>
      <c r="Z76" s="435"/>
      <c r="AA76" s="432"/>
      <c r="AB76" s="433"/>
    </row>
    <row r="77" spans="1:28" ht="88.5" customHeight="1">
      <c r="A77" s="304">
        <f t="shared" si="13"/>
        <v>69</v>
      </c>
      <c r="B77" s="304" t="str">
        <f t="shared" si="17"/>
        <v/>
      </c>
      <c r="C77" s="304">
        <f t="shared" si="14"/>
        <v>68</v>
      </c>
      <c r="D77" s="304" t="str">
        <f t="shared" si="15"/>
        <v>68</v>
      </c>
      <c r="E77" s="304">
        <f>IF(N77="",0,SUMIF(기획현황!$D:$D,$B77,기획현황!$AF:$AF))</f>
        <v>0</v>
      </c>
      <c r="F77" s="304">
        <f t="shared" si="16"/>
        <v>0</v>
      </c>
      <c r="G77" s="645" t="str">
        <f>IF($N77="","",$M$4)</f>
        <v/>
      </c>
      <c r="H77" s="645" t="str">
        <f>IF($N77="","",$R$4)</f>
        <v/>
      </c>
      <c r="I77" s="645" t="str">
        <f>IF($N77="","",$V$4)</f>
        <v/>
      </c>
      <c r="J77" s="645" t="str">
        <f>IF($N77="","",$Y$4)</f>
        <v/>
      </c>
      <c r="K77" s="387"/>
      <c r="L77" s="293"/>
      <c r="M77" s="294"/>
      <c r="N77" s="311"/>
      <c r="O77" s="295"/>
      <c r="P77" s="547"/>
      <c r="Q77" s="296"/>
      <c r="R77" s="297"/>
      <c r="S77" s="296"/>
      <c r="T77" s="298"/>
      <c r="U77" s="548"/>
      <c r="V77" s="549"/>
      <c r="W77" s="558"/>
      <c r="X77" s="550"/>
      <c r="Y77" s="296"/>
      <c r="Z77" s="435"/>
      <c r="AA77" s="432"/>
      <c r="AB77" s="433"/>
    </row>
    <row r="78" spans="1:28" ht="88.5" customHeight="1">
      <c r="A78" s="304">
        <f t="shared" si="13"/>
        <v>70</v>
      </c>
      <c r="B78" s="304" t="str">
        <f t="shared" si="17"/>
        <v/>
      </c>
      <c r="C78" s="304">
        <f t="shared" si="14"/>
        <v>69</v>
      </c>
      <c r="D78" s="304" t="str">
        <f t="shared" si="15"/>
        <v>69</v>
      </c>
      <c r="E78" s="304">
        <f>IF(N78="",0,SUMIF(기획현황!$D:$D,$B78,기획현황!$AF:$AF))</f>
        <v>0</v>
      </c>
      <c r="F78" s="304">
        <f t="shared" si="16"/>
        <v>0</v>
      </c>
      <c r="G78" s="645" t="str">
        <f>IF($N78="","",$M$4)</f>
        <v/>
      </c>
      <c r="H78" s="645" t="str">
        <f>IF($N78="","",$R$4)</f>
        <v/>
      </c>
      <c r="I78" s="645" t="str">
        <f>IF($N78="","",$V$4)</f>
        <v/>
      </c>
      <c r="J78" s="645" t="str">
        <f>IF($N78="","",$Y$4)</f>
        <v/>
      </c>
      <c r="K78" s="387"/>
      <c r="L78" s="293"/>
      <c r="M78" s="294"/>
      <c r="N78" s="311"/>
      <c r="O78" s="295"/>
      <c r="P78" s="547"/>
      <c r="Q78" s="296"/>
      <c r="R78" s="297"/>
      <c r="S78" s="296"/>
      <c r="T78" s="298"/>
      <c r="U78" s="548"/>
      <c r="V78" s="549"/>
      <c r="W78" s="558"/>
      <c r="X78" s="550"/>
      <c r="Y78" s="296"/>
      <c r="Z78" s="435"/>
      <c r="AA78" s="432"/>
      <c r="AB78" s="433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M10:M12">
    <cfRule type="expression" dxfId="9727" priority="8560" stopIfTrue="1">
      <formula>$I10="TTL"</formula>
    </cfRule>
  </conditionalFormatting>
  <conditionalFormatting sqref="M10:M12">
    <cfRule type="expression" dxfId="9726" priority="8557" stopIfTrue="1">
      <formula>$I10="TTL"</formula>
    </cfRule>
  </conditionalFormatting>
  <conditionalFormatting sqref="M10:M12">
    <cfRule type="expression" dxfId="9725" priority="8551" stopIfTrue="1">
      <formula>$I10="TTL"</formula>
    </cfRule>
  </conditionalFormatting>
  <conditionalFormatting sqref="M10:M12">
    <cfRule type="expression" dxfId="9724" priority="8547" stopIfTrue="1">
      <formula>$I10="TTL"</formula>
    </cfRule>
  </conditionalFormatting>
  <conditionalFormatting sqref="M10:M12">
    <cfRule type="expression" dxfId="9723" priority="8530" stopIfTrue="1">
      <formula>$I10="TTL"</formula>
    </cfRule>
  </conditionalFormatting>
  <conditionalFormatting sqref="M10:M12">
    <cfRule type="expression" dxfId="9722" priority="8529" stopIfTrue="1">
      <formula>$I10="TTL"</formula>
    </cfRule>
  </conditionalFormatting>
  <conditionalFormatting sqref="M10:M12">
    <cfRule type="expression" dxfId="9721" priority="8528" stopIfTrue="1">
      <formula>$I10="TTL"</formula>
    </cfRule>
  </conditionalFormatting>
  <conditionalFormatting sqref="M10:M12">
    <cfRule type="expression" dxfId="9720" priority="8527" stopIfTrue="1">
      <formula>$I10="TTL"</formula>
    </cfRule>
  </conditionalFormatting>
  <conditionalFormatting sqref="M10:M12">
    <cfRule type="expression" dxfId="9719" priority="8526" stopIfTrue="1">
      <formula>$I10="TTL"</formula>
    </cfRule>
  </conditionalFormatting>
  <conditionalFormatting sqref="M10:M12">
    <cfRule type="expression" dxfId="9718" priority="8525" stopIfTrue="1">
      <formula>$I10="TTL"</formula>
    </cfRule>
  </conditionalFormatting>
  <conditionalFormatting sqref="M10:M12">
    <cfRule type="expression" dxfId="9717" priority="8524" stopIfTrue="1">
      <formula>$I10="TTL"</formula>
    </cfRule>
  </conditionalFormatting>
  <conditionalFormatting sqref="M10:M12">
    <cfRule type="expression" dxfId="9716" priority="8523" stopIfTrue="1">
      <formula>$I10="TTL"</formula>
    </cfRule>
  </conditionalFormatting>
  <conditionalFormatting sqref="M10:M12">
    <cfRule type="expression" dxfId="9715" priority="8522" stopIfTrue="1">
      <formula>$I10="TTL"</formula>
    </cfRule>
  </conditionalFormatting>
  <conditionalFormatting sqref="M10:M12">
    <cfRule type="expression" dxfId="9714" priority="8521" stopIfTrue="1">
      <formula>$I10="TTL"</formula>
    </cfRule>
  </conditionalFormatting>
  <conditionalFormatting sqref="M10:M12">
    <cfRule type="expression" dxfId="9713" priority="8520" stopIfTrue="1">
      <formula>$I10="TTL"</formula>
    </cfRule>
  </conditionalFormatting>
  <conditionalFormatting sqref="M10:M12">
    <cfRule type="expression" dxfId="9712" priority="8519" stopIfTrue="1">
      <formula>$I10="TTL"</formula>
    </cfRule>
  </conditionalFormatting>
  <conditionalFormatting sqref="M10:M12">
    <cfRule type="expression" dxfId="9711" priority="8518" stopIfTrue="1">
      <formula>$I10="TTL"</formula>
    </cfRule>
  </conditionalFormatting>
  <conditionalFormatting sqref="M10:M12">
    <cfRule type="expression" dxfId="9710" priority="8517" stopIfTrue="1">
      <formula>$I10="TTL"</formula>
    </cfRule>
  </conditionalFormatting>
  <conditionalFormatting sqref="M10:M12">
    <cfRule type="expression" dxfId="9709" priority="8516" stopIfTrue="1">
      <formula>$I10="TTL"</formula>
    </cfRule>
  </conditionalFormatting>
  <conditionalFormatting sqref="M10:M12">
    <cfRule type="expression" dxfId="9708" priority="8515" stopIfTrue="1">
      <formula>$I10="TTL"</formula>
    </cfRule>
  </conditionalFormatting>
  <conditionalFormatting sqref="M10:M12">
    <cfRule type="expression" dxfId="9707" priority="8514" stopIfTrue="1">
      <formula>$I10="TTL"</formula>
    </cfRule>
  </conditionalFormatting>
  <conditionalFormatting sqref="M10:M12">
    <cfRule type="expression" dxfId="9706" priority="8513" stopIfTrue="1">
      <formula>$I10="TTL"</formula>
    </cfRule>
  </conditionalFormatting>
  <conditionalFormatting sqref="M10:M12">
    <cfRule type="expression" dxfId="9705" priority="8512" stopIfTrue="1">
      <formula>$I10="TTL"</formula>
    </cfRule>
  </conditionalFormatting>
  <conditionalFormatting sqref="M10:M12">
    <cfRule type="expression" dxfId="9704" priority="8511" stopIfTrue="1">
      <formula>$I10="TTL"</formula>
    </cfRule>
  </conditionalFormatting>
  <conditionalFormatting sqref="M10:M12">
    <cfRule type="expression" dxfId="9703" priority="8484" stopIfTrue="1">
      <formula>$I10="TTL"</formula>
    </cfRule>
  </conditionalFormatting>
  <conditionalFormatting sqref="M10:M12">
    <cfRule type="expression" dxfId="9702" priority="8481" stopIfTrue="1">
      <formula>$I10="TTL"</formula>
    </cfRule>
  </conditionalFormatting>
  <conditionalFormatting sqref="M10:M12">
    <cfRule type="expression" dxfId="9701" priority="8475" stopIfTrue="1">
      <formula>$I10="TTL"</formula>
    </cfRule>
  </conditionalFormatting>
  <conditionalFormatting sqref="M10:M12">
    <cfRule type="expression" dxfId="9700" priority="8471" stopIfTrue="1">
      <formula>$I10="TTL"</formula>
    </cfRule>
  </conditionalFormatting>
  <conditionalFormatting sqref="M10:M12">
    <cfRule type="expression" dxfId="9699" priority="8454" stopIfTrue="1">
      <formula>$I10="TTL"</formula>
    </cfRule>
  </conditionalFormatting>
  <conditionalFormatting sqref="M10:M12">
    <cfRule type="expression" dxfId="9698" priority="8453" stopIfTrue="1">
      <formula>$I10="TTL"</formula>
    </cfRule>
  </conditionalFormatting>
  <conditionalFormatting sqref="M10:M12">
    <cfRule type="expression" dxfId="9697" priority="8452" stopIfTrue="1">
      <formula>$I10="TTL"</formula>
    </cfRule>
  </conditionalFormatting>
  <conditionalFormatting sqref="M10:M12">
    <cfRule type="expression" dxfId="9696" priority="8451" stopIfTrue="1">
      <formula>$I10="TTL"</formula>
    </cfRule>
  </conditionalFormatting>
  <conditionalFormatting sqref="M10:M12">
    <cfRule type="expression" dxfId="9695" priority="8450" stopIfTrue="1">
      <formula>$I10="TTL"</formula>
    </cfRule>
  </conditionalFormatting>
  <conditionalFormatting sqref="M10:M12">
    <cfRule type="expression" dxfId="9694" priority="8449" stopIfTrue="1">
      <formula>$I10="TTL"</formula>
    </cfRule>
  </conditionalFormatting>
  <conditionalFormatting sqref="M10:M12">
    <cfRule type="expression" dxfId="9693" priority="8448" stopIfTrue="1">
      <formula>$I10="TTL"</formula>
    </cfRule>
  </conditionalFormatting>
  <conditionalFormatting sqref="M10:M12">
    <cfRule type="expression" dxfId="9692" priority="8447" stopIfTrue="1">
      <formula>$I10="TTL"</formula>
    </cfRule>
  </conditionalFormatting>
  <conditionalFormatting sqref="M10:M12">
    <cfRule type="expression" dxfId="9691" priority="8446" stopIfTrue="1">
      <formula>$I10="TTL"</formula>
    </cfRule>
  </conditionalFormatting>
  <conditionalFormatting sqref="M10:M12">
    <cfRule type="expression" dxfId="9690" priority="8445" stopIfTrue="1">
      <formula>$I10="TTL"</formula>
    </cfRule>
  </conditionalFormatting>
  <conditionalFormatting sqref="M10:M12">
    <cfRule type="expression" dxfId="9689" priority="8444" stopIfTrue="1">
      <formula>$I10="TTL"</formula>
    </cfRule>
  </conditionalFormatting>
  <conditionalFormatting sqref="M10:M12">
    <cfRule type="expression" dxfId="9688" priority="8443" stopIfTrue="1">
      <formula>$I10="TTL"</formula>
    </cfRule>
  </conditionalFormatting>
  <conditionalFormatting sqref="M10:M12">
    <cfRule type="expression" dxfId="9687" priority="8442" stopIfTrue="1">
      <formula>$I10="TTL"</formula>
    </cfRule>
  </conditionalFormatting>
  <conditionalFormatting sqref="M10:M12">
    <cfRule type="expression" dxfId="9686" priority="8441" stopIfTrue="1">
      <formula>$I10="TTL"</formula>
    </cfRule>
  </conditionalFormatting>
  <conditionalFormatting sqref="M10:M12">
    <cfRule type="expression" dxfId="9685" priority="8440" stopIfTrue="1">
      <formula>$I10="TTL"</formula>
    </cfRule>
  </conditionalFormatting>
  <conditionalFormatting sqref="M10:M12">
    <cfRule type="expression" dxfId="9684" priority="8439" stopIfTrue="1">
      <formula>$I10="TTL"</formula>
    </cfRule>
  </conditionalFormatting>
  <conditionalFormatting sqref="M10:M12">
    <cfRule type="expression" dxfId="9683" priority="8438" stopIfTrue="1">
      <formula>$I10="TTL"</formula>
    </cfRule>
  </conditionalFormatting>
  <conditionalFormatting sqref="M10:M12">
    <cfRule type="expression" dxfId="9682" priority="8437" stopIfTrue="1">
      <formula>$I10="TTL"</formula>
    </cfRule>
  </conditionalFormatting>
  <conditionalFormatting sqref="M10:M12">
    <cfRule type="expression" dxfId="9681" priority="8436" stopIfTrue="1">
      <formula>$I10="TTL"</formula>
    </cfRule>
  </conditionalFormatting>
  <conditionalFormatting sqref="M10:M12">
    <cfRule type="expression" dxfId="9680" priority="8435" stopIfTrue="1">
      <formula>$I10="TTL"</formula>
    </cfRule>
  </conditionalFormatting>
  <conditionalFormatting sqref="M10">
    <cfRule type="expression" dxfId="9679" priority="8434" stopIfTrue="1">
      <formula>$I10="TTL"</formula>
    </cfRule>
  </conditionalFormatting>
  <conditionalFormatting sqref="M9">
    <cfRule type="expression" dxfId="9678" priority="8433" stopIfTrue="1">
      <formula>$I9="TTL"</formula>
    </cfRule>
  </conditionalFormatting>
  <conditionalFormatting sqref="M10">
    <cfRule type="expression" dxfId="9677" priority="8432" stopIfTrue="1">
      <formula>$I10="TTL"</formula>
    </cfRule>
  </conditionalFormatting>
  <conditionalFormatting sqref="M9">
    <cfRule type="expression" dxfId="9676" priority="8431" stopIfTrue="1">
      <formula>$I9="TTL"</formula>
    </cfRule>
  </conditionalFormatting>
  <conditionalFormatting sqref="M10">
    <cfRule type="expression" dxfId="9675" priority="8430" stopIfTrue="1">
      <formula>$I10="TTL"</formula>
    </cfRule>
  </conditionalFormatting>
  <conditionalFormatting sqref="M10">
    <cfRule type="expression" dxfId="9674" priority="8429" stopIfTrue="1">
      <formula>$I10="TTL"</formula>
    </cfRule>
  </conditionalFormatting>
  <conditionalFormatting sqref="M10">
    <cfRule type="expression" dxfId="9673" priority="8428" stopIfTrue="1">
      <formula>$I10="TTL"</formula>
    </cfRule>
  </conditionalFormatting>
  <conditionalFormatting sqref="M10">
    <cfRule type="expression" dxfId="9672" priority="8427" stopIfTrue="1">
      <formula>$I10="TTL"</formula>
    </cfRule>
  </conditionalFormatting>
  <conditionalFormatting sqref="M9">
    <cfRule type="expression" dxfId="9671" priority="8426" stopIfTrue="1">
      <formula>$I9="TTL"</formula>
    </cfRule>
  </conditionalFormatting>
  <conditionalFormatting sqref="M10">
    <cfRule type="expression" dxfId="9670" priority="8425" stopIfTrue="1">
      <formula>$I10="TTL"</formula>
    </cfRule>
  </conditionalFormatting>
  <conditionalFormatting sqref="M10">
    <cfRule type="expression" dxfId="9669" priority="8424" stopIfTrue="1">
      <formula>$I10="TTL"</formula>
    </cfRule>
  </conditionalFormatting>
  <conditionalFormatting sqref="M9">
    <cfRule type="expression" dxfId="9668" priority="8423" stopIfTrue="1">
      <formula>$I9="TTL"</formula>
    </cfRule>
  </conditionalFormatting>
  <conditionalFormatting sqref="M10">
    <cfRule type="expression" dxfId="9667" priority="8422" stopIfTrue="1">
      <formula>$I10="TTL"</formula>
    </cfRule>
  </conditionalFormatting>
  <conditionalFormatting sqref="M10">
    <cfRule type="expression" dxfId="9666" priority="8421" stopIfTrue="1">
      <formula>$I10="TTL"</formula>
    </cfRule>
  </conditionalFormatting>
  <conditionalFormatting sqref="M9">
    <cfRule type="expression" dxfId="9665" priority="8420" stopIfTrue="1">
      <formula>$I9="TTL"</formula>
    </cfRule>
  </conditionalFormatting>
  <conditionalFormatting sqref="M10">
    <cfRule type="expression" dxfId="9664" priority="8419" stopIfTrue="1">
      <formula>$I10="TTL"</formula>
    </cfRule>
  </conditionalFormatting>
  <conditionalFormatting sqref="M9">
    <cfRule type="expression" dxfId="9663" priority="8418" stopIfTrue="1">
      <formula>$I9="TTL"</formula>
    </cfRule>
  </conditionalFormatting>
  <conditionalFormatting sqref="M10">
    <cfRule type="expression" dxfId="9662" priority="8417" stopIfTrue="1">
      <formula>$I10="TTL"</formula>
    </cfRule>
  </conditionalFormatting>
  <conditionalFormatting sqref="M10">
    <cfRule type="expression" dxfId="9661" priority="8416" stopIfTrue="1">
      <formula>$I10="TTL"</formula>
    </cfRule>
  </conditionalFormatting>
  <conditionalFormatting sqref="M10">
    <cfRule type="expression" dxfId="9660" priority="8415" stopIfTrue="1">
      <formula>$I10="TTL"</formula>
    </cfRule>
  </conditionalFormatting>
  <conditionalFormatting sqref="M10">
    <cfRule type="expression" dxfId="9659" priority="8414" stopIfTrue="1">
      <formula>$I10="TTL"</formula>
    </cfRule>
  </conditionalFormatting>
  <conditionalFormatting sqref="M10">
    <cfRule type="expression" dxfId="9658" priority="8413" stopIfTrue="1">
      <formula>$I10="TTL"</formula>
    </cfRule>
  </conditionalFormatting>
  <conditionalFormatting sqref="M10">
    <cfRule type="expression" dxfId="9657" priority="8412" stopIfTrue="1">
      <formula>$I10="TTL"</formula>
    </cfRule>
  </conditionalFormatting>
  <conditionalFormatting sqref="M10">
    <cfRule type="expression" dxfId="9656" priority="8411" stopIfTrue="1">
      <formula>$I10="TTL"</formula>
    </cfRule>
  </conditionalFormatting>
  <conditionalFormatting sqref="M10">
    <cfRule type="expression" dxfId="9655" priority="8410" stopIfTrue="1">
      <formula>$I10="TTL"</formula>
    </cfRule>
  </conditionalFormatting>
  <conditionalFormatting sqref="M10">
    <cfRule type="expression" dxfId="9654" priority="8409" stopIfTrue="1">
      <formula>$I10="TTL"</formula>
    </cfRule>
  </conditionalFormatting>
  <conditionalFormatting sqref="M10:M12">
    <cfRule type="expression" dxfId="9653" priority="8408" stopIfTrue="1">
      <formula>$I10="TTL"</formula>
    </cfRule>
  </conditionalFormatting>
  <conditionalFormatting sqref="M10">
    <cfRule type="expression" dxfId="9652" priority="8407" stopIfTrue="1">
      <formula>$I10="TTL"</formula>
    </cfRule>
  </conditionalFormatting>
  <conditionalFormatting sqref="M9">
    <cfRule type="expression" dxfId="9651" priority="8406" stopIfTrue="1">
      <formula>$I9="TTL"</formula>
    </cfRule>
  </conditionalFormatting>
  <conditionalFormatting sqref="M10:M12">
    <cfRule type="expression" dxfId="9650" priority="8405" stopIfTrue="1">
      <formula>$I10="TTL"</formula>
    </cfRule>
  </conditionalFormatting>
  <conditionalFormatting sqref="M10">
    <cfRule type="expression" dxfId="9649" priority="8404" stopIfTrue="1">
      <formula>$I10="TTL"</formula>
    </cfRule>
  </conditionalFormatting>
  <conditionalFormatting sqref="M9">
    <cfRule type="expression" dxfId="9648" priority="8403" stopIfTrue="1">
      <formula>$I9="TTL"</formula>
    </cfRule>
  </conditionalFormatting>
  <conditionalFormatting sqref="M10">
    <cfRule type="expression" dxfId="9647" priority="8402" stopIfTrue="1">
      <formula>$I10="TTL"</formula>
    </cfRule>
  </conditionalFormatting>
  <conditionalFormatting sqref="M10">
    <cfRule type="expression" dxfId="9646" priority="8401" stopIfTrue="1">
      <formula>$I10="TTL"</formula>
    </cfRule>
  </conditionalFormatting>
  <conditionalFormatting sqref="M10">
    <cfRule type="expression" dxfId="9645" priority="8400" stopIfTrue="1">
      <formula>$I10="TTL"</formula>
    </cfRule>
  </conditionalFormatting>
  <conditionalFormatting sqref="M10:M12">
    <cfRule type="expression" dxfId="9644" priority="8399" stopIfTrue="1">
      <formula>$I10="TTL"</formula>
    </cfRule>
  </conditionalFormatting>
  <conditionalFormatting sqref="M10">
    <cfRule type="expression" dxfId="9643" priority="8398" stopIfTrue="1">
      <formula>$I10="TTL"</formula>
    </cfRule>
  </conditionalFormatting>
  <conditionalFormatting sqref="M9">
    <cfRule type="expression" dxfId="9642" priority="8397" stopIfTrue="1">
      <formula>$I9="TTL"</formula>
    </cfRule>
  </conditionalFormatting>
  <conditionalFormatting sqref="M10">
    <cfRule type="expression" dxfId="9641" priority="8396" stopIfTrue="1">
      <formula>$I10="TTL"</formula>
    </cfRule>
  </conditionalFormatting>
  <conditionalFormatting sqref="M10:M12">
    <cfRule type="expression" dxfId="9640" priority="8395" stopIfTrue="1">
      <formula>$I10="TTL"</formula>
    </cfRule>
  </conditionalFormatting>
  <conditionalFormatting sqref="M10">
    <cfRule type="expression" dxfId="9639" priority="8394" stopIfTrue="1">
      <formula>$I10="TTL"</formula>
    </cfRule>
  </conditionalFormatting>
  <conditionalFormatting sqref="M9">
    <cfRule type="expression" dxfId="9638" priority="8393" stopIfTrue="1">
      <formula>$I9="TTL"</formula>
    </cfRule>
  </conditionalFormatting>
  <conditionalFormatting sqref="M10">
    <cfRule type="expression" dxfId="9637" priority="8392" stopIfTrue="1">
      <formula>$I10="TTL"</formula>
    </cfRule>
  </conditionalFormatting>
  <conditionalFormatting sqref="M10">
    <cfRule type="expression" dxfId="9636" priority="8391" stopIfTrue="1">
      <formula>$I10="TTL"</formula>
    </cfRule>
  </conditionalFormatting>
  <conditionalFormatting sqref="M9">
    <cfRule type="expression" dxfId="9635" priority="8390" stopIfTrue="1">
      <formula>$I9="TTL"</formula>
    </cfRule>
  </conditionalFormatting>
  <conditionalFormatting sqref="M10">
    <cfRule type="expression" dxfId="9634" priority="8389" stopIfTrue="1">
      <formula>$I10="TTL"</formula>
    </cfRule>
  </conditionalFormatting>
  <conditionalFormatting sqref="M9">
    <cfRule type="expression" dxfId="9633" priority="8388" stopIfTrue="1">
      <formula>$I9="TTL"</formula>
    </cfRule>
  </conditionalFormatting>
  <conditionalFormatting sqref="M10">
    <cfRule type="expression" dxfId="9632" priority="8387" stopIfTrue="1">
      <formula>$I10="TTL"</formula>
    </cfRule>
  </conditionalFormatting>
  <conditionalFormatting sqref="M10">
    <cfRule type="expression" dxfId="9631" priority="8386" stopIfTrue="1">
      <formula>$I10="TTL"</formula>
    </cfRule>
  </conditionalFormatting>
  <conditionalFormatting sqref="M10">
    <cfRule type="expression" dxfId="9630" priority="8385" stopIfTrue="1">
      <formula>$I10="TTL"</formula>
    </cfRule>
  </conditionalFormatting>
  <conditionalFormatting sqref="M10">
    <cfRule type="expression" dxfId="9629" priority="8384" stopIfTrue="1">
      <formula>$I10="TTL"</formula>
    </cfRule>
  </conditionalFormatting>
  <conditionalFormatting sqref="M10">
    <cfRule type="expression" dxfId="9628" priority="8383" stopIfTrue="1">
      <formula>$I10="TTL"</formula>
    </cfRule>
  </conditionalFormatting>
  <conditionalFormatting sqref="M10">
    <cfRule type="expression" dxfId="9627" priority="8382" stopIfTrue="1">
      <formula>$I10="TTL"</formula>
    </cfRule>
  </conditionalFormatting>
  <conditionalFormatting sqref="M10">
    <cfRule type="expression" dxfId="9626" priority="8381" stopIfTrue="1">
      <formula>$I10="TTL"</formula>
    </cfRule>
  </conditionalFormatting>
  <conditionalFormatting sqref="M10">
    <cfRule type="expression" dxfId="9625" priority="8380" stopIfTrue="1">
      <formula>$I10="TTL"</formula>
    </cfRule>
  </conditionalFormatting>
  <conditionalFormatting sqref="M10">
    <cfRule type="expression" dxfId="9624" priority="8379" stopIfTrue="1">
      <formula>$I10="TTL"</formula>
    </cfRule>
  </conditionalFormatting>
  <conditionalFormatting sqref="M10:M12">
    <cfRule type="expression" dxfId="9623" priority="8378" stopIfTrue="1">
      <formula>$I10="TTL"</formula>
    </cfRule>
  </conditionalFormatting>
  <conditionalFormatting sqref="M10:M12">
    <cfRule type="expression" dxfId="9622" priority="8377" stopIfTrue="1">
      <formula>$I10="TTL"</formula>
    </cfRule>
  </conditionalFormatting>
  <conditionalFormatting sqref="M10:M12">
    <cfRule type="expression" dxfId="9621" priority="8376" stopIfTrue="1">
      <formula>$I10="TTL"</formula>
    </cfRule>
  </conditionalFormatting>
  <conditionalFormatting sqref="M10:M12">
    <cfRule type="expression" dxfId="9620" priority="8375" stopIfTrue="1">
      <formula>$I10="TTL"</formula>
    </cfRule>
  </conditionalFormatting>
  <conditionalFormatting sqref="M10:M12">
    <cfRule type="expression" dxfId="9619" priority="8374" stopIfTrue="1">
      <formula>$I10="TTL"</formula>
    </cfRule>
  </conditionalFormatting>
  <conditionalFormatting sqref="M10:M12">
    <cfRule type="expression" dxfId="9618" priority="8373" stopIfTrue="1">
      <formula>$I10="TTL"</formula>
    </cfRule>
  </conditionalFormatting>
  <conditionalFormatting sqref="M10:M12">
    <cfRule type="expression" dxfId="9617" priority="8372" stopIfTrue="1">
      <formula>$I10="TTL"</formula>
    </cfRule>
  </conditionalFormatting>
  <conditionalFormatting sqref="M10:M12">
    <cfRule type="expression" dxfId="9616" priority="8371" stopIfTrue="1">
      <formula>$I10="TTL"</formula>
    </cfRule>
  </conditionalFormatting>
  <conditionalFormatting sqref="M10:M12">
    <cfRule type="expression" dxfId="9615" priority="8370" stopIfTrue="1">
      <formula>$I10="TTL"</formula>
    </cfRule>
  </conditionalFormatting>
  <conditionalFormatting sqref="M10:M12">
    <cfRule type="expression" dxfId="9614" priority="8369" stopIfTrue="1">
      <formula>$I10="TTL"</formula>
    </cfRule>
  </conditionalFormatting>
  <conditionalFormatting sqref="M10:M12">
    <cfRule type="expression" dxfId="9613" priority="8368" stopIfTrue="1">
      <formula>$I10="TTL"</formula>
    </cfRule>
  </conditionalFormatting>
  <conditionalFormatting sqref="M10:M12">
    <cfRule type="expression" dxfId="9612" priority="8367" stopIfTrue="1">
      <formula>$I10="TTL"</formula>
    </cfRule>
  </conditionalFormatting>
  <conditionalFormatting sqref="M10:M12">
    <cfRule type="expression" dxfId="9611" priority="8366" stopIfTrue="1">
      <formula>$I10="TTL"</formula>
    </cfRule>
  </conditionalFormatting>
  <conditionalFormatting sqref="M10:M12">
    <cfRule type="expression" dxfId="9610" priority="8365" stopIfTrue="1">
      <formula>$I10="TTL"</formula>
    </cfRule>
  </conditionalFormatting>
  <conditionalFormatting sqref="M10:M12">
    <cfRule type="expression" dxfId="9609" priority="8364" stopIfTrue="1">
      <formula>$I10="TTL"</formula>
    </cfRule>
  </conditionalFormatting>
  <conditionalFormatting sqref="M10:M12">
    <cfRule type="expression" dxfId="9608" priority="8363" stopIfTrue="1">
      <formula>$I10="TTL"</formula>
    </cfRule>
  </conditionalFormatting>
  <conditionalFormatting sqref="M10:M12">
    <cfRule type="expression" dxfId="9607" priority="8362" stopIfTrue="1">
      <formula>$I10="TTL"</formula>
    </cfRule>
  </conditionalFormatting>
  <conditionalFormatting sqref="M10:M12">
    <cfRule type="expression" dxfId="9606" priority="8361" stopIfTrue="1">
      <formula>$I10="TTL"</formula>
    </cfRule>
  </conditionalFormatting>
  <conditionalFormatting sqref="M10:M12">
    <cfRule type="expression" dxfId="9605" priority="8360" stopIfTrue="1">
      <formula>$I10="TTL"</formula>
    </cfRule>
  </conditionalFormatting>
  <conditionalFormatting sqref="M10:M12">
    <cfRule type="expression" dxfId="9604" priority="8359" stopIfTrue="1">
      <formula>$I10="TTL"</formula>
    </cfRule>
  </conditionalFormatting>
  <conditionalFormatting sqref="M10">
    <cfRule type="expression" dxfId="9603" priority="8358" stopIfTrue="1">
      <formula>$I10="TTL"</formula>
    </cfRule>
  </conditionalFormatting>
  <conditionalFormatting sqref="M10">
    <cfRule type="expression" dxfId="9602" priority="8357" stopIfTrue="1">
      <formula>$I10="TTL"</formula>
    </cfRule>
  </conditionalFormatting>
  <conditionalFormatting sqref="M10">
    <cfRule type="expression" dxfId="9601" priority="8356" stopIfTrue="1">
      <formula>$I10="TTL"</formula>
    </cfRule>
  </conditionalFormatting>
  <conditionalFormatting sqref="M10">
    <cfRule type="expression" dxfId="9600" priority="8355" stopIfTrue="1">
      <formula>$I10="TTL"</formula>
    </cfRule>
  </conditionalFormatting>
  <conditionalFormatting sqref="M10">
    <cfRule type="expression" dxfId="9599" priority="8354" stopIfTrue="1">
      <formula>$I10="TTL"</formula>
    </cfRule>
  </conditionalFormatting>
  <conditionalFormatting sqref="M10">
    <cfRule type="expression" dxfId="9598" priority="8353" stopIfTrue="1">
      <formula>$I10="TTL"</formula>
    </cfRule>
  </conditionalFormatting>
  <conditionalFormatting sqref="M10">
    <cfRule type="expression" dxfId="9597" priority="8352" stopIfTrue="1">
      <formula>$I10="TTL"</formula>
    </cfRule>
  </conditionalFormatting>
  <conditionalFormatting sqref="M10">
    <cfRule type="expression" dxfId="9596" priority="8351" stopIfTrue="1">
      <formula>$I10="TTL"</formula>
    </cfRule>
  </conditionalFormatting>
  <conditionalFormatting sqref="M10">
    <cfRule type="expression" dxfId="9595" priority="8350" stopIfTrue="1">
      <formula>$I10="TTL"</formula>
    </cfRule>
  </conditionalFormatting>
  <conditionalFormatting sqref="M10">
    <cfRule type="expression" dxfId="9594" priority="8349" stopIfTrue="1">
      <formula>$I10="TTL"</formula>
    </cfRule>
  </conditionalFormatting>
  <conditionalFormatting sqref="M10">
    <cfRule type="expression" dxfId="9593" priority="8348" stopIfTrue="1">
      <formula>$I10="TTL"</formula>
    </cfRule>
  </conditionalFormatting>
  <conditionalFormatting sqref="M10">
    <cfRule type="expression" dxfId="9592" priority="8347" stopIfTrue="1">
      <formula>$I10="TTL"</formula>
    </cfRule>
  </conditionalFormatting>
  <conditionalFormatting sqref="M10">
    <cfRule type="expression" dxfId="9591" priority="8346" stopIfTrue="1">
      <formula>$I10="TTL"</formula>
    </cfRule>
  </conditionalFormatting>
  <conditionalFormatting sqref="M9">
    <cfRule type="expression" dxfId="9590" priority="8345" stopIfTrue="1">
      <formula>$I9="TTL"</formula>
    </cfRule>
  </conditionalFormatting>
  <conditionalFormatting sqref="M10">
    <cfRule type="expression" dxfId="9589" priority="8344" stopIfTrue="1">
      <formula>$I10="TTL"</formula>
    </cfRule>
  </conditionalFormatting>
  <conditionalFormatting sqref="M9">
    <cfRule type="expression" dxfId="9588" priority="8343" stopIfTrue="1">
      <formula>$I9="TTL"</formula>
    </cfRule>
  </conditionalFormatting>
  <conditionalFormatting sqref="M10">
    <cfRule type="expression" dxfId="9587" priority="8342" stopIfTrue="1">
      <formula>$I10="TTL"</formula>
    </cfRule>
  </conditionalFormatting>
  <conditionalFormatting sqref="M10">
    <cfRule type="expression" dxfId="9586" priority="8341" stopIfTrue="1">
      <formula>$I10="TTL"</formula>
    </cfRule>
  </conditionalFormatting>
  <conditionalFormatting sqref="M10">
    <cfRule type="expression" dxfId="9585" priority="8340" stopIfTrue="1">
      <formula>$I10="TTL"</formula>
    </cfRule>
  </conditionalFormatting>
  <conditionalFormatting sqref="M10">
    <cfRule type="expression" dxfId="9584" priority="8339" stopIfTrue="1">
      <formula>$I10="TTL"</formula>
    </cfRule>
  </conditionalFormatting>
  <conditionalFormatting sqref="M9">
    <cfRule type="expression" dxfId="9583" priority="8338" stopIfTrue="1">
      <formula>$I9="TTL"</formula>
    </cfRule>
  </conditionalFormatting>
  <conditionalFormatting sqref="M10">
    <cfRule type="expression" dxfId="9582" priority="8337" stopIfTrue="1">
      <formula>$I10="TTL"</formula>
    </cfRule>
  </conditionalFormatting>
  <conditionalFormatting sqref="M10">
    <cfRule type="expression" dxfId="9581" priority="8336" stopIfTrue="1">
      <formula>$I10="TTL"</formula>
    </cfRule>
  </conditionalFormatting>
  <conditionalFormatting sqref="M9">
    <cfRule type="expression" dxfId="9580" priority="8335" stopIfTrue="1">
      <formula>$I9="TTL"</formula>
    </cfRule>
  </conditionalFormatting>
  <conditionalFormatting sqref="M10">
    <cfRule type="expression" dxfId="9579" priority="8334" stopIfTrue="1">
      <formula>$I10="TTL"</formula>
    </cfRule>
  </conditionalFormatting>
  <conditionalFormatting sqref="M10">
    <cfRule type="expression" dxfId="9578" priority="8333" stopIfTrue="1">
      <formula>$I10="TTL"</formula>
    </cfRule>
  </conditionalFormatting>
  <conditionalFormatting sqref="M9">
    <cfRule type="expression" dxfId="9577" priority="8332" stopIfTrue="1">
      <formula>$I9="TTL"</formula>
    </cfRule>
  </conditionalFormatting>
  <conditionalFormatting sqref="M10">
    <cfRule type="expression" dxfId="9576" priority="8331" stopIfTrue="1">
      <formula>$I10="TTL"</formula>
    </cfRule>
  </conditionalFormatting>
  <conditionalFormatting sqref="M9">
    <cfRule type="expression" dxfId="9575" priority="8330" stopIfTrue="1">
      <formula>$I9="TTL"</formula>
    </cfRule>
  </conditionalFormatting>
  <conditionalFormatting sqref="M10">
    <cfRule type="expression" dxfId="9574" priority="8329" stopIfTrue="1">
      <formula>$I10="TTL"</formula>
    </cfRule>
  </conditionalFormatting>
  <conditionalFormatting sqref="M10">
    <cfRule type="expression" dxfId="9573" priority="8328" stopIfTrue="1">
      <formula>$I10="TTL"</formula>
    </cfRule>
  </conditionalFormatting>
  <conditionalFormatting sqref="M10">
    <cfRule type="expression" dxfId="9572" priority="8327" stopIfTrue="1">
      <formula>$I10="TTL"</formula>
    </cfRule>
  </conditionalFormatting>
  <conditionalFormatting sqref="M10">
    <cfRule type="expression" dxfId="9571" priority="8326" stopIfTrue="1">
      <formula>$I10="TTL"</formula>
    </cfRule>
  </conditionalFormatting>
  <conditionalFormatting sqref="M10">
    <cfRule type="expression" dxfId="9570" priority="8325" stopIfTrue="1">
      <formula>$I10="TTL"</formula>
    </cfRule>
  </conditionalFormatting>
  <conditionalFormatting sqref="M10">
    <cfRule type="expression" dxfId="9569" priority="8324" stopIfTrue="1">
      <formula>$I10="TTL"</formula>
    </cfRule>
  </conditionalFormatting>
  <conditionalFormatting sqref="M10">
    <cfRule type="expression" dxfId="9568" priority="8323" stopIfTrue="1">
      <formula>$I10="TTL"</formula>
    </cfRule>
  </conditionalFormatting>
  <conditionalFormatting sqref="M10">
    <cfRule type="expression" dxfId="9567" priority="8322" stopIfTrue="1">
      <formula>$I10="TTL"</formula>
    </cfRule>
  </conditionalFormatting>
  <conditionalFormatting sqref="M10">
    <cfRule type="expression" dxfId="9566" priority="8321" stopIfTrue="1">
      <formula>$I10="TTL"</formula>
    </cfRule>
  </conditionalFormatting>
  <conditionalFormatting sqref="M10:M12">
    <cfRule type="expression" dxfId="9565" priority="8320" stopIfTrue="1">
      <formula>$I10="TTL"</formula>
    </cfRule>
  </conditionalFormatting>
  <conditionalFormatting sqref="M10:M12">
    <cfRule type="expression" dxfId="9564" priority="8319" stopIfTrue="1">
      <formula>$I10="TTL"</formula>
    </cfRule>
  </conditionalFormatting>
  <conditionalFormatting sqref="M10:M12">
    <cfRule type="expression" dxfId="9563" priority="8318" stopIfTrue="1">
      <formula>$I10="TTL"</formula>
    </cfRule>
  </conditionalFormatting>
  <conditionalFormatting sqref="M10:M12">
    <cfRule type="expression" dxfId="9562" priority="8317" stopIfTrue="1">
      <formula>$I10="TTL"</formula>
    </cfRule>
  </conditionalFormatting>
  <conditionalFormatting sqref="M10:M12">
    <cfRule type="expression" dxfId="9561" priority="8316" stopIfTrue="1">
      <formula>$I10="TTL"</formula>
    </cfRule>
  </conditionalFormatting>
  <conditionalFormatting sqref="M10:M12">
    <cfRule type="expression" dxfId="9560" priority="8315" stopIfTrue="1">
      <formula>$I10="TTL"</formula>
    </cfRule>
  </conditionalFormatting>
  <conditionalFormatting sqref="M10:M12">
    <cfRule type="expression" dxfId="9559" priority="8314" stopIfTrue="1">
      <formula>$I10="TTL"</formula>
    </cfRule>
  </conditionalFormatting>
  <conditionalFormatting sqref="M10:M12">
    <cfRule type="expression" dxfId="9558" priority="8313" stopIfTrue="1">
      <formula>$I10="TTL"</formula>
    </cfRule>
  </conditionalFormatting>
  <conditionalFormatting sqref="M10:M12">
    <cfRule type="expression" dxfId="9557" priority="8312" stopIfTrue="1">
      <formula>$I10="TTL"</formula>
    </cfRule>
  </conditionalFormatting>
  <conditionalFormatting sqref="M10:M12">
    <cfRule type="expression" dxfId="9556" priority="8311" stopIfTrue="1">
      <formula>$I10="TTL"</formula>
    </cfRule>
  </conditionalFormatting>
  <conditionalFormatting sqref="M10:M12">
    <cfRule type="expression" dxfId="9555" priority="8310" stopIfTrue="1">
      <formula>$I10="TTL"</formula>
    </cfRule>
  </conditionalFormatting>
  <conditionalFormatting sqref="M10:M12">
    <cfRule type="expression" dxfId="9554" priority="8309" stopIfTrue="1">
      <formula>$I10="TTL"</formula>
    </cfRule>
  </conditionalFormatting>
  <conditionalFormatting sqref="M10:M12">
    <cfRule type="expression" dxfId="9553" priority="8308" stopIfTrue="1">
      <formula>$I10="TTL"</formula>
    </cfRule>
  </conditionalFormatting>
  <conditionalFormatting sqref="M10:M12">
    <cfRule type="expression" dxfId="9552" priority="8307" stopIfTrue="1">
      <formula>$I10="TTL"</formula>
    </cfRule>
  </conditionalFormatting>
  <conditionalFormatting sqref="M10:M12">
    <cfRule type="expression" dxfId="9551" priority="8306" stopIfTrue="1">
      <formula>$I10="TTL"</formula>
    </cfRule>
  </conditionalFormatting>
  <conditionalFormatting sqref="M10:M12">
    <cfRule type="expression" dxfId="9550" priority="8305" stopIfTrue="1">
      <formula>$I10="TTL"</formula>
    </cfRule>
  </conditionalFormatting>
  <conditionalFormatting sqref="M10:M12">
    <cfRule type="expression" dxfId="9549" priority="8304" stopIfTrue="1">
      <formula>$I10="TTL"</formula>
    </cfRule>
  </conditionalFormatting>
  <conditionalFormatting sqref="M10:M12">
    <cfRule type="expression" dxfId="9548" priority="8303" stopIfTrue="1">
      <formula>$I10="TTL"</formula>
    </cfRule>
  </conditionalFormatting>
  <conditionalFormatting sqref="M10:M12">
    <cfRule type="expression" dxfId="9547" priority="8302" stopIfTrue="1">
      <formula>$I10="TTL"</formula>
    </cfRule>
  </conditionalFormatting>
  <conditionalFormatting sqref="M10:M12">
    <cfRule type="expression" dxfId="9546" priority="8301" stopIfTrue="1">
      <formula>$I10="TTL"</formula>
    </cfRule>
  </conditionalFormatting>
  <conditionalFormatting sqref="M10:M12">
    <cfRule type="expression" dxfId="9545" priority="8300" stopIfTrue="1">
      <formula>$I10="TTL"</formula>
    </cfRule>
  </conditionalFormatting>
  <conditionalFormatting sqref="M10:M12">
    <cfRule type="expression" dxfId="9544" priority="8299" stopIfTrue="1">
      <formula>$I10="TTL"</formula>
    </cfRule>
  </conditionalFormatting>
  <conditionalFormatting sqref="M10:M12">
    <cfRule type="expression" dxfId="9543" priority="8298" stopIfTrue="1">
      <formula>$I10="TTL"</formula>
    </cfRule>
  </conditionalFormatting>
  <conditionalFormatting sqref="M10:M12">
    <cfRule type="expression" dxfId="9542" priority="8297" stopIfTrue="1">
      <formula>$I10="TTL"</formula>
    </cfRule>
  </conditionalFormatting>
  <conditionalFormatting sqref="M10:M12">
    <cfRule type="expression" dxfId="9541" priority="8296" stopIfTrue="1">
      <formula>$I10="TTL"</formula>
    </cfRule>
  </conditionalFormatting>
  <conditionalFormatting sqref="M10:M12">
    <cfRule type="expression" dxfId="9540" priority="8295" stopIfTrue="1">
      <formula>$I10="TTL"</formula>
    </cfRule>
  </conditionalFormatting>
  <conditionalFormatting sqref="M10:M12">
    <cfRule type="expression" dxfId="9539" priority="8294" stopIfTrue="1">
      <formula>$I10="TTL"</formula>
    </cfRule>
  </conditionalFormatting>
  <conditionalFormatting sqref="M10:M12">
    <cfRule type="expression" dxfId="9538" priority="8293" stopIfTrue="1">
      <formula>$I10="TTL"</formula>
    </cfRule>
  </conditionalFormatting>
  <conditionalFormatting sqref="M10:M12">
    <cfRule type="expression" dxfId="9537" priority="8292" stopIfTrue="1">
      <formula>$I10="TTL"</formula>
    </cfRule>
  </conditionalFormatting>
  <conditionalFormatting sqref="M10:M12">
    <cfRule type="expression" dxfId="9536" priority="8291" stopIfTrue="1">
      <formula>$I10="TTL"</formula>
    </cfRule>
  </conditionalFormatting>
  <conditionalFormatting sqref="M10:M12">
    <cfRule type="expression" dxfId="9535" priority="8290" stopIfTrue="1">
      <formula>$I10="TTL"</formula>
    </cfRule>
  </conditionalFormatting>
  <conditionalFormatting sqref="M10:M12">
    <cfRule type="expression" dxfId="9534" priority="8289" stopIfTrue="1">
      <formula>$I10="TTL"</formula>
    </cfRule>
  </conditionalFormatting>
  <conditionalFormatting sqref="M10:M12">
    <cfRule type="expression" dxfId="9533" priority="8288" stopIfTrue="1">
      <formula>$I10="TTL"</formula>
    </cfRule>
  </conditionalFormatting>
  <conditionalFormatting sqref="M10:M12">
    <cfRule type="expression" dxfId="9532" priority="8287" stopIfTrue="1">
      <formula>$I10="TTL"</formula>
    </cfRule>
  </conditionalFormatting>
  <conditionalFormatting sqref="M10:M12">
    <cfRule type="expression" dxfId="9531" priority="8286" stopIfTrue="1">
      <formula>$I10="TTL"</formula>
    </cfRule>
  </conditionalFormatting>
  <conditionalFormatting sqref="M10:M12">
    <cfRule type="expression" dxfId="9530" priority="8285" stopIfTrue="1">
      <formula>$I10="TTL"</formula>
    </cfRule>
  </conditionalFormatting>
  <conditionalFormatting sqref="M10:M12">
    <cfRule type="expression" dxfId="9529" priority="8284" stopIfTrue="1">
      <formula>$I10="TTL"</formula>
    </cfRule>
  </conditionalFormatting>
  <conditionalFormatting sqref="M10:M12">
    <cfRule type="expression" dxfId="9528" priority="8283" stopIfTrue="1">
      <formula>$I10="TTL"</formula>
    </cfRule>
  </conditionalFormatting>
  <conditionalFormatting sqref="M10:M12">
    <cfRule type="expression" dxfId="9527" priority="8282" stopIfTrue="1">
      <formula>$I10="TTL"</formula>
    </cfRule>
  </conditionalFormatting>
  <conditionalFormatting sqref="M10:M12">
    <cfRule type="expression" dxfId="9526" priority="8281" stopIfTrue="1">
      <formula>$I10="TTL"</formula>
    </cfRule>
  </conditionalFormatting>
  <conditionalFormatting sqref="M10:M12">
    <cfRule type="expression" dxfId="9525" priority="8280" stopIfTrue="1">
      <formula>$I10="TTL"</formula>
    </cfRule>
  </conditionalFormatting>
  <conditionalFormatting sqref="M10:M12">
    <cfRule type="expression" dxfId="9524" priority="8279" stopIfTrue="1">
      <formula>$I10="TTL"</formula>
    </cfRule>
  </conditionalFormatting>
  <conditionalFormatting sqref="M10:M12">
    <cfRule type="expression" dxfId="9523" priority="8278" stopIfTrue="1">
      <formula>$I10="TTL"</formula>
    </cfRule>
  </conditionalFormatting>
  <conditionalFormatting sqref="M10:M12">
    <cfRule type="expression" dxfId="9522" priority="8277" stopIfTrue="1">
      <formula>$I10="TTL"</formula>
    </cfRule>
  </conditionalFormatting>
  <conditionalFormatting sqref="M10:M12">
    <cfRule type="expression" dxfId="9521" priority="8276" stopIfTrue="1">
      <formula>$I10="TTL"</formula>
    </cfRule>
  </conditionalFormatting>
  <conditionalFormatting sqref="M10:M12">
    <cfRule type="expression" dxfId="9520" priority="8275" stopIfTrue="1">
      <formula>$I10="TTL"</formula>
    </cfRule>
  </conditionalFormatting>
  <conditionalFormatting sqref="M10:M12">
    <cfRule type="expression" dxfId="9519" priority="8274" stopIfTrue="1">
      <formula>$I10="TTL"</formula>
    </cfRule>
  </conditionalFormatting>
  <conditionalFormatting sqref="M10:M12">
    <cfRule type="expression" dxfId="9518" priority="8273" stopIfTrue="1">
      <formula>$I10="TTL"</formula>
    </cfRule>
  </conditionalFormatting>
  <conditionalFormatting sqref="M10">
    <cfRule type="expression" dxfId="9517" priority="8272" stopIfTrue="1">
      <formula>$I10="TTL"</formula>
    </cfRule>
  </conditionalFormatting>
  <conditionalFormatting sqref="M9">
    <cfRule type="expression" dxfId="9516" priority="8271" stopIfTrue="1">
      <formula>$I9="TTL"</formula>
    </cfRule>
  </conditionalFormatting>
  <conditionalFormatting sqref="M10">
    <cfRule type="expression" dxfId="9515" priority="8270" stopIfTrue="1">
      <formula>$I10="TTL"</formula>
    </cfRule>
  </conditionalFormatting>
  <conditionalFormatting sqref="M9">
    <cfRule type="expression" dxfId="9514" priority="8269" stopIfTrue="1">
      <formula>$I9="TTL"</formula>
    </cfRule>
  </conditionalFormatting>
  <conditionalFormatting sqref="M10">
    <cfRule type="expression" dxfId="9513" priority="8268" stopIfTrue="1">
      <formula>$I10="TTL"</formula>
    </cfRule>
  </conditionalFormatting>
  <conditionalFormatting sqref="M10">
    <cfRule type="expression" dxfId="9512" priority="8267" stopIfTrue="1">
      <formula>$I10="TTL"</formula>
    </cfRule>
  </conditionalFormatting>
  <conditionalFormatting sqref="M10">
    <cfRule type="expression" dxfId="9511" priority="8266" stopIfTrue="1">
      <formula>$I10="TTL"</formula>
    </cfRule>
  </conditionalFormatting>
  <conditionalFormatting sqref="M10">
    <cfRule type="expression" dxfId="9510" priority="8265" stopIfTrue="1">
      <formula>$I10="TTL"</formula>
    </cfRule>
  </conditionalFormatting>
  <conditionalFormatting sqref="M9">
    <cfRule type="expression" dxfId="9509" priority="8264" stopIfTrue="1">
      <formula>$I9="TTL"</formula>
    </cfRule>
  </conditionalFormatting>
  <conditionalFormatting sqref="M10">
    <cfRule type="expression" dxfId="9508" priority="8263" stopIfTrue="1">
      <formula>$I10="TTL"</formula>
    </cfRule>
  </conditionalFormatting>
  <conditionalFormatting sqref="M10">
    <cfRule type="expression" dxfId="9507" priority="8262" stopIfTrue="1">
      <formula>$I10="TTL"</formula>
    </cfRule>
  </conditionalFormatting>
  <conditionalFormatting sqref="M9">
    <cfRule type="expression" dxfId="9506" priority="8261" stopIfTrue="1">
      <formula>$I9="TTL"</formula>
    </cfRule>
  </conditionalFormatting>
  <conditionalFormatting sqref="M10">
    <cfRule type="expression" dxfId="9505" priority="8260" stopIfTrue="1">
      <formula>$I10="TTL"</formula>
    </cfRule>
  </conditionalFormatting>
  <conditionalFormatting sqref="M10">
    <cfRule type="expression" dxfId="9504" priority="8259" stopIfTrue="1">
      <formula>$I10="TTL"</formula>
    </cfRule>
  </conditionalFormatting>
  <conditionalFormatting sqref="M9">
    <cfRule type="expression" dxfId="9503" priority="8258" stopIfTrue="1">
      <formula>$I9="TTL"</formula>
    </cfRule>
  </conditionalFormatting>
  <conditionalFormatting sqref="M10">
    <cfRule type="expression" dxfId="9502" priority="8257" stopIfTrue="1">
      <formula>$I10="TTL"</formula>
    </cfRule>
  </conditionalFormatting>
  <conditionalFormatting sqref="M9">
    <cfRule type="expression" dxfId="9501" priority="8256" stopIfTrue="1">
      <formula>$I9="TTL"</formula>
    </cfRule>
  </conditionalFormatting>
  <conditionalFormatting sqref="M10">
    <cfRule type="expression" dxfId="9500" priority="8255" stopIfTrue="1">
      <formula>$I10="TTL"</formula>
    </cfRule>
  </conditionalFormatting>
  <conditionalFormatting sqref="M10">
    <cfRule type="expression" dxfId="9499" priority="8254" stopIfTrue="1">
      <formula>$I10="TTL"</formula>
    </cfRule>
  </conditionalFormatting>
  <conditionalFormatting sqref="M10">
    <cfRule type="expression" dxfId="9498" priority="8253" stopIfTrue="1">
      <formula>$I10="TTL"</formula>
    </cfRule>
  </conditionalFormatting>
  <conditionalFormatting sqref="M10">
    <cfRule type="expression" dxfId="9497" priority="8252" stopIfTrue="1">
      <formula>$I10="TTL"</formula>
    </cfRule>
  </conditionalFormatting>
  <conditionalFormatting sqref="M10">
    <cfRule type="expression" dxfId="9496" priority="8251" stopIfTrue="1">
      <formula>$I10="TTL"</formula>
    </cfRule>
  </conditionalFormatting>
  <conditionalFormatting sqref="M10">
    <cfRule type="expression" dxfId="9495" priority="8250" stopIfTrue="1">
      <formula>$I10="TTL"</formula>
    </cfRule>
  </conditionalFormatting>
  <conditionalFormatting sqref="M10">
    <cfRule type="expression" dxfId="9494" priority="8249" stopIfTrue="1">
      <formula>$I10="TTL"</formula>
    </cfRule>
  </conditionalFormatting>
  <conditionalFormatting sqref="M10">
    <cfRule type="expression" dxfId="9493" priority="8248" stopIfTrue="1">
      <formula>$I10="TTL"</formula>
    </cfRule>
  </conditionalFormatting>
  <conditionalFormatting sqref="M10">
    <cfRule type="expression" dxfId="9492" priority="8247" stopIfTrue="1">
      <formula>$I10="TTL"</formula>
    </cfRule>
  </conditionalFormatting>
  <conditionalFormatting sqref="M10">
    <cfRule type="expression" dxfId="9491" priority="8246" stopIfTrue="1">
      <formula>$I10="TTL"</formula>
    </cfRule>
  </conditionalFormatting>
  <conditionalFormatting sqref="M10">
    <cfRule type="expression" dxfId="9490" priority="8245" stopIfTrue="1">
      <formula>$I10="TTL"</formula>
    </cfRule>
  </conditionalFormatting>
  <conditionalFormatting sqref="M10">
    <cfRule type="expression" dxfId="9489" priority="8244" stopIfTrue="1">
      <formula>$I10="TTL"</formula>
    </cfRule>
  </conditionalFormatting>
  <conditionalFormatting sqref="M10">
    <cfRule type="expression" dxfId="9488" priority="8243" stopIfTrue="1">
      <formula>$I10="TTL"</formula>
    </cfRule>
  </conditionalFormatting>
  <conditionalFormatting sqref="M10">
    <cfRule type="expression" dxfId="9487" priority="8242" stopIfTrue="1">
      <formula>$I10="TTL"</formula>
    </cfRule>
  </conditionalFormatting>
  <conditionalFormatting sqref="M10">
    <cfRule type="expression" dxfId="9486" priority="8241" stopIfTrue="1">
      <formula>$I10="TTL"</formula>
    </cfRule>
  </conditionalFormatting>
  <conditionalFormatting sqref="M10">
    <cfRule type="expression" dxfId="9485" priority="8240" stopIfTrue="1">
      <formula>$I10="TTL"</formula>
    </cfRule>
  </conditionalFormatting>
  <conditionalFormatting sqref="M10">
    <cfRule type="expression" dxfId="9484" priority="8239" stopIfTrue="1">
      <formula>$I10="TTL"</formula>
    </cfRule>
  </conditionalFormatting>
  <conditionalFormatting sqref="M10">
    <cfRule type="expression" dxfId="9483" priority="8238" stopIfTrue="1">
      <formula>$I10="TTL"</formula>
    </cfRule>
  </conditionalFormatting>
  <conditionalFormatting sqref="M10">
    <cfRule type="expression" dxfId="9482" priority="8237" stopIfTrue="1">
      <formula>$I10="TTL"</formula>
    </cfRule>
  </conditionalFormatting>
  <conditionalFormatting sqref="M10">
    <cfRule type="expression" dxfId="9481" priority="8236" stopIfTrue="1">
      <formula>$I10="TTL"</formula>
    </cfRule>
  </conditionalFormatting>
  <conditionalFormatting sqref="M10">
    <cfRule type="expression" dxfId="9480" priority="8235" stopIfTrue="1">
      <formula>$I10="TTL"</formula>
    </cfRule>
  </conditionalFormatting>
  <conditionalFormatting sqref="M10">
    <cfRule type="expression" dxfId="9479" priority="8234" stopIfTrue="1">
      <formula>$I10="TTL"</formula>
    </cfRule>
  </conditionalFormatting>
  <conditionalFormatting sqref="M10">
    <cfRule type="expression" dxfId="9478" priority="8233" stopIfTrue="1">
      <formula>$I10="TTL"</formula>
    </cfRule>
  </conditionalFormatting>
  <conditionalFormatting sqref="M10">
    <cfRule type="expression" dxfId="9477" priority="8232" stopIfTrue="1">
      <formula>$I10="TTL"</formula>
    </cfRule>
  </conditionalFormatting>
  <conditionalFormatting sqref="M10">
    <cfRule type="expression" dxfId="9476" priority="8231" stopIfTrue="1">
      <formula>$I10="TTL"</formula>
    </cfRule>
  </conditionalFormatting>
  <conditionalFormatting sqref="M10">
    <cfRule type="expression" dxfId="9475" priority="8230" stopIfTrue="1">
      <formula>$I10="TTL"</formula>
    </cfRule>
  </conditionalFormatting>
  <conditionalFormatting sqref="M10">
    <cfRule type="expression" dxfId="9474" priority="8229" stopIfTrue="1">
      <formula>$I10="TTL"</formula>
    </cfRule>
  </conditionalFormatting>
  <conditionalFormatting sqref="M10">
    <cfRule type="expression" dxfId="9473" priority="8228" stopIfTrue="1">
      <formula>$I10="TTL"</formula>
    </cfRule>
  </conditionalFormatting>
  <conditionalFormatting sqref="M10">
    <cfRule type="expression" dxfId="9472" priority="8227" stopIfTrue="1">
      <formula>$I10="TTL"</formula>
    </cfRule>
  </conditionalFormatting>
  <conditionalFormatting sqref="M10">
    <cfRule type="expression" dxfId="9471" priority="8226" stopIfTrue="1">
      <formula>$I10="TTL"</formula>
    </cfRule>
  </conditionalFormatting>
  <conditionalFormatting sqref="M10">
    <cfRule type="expression" dxfId="9470" priority="8225" stopIfTrue="1">
      <formula>$I10="TTL"</formula>
    </cfRule>
  </conditionalFormatting>
  <conditionalFormatting sqref="M10">
    <cfRule type="expression" dxfId="9469" priority="8224" stopIfTrue="1">
      <formula>$I10="TTL"</formula>
    </cfRule>
  </conditionalFormatting>
  <conditionalFormatting sqref="M10">
    <cfRule type="expression" dxfId="9468" priority="8223" stopIfTrue="1">
      <formula>$I10="TTL"</formula>
    </cfRule>
  </conditionalFormatting>
  <conditionalFormatting sqref="M10">
    <cfRule type="expression" dxfId="9467" priority="8222" stopIfTrue="1">
      <formula>$I10="TTL"</formula>
    </cfRule>
  </conditionalFormatting>
  <conditionalFormatting sqref="M9">
    <cfRule type="expression" dxfId="9466" priority="8221" stopIfTrue="1">
      <formula>$I9="TTL"</formula>
    </cfRule>
  </conditionalFormatting>
  <conditionalFormatting sqref="M10">
    <cfRule type="expression" dxfId="9465" priority="8220" stopIfTrue="1">
      <formula>$I10="TTL"</formula>
    </cfRule>
  </conditionalFormatting>
  <conditionalFormatting sqref="M9">
    <cfRule type="expression" dxfId="9464" priority="8219" stopIfTrue="1">
      <formula>$I9="TTL"</formula>
    </cfRule>
  </conditionalFormatting>
  <conditionalFormatting sqref="M10">
    <cfRule type="expression" dxfId="9463" priority="8218" stopIfTrue="1">
      <formula>$I10="TTL"</formula>
    </cfRule>
  </conditionalFormatting>
  <conditionalFormatting sqref="M10">
    <cfRule type="expression" dxfId="9462" priority="8217" stopIfTrue="1">
      <formula>$I10="TTL"</formula>
    </cfRule>
  </conditionalFormatting>
  <conditionalFormatting sqref="M10">
    <cfRule type="expression" dxfId="9461" priority="8216" stopIfTrue="1">
      <formula>$I10="TTL"</formula>
    </cfRule>
  </conditionalFormatting>
  <conditionalFormatting sqref="M10">
    <cfRule type="expression" dxfId="9460" priority="8215" stopIfTrue="1">
      <formula>$I10="TTL"</formula>
    </cfRule>
  </conditionalFormatting>
  <conditionalFormatting sqref="M9">
    <cfRule type="expression" dxfId="9459" priority="8214" stopIfTrue="1">
      <formula>$I9="TTL"</formula>
    </cfRule>
  </conditionalFormatting>
  <conditionalFormatting sqref="M10">
    <cfRule type="expression" dxfId="9458" priority="8213" stopIfTrue="1">
      <formula>$I10="TTL"</formula>
    </cfRule>
  </conditionalFormatting>
  <conditionalFormatting sqref="M10">
    <cfRule type="expression" dxfId="9457" priority="8212" stopIfTrue="1">
      <formula>$I10="TTL"</formula>
    </cfRule>
  </conditionalFormatting>
  <conditionalFormatting sqref="M9">
    <cfRule type="expression" dxfId="9456" priority="8211" stopIfTrue="1">
      <formula>$I9="TTL"</formula>
    </cfRule>
  </conditionalFormatting>
  <conditionalFormatting sqref="M10">
    <cfRule type="expression" dxfId="9455" priority="8210" stopIfTrue="1">
      <formula>$I10="TTL"</formula>
    </cfRule>
  </conditionalFormatting>
  <conditionalFormatting sqref="M10">
    <cfRule type="expression" dxfId="9454" priority="8209" stopIfTrue="1">
      <formula>$I10="TTL"</formula>
    </cfRule>
  </conditionalFormatting>
  <conditionalFormatting sqref="M9">
    <cfRule type="expression" dxfId="9453" priority="8208" stopIfTrue="1">
      <formula>$I9="TTL"</formula>
    </cfRule>
  </conditionalFormatting>
  <conditionalFormatting sqref="M10">
    <cfRule type="expression" dxfId="9452" priority="8207" stopIfTrue="1">
      <formula>$I10="TTL"</formula>
    </cfRule>
  </conditionalFormatting>
  <conditionalFormatting sqref="M9">
    <cfRule type="expression" dxfId="9451" priority="8206" stopIfTrue="1">
      <formula>$I9="TTL"</formula>
    </cfRule>
  </conditionalFormatting>
  <conditionalFormatting sqref="M10">
    <cfRule type="expression" dxfId="9450" priority="8205" stopIfTrue="1">
      <formula>$I10="TTL"</formula>
    </cfRule>
  </conditionalFormatting>
  <conditionalFormatting sqref="M10">
    <cfRule type="expression" dxfId="9449" priority="8204" stopIfTrue="1">
      <formula>$I10="TTL"</formula>
    </cfRule>
  </conditionalFormatting>
  <conditionalFormatting sqref="M10">
    <cfRule type="expression" dxfId="9448" priority="8203" stopIfTrue="1">
      <formula>$I10="TTL"</formula>
    </cfRule>
  </conditionalFormatting>
  <conditionalFormatting sqref="M10">
    <cfRule type="expression" dxfId="9447" priority="8202" stopIfTrue="1">
      <formula>$I10="TTL"</formula>
    </cfRule>
  </conditionalFormatting>
  <conditionalFormatting sqref="M10">
    <cfRule type="expression" dxfId="9446" priority="8201" stopIfTrue="1">
      <formula>$I10="TTL"</formula>
    </cfRule>
  </conditionalFormatting>
  <conditionalFormatting sqref="M10">
    <cfRule type="expression" dxfId="9445" priority="8200" stopIfTrue="1">
      <formula>$I10="TTL"</formula>
    </cfRule>
  </conditionalFormatting>
  <conditionalFormatting sqref="M10">
    <cfRule type="expression" dxfId="9444" priority="8199" stopIfTrue="1">
      <formula>$I10="TTL"</formula>
    </cfRule>
  </conditionalFormatting>
  <conditionalFormatting sqref="M10">
    <cfRule type="expression" dxfId="9443" priority="8198" stopIfTrue="1">
      <formula>$I10="TTL"</formula>
    </cfRule>
  </conditionalFormatting>
  <conditionalFormatting sqref="M10">
    <cfRule type="expression" dxfId="9442" priority="8197" stopIfTrue="1">
      <formula>$I10="TTL"</formula>
    </cfRule>
  </conditionalFormatting>
  <conditionalFormatting sqref="M10">
    <cfRule type="expression" dxfId="9441" priority="8196" stopIfTrue="1">
      <formula>$I10="TTL"</formula>
    </cfRule>
  </conditionalFormatting>
  <conditionalFormatting sqref="M10">
    <cfRule type="expression" dxfId="9440" priority="8195" stopIfTrue="1">
      <formula>$I10="TTL"</formula>
    </cfRule>
  </conditionalFormatting>
  <conditionalFormatting sqref="M10">
    <cfRule type="expression" dxfId="9439" priority="8194" stopIfTrue="1">
      <formula>$I10="TTL"</formula>
    </cfRule>
  </conditionalFormatting>
  <conditionalFormatting sqref="M10">
    <cfRule type="expression" dxfId="9438" priority="8193" stopIfTrue="1">
      <formula>$I10="TTL"</formula>
    </cfRule>
  </conditionalFormatting>
  <conditionalFormatting sqref="M10">
    <cfRule type="expression" dxfId="9437" priority="8192" stopIfTrue="1">
      <formula>$I10="TTL"</formula>
    </cfRule>
  </conditionalFormatting>
  <conditionalFormatting sqref="M10">
    <cfRule type="expression" dxfId="9436" priority="8191" stopIfTrue="1">
      <formula>$I10="TTL"</formula>
    </cfRule>
  </conditionalFormatting>
  <conditionalFormatting sqref="M10:M12">
    <cfRule type="expression" dxfId="9435" priority="8190" stopIfTrue="1">
      <formula>$I10="TTL"</formula>
    </cfRule>
  </conditionalFormatting>
  <conditionalFormatting sqref="M10:M12">
    <cfRule type="expression" dxfId="9434" priority="8189" stopIfTrue="1">
      <formula>$I10="TTL"</formula>
    </cfRule>
  </conditionalFormatting>
  <conditionalFormatting sqref="M10:M12">
    <cfRule type="expression" dxfId="9433" priority="8188" stopIfTrue="1">
      <formula>$I10="TTL"</formula>
    </cfRule>
  </conditionalFormatting>
  <conditionalFormatting sqref="M10:M12">
    <cfRule type="expression" dxfId="9432" priority="8187" stopIfTrue="1">
      <formula>$I10="TTL"</formula>
    </cfRule>
  </conditionalFormatting>
  <conditionalFormatting sqref="M10:M12">
    <cfRule type="expression" dxfId="9431" priority="8186" stopIfTrue="1">
      <formula>$I10="TTL"</formula>
    </cfRule>
  </conditionalFormatting>
  <conditionalFormatting sqref="M10:M12">
    <cfRule type="expression" dxfId="9430" priority="8185" stopIfTrue="1">
      <formula>$I10="TTL"</formula>
    </cfRule>
  </conditionalFormatting>
  <conditionalFormatting sqref="M10:M12">
    <cfRule type="expression" dxfId="9429" priority="8184" stopIfTrue="1">
      <formula>$I10="TTL"</formula>
    </cfRule>
  </conditionalFormatting>
  <conditionalFormatting sqref="M10:M12">
    <cfRule type="expression" dxfId="9428" priority="8183" stopIfTrue="1">
      <formula>$I10="TTL"</formula>
    </cfRule>
  </conditionalFormatting>
  <conditionalFormatting sqref="M10:M12">
    <cfRule type="expression" dxfId="9427" priority="8182" stopIfTrue="1">
      <formula>$I10="TTL"</formula>
    </cfRule>
  </conditionalFormatting>
  <conditionalFormatting sqref="M10:M12">
    <cfRule type="expression" dxfId="9426" priority="8181" stopIfTrue="1">
      <formula>$I10="TTL"</formula>
    </cfRule>
  </conditionalFormatting>
  <conditionalFormatting sqref="M10:M12">
    <cfRule type="expression" dxfId="9425" priority="8180" stopIfTrue="1">
      <formula>$I10="TTL"</formula>
    </cfRule>
  </conditionalFormatting>
  <conditionalFormatting sqref="M10:M12">
    <cfRule type="expression" dxfId="9424" priority="8179" stopIfTrue="1">
      <formula>$I10="TTL"</formula>
    </cfRule>
  </conditionalFormatting>
  <conditionalFormatting sqref="M10:M12">
    <cfRule type="expression" dxfId="9423" priority="8178" stopIfTrue="1">
      <formula>$I10="TTL"</formula>
    </cfRule>
  </conditionalFormatting>
  <conditionalFormatting sqref="M10:M12">
    <cfRule type="expression" dxfId="9422" priority="8177" stopIfTrue="1">
      <formula>$I10="TTL"</formula>
    </cfRule>
  </conditionalFormatting>
  <conditionalFormatting sqref="M10:M12">
    <cfRule type="expression" dxfId="9421" priority="8176" stopIfTrue="1">
      <formula>$I10="TTL"</formula>
    </cfRule>
  </conditionalFormatting>
  <conditionalFormatting sqref="M10:M12">
    <cfRule type="expression" dxfId="9420" priority="8175" stopIfTrue="1">
      <formula>$I10="TTL"</formula>
    </cfRule>
  </conditionalFormatting>
  <conditionalFormatting sqref="M10:M12">
    <cfRule type="expression" dxfId="9419" priority="8174" stopIfTrue="1">
      <formula>$I10="TTL"</formula>
    </cfRule>
  </conditionalFormatting>
  <conditionalFormatting sqref="M10:M12">
    <cfRule type="expression" dxfId="9418" priority="8173" stopIfTrue="1">
      <formula>$I10="TTL"</formula>
    </cfRule>
  </conditionalFormatting>
  <conditionalFormatting sqref="M10:M12">
    <cfRule type="expression" dxfId="9417" priority="8172" stopIfTrue="1">
      <formula>$I10="TTL"</formula>
    </cfRule>
  </conditionalFormatting>
  <conditionalFormatting sqref="M10:M12">
    <cfRule type="expression" dxfId="9416" priority="8171" stopIfTrue="1">
      <formula>$I10="TTL"</formula>
    </cfRule>
  </conditionalFormatting>
  <conditionalFormatting sqref="M10:M12">
    <cfRule type="expression" dxfId="9415" priority="8170" stopIfTrue="1">
      <formula>$I10="TTL"</formula>
    </cfRule>
  </conditionalFormatting>
  <conditionalFormatting sqref="M10:M12">
    <cfRule type="expression" dxfId="9414" priority="8169" stopIfTrue="1">
      <formula>$I10="TTL"</formula>
    </cfRule>
  </conditionalFormatting>
  <conditionalFormatting sqref="M10:M12">
    <cfRule type="expression" dxfId="9413" priority="8168" stopIfTrue="1">
      <formula>$I10="TTL"</formula>
    </cfRule>
  </conditionalFormatting>
  <conditionalFormatting sqref="M10:M12">
    <cfRule type="expression" dxfId="9412" priority="8167" stopIfTrue="1">
      <formula>$I10="TTL"</formula>
    </cfRule>
  </conditionalFormatting>
  <conditionalFormatting sqref="M10:M12">
    <cfRule type="expression" dxfId="9411" priority="8166" stopIfTrue="1">
      <formula>$I10="TTL"</formula>
    </cfRule>
  </conditionalFormatting>
  <conditionalFormatting sqref="M10:M12">
    <cfRule type="expression" dxfId="9410" priority="8165" stopIfTrue="1">
      <formula>$I10="TTL"</formula>
    </cfRule>
  </conditionalFormatting>
  <conditionalFormatting sqref="M10:M12">
    <cfRule type="expression" dxfId="9409" priority="8164" stopIfTrue="1">
      <formula>$I10="TTL"</formula>
    </cfRule>
  </conditionalFormatting>
  <conditionalFormatting sqref="M10:M12">
    <cfRule type="expression" dxfId="9408" priority="8163" stopIfTrue="1">
      <formula>$I10="TTL"</formula>
    </cfRule>
  </conditionalFormatting>
  <conditionalFormatting sqref="M10:M12">
    <cfRule type="expression" dxfId="9407" priority="8162" stopIfTrue="1">
      <formula>$I10="TTL"</formula>
    </cfRule>
  </conditionalFormatting>
  <conditionalFormatting sqref="M10:M12">
    <cfRule type="expression" dxfId="9406" priority="8161" stopIfTrue="1">
      <formula>$I10="TTL"</formula>
    </cfRule>
  </conditionalFormatting>
  <conditionalFormatting sqref="M10:M12">
    <cfRule type="expression" dxfId="9405" priority="8160" stopIfTrue="1">
      <formula>$I10="TTL"</formula>
    </cfRule>
  </conditionalFormatting>
  <conditionalFormatting sqref="M10:M12">
    <cfRule type="expression" dxfId="9404" priority="8159" stopIfTrue="1">
      <formula>$I10="TTL"</formula>
    </cfRule>
  </conditionalFormatting>
  <conditionalFormatting sqref="M10:M12">
    <cfRule type="expression" dxfId="9403" priority="8158" stopIfTrue="1">
      <formula>$I10="TTL"</formula>
    </cfRule>
  </conditionalFormatting>
  <conditionalFormatting sqref="M10:M12">
    <cfRule type="expression" dxfId="9402" priority="8157" stopIfTrue="1">
      <formula>$I10="TTL"</formula>
    </cfRule>
  </conditionalFormatting>
  <conditionalFormatting sqref="M10:M12">
    <cfRule type="expression" dxfId="9401" priority="8156" stopIfTrue="1">
      <formula>$I10="TTL"</formula>
    </cfRule>
  </conditionalFormatting>
  <conditionalFormatting sqref="M10:M12">
    <cfRule type="expression" dxfId="9400" priority="8155" stopIfTrue="1">
      <formula>$I10="TTL"</formula>
    </cfRule>
  </conditionalFormatting>
  <conditionalFormatting sqref="M10:M12">
    <cfRule type="expression" dxfId="9399" priority="8154" stopIfTrue="1">
      <formula>$I10="TTL"</formula>
    </cfRule>
  </conditionalFormatting>
  <conditionalFormatting sqref="M10:M12">
    <cfRule type="expression" dxfId="9398" priority="8153" stopIfTrue="1">
      <formula>$I10="TTL"</formula>
    </cfRule>
  </conditionalFormatting>
  <conditionalFormatting sqref="M10:M12">
    <cfRule type="expression" dxfId="9397" priority="8152" stopIfTrue="1">
      <formula>$I10="TTL"</formula>
    </cfRule>
  </conditionalFormatting>
  <conditionalFormatting sqref="M10:M12">
    <cfRule type="expression" dxfId="9396" priority="8151" stopIfTrue="1">
      <formula>$I10="TTL"</formula>
    </cfRule>
  </conditionalFormatting>
  <conditionalFormatting sqref="M10:M12">
    <cfRule type="expression" dxfId="9395" priority="8150" stopIfTrue="1">
      <formula>$I10="TTL"</formula>
    </cfRule>
  </conditionalFormatting>
  <conditionalFormatting sqref="M10:M12">
    <cfRule type="expression" dxfId="9394" priority="8149" stopIfTrue="1">
      <formula>$I10="TTL"</formula>
    </cfRule>
  </conditionalFormatting>
  <conditionalFormatting sqref="M10:M12">
    <cfRule type="expression" dxfId="9393" priority="8148" stopIfTrue="1">
      <formula>$I10="TTL"</formula>
    </cfRule>
  </conditionalFormatting>
  <conditionalFormatting sqref="M10:M12">
    <cfRule type="expression" dxfId="9392" priority="8147" stopIfTrue="1">
      <formula>$I10="TTL"</formula>
    </cfRule>
  </conditionalFormatting>
  <conditionalFormatting sqref="M10:M12">
    <cfRule type="expression" dxfId="9391" priority="8146" stopIfTrue="1">
      <formula>$I10="TTL"</formula>
    </cfRule>
  </conditionalFormatting>
  <conditionalFormatting sqref="M10:M12">
    <cfRule type="expression" dxfId="9390" priority="8145" stopIfTrue="1">
      <formula>$I10="TTL"</formula>
    </cfRule>
  </conditionalFormatting>
  <conditionalFormatting sqref="M10:M12">
    <cfRule type="expression" dxfId="9389" priority="8144" stopIfTrue="1">
      <formula>$I10="TTL"</formula>
    </cfRule>
  </conditionalFormatting>
  <conditionalFormatting sqref="M10:M12">
    <cfRule type="expression" dxfId="9388" priority="8143" stopIfTrue="1">
      <formula>$I10="TTL"</formula>
    </cfRule>
  </conditionalFormatting>
  <conditionalFormatting sqref="M10">
    <cfRule type="expression" dxfId="9387" priority="8142" stopIfTrue="1">
      <formula>$I10="TTL"</formula>
    </cfRule>
  </conditionalFormatting>
  <conditionalFormatting sqref="M9">
    <cfRule type="expression" dxfId="9386" priority="8141" stopIfTrue="1">
      <formula>$I9="TTL"</formula>
    </cfRule>
  </conditionalFormatting>
  <conditionalFormatting sqref="M10">
    <cfRule type="expression" dxfId="9385" priority="8140" stopIfTrue="1">
      <formula>$I10="TTL"</formula>
    </cfRule>
  </conditionalFormatting>
  <conditionalFormatting sqref="M9">
    <cfRule type="expression" dxfId="9384" priority="8139" stopIfTrue="1">
      <formula>$I9="TTL"</formula>
    </cfRule>
  </conditionalFormatting>
  <conditionalFormatting sqref="M10">
    <cfRule type="expression" dxfId="9383" priority="8138" stopIfTrue="1">
      <formula>$I10="TTL"</formula>
    </cfRule>
  </conditionalFormatting>
  <conditionalFormatting sqref="M10">
    <cfRule type="expression" dxfId="9382" priority="8137" stopIfTrue="1">
      <formula>$I10="TTL"</formula>
    </cfRule>
  </conditionalFormatting>
  <conditionalFormatting sqref="M10">
    <cfRule type="expression" dxfId="9381" priority="8136" stopIfTrue="1">
      <formula>$I10="TTL"</formula>
    </cfRule>
  </conditionalFormatting>
  <conditionalFormatting sqref="M10">
    <cfRule type="expression" dxfId="9380" priority="8135" stopIfTrue="1">
      <formula>$I10="TTL"</formula>
    </cfRule>
  </conditionalFormatting>
  <conditionalFormatting sqref="M9">
    <cfRule type="expression" dxfId="9379" priority="8134" stopIfTrue="1">
      <formula>$I9="TTL"</formula>
    </cfRule>
  </conditionalFormatting>
  <conditionalFormatting sqref="M10">
    <cfRule type="expression" dxfId="9378" priority="8133" stopIfTrue="1">
      <formula>$I10="TTL"</formula>
    </cfRule>
  </conditionalFormatting>
  <conditionalFormatting sqref="M10">
    <cfRule type="expression" dxfId="9377" priority="8132" stopIfTrue="1">
      <formula>$I10="TTL"</formula>
    </cfRule>
  </conditionalFormatting>
  <conditionalFormatting sqref="M9">
    <cfRule type="expression" dxfId="9376" priority="8131" stopIfTrue="1">
      <formula>$I9="TTL"</formula>
    </cfRule>
  </conditionalFormatting>
  <conditionalFormatting sqref="M10">
    <cfRule type="expression" dxfId="9375" priority="8130" stopIfTrue="1">
      <formula>$I10="TTL"</formula>
    </cfRule>
  </conditionalFormatting>
  <conditionalFormatting sqref="M10">
    <cfRule type="expression" dxfId="9374" priority="8129" stopIfTrue="1">
      <formula>$I10="TTL"</formula>
    </cfRule>
  </conditionalFormatting>
  <conditionalFormatting sqref="M9">
    <cfRule type="expression" dxfId="9373" priority="8128" stopIfTrue="1">
      <formula>$I9="TTL"</formula>
    </cfRule>
  </conditionalFormatting>
  <conditionalFormatting sqref="M10">
    <cfRule type="expression" dxfId="9372" priority="8127" stopIfTrue="1">
      <formula>$I10="TTL"</formula>
    </cfRule>
  </conditionalFormatting>
  <conditionalFormatting sqref="M9">
    <cfRule type="expression" dxfId="9371" priority="8126" stopIfTrue="1">
      <formula>$I9="TTL"</formula>
    </cfRule>
  </conditionalFormatting>
  <conditionalFormatting sqref="M10">
    <cfRule type="expression" dxfId="9370" priority="8125" stopIfTrue="1">
      <formula>$I10="TTL"</formula>
    </cfRule>
  </conditionalFormatting>
  <conditionalFormatting sqref="M10">
    <cfRule type="expression" dxfId="9369" priority="8124" stopIfTrue="1">
      <formula>$I10="TTL"</formula>
    </cfRule>
  </conditionalFormatting>
  <conditionalFormatting sqref="M10">
    <cfRule type="expression" dxfId="9368" priority="8123" stopIfTrue="1">
      <formula>$I10="TTL"</formula>
    </cfRule>
  </conditionalFormatting>
  <conditionalFormatting sqref="M10">
    <cfRule type="expression" dxfId="9367" priority="8122" stopIfTrue="1">
      <formula>$I10="TTL"</formula>
    </cfRule>
  </conditionalFormatting>
  <conditionalFormatting sqref="M10">
    <cfRule type="expression" dxfId="9366" priority="8121" stopIfTrue="1">
      <formula>$I10="TTL"</formula>
    </cfRule>
  </conditionalFormatting>
  <conditionalFormatting sqref="M10">
    <cfRule type="expression" dxfId="9365" priority="8120" stopIfTrue="1">
      <formula>$I10="TTL"</formula>
    </cfRule>
  </conditionalFormatting>
  <conditionalFormatting sqref="M10">
    <cfRule type="expression" dxfId="9364" priority="8119" stopIfTrue="1">
      <formula>$I10="TTL"</formula>
    </cfRule>
  </conditionalFormatting>
  <conditionalFormatting sqref="M10">
    <cfRule type="expression" dxfId="9363" priority="8118" stopIfTrue="1">
      <formula>$I10="TTL"</formula>
    </cfRule>
  </conditionalFormatting>
  <conditionalFormatting sqref="M10">
    <cfRule type="expression" dxfId="9362" priority="8117" stopIfTrue="1">
      <formula>$I10="TTL"</formula>
    </cfRule>
  </conditionalFormatting>
  <conditionalFormatting sqref="M10:M12">
    <cfRule type="expression" dxfId="9361" priority="8116" stopIfTrue="1">
      <formula>$I10="TTL"</formula>
    </cfRule>
  </conditionalFormatting>
  <conditionalFormatting sqref="M10">
    <cfRule type="expression" dxfId="9360" priority="8115" stopIfTrue="1">
      <formula>$I10="TTL"</formula>
    </cfRule>
  </conditionalFormatting>
  <conditionalFormatting sqref="M9">
    <cfRule type="expression" dxfId="9359" priority="8114" stopIfTrue="1">
      <formula>$I9="TTL"</formula>
    </cfRule>
  </conditionalFormatting>
  <conditionalFormatting sqref="M10:M12">
    <cfRule type="expression" dxfId="9358" priority="8113" stopIfTrue="1">
      <formula>$I10="TTL"</formula>
    </cfRule>
  </conditionalFormatting>
  <conditionalFormatting sqref="M10">
    <cfRule type="expression" dxfId="9357" priority="8112" stopIfTrue="1">
      <formula>$I10="TTL"</formula>
    </cfRule>
  </conditionalFormatting>
  <conditionalFormatting sqref="M9">
    <cfRule type="expression" dxfId="9356" priority="8111" stopIfTrue="1">
      <formula>$I9="TTL"</formula>
    </cfRule>
  </conditionalFormatting>
  <conditionalFormatting sqref="M10">
    <cfRule type="expression" dxfId="9355" priority="8110" stopIfTrue="1">
      <formula>$I10="TTL"</formula>
    </cfRule>
  </conditionalFormatting>
  <conditionalFormatting sqref="M10">
    <cfRule type="expression" dxfId="9354" priority="8109" stopIfTrue="1">
      <formula>$I10="TTL"</formula>
    </cfRule>
  </conditionalFormatting>
  <conditionalFormatting sqref="M10">
    <cfRule type="expression" dxfId="9353" priority="8108" stopIfTrue="1">
      <formula>$I10="TTL"</formula>
    </cfRule>
  </conditionalFormatting>
  <conditionalFormatting sqref="M10:M12">
    <cfRule type="expression" dxfId="9352" priority="8107" stopIfTrue="1">
      <formula>$I10="TTL"</formula>
    </cfRule>
  </conditionalFormatting>
  <conditionalFormatting sqref="M10">
    <cfRule type="expression" dxfId="9351" priority="8106" stopIfTrue="1">
      <formula>$I10="TTL"</formula>
    </cfRule>
  </conditionalFormatting>
  <conditionalFormatting sqref="M9">
    <cfRule type="expression" dxfId="9350" priority="8105" stopIfTrue="1">
      <formula>$I9="TTL"</formula>
    </cfRule>
  </conditionalFormatting>
  <conditionalFormatting sqref="M10">
    <cfRule type="expression" dxfId="9349" priority="8104" stopIfTrue="1">
      <formula>$I10="TTL"</formula>
    </cfRule>
  </conditionalFormatting>
  <conditionalFormatting sqref="M10:M12">
    <cfRule type="expression" dxfId="9348" priority="8103" stopIfTrue="1">
      <formula>$I10="TTL"</formula>
    </cfRule>
  </conditionalFormatting>
  <conditionalFormatting sqref="M10">
    <cfRule type="expression" dxfId="9347" priority="8102" stopIfTrue="1">
      <formula>$I10="TTL"</formula>
    </cfRule>
  </conditionalFormatting>
  <conditionalFormatting sqref="M9">
    <cfRule type="expression" dxfId="9346" priority="8101" stopIfTrue="1">
      <formula>$I9="TTL"</formula>
    </cfRule>
  </conditionalFormatting>
  <conditionalFormatting sqref="M10">
    <cfRule type="expression" dxfId="9345" priority="8100" stopIfTrue="1">
      <formula>$I10="TTL"</formula>
    </cfRule>
  </conditionalFormatting>
  <conditionalFormatting sqref="M10">
    <cfRule type="expression" dxfId="9344" priority="8099" stopIfTrue="1">
      <formula>$I10="TTL"</formula>
    </cfRule>
  </conditionalFormatting>
  <conditionalFormatting sqref="M9">
    <cfRule type="expression" dxfId="9343" priority="8098" stopIfTrue="1">
      <formula>$I9="TTL"</formula>
    </cfRule>
  </conditionalFormatting>
  <conditionalFormatting sqref="M10">
    <cfRule type="expression" dxfId="9342" priority="8097" stopIfTrue="1">
      <formula>$I10="TTL"</formula>
    </cfRule>
  </conditionalFormatting>
  <conditionalFormatting sqref="M9">
    <cfRule type="expression" dxfId="9341" priority="8096" stopIfTrue="1">
      <formula>$I9="TTL"</formula>
    </cfRule>
  </conditionalFormatting>
  <conditionalFormatting sqref="M10">
    <cfRule type="expression" dxfId="9340" priority="8095" stopIfTrue="1">
      <formula>$I10="TTL"</formula>
    </cfRule>
  </conditionalFormatting>
  <conditionalFormatting sqref="M10">
    <cfRule type="expression" dxfId="9339" priority="8094" stopIfTrue="1">
      <formula>$I10="TTL"</formula>
    </cfRule>
  </conditionalFormatting>
  <conditionalFormatting sqref="M10">
    <cfRule type="expression" dxfId="9338" priority="8093" stopIfTrue="1">
      <formula>$I10="TTL"</formula>
    </cfRule>
  </conditionalFormatting>
  <conditionalFormatting sqref="M10">
    <cfRule type="expression" dxfId="9337" priority="8092" stopIfTrue="1">
      <formula>$I10="TTL"</formula>
    </cfRule>
  </conditionalFormatting>
  <conditionalFormatting sqref="M10">
    <cfRule type="expression" dxfId="9336" priority="8091" stopIfTrue="1">
      <formula>$I10="TTL"</formula>
    </cfRule>
  </conditionalFormatting>
  <conditionalFormatting sqref="M10">
    <cfRule type="expression" dxfId="9335" priority="8090" stopIfTrue="1">
      <formula>$I10="TTL"</formula>
    </cfRule>
  </conditionalFormatting>
  <conditionalFormatting sqref="M10">
    <cfRule type="expression" dxfId="9334" priority="8089" stopIfTrue="1">
      <formula>$I10="TTL"</formula>
    </cfRule>
  </conditionalFormatting>
  <conditionalFormatting sqref="M10">
    <cfRule type="expression" dxfId="9333" priority="8088" stopIfTrue="1">
      <formula>$I10="TTL"</formula>
    </cfRule>
  </conditionalFormatting>
  <conditionalFormatting sqref="M10">
    <cfRule type="expression" dxfId="9332" priority="8087" stopIfTrue="1">
      <formula>$I10="TTL"</formula>
    </cfRule>
  </conditionalFormatting>
  <conditionalFormatting sqref="M10:M12">
    <cfRule type="expression" dxfId="9331" priority="8086" stopIfTrue="1">
      <formula>$I10="TTL"</formula>
    </cfRule>
  </conditionalFormatting>
  <conditionalFormatting sqref="M10:M12">
    <cfRule type="expression" dxfId="9330" priority="8085" stopIfTrue="1">
      <formula>$I10="TTL"</formula>
    </cfRule>
  </conditionalFormatting>
  <conditionalFormatting sqref="M10:M12">
    <cfRule type="expression" dxfId="9329" priority="8084" stopIfTrue="1">
      <formula>$I10="TTL"</formula>
    </cfRule>
  </conditionalFormatting>
  <conditionalFormatting sqref="M10:M12">
    <cfRule type="expression" dxfId="9328" priority="8083" stopIfTrue="1">
      <formula>$I10="TTL"</formula>
    </cfRule>
  </conditionalFormatting>
  <conditionalFormatting sqref="M10:M12">
    <cfRule type="expression" dxfId="9327" priority="8082" stopIfTrue="1">
      <formula>$I10="TTL"</formula>
    </cfRule>
  </conditionalFormatting>
  <conditionalFormatting sqref="M10:M12">
    <cfRule type="expression" dxfId="9326" priority="8081" stopIfTrue="1">
      <formula>$I10="TTL"</formula>
    </cfRule>
  </conditionalFormatting>
  <conditionalFormatting sqref="M10:M12">
    <cfRule type="expression" dxfId="9325" priority="8080" stopIfTrue="1">
      <formula>$I10="TTL"</formula>
    </cfRule>
  </conditionalFormatting>
  <conditionalFormatting sqref="M10:M12">
    <cfRule type="expression" dxfId="9324" priority="8079" stopIfTrue="1">
      <formula>$I10="TTL"</formula>
    </cfRule>
  </conditionalFormatting>
  <conditionalFormatting sqref="M10:M12">
    <cfRule type="expression" dxfId="9323" priority="8078" stopIfTrue="1">
      <formula>$I10="TTL"</formula>
    </cfRule>
  </conditionalFormatting>
  <conditionalFormatting sqref="M10:M12">
    <cfRule type="expression" dxfId="9322" priority="8077" stopIfTrue="1">
      <formula>$I10="TTL"</formula>
    </cfRule>
  </conditionalFormatting>
  <conditionalFormatting sqref="M10:M12">
    <cfRule type="expression" dxfId="9321" priority="8076" stopIfTrue="1">
      <formula>$I10="TTL"</formula>
    </cfRule>
  </conditionalFormatting>
  <conditionalFormatting sqref="M10:M12">
    <cfRule type="expression" dxfId="9320" priority="8075" stopIfTrue="1">
      <formula>$I10="TTL"</formula>
    </cfRule>
  </conditionalFormatting>
  <conditionalFormatting sqref="M10:M12">
    <cfRule type="expression" dxfId="9319" priority="8074" stopIfTrue="1">
      <formula>$I10="TTL"</formula>
    </cfRule>
  </conditionalFormatting>
  <conditionalFormatting sqref="M10:M12">
    <cfRule type="expression" dxfId="9318" priority="8073" stopIfTrue="1">
      <formula>$I10="TTL"</formula>
    </cfRule>
  </conditionalFormatting>
  <conditionalFormatting sqref="M10:M12">
    <cfRule type="expression" dxfId="9317" priority="8072" stopIfTrue="1">
      <formula>$I10="TTL"</formula>
    </cfRule>
  </conditionalFormatting>
  <conditionalFormatting sqref="M10:M12">
    <cfRule type="expression" dxfId="9316" priority="8071" stopIfTrue="1">
      <formula>$I10="TTL"</formula>
    </cfRule>
  </conditionalFormatting>
  <conditionalFormatting sqref="M10:M12">
    <cfRule type="expression" dxfId="9315" priority="8070" stopIfTrue="1">
      <formula>$I10="TTL"</formula>
    </cfRule>
  </conditionalFormatting>
  <conditionalFormatting sqref="M10:M12">
    <cfRule type="expression" dxfId="9314" priority="8069" stopIfTrue="1">
      <formula>$I10="TTL"</formula>
    </cfRule>
  </conditionalFormatting>
  <conditionalFormatting sqref="M10:M12">
    <cfRule type="expression" dxfId="9313" priority="8068" stopIfTrue="1">
      <formula>$I10="TTL"</formula>
    </cfRule>
  </conditionalFormatting>
  <conditionalFormatting sqref="M10:M12">
    <cfRule type="expression" dxfId="9312" priority="8067" stopIfTrue="1">
      <formula>$I10="TTL"</formula>
    </cfRule>
  </conditionalFormatting>
  <conditionalFormatting sqref="M10">
    <cfRule type="expression" dxfId="9311" priority="8066" stopIfTrue="1">
      <formula>$I10="TTL"</formula>
    </cfRule>
  </conditionalFormatting>
  <conditionalFormatting sqref="M10">
    <cfRule type="expression" dxfId="9310" priority="8065" stopIfTrue="1">
      <formula>$I10="TTL"</formula>
    </cfRule>
  </conditionalFormatting>
  <conditionalFormatting sqref="M10">
    <cfRule type="expression" dxfId="9309" priority="8064" stopIfTrue="1">
      <formula>$I10="TTL"</formula>
    </cfRule>
  </conditionalFormatting>
  <conditionalFormatting sqref="M10">
    <cfRule type="expression" dxfId="9308" priority="8063" stopIfTrue="1">
      <formula>$I10="TTL"</formula>
    </cfRule>
  </conditionalFormatting>
  <conditionalFormatting sqref="M10">
    <cfRule type="expression" dxfId="9307" priority="8062" stopIfTrue="1">
      <formula>$I10="TTL"</formula>
    </cfRule>
  </conditionalFormatting>
  <conditionalFormatting sqref="M10">
    <cfRule type="expression" dxfId="9306" priority="8061" stopIfTrue="1">
      <formula>$I10="TTL"</formula>
    </cfRule>
  </conditionalFormatting>
  <conditionalFormatting sqref="M10">
    <cfRule type="expression" dxfId="9305" priority="8060" stopIfTrue="1">
      <formula>$I10="TTL"</formula>
    </cfRule>
  </conditionalFormatting>
  <conditionalFormatting sqref="M10">
    <cfRule type="expression" dxfId="9304" priority="8059" stopIfTrue="1">
      <formula>$I10="TTL"</formula>
    </cfRule>
  </conditionalFormatting>
  <conditionalFormatting sqref="M10">
    <cfRule type="expression" dxfId="9303" priority="8058" stopIfTrue="1">
      <formula>$I10="TTL"</formula>
    </cfRule>
  </conditionalFormatting>
  <conditionalFormatting sqref="M10">
    <cfRule type="expression" dxfId="9302" priority="8057" stopIfTrue="1">
      <formula>$I10="TTL"</formula>
    </cfRule>
  </conditionalFormatting>
  <conditionalFormatting sqref="M10">
    <cfRule type="expression" dxfId="9301" priority="8056" stopIfTrue="1">
      <formula>$I10="TTL"</formula>
    </cfRule>
  </conditionalFormatting>
  <conditionalFormatting sqref="M10">
    <cfRule type="expression" dxfId="9300" priority="8055" stopIfTrue="1">
      <formula>$I10="TTL"</formula>
    </cfRule>
  </conditionalFormatting>
  <conditionalFormatting sqref="M10">
    <cfRule type="expression" dxfId="9299" priority="8054" stopIfTrue="1">
      <formula>$I10="TTL"</formula>
    </cfRule>
  </conditionalFormatting>
  <conditionalFormatting sqref="M9">
    <cfRule type="expression" dxfId="9298" priority="8053" stopIfTrue="1">
      <formula>$I9="TTL"</formula>
    </cfRule>
  </conditionalFormatting>
  <conditionalFormatting sqref="M10">
    <cfRule type="expression" dxfId="9297" priority="8052" stopIfTrue="1">
      <formula>$I10="TTL"</formula>
    </cfRule>
  </conditionalFormatting>
  <conditionalFormatting sqref="M9">
    <cfRule type="expression" dxfId="9296" priority="8051" stopIfTrue="1">
      <formula>$I9="TTL"</formula>
    </cfRule>
  </conditionalFormatting>
  <conditionalFormatting sqref="M10">
    <cfRule type="expression" dxfId="9295" priority="8050" stopIfTrue="1">
      <formula>$I10="TTL"</formula>
    </cfRule>
  </conditionalFormatting>
  <conditionalFormatting sqref="M10">
    <cfRule type="expression" dxfId="9294" priority="8049" stopIfTrue="1">
      <formula>$I10="TTL"</formula>
    </cfRule>
  </conditionalFormatting>
  <conditionalFormatting sqref="M10">
    <cfRule type="expression" dxfId="9293" priority="8048" stopIfTrue="1">
      <formula>$I10="TTL"</formula>
    </cfRule>
  </conditionalFormatting>
  <conditionalFormatting sqref="M10">
    <cfRule type="expression" dxfId="9292" priority="8047" stopIfTrue="1">
      <formula>$I10="TTL"</formula>
    </cfRule>
  </conditionalFormatting>
  <conditionalFormatting sqref="M9">
    <cfRule type="expression" dxfId="9291" priority="8046" stopIfTrue="1">
      <formula>$I9="TTL"</formula>
    </cfRule>
  </conditionalFormatting>
  <conditionalFormatting sqref="M10">
    <cfRule type="expression" dxfId="9290" priority="8045" stopIfTrue="1">
      <formula>$I10="TTL"</formula>
    </cfRule>
  </conditionalFormatting>
  <conditionalFormatting sqref="M10">
    <cfRule type="expression" dxfId="9289" priority="8044" stopIfTrue="1">
      <formula>$I10="TTL"</formula>
    </cfRule>
  </conditionalFormatting>
  <conditionalFormatting sqref="M9">
    <cfRule type="expression" dxfId="9288" priority="8043" stopIfTrue="1">
      <formula>$I9="TTL"</formula>
    </cfRule>
  </conditionalFormatting>
  <conditionalFormatting sqref="M10">
    <cfRule type="expression" dxfId="9287" priority="8042" stopIfTrue="1">
      <formula>$I10="TTL"</formula>
    </cfRule>
  </conditionalFormatting>
  <conditionalFormatting sqref="M10">
    <cfRule type="expression" dxfId="9286" priority="8041" stopIfTrue="1">
      <formula>$I10="TTL"</formula>
    </cfRule>
  </conditionalFormatting>
  <conditionalFormatting sqref="M9">
    <cfRule type="expression" dxfId="9285" priority="8040" stopIfTrue="1">
      <formula>$I9="TTL"</formula>
    </cfRule>
  </conditionalFormatting>
  <conditionalFormatting sqref="M10">
    <cfRule type="expression" dxfId="9284" priority="8039" stopIfTrue="1">
      <formula>$I10="TTL"</formula>
    </cfRule>
  </conditionalFormatting>
  <conditionalFormatting sqref="M9">
    <cfRule type="expression" dxfId="9283" priority="8038" stopIfTrue="1">
      <formula>$I9="TTL"</formula>
    </cfRule>
  </conditionalFormatting>
  <conditionalFormatting sqref="M10">
    <cfRule type="expression" dxfId="9282" priority="8037" stopIfTrue="1">
      <formula>$I10="TTL"</formula>
    </cfRule>
  </conditionalFormatting>
  <conditionalFormatting sqref="M10">
    <cfRule type="expression" dxfId="9281" priority="8036" stopIfTrue="1">
      <formula>$I10="TTL"</formula>
    </cfRule>
  </conditionalFormatting>
  <conditionalFormatting sqref="M10">
    <cfRule type="expression" dxfId="9280" priority="8035" stopIfTrue="1">
      <formula>$I10="TTL"</formula>
    </cfRule>
  </conditionalFormatting>
  <conditionalFormatting sqref="M10">
    <cfRule type="expression" dxfId="9279" priority="8034" stopIfTrue="1">
      <formula>$I10="TTL"</formula>
    </cfRule>
  </conditionalFormatting>
  <conditionalFormatting sqref="M10">
    <cfRule type="expression" dxfId="9278" priority="8033" stopIfTrue="1">
      <formula>$I10="TTL"</formula>
    </cfRule>
  </conditionalFormatting>
  <conditionalFormatting sqref="M10">
    <cfRule type="expression" dxfId="9277" priority="8032" stopIfTrue="1">
      <formula>$I10="TTL"</formula>
    </cfRule>
  </conditionalFormatting>
  <conditionalFormatting sqref="M10">
    <cfRule type="expression" dxfId="9276" priority="8031" stopIfTrue="1">
      <formula>$I10="TTL"</formula>
    </cfRule>
  </conditionalFormatting>
  <conditionalFormatting sqref="M10">
    <cfRule type="expression" dxfId="9275" priority="8030" stopIfTrue="1">
      <formula>$I10="TTL"</formula>
    </cfRule>
  </conditionalFormatting>
  <conditionalFormatting sqref="M10">
    <cfRule type="expression" dxfId="9274" priority="8029" stopIfTrue="1">
      <formula>$I10="TTL"</formula>
    </cfRule>
  </conditionalFormatting>
  <conditionalFormatting sqref="M10:M12">
    <cfRule type="expression" dxfId="9273" priority="8028" stopIfTrue="1">
      <formula>$I10="TTL"</formula>
    </cfRule>
  </conditionalFormatting>
  <conditionalFormatting sqref="M10:M12">
    <cfRule type="expression" dxfId="9272" priority="8027" stopIfTrue="1">
      <formula>$I10="TTL"</formula>
    </cfRule>
  </conditionalFormatting>
  <conditionalFormatting sqref="M10:M12">
    <cfRule type="expression" dxfId="9271" priority="8026" stopIfTrue="1">
      <formula>$I10="TTL"</formula>
    </cfRule>
  </conditionalFormatting>
  <conditionalFormatting sqref="M10:M12">
    <cfRule type="expression" dxfId="9270" priority="8025" stopIfTrue="1">
      <formula>$I10="TTL"</formula>
    </cfRule>
  </conditionalFormatting>
  <conditionalFormatting sqref="M10:M12">
    <cfRule type="expression" dxfId="9269" priority="8024" stopIfTrue="1">
      <formula>$I10="TTL"</formula>
    </cfRule>
  </conditionalFormatting>
  <conditionalFormatting sqref="M10:M12">
    <cfRule type="expression" dxfId="9268" priority="8023" stopIfTrue="1">
      <formula>$I10="TTL"</formula>
    </cfRule>
  </conditionalFormatting>
  <conditionalFormatting sqref="M10:M12">
    <cfRule type="expression" dxfId="9267" priority="8022" stopIfTrue="1">
      <formula>$I10="TTL"</formula>
    </cfRule>
  </conditionalFormatting>
  <conditionalFormatting sqref="M10:M12">
    <cfRule type="expression" dxfId="9266" priority="8021" stopIfTrue="1">
      <formula>$I10="TTL"</formula>
    </cfRule>
  </conditionalFormatting>
  <conditionalFormatting sqref="M10:M12">
    <cfRule type="expression" dxfId="9265" priority="8020" stopIfTrue="1">
      <formula>$I10="TTL"</formula>
    </cfRule>
  </conditionalFormatting>
  <conditionalFormatting sqref="M10:M12">
    <cfRule type="expression" dxfId="9264" priority="8019" stopIfTrue="1">
      <formula>$I10="TTL"</formula>
    </cfRule>
  </conditionalFormatting>
  <conditionalFormatting sqref="M10:M12">
    <cfRule type="expression" dxfId="9263" priority="8018" stopIfTrue="1">
      <formula>$I10="TTL"</formula>
    </cfRule>
  </conditionalFormatting>
  <conditionalFormatting sqref="M10:M12">
    <cfRule type="expression" dxfId="9262" priority="8017" stopIfTrue="1">
      <formula>$I10="TTL"</formula>
    </cfRule>
  </conditionalFormatting>
  <conditionalFormatting sqref="M10:M12">
    <cfRule type="expression" dxfId="9261" priority="8016" stopIfTrue="1">
      <formula>$I10="TTL"</formula>
    </cfRule>
  </conditionalFormatting>
  <conditionalFormatting sqref="M10:M12">
    <cfRule type="expression" dxfId="9260" priority="8015" stopIfTrue="1">
      <formula>$I10="TTL"</formula>
    </cfRule>
  </conditionalFormatting>
  <conditionalFormatting sqref="M10:M12">
    <cfRule type="expression" dxfId="9259" priority="8014" stopIfTrue="1">
      <formula>$I10="TTL"</formula>
    </cfRule>
  </conditionalFormatting>
  <conditionalFormatting sqref="M10:M12">
    <cfRule type="expression" dxfId="9258" priority="8013" stopIfTrue="1">
      <formula>$I10="TTL"</formula>
    </cfRule>
  </conditionalFormatting>
  <conditionalFormatting sqref="M10:M12">
    <cfRule type="expression" dxfId="9257" priority="8012" stopIfTrue="1">
      <formula>$I10="TTL"</formula>
    </cfRule>
  </conditionalFormatting>
  <conditionalFormatting sqref="M10:M12">
    <cfRule type="expression" dxfId="9256" priority="8011" stopIfTrue="1">
      <formula>$I10="TTL"</formula>
    </cfRule>
  </conditionalFormatting>
  <conditionalFormatting sqref="M10:M12">
    <cfRule type="expression" dxfId="9255" priority="8010" stopIfTrue="1">
      <formula>$I10="TTL"</formula>
    </cfRule>
  </conditionalFormatting>
  <conditionalFormatting sqref="M10:M12">
    <cfRule type="expression" dxfId="9254" priority="8009" stopIfTrue="1">
      <formula>$I10="TTL"</formula>
    </cfRule>
  </conditionalFormatting>
  <conditionalFormatting sqref="M10:M12">
    <cfRule type="expression" dxfId="9253" priority="8008" stopIfTrue="1">
      <formula>$I10="TTL"</formula>
    </cfRule>
  </conditionalFormatting>
  <conditionalFormatting sqref="M10:M12">
    <cfRule type="expression" dxfId="9252" priority="8007" stopIfTrue="1">
      <formula>$I10="TTL"</formula>
    </cfRule>
  </conditionalFormatting>
  <conditionalFormatting sqref="M10:M12">
    <cfRule type="expression" dxfId="9251" priority="8006" stopIfTrue="1">
      <formula>$I10="TTL"</formula>
    </cfRule>
  </conditionalFormatting>
  <conditionalFormatting sqref="M10:M12">
    <cfRule type="expression" dxfId="9250" priority="8005" stopIfTrue="1">
      <formula>$I10="TTL"</formula>
    </cfRule>
  </conditionalFormatting>
  <conditionalFormatting sqref="M10:M12">
    <cfRule type="expression" dxfId="9249" priority="8004" stopIfTrue="1">
      <formula>$I10="TTL"</formula>
    </cfRule>
  </conditionalFormatting>
  <conditionalFormatting sqref="M10:M12">
    <cfRule type="expression" dxfId="9248" priority="8003" stopIfTrue="1">
      <formula>$I10="TTL"</formula>
    </cfRule>
  </conditionalFormatting>
  <conditionalFormatting sqref="M10:M12">
    <cfRule type="expression" dxfId="9247" priority="8002" stopIfTrue="1">
      <formula>$I10="TTL"</formula>
    </cfRule>
  </conditionalFormatting>
  <conditionalFormatting sqref="M10:M12">
    <cfRule type="expression" dxfId="9246" priority="8001" stopIfTrue="1">
      <formula>$I10="TTL"</formula>
    </cfRule>
  </conditionalFormatting>
  <conditionalFormatting sqref="M10:M12">
    <cfRule type="expression" dxfId="9245" priority="8000" stopIfTrue="1">
      <formula>$I10="TTL"</formula>
    </cfRule>
  </conditionalFormatting>
  <conditionalFormatting sqref="M10:M12">
    <cfRule type="expression" dxfId="9244" priority="7999" stopIfTrue="1">
      <formula>$I10="TTL"</formula>
    </cfRule>
  </conditionalFormatting>
  <conditionalFormatting sqref="M10:M12">
    <cfRule type="expression" dxfId="9243" priority="7998" stopIfTrue="1">
      <formula>$I10="TTL"</formula>
    </cfRule>
  </conditionalFormatting>
  <conditionalFormatting sqref="M10:M12">
    <cfRule type="expression" dxfId="9242" priority="7997" stopIfTrue="1">
      <formula>$I10="TTL"</formula>
    </cfRule>
  </conditionalFormatting>
  <conditionalFormatting sqref="M10:M12">
    <cfRule type="expression" dxfId="9241" priority="7996" stopIfTrue="1">
      <formula>$I10="TTL"</formula>
    </cfRule>
  </conditionalFormatting>
  <conditionalFormatting sqref="M10:M12">
    <cfRule type="expression" dxfId="9240" priority="7995" stopIfTrue="1">
      <formula>$I10="TTL"</formula>
    </cfRule>
  </conditionalFormatting>
  <conditionalFormatting sqref="M10:M12">
    <cfRule type="expression" dxfId="9239" priority="7994" stopIfTrue="1">
      <formula>$I10="TTL"</formula>
    </cfRule>
  </conditionalFormatting>
  <conditionalFormatting sqref="M10:M12">
    <cfRule type="expression" dxfId="9238" priority="7993" stopIfTrue="1">
      <formula>$I10="TTL"</formula>
    </cfRule>
  </conditionalFormatting>
  <conditionalFormatting sqref="M10:M12">
    <cfRule type="expression" dxfId="9237" priority="7992" stopIfTrue="1">
      <formula>$I10="TTL"</formula>
    </cfRule>
  </conditionalFormatting>
  <conditionalFormatting sqref="M10:M12">
    <cfRule type="expression" dxfId="9236" priority="7991" stopIfTrue="1">
      <formula>$I10="TTL"</formula>
    </cfRule>
  </conditionalFormatting>
  <conditionalFormatting sqref="M10:M12">
    <cfRule type="expression" dxfId="9235" priority="7990" stopIfTrue="1">
      <formula>$I10="TTL"</formula>
    </cfRule>
  </conditionalFormatting>
  <conditionalFormatting sqref="M10:M12">
    <cfRule type="expression" dxfId="9234" priority="7989" stopIfTrue="1">
      <formula>$I10="TTL"</formula>
    </cfRule>
  </conditionalFormatting>
  <conditionalFormatting sqref="M10:M12">
    <cfRule type="expression" dxfId="9233" priority="7988" stopIfTrue="1">
      <formula>$I10="TTL"</formula>
    </cfRule>
  </conditionalFormatting>
  <conditionalFormatting sqref="M10:M12">
    <cfRule type="expression" dxfId="9232" priority="7987" stopIfTrue="1">
      <formula>$I10="TTL"</formula>
    </cfRule>
  </conditionalFormatting>
  <conditionalFormatting sqref="M10:M12">
    <cfRule type="expression" dxfId="9231" priority="7986" stopIfTrue="1">
      <formula>$I10="TTL"</formula>
    </cfRule>
  </conditionalFormatting>
  <conditionalFormatting sqref="M10:M12">
    <cfRule type="expression" dxfId="9230" priority="7985" stopIfTrue="1">
      <formula>$I10="TTL"</formula>
    </cfRule>
  </conditionalFormatting>
  <conditionalFormatting sqref="M10:M12">
    <cfRule type="expression" dxfId="9229" priority="7984" stopIfTrue="1">
      <formula>$I10="TTL"</formula>
    </cfRule>
  </conditionalFormatting>
  <conditionalFormatting sqref="M10:M12">
    <cfRule type="expression" dxfId="9228" priority="7983" stopIfTrue="1">
      <formula>$I10="TTL"</formula>
    </cfRule>
  </conditionalFormatting>
  <conditionalFormatting sqref="M10:M12">
    <cfRule type="expression" dxfId="9227" priority="7982" stopIfTrue="1">
      <formula>$I10="TTL"</formula>
    </cfRule>
  </conditionalFormatting>
  <conditionalFormatting sqref="M10:M12">
    <cfRule type="expression" dxfId="9226" priority="7981" stopIfTrue="1">
      <formula>$I10="TTL"</formula>
    </cfRule>
  </conditionalFormatting>
  <conditionalFormatting sqref="M10">
    <cfRule type="expression" dxfId="9225" priority="7980" stopIfTrue="1">
      <formula>$I10="TTL"</formula>
    </cfRule>
  </conditionalFormatting>
  <conditionalFormatting sqref="M9">
    <cfRule type="expression" dxfId="9224" priority="7979" stopIfTrue="1">
      <formula>$I9="TTL"</formula>
    </cfRule>
  </conditionalFormatting>
  <conditionalFormatting sqref="M10">
    <cfRule type="expression" dxfId="9223" priority="7978" stopIfTrue="1">
      <formula>$I10="TTL"</formula>
    </cfRule>
  </conditionalFormatting>
  <conditionalFormatting sqref="M9">
    <cfRule type="expression" dxfId="9222" priority="7977" stopIfTrue="1">
      <formula>$I9="TTL"</formula>
    </cfRule>
  </conditionalFormatting>
  <conditionalFormatting sqref="M10">
    <cfRule type="expression" dxfId="9221" priority="7976" stopIfTrue="1">
      <formula>$I10="TTL"</formula>
    </cfRule>
  </conditionalFormatting>
  <conditionalFormatting sqref="M10">
    <cfRule type="expression" dxfId="9220" priority="7975" stopIfTrue="1">
      <formula>$I10="TTL"</formula>
    </cfRule>
  </conditionalFormatting>
  <conditionalFormatting sqref="M10">
    <cfRule type="expression" dxfId="9219" priority="7974" stopIfTrue="1">
      <formula>$I10="TTL"</formula>
    </cfRule>
  </conditionalFormatting>
  <conditionalFormatting sqref="M10">
    <cfRule type="expression" dxfId="9218" priority="7973" stopIfTrue="1">
      <formula>$I10="TTL"</formula>
    </cfRule>
  </conditionalFormatting>
  <conditionalFormatting sqref="M9">
    <cfRule type="expression" dxfId="9217" priority="7972" stopIfTrue="1">
      <formula>$I9="TTL"</formula>
    </cfRule>
  </conditionalFormatting>
  <conditionalFormatting sqref="M10">
    <cfRule type="expression" dxfId="9216" priority="7971" stopIfTrue="1">
      <formula>$I10="TTL"</formula>
    </cfRule>
  </conditionalFormatting>
  <conditionalFormatting sqref="M10">
    <cfRule type="expression" dxfId="9215" priority="7970" stopIfTrue="1">
      <formula>$I10="TTL"</formula>
    </cfRule>
  </conditionalFormatting>
  <conditionalFormatting sqref="M9">
    <cfRule type="expression" dxfId="9214" priority="7969" stopIfTrue="1">
      <formula>$I9="TTL"</formula>
    </cfRule>
  </conditionalFormatting>
  <conditionalFormatting sqref="M10">
    <cfRule type="expression" dxfId="9213" priority="7968" stopIfTrue="1">
      <formula>$I10="TTL"</formula>
    </cfRule>
  </conditionalFormatting>
  <conditionalFormatting sqref="M10">
    <cfRule type="expression" dxfId="9212" priority="7967" stopIfTrue="1">
      <formula>$I10="TTL"</formula>
    </cfRule>
  </conditionalFormatting>
  <conditionalFormatting sqref="M9">
    <cfRule type="expression" dxfId="9211" priority="7966" stopIfTrue="1">
      <formula>$I9="TTL"</formula>
    </cfRule>
  </conditionalFormatting>
  <conditionalFormatting sqref="M10">
    <cfRule type="expression" dxfId="9210" priority="7965" stopIfTrue="1">
      <formula>$I10="TTL"</formula>
    </cfRule>
  </conditionalFormatting>
  <conditionalFormatting sqref="M9">
    <cfRule type="expression" dxfId="9209" priority="7964" stopIfTrue="1">
      <formula>$I9="TTL"</formula>
    </cfRule>
  </conditionalFormatting>
  <conditionalFormatting sqref="M10">
    <cfRule type="expression" dxfId="9208" priority="7963" stopIfTrue="1">
      <formula>$I10="TTL"</formula>
    </cfRule>
  </conditionalFormatting>
  <conditionalFormatting sqref="M10">
    <cfRule type="expression" dxfId="9207" priority="7962" stopIfTrue="1">
      <formula>$I10="TTL"</formula>
    </cfRule>
  </conditionalFormatting>
  <conditionalFormatting sqref="M10">
    <cfRule type="expression" dxfId="9206" priority="7961" stopIfTrue="1">
      <formula>$I10="TTL"</formula>
    </cfRule>
  </conditionalFormatting>
  <conditionalFormatting sqref="M10">
    <cfRule type="expression" dxfId="9205" priority="7960" stopIfTrue="1">
      <formula>$I10="TTL"</formula>
    </cfRule>
  </conditionalFormatting>
  <conditionalFormatting sqref="M10">
    <cfRule type="expression" dxfId="9204" priority="7959" stopIfTrue="1">
      <formula>$I10="TTL"</formula>
    </cfRule>
  </conditionalFormatting>
  <conditionalFormatting sqref="M10">
    <cfRule type="expression" dxfId="9203" priority="7958" stopIfTrue="1">
      <formula>$I10="TTL"</formula>
    </cfRule>
  </conditionalFormatting>
  <conditionalFormatting sqref="M10">
    <cfRule type="expression" dxfId="9202" priority="7957" stopIfTrue="1">
      <formula>$I10="TTL"</formula>
    </cfRule>
  </conditionalFormatting>
  <conditionalFormatting sqref="M10">
    <cfRule type="expression" dxfId="9201" priority="7956" stopIfTrue="1">
      <formula>$I10="TTL"</formula>
    </cfRule>
  </conditionalFormatting>
  <conditionalFormatting sqref="M10">
    <cfRule type="expression" dxfId="9200" priority="7955" stopIfTrue="1">
      <formula>$I10="TTL"</formula>
    </cfRule>
  </conditionalFormatting>
  <conditionalFormatting sqref="M10">
    <cfRule type="expression" dxfId="9199" priority="7954" stopIfTrue="1">
      <formula>$I10="TTL"</formula>
    </cfRule>
  </conditionalFormatting>
  <conditionalFormatting sqref="M10">
    <cfRule type="expression" dxfId="9198" priority="7953" stopIfTrue="1">
      <formula>$I10="TTL"</formula>
    </cfRule>
  </conditionalFormatting>
  <conditionalFormatting sqref="M10">
    <cfRule type="expression" dxfId="9197" priority="7952" stopIfTrue="1">
      <formula>$I10="TTL"</formula>
    </cfRule>
  </conditionalFormatting>
  <conditionalFormatting sqref="M10">
    <cfRule type="expression" dxfId="9196" priority="7951" stopIfTrue="1">
      <formula>$I10="TTL"</formula>
    </cfRule>
  </conditionalFormatting>
  <conditionalFormatting sqref="M10">
    <cfRule type="expression" dxfId="9195" priority="7950" stopIfTrue="1">
      <formula>$I10="TTL"</formula>
    </cfRule>
  </conditionalFormatting>
  <conditionalFormatting sqref="M10">
    <cfRule type="expression" dxfId="9194" priority="7949" stopIfTrue="1">
      <formula>$I10="TTL"</formula>
    </cfRule>
  </conditionalFormatting>
  <conditionalFormatting sqref="M10">
    <cfRule type="expression" dxfId="9193" priority="7948" stopIfTrue="1">
      <formula>$I10="TTL"</formula>
    </cfRule>
  </conditionalFormatting>
  <conditionalFormatting sqref="M10">
    <cfRule type="expression" dxfId="9192" priority="7947" stopIfTrue="1">
      <formula>$I10="TTL"</formula>
    </cfRule>
  </conditionalFormatting>
  <conditionalFormatting sqref="M10">
    <cfRule type="expression" dxfId="9191" priority="7946" stopIfTrue="1">
      <formula>$I10="TTL"</formula>
    </cfRule>
  </conditionalFormatting>
  <conditionalFormatting sqref="M10">
    <cfRule type="expression" dxfId="9190" priority="7945" stopIfTrue="1">
      <formula>$I10="TTL"</formula>
    </cfRule>
  </conditionalFormatting>
  <conditionalFormatting sqref="M10">
    <cfRule type="expression" dxfId="9189" priority="7944" stopIfTrue="1">
      <formula>$I10="TTL"</formula>
    </cfRule>
  </conditionalFormatting>
  <conditionalFormatting sqref="M10">
    <cfRule type="expression" dxfId="9188" priority="7943" stopIfTrue="1">
      <formula>$I10="TTL"</formula>
    </cfRule>
  </conditionalFormatting>
  <conditionalFormatting sqref="M10">
    <cfRule type="expression" dxfId="9187" priority="7942" stopIfTrue="1">
      <formula>$I10="TTL"</formula>
    </cfRule>
  </conditionalFormatting>
  <conditionalFormatting sqref="M10">
    <cfRule type="expression" dxfId="9186" priority="7941" stopIfTrue="1">
      <formula>$I10="TTL"</formula>
    </cfRule>
  </conditionalFormatting>
  <conditionalFormatting sqref="M10">
    <cfRule type="expression" dxfId="9185" priority="7940" stopIfTrue="1">
      <formula>$I10="TTL"</formula>
    </cfRule>
  </conditionalFormatting>
  <conditionalFormatting sqref="M10">
    <cfRule type="expression" dxfId="9184" priority="7939" stopIfTrue="1">
      <formula>$I10="TTL"</formula>
    </cfRule>
  </conditionalFormatting>
  <conditionalFormatting sqref="M10">
    <cfRule type="expression" dxfId="9183" priority="7938" stopIfTrue="1">
      <formula>$I10="TTL"</formula>
    </cfRule>
  </conditionalFormatting>
  <conditionalFormatting sqref="M10">
    <cfRule type="expression" dxfId="9182" priority="7937" stopIfTrue="1">
      <formula>$I10="TTL"</formula>
    </cfRule>
  </conditionalFormatting>
  <conditionalFormatting sqref="M10">
    <cfRule type="expression" dxfId="9181" priority="7936" stopIfTrue="1">
      <formula>$I10="TTL"</formula>
    </cfRule>
  </conditionalFormatting>
  <conditionalFormatting sqref="M10">
    <cfRule type="expression" dxfId="9180" priority="7935" stopIfTrue="1">
      <formula>$I10="TTL"</formula>
    </cfRule>
  </conditionalFormatting>
  <conditionalFormatting sqref="M10">
    <cfRule type="expression" dxfId="9179" priority="7934" stopIfTrue="1">
      <formula>$I10="TTL"</formula>
    </cfRule>
  </conditionalFormatting>
  <conditionalFormatting sqref="M10">
    <cfRule type="expression" dxfId="9178" priority="7933" stopIfTrue="1">
      <formula>$I10="TTL"</formula>
    </cfRule>
  </conditionalFormatting>
  <conditionalFormatting sqref="M10">
    <cfRule type="expression" dxfId="9177" priority="7932" stopIfTrue="1">
      <formula>$I10="TTL"</formula>
    </cfRule>
  </conditionalFormatting>
  <conditionalFormatting sqref="M10">
    <cfRule type="expression" dxfId="9176" priority="7931" stopIfTrue="1">
      <formula>$I10="TTL"</formula>
    </cfRule>
  </conditionalFormatting>
  <conditionalFormatting sqref="M10">
    <cfRule type="expression" dxfId="9175" priority="7930" stopIfTrue="1">
      <formula>$I10="TTL"</formula>
    </cfRule>
  </conditionalFormatting>
  <conditionalFormatting sqref="M9">
    <cfRule type="expression" dxfId="9174" priority="7929" stopIfTrue="1">
      <formula>$I9="TTL"</formula>
    </cfRule>
  </conditionalFormatting>
  <conditionalFormatting sqref="M10">
    <cfRule type="expression" dxfId="9173" priority="7928" stopIfTrue="1">
      <formula>$I10="TTL"</formula>
    </cfRule>
  </conditionalFormatting>
  <conditionalFormatting sqref="M9">
    <cfRule type="expression" dxfId="9172" priority="7927" stopIfTrue="1">
      <formula>$I9="TTL"</formula>
    </cfRule>
  </conditionalFormatting>
  <conditionalFormatting sqref="M10">
    <cfRule type="expression" dxfId="9171" priority="7926" stopIfTrue="1">
      <formula>$I10="TTL"</formula>
    </cfRule>
  </conditionalFormatting>
  <conditionalFormatting sqref="M10">
    <cfRule type="expression" dxfId="9170" priority="7925" stopIfTrue="1">
      <formula>$I10="TTL"</formula>
    </cfRule>
  </conditionalFormatting>
  <conditionalFormatting sqref="M10">
    <cfRule type="expression" dxfId="9169" priority="7924" stopIfTrue="1">
      <formula>$I10="TTL"</formula>
    </cfRule>
  </conditionalFormatting>
  <conditionalFormatting sqref="M10">
    <cfRule type="expression" dxfId="9168" priority="7923" stopIfTrue="1">
      <formula>$I10="TTL"</formula>
    </cfRule>
  </conditionalFormatting>
  <conditionalFormatting sqref="M9">
    <cfRule type="expression" dxfId="9167" priority="7922" stopIfTrue="1">
      <formula>$I9="TTL"</formula>
    </cfRule>
  </conditionalFormatting>
  <conditionalFormatting sqref="M10">
    <cfRule type="expression" dxfId="9166" priority="7921" stopIfTrue="1">
      <formula>$I10="TTL"</formula>
    </cfRule>
  </conditionalFormatting>
  <conditionalFormatting sqref="M10">
    <cfRule type="expression" dxfId="9165" priority="7920" stopIfTrue="1">
      <formula>$I10="TTL"</formula>
    </cfRule>
  </conditionalFormatting>
  <conditionalFormatting sqref="M9">
    <cfRule type="expression" dxfId="9164" priority="7919" stopIfTrue="1">
      <formula>$I9="TTL"</formula>
    </cfRule>
  </conditionalFormatting>
  <conditionalFormatting sqref="M10">
    <cfRule type="expression" dxfId="9163" priority="7918" stopIfTrue="1">
      <formula>$I10="TTL"</formula>
    </cfRule>
  </conditionalFormatting>
  <conditionalFormatting sqref="M10">
    <cfRule type="expression" dxfId="9162" priority="7917" stopIfTrue="1">
      <formula>$I10="TTL"</formula>
    </cfRule>
  </conditionalFormatting>
  <conditionalFormatting sqref="M9">
    <cfRule type="expression" dxfId="9161" priority="7916" stopIfTrue="1">
      <formula>$I9="TTL"</formula>
    </cfRule>
  </conditionalFormatting>
  <conditionalFormatting sqref="M10">
    <cfRule type="expression" dxfId="9160" priority="7915" stopIfTrue="1">
      <formula>$I10="TTL"</formula>
    </cfRule>
  </conditionalFormatting>
  <conditionalFormatting sqref="M9">
    <cfRule type="expression" dxfId="9159" priority="7914" stopIfTrue="1">
      <formula>$I9="TTL"</formula>
    </cfRule>
  </conditionalFormatting>
  <conditionalFormatting sqref="M10">
    <cfRule type="expression" dxfId="9158" priority="7913" stopIfTrue="1">
      <formula>$I10="TTL"</formula>
    </cfRule>
  </conditionalFormatting>
  <conditionalFormatting sqref="M10">
    <cfRule type="expression" dxfId="9157" priority="7912" stopIfTrue="1">
      <formula>$I10="TTL"</formula>
    </cfRule>
  </conditionalFormatting>
  <conditionalFormatting sqref="M10">
    <cfRule type="expression" dxfId="9156" priority="7911" stopIfTrue="1">
      <formula>$I10="TTL"</formula>
    </cfRule>
  </conditionalFormatting>
  <conditionalFormatting sqref="M10">
    <cfRule type="expression" dxfId="9155" priority="7910" stopIfTrue="1">
      <formula>$I10="TTL"</formula>
    </cfRule>
  </conditionalFormatting>
  <conditionalFormatting sqref="M10">
    <cfRule type="expression" dxfId="9154" priority="7909" stopIfTrue="1">
      <formula>$I10="TTL"</formula>
    </cfRule>
  </conditionalFormatting>
  <conditionalFormatting sqref="M10">
    <cfRule type="expression" dxfId="9153" priority="7908" stopIfTrue="1">
      <formula>$I10="TTL"</formula>
    </cfRule>
  </conditionalFormatting>
  <conditionalFormatting sqref="M10">
    <cfRule type="expression" dxfId="9152" priority="7907" stopIfTrue="1">
      <formula>$I10="TTL"</formula>
    </cfRule>
  </conditionalFormatting>
  <conditionalFormatting sqref="M10">
    <cfRule type="expression" dxfId="9151" priority="7906" stopIfTrue="1">
      <formula>$I10="TTL"</formula>
    </cfRule>
  </conditionalFormatting>
  <conditionalFormatting sqref="M10">
    <cfRule type="expression" dxfId="9150" priority="7905" stopIfTrue="1">
      <formula>$I10="TTL"</formula>
    </cfRule>
  </conditionalFormatting>
  <conditionalFormatting sqref="M10">
    <cfRule type="expression" dxfId="9149" priority="7904" stopIfTrue="1">
      <formula>$I10="TTL"</formula>
    </cfRule>
  </conditionalFormatting>
  <conditionalFormatting sqref="M10">
    <cfRule type="expression" dxfId="9148" priority="7903" stopIfTrue="1">
      <formula>$I10="TTL"</formula>
    </cfRule>
  </conditionalFormatting>
  <conditionalFormatting sqref="M10">
    <cfRule type="expression" dxfId="9147" priority="7902" stopIfTrue="1">
      <formula>$I10="TTL"</formula>
    </cfRule>
  </conditionalFormatting>
  <conditionalFormatting sqref="M10">
    <cfRule type="expression" dxfId="9146" priority="7901" stopIfTrue="1">
      <formula>$I10="TTL"</formula>
    </cfRule>
  </conditionalFormatting>
  <conditionalFormatting sqref="M10">
    <cfRule type="expression" dxfId="9145" priority="7900" stopIfTrue="1">
      <formula>$I10="TTL"</formula>
    </cfRule>
  </conditionalFormatting>
  <conditionalFormatting sqref="M10">
    <cfRule type="expression" dxfId="9144" priority="7899" stopIfTrue="1">
      <formula>$I10="TTL"</formula>
    </cfRule>
  </conditionalFormatting>
  <conditionalFormatting sqref="M18:M22 M12:M15">
    <cfRule type="expression" dxfId="9143" priority="7898" stopIfTrue="1">
      <formula>$I12="TTL"</formula>
    </cfRule>
  </conditionalFormatting>
  <conditionalFormatting sqref="M18:M22 M12:M15">
    <cfRule type="expression" dxfId="9142" priority="7897" stopIfTrue="1">
      <formula>$I12="TTL"</formula>
    </cfRule>
  </conditionalFormatting>
  <conditionalFormatting sqref="M18:M22 M12:M15">
    <cfRule type="expression" dxfId="9141" priority="7896" stopIfTrue="1">
      <formula>$I12="TTL"</formula>
    </cfRule>
  </conditionalFormatting>
  <conditionalFormatting sqref="M18:M22 M12:M15">
    <cfRule type="expression" dxfId="9140" priority="7895" stopIfTrue="1">
      <formula>$I12="TTL"</formula>
    </cfRule>
  </conditionalFormatting>
  <conditionalFormatting sqref="M18:M22 M12:M15">
    <cfRule type="expression" dxfId="9139" priority="7894" stopIfTrue="1">
      <formula>$I12="TTL"</formula>
    </cfRule>
  </conditionalFormatting>
  <conditionalFormatting sqref="M18:M22 M12:M15">
    <cfRule type="expression" dxfId="9138" priority="7893" stopIfTrue="1">
      <formula>$I12="TTL"</formula>
    </cfRule>
  </conditionalFormatting>
  <conditionalFormatting sqref="M18:M22 M12:M15">
    <cfRule type="expression" dxfId="9137" priority="7892" stopIfTrue="1">
      <formula>$I12="TTL"</formula>
    </cfRule>
  </conditionalFormatting>
  <conditionalFormatting sqref="M18:M22 M12:M15">
    <cfRule type="expression" dxfId="9136" priority="7891" stopIfTrue="1">
      <formula>$I12="TTL"</formula>
    </cfRule>
  </conditionalFormatting>
  <conditionalFormatting sqref="M18:M22 M12:M15">
    <cfRule type="expression" dxfId="9135" priority="7890" stopIfTrue="1">
      <formula>$I12="TTL"</formula>
    </cfRule>
  </conditionalFormatting>
  <conditionalFormatting sqref="M18:M22 M12:M15">
    <cfRule type="expression" dxfId="9134" priority="7889" stopIfTrue="1">
      <formula>$I12="TTL"</formula>
    </cfRule>
  </conditionalFormatting>
  <conditionalFormatting sqref="M18:M22 M12:M15">
    <cfRule type="expression" dxfId="9133" priority="7888" stopIfTrue="1">
      <formula>$I12="TTL"</formula>
    </cfRule>
  </conditionalFormatting>
  <conditionalFormatting sqref="M18:M22 M12:M15">
    <cfRule type="expression" dxfId="9132" priority="7887" stopIfTrue="1">
      <formula>$I12="TTL"</formula>
    </cfRule>
  </conditionalFormatting>
  <conditionalFormatting sqref="M18:M22 M12:M15">
    <cfRule type="expression" dxfId="9131" priority="7886" stopIfTrue="1">
      <formula>$I12="TTL"</formula>
    </cfRule>
  </conditionalFormatting>
  <conditionalFormatting sqref="M18:M22 M12:M15">
    <cfRule type="expression" dxfId="9130" priority="7885" stopIfTrue="1">
      <formula>$I12="TTL"</formula>
    </cfRule>
  </conditionalFormatting>
  <conditionalFormatting sqref="M18:M22 M12:M15">
    <cfRule type="expression" dxfId="9129" priority="7884" stopIfTrue="1">
      <formula>$I12="TTL"</formula>
    </cfRule>
  </conditionalFormatting>
  <conditionalFormatting sqref="M18:M22 M12:M15">
    <cfRule type="expression" dxfId="9128" priority="7883" stopIfTrue="1">
      <formula>$I12="TTL"</formula>
    </cfRule>
  </conditionalFormatting>
  <conditionalFormatting sqref="M18:M22 M12:M15">
    <cfRule type="expression" dxfId="9127" priority="7882" stopIfTrue="1">
      <formula>$I12="TTL"</formula>
    </cfRule>
  </conditionalFormatting>
  <conditionalFormatting sqref="M18:M22 M12:M15">
    <cfRule type="expression" dxfId="9126" priority="7881" stopIfTrue="1">
      <formula>$I12="TTL"</formula>
    </cfRule>
  </conditionalFormatting>
  <conditionalFormatting sqref="M18:M22 M12:M15">
    <cfRule type="expression" dxfId="9125" priority="7880" stopIfTrue="1">
      <formula>$I12="TTL"</formula>
    </cfRule>
  </conditionalFormatting>
  <conditionalFormatting sqref="M18:M22 M12:M15">
    <cfRule type="expression" dxfId="9124" priority="7879" stopIfTrue="1">
      <formula>$I12="TTL"</formula>
    </cfRule>
  </conditionalFormatting>
  <conditionalFormatting sqref="M18:M22 M12:M15">
    <cfRule type="expression" dxfId="9123" priority="7878" stopIfTrue="1">
      <formula>$I12="TTL"</formula>
    </cfRule>
  </conditionalFormatting>
  <conditionalFormatting sqref="M18:M22 M12:M15">
    <cfRule type="expression" dxfId="9122" priority="7877" stopIfTrue="1">
      <formula>$I12="TTL"</formula>
    </cfRule>
  </conditionalFormatting>
  <conditionalFormatting sqref="M18:M22 M12:M15">
    <cfRule type="expression" dxfId="9121" priority="7876" stopIfTrue="1">
      <formula>$I12="TTL"</formula>
    </cfRule>
  </conditionalFormatting>
  <conditionalFormatting sqref="M18:M22 M12:M15">
    <cfRule type="expression" dxfId="9120" priority="7875" stopIfTrue="1">
      <formula>$I12="TTL"</formula>
    </cfRule>
  </conditionalFormatting>
  <conditionalFormatting sqref="M18:M22 M12:M15">
    <cfRule type="expression" dxfId="9119" priority="7874" stopIfTrue="1">
      <formula>$I12="TTL"</formula>
    </cfRule>
  </conditionalFormatting>
  <conditionalFormatting sqref="M18:M22 M12:M15">
    <cfRule type="expression" dxfId="9118" priority="7873" stopIfTrue="1">
      <formula>$I12="TTL"</formula>
    </cfRule>
  </conditionalFormatting>
  <conditionalFormatting sqref="M18:M22 M12:M15">
    <cfRule type="expression" dxfId="9117" priority="7872" stopIfTrue="1">
      <formula>$I12="TTL"</formula>
    </cfRule>
  </conditionalFormatting>
  <conditionalFormatting sqref="M18:M22 M12:M15">
    <cfRule type="expression" dxfId="9116" priority="7871" stopIfTrue="1">
      <formula>$I12="TTL"</formula>
    </cfRule>
  </conditionalFormatting>
  <conditionalFormatting sqref="M18:M22 M12:M15">
    <cfRule type="expression" dxfId="9115" priority="7870" stopIfTrue="1">
      <formula>$I12="TTL"</formula>
    </cfRule>
  </conditionalFormatting>
  <conditionalFormatting sqref="M18:M22 M12:M15">
    <cfRule type="expression" dxfId="9114" priority="7869" stopIfTrue="1">
      <formula>$I12="TTL"</formula>
    </cfRule>
  </conditionalFormatting>
  <conditionalFormatting sqref="M10:M12">
    <cfRule type="expression" dxfId="9113" priority="7868" stopIfTrue="1">
      <formula>$I10="TTL"</formula>
    </cfRule>
  </conditionalFormatting>
  <conditionalFormatting sqref="M10:M12">
    <cfRule type="expression" dxfId="9112" priority="7867" stopIfTrue="1">
      <formula>$I10="TTL"</formula>
    </cfRule>
  </conditionalFormatting>
  <conditionalFormatting sqref="M10:M12">
    <cfRule type="expression" dxfId="9111" priority="7866" stopIfTrue="1">
      <formula>$I10="TTL"</formula>
    </cfRule>
  </conditionalFormatting>
  <conditionalFormatting sqref="M10:M12">
    <cfRule type="expression" dxfId="9110" priority="7865" stopIfTrue="1">
      <formula>$I10="TTL"</formula>
    </cfRule>
  </conditionalFormatting>
  <conditionalFormatting sqref="M10:M12">
    <cfRule type="expression" dxfId="9109" priority="7864" stopIfTrue="1">
      <formula>$I10="TTL"</formula>
    </cfRule>
  </conditionalFormatting>
  <conditionalFormatting sqref="M10:M12">
    <cfRule type="expression" dxfId="9108" priority="7863" stopIfTrue="1">
      <formula>$I10="TTL"</formula>
    </cfRule>
  </conditionalFormatting>
  <conditionalFormatting sqref="M10:M12">
    <cfRule type="expression" dxfId="9107" priority="7862" stopIfTrue="1">
      <formula>$I10="TTL"</formula>
    </cfRule>
  </conditionalFormatting>
  <conditionalFormatting sqref="M10:M12">
    <cfRule type="expression" dxfId="9106" priority="7861" stopIfTrue="1">
      <formula>$I10="TTL"</formula>
    </cfRule>
  </conditionalFormatting>
  <conditionalFormatting sqref="M10:M12">
    <cfRule type="expression" dxfId="9105" priority="7860" stopIfTrue="1">
      <formula>$I10="TTL"</formula>
    </cfRule>
  </conditionalFormatting>
  <conditionalFormatting sqref="M10:M12">
    <cfRule type="expression" dxfId="9104" priority="7859" stopIfTrue="1">
      <formula>$I10="TTL"</formula>
    </cfRule>
  </conditionalFormatting>
  <conditionalFormatting sqref="M10:M12">
    <cfRule type="expression" dxfId="9103" priority="7858" stopIfTrue="1">
      <formula>$I10="TTL"</formula>
    </cfRule>
  </conditionalFormatting>
  <conditionalFormatting sqref="M10:M12">
    <cfRule type="expression" dxfId="9102" priority="7857" stopIfTrue="1">
      <formula>$I10="TTL"</formula>
    </cfRule>
  </conditionalFormatting>
  <conditionalFormatting sqref="M10:M12">
    <cfRule type="expression" dxfId="9101" priority="7856" stopIfTrue="1">
      <formula>$I10="TTL"</formula>
    </cfRule>
  </conditionalFormatting>
  <conditionalFormatting sqref="M10:M12">
    <cfRule type="expression" dxfId="9100" priority="7855" stopIfTrue="1">
      <formula>$I10="TTL"</formula>
    </cfRule>
  </conditionalFormatting>
  <conditionalFormatting sqref="M10:M12">
    <cfRule type="expression" dxfId="9099" priority="7854" stopIfTrue="1">
      <formula>$I10="TTL"</formula>
    </cfRule>
  </conditionalFormatting>
  <conditionalFormatting sqref="M10:M12">
    <cfRule type="expression" dxfId="9098" priority="7853" stopIfTrue="1">
      <formula>$I10="TTL"</formula>
    </cfRule>
  </conditionalFormatting>
  <conditionalFormatting sqref="M10:M12">
    <cfRule type="expression" dxfId="9097" priority="7852" stopIfTrue="1">
      <formula>$I10="TTL"</formula>
    </cfRule>
  </conditionalFormatting>
  <conditionalFormatting sqref="M10:M12">
    <cfRule type="expression" dxfId="9096" priority="7851" stopIfTrue="1">
      <formula>$I10="TTL"</formula>
    </cfRule>
  </conditionalFormatting>
  <conditionalFormatting sqref="M10:M12">
    <cfRule type="expression" dxfId="9095" priority="7850" stopIfTrue="1">
      <formula>$I10="TTL"</formula>
    </cfRule>
  </conditionalFormatting>
  <conditionalFormatting sqref="M10:M12">
    <cfRule type="expression" dxfId="9094" priority="7849" stopIfTrue="1">
      <formula>$I10="TTL"</formula>
    </cfRule>
  </conditionalFormatting>
  <conditionalFormatting sqref="M10:M12">
    <cfRule type="expression" dxfId="9093" priority="7848" stopIfTrue="1">
      <formula>$I10="TTL"</formula>
    </cfRule>
  </conditionalFormatting>
  <conditionalFormatting sqref="M10:M12">
    <cfRule type="expression" dxfId="9092" priority="7847" stopIfTrue="1">
      <formula>$I10="TTL"</formula>
    </cfRule>
  </conditionalFormatting>
  <conditionalFormatting sqref="M10:M12">
    <cfRule type="expression" dxfId="9091" priority="7846" stopIfTrue="1">
      <formula>$I10="TTL"</formula>
    </cfRule>
  </conditionalFormatting>
  <conditionalFormatting sqref="M10:M12">
    <cfRule type="expression" dxfId="9090" priority="7845" stopIfTrue="1">
      <formula>$I10="TTL"</formula>
    </cfRule>
  </conditionalFormatting>
  <conditionalFormatting sqref="M10:M12">
    <cfRule type="expression" dxfId="9089" priority="7844" stopIfTrue="1">
      <formula>$I10="TTL"</formula>
    </cfRule>
  </conditionalFormatting>
  <conditionalFormatting sqref="M10:M12">
    <cfRule type="expression" dxfId="9088" priority="7843" stopIfTrue="1">
      <formula>$I10="TTL"</formula>
    </cfRule>
  </conditionalFormatting>
  <conditionalFormatting sqref="M10:M12">
    <cfRule type="expression" dxfId="9087" priority="7842" stopIfTrue="1">
      <formula>$I10="TTL"</formula>
    </cfRule>
  </conditionalFormatting>
  <conditionalFormatting sqref="M10:M12">
    <cfRule type="expression" dxfId="9086" priority="7841" stopIfTrue="1">
      <formula>$I10="TTL"</formula>
    </cfRule>
  </conditionalFormatting>
  <conditionalFormatting sqref="M10:M12">
    <cfRule type="expression" dxfId="9085" priority="7840" stopIfTrue="1">
      <formula>$I10="TTL"</formula>
    </cfRule>
  </conditionalFormatting>
  <conditionalFormatting sqref="M10:M12">
    <cfRule type="expression" dxfId="9084" priority="7839" stopIfTrue="1">
      <formula>$I10="TTL"</formula>
    </cfRule>
  </conditionalFormatting>
  <conditionalFormatting sqref="M10:M14">
    <cfRule type="expression" dxfId="9083" priority="7808" stopIfTrue="1">
      <formula>$I10="TTL"</formula>
    </cfRule>
  </conditionalFormatting>
  <conditionalFormatting sqref="M10:M14">
    <cfRule type="expression" dxfId="9082" priority="7807" stopIfTrue="1">
      <formula>$I10="TTL"</formula>
    </cfRule>
  </conditionalFormatting>
  <conditionalFormatting sqref="M10:M14">
    <cfRule type="expression" dxfId="9081" priority="7806" stopIfTrue="1">
      <formula>$I10="TTL"</formula>
    </cfRule>
  </conditionalFormatting>
  <conditionalFormatting sqref="M10:M14">
    <cfRule type="expression" dxfId="9080" priority="7805" stopIfTrue="1">
      <formula>$I10="TTL"</formula>
    </cfRule>
  </conditionalFormatting>
  <conditionalFormatting sqref="M10:M14">
    <cfRule type="expression" dxfId="9079" priority="7804" stopIfTrue="1">
      <formula>$I10="TTL"</formula>
    </cfRule>
  </conditionalFormatting>
  <conditionalFormatting sqref="M10:M14">
    <cfRule type="expression" dxfId="9078" priority="7803" stopIfTrue="1">
      <formula>$I10="TTL"</formula>
    </cfRule>
  </conditionalFormatting>
  <conditionalFormatting sqref="M10:M14">
    <cfRule type="expression" dxfId="9077" priority="7802" stopIfTrue="1">
      <formula>$I10="TTL"</formula>
    </cfRule>
  </conditionalFormatting>
  <conditionalFormatting sqref="M10:M14">
    <cfRule type="expression" dxfId="9076" priority="7801" stopIfTrue="1">
      <formula>$I10="TTL"</formula>
    </cfRule>
  </conditionalFormatting>
  <conditionalFormatting sqref="M10:M14">
    <cfRule type="expression" dxfId="9075" priority="7800" stopIfTrue="1">
      <formula>$I10="TTL"</formula>
    </cfRule>
  </conditionalFormatting>
  <conditionalFormatting sqref="M10:M14">
    <cfRule type="expression" dxfId="9074" priority="7799" stopIfTrue="1">
      <formula>$I10="TTL"</formula>
    </cfRule>
  </conditionalFormatting>
  <conditionalFormatting sqref="M10:M14">
    <cfRule type="expression" dxfId="9073" priority="7798" stopIfTrue="1">
      <formula>$I10="TTL"</formula>
    </cfRule>
  </conditionalFormatting>
  <conditionalFormatting sqref="M10:M14">
    <cfRule type="expression" dxfId="9072" priority="7797" stopIfTrue="1">
      <formula>$I10="TTL"</formula>
    </cfRule>
  </conditionalFormatting>
  <conditionalFormatting sqref="M10:M14">
    <cfRule type="expression" dxfId="9071" priority="7796" stopIfTrue="1">
      <formula>$I10="TTL"</formula>
    </cfRule>
  </conditionalFormatting>
  <conditionalFormatting sqref="M10:M14">
    <cfRule type="expression" dxfId="9070" priority="7795" stopIfTrue="1">
      <formula>$I10="TTL"</formula>
    </cfRule>
  </conditionalFormatting>
  <conditionalFormatting sqref="M10:M14">
    <cfRule type="expression" dxfId="9069" priority="7794" stopIfTrue="1">
      <formula>$I10="TTL"</formula>
    </cfRule>
  </conditionalFormatting>
  <conditionalFormatting sqref="M10:M14">
    <cfRule type="expression" dxfId="9068" priority="7793" stopIfTrue="1">
      <formula>$I10="TTL"</formula>
    </cfRule>
  </conditionalFormatting>
  <conditionalFormatting sqref="M10:M14">
    <cfRule type="expression" dxfId="9067" priority="7792" stopIfTrue="1">
      <formula>$I10="TTL"</formula>
    </cfRule>
  </conditionalFormatting>
  <conditionalFormatting sqref="M10:M14">
    <cfRule type="expression" dxfId="9066" priority="7791" stopIfTrue="1">
      <formula>$I10="TTL"</formula>
    </cfRule>
  </conditionalFormatting>
  <conditionalFormatting sqref="M10:M14">
    <cfRule type="expression" dxfId="9065" priority="7790" stopIfTrue="1">
      <formula>$I10="TTL"</formula>
    </cfRule>
  </conditionalFormatting>
  <conditionalFormatting sqref="M10:M14">
    <cfRule type="expression" dxfId="9064" priority="7789" stopIfTrue="1">
      <formula>$I10="TTL"</formula>
    </cfRule>
  </conditionalFormatting>
  <conditionalFormatting sqref="M10:M14">
    <cfRule type="expression" dxfId="9063" priority="7788" stopIfTrue="1">
      <formula>$I10="TTL"</formula>
    </cfRule>
  </conditionalFormatting>
  <conditionalFormatting sqref="M10:M14">
    <cfRule type="expression" dxfId="9062" priority="7787" stopIfTrue="1">
      <formula>$I10="TTL"</formula>
    </cfRule>
  </conditionalFormatting>
  <conditionalFormatting sqref="M10:M14">
    <cfRule type="expression" dxfId="9061" priority="7786" stopIfTrue="1">
      <formula>$I10="TTL"</formula>
    </cfRule>
  </conditionalFormatting>
  <conditionalFormatting sqref="M10:M14">
    <cfRule type="expression" dxfId="9060" priority="7785" stopIfTrue="1">
      <formula>$I10="TTL"</formula>
    </cfRule>
  </conditionalFormatting>
  <conditionalFormatting sqref="M10:M14">
    <cfRule type="expression" dxfId="9059" priority="7784" stopIfTrue="1">
      <formula>$I10="TTL"</formula>
    </cfRule>
  </conditionalFormatting>
  <conditionalFormatting sqref="M10:M14">
    <cfRule type="expression" dxfId="9058" priority="7783" stopIfTrue="1">
      <formula>$I10="TTL"</formula>
    </cfRule>
  </conditionalFormatting>
  <conditionalFormatting sqref="M10:M14">
    <cfRule type="expression" dxfId="9057" priority="7782" stopIfTrue="1">
      <formula>$I10="TTL"</formula>
    </cfRule>
  </conditionalFormatting>
  <conditionalFormatting sqref="M10:M14">
    <cfRule type="expression" dxfId="9056" priority="7781" stopIfTrue="1">
      <formula>$I10="TTL"</formula>
    </cfRule>
  </conditionalFormatting>
  <conditionalFormatting sqref="M10:M14">
    <cfRule type="expression" dxfId="9055" priority="7780" stopIfTrue="1">
      <formula>$I10="TTL"</formula>
    </cfRule>
  </conditionalFormatting>
  <conditionalFormatting sqref="M10:M14">
    <cfRule type="expression" dxfId="9054" priority="7779" stopIfTrue="1">
      <formula>$I10="TTL"</formula>
    </cfRule>
  </conditionalFormatting>
  <conditionalFormatting sqref="M10:M14">
    <cfRule type="expression" dxfId="9053" priority="7778" stopIfTrue="1">
      <formula>$I10="TTL"</formula>
    </cfRule>
  </conditionalFormatting>
  <conditionalFormatting sqref="M10:M14">
    <cfRule type="expression" dxfId="9052" priority="7777" stopIfTrue="1">
      <formula>$I10="TTL"</formula>
    </cfRule>
  </conditionalFormatting>
  <conditionalFormatting sqref="M10:M14">
    <cfRule type="expression" dxfId="9051" priority="7776" stopIfTrue="1">
      <formula>$I10="TTL"</formula>
    </cfRule>
  </conditionalFormatting>
  <conditionalFormatting sqref="M10:M14">
    <cfRule type="expression" dxfId="9050" priority="7775" stopIfTrue="1">
      <formula>$I10="TTL"</formula>
    </cfRule>
  </conditionalFormatting>
  <conditionalFormatting sqref="M10:M14">
    <cfRule type="expression" dxfId="9049" priority="7774" stopIfTrue="1">
      <formula>$I10="TTL"</formula>
    </cfRule>
  </conditionalFormatting>
  <conditionalFormatting sqref="M10:M14">
    <cfRule type="expression" dxfId="9048" priority="7773" stopIfTrue="1">
      <formula>$I10="TTL"</formula>
    </cfRule>
  </conditionalFormatting>
  <conditionalFormatting sqref="M10:M14">
    <cfRule type="expression" dxfId="9047" priority="7772" stopIfTrue="1">
      <formula>$I10="TTL"</formula>
    </cfRule>
  </conditionalFormatting>
  <conditionalFormatting sqref="M10:M14">
    <cfRule type="expression" dxfId="9046" priority="7771" stopIfTrue="1">
      <formula>$I10="TTL"</formula>
    </cfRule>
  </conditionalFormatting>
  <conditionalFormatting sqref="M10:M14">
    <cfRule type="expression" dxfId="9045" priority="7770" stopIfTrue="1">
      <formula>$I10="TTL"</formula>
    </cfRule>
  </conditionalFormatting>
  <conditionalFormatting sqref="M10:M14">
    <cfRule type="expression" dxfId="9044" priority="7769" stopIfTrue="1">
      <formula>$I10="TTL"</formula>
    </cfRule>
  </conditionalFormatting>
  <conditionalFormatting sqref="M10:M14">
    <cfRule type="expression" dxfId="9043" priority="7768" stopIfTrue="1">
      <formula>$I10="TTL"</formula>
    </cfRule>
  </conditionalFormatting>
  <conditionalFormatting sqref="M10:M14">
    <cfRule type="expression" dxfId="9042" priority="7767" stopIfTrue="1">
      <formula>$I10="TTL"</formula>
    </cfRule>
  </conditionalFormatting>
  <conditionalFormatting sqref="M10:M14">
    <cfRule type="expression" dxfId="9041" priority="7766" stopIfTrue="1">
      <formula>$I10="TTL"</formula>
    </cfRule>
  </conditionalFormatting>
  <conditionalFormatting sqref="M10:M14">
    <cfRule type="expression" dxfId="9040" priority="7765" stopIfTrue="1">
      <formula>$I10="TTL"</formula>
    </cfRule>
  </conditionalFormatting>
  <conditionalFormatting sqref="M10:M14">
    <cfRule type="expression" dxfId="9039" priority="7764" stopIfTrue="1">
      <formula>$I10="TTL"</formula>
    </cfRule>
  </conditionalFormatting>
  <conditionalFormatting sqref="M10:M14">
    <cfRule type="expression" dxfId="9038" priority="7763" stopIfTrue="1">
      <formula>$I10="TTL"</formula>
    </cfRule>
  </conditionalFormatting>
  <conditionalFormatting sqref="M10:M14">
    <cfRule type="expression" dxfId="9037" priority="7762" stopIfTrue="1">
      <formula>$I10="TTL"</formula>
    </cfRule>
  </conditionalFormatting>
  <conditionalFormatting sqref="M10:M14">
    <cfRule type="expression" dxfId="9036" priority="7761" stopIfTrue="1">
      <formula>$I10="TTL"</formula>
    </cfRule>
  </conditionalFormatting>
  <conditionalFormatting sqref="M10:M14">
    <cfRule type="expression" dxfId="9035" priority="7760" stopIfTrue="1">
      <formula>$I10="TTL"</formula>
    </cfRule>
  </conditionalFormatting>
  <conditionalFormatting sqref="M10:M14">
    <cfRule type="expression" dxfId="9034" priority="7759" stopIfTrue="1">
      <formula>$I10="TTL"</formula>
    </cfRule>
  </conditionalFormatting>
  <conditionalFormatting sqref="M10:M14">
    <cfRule type="expression" dxfId="9033" priority="7758" stopIfTrue="1">
      <formula>$I10="TTL"</formula>
    </cfRule>
  </conditionalFormatting>
  <conditionalFormatting sqref="M10:M14">
    <cfRule type="expression" dxfId="9032" priority="7757" stopIfTrue="1">
      <formula>$I10="TTL"</formula>
    </cfRule>
  </conditionalFormatting>
  <conditionalFormatting sqref="M10:M14">
    <cfRule type="expression" dxfId="9031" priority="7756" stopIfTrue="1">
      <formula>$I10="TTL"</formula>
    </cfRule>
  </conditionalFormatting>
  <conditionalFormatting sqref="M10:M14">
    <cfRule type="expression" dxfId="9030" priority="7755" stopIfTrue="1">
      <formula>$I10="TTL"</formula>
    </cfRule>
  </conditionalFormatting>
  <conditionalFormatting sqref="M10:M14">
    <cfRule type="expression" dxfId="9029" priority="7754" stopIfTrue="1">
      <formula>$I10="TTL"</formula>
    </cfRule>
  </conditionalFormatting>
  <conditionalFormatting sqref="M10:M14">
    <cfRule type="expression" dxfId="9028" priority="7753" stopIfTrue="1">
      <formula>$I10="TTL"</formula>
    </cfRule>
  </conditionalFormatting>
  <conditionalFormatting sqref="M10:M14">
    <cfRule type="expression" dxfId="9027" priority="7752" stopIfTrue="1">
      <formula>$I10="TTL"</formula>
    </cfRule>
  </conditionalFormatting>
  <conditionalFormatting sqref="M10:M14">
    <cfRule type="expression" dxfId="9026" priority="7751" stopIfTrue="1">
      <formula>$I10="TTL"</formula>
    </cfRule>
  </conditionalFormatting>
  <conditionalFormatting sqref="M10:M14">
    <cfRule type="expression" dxfId="9025" priority="7750" stopIfTrue="1">
      <formula>$I10="TTL"</formula>
    </cfRule>
  </conditionalFormatting>
  <conditionalFormatting sqref="M10:M14">
    <cfRule type="expression" dxfId="9024" priority="7749" stopIfTrue="1">
      <formula>$I10="TTL"</formula>
    </cfRule>
  </conditionalFormatting>
  <conditionalFormatting sqref="M14">
    <cfRule type="expression" dxfId="9023" priority="7748" stopIfTrue="1">
      <formula>$I14="TTL"</formula>
    </cfRule>
  </conditionalFormatting>
  <conditionalFormatting sqref="M14">
    <cfRule type="expression" dxfId="9022" priority="7747" stopIfTrue="1">
      <formula>$I14="TTL"</formula>
    </cfRule>
  </conditionalFormatting>
  <conditionalFormatting sqref="M14">
    <cfRule type="expression" dxfId="9021" priority="7746" stopIfTrue="1">
      <formula>$I14="TTL"</formula>
    </cfRule>
  </conditionalFormatting>
  <conditionalFormatting sqref="M14">
    <cfRule type="expression" dxfId="9020" priority="7745" stopIfTrue="1">
      <formula>$I14="TTL"</formula>
    </cfRule>
  </conditionalFormatting>
  <conditionalFormatting sqref="M14">
    <cfRule type="expression" dxfId="9019" priority="7744" stopIfTrue="1">
      <formula>$I14="TTL"</formula>
    </cfRule>
  </conditionalFormatting>
  <conditionalFormatting sqref="M14">
    <cfRule type="expression" dxfId="9018" priority="7743" stopIfTrue="1">
      <formula>$I14="TTL"</formula>
    </cfRule>
  </conditionalFormatting>
  <conditionalFormatting sqref="M14">
    <cfRule type="expression" dxfId="9017" priority="7742" stopIfTrue="1">
      <formula>$I14="TTL"</formula>
    </cfRule>
  </conditionalFormatting>
  <conditionalFormatting sqref="M14">
    <cfRule type="expression" dxfId="9016" priority="7741" stopIfTrue="1">
      <formula>$I14="TTL"</formula>
    </cfRule>
  </conditionalFormatting>
  <conditionalFormatting sqref="M14">
    <cfRule type="expression" dxfId="9015" priority="7740" stopIfTrue="1">
      <formula>$I14="TTL"</formula>
    </cfRule>
  </conditionalFormatting>
  <conditionalFormatting sqref="M14">
    <cfRule type="expression" dxfId="9014" priority="7739" stopIfTrue="1">
      <formula>$I14="TTL"</formula>
    </cfRule>
  </conditionalFormatting>
  <conditionalFormatting sqref="M14">
    <cfRule type="expression" dxfId="9013" priority="7738" stopIfTrue="1">
      <formula>$I14="TTL"</formula>
    </cfRule>
  </conditionalFormatting>
  <conditionalFormatting sqref="M14">
    <cfRule type="expression" dxfId="9012" priority="7737" stopIfTrue="1">
      <formula>$I14="TTL"</formula>
    </cfRule>
  </conditionalFormatting>
  <conditionalFormatting sqref="M14">
    <cfRule type="expression" dxfId="9011" priority="7736" stopIfTrue="1">
      <formula>$I14="TTL"</formula>
    </cfRule>
  </conditionalFormatting>
  <conditionalFormatting sqref="M14">
    <cfRule type="expression" dxfId="9010" priority="7735" stopIfTrue="1">
      <formula>$I14="TTL"</formula>
    </cfRule>
  </conditionalFormatting>
  <conditionalFormatting sqref="M14">
    <cfRule type="expression" dxfId="9009" priority="7734" stopIfTrue="1">
      <formula>$I14="TTL"</formula>
    </cfRule>
  </conditionalFormatting>
  <conditionalFormatting sqref="M14">
    <cfRule type="expression" dxfId="9008" priority="7733" stopIfTrue="1">
      <formula>$I14="TTL"</formula>
    </cfRule>
  </conditionalFormatting>
  <conditionalFormatting sqref="M14">
    <cfRule type="expression" dxfId="9007" priority="7732" stopIfTrue="1">
      <formula>$I14="TTL"</formula>
    </cfRule>
  </conditionalFormatting>
  <conditionalFormatting sqref="M14">
    <cfRule type="expression" dxfId="9006" priority="7731" stopIfTrue="1">
      <formula>$I14="TTL"</formula>
    </cfRule>
  </conditionalFormatting>
  <conditionalFormatting sqref="M14">
    <cfRule type="expression" dxfId="9005" priority="7730" stopIfTrue="1">
      <formula>$I14="TTL"</formula>
    </cfRule>
  </conditionalFormatting>
  <conditionalFormatting sqref="M14">
    <cfRule type="expression" dxfId="9004" priority="7729" stopIfTrue="1">
      <formula>$I14="TTL"</formula>
    </cfRule>
  </conditionalFormatting>
  <conditionalFormatting sqref="M14">
    <cfRule type="expression" dxfId="9003" priority="7728" stopIfTrue="1">
      <formula>$I14="TTL"</formula>
    </cfRule>
  </conditionalFormatting>
  <conditionalFormatting sqref="M14">
    <cfRule type="expression" dxfId="9002" priority="7727" stopIfTrue="1">
      <formula>$I14="TTL"</formula>
    </cfRule>
  </conditionalFormatting>
  <conditionalFormatting sqref="M14">
    <cfRule type="expression" dxfId="9001" priority="7726" stopIfTrue="1">
      <formula>$I14="TTL"</formula>
    </cfRule>
  </conditionalFormatting>
  <conditionalFormatting sqref="M14">
    <cfRule type="expression" dxfId="9000" priority="7725" stopIfTrue="1">
      <formula>$I14="TTL"</formula>
    </cfRule>
  </conditionalFormatting>
  <conditionalFormatting sqref="M14">
    <cfRule type="expression" dxfId="8999" priority="7724" stopIfTrue="1">
      <formula>$I14="TTL"</formula>
    </cfRule>
  </conditionalFormatting>
  <conditionalFormatting sqref="M14">
    <cfRule type="expression" dxfId="8998" priority="7723" stopIfTrue="1">
      <formula>$I14="TTL"</formula>
    </cfRule>
  </conditionalFormatting>
  <conditionalFormatting sqref="M14">
    <cfRule type="expression" dxfId="8997" priority="7722" stopIfTrue="1">
      <formula>$I14="TTL"</formula>
    </cfRule>
  </conditionalFormatting>
  <conditionalFormatting sqref="M14">
    <cfRule type="expression" dxfId="8996" priority="7721" stopIfTrue="1">
      <formula>$I14="TTL"</formula>
    </cfRule>
  </conditionalFormatting>
  <conditionalFormatting sqref="M14">
    <cfRule type="expression" dxfId="8995" priority="7720" stopIfTrue="1">
      <formula>$I14="TTL"</formula>
    </cfRule>
  </conditionalFormatting>
  <conditionalFormatting sqref="M14">
    <cfRule type="expression" dxfId="8994" priority="7719" stopIfTrue="1">
      <formula>$I14="TTL"</formula>
    </cfRule>
  </conditionalFormatting>
  <conditionalFormatting sqref="M14">
    <cfRule type="expression" dxfId="8993" priority="7718" stopIfTrue="1">
      <formula>$I14="TTL"</formula>
    </cfRule>
  </conditionalFormatting>
  <conditionalFormatting sqref="M14">
    <cfRule type="expression" dxfId="8992" priority="7717" stopIfTrue="1">
      <formula>$I14="TTL"</formula>
    </cfRule>
  </conditionalFormatting>
  <conditionalFormatting sqref="M14">
    <cfRule type="expression" dxfId="8991" priority="7716" stopIfTrue="1">
      <formula>$I14="TTL"</formula>
    </cfRule>
  </conditionalFormatting>
  <conditionalFormatting sqref="M14">
    <cfRule type="expression" dxfId="8990" priority="7715" stopIfTrue="1">
      <formula>$I14="TTL"</formula>
    </cfRule>
  </conditionalFormatting>
  <conditionalFormatting sqref="M14">
    <cfRule type="expression" dxfId="8989" priority="7714" stopIfTrue="1">
      <formula>$I14="TTL"</formula>
    </cfRule>
  </conditionalFormatting>
  <conditionalFormatting sqref="M14">
    <cfRule type="expression" dxfId="8988" priority="7713" stopIfTrue="1">
      <formula>$I14="TTL"</formula>
    </cfRule>
  </conditionalFormatting>
  <conditionalFormatting sqref="M14">
    <cfRule type="expression" dxfId="8987" priority="7712" stopIfTrue="1">
      <formula>$I14="TTL"</formula>
    </cfRule>
  </conditionalFormatting>
  <conditionalFormatting sqref="M14">
    <cfRule type="expression" dxfId="8986" priority="7711" stopIfTrue="1">
      <formula>$I14="TTL"</formula>
    </cfRule>
  </conditionalFormatting>
  <conditionalFormatting sqref="M14">
    <cfRule type="expression" dxfId="8985" priority="7710" stopIfTrue="1">
      <formula>$I14="TTL"</formula>
    </cfRule>
  </conditionalFormatting>
  <conditionalFormatting sqref="M14">
    <cfRule type="expression" dxfId="8984" priority="7709" stopIfTrue="1">
      <formula>$I14="TTL"</formula>
    </cfRule>
  </conditionalFormatting>
  <conditionalFormatting sqref="M14">
    <cfRule type="expression" dxfId="8983" priority="7708" stopIfTrue="1">
      <formula>$I14="TTL"</formula>
    </cfRule>
  </conditionalFormatting>
  <conditionalFormatting sqref="M14">
    <cfRule type="expression" dxfId="8982" priority="7707" stopIfTrue="1">
      <formula>$I14="TTL"</formula>
    </cfRule>
  </conditionalFormatting>
  <conditionalFormatting sqref="M14">
    <cfRule type="expression" dxfId="8981" priority="7706" stopIfTrue="1">
      <formula>$I14="TTL"</formula>
    </cfRule>
  </conditionalFormatting>
  <conditionalFormatting sqref="M14">
    <cfRule type="expression" dxfId="8980" priority="7705" stopIfTrue="1">
      <formula>$I14="TTL"</formula>
    </cfRule>
  </conditionalFormatting>
  <conditionalFormatting sqref="M14">
    <cfRule type="expression" dxfId="8979" priority="7704" stopIfTrue="1">
      <formula>$I14="TTL"</formula>
    </cfRule>
  </conditionalFormatting>
  <conditionalFormatting sqref="M14">
    <cfRule type="expression" dxfId="8978" priority="7703" stopIfTrue="1">
      <formula>$I14="TTL"</formula>
    </cfRule>
  </conditionalFormatting>
  <conditionalFormatting sqref="M14">
    <cfRule type="expression" dxfId="8977" priority="7702" stopIfTrue="1">
      <formula>$I14="TTL"</formula>
    </cfRule>
  </conditionalFormatting>
  <conditionalFormatting sqref="M14">
    <cfRule type="expression" dxfId="8976" priority="7701" stopIfTrue="1">
      <formula>$I14="TTL"</formula>
    </cfRule>
  </conditionalFormatting>
  <conditionalFormatting sqref="M14">
    <cfRule type="expression" dxfId="8975" priority="7700" stopIfTrue="1">
      <formula>$I14="TTL"</formula>
    </cfRule>
  </conditionalFormatting>
  <conditionalFormatting sqref="M14">
    <cfRule type="expression" dxfId="8974" priority="7699" stopIfTrue="1">
      <formula>$I14="TTL"</formula>
    </cfRule>
  </conditionalFormatting>
  <conditionalFormatting sqref="M14">
    <cfRule type="expression" dxfId="8973" priority="7698" stopIfTrue="1">
      <formula>$I14="TTL"</formula>
    </cfRule>
  </conditionalFormatting>
  <conditionalFormatting sqref="M14">
    <cfRule type="expression" dxfId="8972" priority="7697" stopIfTrue="1">
      <formula>$I14="TTL"</formula>
    </cfRule>
  </conditionalFormatting>
  <conditionalFormatting sqref="M14">
    <cfRule type="expression" dxfId="8971" priority="7696" stopIfTrue="1">
      <formula>$I14="TTL"</formula>
    </cfRule>
  </conditionalFormatting>
  <conditionalFormatting sqref="M14">
    <cfRule type="expression" dxfId="8970" priority="7695" stopIfTrue="1">
      <formula>$I14="TTL"</formula>
    </cfRule>
  </conditionalFormatting>
  <conditionalFormatting sqref="M14">
    <cfRule type="expression" dxfId="8969" priority="7694" stopIfTrue="1">
      <formula>$I14="TTL"</formula>
    </cfRule>
  </conditionalFormatting>
  <conditionalFormatting sqref="M14">
    <cfRule type="expression" dxfId="8968" priority="7693" stopIfTrue="1">
      <formula>$I14="TTL"</formula>
    </cfRule>
  </conditionalFormatting>
  <conditionalFormatting sqref="M14">
    <cfRule type="expression" dxfId="8967" priority="7692" stopIfTrue="1">
      <formula>$I14="TTL"</formula>
    </cfRule>
  </conditionalFormatting>
  <conditionalFormatting sqref="M14">
    <cfRule type="expression" dxfId="8966" priority="7691" stopIfTrue="1">
      <formula>$I14="TTL"</formula>
    </cfRule>
  </conditionalFormatting>
  <conditionalFormatting sqref="M14">
    <cfRule type="expression" dxfId="8965" priority="7690" stopIfTrue="1">
      <formula>$I14="TTL"</formula>
    </cfRule>
  </conditionalFormatting>
  <conditionalFormatting sqref="M14">
    <cfRule type="expression" dxfId="8964" priority="7689" stopIfTrue="1">
      <formula>$I14="TTL"</formula>
    </cfRule>
  </conditionalFormatting>
  <conditionalFormatting sqref="M22">
    <cfRule type="expression" dxfId="8963" priority="7688" stopIfTrue="1">
      <formula>$I22="TTL"</formula>
    </cfRule>
  </conditionalFormatting>
  <conditionalFormatting sqref="M22">
    <cfRule type="expression" dxfId="8962" priority="7687" stopIfTrue="1">
      <formula>$I22="TTL"</formula>
    </cfRule>
  </conditionalFormatting>
  <conditionalFormatting sqref="M22">
    <cfRule type="expression" dxfId="8961" priority="7686" stopIfTrue="1">
      <formula>$I22="TTL"</formula>
    </cfRule>
  </conditionalFormatting>
  <conditionalFormatting sqref="M22">
    <cfRule type="expression" dxfId="8960" priority="7685" stopIfTrue="1">
      <formula>$I22="TTL"</formula>
    </cfRule>
  </conditionalFormatting>
  <conditionalFormatting sqref="M22">
    <cfRule type="expression" dxfId="8959" priority="7684" stopIfTrue="1">
      <formula>$I22="TTL"</formula>
    </cfRule>
  </conditionalFormatting>
  <conditionalFormatting sqref="M22">
    <cfRule type="expression" dxfId="8958" priority="7683" stopIfTrue="1">
      <formula>$I22="TTL"</formula>
    </cfRule>
  </conditionalFormatting>
  <conditionalFormatting sqref="M22">
    <cfRule type="expression" dxfId="8957" priority="7682" stopIfTrue="1">
      <formula>$I22="TTL"</formula>
    </cfRule>
  </conditionalFormatting>
  <conditionalFormatting sqref="M22">
    <cfRule type="expression" dxfId="8956" priority="7681" stopIfTrue="1">
      <formula>$I22="TTL"</formula>
    </cfRule>
  </conditionalFormatting>
  <conditionalFormatting sqref="M22">
    <cfRule type="expression" dxfId="8955" priority="7680" stopIfTrue="1">
      <formula>$I22="TTL"</formula>
    </cfRule>
  </conditionalFormatting>
  <conditionalFormatting sqref="M22">
    <cfRule type="expression" dxfId="8954" priority="7679" stopIfTrue="1">
      <formula>$I22="TTL"</formula>
    </cfRule>
  </conditionalFormatting>
  <conditionalFormatting sqref="M22">
    <cfRule type="expression" dxfId="8953" priority="7678" stopIfTrue="1">
      <formula>$I22="TTL"</formula>
    </cfRule>
  </conditionalFormatting>
  <conditionalFormatting sqref="M22">
    <cfRule type="expression" dxfId="8952" priority="7677" stopIfTrue="1">
      <formula>$I22="TTL"</formula>
    </cfRule>
  </conditionalFormatting>
  <conditionalFormatting sqref="M22">
    <cfRule type="expression" dxfId="8951" priority="7676" stopIfTrue="1">
      <formula>$I22="TTL"</formula>
    </cfRule>
  </conditionalFormatting>
  <conditionalFormatting sqref="M22">
    <cfRule type="expression" dxfId="8950" priority="7675" stopIfTrue="1">
      <formula>$I22="TTL"</formula>
    </cfRule>
  </conditionalFormatting>
  <conditionalFormatting sqref="M22">
    <cfRule type="expression" dxfId="8949" priority="7674" stopIfTrue="1">
      <formula>$I22="TTL"</formula>
    </cfRule>
  </conditionalFormatting>
  <conditionalFormatting sqref="M22">
    <cfRule type="expression" dxfId="8948" priority="7673" stopIfTrue="1">
      <formula>$I22="TTL"</formula>
    </cfRule>
  </conditionalFormatting>
  <conditionalFormatting sqref="M22">
    <cfRule type="expression" dxfId="8947" priority="7672" stopIfTrue="1">
      <formula>$I22="TTL"</formula>
    </cfRule>
  </conditionalFormatting>
  <conditionalFormatting sqref="M22">
    <cfRule type="expression" dxfId="8946" priority="7671" stopIfTrue="1">
      <formula>$I22="TTL"</formula>
    </cfRule>
  </conditionalFormatting>
  <conditionalFormatting sqref="M22">
    <cfRule type="expression" dxfId="8945" priority="7670" stopIfTrue="1">
      <formula>$I22="TTL"</formula>
    </cfRule>
  </conditionalFormatting>
  <conditionalFormatting sqref="M22">
    <cfRule type="expression" dxfId="8944" priority="7669" stopIfTrue="1">
      <formula>$I22="TTL"</formula>
    </cfRule>
  </conditionalFormatting>
  <conditionalFormatting sqref="M22">
    <cfRule type="expression" dxfId="8943" priority="7668" stopIfTrue="1">
      <formula>$I22="TTL"</formula>
    </cfRule>
  </conditionalFormatting>
  <conditionalFormatting sqref="M22">
    <cfRule type="expression" dxfId="8942" priority="7667" stopIfTrue="1">
      <formula>$I22="TTL"</formula>
    </cfRule>
  </conditionalFormatting>
  <conditionalFormatting sqref="M22">
    <cfRule type="expression" dxfId="8941" priority="7666" stopIfTrue="1">
      <formula>$I22="TTL"</formula>
    </cfRule>
  </conditionalFormatting>
  <conditionalFormatting sqref="M22">
    <cfRule type="expression" dxfId="8940" priority="7665" stopIfTrue="1">
      <formula>$I22="TTL"</formula>
    </cfRule>
  </conditionalFormatting>
  <conditionalFormatting sqref="M22">
    <cfRule type="expression" dxfId="8939" priority="7664" stopIfTrue="1">
      <formula>$I22="TTL"</formula>
    </cfRule>
  </conditionalFormatting>
  <conditionalFormatting sqref="M22">
    <cfRule type="expression" dxfId="8938" priority="7663" stopIfTrue="1">
      <formula>$I22="TTL"</formula>
    </cfRule>
  </conditionalFormatting>
  <conditionalFormatting sqref="M22">
    <cfRule type="expression" dxfId="8937" priority="7662" stopIfTrue="1">
      <formula>$I22="TTL"</formula>
    </cfRule>
  </conditionalFormatting>
  <conditionalFormatting sqref="M22">
    <cfRule type="expression" dxfId="8936" priority="7661" stopIfTrue="1">
      <formula>$I22="TTL"</formula>
    </cfRule>
  </conditionalFormatting>
  <conditionalFormatting sqref="M22">
    <cfRule type="expression" dxfId="8935" priority="7660" stopIfTrue="1">
      <formula>$I22="TTL"</formula>
    </cfRule>
  </conditionalFormatting>
  <conditionalFormatting sqref="M22">
    <cfRule type="expression" dxfId="8934" priority="7659" stopIfTrue="1">
      <formula>$I22="TTL"</formula>
    </cfRule>
  </conditionalFormatting>
  <conditionalFormatting sqref="M10">
    <cfRule type="expression" dxfId="8933" priority="7658" stopIfTrue="1">
      <formula>$I10="TTL"</formula>
    </cfRule>
  </conditionalFormatting>
  <conditionalFormatting sqref="M10">
    <cfRule type="expression" dxfId="8932" priority="7657" stopIfTrue="1">
      <formula>$I10="TTL"</formula>
    </cfRule>
  </conditionalFormatting>
  <conditionalFormatting sqref="M10">
    <cfRule type="expression" dxfId="8931" priority="7656" stopIfTrue="1">
      <formula>$I10="TTL"</formula>
    </cfRule>
  </conditionalFormatting>
  <conditionalFormatting sqref="M10">
    <cfRule type="expression" dxfId="8930" priority="7655" stopIfTrue="1">
      <formula>$I10="TTL"</formula>
    </cfRule>
  </conditionalFormatting>
  <conditionalFormatting sqref="M10">
    <cfRule type="expression" dxfId="8929" priority="7654" stopIfTrue="1">
      <formula>$I10="TTL"</formula>
    </cfRule>
  </conditionalFormatting>
  <conditionalFormatting sqref="M10">
    <cfRule type="expression" dxfId="8928" priority="7653" stopIfTrue="1">
      <formula>$I10="TTL"</formula>
    </cfRule>
  </conditionalFormatting>
  <conditionalFormatting sqref="M10">
    <cfRule type="expression" dxfId="8927" priority="7652" stopIfTrue="1">
      <formula>$I10="TTL"</formula>
    </cfRule>
  </conditionalFormatting>
  <conditionalFormatting sqref="M10">
    <cfRule type="expression" dxfId="8926" priority="7651" stopIfTrue="1">
      <formula>$I10="TTL"</formula>
    </cfRule>
  </conditionalFormatting>
  <conditionalFormatting sqref="M10">
    <cfRule type="expression" dxfId="8925" priority="7650" stopIfTrue="1">
      <formula>$I10="TTL"</formula>
    </cfRule>
  </conditionalFormatting>
  <conditionalFormatting sqref="M10">
    <cfRule type="expression" dxfId="8924" priority="7649" stopIfTrue="1">
      <formula>$I10="TTL"</formula>
    </cfRule>
  </conditionalFormatting>
  <conditionalFormatting sqref="M10">
    <cfRule type="expression" dxfId="8923" priority="7648" stopIfTrue="1">
      <formula>$I10="TTL"</formula>
    </cfRule>
  </conditionalFormatting>
  <conditionalFormatting sqref="M10">
    <cfRule type="expression" dxfId="8922" priority="7647" stopIfTrue="1">
      <formula>$I10="TTL"</formula>
    </cfRule>
  </conditionalFormatting>
  <conditionalFormatting sqref="M10">
    <cfRule type="expression" dxfId="8921" priority="7646" stopIfTrue="1">
      <formula>$I10="TTL"</formula>
    </cfRule>
  </conditionalFormatting>
  <conditionalFormatting sqref="M10">
    <cfRule type="expression" dxfId="8920" priority="7645" stopIfTrue="1">
      <formula>$I10="TTL"</formula>
    </cfRule>
  </conditionalFormatting>
  <conditionalFormatting sqref="M10">
    <cfRule type="expression" dxfId="8919" priority="7644" stopIfTrue="1">
      <formula>$I10="TTL"</formula>
    </cfRule>
  </conditionalFormatting>
  <conditionalFormatting sqref="M10">
    <cfRule type="expression" dxfId="8918" priority="7643" stopIfTrue="1">
      <formula>$I10="TTL"</formula>
    </cfRule>
  </conditionalFormatting>
  <conditionalFormatting sqref="M10">
    <cfRule type="expression" dxfId="8917" priority="7642" stopIfTrue="1">
      <formula>$I10="TTL"</formula>
    </cfRule>
  </conditionalFormatting>
  <conditionalFormatting sqref="M10">
    <cfRule type="expression" dxfId="8916" priority="7641" stopIfTrue="1">
      <formula>$I10="TTL"</formula>
    </cfRule>
  </conditionalFormatting>
  <conditionalFormatting sqref="M10">
    <cfRule type="expression" dxfId="8915" priority="7640" stopIfTrue="1">
      <formula>$I10="TTL"</formula>
    </cfRule>
  </conditionalFormatting>
  <conditionalFormatting sqref="M10">
    <cfRule type="expression" dxfId="8914" priority="7639" stopIfTrue="1">
      <formula>$I10="TTL"</formula>
    </cfRule>
  </conditionalFormatting>
  <conditionalFormatting sqref="M10">
    <cfRule type="expression" dxfId="8913" priority="7638" stopIfTrue="1">
      <formula>$I10="TTL"</formula>
    </cfRule>
  </conditionalFormatting>
  <conditionalFormatting sqref="M10">
    <cfRule type="expression" dxfId="8912" priority="7637" stopIfTrue="1">
      <formula>$I10="TTL"</formula>
    </cfRule>
  </conditionalFormatting>
  <conditionalFormatting sqref="M10">
    <cfRule type="expression" dxfId="8911" priority="7636" stopIfTrue="1">
      <formula>$I10="TTL"</formula>
    </cfRule>
  </conditionalFormatting>
  <conditionalFormatting sqref="M10">
    <cfRule type="expression" dxfId="8910" priority="7635" stopIfTrue="1">
      <formula>$I10="TTL"</formula>
    </cfRule>
  </conditionalFormatting>
  <conditionalFormatting sqref="M10">
    <cfRule type="expression" dxfId="8909" priority="7634" stopIfTrue="1">
      <formula>$I10="TTL"</formula>
    </cfRule>
  </conditionalFormatting>
  <conditionalFormatting sqref="M10">
    <cfRule type="expression" dxfId="8908" priority="7633" stopIfTrue="1">
      <formula>$I10="TTL"</formula>
    </cfRule>
  </conditionalFormatting>
  <conditionalFormatting sqref="M10">
    <cfRule type="expression" dxfId="8907" priority="7632" stopIfTrue="1">
      <formula>$I10="TTL"</formula>
    </cfRule>
  </conditionalFormatting>
  <conditionalFormatting sqref="M10">
    <cfRule type="expression" dxfId="8906" priority="7631" stopIfTrue="1">
      <formula>$I10="TTL"</formula>
    </cfRule>
  </conditionalFormatting>
  <conditionalFormatting sqref="M10">
    <cfRule type="expression" dxfId="8905" priority="7630" stopIfTrue="1">
      <formula>$I10="TTL"</formula>
    </cfRule>
  </conditionalFormatting>
  <conditionalFormatting sqref="M10">
    <cfRule type="expression" dxfId="8904" priority="7629" stopIfTrue="1">
      <formula>$I10="TTL"</formula>
    </cfRule>
  </conditionalFormatting>
  <conditionalFormatting sqref="M10">
    <cfRule type="expression" dxfId="8903" priority="7628" stopIfTrue="1">
      <formula>$I10="TTL"</formula>
    </cfRule>
  </conditionalFormatting>
  <conditionalFormatting sqref="M10">
    <cfRule type="expression" dxfId="8902" priority="7627" stopIfTrue="1">
      <formula>$I10="TTL"</formula>
    </cfRule>
  </conditionalFormatting>
  <conditionalFormatting sqref="M10">
    <cfRule type="expression" dxfId="8901" priority="7626" stopIfTrue="1">
      <formula>$I10="TTL"</formula>
    </cfRule>
  </conditionalFormatting>
  <conditionalFormatting sqref="M10">
    <cfRule type="expression" dxfId="8900" priority="7625" stopIfTrue="1">
      <formula>$I10="TTL"</formula>
    </cfRule>
  </conditionalFormatting>
  <conditionalFormatting sqref="M10">
    <cfRule type="expression" dxfId="8899" priority="7624" stopIfTrue="1">
      <formula>$I10="TTL"</formula>
    </cfRule>
  </conditionalFormatting>
  <conditionalFormatting sqref="M10">
    <cfRule type="expression" dxfId="8898" priority="7623" stopIfTrue="1">
      <formula>$I10="TTL"</formula>
    </cfRule>
  </conditionalFormatting>
  <conditionalFormatting sqref="M10">
    <cfRule type="expression" dxfId="8897" priority="7622" stopIfTrue="1">
      <formula>$I10="TTL"</formula>
    </cfRule>
  </conditionalFormatting>
  <conditionalFormatting sqref="M10">
    <cfRule type="expression" dxfId="8896" priority="7621" stopIfTrue="1">
      <formula>$I10="TTL"</formula>
    </cfRule>
  </conditionalFormatting>
  <conditionalFormatting sqref="M10">
    <cfRule type="expression" dxfId="8895" priority="7620" stopIfTrue="1">
      <formula>$I10="TTL"</formula>
    </cfRule>
  </conditionalFormatting>
  <conditionalFormatting sqref="M10">
    <cfRule type="expression" dxfId="8894" priority="7619" stopIfTrue="1">
      <formula>$I10="TTL"</formula>
    </cfRule>
  </conditionalFormatting>
  <conditionalFormatting sqref="M10">
    <cfRule type="expression" dxfId="8893" priority="7618" stopIfTrue="1">
      <formula>$I10="TTL"</formula>
    </cfRule>
  </conditionalFormatting>
  <conditionalFormatting sqref="M10">
    <cfRule type="expression" dxfId="8892" priority="7617" stopIfTrue="1">
      <formula>$I10="TTL"</formula>
    </cfRule>
  </conditionalFormatting>
  <conditionalFormatting sqref="M10">
    <cfRule type="expression" dxfId="8891" priority="7616" stopIfTrue="1">
      <formula>$I10="TTL"</formula>
    </cfRule>
  </conditionalFormatting>
  <conditionalFormatting sqref="M10">
    <cfRule type="expression" dxfId="8890" priority="7615" stopIfTrue="1">
      <formula>$I10="TTL"</formula>
    </cfRule>
  </conditionalFormatting>
  <conditionalFormatting sqref="M10">
    <cfRule type="expression" dxfId="8889" priority="7614" stopIfTrue="1">
      <formula>$I10="TTL"</formula>
    </cfRule>
  </conditionalFormatting>
  <conditionalFormatting sqref="M10">
    <cfRule type="expression" dxfId="8888" priority="7613" stopIfTrue="1">
      <formula>$I10="TTL"</formula>
    </cfRule>
  </conditionalFormatting>
  <conditionalFormatting sqref="M10">
    <cfRule type="expression" dxfId="8887" priority="7612" stopIfTrue="1">
      <formula>$I10="TTL"</formula>
    </cfRule>
  </conditionalFormatting>
  <conditionalFormatting sqref="M10">
    <cfRule type="expression" dxfId="8886" priority="7611" stopIfTrue="1">
      <formula>$I10="TTL"</formula>
    </cfRule>
  </conditionalFormatting>
  <conditionalFormatting sqref="M10">
    <cfRule type="expression" dxfId="8885" priority="7610" stopIfTrue="1">
      <formula>$I10="TTL"</formula>
    </cfRule>
  </conditionalFormatting>
  <conditionalFormatting sqref="M10">
    <cfRule type="expression" dxfId="8884" priority="7609" stopIfTrue="1">
      <formula>$I10="TTL"</formula>
    </cfRule>
  </conditionalFormatting>
  <conditionalFormatting sqref="M10">
    <cfRule type="expression" dxfId="8883" priority="7608" stopIfTrue="1">
      <formula>$I10="TTL"</formula>
    </cfRule>
  </conditionalFormatting>
  <conditionalFormatting sqref="M10">
    <cfRule type="expression" dxfId="8882" priority="7607" stopIfTrue="1">
      <formula>$I10="TTL"</formula>
    </cfRule>
  </conditionalFormatting>
  <conditionalFormatting sqref="M10">
    <cfRule type="expression" dxfId="8881" priority="7606" stopIfTrue="1">
      <formula>$I10="TTL"</formula>
    </cfRule>
  </conditionalFormatting>
  <conditionalFormatting sqref="M10">
    <cfRule type="expression" dxfId="8880" priority="7605" stopIfTrue="1">
      <formula>$I10="TTL"</formula>
    </cfRule>
  </conditionalFormatting>
  <conditionalFormatting sqref="M10">
    <cfRule type="expression" dxfId="8879" priority="7604" stopIfTrue="1">
      <formula>$I10="TTL"</formula>
    </cfRule>
  </conditionalFormatting>
  <conditionalFormatting sqref="M10">
    <cfRule type="expression" dxfId="8878" priority="7603" stopIfTrue="1">
      <formula>$I10="TTL"</formula>
    </cfRule>
  </conditionalFormatting>
  <conditionalFormatting sqref="M10">
    <cfRule type="expression" dxfId="8877" priority="7602" stopIfTrue="1">
      <formula>$I10="TTL"</formula>
    </cfRule>
  </conditionalFormatting>
  <conditionalFormatting sqref="M10">
    <cfRule type="expression" dxfId="8876" priority="7601" stopIfTrue="1">
      <formula>$I10="TTL"</formula>
    </cfRule>
  </conditionalFormatting>
  <conditionalFormatting sqref="M10">
    <cfRule type="expression" dxfId="8875" priority="7600" stopIfTrue="1">
      <formula>$I10="TTL"</formula>
    </cfRule>
  </conditionalFormatting>
  <conditionalFormatting sqref="M10">
    <cfRule type="expression" dxfId="8874" priority="7599" stopIfTrue="1">
      <formula>$I10="TTL"</formula>
    </cfRule>
  </conditionalFormatting>
  <conditionalFormatting sqref="M12">
    <cfRule type="expression" dxfId="8873" priority="7598" stopIfTrue="1">
      <formula>$I12="TTL"</formula>
    </cfRule>
  </conditionalFormatting>
  <conditionalFormatting sqref="M11">
    <cfRule type="expression" dxfId="8872" priority="7597" stopIfTrue="1">
      <formula>$I11="TTL"</formula>
    </cfRule>
  </conditionalFormatting>
  <conditionalFormatting sqref="M12">
    <cfRule type="expression" dxfId="8871" priority="7596" stopIfTrue="1">
      <formula>$I12="TTL"</formula>
    </cfRule>
  </conditionalFormatting>
  <conditionalFormatting sqref="M11">
    <cfRule type="expression" dxfId="8870" priority="7595" stopIfTrue="1">
      <formula>$I11="TTL"</formula>
    </cfRule>
  </conditionalFormatting>
  <conditionalFormatting sqref="M12">
    <cfRule type="expression" dxfId="8869" priority="7594" stopIfTrue="1">
      <formula>$I12="TTL"</formula>
    </cfRule>
  </conditionalFormatting>
  <conditionalFormatting sqref="M12">
    <cfRule type="expression" dxfId="8868" priority="7593" stopIfTrue="1">
      <formula>$I12="TTL"</formula>
    </cfRule>
  </conditionalFormatting>
  <conditionalFormatting sqref="M12">
    <cfRule type="expression" dxfId="8867" priority="7592" stopIfTrue="1">
      <formula>$I12="TTL"</formula>
    </cfRule>
  </conditionalFormatting>
  <conditionalFormatting sqref="M12">
    <cfRule type="expression" dxfId="8866" priority="7591" stopIfTrue="1">
      <formula>$I12="TTL"</formula>
    </cfRule>
  </conditionalFormatting>
  <conditionalFormatting sqref="M11">
    <cfRule type="expression" dxfId="8865" priority="7590" stopIfTrue="1">
      <formula>$I11="TTL"</formula>
    </cfRule>
  </conditionalFormatting>
  <conditionalFormatting sqref="M12">
    <cfRule type="expression" dxfId="8864" priority="7589" stopIfTrue="1">
      <formula>$I12="TTL"</formula>
    </cfRule>
  </conditionalFormatting>
  <conditionalFormatting sqref="M12">
    <cfRule type="expression" dxfId="8863" priority="7588" stopIfTrue="1">
      <formula>$I12="TTL"</formula>
    </cfRule>
  </conditionalFormatting>
  <conditionalFormatting sqref="M11">
    <cfRule type="expression" dxfId="8862" priority="7587" stopIfTrue="1">
      <formula>$I11="TTL"</formula>
    </cfRule>
  </conditionalFormatting>
  <conditionalFormatting sqref="M12">
    <cfRule type="expression" dxfId="8861" priority="7586" stopIfTrue="1">
      <formula>$I12="TTL"</formula>
    </cfRule>
  </conditionalFormatting>
  <conditionalFormatting sqref="M12">
    <cfRule type="expression" dxfId="8860" priority="7585" stopIfTrue="1">
      <formula>$I12="TTL"</formula>
    </cfRule>
  </conditionalFormatting>
  <conditionalFormatting sqref="M11">
    <cfRule type="expression" dxfId="8859" priority="7584" stopIfTrue="1">
      <formula>$I11="TTL"</formula>
    </cfRule>
  </conditionalFormatting>
  <conditionalFormatting sqref="M12">
    <cfRule type="expression" dxfId="8858" priority="7583" stopIfTrue="1">
      <formula>$I12="TTL"</formula>
    </cfRule>
  </conditionalFormatting>
  <conditionalFormatting sqref="M11">
    <cfRule type="expression" dxfId="8857" priority="7582" stopIfTrue="1">
      <formula>$I11="TTL"</formula>
    </cfRule>
  </conditionalFormatting>
  <conditionalFormatting sqref="M12">
    <cfRule type="expression" dxfId="8856" priority="7581" stopIfTrue="1">
      <formula>$I12="TTL"</formula>
    </cfRule>
  </conditionalFormatting>
  <conditionalFormatting sqref="M12">
    <cfRule type="expression" dxfId="8855" priority="7580" stopIfTrue="1">
      <formula>$I12="TTL"</formula>
    </cfRule>
  </conditionalFormatting>
  <conditionalFormatting sqref="M12">
    <cfRule type="expression" dxfId="8854" priority="7579" stopIfTrue="1">
      <formula>$I12="TTL"</formula>
    </cfRule>
  </conditionalFormatting>
  <conditionalFormatting sqref="M12">
    <cfRule type="expression" dxfId="8853" priority="7578" stopIfTrue="1">
      <formula>$I12="TTL"</formula>
    </cfRule>
  </conditionalFormatting>
  <conditionalFormatting sqref="M12">
    <cfRule type="expression" dxfId="8852" priority="7577" stopIfTrue="1">
      <formula>$I12="TTL"</formula>
    </cfRule>
  </conditionalFormatting>
  <conditionalFormatting sqref="M12">
    <cfRule type="expression" dxfId="8851" priority="7576" stopIfTrue="1">
      <formula>$I12="TTL"</formula>
    </cfRule>
  </conditionalFormatting>
  <conditionalFormatting sqref="M12">
    <cfRule type="expression" dxfId="8850" priority="7575" stopIfTrue="1">
      <formula>$I12="TTL"</formula>
    </cfRule>
  </conditionalFormatting>
  <conditionalFormatting sqref="M12">
    <cfRule type="expression" dxfId="8849" priority="7574" stopIfTrue="1">
      <formula>$I12="TTL"</formula>
    </cfRule>
  </conditionalFormatting>
  <conditionalFormatting sqref="M12">
    <cfRule type="expression" dxfId="8848" priority="7573" stopIfTrue="1">
      <formula>$I12="TTL"</formula>
    </cfRule>
  </conditionalFormatting>
  <conditionalFormatting sqref="M12">
    <cfRule type="expression" dxfId="8847" priority="7572" stopIfTrue="1">
      <formula>$I12="TTL"</formula>
    </cfRule>
  </conditionalFormatting>
  <conditionalFormatting sqref="M11">
    <cfRule type="expression" dxfId="8846" priority="7571" stopIfTrue="1">
      <formula>$I11="TTL"</formula>
    </cfRule>
  </conditionalFormatting>
  <conditionalFormatting sqref="M12">
    <cfRule type="expression" dxfId="8845" priority="7570" stopIfTrue="1">
      <formula>$I12="TTL"</formula>
    </cfRule>
  </conditionalFormatting>
  <conditionalFormatting sqref="M11">
    <cfRule type="expression" dxfId="8844" priority="7569" stopIfTrue="1">
      <formula>$I11="TTL"</formula>
    </cfRule>
  </conditionalFormatting>
  <conditionalFormatting sqref="M12">
    <cfRule type="expression" dxfId="8843" priority="7568" stopIfTrue="1">
      <formula>$I12="TTL"</formula>
    </cfRule>
  </conditionalFormatting>
  <conditionalFormatting sqref="M12">
    <cfRule type="expression" dxfId="8842" priority="7567" stopIfTrue="1">
      <formula>$I12="TTL"</formula>
    </cfRule>
  </conditionalFormatting>
  <conditionalFormatting sqref="M12">
    <cfRule type="expression" dxfId="8841" priority="7566" stopIfTrue="1">
      <formula>$I12="TTL"</formula>
    </cfRule>
  </conditionalFormatting>
  <conditionalFormatting sqref="M12">
    <cfRule type="expression" dxfId="8840" priority="7565" stopIfTrue="1">
      <formula>$I12="TTL"</formula>
    </cfRule>
  </conditionalFormatting>
  <conditionalFormatting sqref="M11">
    <cfRule type="expression" dxfId="8839" priority="7564" stopIfTrue="1">
      <formula>$I11="TTL"</formula>
    </cfRule>
  </conditionalFormatting>
  <conditionalFormatting sqref="M12">
    <cfRule type="expression" dxfId="8838" priority="7563" stopIfTrue="1">
      <formula>$I12="TTL"</formula>
    </cfRule>
  </conditionalFormatting>
  <conditionalFormatting sqref="M12">
    <cfRule type="expression" dxfId="8837" priority="7562" stopIfTrue="1">
      <formula>$I12="TTL"</formula>
    </cfRule>
  </conditionalFormatting>
  <conditionalFormatting sqref="M11">
    <cfRule type="expression" dxfId="8836" priority="7561" stopIfTrue="1">
      <formula>$I11="TTL"</formula>
    </cfRule>
  </conditionalFormatting>
  <conditionalFormatting sqref="M12">
    <cfRule type="expression" dxfId="8835" priority="7560" stopIfTrue="1">
      <formula>$I12="TTL"</formula>
    </cfRule>
  </conditionalFormatting>
  <conditionalFormatting sqref="M12">
    <cfRule type="expression" dxfId="8834" priority="7559" stopIfTrue="1">
      <formula>$I12="TTL"</formula>
    </cfRule>
  </conditionalFormatting>
  <conditionalFormatting sqref="M11">
    <cfRule type="expression" dxfId="8833" priority="7558" stopIfTrue="1">
      <formula>$I11="TTL"</formula>
    </cfRule>
  </conditionalFormatting>
  <conditionalFormatting sqref="M12">
    <cfRule type="expression" dxfId="8832" priority="7557" stopIfTrue="1">
      <formula>$I12="TTL"</formula>
    </cfRule>
  </conditionalFormatting>
  <conditionalFormatting sqref="M11">
    <cfRule type="expression" dxfId="8831" priority="7556" stopIfTrue="1">
      <formula>$I11="TTL"</formula>
    </cfRule>
  </conditionalFormatting>
  <conditionalFormatting sqref="M12">
    <cfRule type="expression" dxfId="8830" priority="7555" stopIfTrue="1">
      <formula>$I12="TTL"</formula>
    </cfRule>
  </conditionalFormatting>
  <conditionalFormatting sqref="M12">
    <cfRule type="expression" dxfId="8829" priority="7554" stopIfTrue="1">
      <formula>$I12="TTL"</formula>
    </cfRule>
  </conditionalFormatting>
  <conditionalFormatting sqref="M12">
    <cfRule type="expression" dxfId="8828" priority="7553" stopIfTrue="1">
      <formula>$I12="TTL"</formula>
    </cfRule>
  </conditionalFormatting>
  <conditionalFormatting sqref="M12">
    <cfRule type="expression" dxfId="8827" priority="7552" stopIfTrue="1">
      <formula>$I12="TTL"</formula>
    </cfRule>
  </conditionalFormatting>
  <conditionalFormatting sqref="M12">
    <cfRule type="expression" dxfId="8826" priority="7551" stopIfTrue="1">
      <formula>$I12="TTL"</formula>
    </cfRule>
  </conditionalFormatting>
  <conditionalFormatting sqref="M12">
    <cfRule type="expression" dxfId="8825" priority="7550" stopIfTrue="1">
      <formula>$I12="TTL"</formula>
    </cfRule>
  </conditionalFormatting>
  <conditionalFormatting sqref="M12">
    <cfRule type="expression" dxfId="8824" priority="7549" stopIfTrue="1">
      <formula>$I12="TTL"</formula>
    </cfRule>
  </conditionalFormatting>
  <conditionalFormatting sqref="M12">
    <cfRule type="expression" dxfId="8823" priority="7548" stopIfTrue="1">
      <formula>$I12="TTL"</formula>
    </cfRule>
  </conditionalFormatting>
  <conditionalFormatting sqref="M12">
    <cfRule type="expression" dxfId="8822" priority="7547" stopIfTrue="1">
      <formula>$I12="TTL"</formula>
    </cfRule>
  </conditionalFormatting>
  <conditionalFormatting sqref="M12">
    <cfRule type="expression" dxfId="8821" priority="7546" stopIfTrue="1">
      <formula>$I12="TTL"</formula>
    </cfRule>
  </conditionalFormatting>
  <conditionalFormatting sqref="M12">
    <cfRule type="expression" dxfId="8820" priority="7545" stopIfTrue="1">
      <formula>$I12="TTL"</formula>
    </cfRule>
  </conditionalFormatting>
  <conditionalFormatting sqref="M12">
    <cfRule type="expression" dxfId="8819" priority="7544" stopIfTrue="1">
      <formula>$I12="TTL"</formula>
    </cfRule>
  </conditionalFormatting>
  <conditionalFormatting sqref="M12">
    <cfRule type="expression" dxfId="8818" priority="7543" stopIfTrue="1">
      <formula>$I12="TTL"</formula>
    </cfRule>
  </conditionalFormatting>
  <conditionalFormatting sqref="M12">
    <cfRule type="expression" dxfId="8817" priority="7542" stopIfTrue="1">
      <formula>$I12="TTL"</formula>
    </cfRule>
  </conditionalFormatting>
  <conditionalFormatting sqref="M12">
    <cfRule type="expression" dxfId="8816" priority="7541" stopIfTrue="1">
      <formula>$I12="TTL"</formula>
    </cfRule>
  </conditionalFormatting>
  <conditionalFormatting sqref="M12">
    <cfRule type="expression" dxfId="8815" priority="7540" stopIfTrue="1">
      <formula>$I12="TTL"</formula>
    </cfRule>
  </conditionalFormatting>
  <conditionalFormatting sqref="M12">
    <cfRule type="expression" dxfId="8814" priority="7539" stopIfTrue="1">
      <formula>$I12="TTL"</formula>
    </cfRule>
  </conditionalFormatting>
  <conditionalFormatting sqref="M12">
    <cfRule type="expression" dxfId="8813" priority="7538" stopIfTrue="1">
      <formula>$I12="TTL"</formula>
    </cfRule>
  </conditionalFormatting>
  <conditionalFormatting sqref="M12">
    <cfRule type="expression" dxfId="8812" priority="7537" stopIfTrue="1">
      <formula>$I12="TTL"</formula>
    </cfRule>
  </conditionalFormatting>
  <conditionalFormatting sqref="M12">
    <cfRule type="expression" dxfId="8811" priority="7536" stopIfTrue="1">
      <formula>$I12="TTL"</formula>
    </cfRule>
  </conditionalFormatting>
  <conditionalFormatting sqref="M12">
    <cfRule type="expression" dxfId="8810" priority="7535" stopIfTrue="1">
      <formula>$I12="TTL"</formula>
    </cfRule>
  </conditionalFormatting>
  <conditionalFormatting sqref="M12">
    <cfRule type="expression" dxfId="8809" priority="7534" stopIfTrue="1">
      <formula>$I12="TTL"</formula>
    </cfRule>
  </conditionalFormatting>
  <conditionalFormatting sqref="M11">
    <cfRule type="expression" dxfId="8808" priority="7533" stopIfTrue="1">
      <formula>$I11="TTL"</formula>
    </cfRule>
  </conditionalFormatting>
  <conditionalFormatting sqref="M12">
    <cfRule type="expression" dxfId="8807" priority="7532" stopIfTrue="1">
      <formula>$I12="TTL"</formula>
    </cfRule>
  </conditionalFormatting>
  <conditionalFormatting sqref="M11">
    <cfRule type="expression" dxfId="8806" priority="7531" stopIfTrue="1">
      <formula>$I11="TTL"</formula>
    </cfRule>
  </conditionalFormatting>
  <conditionalFormatting sqref="M12">
    <cfRule type="expression" dxfId="8805" priority="7530" stopIfTrue="1">
      <formula>$I12="TTL"</formula>
    </cfRule>
  </conditionalFormatting>
  <conditionalFormatting sqref="M12">
    <cfRule type="expression" dxfId="8804" priority="7529" stopIfTrue="1">
      <formula>$I12="TTL"</formula>
    </cfRule>
  </conditionalFormatting>
  <conditionalFormatting sqref="M12">
    <cfRule type="expression" dxfId="8803" priority="7528" stopIfTrue="1">
      <formula>$I12="TTL"</formula>
    </cfRule>
  </conditionalFormatting>
  <conditionalFormatting sqref="M12">
    <cfRule type="expression" dxfId="8802" priority="7527" stopIfTrue="1">
      <formula>$I12="TTL"</formula>
    </cfRule>
  </conditionalFormatting>
  <conditionalFormatting sqref="M11">
    <cfRule type="expression" dxfId="8801" priority="7526" stopIfTrue="1">
      <formula>$I11="TTL"</formula>
    </cfRule>
  </conditionalFormatting>
  <conditionalFormatting sqref="M12">
    <cfRule type="expression" dxfId="8800" priority="7525" stopIfTrue="1">
      <formula>$I12="TTL"</formula>
    </cfRule>
  </conditionalFormatting>
  <conditionalFormatting sqref="M12">
    <cfRule type="expression" dxfId="8799" priority="7524" stopIfTrue="1">
      <formula>$I12="TTL"</formula>
    </cfRule>
  </conditionalFormatting>
  <conditionalFormatting sqref="M11">
    <cfRule type="expression" dxfId="8798" priority="7523" stopIfTrue="1">
      <formula>$I11="TTL"</formula>
    </cfRule>
  </conditionalFormatting>
  <conditionalFormatting sqref="M12">
    <cfRule type="expression" dxfId="8797" priority="7522" stopIfTrue="1">
      <formula>$I12="TTL"</formula>
    </cfRule>
  </conditionalFormatting>
  <conditionalFormatting sqref="M12">
    <cfRule type="expression" dxfId="8796" priority="7521" stopIfTrue="1">
      <formula>$I12="TTL"</formula>
    </cfRule>
  </conditionalFormatting>
  <conditionalFormatting sqref="M11">
    <cfRule type="expression" dxfId="8795" priority="7520" stopIfTrue="1">
      <formula>$I11="TTL"</formula>
    </cfRule>
  </conditionalFormatting>
  <conditionalFormatting sqref="M12">
    <cfRule type="expression" dxfId="8794" priority="7519" stopIfTrue="1">
      <formula>$I12="TTL"</formula>
    </cfRule>
  </conditionalFormatting>
  <conditionalFormatting sqref="M11">
    <cfRule type="expression" dxfId="8793" priority="7518" stopIfTrue="1">
      <formula>$I11="TTL"</formula>
    </cfRule>
  </conditionalFormatting>
  <conditionalFormatting sqref="M12">
    <cfRule type="expression" dxfId="8792" priority="7517" stopIfTrue="1">
      <formula>$I12="TTL"</formula>
    </cfRule>
  </conditionalFormatting>
  <conditionalFormatting sqref="M12">
    <cfRule type="expression" dxfId="8791" priority="7516" stopIfTrue="1">
      <formula>$I12="TTL"</formula>
    </cfRule>
  </conditionalFormatting>
  <conditionalFormatting sqref="M12">
    <cfRule type="expression" dxfId="8790" priority="7515" stopIfTrue="1">
      <formula>$I12="TTL"</formula>
    </cfRule>
  </conditionalFormatting>
  <conditionalFormatting sqref="M12">
    <cfRule type="expression" dxfId="8789" priority="7514" stopIfTrue="1">
      <formula>$I12="TTL"</formula>
    </cfRule>
  </conditionalFormatting>
  <conditionalFormatting sqref="M12">
    <cfRule type="expression" dxfId="8788" priority="7513" stopIfTrue="1">
      <formula>$I12="TTL"</formula>
    </cfRule>
  </conditionalFormatting>
  <conditionalFormatting sqref="M12">
    <cfRule type="expression" dxfId="8787" priority="7512" stopIfTrue="1">
      <formula>$I12="TTL"</formula>
    </cfRule>
  </conditionalFormatting>
  <conditionalFormatting sqref="M12">
    <cfRule type="expression" dxfId="8786" priority="7511" stopIfTrue="1">
      <formula>$I12="TTL"</formula>
    </cfRule>
  </conditionalFormatting>
  <conditionalFormatting sqref="M12">
    <cfRule type="expression" dxfId="8785" priority="7510" stopIfTrue="1">
      <formula>$I12="TTL"</formula>
    </cfRule>
  </conditionalFormatting>
  <conditionalFormatting sqref="M12">
    <cfRule type="expression" dxfId="8784" priority="7509" stopIfTrue="1">
      <formula>$I12="TTL"</formula>
    </cfRule>
  </conditionalFormatting>
  <conditionalFormatting sqref="M12">
    <cfRule type="expression" dxfId="8783" priority="7508" stopIfTrue="1">
      <formula>$I12="TTL"</formula>
    </cfRule>
  </conditionalFormatting>
  <conditionalFormatting sqref="M11">
    <cfRule type="expression" dxfId="8782" priority="7507" stopIfTrue="1">
      <formula>$I11="TTL"</formula>
    </cfRule>
  </conditionalFormatting>
  <conditionalFormatting sqref="M12">
    <cfRule type="expression" dxfId="8781" priority="7506" stopIfTrue="1">
      <formula>$I12="TTL"</formula>
    </cfRule>
  </conditionalFormatting>
  <conditionalFormatting sqref="M11">
    <cfRule type="expression" dxfId="8780" priority="7505" stopIfTrue="1">
      <formula>$I11="TTL"</formula>
    </cfRule>
  </conditionalFormatting>
  <conditionalFormatting sqref="M12">
    <cfRule type="expression" dxfId="8779" priority="7504" stopIfTrue="1">
      <formula>$I12="TTL"</formula>
    </cfRule>
  </conditionalFormatting>
  <conditionalFormatting sqref="M12">
    <cfRule type="expression" dxfId="8778" priority="7503" stopIfTrue="1">
      <formula>$I12="TTL"</formula>
    </cfRule>
  </conditionalFormatting>
  <conditionalFormatting sqref="M12">
    <cfRule type="expression" dxfId="8777" priority="7502" stopIfTrue="1">
      <formula>$I12="TTL"</formula>
    </cfRule>
  </conditionalFormatting>
  <conditionalFormatting sqref="M12">
    <cfRule type="expression" dxfId="8776" priority="7501" stopIfTrue="1">
      <formula>$I12="TTL"</formula>
    </cfRule>
  </conditionalFormatting>
  <conditionalFormatting sqref="M11">
    <cfRule type="expression" dxfId="8775" priority="7500" stopIfTrue="1">
      <formula>$I11="TTL"</formula>
    </cfRule>
  </conditionalFormatting>
  <conditionalFormatting sqref="M12">
    <cfRule type="expression" dxfId="8774" priority="7499" stopIfTrue="1">
      <formula>$I12="TTL"</formula>
    </cfRule>
  </conditionalFormatting>
  <conditionalFormatting sqref="M12">
    <cfRule type="expression" dxfId="8773" priority="7498" stopIfTrue="1">
      <formula>$I12="TTL"</formula>
    </cfRule>
  </conditionalFormatting>
  <conditionalFormatting sqref="M11">
    <cfRule type="expression" dxfId="8772" priority="7497" stopIfTrue="1">
      <formula>$I11="TTL"</formula>
    </cfRule>
  </conditionalFormatting>
  <conditionalFormatting sqref="M12">
    <cfRule type="expression" dxfId="8771" priority="7496" stopIfTrue="1">
      <formula>$I12="TTL"</formula>
    </cfRule>
  </conditionalFormatting>
  <conditionalFormatting sqref="M12">
    <cfRule type="expression" dxfId="8770" priority="7495" stopIfTrue="1">
      <formula>$I12="TTL"</formula>
    </cfRule>
  </conditionalFormatting>
  <conditionalFormatting sqref="M11">
    <cfRule type="expression" dxfId="8769" priority="7494" stopIfTrue="1">
      <formula>$I11="TTL"</formula>
    </cfRule>
  </conditionalFormatting>
  <conditionalFormatting sqref="M12">
    <cfRule type="expression" dxfId="8768" priority="7493" stopIfTrue="1">
      <formula>$I12="TTL"</formula>
    </cfRule>
  </conditionalFormatting>
  <conditionalFormatting sqref="M11">
    <cfRule type="expression" dxfId="8767" priority="7492" stopIfTrue="1">
      <formula>$I11="TTL"</formula>
    </cfRule>
  </conditionalFormatting>
  <conditionalFormatting sqref="M12">
    <cfRule type="expression" dxfId="8766" priority="7491" stopIfTrue="1">
      <formula>$I12="TTL"</formula>
    </cfRule>
  </conditionalFormatting>
  <conditionalFormatting sqref="M12">
    <cfRule type="expression" dxfId="8765" priority="7490" stopIfTrue="1">
      <formula>$I12="TTL"</formula>
    </cfRule>
  </conditionalFormatting>
  <conditionalFormatting sqref="M12">
    <cfRule type="expression" dxfId="8764" priority="7489" stopIfTrue="1">
      <formula>$I12="TTL"</formula>
    </cfRule>
  </conditionalFormatting>
  <conditionalFormatting sqref="M12">
    <cfRule type="expression" dxfId="8763" priority="7488" stopIfTrue="1">
      <formula>$I12="TTL"</formula>
    </cfRule>
  </conditionalFormatting>
  <conditionalFormatting sqref="M12">
    <cfRule type="expression" dxfId="8762" priority="7487" stopIfTrue="1">
      <formula>$I12="TTL"</formula>
    </cfRule>
  </conditionalFormatting>
  <conditionalFormatting sqref="M12">
    <cfRule type="expression" dxfId="8761" priority="7486" stopIfTrue="1">
      <formula>$I12="TTL"</formula>
    </cfRule>
  </conditionalFormatting>
  <conditionalFormatting sqref="M12">
    <cfRule type="expression" dxfId="8760" priority="7485" stopIfTrue="1">
      <formula>$I12="TTL"</formula>
    </cfRule>
  </conditionalFormatting>
  <conditionalFormatting sqref="M12">
    <cfRule type="expression" dxfId="8759" priority="7484" stopIfTrue="1">
      <formula>$I12="TTL"</formula>
    </cfRule>
  </conditionalFormatting>
  <conditionalFormatting sqref="M12">
    <cfRule type="expression" dxfId="8758" priority="7483" stopIfTrue="1">
      <formula>$I12="TTL"</formula>
    </cfRule>
  </conditionalFormatting>
  <conditionalFormatting sqref="M12">
    <cfRule type="expression" dxfId="8757" priority="7482" stopIfTrue="1">
      <formula>$I12="TTL"</formula>
    </cfRule>
  </conditionalFormatting>
  <conditionalFormatting sqref="M12">
    <cfRule type="expression" dxfId="8756" priority="7481" stopIfTrue="1">
      <formula>$I12="TTL"</formula>
    </cfRule>
  </conditionalFormatting>
  <conditionalFormatting sqref="M12">
    <cfRule type="expression" dxfId="8755" priority="7480" stopIfTrue="1">
      <formula>$I12="TTL"</formula>
    </cfRule>
  </conditionalFormatting>
  <conditionalFormatting sqref="M12">
    <cfRule type="expression" dxfId="8754" priority="7479" stopIfTrue="1">
      <formula>$I12="TTL"</formula>
    </cfRule>
  </conditionalFormatting>
  <conditionalFormatting sqref="M12">
    <cfRule type="expression" dxfId="8753" priority="7478" stopIfTrue="1">
      <formula>$I12="TTL"</formula>
    </cfRule>
  </conditionalFormatting>
  <conditionalFormatting sqref="M12">
    <cfRule type="expression" dxfId="8752" priority="7477" stopIfTrue="1">
      <formula>$I12="TTL"</formula>
    </cfRule>
  </conditionalFormatting>
  <conditionalFormatting sqref="M12">
    <cfRule type="expression" dxfId="8751" priority="7476" stopIfTrue="1">
      <formula>$I12="TTL"</formula>
    </cfRule>
  </conditionalFormatting>
  <conditionalFormatting sqref="M12">
    <cfRule type="expression" dxfId="8750" priority="7475" stopIfTrue="1">
      <formula>$I12="TTL"</formula>
    </cfRule>
  </conditionalFormatting>
  <conditionalFormatting sqref="M12">
    <cfRule type="expression" dxfId="8749" priority="7474" stopIfTrue="1">
      <formula>$I12="TTL"</formula>
    </cfRule>
  </conditionalFormatting>
  <conditionalFormatting sqref="M12">
    <cfRule type="expression" dxfId="8748" priority="7473" stopIfTrue="1">
      <formula>$I12="TTL"</formula>
    </cfRule>
  </conditionalFormatting>
  <conditionalFormatting sqref="M12">
    <cfRule type="expression" dxfId="8747" priority="7472" stopIfTrue="1">
      <formula>$I12="TTL"</formula>
    </cfRule>
  </conditionalFormatting>
  <conditionalFormatting sqref="M12">
    <cfRule type="expression" dxfId="8746" priority="7471" stopIfTrue="1">
      <formula>$I12="TTL"</formula>
    </cfRule>
  </conditionalFormatting>
  <conditionalFormatting sqref="M12">
    <cfRule type="expression" dxfId="8745" priority="7470" stopIfTrue="1">
      <formula>$I12="TTL"</formula>
    </cfRule>
  </conditionalFormatting>
  <conditionalFormatting sqref="M12">
    <cfRule type="expression" dxfId="8744" priority="7469" stopIfTrue="1">
      <formula>$I12="TTL"</formula>
    </cfRule>
  </conditionalFormatting>
  <conditionalFormatting sqref="M12">
    <cfRule type="expression" dxfId="8743" priority="7468" stopIfTrue="1">
      <formula>$I12="TTL"</formula>
    </cfRule>
  </conditionalFormatting>
  <conditionalFormatting sqref="M12">
    <cfRule type="expression" dxfId="8742" priority="7467" stopIfTrue="1">
      <formula>$I12="TTL"</formula>
    </cfRule>
  </conditionalFormatting>
  <conditionalFormatting sqref="M12">
    <cfRule type="expression" dxfId="8741" priority="7466" stopIfTrue="1">
      <formula>$I12="TTL"</formula>
    </cfRule>
  </conditionalFormatting>
  <conditionalFormatting sqref="M12">
    <cfRule type="expression" dxfId="8740" priority="7465" stopIfTrue="1">
      <formula>$I12="TTL"</formula>
    </cfRule>
  </conditionalFormatting>
  <conditionalFormatting sqref="M12">
    <cfRule type="expression" dxfId="8739" priority="7464" stopIfTrue="1">
      <formula>$I12="TTL"</formula>
    </cfRule>
  </conditionalFormatting>
  <conditionalFormatting sqref="M12">
    <cfRule type="expression" dxfId="8738" priority="7463" stopIfTrue="1">
      <formula>$I12="TTL"</formula>
    </cfRule>
  </conditionalFormatting>
  <conditionalFormatting sqref="M12">
    <cfRule type="expression" dxfId="8737" priority="7462" stopIfTrue="1">
      <formula>$I12="TTL"</formula>
    </cfRule>
  </conditionalFormatting>
  <conditionalFormatting sqref="M12">
    <cfRule type="expression" dxfId="8736" priority="7461" stopIfTrue="1">
      <formula>$I12="TTL"</formula>
    </cfRule>
  </conditionalFormatting>
  <conditionalFormatting sqref="M12">
    <cfRule type="expression" dxfId="8735" priority="7460" stopIfTrue="1">
      <formula>$I12="TTL"</formula>
    </cfRule>
  </conditionalFormatting>
  <conditionalFormatting sqref="M12">
    <cfRule type="expression" dxfId="8734" priority="7459" stopIfTrue="1">
      <formula>$I12="TTL"</formula>
    </cfRule>
  </conditionalFormatting>
  <conditionalFormatting sqref="M12">
    <cfRule type="expression" dxfId="8733" priority="7458" stopIfTrue="1">
      <formula>$I12="TTL"</formula>
    </cfRule>
  </conditionalFormatting>
  <conditionalFormatting sqref="M11">
    <cfRule type="expression" dxfId="8732" priority="7457" stopIfTrue="1">
      <formula>$I11="TTL"</formula>
    </cfRule>
  </conditionalFormatting>
  <conditionalFormatting sqref="M12">
    <cfRule type="expression" dxfId="8731" priority="7456" stopIfTrue="1">
      <formula>$I12="TTL"</formula>
    </cfRule>
  </conditionalFormatting>
  <conditionalFormatting sqref="M11">
    <cfRule type="expression" dxfId="8730" priority="7455" stopIfTrue="1">
      <formula>$I11="TTL"</formula>
    </cfRule>
  </conditionalFormatting>
  <conditionalFormatting sqref="M12">
    <cfRule type="expression" dxfId="8729" priority="7454" stopIfTrue="1">
      <formula>$I12="TTL"</formula>
    </cfRule>
  </conditionalFormatting>
  <conditionalFormatting sqref="M12">
    <cfRule type="expression" dxfId="8728" priority="7453" stopIfTrue="1">
      <formula>$I12="TTL"</formula>
    </cfRule>
  </conditionalFormatting>
  <conditionalFormatting sqref="M12">
    <cfRule type="expression" dxfId="8727" priority="7452" stopIfTrue="1">
      <formula>$I12="TTL"</formula>
    </cfRule>
  </conditionalFormatting>
  <conditionalFormatting sqref="M12">
    <cfRule type="expression" dxfId="8726" priority="7451" stopIfTrue="1">
      <formula>$I12="TTL"</formula>
    </cfRule>
  </conditionalFormatting>
  <conditionalFormatting sqref="M11">
    <cfRule type="expression" dxfId="8725" priority="7450" stopIfTrue="1">
      <formula>$I11="TTL"</formula>
    </cfRule>
  </conditionalFormatting>
  <conditionalFormatting sqref="M12">
    <cfRule type="expression" dxfId="8724" priority="7449" stopIfTrue="1">
      <formula>$I12="TTL"</formula>
    </cfRule>
  </conditionalFormatting>
  <conditionalFormatting sqref="M12">
    <cfRule type="expression" dxfId="8723" priority="7448" stopIfTrue="1">
      <formula>$I12="TTL"</formula>
    </cfRule>
  </conditionalFormatting>
  <conditionalFormatting sqref="M11">
    <cfRule type="expression" dxfId="8722" priority="7447" stopIfTrue="1">
      <formula>$I11="TTL"</formula>
    </cfRule>
  </conditionalFormatting>
  <conditionalFormatting sqref="M12">
    <cfRule type="expression" dxfId="8721" priority="7446" stopIfTrue="1">
      <formula>$I12="TTL"</formula>
    </cfRule>
  </conditionalFormatting>
  <conditionalFormatting sqref="M12">
    <cfRule type="expression" dxfId="8720" priority="7445" stopIfTrue="1">
      <formula>$I12="TTL"</formula>
    </cfRule>
  </conditionalFormatting>
  <conditionalFormatting sqref="M11">
    <cfRule type="expression" dxfId="8719" priority="7444" stopIfTrue="1">
      <formula>$I11="TTL"</formula>
    </cfRule>
  </conditionalFormatting>
  <conditionalFormatting sqref="M12">
    <cfRule type="expression" dxfId="8718" priority="7443" stopIfTrue="1">
      <formula>$I12="TTL"</formula>
    </cfRule>
  </conditionalFormatting>
  <conditionalFormatting sqref="M11">
    <cfRule type="expression" dxfId="8717" priority="7442" stopIfTrue="1">
      <formula>$I11="TTL"</formula>
    </cfRule>
  </conditionalFormatting>
  <conditionalFormatting sqref="M12">
    <cfRule type="expression" dxfId="8716" priority="7441" stopIfTrue="1">
      <formula>$I12="TTL"</formula>
    </cfRule>
  </conditionalFormatting>
  <conditionalFormatting sqref="M12">
    <cfRule type="expression" dxfId="8715" priority="7440" stopIfTrue="1">
      <formula>$I12="TTL"</formula>
    </cfRule>
  </conditionalFormatting>
  <conditionalFormatting sqref="M12">
    <cfRule type="expression" dxfId="8714" priority="7439" stopIfTrue="1">
      <formula>$I12="TTL"</formula>
    </cfRule>
  </conditionalFormatting>
  <conditionalFormatting sqref="M12">
    <cfRule type="expression" dxfId="8713" priority="7438" stopIfTrue="1">
      <formula>$I12="TTL"</formula>
    </cfRule>
  </conditionalFormatting>
  <conditionalFormatting sqref="M12">
    <cfRule type="expression" dxfId="8712" priority="7437" stopIfTrue="1">
      <formula>$I12="TTL"</formula>
    </cfRule>
  </conditionalFormatting>
  <conditionalFormatting sqref="M12">
    <cfRule type="expression" dxfId="8711" priority="7436" stopIfTrue="1">
      <formula>$I12="TTL"</formula>
    </cfRule>
  </conditionalFormatting>
  <conditionalFormatting sqref="M12">
    <cfRule type="expression" dxfId="8710" priority="7435" stopIfTrue="1">
      <formula>$I12="TTL"</formula>
    </cfRule>
  </conditionalFormatting>
  <conditionalFormatting sqref="M12">
    <cfRule type="expression" dxfId="8709" priority="7434" stopIfTrue="1">
      <formula>$I12="TTL"</formula>
    </cfRule>
  </conditionalFormatting>
  <conditionalFormatting sqref="M12">
    <cfRule type="expression" dxfId="8708" priority="7433" stopIfTrue="1">
      <formula>$I12="TTL"</formula>
    </cfRule>
  </conditionalFormatting>
  <conditionalFormatting sqref="M12">
    <cfRule type="expression" dxfId="8707" priority="7432" stopIfTrue="1">
      <formula>$I12="TTL"</formula>
    </cfRule>
  </conditionalFormatting>
  <conditionalFormatting sqref="M12">
    <cfRule type="expression" dxfId="8706" priority="7431" stopIfTrue="1">
      <formula>$I12="TTL"</formula>
    </cfRule>
  </conditionalFormatting>
  <conditionalFormatting sqref="M12">
    <cfRule type="expression" dxfId="8705" priority="7430" stopIfTrue="1">
      <formula>$I12="TTL"</formula>
    </cfRule>
  </conditionalFormatting>
  <conditionalFormatting sqref="M12">
    <cfRule type="expression" dxfId="8704" priority="7429" stopIfTrue="1">
      <formula>$I12="TTL"</formula>
    </cfRule>
  </conditionalFormatting>
  <conditionalFormatting sqref="M12">
    <cfRule type="expression" dxfId="8703" priority="7428" stopIfTrue="1">
      <formula>$I12="TTL"</formula>
    </cfRule>
  </conditionalFormatting>
  <conditionalFormatting sqref="M12">
    <cfRule type="expression" dxfId="8702" priority="7427" stopIfTrue="1">
      <formula>$I12="TTL"</formula>
    </cfRule>
  </conditionalFormatting>
  <conditionalFormatting sqref="M12">
    <cfRule type="expression" dxfId="8701" priority="7426" stopIfTrue="1">
      <formula>$I12="TTL"</formula>
    </cfRule>
  </conditionalFormatting>
  <conditionalFormatting sqref="M11">
    <cfRule type="expression" dxfId="8700" priority="7425" stopIfTrue="1">
      <formula>$I11="TTL"</formula>
    </cfRule>
  </conditionalFormatting>
  <conditionalFormatting sqref="M12">
    <cfRule type="expression" dxfId="8699" priority="7424" stopIfTrue="1">
      <formula>$I12="TTL"</formula>
    </cfRule>
  </conditionalFormatting>
  <conditionalFormatting sqref="M11">
    <cfRule type="expression" dxfId="8698" priority="7423" stopIfTrue="1">
      <formula>$I11="TTL"</formula>
    </cfRule>
  </conditionalFormatting>
  <conditionalFormatting sqref="M12">
    <cfRule type="expression" dxfId="8697" priority="7422" stopIfTrue="1">
      <formula>$I12="TTL"</formula>
    </cfRule>
  </conditionalFormatting>
  <conditionalFormatting sqref="M12">
    <cfRule type="expression" dxfId="8696" priority="7421" stopIfTrue="1">
      <formula>$I12="TTL"</formula>
    </cfRule>
  </conditionalFormatting>
  <conditionalFormatting sqref="M12">
    <cfRule type="expression" dxfId="8695" priority="7420" stopIfTrue="1">
      <formula>$I12="TTL"</formula>
    </cfRule>
  </conditionalFormatting>
  <conditionalFormatting sqref="M12">
    <cfRule type="expression" dxfId="8694" priority="7419" stopIfTrue="1">
      <formula>$I12="TTL"</formula>
    </cfRule>
  </conditionalFormatting>
  <conditionalFormatting sqref="M11">
    <cfRule type="expression" dxfId="8693" priority="7418" stopIfTrue="1">
      <formula>$I11="TTL"</formula>
    </cfRule>
  </conditionalFormatting>
  <conditionalFormatting sqref="M12">
    <cfRule type="expression" dxfId="8692" priority="7417" stopIfTrue="1">
      <formula>$I12="TTL"</formula>
    </cfRule>
  </conditionalFormatting>
  <conditionalFormatting sqref="M12">
    <cfRule type="expression" dxfId="8691" priority="7416" stopIfTrue="1">
      <formula>$I12="TTL"</formula>
    </cfRule>
  </conditionalFormatting>
  <conditionalFormatting sqref="M11">
    <cfRule type="expression" dxfId="8690" priority="7415" stopIfTrue="1">
      <formula>$I11="TTL"</formula>
    </cfRule>
  </conditionalFormatting>
  <conditionalFormatting sqref="M12">
    <cfRule type="expression" dxfId="8689" priority="7414" stopIfTrue="1">
      <formula>$I12="TTL"</formula>
    </cfRule>
  </conditionalFormatting>
  <conditionalFormatting sqref="M12">
    <cfRule type="expression" dxfId="8688" priority="7413" stopIfTrue="1">
      <formula>$I12="TTL"</formula>
    </cfRule>
  </conditionalFormatting>
  <conditionalFormatting sqref="M11">
    <cfRule type="expression" dxfId="8687" priority="7412" stopIfTrue="1">
      <formula>$I11="TTL"</formula>
    </cfRule>
  </conditionalFormatting>
  <conditionalFormatting sqref="M12">
    <cfRule type="expression" dxfId="8686" priority="7411" stopIfTrue="1">
      <formula>$I12="TTL"</formula>
    </cfRule>
  </conditionalFormatting>
  <conditionalFormatting sqref="M11">
    <cfRule type="expression" dxfId="8685" priority="7410" stopIfTrue="1">
      <formula>$I11="TTL"</formula>
    </cfRule>
  </conditionalFormatting>
  <conditionalFormatting sqref="M12">
    <cfRule type="expression" dxfId="8684" priority="7409" stopIfTrue="1">
      <formula>$I12="TTL"</formula>
    </cfRule>
  </conditionalFormatting>
  <conditionalFormatting sqref="M12">
    <cfRule type="expression" dxfId="8683" priority="7408" stopIfTrue="1">
      <formula>$I12="TTL"</formula>
    </cfRule>
  </conditionalFormatting>
  <conditionalFormatting sqref="M12">
    <cfRule type="expression" dxfId="8682" priority="7407" stopIfTrue="1">
      <formula>$I12="TTL"</formula>
    </cfRule>
  </conditionalFormatting>
  <conditionalFormatting sqref="M12">
    <cfRule type="expression" dxfId="8681" priority="7406" stopIfTrue="1">
      <formula>$I12="TTL"</formula>
    </cfRule>
  </conditionalFormatting>
  <conditionalFormatting sqref="M12">
    <cfRule type="expression" dxfId="8680" priority="7405" stopIfTrue="1">
      <formula>$I12="TTL"</formula>
    </cfRule>
  </conditionalFormatting>
  <conditionalFormatting sqref="M12">
    <cfRule type="expression" dxfId="8679" priority="7404" stopIfTrue="1">
      <formula>$I12="TTL"</formula>
    </cfRule>
  </conditionalFormatting>
  <conditionalFormatting sqref="M12">
    <cfRule type="expression" dxfId="8678" priority="7403" stopIfTrue="1">
      <formula>$I12="TTL"</formula>
    </cfRule>
  </conditionalFormatting>
  <conditionalFormatting sqref="M12">
    <cfRule type="expression" dxfId="8677" priority="7402" stopIfTrue="1">
      <formula>$I12="TTL"</formula>
    </cfRule>
  </conditionalFormatting>
  <conditionalFormatting sqref="M12">
    <cfRule type="expression" dxfId="8676" priority="7401" stopIfTrue="1">
      <formula>$I12="TTL"</formula>
    </cfRule>
  </conditionalFormatting>
  <conditionalFormatting sqref="M12">
    <cfRule type="expression" dxfId="8675" priority="7400" stopIfTrue="1">
      <formula>$I12="TTL"</formula>
    </cfRule>
  </conditionalFormatting>
  <conditionalFormatting sqref="M11">
    <cfRule type="expression" dxfId="8674" priority="7399" stopIfTrue="1">
      <formula>$I11="TTL"</formula>
    </cfRule>
  </conditionalFormatting>
  <conditionalFormatting sqref="M12">
    <cfRule type="expression" dxfId="8673" priority="7398" stopIfTrue="1">
      <formula>$I12="TTL"</formula>
    </cfRule>
  </conditionalFormatting>
  <conditionalFormatting sqref="M11">
    <cfRule type="expression" dxfId="8672" priority="7397" stopIfTrue="1">
      <formula>$I11="TTL"</formula>
    </cfRule>
  </conditionalFormatting>
  <conditionalFormatting sqref="M12">
    <cfRule type="expression" dxfId="8671" priority="7396" stopIfTrue="1">
      <formula>$I12="TTL"</formula>
    </cfRule>
  </conditionalFormatting>
  <conditionalFormatting sqref="M12">
    <cfRule type="expression" dxfId="8670" priority="7395" stopIfTrue="1">
      <formula>$I12="TTL"</formula>
    </cfRule>
  </conditionalFormatting>
  <conditionalFormatting sqref="M12">
    <cfRule type="expression" dxfId="8669" priority="7394" stopIfTrue="1">
      <formula>$I12="TTL"</formula>
    </cfRule>
  </conditionalFormatting>
  <conditionalFormatting sqref="M12">
    <cfRule type="expression" dxfId="8668" priority="7393" stopIfTrue="1">
      <formula>$I12="TTL"</formula>
    </cfRule>
  </conditionalFormatting>
  <conditionalFormatting sqref="M11">
    <cfRule type="expression" dxfId="8667" priority="7392" stopIfTrue="1">
      <formula>$I11="TTL"</formula>
    </cfRule>
  </conditionalFormatting>
  <conditionalFormatting sqref="M12">
    <cfRule type="expression" dxfId="8666" priority="7391" stopIfTrue="1">
      <formula>$I12="TTL"</formula>
    </cfRule>
  </conditionalFormatting>
  <conditionalFormatting sqref="M12">
    <cfRule type="expression" dxfId="8665" priority="7390" stopIfTrue="1">
      <formula>$I12="TTL"</formula>
    </cfRule>
  </conditionalFormatting>
  <conditionalFormatting sqref="M11">
    <cfRule type="expression" dxfId="8664" priority="7389" stopIfTrue="1">
      <formula>$I11="TTL"</formula>
    </cfRule>
  </conditionalFormatting>
  <conditionalFormatting sqref="M12">
    <cfRule type="expression" dxfId="8663" priority="7388" stopIfTrue="1">
      <formula>$I12="TTL"</formula>
    </cfRule>
  </conditionalFormatting>
  <conditionalFormatting sqref="M12">
    <cfRule type="expression" dxfId="8662" priority="7387" stopIfTrue="1">
      <formula>$I12="TTL"</formula>
    </cfRule>
  </conditionalFormatting>
  <conditionalFormatting sqref="M11">
    <cfRule type="expression" dxfId="8661" priority="7386" stopIfTrue="1">
      <formula>$I11="TTL"</formula>
    </cfRule>
  </conditionalFormatting>
  <conditionalFormatting sqref="M12">
    <cfRule type="expression" dxfId="8660" priority="7385" stopIfTrue="1">
      <formula>$I12="TTL"</formula>
    </cfRule>
  </conditionalFormatting>
  <conditionalFormatting sqref="M11">
    <cfRule type="expression" dxfId="8659" priority="7384" stopIfTrue="1">
      <formula>$I11="TTL"</formula>
    </cfRule>
  </conditionalFormatting>
  <conditionalFormatting sqref="M12">
    <cfRule type="expression" dxfId="8658" priority="7383" stopIfTrue="1">
      <formula>$I12="TTL"</formula>
    </cfRule>
  </conditionalFormatting>
  <conditionalFormatting sqref="M12">
    <cfRule type="expression" dxfId="8657" priority="7382" stopIfTrue="1">
      <formula>$I12="TTL"</formula>
    </cfRule>
  </conditionalFormatting>
  <conditionalFormatting sqref="M12">
    <cfRule type="expression" dxfId="8656" priority="7381" stopIfTrue="1">
      <formula>$I12="TTL"</formula>
    </cfRule>
  </conditionalFormatting>
  <conditionalFormatting sqref="M12">
    <cfRule type="expression" dxfId="8655" priority="7380" stopIfTrue="1">
      <formula>$I12="TTL"</formula>
    </cfRule>
  </conditionalFormatting>
  <conditionalFormatting sqref="M12">
    <cfRule type="expression" dxfId="8654" priority="7379" stopIfTrue="1">
      <formula>$I12="TTL"</formula>
    </cfRule>
  </conditionalFormatting>
  <conditionalFormatting sqref="M12">
    <cfRule type="expression" dxfId="8653" priority="7378" stopIfTrue="1">
      <formula>$I12="TTL"</formula>
    </cfRule>
  </conditionalFormatting>
  <conditionalFormatting sqref="M12">
    <cfRule type="expression" dxfId="8652" priority="7377" stopIfTrue="1">
      <formula>$I12="TTL"</formula>
    </cfRule>
  </conditionalFormatting>
  <conditionalFormatting sqref="M12">
    <cfRule type="expression" dxfId="8651" priority="7376" stopIfTrue="1">
      <formula>$I12="TTL"</formula>
    </cfRule>
  </conditionalFormatting>
  <conditionalFormatting sqref="M12">
    <cfRule type="expression" dxfId="8650" priority="7375" stopIfTrue="1">
      <formula>$I12="TTL"</formula>
    </cfRule>
  </conditionalFormatting>
  <conditionalFormatting sqref="M12">
    <cfRule type="expression" dxfId="8649" priority="7374" stopIfTrue="1">
      <formula>$I12="TTL"</formula>
    </cfRule>
  </conditionalFormatting>
  <conditionalFormatting sqref="M12">
    <cfRule type="expression" dxfId="8648" priority="7373" stopIfTrue="1">
      <formula>$I12="TTL"</formula>
    </cfRule>
  </conditionalFormatting>
  <conditionalFormatting sqref="M12">
    <cfRule type="expression" dxfId="8647" priority="7372" stopIfTrue="1">
      <formula>$I12="TTL"</formula>
    </cfRule>
  </conditionalFormatting>
  <conditionalFormatting sqref="M12">
    <cfRule type="expression" dxfId="8646" priority="7371" stopIfTrue="1">
      <formula>$I12="TTL"</formula>
    </cfRule>
  </conditionalFormatting>
  <conditionalFormatting sqref="M12">
    <cfRule type="expression" dxfId="8645" priority="7370" stopIfTrue="1">
      <formula>$I12="TTL"</formula>
    </cfRule>
  </conditionalFormatting>
  <conditionalFormatting sqref="M12">
    <cfRule type="expression" dxfId="8644" priority="7369" stopIfTrue="1">
      <formula>$I12="TTL"</formula>
    </cfRule>
  </conditionalFormatting>
  <conditionalFormatting sqref="M12">
    <cfRule type="expression" dxfId="8643" priority="7368" stopIfTrue="1">
      <formula>$I12="TTL"</formula>
    </cfRule>
  </conditionalFormatting>
  <conditionalFormatting sqref="M12">
    <cfRule type="expression" dxfId="8642" priority="7367" stopIfTrue="1">
      <formula>$I12="TTL"</formula>
    </cfRule>
  </conditionalFormatting>
  <conditionalFormatting sqref="M12">
    <cfRule type="expression" dxfId="8641" priority="7366" stopIfTrue="1">
      <formula>$I12="TTL"</formula>
    </cfRule>
  </conditionalFormatting>
  <conditionalFormatting sqref="M12">
    <cfRule type="expression" dxfId="8640" priority="7365" stopIfTrue="1">
      <formula>$I12="TTL"</formula>
    </cfRule>
  </conditionalFormatting>
  <conditionalFormatting sqref="M12">
    <cfRule type="expression" dxfId="8639" priority="7364" stopIfTrue="1">
      <formula>$I12="TTL"</formula>
    </cfRule>
  </conditionalFormatting>
  <conditionalFormatting sqref="M12">
    <cfRule type="expression" dxfId="8638" priority="7363" stopIfTrue="1">
      <formula>$I12="TTL"</formula>
    </cfRule>
  </conditionalFormatting>
  <conditionalFormatting sqref="M12">
    <cfRule type="expression" dxfId="8637" priority="7362" stopIfTrue="1">
      <formula>$I12="TTL"</formula>
    </cfRule>
  </conditionalFormatting>
  <conditionalFormatting sqref="M11">
    <cfRule type="expression" dxfId="8636" priority="7361" stopIfTrue="1">
      <formula>$I11="TTL"</formula>
    </cfRule>
  </conditionalFormatting>
  <conditionalFormatting sqref="M12">
    <cfRule type="expression" dxfId="8635" priority="7360" stopIfTrue="1">
      <formula>$I12="TTL"</formula>
    </cfRule>
  </conditionalFormatting>
  <conditionalFormatting sqref="M11">
    <cfRule type="expression" dxfId="8634" priority="7359" stopIfTrue="1">
      <formula>$I11="TTL"</formula>
    </cfRule>
  </conditionalFormatting>
  <conditionalFormatting sqref="M12">
    <cfRule type="expression" dxfId="8633" priority="7358" stopIfTrue="1">
      <formula>$I12="TTL"</formula>
    </cfRule>
  </conditionalFormatting>
  <conditionalFormatting sqref="M12">
    <cfRule type="expression" dxfId="8632" priority="7357" stopIfTrue="1">
      <formula>$I12="TTL"</formula>
    </cfRule>
  </conditionalFormatting>
  <conditionalFormatting sqref="M12">
    <cfRule type="expression" dxfId="8631" priority="7356" stopIfTrue="1">
      <formula>$I12="TTL"</formula>
    </cfRule>
  </conditionalFormatting>
  <conditionalFormatting sqref="M12">
    <cfRule type="expression" dxfId="8630" priority="7355" stopIfTrue="1">
      <formula>$I12="TTL"</formula>
    </cfRule>
  </conditionalFormatting>
  <conditionalFormatting sqref="M11">
    <cfRule type="expression" dxfId="8629" priority="7354" stopIfTrue="1">
      <formula>$I11="TTL"</formula>
    </cfRule>
  </conditionalFormatting>
  <conditionalFormatting sqref="M12">
    <cfRule type="expression" dxfId="8628" priority="7353" stopIfTrue="1">
      <formula>$I12="TTL"</formula>
    </cfRule>
  </conditionalFormatting>
  <conditionalFormatting sqref="M12">
    <cfRule type="expression" dxfId="8627" priority="7352" stopIfTrue="1">
      <formula>$I12="TTL"</formula>
    </cfRule>
  </conditionalFormatting>
  <conditionalFormatting sqref="M11">
    <cfRule type="expression" dxfId="8626" priority="7351" stopIfTrue="1">
      <formula>$I11="TTL"</formula>
    </cfRule>
  </conditionalFormatting>
  <conditionalFormatting sqref="M12">
    <cfRule type="expression" dxfId="8625" priority="7350" stopIfTrue="1">
      <formula>$I12="TTL"</formula>
    </cfRule>
  </conditionalFormatting>
  <conditionalFormatting sqref="M12">
    <cfRule type="expression" dxfId="8624" priority="7349" stopIfTrue="1">
      <formula>$I12="TTL"</formula>
    </cfRule>
  </conditionalFormatting>
  <conditionalFormatting sqref="M11">
    <cfRule type="expression" dxfId="8623" priority="7348" stopIfTrue="1">
      <formula>$I11="TTL"</formula>
    </cfRule>
  </conditionalFormatting>
  <conditionalFormatting sqref="M12">
    <cfRule type="expression" dxfId="8622" priority="7347" stopIfTrue="1">
      <formula>$I12="TTL"</formula>
    </cfRule>
  </conditionalFormatting>
  <conditionalFormatting sqref="M11">
    <cfRule type="expression" dxfId="8621" priority="7346" stopIfTrue="1">
      <formula>$I11="TTL"</formula>
    </cfRule>
  </conditionalFormatting>
  <conditionalFormatting sqref="M12">
    <cfRule type="expression" dxfId="8620" priority="7345" stopIfTrue="1">
      <formula>$I12="TTL"</formula>
    </cfRule>
  </conditionalFormatting>
  <conditionalFormatting sqref="M12">
    <cfRule type="expression" dxfId="8619" priority="7344" stopIfTrue="1">
      <formula>$I12="TTL"</formula>
    </cfRule>
  </conditionalFormatting>
  <conditionalFormatting sqref="M12">
    <cfRule type="expression" dxfId="8618" priority="7343" stopIfTrue="1">
      <formula>$I12="TTL"</formula>
    </cfRule>
  </conditionalFormatting>
  <conditionalFormatting sqref="M12">
    <cfRule type="expression" dxfId="8617" priority="7342" stopIfTrue="1">
      <formula>$I12="TTL"</formula>
    </cfRule>
  </conditionalFormatting>
  <conditionalFormatting sqref="M12">
    <cfRule type="expression" dxfId="8616" priority="7341" stopIfTrue="1">
      <formula>$I12="TTL"</formula>
    </cfRule>
  </conditionalFormatting>
  <conditionalFormatting sqref="M12">
    <cfRule type="expression" dxfId="8615" priority="7340" stopIfTrue="1">
      <formula>$I12="TTL"</formula>
    </cfRule>
  </conditionalFormatting>
  <conditionalFormatting sqref="M12">
    <cfRule type="expression" dxfId="8614" priority="7339" stopIfTrue="1">
      <formula>$I12="TTL"</formula>
    </cfRule>
  </conditionalFormatting>
  <conditionalFormatting sqref="M12">
    <cfRule type="expression" dxfId="8613" priority="7338" stopIfTrue="1">
      <formula>$I12="TTL"</formula>
    </cfRule>
  </conditionalFormatting>
  <conditionalFormatting sqref="M12">
    <cfRule type="expression" dxfId="8612" priority="7337" stopIfTrue="1">
      <formula>$I12="TTL"</formula>
    </cfRule>
  </conditionalFormatting>
  <conditionalFormatting sqref="M12">
    <cfRule type="expression" dxfId="8611" priority="7336" stopIfTrue="1">
      <formula>$I12="TTL"</formula>
    </cfRule>
  </conditionalFormatting>
  <conditionalFormatting sqref="M11">
    <cfRule type="expression" dxfId="8610" priority="7335" stopIfTrue="1">
      <formula>$I11="TTL"</formula>
    </cfRule>
  </conditionalFormatting>
  <conditionalFormatting sqref="M12">
    <cfRule type="expression" dxfId="8609" priority="7334" stopIfTrue="1">
      <formula>$I12="TTL"</formula>
    </cfRule>
  </conditionalFormatting>
  <conditionalFormatting sqref="M11">
    <cfRule type="expression" dxfId="8608" priority="7333" stopIfTrue="1">
      <formula>$I11="TTL"</formula>
    </cfRule>
  </conditionalFormatting>
  <conditionalFormatting sqref="M12">
    <cfRule type="expression" dxfId="8607" priority="7332" stopIfTrue="1">
      <formula>$I12="TTL"</formula>
    </cfRule>
  </conditionalFormatting>
  <conditionalFormatting sqref="M12">
    <cfRule type="expression" dxfId="8606" priority="7331" stopIfTrue="1">
      <formula>$I12="TTL"</formula>
    </cfRule>
  </conditionalFormatting>
  <conditionalFormatting sqref="M12">
    <cfRule type="expression" dxfId="8605" priority="7330" stopIfTrue="1">
      <formula>$I12="TTL"</formula>
    </cfRule>
  </conditionalFormatting>
  <conditionalFormatting sqref="M12">
    <cfRule type="expression" dxfId="8604" priority="7329" stopIfTrue="1">
      <formula>$I12="TTL"</formula>
    </cfRule>
  </conditionalFormatting>
  <conditionalFormatting sqref="M11">
    <cfRule type="expression" dxfId="8603" priority="7328" stopIfTrue="1">
      <formula>$I11="TTL"</formula>
    </cfRule>
  </conditionalFormatting>
  <conditionalFormatting sqref="M12">
    <cfRule type="expression" dxfId="8602" priority="7327" stopIfTrue="1">
      <formula>$I12="TTL"</formula>
    </cfRule>
  </conditionalFormatting>
  <conditionalFormatting sqref="M12">
    <cfRule type="expression" dxfId="8601" priority="7326" stopIfTrue="1">
      <formula>$I12="TTL"</formula>
    </cfRule>
  </conditionalFormatting>
  <conditionalFormatting sqref="M11">
    <cfRule type="expression" dxfId="8600" priority="7325" stopIfTrue="1">
      <formula>$I11="TTL"</formula>
    </cfRule>
  </conditionalFormatting>
  <conditionalFormatting sqref="M12">
    <cfRule type="expression" dxfId="8599" priority="7324" stopIfTrue="1">
      <formula>$I12="TTL"</formula>
    </cfRule>
  </conditionalFormatting>
  <conditionalFormatting sqref="M12">
    <cfRule type="expression" dxfId="8598" priority="7323" stopIfTrue="1">
      <formula>$I12="TTL"</formula>
    </cfRule>
  </conditionalFormatting>
  <conditionalFormatting sqref="M11">
    <cfRule type="expression" dxfId="8597" priority="7322" stopIfTrue="1">
      <formula>$I11="TTL"</formula>
    </cfRule>
  </conditionalFormatting>
  <conditionalFormatting sqref="M12">
    <cfRule type="expression" dxfId="8596" priority="7321" stopIfTrue="1">
      <formula>$I12="TTL"</formula>
    </cfRule>
  </conditionalFormatting>
  <conditionalFormatting sqref="M11">
    <cfRule type="expression" dxfId="8595" priority="7320" stopIfTrue="1">
      <formula>$I11="TTL"</formula>
    </cfRule>
  </conditionalFormatting>
  <conditionalFormatting sqref="M12">
    <cfRule type="expression" dxfId="8594" priority="7319" stopIfTrue="1">
      <formula>$I12="TTL"</formula>
    </cfRule>
  </conditionalFormatting>
  <conditionalFormatting sqref="M12">
    <cfRule type="expression" dxfId="8593" priority="7318" stopIfTrue="1">
      <formula>$I12="TTL"</formula>
    </cfRule>
  </conditionalFormatting>
  <conditionalFormatting sqref="M12">
    <cfRule type="expression" dxfId="8592" priority="7317" stopIfTrue="1">
      <formula>$I12="TTL"</formula>
    </cfRule>
  </conditionalFormatting>
  <conditionalFormatting sqref="M12">
    <cfRule type="expression" dxfId="8591" priority="7316" stopIfTrue="1">
      <formula>$I12="TTL"</formula>
    </cfRule>
  </conditionalFormatting>
  <conditionalFormatting sqref="M12">
    <cfRule type="expression" dxfId="8590" priority="7315" stopIfTrue="1">
      <formula>$I12="TTL"</formula>
    </cfRule>
  </conditionalFormatting>
  <conditionalFormatting sqref="M12">
    <cfRule type="expression" dxfId="8589" priority="7314" stopIfTrue="1">
      <formula>$I12="TTL"</formula>
    </cfRule>
  </conditionalFormatting>
  <conditionalFormatting sqref="M12">
    <cfRule type="expression" dxfId="8588" priority="7313" stopIfTrue="1">
      <formula>$I12="TTL"</formula>
    </cfRule>
  </conditionalFormatting>
  <conditionalFormatting sqref="M12">
    <cfRule type="expression" dxfId="8587" priority="7312" stopIfTrue="1">
      <formula>$I12="TTL"</formula>
    </cfRule>
  </conditionalFormatting>
  <conditionalFormatting sqref="M12">
    <cfRule type="expression" dxfId="8586" priority="7311" stopIfTrue="1">
      <formula>$I12="TTL"</formula>
    </cfRule>
  </conditionalFormatting>
  <conditionalFormatting sqref="M12">
    <cfRule type="expression" dxfId="8585" priority="7310" stopIfTrue="1">
      <formula>$I12="TTL"</formula>
    </cfRule>
  </conditionalFormatting>
  <conditionalFormatting sqref="M12">
    <cfRule type="expression" dxfId="8584" priority="7309" stopIfTrue="1">
      <formula>$I12="TTL"</formula>
    </cfRule>
  </conditionalFormatting>
  <conditionalFormatting sqref="M12">
    <cfRule type="expression" dxfId="8583" priority="7308" stopIfTrue="1">
      <formula>$I12="TTL"</formula>
    </cfRule>
  </conditionalFormatting>
  <conditionalFormatting sqref="M12">
    <cfRule type="expression" dxfId="8582" priority="7307" stopIfTrue="1">
      <formula>$I12="TTL"</formula>
    </cfRule>
  </conditionalFormatting>
  <conditionalFormatting sqref="M12">
    <cfRule type="expression" dxfId="8581" priority="7306" stopIfTrue="1">
      <formula>$I12="TTL"</formula>
    </cfRule>
  </conditionalFormatting>
  <conditionalFormatting sqref="M12">
    <cfRule type="expression" dxfId="8580" priority="7305" stopIfTrue="1">
      <formula>$I12="TTL"</formula>
    </cfRule>
  </conditionalFormatting>
  <conditionalFormatting sqref="M12">
    <cfRule type="expression" dxfId="8579" priority="7304" stopIfTrue="1">
      <formula>$I12="TTL"</formula>
    </cfRule>
  </conditionalFormatting>
  <conditionalFormatting sqref="M12">
    <cfRule type="expression" dxfId="8578" priority="7303" stopIfTrue="1">
      <formula>$I12="TTL"</formula>
    </cfRule>
  </conditionalFormatting>
  <conditionalFormatting sqref="M12">
    <cfRule type="expression" dxfId="8577" priority="7302" stopIfTrue="1">
      <formula>$I12="TTL"</formula>
    </cfRule>
  </conditionalFormatting>
  <conditionalFormatting sqref="M12">
    <cfRule type="expression" dxfId="8576" priority="7301" stopIfTrue="1">
      <formula>$I12="TTL"</formula>
    </cfRule>
  </conditionalFormatting>
  <conditionalFormatting sqref="M12">
    <cfRule type="expression" dxfId="8575" priority="7300" stopIfTrue="1">
      <formula>$I12="TTL"</formula>
    </cfRule>
  </conditionalFormatting>
  <conditionalFormatting sqref="M12">
    <cfRule type="expression" dxfId="8574" priority="7299" stopIfTrue="1">
      <formula>$I12="TTL"</formula>
    </cfRule>
  </conditionalFormatting>
  <conditionalFormatting sqref="M12">
    <cfRule type="expression" dxfId="8573" priority="7298" stopIfTrue="1">
      <formula>$I12="TTL"</formula>
    </cfRule>
  </conditionalFormatting>
  <conditionalFormatting sqref="M12">
    <cfRule type="expression" dxfId="8572" priority="7297" stopIfTrue="1">
      <formula>$I12="TTL"</formula>
    </cfRule>
  </conditionalFormatting>
  <conditionalFormatting sqref="M12">
    <cfRule type="expression" dxfId="8571" priority="7296" stopIfTrue="1">
      <formula>$I12="TTL"</formula>
    </cfRule>
  </conditionalFormatting>
  <conditionalFormatting sqref="M12">
    <cfRule type="expression" dxfId="8570" priority="7295" stopIfTrue="1">
      <formula>$I12="TTL"</formula>
    </cfRule>
  </conditionalFormatting>
  <conditionalFormatting sqref="M12">
    <cfRule type="expression" dxfId="8569" priority="7294" stopIfTrue="1">
      <formula>$I12="TTL"</formula>
    </cfRule>
  </conditionalFormatting>
  <conditionalFormatting sqref="M12">
    <cfRule type="expression" dxfId="8568" priority="7293" stopIfTrue="1">
      <formula>$I12="TTL"</formula>
    </cfRule>
  </conditionalFormatting>
  <conditionalFormatting sqref="M12">
    <cfRule type="expression" dxfId="8567" priority="7292" stopIfTrue="1">
      <formula>$I12="TTL"</formula>
    </cfRule>
  </conditionalFormatting>
  <conditionalFormatting sqref="M12">
    <cfRule type="expression" dxfId="8566" priority="7291" stopIfTrue="1">
      <formula>$I12="TTL"</formula>
    </cfRule>
  </conditionalFormatting>
  <conditionalFormatting sqref="M12">
    <cfRule type="expression" dxfId="8565" priority="7290" stopIfTrue="1">
      <formula>$I12="TTL"</formula>
    </cfRule>
  </conditionalFormatting>
  <conditionalFormatting sqref="M12">
    <cfRule type="expression" dxfId="8564" priority="7289" stopIfTrue="1">
      <formula>$I12="TTL"</formula>
    </cfRule>
  </conditionalFormatting>
  <conditionalFormatting sqref="M12">
    <cfRule type="expression" dxfId="8563" priority="7288" stopIfTrue="1">
      <formula>$I12="TTL"</formula>
    </cfRule>
  </conditionalFormatting>
  <conditionalFormatting sqref="M12">
    <cfRule type="expression" dxfId="8562" priority="7287" stopIfTrue="1">
      <formula>$I12="TTL"</formula>
    </cfRule>
  </conditionalFormatting>
  <conditionalFormatting sqref="M12">
    <cfRule type="expression" dxfId="8561" priority="7286" stopIfTrue="1">
      <formula>$I12="TTL"</formula>
    </cfRule>
  </conditionalFormatting>
  <conditionalFormatting sqref="M11">
    <cfRule type="expression" dxfId="8560" priority="7285" stopIfTrue="1">
      <formula>$I11="TTL"</formula>
    </cfRule>
  </conditionalFormatting>
  <conditionalFormatting sqref="M12">
    <cfRule type="expression" dxfId="8559" priority="7284" stopIfTrue="1">
      <formula>$I12="TTL"</formula>
    </cfRule>
  </conditionalFormatting>
  <conditionalFormatting sqref="M11">
    <cfRule type="expression" dxfId="8558" priority="7283" stopIfTrue="1">
      <formula>$I11="TTL"</formula>
    </cfRule>
  </conditionalFormatting>
  <conditionalFormatting sqref="M12">
    <cfRule type="expression" dxfId="8557" priority="7282" stopIfTrue="1">
      <formula>$I12="TTL"</formula>
    </cfRule>
  </conditionalFormatting>
  <conditionalFormatting sqref="M12">
    <cfRule type="expression" dxfId="8556" priority="7281" stopIfTrue="1">
      <formula>$I12="TTL"</formula>
    </cfRule>
  </conditionalFormatting>
  <conditionalFormatting sqref="M12">
    <cfRule type="expression" dxfId="8555" priority="7280" stopIfTrue="1">
      <formula>$I12="TTL"</formula>
    </cfRule>
  </conditionalFormatting>
  <conditionalFormatting sqref="M12">
    <cfRule type="expression" dxfId="8554" priority="7279" stopIfTrue="1">
      <formula>$I12="TTL"</formula>
    </cfRule>
  </conditionalFormatting>
  <conditionalFormatting sqref="M11">
    <cfRule type="expression" dxfId="8553" priority="7278" stopIfTrue="1">
      <formula>$I11="TTL"</formula>
    </cfRule>
  </conditionalFormatting>
  <conditionalFormatting sqref="M12">
    <cfRule type="expression" dxfId="8552" priority="7277" stopIfTrue="1">
      <formula>$I12="TTL"</formula>
    </cfRule>
  </conditionalFormatting>
  <conditionalFormatting sqref="M12">
    <cfRule type="expression" dxfId="8551" priority="7276" stopIfTrue="1">
      <formula>$I12="TTL"</formula>
    </cfRule>
  </conditionalFormatting>
  <conditionalFormatting sqref="M11">
    <cfRule type="expression" dxfId="8550" priority="7275" stopIfTrue="1">
      <formula>$I11="TTL"</formula>
    </cfRule>
  </conditionalFormatting>
  <conditionalFormatting sqref="M12">
    <cfRule type="expression" dxfId="8549" priority="7274" stopIfTrue="1">
      <formula>$I12="TTL"</formula>
    </cfRule>
  </conditionalFormatting>
  <conditionalFormatting sqref="M12">
    <cfRule type="expression" dxfId="8548" priority="7273" stopIfTrue="1">
      <formula>$I12="TTL"</formula>
    </cfRule>
  </conditionalFormatting>
  <conditionalFormatting sqref="M11">
    <cfRule type="expression" dxfId="8547" priority="7272" stopIfTrue="1">
      <formula>$I11="TTL"</formula>
    </cfRule>
  </conditionalFormatting>
  <conditionalFormatting sqref="M12">
    <cfRule type="expression" dxfId="8546" priority="7271" stopIfTrue="1">
      <formula>$I12="TTL"</formula>
    </cfRule>
  </conditionalFormatting>
  <conditionalFormatting sqref="M11">
    <cfRule type="expression" dxfId="8545" priority="7270" stopIfTrue="1">
      <formula>$I11="TTL"</formula>
    </cfRule>
  </conditionalFormatting>
  <conditionalFormatting sqref="M12">
    <cfRule type="expression" dxfId="8544" priority="7269" stopIfTrue="1">
      <formula>$I12="TTL"</formula>
    </cfRule>
  </conditionalFormatting>
  <conditionalFormatting sqref="M12">
    <cfRule type="expression" dxfId="8543" priority="7268" stopIfTrue="1">
      <formula>$I12="TTL"</formula>
    </cfRule>
  </conditionalFormatting>
  <conditionalFormatting sqref="M12">
    <cfRule type="expression" dxfId="8542" priority="7267" stopIfTrue="1">
      <formula>$I12="TTL"</formula>
    </cfRule>
  </conditionalFormatting>
  <conditionalFormatting sqref="M12">
    <cfRule type="expression" dxfId="8541" priority="7266" stopIfTrue="1">
      <formula>$I12="TTL"</formula>
    </cfRule>
  </conditionalFormatting>
  <conditionalFormatting sqref="M12">
    <cfRule type="expression" dxfId="8540" priority="7265" stopIfTrue="1">
      <formula>$I12="TTL"</formula>
    </cfRule>
  </conditionalFormatting>
  <conditionalFormatting sqref="M12">
    <cfRule type="expression" dxfId="8539" priority="7264" stopIfTrue="1">
      <formula>$I12="TTL"</formula>
    </cfRule>
  </conditionalFormatting>
  <conditionalFormatting sqref="M12">
    <cfRule type="expression" dxfId="8538" priority="7263" stopIfTrue="1">
      <formula>$I12="TTL"</formula>
    </cfRule>
  </conditionalFormatting>
  <conditionalFormatting sqref="M12">
    <cfRule type="expression" dxfId="8537" priority="7262" stopIfTrue="1">
      <formula>$I12="TTL"</formula>
    </cfRule>
  </conditionalFormatting>
  <conditionalFormatting sqref="M12">
    <cfRule type="expression" dxfId="8536" priority="7261" stopIfTrue="1">
      <formula>$I12="TTL"</formula>
    </cfRule>
  </conditionalFormatting>
  <conditionalFormatting sqref="M12">
    <cfRule type="expression" dxfId="8535" priority="7260" stopIfTrue="1">
      <formula>$I12="TTL"</formula>
    </cfRule>
  </conditionalFormatting>
  <conditionalFormatting sqref="M12">
    <cfRule type="expression" dxfId="8534" priority="7259" stopIfTrue="1">
      <formula>$I12="TTL"</formula>
    </cfRule>
  </conditionalFormatting>
  <conditionalFormatting sqref="M12">
    <cfRule type="expression" dxfId="8533" priority="7258" stopIfTrue="1">
      <formula>$I12="TTL"</formula>
    </cfRule>
  </conditionalFormatting>
  <conditionalFormatting sqref="M12">
    <cfRule type="expression" dxfId="8532" priority="7257" stopIfTrue="1">
      <formula>$I12="TTL"</formula>
    </cfRule>
  </conditionalFormatting>
  <conditionalFormatting sqref="M12">
    <cfRule type="expression" dxfId="8531" priority="7256" stopIfTrue="1">
      <formula>$I12="TTL"</formula>
    </cfRule>
  </conditionalFormatting>
  <conditionalFormatting sqref="M12">
    <cfRule type="expression" dxfId="8530" priority="7255" stopIfTrue="1">
      <formula>$I12="TTL"</formula>
    </cfRule>
  </conditionalFormatting>
  <conditionalFormatting sqref="M12">
    <cfRule type="expression" dxfId="8529" priority="7254" stopIfTrue="1">
      <formula>$I12="TTL"</formula>
    </cfRule>
  </conditionalFormatting>
  <conditionalFormatting sqref="M12">
    <cfRule type="expression" dxfId="8528" priority="7253" stopIfTrue="1">
      <formula>$I12="TTL"</formula>
    </cfRule>
  </conditionalFormatting>
  <conditionalFormatting sqref="M12">
    <cfRule type="expression" dxfId="8527" priority="7252" stopIfTrue="1">
      <formula>$I12="TTL"</formula>
    </cfRule>
  </conditionalFormatting>
  <conditionalFormatting sqref="M12">
    <cfRule type="expression" dxfId="8526" priority="7251" stopIfTrue="1">
      <formula>$I12="TTL"</formula>
    </cfRule>
  </conditionalFormatting>
  <conditionalFormatting sqref="M12">
    <cfRule type="expression" dxfId="8525" priority="7250" stopIfTrue="1">
      <formula>$I12="TTL"</formula>
    </cfRule>
  </conditionalFormatting>
  <conditionalFormatting sqref="M12">
    <cfRule type="expression" dxfId="8524" priority="7249" stopIfTrue="1">
      <formula>$I12="TTL"</formula>
    </cfRule>
  </conditionalFormatting>
  <conditionalFormatting sqref="M12">
    <cfRule type="expression" dxfId="8523" priority="7248" stopIfTrue="1">
      <formula>$I12="TTL"</formula>
    </cfRule>
  </conditionalFormatting>
  <conditionalFormatting sqref="M12">
    <cfRule type="expression" dxfId="8522" priority="7247" stopIfTrue="1">
      <formula>$I12="TTL"</formula>
    </cfRule>
  </conditionalFormatting>
  <conditionalFormatting sqref="M12">
    <cfRule type="expression" dxfId="8521" priority="7246" stopIfTrue="1">
      <formula>$I12="TTL"</formula>
    </cfRule>
  </conditionalFormatting>
  <conditionalFormatting sqref="M12">
    <cfRule type="expression" dxfId="8520" priority="7245" stopIfTrue="1">
      <formula>$I12="TTL"</formula>
    </cfRule>
  </conditionalFormatting>
  <conditionalFormatting sqref="M12">
    <cfRule type="expression" dxfId="8519" priority="7244" stopIfTrue="1">
      <formula>$I12="TTL"</formula>
    </cfRule>
  </conditionalFormatting>
  <conditionalFormatting sqref="M12">
    <cfRule type="expression" dxfId="8518" priority="7243" stopIfTrue="1">
      <formula>$I12="TTL"</formula>
    </cfRule>
  </conditionalFormatting>
  <conditionalFormatting sqref="M12">
    <cfRule type="expression" dxfId="8517" priority="7242" stopIfTrue="1">
      <formula>$I12="TTL"</formula>
    </cfRule>
  </conditionalFormatting>
  <conditionalFormatting sqref="M12">
    <cfRule type="expression" dxfId="8516" priority="7241" stopIfTrue="1">
      <formula>$I12="TTL"</formula>
    </cfRule>
  </conditionalFormatting>
  <conditionalFormatting sqref="M12">
    <cfRule type="expression" dxfId="8515" priority="7240" stopIfTrue="1">
      <formula>$I12="TTL"</formula>
    </cfRule>
  </conditionalFormatting>
  <conditionalFormatting sqref="M12">
    <cfRule type="expression" dxfId="8514" priority="7239" stopIfTrue="1">
      <formula>$I12="TTL"</formula>
    </cfRule>
  </conditionalFormatting>
  <conditionalFormatting sqref="M12">
    <cfRule type="expression" dxfId="8513" priority="7238" stopIfTrue="1">
      <formula>$I12="TTL"</formula>
    </cfRule>
  </conditionalFormatting>
  <conditionalFormatting sqref="M12">
    <cfRule type="expression" dxfId="8512" priority="7237" stopIfTrue="1">
      <formula>$I12="TTL"</formula>
    </cfRule>
  </conditionalFormatting>
  <conditionalFormatting sqref="M12">
    <cfRule type="expression" dxfId="8511" priority="7236" stopIfTrue="1">
      <formula>$I12="TTL"</formula>
    </cfRule>
  </conditionalFormatting>
  <conditionalFormatting sqref="M12">
    <cfRule type="expression" dxfId="8510" priority="7235" stopIfTrue="1">
      <formula>$I12="TTL"</formula>
    </cfRule>
  </conditionalFormatting>
  <conditionalFormatting sqref="M12">
    <cfRule type="expression" dxfId="8509" priority="7234" stopIfTrue="1">
      <formula>$I12="TTL"</formula>
    </cfRule>
  </conditionalFormatting>
  <conditionalFormatting sqref="M12">
    <cfRule type="expression" dxfId="8508" priority="7233" stopIfTrue="1">
      <formula>$I12="TTL"</formula>
    </cfRule>
  </conditionalFormatting>
  <conditionalFormatting sqref="M12">
    <cfRule type="expression" dxfId="8507" priority="7232" stopIfTrue="1">
      <formula>$I12="TTL"</formula>
    </cfRule>
  </conditionalFormatting>
  <conditionalFormatting sqref="M12">
    <cfRule type="expression" dxfId="8506" priority="7231" stopIfTrue="1">
      <formula>$I12="TTL"</formula>
    </cfRule>
  </conditionalFormatting>
  <conditionalFormatting sqref="M12">
    <cfRule type="expression" dxfId="8505" priority="7230" stopIfTrue="1">
      <formula>$I12="TTL"</formula>
    </cfRule>
  </conditionalFormatting>
  <conditionalFormatting sqref="M12">
    <cfRule type="expression" dxfId="8504" priority="7229" stopIfTrue="1">
      <formula>$I12="TTL"</formula>
    </cfRule>
  </conditionalFormatting>
  <conditionalFormatting sqref="M12">
    <cfRule type="expression" dxfId="8503" priority="7228" stopIfTrue="1">
      <formula>$I12="TTL"</formula>
    </cfRule>
  </conditionalFormatting>
  <conditionalFormatting sqref="M12">
    <cfRule type="expression" dxfId="8502" priority="7227" stopIfTrue="1">
      <formula>$I12="TTL"</formula>
    </cfRule>
  </conditionalFormatting>
  <conditionalFormatting sqref="M12">
    <cfRule type="expression" dxfId="8501" priority="7226" stopIfTrue="1">
      <formula>$I12="TTL"</formula>
    </cfRule>
  </conditionalFormatting>
  <conditionalFormatting sqref="M12">
    <cfRule type="expression" dxfId="8500" priority="7225" stopIfTrue="1">
      <formula>$I12="TTL"</formula>
    </cfRule>
  </conditionalFormatting>
  <conditionalFormatting sqref="M12">
    <cfRule type="expression" dxfId="8499" priority="7224" stopIfTrue="1">
      <formula>$I12="TTL"</formula>
    </cfRule>
  </conditionalFormatting>
  <conditionalFormatting sqref="M12">
    <cfRule type="expression" dxfId="8498" priority="7223" stopIfTrue="1">
      <formula>$I12="TTL"</formula>
    </cfRule>
  </conditionalFormatting>
  <conditionalFormatting sqref="M12">
    <cfRule type="expression" dxfId="8497" priority="7222" stopIfTrue="1">
      <formula>$I12="TTL"</formula>
    </cfRule>
  </conditionalFormatting>
  <conditionalFormatting sqref="M12">
    <cfRule type="expression" dxfId="8496" priority="7221" stopIfTrue="1">
      <formula>$I12="TTL"</formula>
    </cfRule>
  </conditionalFormatting>
  <conditionalFormatting sqref="M12">
    <cfRule type="expression" dxfId="8495" priority="7220" stopIfTrue="1">
      <formula>$I12="TTL"</formula>
    </cfRule>
  </conditionalFormatting>
  <conditionalFormatting sqref="M12">
    <cfRule type="expression" dxfId="8494" priority="7219" stopIfTrue="1">
      <formula>$I12="TTL"</formula>
    </cfRule>
  </conditionalFormatting>
  <conditionalFormatting sqref="M12">
    <cfRule type="expression" dxfId="8493" priority="7218" stopIfTrue="1">
      <formula>$I12="TTL"</formula>
    </cfRule>
  </conditionalFormatting>
  <conditionalFormatting sqref="M12">
    <cfRule type="expression" dxfId="8492" priority="7217" stopIfTrue="1">
      <formula>$I12="TTL"</formula>
    </cfRule>
  </conditionalFormatting>
  <conditionalFormatting sqref="M12">
    <cfRule type="expression" dxfId="8491" priority="7216" stopIfTrue="1">
      <formula>$I12="TTL"</formula>
    </cfRule>
  </conditionalFormatting>
  <conditionalFormatting sqref="M12">
    <cfRule type="expression" dxfId="8490" priority="7215" stopIfTrue="1">
      <formula>$I12="TTL"</formula>
    </cfRule>
  </conditionalFormatting>
  <conditionalFormatting sqref="M12">
    <cfRule type="expression" dxfId="8489" priority="7214" stopIfTrue="1">
      <formula>$I12="TTL"</formula>
    </cfRule>
  </conditionalFormatting>
  <conditionalFormatting sqref="M12">
    <cfRule type="expression" dxfId="8488" priority="7213" stopIfTrue="1">
      <formula>$I12="TTL"</formula>
    </cfRule>
  </conditionalFormatting>
  <conditionalFormatting sqref="M12">
    <cfRule type="expression" dxfId="8487" priority="7212" stopIfTrue="1">
      <formula>$I12="TTL"</formula>
    </cfRule>
  </conditionalFormatting>
  <conditionalFormatting sqref="M12">
    <cfRule type="expression" dxfId="8486" priority="7211" stopIfTrue="1">
      <formula>$I12="TTL"</formula>
    </cfRule>
  </conditionalFormatting>
  <conditionalFormatting sqref="M12">
    <cfRule type="expression" dxfId="8485" priority="7210" stopIfTrue="1">
      <formula>$I12="TTL"</formula>
    </cfRule>
  </conditionalFormatting>
  <conditionalFormatting sqref="M12">
    <cfRule type="expression" dxfId="8484" priority="7209" stopIfTrue="1">
      <formula>$I12="TTL"</formula>
    </cfRule>
  </conditionalFormatting>
  <conditionalFormatting sqref="M12">
    <cfRule type="expression" dxfId="8483" priority="7208" stopIfTrue="1">
      <formula>$I12="TTL"</formula>
    </cfRule>
  </conditionalFormatting>
  <conditionalFormatting sqref="M12">
    <cfRule type="expression" dxfId="8482" priority="7207" stopIfTrue="1">
      <formula>$I12="TTL"</formula>
    </cfRule>
  </conditionalFormatting>
  <conditionalFormatting sqref="M12">
    <cfRule type="expression" dxfId="8481" priority="7206" stopIfTrue="1">
      <formula>$I12="TTL"</formula>
    </cfRule>
  </conditionalFormatting>
  <conditionalFormatting sqref="M12">
    <cfRule type="expression" dxfId="8480" priority="7205" stopIfTrue="1">
      <formula>$I12="TTL"</formula>
    </cfRule>
  </conditionalFormatting>
  <conditionalFormatting sqref="M12">
    <cfRule type="expression" dxfId="8479" priority="7204" stopIfTrue="1">
      <formula>$I12="TTL"</formula>
    </cfRule>
  </conditionalFormatting>
  <conditionalFormatting sqref="M12">
    <cfRule type="expression" dxfId="8478" priority="7203" stopIfTrue="1">
      <formula>$I12="TTL"</formula>
    </cfRule>
  </conditionalFormatting>
  <conditionalFormatting sqref="M12">
    <cfRule type="expression" dxfId="8477" priority="7202" stopIfTrue="1">
      <formula>$I12="TTL"</formula>
    </cfRule>
  </conditionalFormatting>
  <conditionalFormatting sqref="M12">
    <cfRule type="expression" dxfId="8476" priority="7201" stopIfTrue="1">
      <formula>$I12="TTL"</formula>
    </cfRule>
  </conditionalFormatting>
  <conditionalFormatting sqref="M12">
    <cfRule type="expression" dxfId="8475" priority="7200" stopIfTrue="1">
      <formula>$I12="TTL"</formula>
    </cfRule>
  </conditionalFormatting>
  <conditionalFormatting sqref="M12">
    <cfRule type="expression" dxfId="8474" priority="7199" stopIfTrue="1">
      <formula>$I12="TTL"</formula>
    </cfRule>
  </conditionalFormatting>
  <conditionalFormatting sqref="M12">
    <cfRule type="expression" dxfId="8473" priority="7198" stopIfTrue="1">
      <formula>$I12="TTL"</formula>
    </cfRule>
  </conditionalFormatting>
  <conditionalFormatting sqref="M12">
    <cfRule type="expression" dxfId="8472" priority="7197" stopIfTrue="1">
      <formula>$I12="TTL"</formula>
    </cfRule>
  </conditionalFormatting>
  <conditionalFormatting sqref="M12">
    <cfRule type="expression" dxfId="8471" priority="7196" stopIfTrue="1">
      <formula>$I12="TTL"</formula>
    </cfRule>
  </conditionalFormatting>
  <conditionalFormatting sqref="M12">
    <cfRule type="expression" dxfId="8470" priority="7195" stopIfTrue="1">
      <formula>$I12="TTL"</formula>
    </cfRule>
  </conditionalFormatting>
  <conditionalFormatting sqref="M14">
    <cfRule type="expression" dxfId="8469" priority="7194" stopIfTrue="1">
      <formula>$I14="TTL"</formula>
    </cfRule>
  </conditionalFormatting>
  <conditionalFormatting sqref="M14">
    <cfRule type="expression" dxfId="8468" priority="7193" stopIfTrue="1">
      <formula>$I14="TTL"</formula>
    </cfRule>
  </conditionalFormatting>
  <conditionalFormatting sqref="M14">
    <cfRule type="expression" dxfId="8467" priority="7192" stopIfTrue="1">
      <formula>$I14="TTL"</formula>
    </cfRule>
  </conditionalFormatting>
  <conditionalFormatting sqref="M14">
    <cfRule type="expression" dxfId="8466" priority="7191" stopIfTrue="1">
      <formula>$I14="TTL"</formula>
    </cfRule>
  </conditionalFormatting>
  <conditionalFormatting sqref="M14">
    <cfRule type="expression" dxfId="8465" priority="7190" stopIfTrue="1">
      <formula>$I14="TTL"</formula>
    </cfRule>
  </conditionalFormatting>
  <conditionalFormatting sqref="M14">
    <cfRule type="expression" dxfId="8464" priority="7189" stopIfTrue="1">
      <formula>$I14="TTL"</formula>
    </cfRule>
  </conditionalFormatting>
  <conditionalFormatting sqref="M14">
    <cfRule type="expression" dxfId="8463" priority="7188" stopIfTrue="1">
      <formula>$I14="TTL"</formula>
    </cfRule>
  </conditionalFormatting>
  <conditionalFormatting sqref="M14">
    <cfRule type="expression" dxfId="8462" priority="7187" stopIfTrue="1">
      <formula>$I14="TTL"</formula>
    </cfRule>
  </conditionalFormatting>
  <conditionalFormatting sqref="M14">
    <cfRule type="expression" dxfId="8461" priority="7186" stopIfTrue="1">
      <formula>$I14="TTL"</formula>
    </cfRule>
  </conditionalFormatting>
  <conditionalFormatting sqref="M14">
    <cfRule type="expression" dxfId="8460" priority="7185" stopIfTrue="1">
      <formula>$I14="TTL"</formula>
    </cfRule>
  </conditionalFormatting>
  <conditionalFormatting sqref="M14">
    <cfRule type="expression" dxfId="8459" priority="7184" stopIfTrue="1">
      <formula>$I14="TTL"</formula>
    </cfRule>
  </conditionalFormatting>
  <conditionalFormatting sqref="M14">
    <cfRule type="expression" dxfId="8458" priority="7183" stopIfTrue="1">
      <formula>$I14="TTL"</formula>
    </cfRule>
  </conditionalFormatting>
  <conditionalFormatting sqref="M14">
    <cfRule type="expression" dxfId="8457" priority="7182" stopIfTrue="1">
      <formula>$I14="TTL"</formula>
    </cfRule>
  </conditionalFormatting>
  <conditionalFormatting sqref="M14">
    <cfRule type="expression" dxfId="8456" priority="7181" stopIfTrue="1">
      <formula>$I14="TTL"</formula>
    </cfRule>
  </conditionalFormatting>
  <conditionalFormatting sqref="M14">
    <cfRule type="expression" dxfId="8455" priority="7180" stopIfTrue="1">
      <formula>$I14="TTL"</formula>
    </cfRule>
  </conditionalFormatting>
  <conditionalFormatting sqref="M14">
    <cfRule type="expression" dxfId="8454" priority="7179" stopIfTrue="1">
      <formula>$I14="TTL"</formula>
    </cfRule>
  </conditionalFormatting>
  <conditionalFormatting sqref="M14">
    <cfRule type="expression" dxfId="8453" priority="7178" stopIfTrue="1">
      <formula>$I14="TTL"</formula>
    </cfRule>
  </conditionalFormatting>
  <conditionalFormatting sqref="M14">
    <cfRule type="expression" dxfId="8452" priority="7177" stopIfTrue="1">
      <formula>$I14="TTL"</formula>
    </cfRule>
  </conditionalFormatting>
  <conditionalFormatting sqref="M14">
    <cfRule type="expression" dxfId="8451" priority="7176" stopIfTrue="1">
      <formula>$I14="TTL"</formula>
    </cfRule>
  </conditionalFormatting>
  <conditionalFormatting sqref="M14">
    <cfRule type="expression" dxfId="8450" priority="7175" stopIfTrue="1">
      <formula>$I14="TTL"</formula>
    </cfRule>
  </conditionalFormatting>
  <conditionalFormatting sqref="M14">
    <cfRule type="expression" dxfId="8449" priority="7174" stopIfTrue="1">
      <formula>$I14="TTL"</formula>
    </cfRule>
  </conditionalFormatting>
  <conditionalFormatting sqref="M14">
    <cfRule type="expression" dxfId="8448" priority="7173" stopIfTrue="1">
      <formula>$I14="TTL"</formula>
    </cfRule>
  </conditionalFormatting>
  <conditionalFormatting sqref="M14">
    <cfRule type="expression" dxfId="8447" priority="7172" stopIfTrue="1">
      <formula>$I14="TTL"</formula>
    </cfRule>
  </conditionalFormatting>
  <conditionalFormatting sqref="M14">
    <cfRule type="expression" dxfId="8446" priority="7171" stopIfTrue="1">
      <formula>$I14="TTL"</formula>
    </cfRule>
  </conditionalFormatting>
  <conditionalFormatting sqref="M14">
    <cfRule type="expression" dxfId="8445" priority="7170" stopIfTrue="1">
      <formula>$I14="TTL"</formula>
    </cfRule>
  </conditionalFormatting>
  <conditionalFormatting sqref="M14">
    <cfRule type="expression" dxfId="8444" priority="7169" stopIfTrue="1">
      <formula>$I14="TTL"</formula>
    </cfRule>
  </conditionalFormatting>
  <conditionalFormatting sqref="M14">
    <cfRule type="expression" dxfId="8443" priority="7168" stopIfTrue="1">
      <formula>$I14="TTL"</formula>
    </cfRule>
  </conditionalFormatting>
  <conditionalFormatting sqref="M14">
    <cfRule type="expression" dxfId="8442" priority="7167" stopIfTrue="1">
      <formula>$I14="TTL"</formula>
    </cfRule>
  </conditionalFormatting>
  <conditionalFormatting sqref="M14">
    <cfRule type="expression" dxfId="8441" priority="7166" stopIfTrue="1">
      <formula>$I14="TTL"</formula>
    </cfRule>
  </conditionalFormatting>
  <conditionalFormatting sqref="M14">
    <cfRule type="expression" dxfId="8440" priority="7165" stopIfTrue="1">
      <formula>$I14="TTL"</formula>
    </cfRule>
  </conditionalFormatting>
  <conditionalFormatting sqref="M14">
    <cfRule type="expression" dxfId="8439" priority="7164" stopIfTrue="1">
      <formula>$I14="TTL"</formula>
    </cfRule>
  </conditionalFormatting>
  <conditionalFormatting sqref="M14">
    <cfRule type="expression" dxfId="8438" priority="7163" stopIfTrue="1">
      <formula>$I14="TTL"</formula>
    </cfRule>
  </conditionalFormatting>
  <conditionalFormatting sqref="M14">
    <cfRule type="expression" dxfId="8437" priority="7162" stopIfTrue="1">
      <formula>$I14="TTL"</formula>
    </cfRule>
  </conditionalFormatting>
  <conditionalFormatting sqref="M14">
    <cfRule type="expression" dxfId="8436" priority="7161" stopIfTrue="1">
      <formula>$I14="TTL"</formula>
    </cfRule>
  </conditionalFormatting>
  <conditionalFormatting sqref="M14">
    <cfRule type="expression" dxfId="8435" priority="7160" stopIfTrue="1">
      <formula>$I14="TTL"</formula>
    </cfRule>
  </conditionalFormatting>
  <conditionalFormatting sqref="M14">
    <cfRule type="expression" dxfId="8434" priority="7159" stopIfTrue="1">
      <formula>$I14="TTL"</formula>
    </cfRule>
  </conditionalFormatting>
  <conditionalFormatting sqref="M14">
    <cfRule type="expression" dxfId="8433" priority="7158" stopIfTrue="1">
      <formula>$I14="TTL"</formula>
    </cfRule>
  </conditionalFormatting>
  <conditionalFormatting sqref="M14">
    <cfRule type="expression" dxfId="8432" priority="7157" stopIfTrue="1">
      <formula>$I14="TTL"</formula>
    </cfRule>
  </conditionalFormatting>
  <conditionalFormatting sqref="M14">
    <cfRule type="expression" dxfId="8431" priority="7156" stopIfTrue="1">
      <formula>$I14="TTL"</formula>
    </cfRule>
  </conditionalFormatting>
  <conditionalFormatting sqref="M14">
    <cfRule type="expression" dxfId="8430" priority="7155" stopIfTrue="1">
      <formula>$I14="TTL"</formula>
    </cfRule>
  </conditionalFormatting>
  <conditionalFormatting sqref="M14">
    <cfRule type="expression" dxfId="8429" priority="7154" stopIfTrue="1">
      <formula>$I14="TTL"</formula>
    </cfRule>
  </conditionalFormatting>
  <conditionalFormatting sqref="M14">
    <cfRule type="expression" dxfId="8428" priority="7153" stopIfTrue="1">
      <formula>$I14="TTL"</formula>
    </cfRule>
  </conditionalFormatting>
  <conditionalFormatting sqref="M14">
    <cfRule type="expression" dxfId="8427" priority="7152" stopIfTrue="1">
      <formula>$I14="TTL"</formula>
    </cfRule>
  </conditionalFormatting>
  <conditionalFormatting sqref="M14">
    <cfRule type="expression" dxfId="8426" priority="7151" stopIfTrue="1">
      <formula>$I14="TTL"</formula>
    </cfRule>
  </conditionalFormatting>
  <conditionalFormatting sqref="M14">
    <cfRule type="expression" dxfId="8425" priority="7150" stopIfTrue="1">
      <formula>$I14="TTL"</formula>
    </cfRule>
  </conditionalFormatting>
  <conditionalFormatting sqref="M14">
    <cfRule type="expression" dxfId="8424" priority="7149" stopIfTrue="1">
      <formula>$I14="TTL"</formula>
    </cfRule>
  </conditionalFormatting>
  <conditionalFormatting sqref="M14">
    <cfRule type="expression" dxfId="8423" priority="7148" stopIfTrue="1">
      <formula>$I14="TTL"</formula>
    </cfRule>
  </conditionalFormatting>
  <conditionalFormatting sqref="M14">
    <cfRule type="expression" dxfId="8422" priority="7147" stopIfTrue="1">
      <formula>$I14="TTL"</formula>
    </cfRule>
  </conditionalFormatting>
  <conditionalFormatting sqref="M14">
    <cfRule type="expression" dxfId="8421" priority="7146" stopIfTrue="1">
      <formula>$I14="TTL"</formula>
    </cfRule>
  </conditionalFormatting>
  <conditionalFormatting sqref="M14">
    <cfRule type="expression" dxfId="8420" priority="7145" stopIfTrue="1">
      <formula>$I14="TTL"</formula>
    </cfRule>
  </conditionalFormatting>
  <conditionalFormatting sqref="M14">
    <cfRule type="expression" dxfId="8419" priority="7144" stopIfTrue="1">
      <formula>$I14="TTL"</formula>
    </cfRule>
  </conditionalFormatting>
  <conditionalFormatting sqref="M14">
    <cfRule type="expression" dxfId="8418" priority="7143" stopIfTrue="1">
      <formula>$I14="TTL"</formula>
    </cfRule>
  </conditionalFormatting>
  <conditionalFormatting sqref="M14">
    <cfRule type="expression" dxfId="8417" priority="7142" stopIfTrue="1">
      <formula>$I14="TTL"</formula>
    </cfRule>
  </conditionalFormatting>
  <conditionalFormatting sqref="M14">
    <cfRule type="expression" dxfId="8416" priority="7141" stopIfTrue="1">
      <formula>$I14="TTL"</formula>
    </cfRule>
  </conditionalFormatting>
  <conditionalFormatting sqref="M14">
    <cfRule type="expression" dxfId="8415" priority="7140" stopIfTrue="1">
      <formula>$I14="TTL"</formula>
    </cfRule>
  </conditionalFormatting>
  <conditionalFormatting sqref="M14">
    <cfRule type="expression" dxfId="8414" priority="7139" stopIfTrue="1">
      <formula>$I14="TTL"</formula>
    </cfRule>
  </conditionalFormatting>
  <conditionalFormatting sqref="M14">
    <cfRule type="expression" dxfId="8413" priority="7138" stopIfTrue="1">
      <formula>$I14="TTL"</formula>
    </cfRule>
  </conditionalFormatting>
  <conditionalFormatting sqref="M14">
    <cfRule type="expression" dxfId="8412" priority="7137" stopIfTrue="1">
      <formula>$I14="TTL"</formula>
    </cfRule>
  </conditionalFormatting>
  <conditionalFormatting sqref="M14">
    <cfRule type="expression" dxfId="8411" priority="7136" stopIfTrue="1">
      <formula>$I14="TTL"</formula>
    </cfRule>
  </conditionalFormatting>
  <conditionalFormatting sqref="M14">
    <cfRule type="expression" dxfId="8410" priority="7135" stopIfTrue="1">
      <formula>$I14="TTL"</formula>
    </cfRule>
  </conditionalFormatting>
  <conditionalFormatting sqref="M12:M14">
    <cfRule type="expression" dxfId="8409" priority="7134" stopIfTrue="1">
      <formula>$I12="TTL"</formula>
    </cfRule>
  </conditionalFormatting>
  <conditionalFormatting sqref="M12:M14">
    <cfRule type="expression" dxfId="8408" priority="7133" stopIfTrue="1">
      <formula>$I12="TTL"</formula>
    </cfRule>
  </conditionalFormatting>
  <conditionalFormatting sqref="M12:M14">
    <cfRule type="expression" dxfId="8407" priority="7132" stopIfTrue="1">
      <formula>$I12="TTL"</formula>
    </cfRule>
  </conditionalFormatting>
  <conditionalFormatting sqref="M12:M14">
    <cfRule type="expression" dxfId="8406" priority="7131" stopIfTrue="1">
      <formula>$I12="TTL"</formula>
    </cfRule>
  </conditionalFormatting>
  <conditionalFormatting sqref="M12:M14">
    <cfRule type="expression" dxfId="8405" priority="7130" stopIfTrue="1">
      <formula>$I12="TTL"</formula>
    </cfRule>
  </conditionalFormatting>
  <conditionalFormatting sqref="M12:M14">
    <cfRule type="expression" dxfId="8404" priority="7129" stopIfTrue="1">
      <formula>$I12="TTL"</formula>
    </cfRule>
  </conditionalFormatting>
  <conditionalFormatting sqref="M12:M14">
    <cfRule type="expression" dxfId="8403" priority="7128" stopIfTrue="1">
      <formula>$I12="TTL"</formula>
    </cfRule>
  </conditionalFormatting>
  <conditionalFormatting sqref="M12:M14">
    <cfRule type="expression" dxfId="8402" priority="7127" stopIfTrue="1">
      <formula>$I12="TTL"</formula>
    </cfRule>
  </conditionalFormatting>
  <conditionalFormatting sqref="M12:M14">
    <cfRule type="expression" dxfId="8401" priority="7126" stopIfTrue="1">
      <formula>$I12="TTL"</formula>
    </cfRule>
  </conditionalFormatting>
  <conditionalFormatting sqref="M12:M14">
    <cfRule type="expression" dxfId="8400" priority="7125" stopIfTrue="1">
      <formula>$I12="TTL"</formula>
    </cfRule>
  </conditionalFormatting>
  <conditionalFormatting sqref="M12:M14">
    <cfRule type="expression" dxfId="8399" priority="7124" stopIfTrue="1">
      <formula>$I12="TTL"</formula>
    </cfRule>
  </conditionalFormatting>
  <conditionalFormatting sqref="M12:M14">
    <cfRule type="expression" dxfId="8398" priority="7123" stopIfTrue="1">
      <formula>$I12="TTL"</formula>
    </cfRule>
  </conditionalFormatting>
  <conditionalFormatting sqref="M12:M14">
    <cfRule type="expression" dxfId="8397" priority="7122" stopIfTrue="1">
      <formula>$I12="TTL"</formula>
    </cfRule>
  </conditionalFormatting>
  <conditionalFormatting sqref="M12:M14">
    <cfRule type="expression" dxfId="8396" priority="7121" stopIfTrue="1">
      <formula>$I12="TTL"</formula>
    </cfRule>
  </conditionalFormatting>
  <conditionalFormatting sqref="M12:M14">
    <cfRule type="expression" dxfId="8395" priority="7120" stopIfTrue="1">
      <formula>$I12="TTL"</formula>
    </cfRule>
  </conditionalFormatting>
  <conditionalFormatting sqref="M12:M14">
    <cfRule type="expression" dxfId="8394" priority="7119" stopIfTrue="1">
      <formula>$I12="TTL"</formula>
    </cfRule>
  </conditionalFormatting>
  <conditionalFormatting sqref="M12:M14">
    <cfRule type="expression" dxfId="8393" priority="7118" stopIfTrue="1">
      <formula>$I12="TTL"</formula>
    </cfRule>
  </conditionalFormatting>
  <conditionalFormatting sqref="M12:M14">
    <cfRule type="expression" dxfId="8392" priority="7117" stopIfTrue="1">
      <formula>$I12="TTL"</formula>
    </cfRule>
  </conditionalFormatting>
  <conditionalFormatting sqref="M12:M14">
    <cfRule type="expression" dxfId="8391" priority="7116" stopIfTrue="1">
      <formula>$I12="TTL"</formula>
    </cfRule>
  </conditionalFormatting>
  <conditionalFormatting sqref="M12:M14">
    <cfRule type="expression" dxfId="8390" priority="7115" stopIfTrue="1">
      <formula>$I12="TTL"</formula>
    </cfRule>
  </conditionalFormatting>
  <conditionalFormatting sqref="M12:M14">
    <cfRule type="expression" dxfId="8389" priority="7114" stopIfTrue="1">
      <formula>$I12="TTL"</formula>
    </cfRule>
  </conditionalFormatting>
  <conditionalFormatting sqref="M12:M14">
    <cfRule type="expression" dxfId="8388" priority="7113" stopIfTrue="1">
      <formula>$I12="TTL"</formula>
    </cfRule>
  </conditionalFormatting>
  <conditionalFormatting sqref="M12:M14">
    <cfRule type="expression" dxfId="8387" priority="7112" stopIfTrue="1">
      <formula>$I12="TTL"</formula>
    </cfRule>
  </conditionalFormatting>
  <conditionalFormatting sqref="M12:M14">
    <cfRule type="expression" dxfId="8386" priority="7111" stopIfTrue="1">
      <formula>$I12="TTL"</formula>
    </cfRule>
  </conditionalFormatting>
  <conditionalFormatting sqref="M12:M14">
    <cfRule type="expression" dxfId="8385" priority="7110" stopIfTrue="1">
      <formula>$I12="TTL"</formula>
    </cfRule>
  </conditionalFormatting>
  <conditionalFormatting sqref="M12:M14">
    <cfRule type="expression" dxfId="8384" priority="7109" stopIfTrue="1">
      <formula>$I12="TTL"</formula>
    </cfRule>
  </conditionalFormatting>
  <conditionalFormatting sqref="M12:M14">
    <cfRule type="expression" dxfId="8383" priority="7108" stopIfTrue="1">
      <formula>$I12="TTL"</formula>
    </cfRule>
  </conditionalFormatting>
  <conditionalFormatting sqref="M12:M14">
    <cfRule type="expression" dxfId="8382" priority="7107" stopIfTrue="1">
      <formula>$I12="TTL"</formula>
    </cfRule>
  </conditionalFormatting>
  <conditionalFormatting sqref="M12:M14">
    <cfRule type="expression" dxfId="8381" priority="7106" stopIfTrue="1">
      <formula>$I12="TTL"</formula>
    </cfRule>
  </conditionalFormatting>
  <conditionalFormatting sqref="M12:M14">
    <cfRule type="expression" dxfId="8380" priority="7105" stopIfTrue="1">
      <formula>$I12="TTL"</formula>
    </cfRule>
  </conditionalFormatting>
  <conditionalFormatting sqref="M12:M14">
    <cfRule type="expression" dxfId="8379" priority="7104" stopIfTrue="1">
      <formula>$I12="TTL"</formula>
    </cfRule>
  </conditionalFormatting>
  <conditionalFormatting sqref="M12:M14">
    <cfRule type="expression" dxfId="8378" priority="7103" stopIfTrue="1">
      <formula>$I12="TTL"</formula>
    </cfRule>
  </conditionalFormatting>
  <conditionalFormatting sqref="M12:M14">
    <cfRule type="expression" dxfId="8377" priority="7102" stopIfTrue="1">
      <formula>$I12="TTL"</formula>
    </cfRule>
  </conditionalFormatting>
  <conditionalFormatting sqref="M12:M14">
    <cfRule type="expression" dxfId="8376" priority="7101" stopIfTrue="1">
      <formula>$I12="TTL"</formula>
    </cfRule>
  </conditionalFormatting>
  <conditionalFormatting sqref="M12:M14">
    <cfRule type="expression" dxfId="8375" priority="7100" stopIfTrue="1">
      <formula>$I12="TTL"</formula>
    </cfRule>
  </conditionalFormatting>
  <conditionalFormatting sqref="M12:M14">
    <cfRule type="expression" dxfId="8374" priority="7099" stopIfTrue="1">
      <formula>$I12="TTL"</formula>
    </cfRule>
  </conditionalFormatting>
  <conditionalFormatting sqref="M12:M14">
    <cfRule type="expression" dxfId="8373" priority="7098" stopIfTrue="1">
      <formula>$I12="TTL"</formula>
    </cfRule>
  </conditionalFormatting>
  <conditionalFormatting sqref="M12:M14">
    <cfRule type="expression" dxfId="8372" priority="7097" stopIfTrue="1">
      <formula>$I12="TTL"</formula>
    </cfRule>
  </conditionalFormatting>
  <conditionalFormatting sqref="M12:M14">
    <cfRule type="expression" dxfId="8371" priority="7096" stopIfTrue="1">
      <formula>$I12="TTL"</formula>
    </cfRule>
  </conditionalFormatting>
  <conditionalFormatting sqref="M12:M14">
    <cfRule type="expression" dxfId="8370" priority="7095" stopIfTrue="1">
      <formula>$I12="TTL"</formula>
    </cfRule>
  </conditionalFormatting>
  <conditionalFormatting sqref="M12:M14">
    <cfRule type="expression" dxfId="8369" priority="7094" stopIfTrue="1">
      <formula>$I12="TTL"</formula>
    </cfRule>
  </conditionalFormatting>
  <conditionalFormatting sqref="M12:M14">
    <cfRule type="expression" dxfId="8368" priority="7093" stopIfTrue="1">
      <formula>$I12="TTL"</formula>
    </cfRule>
  </conditionalFormatting>
  <conditionalFormatting sqref="M12:M14">
    <cfRule type="expression" dxfId="8367" priority="7092" stopIfTrue="1">
      <formula>$I12="TTL"</formula>
    </cfRule>
  </conditionalFormatting>
  <conditionalFormatting sqref="M12:M14">
    <cfRule type="expression" dxfId="8366" priority="7091" stopIfTrue="1">
      <formula>$I12="TTL"</formula>
    </cfRule>
  </conditionalFormatting>
  <conditionalFormatting sqref="M12:M14">
    <cfRule type="expression" dxfId="8365" priority="7090" stopIfTrue="1">
      <formula>$I12="TTL"</formula>
    </cfRule>
  </conditionalFormatting>
  <conditionalFormatting sqref="M12:M14">
    <cfRule type="expression" dxfId="8364" priority="7089" stopIfTrue="1">
      <formula>$I12="TTL"</formula>
    </cfRule>
  </conditionalFormatting>
  <conditionalFormatting sqref="M12:M14">
    <cfRule type="expression" dxfId="8363" priority="7088" stopIfTrue="1">
      <formula>$I12="TTL"</formula>
    </cfRule>
  </conditionalFormatting>
  <conditionalFormatting sqref="M12:M14">
    <cfRule type="expression" dxfId="8362" priority="7087" stopIfTrue="1">
      <formula>$I12="TTL"</formula>
    </cfRule>
  </conditionalFormatting>
  <conditionalFormatting sqref="M12:M14">
    <cfRule type="expression" dxfId="8361" priority="7086" stopIfTrue="1">
      <formula>$I12="TTL"</formula>
    </cfRule>
  </conditionalFormatting>
  <conditionalFormatting sqref="M12:M14">
    <cfRule type="expression" dxfId="8360" priority="7085" stopIfTrue="1">
      <formula>$I12="TTL"</formula>
    </cfRule>
  </conditionalFormatting>
  <conditionalFormatting sqref="M12:M14">
    <cfRule type="expression" dxfId="8359" priority="7084" stopIfTrue="1">
      <formula>$I12="TTL"</formula>
    </cfRule>
  </conditionalFormatting>
  <conditionalFormatting sqref="M12:M14">
    <cfRule type="expression" dxfId="8358" priority="7083" stopIfTrue="1">
      <formula>$I12="TTL"</formula>
    </cfRule>
  </conditionalFormatting>
  <conditionalFormatting sqref="M12:M14">
    <cfRule type="expression" dxfId="8357" priority="7082" stopIfTrue="1">
      <formula>$I12="TTL"</formula>
    </cfRule>
  </conditionalFormatting>
  <conditionalFormatting sqref="M12:M14">
    <cfRule type="expression" dxfId="8356" priority="7081" stopIfTrue="1">
      <formula>$I12="TTL"</formula>
    </cfRule>
  </conditionalFormatting>
  <conditionalFormatting sqref="M12:M14">
    <cfRule type="expression" dxfId="8355" priority="7080" stopIfTrue="1">
      <formula>$I12="TTL"</formula>
    </cfRule>
  </conditionalFormatting>
  <conditionalFormatting sqref="M12:M14">
    <cfRule type="expression" dxfId="8354" priority="7079" stopIfTrue="1">
      <formula>$I12="TTL"</formula>
    </cfRule>
  </conditionalFormatting>
  <conditionalFormatting sqref="M12:M14">
    <cfRule type="expression" dxfId="8353" priority="7078" stopIfTrue="1">
      <formula>$I12="TTL"</formula>
    </cfRule>
  </conditionalFormatting>
  <conditionalFormatting sqref="M12:M14">
    <cfRule type="expression" dxfId="8352" priority="7077" stopIfTrue="1">
      <formula>$I12="TTL"</formula>
    </cfRule>
  </conditionalFormatting>
  <conditionalFormatting sqref="M12:M14">
    <cfRule type="expression" dxfId="8351" priority="7076" stopIfTrue="1">
      <formula>$I12="TTL"</formula>
    </cfRule>
  </conditionalFormatting>
  <conditionalFormatting sqref="M12:M14">
    <cfRule type="expression" dxfId="8350" priority="7075" stopIfTrue="1">
      <formula>$I12="TTL"</formula>
    </cfRule>
  </conditionalFormatting>
  <conditionalFormatting sqref="M10">
    <cfRule type="expression" dxfId="8349" priority="7074" stopIfTrue="1">
      <formula>$I10="TTL"</formula>
    </cfRule>
  </conditionalFormatting>
  <conditionalFormatting sqref="M10">
    <cfRule type="expression" dxfId="8348" priority="7073" stopIfTrue="1">
      <formula>$I10="TTL"</formula>
    </cfRule>
  </conditionalFormatting>
  <conditionalFormatting sqref="M10">
    <cfRule type="expression" dxfId="8347" priority="7072" stopIfTrue="1">
      <formula>$I10="TTL"</formula>
    </cfRule>
  </conditionalFormatting>
  <conditionalFormatting sqref="M10">
    <cfRule type="expression" dxfId="8346" priority="7071" stopIfTrue="1">
      <formula>$I10="TTL"</formula>
    </cfRule>
  </conditionalFormatting>
  <conditionalFormatting sqref="M10">
    <cfRule type="expression" dxfId="8345" priority="7070" stopIfTrue="1">
      <formula>$I10="TTL"</formula>
    </cfRule>
  </conditionalFormatting>
  <conditionalFormatting sqref="M10">
    <cfRule type="expression" dxfId="8344" priority="7069" stopIfTrue="1">
      <formula>$I10="TTL"</formula>
    </cfRule>
  </conditionalFormatting>
  <conditionalFormatting sqref="M10">
    <cfRule type="expression" dxfId="8343" priority="7068" stopIfTrue="1">
      <formula>$I10="TTL"</formula>
    </cfRule>
  </conditionalFormatting>
  <conditionalFormatting sqref="M10">
    <cfRule type="expression" dxfId="8342" priority="7067" stopIfTrue="1">
      <formula>$I10="TTL"</formula>
    </cfRule>
  </conditionalFormatting>
  <conditionalFormatting sqref="M10">
    <cfRule type="expression" dxfId="8341" priority="7066" stopIfTrue="1">
      <formula>$I10="TTL"</formula>
    </cfRule>
  </conditionalFormatting>
  <conditionalFormatting sqref="M10">
    <cfRule type="expression" dxfId="8340" priority="7065" stopIfTrue="1">
      <formula>$I10="TTL"</formula>
    </cfRule>
  </conditionalFormatting>
  <conditionalFormatting sqref="M10">
    <cfRule type="expression" dxfId="8339" priority="7064" stopIfTrue="1">
      <formula>$I10="TTL"</formula>
    </cfRule>
  </conditionalFormatting>
  <conditionalFormatting sqref="M10">
    <cfRule type="expression" dxfId="8338" priority="7063" stopIfTrue="1">
      <formula>$I10="TTL"</formula>
    </cfRule>
  </conditionalFormatting>
  <conditionalFormatting sqref="M10">
    <cfRule type="expression" dxfId="8337" priority="7062" stopIfTrue="1">
      <formula>$I10="TTL"</formula>
    </cfRule>
  </conditionalFormatting>
  <conditionalFormatting sqref="M10">
    <cfRule type="expression" dxfId="8336" priority="7061" stopIfTrue="1">
      <formula>$I10="TTL"</formula>
    </cfRule>
  </conditionalFormatting>
  <conditionalFormatting sqref="M10">
    <cfRule type="expression" dxfId="8335" priority="7060" stopIfTrue="1">
      <formula>$I10="TTL"</formula>
    </cfRule>
  </conditionalFormatting>
  <conditionalFormatting sqref="M10">
    <cfRule type="expression" dxfId="8334" priority="7059" stopIfTrue="1">
      <formula>$I10="TTL"</formula>
    </cfRule>
  </conditionalFormatting>
  <conditionalFormatting sqref="M10">
    <cfRule type="expression" dxfId="8333" priority="7058" stopIfTrue="1">
      <formula>$I10="TTL"</formula>
    </cfRule>
  </conditionalFormatting>
  <conditionalFormatting sqref="M10">
    <cfRule type="expression" dxfId="8332" priority="7057" stopIfTrue="1">
      <formula>$I10="TTL"</formula>
    </cfRule>
  </conditionalFormatting>
  <conditionalFormatting sqref="M10">
    <cfRule type="expression" dxfId="8331" priority="7056" stopIfTrue="1">
      <formula>$I10="TTL"</formula>
    </cfRule>
  </conditionalFormatting>
  <conditionalFormatting sqref="M10">
    <cfRule type="expression" dxfId="8330" priority="7055" stopIfTrue="1">
      <formula>$I10="TTL"</formula>
    </cfRule>
  </conditionalFormatting>
  <conditionalFormatting sqref="M10">
    <cfRule type="expression" dxfId="8329" priority="7054" stopIfTrue="1">
      <formula>$I10="TTL"</formula>
    </cfRule>
  </conditionalFormatting>
  <conditionalFormatting sqref="M10">
    <cfRule type="expression" dxfId="8328" priority="7053" stopIfTrue="1">
      <formula>$I10="TTL"</formula>
    </cfRule>
  </conditionalFormatting>
  <conditionalFormatting sqref="M10">
    <cfRule type="expression" dxfId="8327" priority="7052" stopIfTrue="1">
      <formula>$I10="TTL"</formula>
    </cfRule>
  </conditionalFormatting>
  <conditionalFormatting sqref="M10">
    <cfRule type="expression" dxfId="8326" priority="7051" stopIfTrue="1">
      <formula>$I10="TTL"</formula>
    </cfRule>
  </conditionalFormatting>
  <conditionalFormatting sqref="M10">
    <cfRule type="expression" dxfId="8325" priority="7050" stopIfTrue="1">
      <formula>$I10="TTL"</formula>
    </cfRule>
  </conditionalFormatting>
  <conditionalFormatting sqref="M10">
    <cfRule type="expression" dxfId="8324" priority="7049" stopIfTrue="1">
      <formula>$I10="TTL"</formula>
    </cfRule>
  </conditionalFormatting>
  <conditionalFormatting sqref="M10">
    <cfRule type="expression" dxfId="8323" priority="7048" stopIfTrue="1">
      <formula>$I10="TTL"</formula>
    </cfRule>
  </conditionalFormatting>
  <conditionalFormatting sqref="M10">
    <cfRule type="expression" dxfId="8322" priority="7047" stopIfTrue="1">
      <formula>$I10="TTL"</formula>
    </cfRule>
  </conditionalFormatting>
  <conditionalFormatting sqref="M10">
    <cfRule type="expression" dxfId="8321" priority="7046" stopIfTrue="1">
      <formula>$I10="TTL"</formula>
    </cfRule>
  </conditionalFormatting>
  <conditionalFormatting sqref="M10">
    <cfRule type="expression" dxfId="8320" priority="7045" stopIfTrue="1">
      <formula>$I10="TTL"</formula>
    </cfRule>
  </conditionalFormatting>
  <conditionalFormatting sqref="M10">
    <cfRule type="expression" dxfId="8319" priority="7044" stopIfTrue="1">
      <formula>$I10="TTL"</formula>
    </cfRule>
  </conditionalFormatting>
  <conditionalFormatting sqref="M10">
    <cfRule type="expression" dxfId="8318" priority="7043" stopIfTrue="1">
      <formula>$I10="TTL"</formula>
    </cfRule>
  </conditionalFormatting>
  <conditionalFormatting sqref="M10">
    <cfRule type="expression" dxfId="8317" priority="7042" stopIfTrue="1">
      <formula>$I10="TTL"</formula>
    </cfRule>
  </conditionalFormatting>
  <conditionalFormatting sqref="M10">
    <cfRule type="expression" dxfId="8316" priority="7041" stopIfTrue="1">
      <formula>$I10="TTL"</formula>
    </cfRule>
  </conditionalFormatting>
  <conditionalFormatting sqref="M10">
    <cfRule type="expression" dxfId="8315" priority="7040" stopIfTrue="1">
      <formula>$I10="TTL"</formula>
    </cfRule>
  </conditionalFormatting>
  <conditionalFormatting sqref="M10">
    <cfRule type="expression" dxfId="8314" priority="7039" stopIfTrue="1">
      <formula>$I10="TTL"</formula>
    </cfRule>
  </conditionalFormatting>
  <conditionalFormatting sqref="M10">
    <cfRule type="expression" dxfId="8313" priority="7038" stopIfTrue="1">
      <formula>$I10="TTL"</formula>
    </cfRule>
  </conditionalFormatting>
  <conditionalFormatting sqref="M10">
    <cfRule type="expression" dxfId="8312" priority="7037" stopIfTrue="1">
      <formula>$I10="TTL"</formula>
    </cfRule>
  </conditionalFormatting>
  <conditionalFormatting sqref="M10">
    <cfRule type="expression" dxfId="8311" priority="7036" stopIfTrue="1">
      <formula>$I10="TTL"</formula>
    </cfRule>
  </conditionalFormatting>
  <conditionalFormatting sqref="M10">
    <cfRule type="expression" dxfId="8310" priority="7035" stopIfTrue="1">
      <formula>$I10="TTL"</formula>
    </cfRule>
  </conditionalFormatting>
  <conditionalFormatting sqref="M10">
    <cfRule type="expression" dxfId="8309" priority="7034" stopIfTrue="1">
      <formula>$I10="TTL"</formula>
    </cfRule>
  </conditionalFormatting>
  <conditionalFormatting sqref="M10">
    <cfRule type="expression" dxfId="8308" priority="7033" stopIfTrue="1">
      <formula>$I10="TTL"</formula>
    </cfRule>
  </conditionalFormatting>
  <conditionalFormatting sqref="M10">
    <cfRule type="expression" dxfId="8307" priority="7032" stopIfTrue="1">
      <formula>$I10="TTL"</formula>
    </cfRule>
  </conditionalFormatting>
  <conditionalFormatting sqref="M10">
    <cfRule type="expression" dxfId="8306" priority="7031" stopIfTrue="1">
      <formula>$I10="TTL"</formula>
    </cfRule>
  </conditionalFormatting>
  <conditionalFormatting sqref="M10">
    <cfRule type="expression" dxfId="8305" priority="7030" stopIfTrue="1">
      <formula>$I10="TTL"</formula>
    </cfRule>
  </conditionalFormatting>
  <conditionalFormatting sqref="M10">
    <cfRule type="expression" dxfId="8304" priority="7029" stopIfTrue="1">
      <formula>$I10="TTL"</formula>
    </cfRule>
  </conditionalFormatting>
  <conditionalFormatting sqref="M10">
    <cfRule type="expression" dxfId="8303" priority="7028" stopIfTrue="1">
      <formula>$I10="TTL"</formula>
    </cfRule>
  </conditionalFormatting>
  <conditionalFormatting sqref="M10">
    <cfRule type="expression" dxfId="8302" priority="7027" stopIfTrue="1">
      <formula>$I10="TTL"</formula>
    </cfRule>
  </conditionalFormatting>
  <conditionalFormatting sqref="M10">
    <cfRule type="expression" dxfId="8301" priority="7026" stopIfTrue="1">
      <formula>$I10="TTL"</formula>
    </cfRule>
  </conditionalFormatting>
  <conditionalFormatting sqref="M10">
    <cfRule type="expression" dxfId="8300" priority="7025" stopIfTrue="1">
      <formula>$I10="TTL"</formula>
    </cfRule>
  </conditionalFormatting>
  <conditionalFormatting sqref="M10">
    <cfRule type="expression" dxfId="8299" priority="7024" stopIfTrue="1">
      <formula>$I10="TTL"</formula>
    </cfRule>
  </conditionalFormatting>
  <conditionalFormatting sqref="M10">
    <cfRule type="expression" dxfId="8298" priority="7023" stopIfTrue="1">
      <formula>$I10="TTL"</formula>
    </cfRule>
  </conditionalFormatting>
  <conditionalFormatting sqref="M10">
    <cfRule type="expression" dxfId="8297" priority="7022" stopIfTrue="1">
      <formula>$I10="TTL"</formula>
    </cfRule>
  </conditionalFormatting>
  <conditionalFormatting sqref="M10">
    <cfRule type="expression" dxfId="8296" priority="7021" stopIfTrue="1">
      <formula>$I10="TTL"</formula>
    </cfRule>
  </conditionalFormatting>
  <conditionalFormatting sqref="M10">
    <cfRule type="expression" dxfId="8295" priority="7020" stopIfTrue="1">
      <formula>$I10="TTL"</formula>
    </cfRule>
  </conditionalFormatting>
  <conditionalFormatting sqref="M10">
    <cfRule type="expression" dxfId="8294" priority="7019" stopIfTrue="1">
      <formula>$I10="TTL"</formula>
    </cfRule>
  </conditionalFormatting>
  <conditionalFormatting sqref="M10">
    <cfRule type="expression" dxfId="8293" priority="7018" stopIfTrue="1">
      <formula>$I10="TTL"</formula>
    </cfRule>
  </conditionalFormatting>
  <conditionalFormatting sqref="M10">
    <cfRule type="expression" dxfId="8292" priority="7017" stopIfTrue="1">
      <formula>$I10="TTL"</formula>
    </cfRule>
  </conditionalFormatting>
  <conditionalFormatting sqref="M10">
    <cfRule type="expression" dxfId="8291" priority="7016" stopIfTrue="1">
      <formula>$I10="TTL"</formula>
    </cfRule>
  </conditionalFormatting>
  <conditionalFormatting sqref="M10">
    <cfRule type="expression" dxfId="8290" priority="7015" stopIfTrue="1">
      <formula>$I10="TTL"</formula>
    </cfRule>
  </conditionalFormatting>
  <conditionalFormatting sqref="M10">
    <cfRule type="expression" dxfId="8289" priority="7014" stopIfTrue="1">
      <formula>$I10="TTL"</formula>
    </cfRule>
  </conditionalFormatting>
  <conditionalFormatting sqref="M10">
    <cfRule type="expression" dxfId="8288" priority="7013" stopIfTrue="1">
      <formula>$I10="TTL"</formula>
    </cfRule>
  </conditionalFormatting>
  <conditionalFormatting sqref="M10">
    <cfRule type="expression" dxfId="8287" priority="7012" stopIfTrue="1">
      <formula>$I10="TTL"</formula>
    </cfRule>
  </conditionalFormatting>
  <conditionalFormatting sqref="M10">
    <cfRule type="expression" dxfId="8286" priority="7011" stopIfTrue="1">
      <formula>$I10="TTL"</formula>
    </cfRule>
  </conditionalFormatting>
  <conditionalFormatting sqref="M10">
    <cfRule type="expression" dxfId="8285" priority="7010" stopIfTrue="1">
      <formula>$I10="TTL"</formula>
    </cfRule>
  </conditionalFormatting>
  <conditionalFormatting sqref="M10">
    <cfRule type="expression" dxfId="8284" priority="7009" stopIfTrue="1">
      <formula>$I10="TTL"</formula>
    </cfRule>
  </conditionalFormatting>
  <conditionalFormatting sqref="M10">
    <cfRule type="expression" dxfId="8283" priority="7008" stopIfTrue="1">
      <formula>$I10="TTL"</formula>
    </cfRule>
  </conditionalFormatting>
  <conditionalFormatting sqref="M10">
    <cfRule type="expression" dxfId="8282" priority="7007" stopIfTrue="1">
      <formula>$I10="TTL"</formula>
    </cfRule>
  </conditionalFormatting>
  <conditionalFormatting sqref="M10">
    <cfRule type="expression" dxfId="8281" priority="7006" stopIfTrue="1">
      <formula>$I10="TTL"</formula>
    </cfRule>
  </conditionalFormatting>
  <conditionalFormatting sqref="M10">
    <cfRule type="expression" dxfId="8280" priority="7005" stopIfTrue="1">
      <formula>$I10="TTL"</formula>
    </cfRule>
  </conditionalFormatting>
  <conditionalFormatting sqref="M10">
    <cfRule type="expression" dxfId="8279" priority="7004" stopIfTrue="1">
      <formula>$I10="TTL"</formula>
    </cfRule>
  </conditionalFormatting>
  <conditionalFormatting sqref="M10">
    <cfRule type="expression" dxfId="8278" priority="7003" stopIfTrue="1">
      <formula>$I10="TTL"</formula>
    </cfRule>
  </conditionalFormatting>
  <conditionalFormatting sqref="M10">
    <cfRule type="expression" dxfId="8277" priority="7002" stopIfTrue="1">
      <formula>$I10="TTL"</formula>
    </cfRule>
  </conditionalFormatting>
  <conditionalFormatting sqref="M10">
    <cfRule type="expression" dxfId="8276" priority="7001" stopIfTrue="1">
      <formula>$I10="TTL"</formula>
    </cfRule>
  </conditionalFormatting>
  <conditionalFormatting sqref="M10">
    <cfRule type="expression" dxfId="8275" priority="7000" stopIfTrue="1">
      <formula>$I10="TTL"</formula>
    </cfRule>
  </conditionalFormatting>
  <conditionalFormatting sqref="M10">
    <cfRule type="expression" dxfId="8274" priority="6999" stopIfTrue="1">
      <formula>$I10="TTL"</formula>
    </cfRule>
  </conditionalFormatting>
  <conditionalFormatting sqref="M10">
    <cfRule type="expression" dxfId="8273" priority="6998" stopIfTrue="1">
      <formula>$I10="TTL"</formula>
    </cfRule>
  </conditionalFormatting>
  <conditionalFormatting sqref="M10">
    <cfRule type="expression" dxfId="8272" priority="6997" stopIfTrue="1">
      <formula>$I10="TTL"</formula>
    </cfRule>
  </conditionalFormatting>
  <conditionalFormatting sqref="M10">
    <cfRule type="expression" dxfId="8271" priority="6996" stopIfTrue="1">
      <formula>$I10="TTL"</formula>
    </cfRule>
  </conditionalFormatting>
  <conditionalFormatting sqref="M10">
    <cfRule type="expression" dxfId="8270" priority="6995" stopIfTrue="1">
      <formula>$I10="TTL"</formula>
    </cfRule>
  </conditionalFormatting>
  <conditionalFormatting sqref="M10">
    <cfRule type="expression" dxfId="8269" priority="6994" stopIfTrue="1">
      <formula>$I10="TTL"</formula>
    </cfRule>
  </conditionalFormatting>
  <conditionalFormatting sqref="M10">
    <cfRule type="expression" dxfId="8268" priority="6993" stopIfTrue="1">
      <formula>$I10="TTL"</formula>
    </cfRule>
  </conditionalFormatting>
  <conditionalFormatting sqref="M10">
    <cfRule type="expression" dxfId="8267" priority="6992" stopIfTrue="1">
      <formula>$I10="TTL"</formula>
    </cfRule>
  </conditionalFormatting>
  <conditionalFormatting sqref="M10">
    <cfRule type="expression" dxfId="8266" priority="6991" stopIfTrue="1">
      <formula>$I10="TTL"</formula>
    </cfRule>
  </conditionalFormatting>
  <conditionalFormatting sqref="M10">
    <cfRule type="expression" dxfId="8265" priority="6990" stopIfTrue="1">
      <formula>$I10="TTL"</formula>
    </cfRule>
  </conditionalFormatting>
  <conditionalFormatting sqref="M10">
    <cfRule type="expression" dxfId="8264" priority="6989" stopIfTrue="1">
      <formula>$I10="TTL"</formula>
    </cfRule>
  </conditionalFormatting>
  <conditionalFormatting sqref="M10">
    <cfRule type="expression" dxfId="8263" priority="6988" stopIfTrue="1">
      <formula>$I10="TTL"</formula>
    </cfRule>
  </conditionalFormatting>
  <conditionalFormatting sqref="M10">
    <cfRule type="expression" dxfId="8262" priority="6987" stopIfTrue="1">
      <formula>$I10="TTL"</formula>
    </cfRule>
  </conditionalFormatting>
  <conditionalFormatting sqref="M10">
    <cfRule type="expression" dxfId="8261" priority="6986" stopIfTrue="1">
      <formula>$I10="TTL"</formula>
    </cfRule>
  </conditionalFormatting>
  <conditionalFormatting sqref="M10">
    <cfRule type="expression" dxfId="8260" priority="6985" stopIfTrue="1">
      <formula>$I10="TTL"</formula>
    </cfRule>
  </conditionalFormatting>
  <conditionalFormatting sqref="M10">
    <cfRule type="expression" dxfId="8259" priority="6984" stopIfTrue="1">
      <formula>$I10="TTL"</formula>
    </cfRule>
  </conditionalFormatting>
  <conditionalFormatting sqref="M10">
    <cfRule type="expression" dxfId="8258" priority="6983" stopIfTrue="1">
      <formula>$I10="TTL"</formula>
    </cfRule>
  </conditionalFormatting>
  <conditionalFormatting sqref="M10">
    <cfRule type="expression" dxfId="8257" priority="6982" stopIfTrue="1">
      <formula>$I10="TTL"</formula>
    </cfRule>
  </conditionalFormatting>
  <conditionalFormatting sqref="M10">
    <cfRule type="expression" dxfId="8256" priority="6981" stopIfTrue="1">
      <formula>$I10="TTL"</formula>
    </cfRule>
  </conditionalFormatting>
  <conditionalFormatting sqref="M10">
    <cfRule type="expression" dxfId="8255" priority="6980" stopIfTrue="1">
      <formula>$I10="TTL"</formula>
    </cfRule>
  </conditionalFormatting>
  <conditionalFormatting sqref="M10">
    <cfRule type="expression" dxfId="8254" priority="6979" stopIfTrue="1">
      <formula>$I10="TTL"</formula>
    </cfRule>
  </conditionalFormatting>
  <conditionalFormatting sqref="M10">
    <cfRule type="expression" dxfId="8253" priority="6978" stopIfTrue="1">
      <formula>$I10="TTL"</formula>
    </cfRule>
  </conditionalFormatting>
  <conditionalFormatting sqref="M10">
    <cfRule type="expression" dxfId="8252" priority="6977" stopIfTrue="1">
      <formula>$I10="TTL"</formula>
    </cfRule>
  </conditionalFormatting>
  <conditionalFormatting sqref="M10">
    <cfRule type="expression" dxfId="8251" priority="6976" stopIfTrue="1">
      <formula>$I10="TTL"</formula>
    </cfRule>
  </conditionalFormatting>
  <conditionalFormatting sqref="M10">
    <cfRule type="expression" dxfId="8250" priority="6975" stopIfTrue="1">
      <formula>$I10="TTL"</formula>
    </cfRule>
  </conditionalFormatting>
  <conditionalFormatting sqref="M10">
    <cfRule type="expression" dxfId="8249" priority="6974" stopIfTrue="1">
      <formula>$I10="TTL"</formula>
    </cfRule>
  </conditionalFormatting>
  <conditionalFormatting sqref="M10">
    <cfRule type="expression" dxfId="8248" priority="6973" stopIfTrue="1">
      <formula>$I10="TTL"</formula>
    </cfRule>
  </conditionalFormatting>
  <conditionalFormatting sqref="M10">
    <cfRule type="expression" dxfId="8247" priority="6972" stopIfTrue="1">
      <formula>$I10="TTL"</formula>
    </cfRule>
  </conditionalFormatting>
  <conditionalFormatting sqref="M10">
    <cfRule type="expression" dxfId="8246" priority="6971" stopIfTrue="1">
      <formula>$I10="TTL"</formula>
    </cfRule>
  </conditionalFormatting>
  <conditionalFormatting sqref="M10">
    <cfRule type="expression" dxfId="8245" priority="6970" stopIfTrue="1">
      <formula>$I10="TTL"</formula>
    </cfRule>
  </conditionalFormatting>
  <conditionalFormatting sqref="M10">
    <cfRule type="expression" dxfId="8244" priority="6969" stopIfTrue="1">
      <formula>$I10="TTL"</formula>
    </cfRule>
  </conditionalFormatting>
  <conditionalFormatting sqref="M10">
    <cfRule type="expression" dxfId="8243" priority="6968" stopIfTrue="1">
      <formula>$I10="TTL"</formula>
    </cfRule>
  </conditionalFormatting>
  <conditionalFormatting sqref="M10">
    <cfRule type="expression" dxfId="8242" priority="6967" stopIfTrue="1">
      <formula>$I10="TTL"</formula>
    </cfRule>
  </conditionalFormatting>
  <conditionalFormatting sqref="M10">
    <cfRule type="expression" dxfId="8241" priority="6966" stopIfTrue="1">
      <formula>$I10="TTL"</formula>
    </cfRule>
  </conditionalFormatting>
  <conditionalFormatting sqref="M10">
    <cfRule type="expression" dxfId="8240" priority="6965" stopIfTrue="1">
      <formula>$I10="TTL"</formula>
    </cfRule>
  </conditionalFormatting>
  <conditionalFormatting sqref="M10">
    <cfRule type="expression" dxfId="8239" priority="6964" stopIfTrue="1">
      <formula>$I10="TTL"</formula>
    </cfRule>
  </conditionalFormatting>
  <conditionalFormatting sqref="M10">
    <cfRule type="expression" dxfId="8238" priority="6963" stopIfTrue="1">
      <formula>$I10="TTL"</formula>
    </cfRule>
  </conditionalFormatting>
  <conditionalFormatting sqref="M10">
    <cfRule type="expression" dxfId="8237" priority="6962" stopIfTrue="1">
      <formula>$I10="TTL"</formula>
    </cfRule>
  </conditionalFormatting>
  <conditionalFormatting sqref="M10">
    <cfRule type="expression" dxfId="8236" priority="6961" stopIfTrue="1">
      <formula>$I10="TTL"</formula>
    </cfRule>
  </conditionalFormatting>
  <conditionalFormatting sqref="M10">
    <cfRule type="expression" dxfId="8235" priority="6960" stopIfTrue="1">
      <formula>$I10="TTL"</formula>
    </cfRule>
  </conditionalFormatting>
  <conditionalFormatting sqref="M10">
    <cfRule type="expression" dxfId="8234" priority="6959" stopIfTrue="1">
      <formula>$I10="TTL"</formula>
    </cfRule>
  </conditionalFormatting>
  <conditionalFormatting sqref="M10">
    <cfRule type="expression" dxfId="8233" priority="6958" stopIfTrue="1">
      <formula>$I10="TTL"</formula>
    </cfRule>
  </conditionalFormatting>
  <conditionalFormatting sqref="M10">
    <cfRule type="expression" dxfId="8232" priority="6957" stopIfTrue="1">
      <formula>$I10="TTL"</formula>
    </cfRule>
  </conditionalFormatting>
  <conditionalFormatting sqref="M10">
    <cfRule type="expression" dxfId="8231" priority="6956" stopIfTrue="1">
      <formula>$I10="TTL"</formula>
    </cfRule>
  </conditionalFormatting>
  <conditionalFormatting sqref="M10">
    <cfRule type="expression" dxfId="8230" priority="6955" stopIfTrue="1">
      <formula>$I10="TTL"</formula>
    </cfRule>
  </conditionalFormatting>
  <conditionalFormatting sqref="M10">
    <cfRule type="expression" dxfId="8229" priority="6954" stopIfTrue="1">
      <formula>$I10="TTL"</formula>
    </cfRule>
  </conditionalFormatting>
  <conditionalFormatting sqref="M10">
    <cfRule type="expression" dxfId="8228" priority="6953" stopIfTrue="1">
      <formula>$I10="TTL"</formula>
    </cfRule>
  </conditionalFormatting>
  <conditionalFormatting sqref="M10">
    <cfRule type="expression" dxfId="8227" priority="6952" stopIfTrue="1">
      <formula>$I10="TTL"</formula>
    </cfRule>
  </conditionalFormatting>
  <conditionalFormatting sqref="M10">
    <cfRule type="expression" dxfId="8226" priority="6951" stopIfTrue="1">
      <formula>$I10="TTL"</formula>
    </cfRule>
  </conditionalFormatting>
  <conditionalFormatting sqref="M10">
    <cfRule type="expression" dxfId="8225" priority="6950" stopIfTrue="1">
      <formula>$I10="TTL"</formula>
    </cfRule>
  </conditionalFormatting>
  <conditionalFormatting sqref="M10">
    <cfRule type="expression" dxfId="8224" priority="6949" stopIfTrue="1">
      <formula>$I10="TTL"</formula>
    </cfRule>
  </conditionalFormatting>
  <conditionalFormatting sqref="M10">
    <cfRule type="expression" dxfId="8223" priority="6948" stopIfTrue="1">
      <formula>$I10="TTL"</formula>
    </cfRule>
  </conditionalFormatting>
  <conditionalFormatting sqref="M10">
    <cfRule type="expression" dxfId="8222" priority="6947" stopIfTrue="1">
      <formula>$I10="TTL"</formula>
    </cfRule>
  </conditionalFormatting>
  <conditionalFormatting sqref="M10">
    <cfRule type="expression" dxfId="8221" priority="6946" stopIfTrue="1">
      <formula>$I10="TTL"</formula>
    </cfRule>
  </conditionalFormatting>
  <conditionalFormatting sqref="M10">
    <cfRule type="expression" dxfId="8220" priority="6945" stopIfTrue="1">
      <formula>$I10="TTL"</formula>
    </cfRule>
  </conditionalFormatting>
  <conditionalFormatting sqref="M10">
    <cfRule type="expression" dxfId="8219" priority="6944" stopIfTrue="1">
      <formula>$I10="TTL"</formula>
    </cfRule>
  </conditionalFormatting>
  <conditionalFormatting sqref="M10">
    <cfRule type="expression" dxfId="8218" priority="6943" stopIfTrue="1">
      <formula>$I10="TTL"</formula>
    </cfRule>
  </conditionalFormatting>
  <conditionalFormatting sqref="M10">
    <cfRule type="expression" dxfId="8217" priority="6942" stopIfTrue="1">
      <formula>$I10="TTL"</formula>
    </cfRule>
  </conditionalFormatting>
  <conditionalFormatting sqref="M10">
    <cfRule type="expression" dxfId="8216" priority="6941" stopIfTrue="1">
      <formula>$I10="TTL"</formula>
    </cfRule>
  </conditionalFormatting>
  <conditionalFormatting sqref="M10">
    <cfRule type="expression" dxfId="8215" priority="6940" stopIfTrue="1">
      <formula>$I10="TTL"</formula>
    </cfRule>
  </conditionalFormatting>
  <conditionalFormatting sqref="M10">
    <cfRule type="expression" dxfId="8214" priority="6939" stopIfTrue="1">
      <formula>$I10="TTL"</formula>
    </cfRule>
  </conditionalFormatting>
  <conditionalFormatting sqref="M10">
    <cfRule type="expression" dxfId="8213" priority="6938" stopIfTrue="1">
      <formula>$I10="TTL"</formula>
    </cfRule>
  </conditionalFormatting>
  <conditionalFormatting sqref="M10">
    <cfRule type="expression" dxfId="8212" priority="6937" stopIfTrue="1">
      <formula>$I10="TTL"</formula>
    </cfRule>
  </conditionalFormatting>
  <conditionalFormatting sqref="M10">
    <cfRule type="expression" dxfId="8211" priority="6936" stopIfTrue="1">
      <formula>$I10="TTL"</formula>
    </cfRule>
  </conditionalFormatting>
  <conditionalFormatting sqref="M10">
    <cfRule type="expression" dxfId="8210" priority="6935" stopIfTrue="1">
      <formula>$I10="TTL"</formula>
    </cfRule>
  </conditionalFormatting>
  <conditionalFormatting sqref="M10">
    <cfRule type="expression" dxfId="8209" priority="6934" stopIfTrue="1">
      <formula>$I10="TTL"</formula>
    </cfRule>
  </conditionalFormatting>
  <conditionalFormatting sqref="M10">
    <cfRule type="expression" dxfId="8208" priority="6933" stopIfTrue="1">
      <formula>$I10="TTL"</formula>
    </cfRule>
  </conditionalFormatting>
  <conditionalFormatting sqref="M10">
    <cfRule type="expression" dxfId="8207" priority="6932" stopIfTrue="1">
      <formula>$I10="TTL"</formula>
    </cfRule>
  </conditionalFormatting>
  <conditionalFormatting sqref="M10">
    <cfRule type="expression" dxfId="8206" priority="6931" stopIfTrue="1">
      <formula>$I10="TTL"</formula>
    </cfRule>
  </conditionalFormatting>
  <conditionalFormatting sqref="M10">
    <cfRule type="expression" dxfId="8205" priority="6930" stopIfTrue="1">
      <formula>$I10="TTL"</formula>
    </cfRule>
  </conditionalFormatting>
  <conditionalFormatting sqref="M10">
    <cfRule type="expression" dxfId="8204" priority="6929" stopIfTrue="1">
      <formula>$I10="TTL"</formula>
    </cfRule>
  </conditionalFormatting>
  <conditionalFormatting sqref="M10">
    <cfRule type="expression" dxfId="8203" priority="6928" stopIfTrue="1">
      <formula>$I10="TTL"</formula>
    </cfRule>
  </conditionalFormatting>
  <conditionalFormatting sqref="M10">
    <cfRule type="expression" dxfId="8202" priority="6927" stopIfTrue="1">
      <formula>$I10="TTL"</formula>
    </cfRule>
  </conditionalFormatting>
  <conditionalFormatting sqref="M10">
    <cfRule type="expression" dxfId="8201" priority="6926" stopIfTrue="1">
      <formula>$I10="TTL"</formula>
    </cfRule>
  </conditionalFormatting>
  <conditionalFormatting sqref="M10">
    <cfRule type="expression" dxfId="8200" priority="6925" stopIfTrue="1">
      <formula>$I10="TTL"</formula>
    </cfRule>
  </conditionalFormatting>
  <conditionalFormatting sqref="M10">
    <cfRule type="expression" dxfId="8199" priority="6924" stopIfTrue="1">
      <formula>$I10="TTL"</formula>
    </cfRule>
  </conditionalFormatting>
  <conditionalFormatting sqref="M10">
    <cfRule type="expression" dxfId="8198" priority="6923" stopIfTrue="1">
      <formula>$I10="TTL"</formula>
    </cfRule>
  </conditionalFormatting>
  <conditionalFormatting sqref="M10">
    <cfRule type="expression" dxfId="8197" priority="6922" stopIfTrue="1">
      <formula>$I10="TTL"</formula>
    </cfRule>
  </conditionalFormatting>
  <conditionalFormatting sqref="M10">
    <cfRule type="expression" dxfId="8196" priority="6921" stopIfTrue="1">
      <formula>$I10="TTL"</formula>
    </cfRule>
  </conditionalFormatting>
  <conditionalFormatting sqref="M10">
    <cfRule type="expression" dxfId="8195" priority="6920" stopIfTrue="1">
      <formula>$I10="TTL"</formula>
    </cfRule>
  </conditionalFormatting>
  <conditionalFormatting sqref="M10">
    <cfRule type="expression" dxfId="8194" priority="6919" stopIfTrue="1">
      <formula>$I10="TTL"</formula>
    </cfRule>
  </conditionalFormatting>
  <conditionalFormatting sqref="M10">
    <cfRule type="expression" dxfId="8193" priority="6918" stopIfTrue="1">
      <formula>$I10="TTL"</formula>
    </cfRule>
  </conditionalFormatting>
  <conditionalFormatting sqref="M10">
    <cfRule type="expression" dxfId="8192" priority="6917" stopIfTrue="1">
      <formula>$I10="TTL"</formula>
    </cfRule>
  </conditionalFormatting>
  <conditionalFormatting sqref="M10">
    <cfRule type="expression" dxfId="8191" priority="6916" stopIfTrue="1">
      <formula>$I10="TTL"</formula>
    </cfRule>
  </conditionalFormatting>
  <conditionalFormatting sqref="M10">
    <cfRule type="expression" dxfId="8190" priority="6915" stopIfTrue="1">
      <formula>$I10="TTL"</formula>
    </cfRule>
  </conditionalFormatting>
  <conditionalFormatting sqref="M10">
    <cfRule type="expression" dxfId="8189" priority="6914" stopIfTrue="1">
      <formula>$I10="TTL"</formula>
    </cfRule>
  </conditionalFormatting>
  <conditionalFormatting sqref="M10">
    <cfRule type="expression" dxfId="8188" priority="6913" stopIfTrue="1">
      <formula>$I10="TTL"</formula>
    </cfRule>
  </conditionalFormatting>
  <conditionalFormatting sqref="M10">
    <cfRule type="expression" dxfId="8187" priority="6912" stopIfTrue="1">
      <formula>$I10="TTL"</formula>
    </cfRule>
  </conditionalFormatting>
  <conditionalFormatting sqref="M10">
    <cfRule type="expression" dxfId="8186" priority="6911" stopIfTrue="1">
      <formula>$I10="TTL"</formula>
    </cfRule>
  </conditionalFormatting>
  <conditionalFormatting sqref="M10">
    <cfRule type="expression" dxfId="8185" priority="6910" stopIfTrue="1">
      <formula>$I10="TTL"</formula>
    </cfRule>
  </conditionalFormatting>
  <conditionalFormatting sqref="M10">
    <cfRule type="expression" dxfId="8184" priority="6909" stopIfTrue="1">
      <formula>$I10="TTL"</formula>
    </cfRule>
  </conditionalFormatting>
  <conditionalFormatting sqref="M10">
    <cfRule type="expression" dxfId="8183" priority="6908" stopIfTrue="1">
      <formula>$I10="TTL"</formula>
    </cfRule>
  </conditionalFormatting>
  <conditionalFormatting sqref="M10">
    <cfRule type="expression" dxfId="8182" priority="6907" stopIfTrue="1">
      <formula>$I10="TTL"</formula>
    </cfRule>
  </conditionalFormatting>
  <conditionalFormatting sqref="M10">
    <cfRule type="expression" dxfId="8181" priority="6906" stopIfTrue="1">
      <formula>$I10="TTL"</formula>
    </cfRule>
  </conditionalFormatting>
  <conditionalFormatting sqref="M10">
    <cfRule type="expression" dxfId="8180" priority="6905" stopIfTrue="1">
      <formula>$I10="TTL"</formula>
    </cfRule>
  </conditionalFormatting>
  <conditionalFormatting sqref="M10">
    <cfRule type="expression" dxfId="8179" priority="6904" stopIfTrue="1">
      <formula>$I10="TTL"</formula>
    </cfRule>
  </conditionalFormatting>
  <conditionalFormatting sqref="M10">
    <cfRule type="expression" dxfId="8178" priority="6903" stopIfTrue="1">
      <formula>$I10="TTL"</formula>
    </cfRule>
  </conditionalFormatting>
  <conditionalFormatting sqref="M10">
    <cfRule type="expression" dxfId="8177" priority="6902" stopIfTrue="1">
      <formula>$I10="TTL"</formula>
    </cfRule>
  </conditionalFormatting>
  <conditionalFormatting sqref="M10">
    <cfRule type="expression" dxfId="8176" priority="6901" stopIfTrue="1">
      <formula>$I10="TTL"</formula>
    </cfRule>
  </conditionalFormatting>
  <conditionalFormatting sqref="M10">
    <cfRule type="expression" dxfId="8175" priority="6900" stopIfTrue="1">
      <formula>$I10="TTL"</formula>
    </cfRule>
  </conditionalFormatting>
  <conditionalFormatting sqref="M10">
    <cfRule type="expression" dxfId="8174" priority="6899" stopIfTrue="1">
      <formula>$I10="TTL"</formula>
    </cfRule>
  </conditionalFormatting>
  <conditionalFormatting sqref="M10">
    <cfRule type="expression" dxfId="8173" priority="6898" stopIfTrue="1">
      <formula>$I10="TTL"</formula>
    </cfRule>
  </conditionalFormatting>
  <conditionalFormatting sqref="M10">
    <cfRule type="expression" dxfId="8172" priority="6897" stopIfTrue="1">
      <formula>$I10="TTL"</formula>
    </cfRule>
  </conditionalFormatting>
  <conditionalFormatting sqref="M10">
    <cfRule type="expression" dxfId="8171" priority="6896" stopIfTrue="1">
      <formula>$I10="TTL"</formula>
    </cfRule>
  </conditionalFormatting>
  <conditionalFormatting sqref="M10">
    <cfRule type="expression" dxfId="8170" priority="6895" stopIfTrue="1">
      <formula>$I10="TTL"</formula>
    </cfRule>
  </conditionalFormatting>
  <conditionalFormatting sqref="M10">
    <cfRule type="expression" dxfId="8169" priority="6894" stopIfTrue="1">
      <formula>$I10="TTL"</formula>
    </cfRule>
  </conditionalFormatting>
  <conditionalFormatting sqref="M10">
    <cfRule type="expression" dxfId="8168" priority="6893" stopIfTrue="1">
      <formula>$I10="TTL"</formula>
    </cfRule>
  </conditionalFormatting>
  <conditionalFormatting sqref="M10">
    <cfRule type="expression" dxfId="8167" priority="6892" stopIfTrue="1">
      <formula>$I10="TTL"</formula>
    </cfRule>
  </conditionalFormatting>
  <conditionalFormatting sqref="M10">
    <cfRule type="expression" dxfId="8166" priority="6891" stopIfTrue="1">
      <formula>$I10="TTL"</formula>
    </cfRule>
  </conditionalFormatting>
  <conditionalFormatting sqref="M10">
    <cfRule type="expression" dxfId="8165" priority="6890" stopIfTrue="1">
      <formula>$I10="TTL"</formula>
    </cfRule>
  </conditionalFormatting>
  <conditionalFormatting sqref="M10">
    <cfRule type="expression" dxfId="8164" priority="6889" stopIfTrue="1">
      <formula>$I10="TTL"</formula>
    </cfRule>
  </conditionalFormatting>
  <conditionalFormatting sqref="M10">
    <cfRule type="expression" dxfId="8163" priority="6888" stopIfTrue="1">
      <formula>$I10="TTL"</formula>
    </cfRule>
  </conditionalFormatting>
  <conditionalFormatting sqref="M10">
    <cfRule type="expression" dxfId="8162" priority="6887" stopIfTrue="1">
      <formula>$I10="TTL"</formula>
    </cfRule>
  </conditionalFormatting>
  <conditionalFormatting sqref="M10">
    <cfRule type="expression" dxfId="8161" priority="6886" stopIfTrue="1">
      <formula>$I10="TTL"</formula>
    </cfRule>
  </conditionalFormatting>
  <conditionalFormatting sqref="M10">
    <cfRule type="expression" dxfId="8160" priority="6885" stopIfTrue="1">
      <formula>$I10="TTL"</formula>
    </cfRule>
  </conditionalFormatting>
  <conditionalFormatting sqref="M10">
    <cfRule type="expression" dxfId="8159" priority="6884" stopIfTrue="1">
      <formula>$I10="TTL"</formula>
    </cfRule>
  </conditionalFormatting>
  <conditionalFormatting sqref="M10">
    <cfRule type="expression" dxfId="8158" priority="6883" stopIfTrue="1">
      <formula>$I10="TTL"</formula>
    </cfRule>
  </conditionalFormatting>
  <conditionalFormatting sqref="M10">
    <cfRule type="expression" dxfId="8157" priority="6882" stopIfTrue="1">
      <formula>$I10="TTL"</formula>
    </cfRule>
  </conditionalFormatting>
  <conditionalFormatting sqref="M10">
    <cfRule type="expression" dxfId="8156" priority="6881" stopIfTrue="1">
      <formula>$I10="TTL"</formula>
    </cfRule>
  </conditionalFormatting>
  <conditionalFormatting sqref="M10">
    <cfRule type="expression" dxfId="8155" priority="6880" stopIfTrue="1">
      <formula>$I10="TTL"</formula>
    </cfRule>
  </conditionalFormatting>
  <conditionalFormatting sqref="M10">
    <cfRule type="expression" dxfId="8154" priority="6879" stopIfTrue="1">
      <formula>$I10="TTL"</formula>
    </cfRule>
  </conditionalFormatting>
  <conditionalFormatting sqref="M10">
    <cfRule type="expression" dxfId="8153" priority="6878" stopIfTrue="1">
      <formula>$I10="TTL"</formula>
    </cfRule>
  </conditionalFormatting>
  <conditionalFormatting sqref="M10">
    <cfRule type="expression" dxfId="8152" priority="6877" stopIfTrue="1">
      <formula>$I10="TTL"</formula>
    </cfRule>
  </conditionalFormatting>
  <conditionalFormatting sqref="M10">
    <cfRule type="expression" dxfId="8151" priority="6876" stopIfTrue="1">
      <formula>$I10="TTL"</formula>
    </cfRule>
  </conditionalFormatting>
  <conditionalFormatting sqref="M10">
    <cfRule type="expression" dxfId="8150" priority="6875" stopIfTrue="1">
      <formula>$I10="TTL"</formula>
    </cfRule>
  </conditionalFormatting>
  <conditionalFormatting sqref="M10">
    <cfRule type="expression" dxfId="8149" priority="6874" stopIfTrue="1">
      <formula>$I10="TTL"</formula>
    </cfRule>
  </conditionalFormatting>
  <conditionalFormatting sqref="M10">
    <cfRule type="expression" dxfId="8148" priority="6873" stopIfTrue="1">
      <formula>$I10="TTL"</formula>
    </cfRule>
  </conditionalFormatting>
  <conditionalFormatting sqref="M10">
    <cfRule type="expression" dxfId="8147" priority="6872" stopIfTrue="1">
      <formula>$I10="TTL"</formula>
    </cfRule>
  </conditionalFormatting>
  <conditionalFormatting sqref="M10">
    <cfRule type="expression" dxfId="8146" priority="6871" stopIfTrue="1">
      <formula>$I10="TTL"</formula>
    </cfRule>
  </conditionalFormatting>
  <conditionalFormatting sqref="M10">
    <cfRule type="expression" dxfId="8145" priority="6870" stopIfTrue="1">
      <formula>$I10="TTL"</formula>
    </cfRule>
  </conditionalFormatting>
  <conditionalFormatting sqref="M10">
    <cfRule type="expression" dxfId="8144" priority="6869" stopIfTrue="1">
      <formula>$I10="TTL"</formula>
    </cfRule>
  </conditionalFormatting>
  <conditionalFormatting sqref="M10">
    <cfRule type="expression" dxfId="8143" priority="6868" stopIfTrue="1">
      <formula>$I10="TTL"</formula>
    </cfRule>
  </conditionalFormatting>
  <conditionalFormatting sqref="M10">
    <cfRule type="expression" dxfId="8142" priority="6867" stopIfTrue="1">
      <formula>$I10="TTL"</formula>
    </cfRule>
  </conditionalFormatting>
  <conditionalFormatting sqref="M10">
    <cfRule type="expression" dxfId="8141" priority="6866" stopIfTrue="1">
      <formula>$I10="TTL"</formula>
    </cfRule>
  </conditionalFormatting>
  <conditionalFormatting sqref="M10">
    <cfRule type="expression" dxfId="8140" priority="6865" stopIfTrue="1">
      <formula>$I10="TTL"</formula>
    </cfRule>
  </conditionalFormatting>
  <conditionalFormatting sqref="M10">
    <cfRule type="expression" dxfId="8139" priority="6864" stopIfTrue="1">
      <formula>$I10="TTL"</formula>
    </cfRule>
  </conditionalFormatting>
  <conditionalFormatting sqref="M10">
    <cfRule type="expression" dxfId="8138" priority="6863" stopIfTrue="1">
      <formula>$I10="TTL"</formula>
    </cfRule>
  </conditionalFormatting>
  <conditionalFormatting sqref="M10">
    <cfRule type="expression" dxfId="8137" priority="6862" stopIfTrue="1">
      <formula>$I10="TTL"</formula>
    </cfRule>
  </conditionalFormatting>
  <conditionalFormatting sqref="M10">
    <cfRule type="expression" dxfId="8136" priority="6861" stopIfTrue="1">
      <formula>$I10="TTL"</formula>
    </cfRule>
  </conditionalFormatting>
  <conditionalFormatting sqref="M10">
    <cfRule type="expression" dxfId="8135" priority="6860" stopIfTrue="1">
      <formula>$I10="TTL"</formula>
    </cfRule>
  </conditionalFormatting>
  <conditionalFormatting sqref="M10">
    <cfRule type="expression" dxfId="8134" priority="6859" stopIfTrue="1">
      <formula>$I10="TTL"</formula>
    </cfRule>
  </conditionalFormatting>
  <conditionalFormatting sqref="M10">
    <cfRule type="expression" dxfId="8133" priority="6858" stopIfTrue="1">
      <formula>$I10="TTL"</formula>
    </cfRule>
  </conditionalFormatting>
  <conditionalFormatting sqref="M10">
    <cfRule type="expression" dxfId="8132" priority="6857" stopIfTrue="1">
      <formula>$I10="TTL"</formula>
    </cfRule>
  </conditionalFormatting>
  <conditionalFormatting sqref="M10">
    <cfRule type="expression" dxfId="8131" priority="6856" stopIfTrue="1">
      <formula>$I10="TTL"</formula>
    </cfRule>
  </conditionalFormatting>
  <conditionalFormatting sqref="M10">
    <cfRule type="expression" dxfId="8130" priority="6855" stopIfTrue="1">
      <formula>$I10="TTL"</formula>
    </cfRule>
  </conditionalFormatting>
  <conditionalFormatting sqref="M10">
    <cfRule type="expression" dxfId="8129" priority="6854" stopIfTrue="1">
      <formula>$I10="TTL"</formula>
    </cfRule>
  </conditionalFormatting>
  <conditionalFormatting sqref="M10">
    <cfRule type="expression" dxfId="8128" priority="6853" stopIfTrue="1">
      <formula>$I10="TTL"</formula>
    </cfRule>
  </conditionalFormatting>
  <conditionalFormatting sqref="M10">
    <cfRule type="expression" dxfId="8127" priority="6852" stopIfTrue="1">
      <formula>$I10="TTL"</formula>
    </cfRule>
  </conditionalFormatting>
  <conditionalFormatting sqref="M10">
    <cfRule type="expression" dxfId="8126" priority="6851" stopIfTrue="1">
      <formula>$I10="TTL"</formula>
    </cfRule>
  </conditionalFormatting>
  <conditionalFormatting sqref="M10">
    <cfRule type="expression" dxfId="8125" priority="6850" stopIfTrue="1">
      <formula>$I10="TTL"</formula>
    </cfRule>
  </conditionalFormatting>
  <conditionalFormatting sqref="M10">
    <cfRule type="expression" dxfId="8124" priority="6849" stopIfTrue="1">
      <formula>$I10="TTL"</formula>
    </cfRule>
  </conditionalFormatting>
  <conditionalFormatting sqref="M10">
    <cfRule type="expression" dxfId="8123" priority="6848" stopIfTrue="1">
      <formula>$I10="TTL"</formula>
    </cfRule>
  </conditionalFormatting>
  <conditionalFormatting sqref="M10">
    <cfRule type="expression" dxfId="8122" priority="6847" stopIfTrue="1">
      <formula>$I10="TTL"</formula>
    </cfRule>
  </conditionalFormatting>
  <conditionalFormatting sqref="M10">
    <cfRule type="expression" dxfId="8121" priority="6846" stopIfTrue="1">
      <formula>$I10="TTL"</formula>
    </cfRule>
  </conditionalFormatting>
  <conditionalFormatting sqref="M10">
    <cfRule type="expression" dxfId="8120" priority="6845" stopIfTrue="1">
      <formula>$I10="TTL"</formula>
    </cfRule>
  </conditionalFormatting>
  <conditionalFormatting sqref="M10">
    <cfRule type="expression" dxfId="8119" priority="6844" stopIfTrue="1">
      <formula>$I10="TTL"</formula>
    </cfRule>
  </conditionalFormatting>
  <conditionalFormatting sqref="M10">
    <cfRule type="expression" dxfId="8118" priority="6843" stopIfTrue="1">
      <formula>$I10="TTL"</formula>
    </cfRule>
  </conditionalFormatting>
  <conditionalFormatting sqref="M10">
    <cfRule type="expression" dxfId="8117" priority="6842" stopIfTrue="1">
      <formula>$I10="TTL"</formula>
    </cfRule>
  </conditionalFormatting>
  <conditionalFormatting sqref="M10">
    <cfRule type="expression" dxfId="8116" priority="6841" stopIfTrue="1">
      <formula>$I10="TTL"</formula>
    </cfRule>
  </conditionalFormatting>
  <conditionalFormatting sqref="M10">
    <cfRule type="expression" dxfId="8115" priority="6840" stopIfTrue="1">
      <formula>$I10="TTL"</formula>
    </cfRule>
  </conditionalFormatting>
  <conditionalFormatting sqref="M10">
    <cfRule type="expression" dxfId="8114" priority="6839" stopIfTrue="1">
      <formula>$I10="TTL"</formula>
    </cfRule>
  </conditionalFormatting>
  <conditionalFormatting sqref="M10">
    <cfRule type="expression" dxfId="8113" priority="6838" stopIfTrue="1">
      <formula>$I10="TTL"</formula>
    </cfRule>
  </conditionalFormatting>
  <conditionalFormatting sqref="M10">
    <cfRule type="expression" dxfId="8112" priority="6837" stopIfTrue="1">
      <formula>$I10="TTL"</formula>
    </cfRule>
  </conditionalFormatting>
  <conditionalFormatting sqref="M10">
    <cfRule type="expression" dxfId="8111" priority="6836" stopIfTrue="1">
      <formula>$I10="TTL"</formula>
    </cfRule>
  </conditionalFormatting>
  <conditionalFormatting sqref="M10">
    <cfRule type="expression" dxfId="8110" priority="6835" stopIfTrue="1">
      <formula>$I10="TTL"</formula>
    </cfRule>
  </conditionalFormatting>
  <conditionalFormatting sqref="M10">
    <cfRule type="expression" dxfId="8109" priority="6834" stopIfTrue="1">
      <formula>$I10="TTL"</formula>
    </cfRule>
  </conditionalFormatting>
  <conditionalFormatting sqref="M10">
    <cfRule type="expression" dxfId="8108" priority="6833" stopIfTrue="1">
      <formula>$I10="TTL"</formula>
    </cfRule>
  </conditionalFormatting>
  <conditionalFormatting sqref="M10">
    <cfRule type="expression" dxfId="8107" priority="6832" stopIfTrue="1">
      <formula>$I10="TTL"</formula>
    </cfRule>
  </conditionalFormatting>
  <conditionalFormatting sqref="M10">
    <cfRule type="expression" dxfId="8106" priority="6831" stopIfTrue="1">
      <formula>$I10="TTL"</formula>
    </cfRule>
  </conditionalFormatting>
  <conditionalFormatting sqref="M10">
    <cfRule type="expression" dxfId="8105" priority="6830" stopIfTrue="1">
      <formula>$I10="TTL"</formula>
    </cfRule>
  </conditionalFormatting>
  <conditionalFormatting sqref="M10">
    <cfRule type="expression" dxfId="8104" priority="6829" stopIfTrue="1">
      <formula>$I10="TTL"</formula>
    </cfRule>
  </conditionalFormatting>
  <conditionalFormatting sqref="M10">
    <cfRule type="expression" dxfId="8103" priority="6828" stopIfTrue="1">
      <formula>$I10="TTL"</formula>
    </cfRule>
  </conditionalFormatting>
  <conditionalFormatting sqref="M10">
    <cfRule type="expression" dxfId="8102" priority="6827" stopIfTrue="1">
      <formula>$I10="TTL"</formula>
    </cfRule>
  </conditionalFormatting>
  <conditionalFormatting sqref="M10">
    <cfRule type="expression" dxfId="8101" priority="6826" stopIfTrue="1">
      <formula>$I10="TTL"</formula>
    </cfRule>
  </conditionalFormatting>
  <conditionalFormatting sqref="M10">
    <cfRule type="expression" dxfId="8100" priority="6825" stopIfTrue="1">
      <formula>$I10="TTL"</formula>
    </cfRule>
  </conditionalFormatting>
  <conditionalFormatting sqref="M10">
    <cfRule type="expression" dxfId="8099" priority="6824" stopIfTrue="1">
      <formula>$I10="TTL"</formula>
    </cfRule>
  </conditionalFormatting>
  <conditionalFormatting sqref="M10">
    <cfRule type="expression" dxfId="8098" priority="6823" stopIfTrue="1">
      <formula>$I10="TTL"</formula>
    </cfRule>
  </conditionalFormatting>
  <conditionalFormatting sqref="M10">
    <cfRule type="expression" dxfId="8097" priority="6822" stopIfTrue="1">
      <formula>$I10="TTL"</formula>
    </cfRule>
  </conditionalFormatting>
  <conditionalFormatting sqref="M10">
    <cfRule type="expression" dxfId="8096" priority="6821" stopIfTrue="1">
      <formula>$I10="TTL"</formula>
    </cfRule>
  </conditionalFormatting>
  <conditionalFormatting sqref="M10">
    <cfRule type="expression" dxfId="8095" priority="6820" stopIfTrue="1">
      <formula>$I10="TTL"</formula>
    </cfRule>
  </conditionalFormatting>
  <conditionalFormatting sqref="M10">
    <cfRule type="expression" dxfId="8094" priority="6819" stopIfTrue="1">
      <formula>$I10="TTL"</formula>
    </cfRule>
  </conditionalFormatting>
  <conditionalFormatting sqref="M10">
    <cfRule type="expression" dxfId="8093" priority="6818" stopIfTrue="1">
      <formula>$I10="TTL"</formula>
    </cfRule>
  </conditionalFormatting>
  <conditionalFormatting sqref="M10">
    <cfRule type="expression" dxfId="8092" priority="6817" stopIfTrue="1">
      <formula>$I10="TTL"</formula>
    </cfRule>
  </conditionalFormatting>
  <conditionalFormatting sqref="M10">
    <cfRule type="expression" dxfId="8091" priority="6816" stopIfTrue="1">
      <formula>$I10="TTL"</formula>
    </cfRule>
  </conditionalFormatting>
  <conditionalFormatting sqref="M10">
    <cfRule type="expression" dxfId="8090" priority="6815" stopIfTrue="1">
      <formula>$I10="TTL"</formula>
    </cfRule>
  </conditionalFormatting>
  <conditionalFormatting sqref="M10">
    <cfRule type="expression" dxfId="8089" priority="6814" stopIfTrue="1">
      <formula>$I10="TTL"</formula>
    </cfRule>
  </conditionalFormatting>
  <conditionalFormatting sqref="M10">
    <cfRule type="expression" dxfId="8088" priority="6813" stopIfTrue="1">
      <formula>$I10="TTL"</formula>
    </cfRule>
  </conditionalFormatting>
  <conditionalFormatting sqref="M10">
    <cfRule type="expression" dxfId="8087" priority="6812" stopIfTrue="1">
      <formula>$I10="TTL"</formula>
    </cfRule>
  </conditionalFormatting>
  <conditionalFormatting sqref="M10">
    <cfRule type="expression" dxfId="8086" priority="6811" stopIfTrue="1">
      <formula>$I10="TTL"</formula>
    </cfRule>
  </conditionalFormatting>
  <conditionalFormatting sqref="M10">
    <cfRule type="expression" dxfId="8085" priority="6810" stopIfTrue="1">
      <formula>$I10="TTL"</formula>
    </cfRule>
  </conditionalFormatting>
  <conditionalFormatting sqref="M10">
    <cfRule type="expression" dxfId="8084" priority="6809" stopIfTrue="1">
      <formula>$I10="TTL"</formula>
    </cfRule>
  </conditionalFormatting>
  <conditionalFormatting sqref="M10">
    <cfRule type="expression" dxfId="8083" priority="6808" stopIfTrue="1">
      <formula>$I10="TTL"</formula>
    </cfRule>
  </conditionalFormatting>
  <conditionalFormatting sqref="M10">
    <cfRule type="expression" dxfId="8082" priority="6807" stopIfTrue="1">
      <formula>$I10="TTL"</formula>
    </cfRule>
  </conditionalFormatting>
  <conditionalFormatting sqref="M10">
    <cfRule type="expression" dxfId="8081" priority="6806" stopIfTrue="1">
      <formula>$I10="TTL"</formula>
    </cfRule>
  </conditionalFormatting>
  <conditionalFormatting sqref="M10">
    <cfRule type="expression" dxfId="8080" priority="6805" stopIfTrue="1">
      <formula>$I10="TTL"</formula>
    </cfRule>
  </conditionalFormatting>
  <conditionalFormatting sqref="M10">
    <cfRule type="expression" dxfId="8079" priority="6804" stopIfTrue="1">
      <formula>$I10="TTL"</formula>
    </cfRule>
  </conditionalFormatting>
  <conditionalFormatting sqref="M10">
    <cfRule type="expression" dxfId="8078" priority="6803" stopIfTrue="1">
      <formula>$I10="TTL"</formula>
    </cfRule>
  </conditionalFormatting>
  <conditionalFormatting sqref="M10">
    <cfRule type="expression" dxfId="8077" priority="6802" stopIfTrue="1">
      <formula>$I10="TTL"</formula>
    </cfRule>
  </conditionalFormatting>
  <conditionalFormatting sqref="M10">
    <cfRule type="expression" dxfId="8076" priority="6801" stopIfTrue="1">
      <formula>$I10="TTL"</formula>
    </cfRule>
  </conditionalFormatting>
  <conditionalFormatting sqref="M10">
    <cfRule type="expression" dxfId="8075" priority="6800" stopIfTrue="1">
      <formula>$I10="TTL"</formula>
    </cfRule>
  </conditionalFormatting>
  <conditionalFormatting sqref="M10">
    <cfRule type="expression" dxfId="8074" priority="6799" stopIfTrue="1">
      <formula>$I10="TTL"</formula>
    </cfRule>
  </conditionalFormatting>
  <conditionalFormatting sqref="M10">
    <cfRule type="expression" dxfId="8073" priority="6798" stopIfTrue="1">
      <formula>$I10="TTL"</formula>
    </cfRule>
  </conditionalFormatting>
  <conditionalFormatting sqref="M10">
    <cfRule type="expression" dxfId="8072" priority="6797" stopIfTrue="1">
      <formula>$I10="TTL"</formula>
    </cfRule>
  </conditionalFormatting>
  <conditionalFormatting sqref="M10">
    <cfRule type="expression" dxfId="8071" priority="6796" stopIfTrue="1">
      <formula>$I10="TTL"</formula>
    </cfRule>
  </conditionalFormatting>
  <conditionalFormatting sqref="M10">
    <cfRule type="expression" dxfId="8070" priority="6795" stopIfTrue="1">
      <formula>$I10="TTL"</formula>
    </cfRule>
  </conditionalFormatting>
  <conditionalFormatting sqref="M10">
    <cfRule type="expression" dxfId="8069" priority="6794" stopIfTrue="1">
      <formula>$I10="TTL"</formula>
    </cfRule>
  </conditionalFormatting>
  <conditionalFormatting sqref="M10">
    <cfRule type="expression" dxfId="8068" priority="6793" stopIfTrue="1">
      <formula>$I10="TTL"</formula>
    </cfRule>
  </conditionalFormatting>
  <conditionalFormatting sqref="M10">
    <cfRule type="expression" dxfId="8067" priority="6792" stopIfTrue="1">
      <formula>$I10="TTL"</formula>
    </cfRule>
  </conditionalFormatting>
  <conditionalFormatting sqref="M10">
    <cfRule type="expression" dxfId="8066" priority="6791" stopIfTrue="1">
      <formula>$I10="TTL"</formula>
    </cfRule>
  </conditionalFormatting>
  <conditionalFormatting sqref="M10">
    <cfRule type="expression" dxfId="8065" priority="6790" stopIfTrue="1">
      <formula>$I10="TTL"</formula>
    </cfRule>
  </conditionalFormatting>
  <conditionalFormatting sqref="M10">
    <cfRule type="expression" dxfId="8064" priority="6789" stopIfTrue="1">
      <formula>$I10="TTL"</formula>
    </cfRule>
  </conditionalFormatting>
  <conditionalFormatting sqref="M10">
    <cfRule type="expression" dxfId="8063" priority="6788" stopIfTrue="1">
      <formula>$I10="TTL"</formula>
    </cfRule>
  </conditionalFormatting>
  <conditionalFormatting sqref="M10">
    <cfRule type="expression" dxfId="8062" priority="6787" stopIfTrue="1">
      <formula>$I10="TTL"</formula>
    </cfRule>
  </conditionalFormatting>
  <conditionalFormatting sqref="M10">
    <cfRule type="expression" dxfId="8061" priority="6786" stopIfTrue="1">
      <formula>$I10="TTL"</formula>
    </cfRule>
  </conditionalFormatting>
  <conditionalFormatting sqref="M10">
    <cfRule type="expression" dxfId="8060" priority="6785" stopIfTrue="1">
      <formula>$I10="TTL"</formula>
    </cfRule>
  </conditionalFormatting>
  <conditionalFormatting sqref="M10">
    <cfRule type="expression" dxfId="8059" priority="6784" stopIfTrue="1">
      <formula>$I10="TTL"</formula>
    </cfRule>
  </conditionalFormatting>
  <conditionalFormatting sqref="M10">
    <cfRule type="expression" dxfId="8058" priority="6783" stopIfTrue="1">
      <formula>$I10="TTL"</formula>
    </cfRule>
  </conditionalFormatting>
  <conditionalFormatting sqref="M10">
    <cfRule type="expression" dxfId="8057" priority="6782" stopIfTrue="1">
      <formula>$I10="TTL"</formula>
    </cfRule>
  </conditionalFormatting>
  <conditionalFormatting sqref="M10">
    <cfRule type="expression" dxfId="8056" priority="6781" stopIfTrue="1">
      <formula>$I10="TTL"</formula>
    </cfRule>
  </conditionalFormatting>
  <conditionalFormatting sqref="M10">
    <cfRule type="expression" dxfId="8055" priority="6780" stopIfTrue="1">
      <formula>$I10="TTL"</formula>
    </cfRule>
  </conditionalFormatting>
  <conditionalFormatting sqref="M10">
    <cfRule type="expression" dxfId="8054" priority="6779" stopIfTrue="1">
      <formula>$I10="TTL"</formula>
    </cfRule>
  </conditionalFormatting>
  <conditionalFormatting sqref="M10">
    <cfRule type="expression" dxfId="8053" priority="6778" stopIfTrue="1">
      <formula>$I10="TTL"</formula>
    </cfRule>
  </conditionalFormatting>
  <conditionalFormatting sqref="M10">
    <cfRule type="expression" dxfId="8052" priority="6777" stopIfTrue="1">
      <formula>$I10="TTL"</formula>
    </cfRule>
  </conditionalFormatting>
  <conditionalFormatting sqref="M10">
    <cfRule type="expression" dxfId="8051" priority="6776" stopIfTrue="1">
      <formula>$I10="TTL"</formula>
    </cfRule>
  </conditionalFormatting>
  <conditionalFormatting sqref="M10">
    <cfRule type="expression" dxfId="8050" priority="6775" stopIfTrue="1">
      <formula>$I10="TTL"</formula>
    </cfRule>
  </conditionalFormatting>
  <conditionalFormatting sqref="M10">
    <cfRule type="expression" dxfId="8049" priority="6774" stopIfTrue="1">
      <formula>$I10="TTL"</formula>
    </cfRule>
  </conditionalFormatting>
  <conditionalFormatting sqref="M10">
    <cfRule type="expression" dxfId="8048" priority="6773" stopIfTrue="1">
      <formula>$I10="TTL"</formula>
    </cfRule>
  </conditionalFormatting>
  <conditionalFormatting sqref="M10">
    <cfRule type="expression" dxfId="8047" priority="6772" stopIfTrue="1">
      <formula>$I10="TTL"</formula>
    </cfRule>
  </conditionalFormatting>
  <conditionalFormatting sqref="M10">
    <cfRule type="expression" dxfId="8046" priority="6771" stopIfTrue="1">
      <formula>$I10="TTL"</formula>
    </cfRule>
  </conditionalFormatting>
  <conditionalFormatting sqref="M10">
    <cfRule type="expression" dxfId="8045" priority="6770" stopIfTrue="1">
      <formula>$I10="TTL"</formula>
    </cfRule>
  </conditionalFormatting>
  <conditionalFormatting sqref="M10">
    <cfRule type="expression" dxfId="8044" priority="6769" stopIfTrue="1">
      <formula>$I10="TTL"</formula>
    </cfRule>
  </conditionalFormatting>
  <conditionalFormatting sqref="M10">
    <cfRule type="expression" dxfId="8043" priority="6768" stopIfTrue="1">
      <formula>$I10="TTL"</formula>
    </cfRule>
  </conditionalFormatting>
  <conditionalFormatting sqref="M10">
    <cfRule type="expression" dxfId="8042" priority="6767" stopIfTrue="1">
      <formula>$I10="TTL"</formula>
    </cfRule>
  </conditionalFormatting>
  <conditionalFormatting sqref="M10">
    <cfRule type="expression" dxfId="8041" priority="6766" stopIfTrue="1">
      <formula>$I10="TTL"</formula>
    </cfRule>
  </conditionalFormatting>
  <conditionalFormatting sqref="M10">
    <cfRule type="expression" dxfId="8040" priority="6765" stopIfTrue="1">
      <formula>$I10="TTL"</formula>
    </cfRule>
  </conditionalFormatting>
  <conditionalFormatting sqref="M10">
    <cfRule type="expression" dxfId="8039" priority="6764" stopIfTrue="1">
      <formula>$I10="TTL"</formula>
    </cfRule>
  </conditionalFormatting>
  <conditionalFormatting sqref="M10">
    <cfRule type="expression" dxfId="8038" priority="6763" stopIfTrue="1">
      <formula>$I10="TTL"</formula>
    </cfRule>
  </conditionalFormatting>
  <conditionalFormatting sqref="M10">
    <cfRule type="expression" dxfId="8037" priority="6762" stopIfTrue="1">
      <formula>$I10="TTL"</formula>
    </cfRule>
  </conditionalFormatting>
  <conditionalFormatting sqref="M10">
    <cfRule type="expression" dxfId="8036" priority="6761" stopIfTrue="1">
      <formula>$I10="TTL"</formula>
    </cfRule>
  </conditionalFormatting>
  <conditionalFormatting sqref="M10">
    <cfRule type="expression" dxfId="8035" priority="6760" stopIfTrue="1">
      <formula>$I10="TTL"</formula>
    </cfRule>
  </conditionalFormatting>
  <conditionalFormatting sqref="M10">
    <cfRule type="expression" dxfId="8034" priority="6759" stopIfTrue="1">
      <formula>$I10="TTL"</formula>
    </cfRule>
  </conditionalFormatting>
  <conditionalFormatting sqref="M10">
    <cfRule type="expression" dxfId="8033" priority="6758" stopIfTrue="1">
      <formula>$I10="TTL"</formula>
    </cfRule>
  </conditionalFormatting>
  <conditionalFormatting sqref="M10">
    <cfRule type="expression" dxfId="8032" priority="6757" stopIfTrue="1">
      <formula>$I10="TTL"</formula>
    </cfRule>
  </conditionalFormatting>
  <conditionalFormatting sqref="M10">
    <cfRule type="expression" dxfId="8031" priority="6756" stopIfTrue="1">
      <formula>$I10="TTL"</formula>
    </cfRule>
  </conditionalFormatting>
  <conditionalFormatting sqref="M10">
    <cfRule type="expression" dxfId="8030" priority="6755" stopIfTrue="1">
      <formula>$I10="TTL"</formula>
    </cfRule>
  </conditionalFormatting>
  <conditionalFormatting sqref="M10">
    <cfRule type="expression" dxfId="8029" priority="6754" stopIfTrue="1">
      <formula>$I10="TTL"</formula>
    </cfRule>
  </conditionalFormatting>
  <conditionalFormatting sqref="M10">
    <cfRule type="expression" dxfId="8028" priority="6753" stopIfTrue="1">
      <formula>$I10="TTL"</formula>
    </cfRule>
  </conditionalFormatting>
  <conditionalFormatting sqref="M10">
    <cfRule type="expression" dxfId="8027" priority="6752" stopIfTrue="1">
      <formula>$I10="TTL"</formula>
    </cfRule>
  </conditionalFormatting>
  <conditionalFormatting sqref="M10">
    <cfRule type="expression" dxfId="8026" priority="6751" stopIfTrue="1">
      <formula>$I10="TTL"</formula>
    </cfRule>
  </conditionalFormatting>
  <conditionalFormatting sqref="M10">
    <cfRule type="expression" dxfId="8025" priority="6750" stopIfTrue="1">
      <formula>$I10="TTL"</formula>
    </cfRule>
  </conditionalFormatting>
  <conditionalFormatting sqref="M10">
    <cfRule type="expression" dxfId="8024" priority="6749" stopIfTrue="1">
      <formula>$I10="TTL"</formula>
    </cfRule>
  </conditionalFormatting>
  <conditionalFormatting sqref="M10">
    <cfRule type="expression" dxfId="8023" priority="6748" stopIfTrue="1">
      <formula>$I10="TTL"</formula>
    </cfRule>
  </conditionalFormatting>
  <conditionalFormatting sqref="M10">
    <cfRule type="expression" dxfId="8022" priority="6747" stopIfTrue="1">
      <formula>$I10="TTL"</formula>
    </cfRule>
  </conditionalFormatting>
  <conditionalFormatting sqref="M10">
    <cfRule type="expression" dxfId="8021" priority="6746" stopIfTrue="1">
      <formula>$I10="TTL"</formula>
    </cfRule>
  </conditionalFormatting>
  <conditionalFormatting sqref="M10">
    <cfRule type="expression" dxfId="8020" priority="6745" stopIfTrue="1">
      <formula>$I10="TTL"</formula>
    </cfRule>
  </conditionalFormatting>
  <conditionalFormatting sqref="M10">
    <cfRule type="expression" dxfId="8019" priority="6744" stopIfTrue="1">
      <formula>$I10="TTL"</formula>
    </cfRule>
  </conditionalFormatting>
  <conditionalFormatting sqref="M10">
    <cfRule type="expression" dxfId="8018" priority="6743" stopIfTrue="1">
      <formula>$I10="TTL"</formula>
    </cfRule>
  </conditionalFormatting>
  <conditionalFormatting sqref="M10">
    <cfRule type="expression" dxfId="8017" priority="6742" stopIfTrue="1">
      <formula>$I10="TTL"</formula>
    </cfRule>
  </conditionalFormatting>
  <conditionalFormatting sqref="M10">
    <cfRule type="expression" dxfId="8016" priority="6741" stopIfTrue="1">
      <formula>$I10="TTL"</formula>
    </cfRule>
  </conditionalFormatting>
  <conditionalFormatting sqref="M10">
    <cfRule type="expression" dxfId="8015" priority="6740" stopIfTrue="1">
      <formula>$I10="TTL"</formula>
    </cfRule>
  </conditionalFormatting>
  <conditionalFormatting sqref="M10">
    <cfRule type="expression" dxfId="8014" priority="6739" stopIfTrue="1">
      <formula>$I10="TTL"</formula>
    </cfRule>
  </conditionalFormatting>
  <conditionalFormatting sqref="M10">
    <cfRule type="expression" dxfId="8013" priority="6738" stopIfTrue="1">
      <formula>$I10="TTL"</formula>
    </cfRule>
  </conditionalFormatting>
  <conditionalFormatting sqref="M10">
    <cfRule type="expression" dxfId="8012" priority="6737" stopIfTrue="1">
      <formula>$I10="TTL"</formula>
    </cfRule>
  </conditionalFormatting>
  <conditionalFormatting sqref="M10">
    <cfRule type="expression" dxfId="8011" priority="6736" stopIfTrue="1">
      <formula>$I10="TTL"</formula>
    </cfRule>
  </conditionalFormatting>
  <conditionalFormatting sqref="M10">
    <cfRule type="expression" dxfId="8010" priority="6735" stopIfTrue="1">
      <formula>$I10="TTL"</formula>
    </cfRule>
  </conditionalFormatting>
  <conditionalFormatting sqref="M10">
    <cfRule type="expression" dxfId="8009" priority="6734" stopIfTrue="1">
      <formula>$I10="TTL"</formula>
    </cfRule>
  </conditionalFormatting>
  <conditionalFormatting sqref="M10">
    <cfRule type="expression" dxfId="8008" priority="6733" stopIfTrue="1">
      <formula>$I10="TTL"</formula>
    </cfRule>
  </conditionalFormatting>
  <conditionalFormatting sqref="M10">
    <cfRule type="expression" dxfId="8007" priority="6732" stopIfTrue="1">
      <formula>$I10="TTL"</formula>
    </cfRule>
  </conditionalFormatting>
  <conditionalFormatting sqref="M10">
    <cfRule type="expression" dxfId="8006" priority="6731" stopIfTrue="1">
      <formula>$I10="TTL"</formula>
    </cfRule>
  </conditionalFormatting>
  <conditionalFormatting sqref="M10">
    <cfRule type="expression" dxfId="8005" priority="6730" stopIfTrue="1">
      <formula>$I10="TTL"</formula>
    </cfRule>
  </conditionalFormatting>
  <conditionalFormatting sqref="M10">
    <cfRule type="expression" dxfId="8004" priority="6729" stopIfTrue="1">
      <formula>$I10="TTL"</formula>
    </cfRule>
  </conditionalFormatting>
  <conditionalFormatting sqref="M10">
    <cfRule type="expression" dxfId="8003" priority="6728" stopIfTrue="1">
      <formula>$I10="TTL"</formula>
    </cfRule>
  </conditionalFormatting>
  <conditionalFormatting sqref="M10">
    <cfRule type="expression" dxfId="8002" priority="6727" stopIfTrue="1">
      <formula>$I10="TTL"</formula>
    </cfRule>
  </conditionalFormatting>
  <conditionalFormatting sqref="M10">
    <cfRule type="expression" dxfId="8001" priority="6726" stopIfTrue="1">
      <formula>$I10="TTL"</formula>
    </cfRule>
  </conditionalFormatting>
  <conditionalFormatting sqref="M10">
    <cfRule type="expression" dxfId="8000" priority="6725" stopIfTrue="1">
      <formula>$I10="TTL"</formula>
    </cfRule>
  </conditionalFormatting>
  <conditionalFormatting sqref="M10">
    <cfRule type="expression" dxfId="7999" priority="6724" stopIfTrue="1">
      <formula>$I10="TTL"</formula>
    </cfRule>
  </conditionalFormatting>
  <conditionalFormatting sqref="M10">
    <cfRule type="expression" dxfId="7998" priority="6723" stopIfTrue="1">
      <formula>$I10="TTL"</formula>
    </cfRule>
  </conditionalFormatting>
  <conditionalFormatting sqref="M10">
    <cfRule type="expression" dxfId="7997" priority="6722" stopIfTrue="1">
      <formula>$I10="TTL"</formula>
    </cfRule>
  </conditionalFormatting>
  <conditionalFormatting sqref="M10">
    <cfRule type="expression" dxfId="7996" priority="6721" stopIfTrue="1">
      <formula>$I10="TTL"</formula>
    </cfRule>
  </conditionalFormatting>
  <conditionalFormatting sqref="M10">
    <cfRule type="expression" dxfId="7995" priority="6720" stopIfTrue="1">
      <formula>$I10="TTL"</formula>
    </cfRule>
  </conditionalFormatting>
  <conditionalFormatting sqref="M10">
    <cfRule type="expression" dxfId="7994" priority="6719" stopIfTrue="1">
      <formula>$I10="TTL"</formula>
    </cfRule>
  </conditionalFormatting>
  <conditionalFormatting sqref="M10">
    <cfRule type="expression" dxfId="7993" priority="6718" stopIfTrue="1">
      <formula>$I10="TTL"</formula>
    </cfRule>
  </conditionalFormatting>
  <conditionalFormatting sqref="M10">
    <cfRule type="expression" dxfId="7992" priority="6717" stopIfTrue="1">
      <formula>$I10="TTL"</formula>
    </cfRule>
  </conditionalFormatting>
  <conditionalFormatting sqref="M10">
    <cfRule type="expression" dxfId="7991" priority="6716" stopIfTrue="1">
      <formula>$I10="TTL"</formula>
    </cfRule>
  </conditionalFormatting>
  <conditionalFormatting sqref="M10">
    <cfRule type="expression" dxfId="7990" priority="6715" stopIfTrue="1">
      <formula>$I10="TTL"</formula>
    </cfRule>
  </conditionalFormatting>
  <conditionalFormatting sqref="M10">
    <cfRule type="expression" dxfId="7989" priority="6714" stopIfTrue="1">
      <formula>$I10="TTL"</formula>
    </cfRule>
  </conditionalFormatting>
  <conditionalFormatting sqref="M10">
    <cfRule type="expression" dxfId="7988" priority="6713" stopIfTrue="1">
      <formula>$I10="TTL"</formula>
    </cfRule>
  </conditionalFormatting>
  <conditionalFormatting sqref="M10">
    <cfRule type="expression" dxfId="7987" priority="6712" stopIfTrue="1">
      <formula>$I10="TTL"</formula>
    </cfRule>
  </conditionalFormatting>
  <conditionalFormatting sqref="M10">
    <cfRule type="expression" dxfId="7986" priority="6711" stopIfTrue="1">
      <formula>$I10="TTL"</formula>
    </cfRule>
  </conditionalFormatting>
  <conditionalFormatting sqref="M10">
    <cfRule type="expression" dxfId="7985" priority="6710" stopIfTrue="1">
      <formula>$I10="TTL"</formula>
    </cfRule>
  </conditionalFormatting>
  <conditionalFormatting sqref="M10">
    <cfRule type="expression" dxfId="7984" priority="6709" stopIfTrue="1">
      <formula>$I10="TTL"</formula>
    </cfRule>
  </conditionalFormatting>
  <conditionalFormatting sqref="M10">
    <cfRule type="expression" dxfId="7983" priority="6708" stopIfTrue="1">
      <formula>$I10="TTL"</formula>
    </cfRule>
  </conditionalFormatting>
  <conditionalFormatting sqref="M10">
    <cfRule type="expression" dxfId="7982" priority="6707" stopIfTrue="1">
      <formula>$I10="TTL"</formula>
    </cfRule>
  </conditionalFormatting>
  <conditionalFormatting sqref="M10">
    <cfRule type="expression" dxfId="7981" priority="6706" stopIfTrue="1">
      <formula>$I10="TTL"</formula>
    </cfRule>
  </conditionalFormatting>
  <conditionalFormatting sqref="M10">
    <cfRule type="expression" dxfId="7980" priority="6705" stopIfTrue="1">
      <formula>$I10="TTL"</formula>
    </cfRule>
  </conditionalFormatting>
  <conditionalFormatting sqref="M10">
    <cfRule type="expression" dxfId="7979" priority="6704" stopIfTrue="1">
      <formula>$I10="TTL"</formula>
    </cfRule>
  </conditionalFormatting>
  <conditionalFormatting sqref="M10">
    <cfRule type="expression" dxfId="7978" priority="6703" stopIfTrue="1">
      <formula>$I10="TTL"</formula>
    </cfRule>
  </conditionalFormatting>
  <conditionalFormatting sqref="M10">
    <cfRule type="expression" dxfId="7977" priority="6702" stopIfTrue="1">
      <formula>$I10="TTL"</formula>
    </cfRule>
  </conditionalFormatting>
  <conditionalFormatting sqref="M10">
    <cfRule type="expression" dxfId="7976" priority="6701" stopIfTrue="1">
      <formula>$I10="TTL"</formula>
    </cfRule>
  </conditionalFormatting>
  <conditionalFormatting sqref="M10">
    <cfRule type="expression" dxfId="7975" priority="6700" stopIfTrue="1">
      <formula>$I10="TTL"</formula>
    </cfRule>
  </conditionalFormatting>
  <conditionalFormatting sqref="M10">
    <cfRule type="expression" dxfId="7974" priority="6699" stopIfTrue="1">
      <formula>$I10="TTL"</formula>
    </cfRule>
  </conditionalFormatting>
  <conditionalFormatting sqref="M10">
    <cfRule type="expression" dxfId="7973" priority="6698" stopIfTrue="1">
      <formula>$I10="TTL"</formula>
    </cfRule>
  </conditionalFormatting>
  <conditionalFormatting sqref="M10">
    <cfRule type="expression" dxfId="7972" priority="6697" stopIfTrue="1">
      <formula>$I10="TTL"</formula>
    </cfRule>
  </conditionalFormatting>
  <conditionalFormatting sqref="M10">
    <cfRule type="expression" dxfId="7971" priority="6696" stopIfTrue="1">
      <formula>$I10="TTL"</formula>
    </cfRule>
  </conditionalFormatting>
  <conditionalFormatting sqref="M10">
    <cfRule type="expression" dxfId="7970" priority="6695" stopIfTrue="1">
      <formula>$I10="TTL"</formula>
    </cfRule>
  </conditionalFormatting>
  <conditionalFormatting sqref="M10">
    <cfRule type="expression" dxfId="7969" priority="6694" stopIfTrue="1">
      <formula>$I10="TTL"</formula>
    </cfRule>
  </conditionalFormatting>
  <conditionalFormatting sqref="M10">
    <cfRule type="expression" dxfId="7968" priority="6693" stopIfTrue="1">
      <formula>$I10="TTL"</formula>
    </cfRule>
  </conditionalFormatting>
  <conditionalFormatting sqref="M10">
    <cfRule type="expression" dxfId="7967" priority="6692" stopIfTrue="1">
      <formula>$I10="TTL"</formula>
    </cfRule>
  </conditionalFormatting>
  <conditionalFormatting sqref="M10">
    <cfRule type="expression" dxfId="7966" priority="6691" stopIfTrue="1">
      <formula>$I10="TTL"</formula>
    </cfRule>
  </conditionalFormatting>
  <conditionalFormatting sqref="M10">
    <cfRule type="expression" dxfId="7965" priority="6690" stopIfTrue="1">
      <formula>$I10="TTL"</formula>
    </cfRule>
  </conditionalFormatting>
  <conditionalFormatting sqref="M10">
    <cfRule type="expression" dxfId="7964" priority="6689" stopIfTrue="1">
      <formula>$I10="TTL"</formula>
    </cfRule>
  </conditionalFormatting>
  <conditionalFormatting sqref="M10">
    <cfRule type="expression" dxfId="7963" priority="6688" stopIfTrue="1">
      <formula>$I10="TTL"</formula>
    </cfRule>
  </conditionalFormatting>
  <conditionalFormatting sqref="M10">
    <cfRule type="expression" dxfId="7962" priority="6687" stopIfTrue="1">
      <formula>$I10="TTL"</formula>
    </cfRule>
  </conditionalFormatting>
  <conditionalFormatting sqref="M10">
    <cfRule type="expression" dxfId="7961" priority="6686" stopIfTrue="1">
      <formula>$I10="TTL"</formula>
    </cfRule>
  </conditionalFormatting>
  <conditionalFormatting sqref="M10">
    <cfRule type="expression" dxfId="7960" priority="6685" stopIfTrue="1">
      <formula>$I10="TTL"</formula>
    </cfRule>
  </conditionalFormatting>
  <conditionalFormatting sqref="M10">
    <cfRule type="expression" dxfId="7959" priority="6684" stopIfTrue="1">
      <formula>$I10="TTL"</formula>
    </cfRule>
  </conditionalFormatting>
  <conditionalFormatting sqref="M10">
    <cfRule type="expression" dxfId="7958" priority="6683" stopIfTrue="1">
      <formula>$I10="TTL"</formula>
    </cfRule>
  </conditionalFormatting>
  <conditionalFormatting sqref="M10">
    <cfRule type="expression" dxfId="7957" priority="6682" stopIfTrue="1">
      <formula>$I10="TTL"</formula>
    </cfRule>
  </conditionalFormatting>
  <conditionalFormatting sqref="M10">
    <cfRule type="expression" dxfId="7956" priority="6681" stopIfTrue="1">
      <formula>$I10="TTL"</formula>
    </cfRule>
  </conditionalFormatting>
  <conditionalFormatting sqref="M10">
    <cfRule type="expression" dxfId="7955" priority="6680" stopIfTrue="1">
      <formula>$I10="TTL"</formula>
    </cfRule>
  </conditionalFormatting>
  <conditionalFormatting sqref="M10">
    <cfRule type="expression" dxfId="7954" priority="6679" stopIfTrue="1">
      <formula>$I10="TTL"</formula>
    </cfRule>
  </conditionalFormatting>
  <conditionalFormatting sqref="M10">
    <cfRule type="expression" dxfId="7953" priority="6678" stopIfTrue="1">
      <formula>$I10="TTL"</formula>
    </cfRule>
  </conditionalFormatting>
  <conditionalFormatting sqref="M10">
    <cfRule type="expression" dxfId="7952" priority="6677" stopIfTrue="1">
      <formula>$I10="TTL"</formula>
    </cfRule>
  </conditionalFormatting>
  <conditionalFormatting sqref="M10">
    <cfRule type="expression" dxfId="7951" priority="6676" stopIfTrue="1">
      <formula>$I10="TTL"</formula>
    </cfRule>
  </conditionalFormatting>
  <conditionalFormatting sqref="M10">
    <cfRule type="expression" dxfId="7950" priority="6675" stopIfTrue="1">
      <formula>$I10="TTL"</formula>
    </cfRule>
  </conditionalFormatting>
  <conditionalFormatting sqref="M10">
    <cfRule type="expression" dxfId="7949" priority="6674" stopIfTrue="1">
      <formula>$I10="TTL"</formula>
    </cfRule>
  </conditionalFormatting>
  <conditionalFormatting sqref="M10">
    <cfRule type="expression" dxfId="7948" priority="6673" stopIfTrue="1">
      <formula>$I10="TTL"</formula>
    </cfRule>
  </conditionalFormatting>
  <conditionalFormatting sqref="M10">
    <cfRule type="expression" dxfId="7947" priority="6672" stopIfTrue="1">
      <formula>$I10="TTL"</formula>
    </cfRule>
  </conditionalFormatting>
  <conditionalFormatting sqref="M10">
    <cfRule type="expression" dxfId="7946" priority="6671" stopIfTrue="1">
      <formula>$I10="TTL"</formula>
    </cfRule>
  </conditionalFormatting>
  <conditionalFormatting sqref="M10">
    <cfRule type="expression" dxfId="7945" priority="6670" stopIfTrue="1">
      <formula>$I10="TTL"</formula>
    </cfRule>
  </conditionalFormatting>
  <conditionalFormatting sqref="M10">
    <cfRule type="expression" dxfId="7944" priority="6669" stopIfTrue="1">
      <formula>$I10="TTL"</formula>
    </cfRule>
  </conditionalFormatting>
  <conditionalFormatting sqref="M10">
    <cfRule type="expression" dxfId="7943" priority="6668" stopIfTrue="1">
      <formula>$I10="TTL"</formula>
    </cfRule>
  </conditionalFormatting>
  <conditionalFormatting sqref="M10">
    <cfRule type="expression" dxfId="7942" priority="6667" stopIfTrue="1">
      <formula>$I10="TTL"</formula>
    </cfRule>
  </conditionalFormatting>
  <conditionalFormatting sqref="M10">
    <cfRule type="expression" dxfId="7941" priority="6666" stopIfTrue="1">
      <formula>$I10="TTL"</formula>
    </cfRule>
  </conditionalFormatting>
  <conditionalFormatting sqref="M10">
    <cfRule type="expression" dxfId="7940" priority="6665" stopIfTrue="1">
      <formula>$I10="TTL"</formula>
    </cfRule>
  </conditionalFormatting>
  <conditionalFormatting sqref="M10">
    <cfRule type="expression" dxfId="7939" priority="6664" stopIfTrue="1">
      <formula>$I10="TTL"</formula>
    </cfRule>
  </conditionalFormatting>
  <conditionalFormatting sqref="M10">
    <cfRule type="expression" dxfId="7938" priority="6663" stopIfTrue="1">
      <formula>$I10="TTL"</formula>
    </cfRule>
  </conditionalFormatting>
  <conditionalFormatting sqref="M10">
    <cfRule type="expression" dxfId="7937" priority="6662" stopIfTrue="1">
      <formula>$I10="TTL"</formula>
    </cfRule>
  </conditionalFormatting>
  <conditionalFormatting sqref="M10">
    <cfRule type="expression" dxfId="7936" priority="6661" stopIfTrue="1">
      <formula>$I10="TTL"</formula>
    </cfRule>
  </conditionalFormatting>
  <conditionalFormatting sqref="M10">
    <cfRule type="expression" dxfId="7935" priority="6660" stopIfTrue="1">
      <formula>$I10="TTL"</formula>
    </cfRule>
  </conditionalFormatting>
  <conditionalFormatting sqref="M10">
    <cfRule type="expression" dxfId="7934" priority="6659" stopIfTrue="1">
      <formula>$I10="TTL"</formula>
    </cfRule>
  </conditionalFormatting>
  <conditionalFormatting sqref="M10">
    <cfRule type="expression" dxfId="7933" priority="6658" stopIfTrue="1">
      <formula>$I10="TTL"</formula>
    </cfRule>
  </conditionalFormatting>
  <conditionalFormatting sqref="M10">
    <cfRule type="expression" dxfId="7932" priority="6657" stopIfTrue="1">
      <formula>$I10="TTL"</formula>
    </cfRule>
  </conditionalFormatting>
  <conditionalFormatting sqref="M10">
    <cfRule type="expression" dxfId="7931" priority="6656" stopIfTrue="1">
      <formula>$I10="TTL"</formula>
    </cfRule>
  </conditionalFormatting>
  <conditionalFormatting sqref="M10">
    <cfRule type="expression" dxfId="7930" priority="6655" stopIfTrue="1">
      <formula>$I10="TTL"</formula>
    </cfRule>
  </conditionalFormatting>
  <conditionalFormatting sqref="M10">
    <cfRule type="expression" dxfId="7929" priority="6654" stopIfTrue="1">
      <formula>$I10="TTL"</formula>
    </cfRule>
  </conditionalFormatting>
  <conditionalFormatting sqref="M10">
    <cfRule type="expression" dxfId="7928" priority="6653" stopIfTrue="1">
      <formula>$I10="TTL"</formula>
    </cfRule>
  </conditionalFormatting>
  <conditionalFormatting sqref="M10">
    <cfRule type="expression" dxfId="7927" priority="6652" stopIfTrue="1">
      <formula>$I10="TTL"</formula>
    </cfRule>
  </conditionalFormatting>
  <conditionalFormatting sqref="M10">
    <cfRule type="expression" dxfId="7926" priority="6651" stopIfTrue="1">
      <formula>$I10="TTL"</formula>
    </cfRule>
  </conditionalFormatting>
  <conditionalFormatting sqref="M10">
    <cfRule type="expression" dxfId="7925" priority="6650" stopIfTrue="1">
      <formula>$I10="TTL"</formula>
    </cfRule>
  </conditionalFormatting>
  <conditionalFormatting sqref="M10">
    <cfRule type="expression" dxfId="7924" priority="6649" stopIfTrue="1">
      <formula>$I10="TTL"</formula>
    </cfRule>
  </conditionalFormatting>
  <conditionalFormatting sqref="M10">
    <cfRule type="expression" dxfId="7923" priority="6648" stopIfTrue="1">
      <formula>$I10="TTL"</formula>
    </cfRule>
  </conditionalFormatting>
  <conditionalFormatting sqref="M10">
    <cfRule type="expression" dxfId="7922" priority="6647" stopIfTrue="1">
      <formula>$I10="TTL"</formula>
    </cfRule>
  </conditionalFormatting>
  <conditionalFormatting sqref="M10">
    <cfRule type="expression" dxfId="7921" priority="6646" stopIfTrue="1">
      <formula>$I10="TTL"</formula>
    </cfRule>
  </conditionalFormatting>
  <conditionalFormatting sqref="M10">
    <cfRule type="expression" dxfId="7920" priority="6645" stopIfTrue="1">
      <formula>$I10="TTL"</formula>
    </cfRule>
  </conditionalFormatting>
  <conditionalFormatting sqref="M10">
    <cfRule type="expression" dxfId="7919" priority="6644" stopIfTrue="1">
      <formula>$I10="TTL"</formula>
    </cfRule>
  </conditionalFormatting>
  <conditionalFormatting sqref="M10">
    <cfRule type="expression" dxfId="7918" priority="6643" stopIfTrue="1">
      <formula>$I10="TTL"</formula>
    </cfRule>
  </conditionalFormatting>
  <conditionalFormatting sqref="M10">
    <cfRule type="expression" dxfId="7917" priority="6642" stopIfTrue="1">
      <formula>$I10="TTL"</formula>
    </cfRule>
  </conditionalFormatting>
  <conditionalFormatting sqref="M10">
    <cfRule type="expression" dxfId="7916" priority="6641" stopIfTrue="1">
      <formula>$I10="TTL"</formula>
    </cfRule>
  </conditionalFormatting>
  <conditionalFormatting sqref="M10">
    <cfRule type="expression" dxfId="7915" priority="6640" stopIfTrue="1">
      <formula>$I10="TTL"</formula>
    </cfRule>
  </conditionalFormatting>
  <conditionalFormatting sqref="M10">
    <cfRule type="expression" dxfId="7914" priority="6639" stopIfTrue="1">
      <formula>$I10="TTL"</formula>
    </cfRule>
  </conditionalFormatting>
  <conditionalFormatting sqref="M10">
    <cfRule type="expression" dxfId="7913" priority="6638" stopIfTrue="1">
      <formula>$I10="TTL"</formula>
    </cfRule>
  </conditionalFormatting>
  <conditionalFormatting sqref="M10">
    <cfRule type="expression" dxfId="7912" priority="6637" stopIfTrue="1">
      <formula>$I10="TTL"</formula>
    </cfRule>
  </conditionalFormatting>
  <conditionalFormatting sqref="M10">
    <cfRule type="expression" dxfId="7911" priority="6636" stopIfTrue="1">
      <formula>$I10="TTL"</formula>
    </cfRule>
  </conditionalFormatting>
  <conditionalFormatting sqref="M10">
    <cfRule type="expression" dxfId="7910" priority="6635" stopIfTrue="1">
      <formula>$I10="TTL"</formula>
    </cfRule>
  </conditionalFormatting>
  <conditionalFormatting sqref="M10">
    <cfRule type="expression" dxfId="7909" priority="6634" stopIfTrue="1">
      <formula>$I10="TTL"</formula>
    </cfRule>
  </conditionalFormatting>
  <conditionalFormatting sqref="M10">
    <cfRule type="expression" dxfId="7908" priority="6633" stopIfTrue="1">
      <formula>$I10="TTL"</formula>
    </cfRule>
  </conditionalFormatting>
  <conditionalFormatting sqref="M10">
    <cfRule type="expression" dxfId="7907" priority="6632" stopIfTrue="1">
      <formula>$I10="TTL"</formula>
    </cfRule>
  </conditionalFormatting>
  <conditionalFormatting sqref="M10">
    <cfRule type="expression" dxfId="7906" priority="6631" stopIfTrue="1">
      <formula>$I10="TTL"</formula>
    </cfRule>
  </conditionalFormatting>
  <conditionalFormatting sqref="M10">
    <cfRule type="expression" dxfId="7905" priority="6630" stopIfTrue="1">
      <formula>$I10="TTL"</formula>
    </cfRule>
  </conditionalFormatting>
  <conditionalFormatting sqref="M10">
    <cfRule type="expression" dxfId="7904" priority="6629" stopIfTrue="1">
      <formula>$I10="TTL"</formula>
    </cfRule>
  </conditionalFormatting>
  <conditionalFormatting sqref="M10">
    <cfRule type="expression" dxfId="7903" priority="6628" stopIfTrue="1">
      <formula>$I10="TTL"</formula>
    </cfRule>
  </conditionalFormatting>
  <conditionalFormatting sqref="M10">
    <cfRule type="expression" dxfId="7902" priority="6627" stopIfTrue="1">
      <formula>$I10="TTL"</formula>
    </cfRule>
  </conditionalFormatting>
  <conditionalFormatting sqref="M10">
    <cfRule type="expression" dxfId="7901" priority="6626" stopIfTrue="1">
      <formula>$I10="TTL"</formula>
    </cfRule>
  </conditionalFormatting>
  <conditionalFormatting sqref="M10">
    <cfRule type="expression" dxfId="7900" priority="6625" stopIfTrue="1">
      <formula>$I10="TTL"</formula>
    </cfRule>
  </conditionalFormatting>
  <conditionalFormatting sqref="M10">
    <cfRule type="expression" dxfId="7899" priority="6624" stopIfTrue="1">
      <formula>$I10="TTL"</formula>
    </cfRule>
  </conditionalFormatting>
  <conditionalFormatting sqref="M10">
    <cfRule type="expression" dxfId="7898" priority="6623" stopIfTrue="1">
      <formula>$I10="TTL"</formula>
    </cfRule>
  </conditionalFormatting>
  <conditionalFormatting sqref="M10">
    <cfRule type="expression" dxfId="7897" priority="6622" stopIfTrue="1">
      <formula>$I10="TTL"</formula>
    </cfRule>
  </conditionalFormatting>
  <conditionalFormatting sqref="M10">
    <cfRule type="expression" dxfId="7896" priority="6621" stopIfTrue="1">
      <formula>$I10="TTL"</formula>
    </cfRule>
  </conditionalFormatting>
  <conditionalFormatting sqref="M10">
    <cfRule type="expression" dxfId="7895" priority="6620" stopIfTrue="1">
      <formula>$I10="TTL"</formula>
    </cfRule>
  </conditionalFormatting>
  <conditionalFormatting sqref="M10">
    <cfRule type="expression" dxfId="7894" priority="6619" stopIfTrue="1">
      <formula>$I10="TTL"</formula>
    </cfRule>
  </conditionalFormatting>
  <conditionalFormatting sqref="M10">
    <cfRule type="expression" dxfId="7893" priority="6618" stopIfTrue="1">
      <formula>$I10="TTL"</formula>
    </cfRule>
  </conditionalFormatting>
  <conditionalFormatting sqref="M10">
    <cfRule type="expression" dxfId="7892" priority="6617" stopIfTrue="1">
      <formula>$I10="TTL"</formula>
    </cfRule>
  </conditionalFormatting>
  <conditionalFormatting sqref="M10">
    <cfRule type="expression" dxfId="7891" priority="6616" stopIfTrue="1">
      <formula>$I10="TTL"</formula>
    </cfRule>
  </conditionalFormatting>
  <conditionalFormatting sqref="M10">
    <cfRule type="expression" dxfId="7890" priority="6615" stopIfTrue="1">
      <formula>$I10="TTL"</formula>
    </cfRule>
  </conditionalFormatting>
  <conditionalFormatting sqref="M10">
    <cfRule type="expression" dxfId="7889" priority="6614" stopIfTrue="1">
      <formula>$I10="TTL"</formula>
    </cfRule>
  </conditionalFormatting>
  <conditionalFormatting sqref="M10">
    <cfRule type="expression" dxfId="7888" priority="6613" stopIfTrue="1">
      <formula>$I10="TTL"</formula>
    </cfRule>
  </conditionalFormatting>
  <conditionalFormatting sqref="M10">
    <cfRule type="expression" dxfId="7887" priority="6612" stopIfTrue="1">
      <formula>$I10="TTL"</formula>
    </cfRule>
  </conditionalFormatting>
  <conditionalFormatting sqref="M10">
    <cfRule type="expression" dxfId="7886" priority="6611" stopIfTrue="1">
      <formula>$I10="TTL"</formula>
    </cfRule>
  </conditionalFormatting>
  <conditionalFormatting sqref="M10">
    <cfRule type="expression" dxfId="7885" priority="6610" stopIfTrue="1">
      <formula>$I10="TTL"</formula>
    </cfRule>
  </conditionalFormatting>
  <conditionalFormatting sqref="M10">
    <cfRule type="expression" dxfId="7884" priority="6609" stopIfTrue="1">
      <formula>$I10="TTL"</formula>
    </cfRule>
  </conditionalFormatting>
  <conditionalFormatting sqref="M10">
    <cfRule type="expression" dxfId="7883" priority="6608" stopIfTrue="1">
      <formula>$I10="TTL"</formula>
    </cfRule>
  </conditionalFormatting>
  <conditionalFormatting sqref="M10">
    <cfRule type="expression" dxfId="7882" priority="6607" stopIfTrue="1">
      <formula>$I10="TTL"</formula>
    </cfRule>
  </conditionalFormatting>
  <conditionalFormatting sqref="M10">
    <cfRule type="expression" dxfId="7881" priority="6606" stopIfTrue="1">
      <formula>$I10="TTL"</formula>
    </cfRule>
  </conditionalFormatting>
  <conditionalFormatting sqref="M10">
    <cfRule type="expression" dxfId="7880" priority="6605" stopIfTrue="1">
      <formula>$I10="TTL"</formula>
    </cfRule>
  </conditionalFormatting>
  <conditionalFormatting sqref="M10">
    <cfRule type="expression" dxfId="7879" priority="6604" stopIfTrue="1">
      <formula>$I10="TTL"</formula>
    </cfRule>
  </conditionalFormatting>
  <conditionalFormatting sqref="M10">
    <cfRule type="expression" dxfId="7878" priority="6603" stopIfTrue="1">
      <formula>$I10="TTL"</formula>
    </cfRule>
  </conditionalFormatting>
  <conditionalFormatting sqref="M10">
    <cfRule type="expression" dxfId="7877" priority="6602" stopIfTrue="1">
      <formula>$I10="TTL"</formula>
    </cfRule>
  </conditionalFormatting>
  <conditionalFormatting sqref="M10">
    <cfRule type="expression" dxfId="7876" priority="6601" stopIfTrue="1">
      <formula>$I10="TTL"</formula>
    </cfRule>
  </conditionalFormatting>
  <conditionalFormatting sqref="M10">
    <cfRule type="expression" dxfId="7875" priority="6600" stopIfTrue="1">
      <formula>$I10="TTL"</formula>
    </cfRule>
  </conditionalFormatting>
  <conditionalFormatting sqref="M10">
    <cfRule type="expression" dxfId="7874" priority="6599" stopIfTrue="1">
      <formula>$I10="TTL"</formula>
    </cfRule>
  </conditionalFormatting>
  <conditionalFormatting sqref="M10">
    <cfRule type="expression" dxfId="7873" priority="6598" stopIfTrue="1">
      <formula>$I10="TTL"</formula>
    </cfRule>
  </conditionalFormatting>
  <conditionalFormatting sqref="M10">
    <cfRule type="expression" dxfId="7872" priority="6597" stopIfTrue="1">
      <formula>$I10="TTL"</formula>
    </cfRule>
  </conditionalFormatting>
  <conditionalFormatting sqref="M10">
    <cfRule type="expression" dxfId="7871" priority="6596" stopIfTrue="1">
      <formula>$I10="TTL"</formula>
    </cfRule>
  </conditionalFormatting>
  <conditionalFormatting sqref="M10">
    <cfRule type="expression" dxfId="7870" priority="6595" stopIfTrue="1">
      <formula>$I10="TTL"</formula>
    </cfRule>
  </conditionalFormatting>
  <conditionalFormatting sqref="M10">
    <cfRule type="expression" dxfId="7869" priority="6594" stopIfTrue="1">
      <formula>$I10="TTL"</formula>
    </cfRule>
  </conditionalFormatting>
  <conditionalFormatting sqref="M10">
    <cfRule type="expression" dxfId="7868" priority="6593" stopIfTrue="1">
      <formula>$I10="TTL"</formula>
    </cfRule>
  </conditionalFormatting>
  <conditionalFormatting sqref="M10">
    <cfRule type="expression" dxfId="7867" priority="6592" stopIfTrue="1">
      <formula>$I10="TTL"</formula>
    </cfRule>
  </conditionalFormatting>
  <conditionalFormatting sqref="M10">
    <cfRule type="expression" dxfId="7866" priority="6591" stopIfTrue="1">
      <formula>$I10="TTL"</formula>
    </cfRule>
  </conditionalFormatting>
  <conditionalFormatting sqref="M10">
    <cfRule type="expression" dxfId="7865" priority="6590" stopIfTrue="1">
      <formula>$I10="TTL"</formula>
    </cfRule>
  </conditionalFormatting>
  <conditionalFormatting sqref="M10">
    <cfRule type="expression" dxfId="7864" priority="6589" stopIfTrue="1">
      <formula>$I10="TTL"</formula>
    </cfRule>
  </conditionalFormatting>
  <conditionalFormatting sqref="M10">
    <cfRule type="expression" dxfId="7863" priority="6588" stopIfTrue="1">
      <formula>$I10="TTL"</formula>
    </cfRule>
  </conditionalFormatting>
  <conditionalFormatting sqref="M10">
    <cfRule type="expression" dxfId="7862" priority="6587" stopIfTrue="1">
      <formula>$I10="TTL"</formula>
    </cfRule>
  </conditionalFormatting>
  <conditionalFormatting sqref="M10">
    <cfRule type="expression" dxfId="7861" priority="6586" stopIfTrue="1">
      <formula>$I10="TTL"</formula>
    </cfRule>
  </conditionalFormatting>
  <conditionalFormatting sqref="M10">
    <cfRule type="expression" dxfId="7860" priority="6585" stopIfTrue="1">
      <formula>$I10="TTL"</formula>
    </cfRule>
  </conditionalFormatting>
  <conditionalFormatting sqref="M10">
    <cfRule type="expression" dxfId="7859" priority="6584" stopIfTrue="1">
      <formula>$I10="TTL"</formula>
    </cfRule>
  </conditionalFormatting>
  <conditionalFormatting sqref="M10">
    <cfRule type="expression" dxfId="7858" priority="6583" stopIfTrue="1">
      <formula>$I10="TTL"</formula>
    </cfRule>
  </conditionalFormatting>
  <conditionalFormatting sqref="M10">
    <cfRule type="expression" dxfId="7857" priority="6582" stopIfTrue="1">
      <formula>$I10="TTL"</formula>
    </cfRule>
  </conditionalFormatting>
  <conditionalFormatting sqref="M10">
    <cfRule type="expression" dxfId="7856" priority="6581" stopIfTrue="1">
      <formula>$I10="TTL"</formula>
    </cfRule>
  </conditionalFormatting>
  <conditionalFormatting sqref="M10">
    <cfRule type="expression" dxfId="7855" priority="6580" stopIfTrue="1">
      <formula>$I10="TTL"</formula>
    </cfRule>
  </conditionalFormatting>
  <conditionalFormatting sqref="M10">
    <cfRule type="expression" dxfId="7854" priority="6579" stopIfTrue="1">
      <formula>$I10="TTL"</formula>
    </cfRule>
  </conditionalFormatting>
  <conditionalFormatting sqref="M10">
    <cfRule type="expression" dxfId="7853" priority="6578" stopIfTrue="1">
      <formula>$I10="TTL"</formula>
    </cfRule>
  </conditionalFormatting>
  <conditionalFormatting sqref="M10">
    <cfRule type="expression" dxfId="7852" priority="6577" stopIfTrue="1">
      <formula>$I10="TTL"</formula>
    </cfRule>
  </conditionalFormatting>
  <conditionalFormatting sqref="M10">
    <cfRule type="expression" dxfId="7851" priority="6576" stopIfTrue="1">
      <formula>$I10="TTL"</formula>
    </cfRule>
  </conditionalFormatting>
  <conditionalFormatting sqref="M10">
    <cfRule type="expression" dxfId="7850" priority="6575" stopIfTrue="1">
      <formula>$I10="TTL"</formula>
    </cfRule>
  </conditionalFormatting>
  <conditionalFormatting sqref="M10">
    <cfRule type="expression" dxfId="7849" priority="6574" stopIfTrue="1">
      <formula>$I10="TTL"</formula>
    </cfRule>
  </conditionalFormatting>
  <conditionalFormatting sqref="M10">
    <cfRule type="expression" dxfId="7848" priority="6573" stopIfTrue="1">
      <formula>$I10="TTL"</formula>
    </cfRule>
  </conditionalFormatting>
  <conditionalFormatting sqref="M10">
    <cfRule type="expression" dxfId="7847" priority="6572" stopIfTrue="1">
      <formula>$I10="TTL"</formula>
    </cfRule>
  </conditionalFormatting>
  <conditionalFormatting sqref="M10">
    <cfRule type="expression" dxfId="7846" priority="6571" stopIfTrue="1">
      <formula>$I10="TTL"</formula>
    </cfRule>
  </conditionalFormatting>
  <conditionalFormatting sqref="M10">
    <cfRule type="expression" dxfId="7845" priority="6570" stopIfTrue="1">
      <formula>$I10="TTL"</formula>
    </cfRule>
  </conditionalFormatting>
  <conditionalFormatting sqref="M10">
    <cfRule type="expression" dxfId="7844" priority="6569" stopIfTrue="1">
      <formula>$I10="TTL"</formula>
    </cfRule>
  </conditionalFormatting>
  <conditionalFormatting sqref="M10">
    <cfRule type="expression" dxfId="7843" priority="6568" stopIfTrue="1">
      <formula>$I10="TTL"</formula>
    </cfRule>
  </conditionalFormatting>
  <conditionalFormatting sqref="M10">
    <cfRule type="expression" dxfId="7842" priority="6567" stopIfTrue="1">
      <formula>$I10="TTL"</formula>
    </cfRule>
  </conditionalFormatting>
  <conditionalFormatting sqref="M10">
    <cfRule type="expression" dxfId="7841" priority="6566" stopIfTrue="1">
      <formula>$I10="TTL"</formula>
    </cfRule>
  </conditionalFormatting>
  <conditionalFormatting sqref="M10">
    <cfRule type="expression" dxfId="7840" priority="6565" stopIfTrue="1">
      <formula>$I10="TTL"</formula>
    </cfRule>
  </conditionalFormatting>
  <conditionalFormatting sqref="M10">
    <cfRule type="expression" dxfId="7839" priority="6564" stopIfTrue="1">
      <formula>$I10="TTL"</formula>
    </cfRule>
  </conditionalFormatting>
  <conditionalFormatting sqref="M10">
    <cfRule type="expression" dxfId="7838" priority="6563" stopIfTrue="1">
      <formula>$I10="TTL"</formula>
    </cfRule>
  </conditionalFormatting>
  <conditionalFormatting sqref="M10">
    <cfRule type="expression" dxfId="7837" priority="6562" stopIfTrue="1">
      <formula>$I10="TTL"</formula>
    </cfRule>
  </conditionalFormatting>
  <conditionalFormatting sqref="M10">
    <cfRule type="expression" dxfId="7836" priority="6561" stopIfTrue="1">
      <formula>$I10="TTL"</formula>
    </cfRule>
  </conditionalFormatting>
  <conditionalFormatting sqref="M10">
    <cfRule type="expression" dxfId="7835" priority="6560" stopIfTrue="1">
      <formula>$I10="TTL"</formula>
    </cfRule>
  </conditionalFormatting>
  <conditionalFormatting sqref="M10">
    <cfRule type="expression" dxfId="7834" priority="6559" stopIfTrue="1">
      <formula>$I10="TTL"</formula>
    </cfRule>
  </conditionalFormatting>
  <conditionalFormatting sqref="M10">
    <cfRule type="expression" dxfId="7833" priority="6558" stopIfTrue="1">
      <formula>$I10="TTL"</formula>
    </cfRule>
  </conditionalFormatting>
  <conditionalFormatting sqref="M10">
    <cfRule type="expression" dxfId="7832" priority="6557" stopIfTrue="1">
      <formula>$I10="TTL"</formula>
    </cfRule>
  </conditionalFormatting>
  <conditionalFormatting sqref="M10">
    <cfRule type="expression" dxfId="7831" priority="6556" stopIfTrue="1">
      <formula>$I10="TTL"</formula>
    </cfRule>
  </conditionalFormatting>
  <conditionalFormatting sqref="M10">
    <cfRule type="expression" dxfId="7830" priority="6555" stopIfTrue="1">
      <formula>$I10="TTL"</formula>
    </cfRule>
  </conditionalFormatting>
  <conditionalFormatting sqref="M10">
    <cfRule type="expression" dxfId="7829" priority="6554" stopIfTrue="1">
      <formula>$I10="TTL"</formula>
    </cfRule>
  </conditionalFormatting>
  <conditionalFormatting sqref="M10">
    <cfRule type="expression" dxfId="7828" priority="6553" stopIfTrue="1">
      <formula>$I10="TTL"</formula>
    </cfRule>
  </conditionalFormatting>
  <conditionalFormatting sqref="M10">
    <cfRule type="expression" dxfId="7827" priority="6552" stopIfTrue="1">
      <formula>$I10="TTL"</formula>
    </cfRule>
  </conditionalFormatting>
  <conditionalFormatting sqref="M10">
    <cfRule type="expression" dxfId="7826" priority="6551" stopIfTrue="1">
      <formula>$I10="TTL"</formula>
    </cfRule>
  </conditionalFormatting>
  <conditionalFormatting sqref="M10">
    <cfRule type="expression" dxfId="7825" priority="6550" stopIfTrue="1">
      <formula>$I10="TTL"</formula>
    </cfRule>
  </conditionalFormatting>
  <conditionalFormatting sqref="M10">
    <cfRule type="expression" dxfId="7824" priority="6549" stopIfTrue="1">
      <formula>$I10="TTL"</formula>
    </cfRule>
  </conditionalFormatting>
  <conditionalFormatting sqref="M10">
    <cfRule type="expression" dxfId="7823" priority="6548" stopIfTrue="1">
      <formula>$I10="TTL"</formula>
    </cfRule>
  </conditionalFormatting>
  <conditionalFormatting sqref="M10">
    <cfRule type="expression" dxfId="7822" priority="6547" stopIfTrue="1">
      <formula>$I10="TTL"</formula>
    </cfRule>
  </conditionalFormatting>
  <conditionalFormatting sqref="M10">
    <cfRule type="expression" dxfId="7821" priority="6546" stopIfTrue="1">
      <formula>$I10="TTL"</formula>
    </cfRule>
  </conditionalFormatting>
  <conditionalFormatting sqref="M10">
    <cfRule type="expression" dxfId="7820" priority="6545" stopIfTrue="1">
      <formula>$I10="TTL"</formula>
    </cfRule>
  </conditionalFormatting>
  <conditionalFormatting sqref="M10">
    <cfRule type="expression" dxfId="7819" priority="6544" stopIfTrue="1">
      <formula>$I10="TTL"</formula>
    </cfRule>
  </conditionalFormatting>
  <conditionalFormatting sqref="M10">
    <cfRule type="expression" dxfId="7818" priority="6543" stopIfTrue="1">
      <formula>$I10="TTL"</formula>
    </cfRule>
  </conditionalFormatting>
  <conditionalFormatting sqref="M10">
    <cfRule type="expression" dxfId="7817" priority="6542" stopIfTrue="1">
      <formula>$I10="TTL"</formula>
    </cfRule>
  </conditionalFormatting>
  <conditionalFormatting sqref="M10">
    <cfRule type="expression" dxfId="7816" priority="6541" stopIfTrue="1">
      <formula>$I10="TTL"</formula>
    </cfRule>
  </conditionalFormatting>
  <conditionalFormatting sqref="M10">
    <cfRule type="expression" dxfId="7815" priority="6540" stopIfTrue="1">
      <formula>$I10="TTL"</formula>
    </cfRule>
  </conditionalFormatting>
  <conditionalFormatting sqref="M10">
    <cfRule type="expression" dxfId="7814" priority="6539" stopIfTrue="1">
      <formula>$I10="TTL"</formula>
    </cfRule>
  </conditionalFormatting>
  <conditionalFormatting sqref="M10">
    <cfRule type="expression" dxfId="7813" priority="6538" stopIfTrue="1">
      <formula>$I10="TTL"</formula>
    </cfRule>
  </conditionalFormatting>
  <conditionalFormatting sqref="M10">
    <cfRule type="expression" dxfId="7812" priority="6537" stopIfTrue="1">
      <formula>$I10="TTL"</formula>
    </cfRule>
  </conditionalFormatting>
  <conditionalFormatting sqref="M10">
    <cfRule type="expression" dxfId="7811" priority="6536" stopIfTrue="1">
      <formula>$I10="TTL"</formula>
    </cfRule>
  </conditionalFormatting>
  <conditionalFormatting sqref="M10">
    <cfRule type="expression" dxfId="7810" priority="6535" stopIfTrue="1">
      <formula>$I10="TTL"</formula>
    </cfRule>
  </conditionalFormatting>
  <conditionalFormatting sqref="M10">
    <cfRule type="expression" dxfId="7809" priority="6534" stopIfTrue="1">
      <formula>$I10="TTL"</formula>
    </cfRule>
  </conditionalFormatting>
  <conditionalFormatting sqref="M10">
    <cfRule type="expression" dxfId="7808" priority="6533" stopIfTrue="1">
      <formula>$I10="TTL"</formula>
    </cfRule>
  </conditionalFormatting>
  <conditionalFormatting sqref="M10">
    <cfRule type="expression" dxfId="7807" priority="6532" stopIfTrue="1">
      <formula>$I10="TTL"</formula>
    </cfRule>
  </conditionalFormatting>
  <conditionalFormatting sqref="M10">
    <cfRule type="expression" dxfId="7806" priority="6531" stopIfTrue="1">
      <formula>$I10="TTL"</formula>
    </cfRule>
  </conditionalFormatting>
  <conditionalFormatting sqref="M10">
    <cfRule type="expression" dxfId="7805" priority="6530" stopIfTrue="1">
      <formula>$I10="TTL"</formula>
    </cfRule>
  </conditionalFormatting>
  <conditionalFormatting sqref="M10">
    <cfRule type="expression" dxfId="7804" priority="6529" stopIfTrue="1">
      <formula>$I10="TTL"</formula>
    </cfRule>
  </conditionalFormatting>
  <conditionalFormatting sqref="M10">
    <cfRule type="expression" dxfId="7803" priority="6528" stopIfTrue="1">
      <formula>$I10="TTL"</formula>
    </cfRule>
  </conditionalFormatting>
  <conditionalFormatting sqref="M10">
    <cfRule type="expression" dxfId="7802" priority="6527" stopIfTrue="1">
      <formula>$I10="TTL"</formula>
    </cfRule>
  </conditionalFormatting>
  <conditionalFormatting sqref="M10">
    <cfRule type="expression" dxfId="7801" priority="6526" stopIfTrue="1">
      <formula>$I10="TTL"</formula>
    </cfRule>
  </conditionalFormatting>
  <conditionalFormatting sqref="M10">
    <cfRule type="expression" dxfId="7800" priority="6525" stopIfTrue="1">
      <formula>$I10="TTL"</formula>
    </cfRule>
  </conditionalFormatting>
  <conditionalFormatting sqref="M10">
    <cfRule type="expression" dxfId="7799" priority="6524" stopIfTrue="1">
      <formula>$I10="TTL"</formula>
    </cfRule>
  </conditionalFormatting>
  <conditionalFormatting sqref="M10">
    <cfRule type="expression" dxfId="7798" priority="6523" stopIfTrue="1">
      <formula>$I10="TTL"</formula>
    </cfRule>
  </conditionalFormatting>
  <conditionalFormatting sqref="M10">
    <cfRule type="expression" dxfId="7797" priority="6522" stopIfTrue="1">
      <formula>$I10="TTL"</formula>
    </cfRule>
  </conditionalFormatting>
  <conditionalFormatting sqref="M10">
    <cfRule type="expression" dxfId="7796" priority="6521" stopIfTrue="1">
      <formula>$I10="TTL"</formula>
    </cfRule>
  </conditionalFormatting>
  <conditionalFormatting sqref="M10">
    <cfRule type="expression" dxfId="7795" priority="6520" stopIfTrue="1">
      <formula>$I10="TTL"</formula>
    </cfRule>
  </conditionalFormatting>
  <conditionalFormatting sqref="M10">
    <cfRule type="expression" dxfId="7794" priority="6519" stopIfTrue="1">
      <formula>$I10="TTL"</formula>
    </cfRule>
  </conditionalFormatting>
  <conditionalFormatting sqref="M10">
    <cfRule type="expression" dxfId="7793" priority="6518" stopIfTrue="1">
      <formula>$I10="TTL"</formula>
    </cfRule>
  </conditionalFormatting>
  <conditionalFormatting sqref="M10">
    <cfRule type="expression" dxfId="7792" priority="6517" stopIfTrue="1">
      <formula>$I10="TTL"</formula>
    </cfRule>
  </conditionalFormatting>
  <conditionalFormatting sqref="M10">
    <cfRule type="expression" dxfId="7791" priority="6516" stopIfTrue="1">
      <formula>$I10="TTL"</formula>
    </cfRule>
  </conditionalFormatting>
  <conditionalFormatting sqref="M10">
    <cfRule type="expression" dxfId="7790" priority="6515" stopIfTrue="1">
      <formula>$I10="TTL"</formula>
    </cfRule>
  </conditionalFormatting>
  <conditionalFormatting sqref="M10">
    <cfRule type="expression" dxfId="7789" priority="6514" stopIfTrue="1">
      <formula>$I10="TTL"</formula>
    </cfRule>
  </conditionalFormatting>
  <conditionalFormatting sqref="M10">
    <cfRule type="expression" dxfId="7788" priority="6513" stopIfTrue="1">
      <formula>$I10="TTL"</formula>
    </cfRule>
  </conditionalFormatting>
  <conditionalFormatting sqref="M10">
    <cfRule type="expression" dxfId="7787" priority="6512" stopIfTrue="1">
      <formula>$I10="TTL"</formula>
    </cfRule>
  </conditionalFormatting>
  <conditionalFormatting sqref="M10">
    <cfRule type="expression" dxfId="7786" priority="6511" stopIfTrue="1">
      <formula>$I10="TTL"</formula>
    </cfRule>
  </conditionalFormatting>
  <conditionalFormatting sqref="M10">
    <cfRule type="expression" dxfId="7785" priority="6510" stopIfTrue="1">
      <formula>$I10="TTL"</formula>
    </cfRule>
  </conditionalFormatting>
  <conditionalFormatting sqref="M10">
    <cfRule type="expression" dxfId="7784" priority="6509" stopIfTrue="1">
      <formula>$I10="TTL"</formula>
    </cfRule>
  </conditionalFormatting>
  <conditionalFormatting sqref="M10">
    <cfRule type="expression" dxfId="7783" priority="6508" stopIfTrue="1">
      <formula>$I10="TTL"</formula>
    </cfRule>
  </conditionalFormatting>
  <conditionalFormatting sqref="M10">
    <cfRule type="expression" dxfId="7782" priority="6507" stopIfTrue="1">
      <formula>$I10="TTL"</formula>
    </cfRule>
  </conditionalFormatting>
  <conditionalFormatting sqref="M10">
    <cfRule type="expression" dxfId="7781" priority="6506" stopIfTrue="1">
      <formula>$I10="TTL"</formula>
    </cfRule>
  </conditionalFormatting>
  <conditionalFormatting sqref="M10">
    <cfRule type="expression" dxfId="7780" priority="6505" stopIfTrue="1">
      <formula>$I10="TTL"</formula>
    </cfRule>
  </conditionalFormatting>
  <conditionalFormatting sqref="M10">
    <cfRule type="expression" dxfId="7779" priority="6504" stopIfTrue="1">
      <formula>$I10="TTL"</formula>
    </cfRule>
  </conditionalFormatting>
  <conditionalFormatting sqref="M10">
    <cfRule type="expression" dxfId="7778" priority="6503" stopIfTrue="1">
      <formula>$I10="TTL"</formula>
    </cfRule>
  </conditionalFormatting>
  <conditionalFormatting sqref="M10">
    <cfRule type="expression" dxfId="7777" priority="6502" stopIfTrue="1">
      <formula>$I10="TTL"</formula>
    </cfRule>
  </conditionalFormatting>
  <conditionalFormatting sqref="M10">
    <cfRule type="expression" dxfId="7776" priority="6501" stopIfTrue="1">
      <formula>$I10="TTL"</formula>
    </cfRule>
  </conditionalFormatting>
  <conditionalFormatting sqref="M10">
    <cfRule type="expression" dxfId="7775" priority="6500" stopIfTrue="1">
      <formula>$I10="TTL"</formula>
    </cfRule>
  </conditionalFormatting>
  <conditionalFormatting sqref="M10">
    <cfRule type="expression" dxfId="7774" priority="6499" stopIfTrue="1">
      <formula>$I10="TTL"</formula>
    </cfRule>
  </conditionalFormatting>
  <conditionalFormatting sqref="M10">
    <cfRule type="expression" dxfId="7773" priority="6498" stopIfTrue="1">
      <formula>$I10="TTL"</formula>
    </cfRule>
  </conditionalFormatting>
  <conditionalFormatting sqref="M10">
    <cfRule type="expression" dxfId="7772" priority="6497" stopIfTrue="1">
      <formula>$I10="TTL"</formula>
    </cfRule>
  </conditionalFormatting>
  <conditionalFormatting sqref="M10">
    <cfRule type="expression" dxfId="7771" priority="6496" stopIfTrue="1">
      <formula>$I10="TTL"</formula>
    </cfRule>
  </conditionalFormatting>
  <conditionalFormatting sqref="M10">
    <cfRule type="expression" dxfId="7770" priority="6495" stopIfTrue="1">
      <formula>$I10="TTL"</formula>
    </cfRule>
  </conditionalFormatting>
  <conditionalFormatting sqref="M10">
    <cfRule type="expression" dxfId="7769" priority="6494" stopIfTrue="1">
      <formula>$I10="TTL"</formula>
    </cfRule>
  </conditionalFormatting>
  <conditionalFormatting sqref="M10">
    <cfRule type="expression" dxfId="7768" priority="6493" stopIfTrue="1">
      <formula>$I10="TTL"</formula>
    </cfRule>
  </conditionalFormatting>
  <conditionalFormatting sqref="M10">
    <cfRule type="expression" dxfId="7767" priority="6492" stopIfTrue="1">
      <formula>$I10="TTL"</formula>
    </cfRule>
  </conditionalFormatting>
  <conditionalFormatting sqref="M10">
    <cfRule type="expression" dxfId="7766" priority="6491" stopIfTrue="1">
      <formula>$I10="TTL"</formula>
    </cfRule>
  </conditionalFormatting>
  <conditionalFormatting sqref="M10">
    <cfRule type="expression" dxfId="7765" priority="6490" stopIfTrue="1">
      <formula>$I10="TTL"</formula>
    </cfRule>
  </conditionalFormatting>
  <conditionalFormatting sqref="M10">
    <cfRule type="expression" dxfId="7764" priority="6489" stopIfTrue="1">
      <formula>$I10="TTL"</formula>
    </cfRule>
  </conditionalFormatting>
  <conditionalFormatting sqref="M10">
    <cfRule type="expression" dxfId="7763" priority="6488" stopIfTrue="1">
      <formula>$I10="TTL"</formula>
    </cfRule>
  </conditionalFormatting>
  <conditionalFormatting sqref="M10">
    <cfRule type="expression" dxfId="7762" priority="6487" stopIfTrue="1">
      <formula>$I10="TTL"</formula>
    </cfRule>
  </conditionalFormatting>
  <conditionalFormatting sqref="M10">
    <cfRule type="expression" dxfId="7761" priority="6486" stopIfTrue="1">
      <formula>$I10="TTL"</formula>
    </cfRule>
  </conditionalFormatting>
  <conditionalFormatting sqref="M10">
    <cfRule type="expression" dxfId="7760" priority="6485" stopIfTrue="1">
      <formula>$I10="TTL"</formula>
    </cfRule>
  </conditionalFormatting>
  <conditionalFormatting sqref="M10">
    <cfRule type="expression" dxfId="7759" priority="6484" stopIfTrue="1">
      <formula>$I10="TTL"</formula>
    </cfRule>
  </conditionalFormatting>
  <conditionalFormatting sqref="M10">
    <cfRule type="expression" dxfId="7758" priority="6483" stopIfTrue="1">
      <formula>$I10="TTL"</formula>
    </cfRule>
  </conditionalFormatting>
  <conditionalFormatting sqref="M10">
    <cfRule type="expression" dxfId="7757" priority="6482" stopIfTrue="1">
      <formula>$I10="TTL"</formula>
    </cfRule>
  </conditionalFormatting>
  <conditionalFormatting sqref="M10">
    <cfRule type="expression" dxfId="7756" priority="6481" stopIfTrue="1">
      <formula>$I10="TTL"</formula>
    </cfRule>
  </conditionalFormatting>
  <conditionalFormatting sqref="M10">
    <cfRule type="expression" dxfId="7755" priority="6480" stopIfTrue="1">
      <formula>$I10="TTL"</formula>
    </cfRule>
  </conditionalFormatting>
  <conditionalFormatting sqref="M10">
    <cfRule type="expression" dxfId="7754" priority="6479" stopIfTrue="1">
      <formula>$I10="TTL"</formula>
    </cfRule>
  </conditionalFormatting>
  <conditionalFormatting sqref="M10">
    <cfRule type="expression" dxfId="7753" priority="6478" stopIfTrue="1">
      <formula>$I10="TTL"</formula>
    </cfRule>
  </conditionalFormatting>
  <conditionalFormatting sqref="M10">
    <cfRule type="expression" dxfId="7752" priority="6477" stopIfTrue="1">
      <formula>$I10="TTL"</formula>
    </cfRule>
  </conditionalFormatting>
  <conditionalFormatting sqref="M10">
    <cfRule type="expression" dxfId="7751" priority="6476" stopIfTrue="1">
      <formula>$I10="TTL"</formula>
    </cfRule>
  </conditionalFormatting>
  <conditionalFormatting sqref="M10">
    <cfRule type="expression" dxfId="7750" priority="6475" stopIfTrue="1">
      <formula>$I10="TTL"</formula>
    </cfRule>
  </conditionalFormatting>
  <conditionalFormatting sqref="M10">
    <cfRule type="expression" dxfId="7749" priority="6474" stopIfTrue="1">
      <formula>$I10="TTL"</formula>
    </cfRule>
  </conditionalFormatting>
  <conditionalFormatting sqref="M10">
    <cfRule type="expression" dxfId="7748" priority="6473" stopIfTrue="1">
      <formula>$I10="TTL"</formula>
    </cfRule>
  </conditionalFormatting>
  <conditionalFormatting sqref="M10">
    <cfRule type="expression" dxfId="7747" priority="6472" stopIfTrue="1">
      <formula>$I10="TTL"</formula>
    </cfRule>
  </conditionalFormatting>
  <conditionalFormatting sqref="M10">
    <cfRule type="expression" dxfId="7746" priority="6471" stopIfTrue="1">
      <formula>$I10="TTL"</formula>
    </cfRule>
  </conditionalFormatting>
  <conditionalFormatting sqref="M10">
    <cfRule type="expression" dxfId="7745" priority="6470" stopIfTrue="1">
      <formula>$I10="TTL"</formula>
    </cfRule>
  </conditionalFormatting>
  <conditionalFormatting sqref="M10">
    <cfRule type="expression" dxfId="7744" priority="6469" stopIfTrue="1">
      <formula>$I10="TTL"</formula>
    </cfRule>
  </conditionalFormatting>
  <conditionalFormatting sqref="M10">
    <cfRule type="expression" dxfId="7743" priority="6468" stopIfTrue="1">
      <formula>$I10="TTL"</formula>
    </cfRule>
  </conditionalFormatting>
  <conditionalFormatting sqref="M10">
    <cfRule type="expression" dxfId="7742" priority="6467" stopIfTrue="1">
      <formula>$I10="TTL"</formula>
    </cfRule>
  </conditionalFormatting>
  <conditionalFormatting sqref="M10">
    <cfRule type="expression" dxfId="7741" priority="6466" stopIfTrue="1">
      <formula>$I10="TTL"</formula>
    </cfRule>
  </conditionalFormatting>
  <conditionalFormatting sqref="M10">
    <cfRule type="expression" dxfId="7740" priority="6465" stopIfTrue="1">
      <formula>$I10="TTL"</formula>
    </cfRule>
  </conditionalFormatting>
  <conditionalFormatting sqref="M10">
    <cfRule type="expression" dxfId="7739" priority="6464" stopIfTrue="1">
      <formula>$I10="TTL"</formula>
    </cfRule>
  </conditionalFormatting>
  <conditionalFormatting sqref="M10">
    <cfRule type="expression" dxfId="7738" priority="6463" stopIfTrue="1">
      <formula>$I10="TTL"</formula>
    </cfRule>
  </conditionalFormatting>
  <conditionalFormatting sqref="M10">
    <cfRule type="expression" dxfId="7737" priority="6462" stopIfTrue="1">
      <formula>$I10="TTL"</formula>
    </cfRule>
  </conditionalFormatting>
  <conditionalFormatting sqref="M10">
    <cfRule type="expression" dxfId="7736" priority="6461" stopIfTrue="1">
      <formula>$I10="TTL"</formula>
    </cfRule>
  </conditionalFormatting>
  <conditionalFormatting sqref="M10">
    <cfRule type="expression" dxfId="7735" priority="6460" stopIfTrue="1">
      <formula>$I10="TTL"</formula>
    </cfRule>
  </conditionalFormatting>
  <conditionalFormatting sqref="M10">
    <cfRule type="expression" dxfId="7734" priority="6459" stopIfTrue="1">
      <formula>$I10="TTL"</formula>
    </cfRule>
  </conditionalFormatting>
  <conditionalFormatting sqref="M10">
    <cfRule type="expression" dxfId="7733" priority="6458" stopIfTrue="1">
      <formula>$I10="TTL"</formula>
    </cfRule>
  </conditionalFormatting>
  <conditionalFormatting sqref="M10">
    <cfRule type="expression" dxfId="7732" priority="6457" stopIfTrue="1">
      <formula>$I10="TTL"</formula>
    </cfRule>
  </conditionalFormatting>
  <conditionalFormatting sqref="M10">
    <cfRule type="expression" dxfId="7731" priority="6456" stopIfTrue="1">
      <formula>$I10="TTL"</formula>
    </cfRule>
  </conditionalFormatting>
  <conditionalFormatting sqref="M10">
    <cfRule type="expression" dxfId="7730" priority="6455" stopIfTrue="1">
      <formula>$I10="TTL"</formula>
    </cfRule>
  </conditionalFormatting>
  <conditionalFormatting sqref="M10">
    <cfRule type="expression" dxfId="7729" priority="6454" stopIfTrue="1">
      <formula>$I10="TTL"</formula>
    </cfRule>
  </conditionalFormatting>
  <conditionalFormatting sqref="M10">
    <cfRule type="expression" dxfId="7728" priority="6453" stopIfTrue="1">
      <formula>$I10="TTL"</formula>
    </cfRule>
  </conditionalFormatting>
  <conditionalFormatting sqref="M10">
    <cfRule type="expression" dxfId="7727" priority="6452" stopIfTrue="1">
      <formula>$I10="TTL"</formula>
    </cfRule>
  </conditionalFormatting>
  <conditionalFormatting sqref="M10">
    <cfRule type="expression" dxfId="7726" priority="6451" stopIfTrue="1">
      <formula>$I10="TTL"</formula>
    </cfRule>
  </conditionalFormatting>
  <conditionalFormatting sqref="M10">
    <cfRule type="expression" dxfId="7725" priority="6450" stopIfTrue="1">
      <formula>$I10="TTL"</formula>
    </cfRule>
  </conditionalFormatting>
  <conditionalFormatting sqref="M10">
    <cfRule type="expression" dxfId="7724" priority="6449" stopIfTrue="1">
      <formula>$I10="TTL"</formula>
    </cfRule>
  </conditionalFormatting>
  <conditionalFormatting sqref="M10">
    <cfRule type="expression" dxfId="7723" priority="6448" stopIfTrue="1">
      <formula>$I10="TTL"</formula>
    </cfRule>
  </conditionalFormatting>
  <conditionalFormatting sqref="M10">
    <cfRule type="expression" dxfId="7722" priority="6447" stopIfTrue="1">
      <formula>$I10="TTL"</formula>
    </cfRule>
  </conditionalFormatting>
  <conditionalFormatting sqref="M10">
    <cfRule type="expression" dxfId="7721" priority="6446" stopIfTrue="1">
      <formula>$I10="TTL"</formula>
    </cfRule>
  </conditionalFormatting>
  <conditionalFormatting sqref="M10">
    <cfRule type="expression" dxfId="7720" priority="6445" stopIfTrue="1">
      <formula>$I10="TTL"</formula>
    </cfRule>
  </conditionalFormatting>
  <conditionalFormatting sqref="M10">
    <cfRule type="expression" dxfId="7719" priority="6444" stopIfTrue="1">
      <formula>$I10="TTL"</formula>
    </cfRule>
  </conditionalFormatting>
  <conditionalFormatting sqref="M10">
    <cfRule type="expression" dxfId="7718" priority="6443" stopIfTrue="1">
      <formula>$I10="TTL"</formula>
    </cfRule>
  </conditionalFormatting>
  <conditionalFormatting sqref="M10">
    <cfRule type="expression" dxfId="7717" priority="6442" stopIfTrue="1">
      <formula>$I10="TTL"</formula>
    </cfRule>
  </conditionalFormatting>
  <conditionalFormatting sqref="M10">
    <cfRule type="expression" dxfId="7716" priority="6441" stopIfTrue="1">
      <formula>$I10="TTL"</formula>
    </cfRule>
  </conditionalFormatting>
  <conditionalFormatting sqref="M10">
    <cfRule type="expression" dxfId="7715" priority="6440" stopIfTrue="1">
      <formula>$I10="TTL"</formula>
    </cfRule>
  </conditionalFormatting>
  <conditionalFormatting sqref="M10">
    <cfRule type="expression" dxfId="7714" priority="6439" stopIfTrue="1">
      <formula>$I10="TTL"</formula>
    </cfRule>
  </conditionalFormatting>
  <conditionalFormatting sqref="M10">
    <cfRule type="expression" dxfId="7713" priority="6438" stopIfTrue="1">
      <formula>$I10="TTL"</formula>
    </cfRule>
  </conditionalFormatting>
  <conditionalFormatting sqref="M10">
    <cfRule type="expression" dxfId="7712" priority="6437" stopIfTrue="1">
      <formula>$I10="TTL"</formula>
    </cfRule>
  </conditionalFormatting>
  <conditionalFormatting sqref="M10">
    <cfRule type="expression" dxfId="7711" priority="6436" stopIfTrue="1">
      <formula>$I10="TTL"</formula>
    </cfRule>
  </conditionalFormatting>
  <conditionalFormatting sqref="M10">
    <cfRule type="expression" dxfId="7710" priority="6435" stopIfTrue="1">
      <formula>$I10="TTL"</formula>
    </cfRule>
  </conditionalFormatting>
  <conditionalFormatting sqref="M10">
    <cfRule type="expression" dxfId="7709" priority="6434" stopIfTrue="1">
      <formula>$I10="TTL"</formula>
    </cfRule>
  </conditionalFormatting>
  <conditionalFormatting sqref="M10">
    <cfRule type="expression" dxfId="7708" priority="6433" stopIfTrue="1">
      <formula>$I10="TTL"</formula>
    </cfRule>
  </conditionalFormatting>
  <conditionalFormatting sqref="M10">
    <cfRule type="expression" dxfId="7707" priority="6432" stopIfTrue="1">
      <formula>$I10="TTL"</formula>
    </cfRule>
  </conditionalFormatting>
  <conditionalFormatting sqref="M10">
    <cfRule type="expression" dxfId="7706" priority="6431" stopIfTrue="1">
      <formula>$I10="TTL"</formula>
    </cfRule>
  </conditionalFormatting>
  <conditionalFormatting sqref="M12">
    <cfRule type="expression" dxfId="7705" priority="6430" stopIfTrue="1">
      <formula>$I12="TTL"</formula>
    </cfRule>
  </conditionalFormatting>
  <conditionalFormatting sqref="M11">
    <cfRule type="expression" dxfId="7704" priority="6429" stopIfTrue="1">
      <formula>$I11="TTL"</formula>
    </cfRule>
  </conditionalFormatting>
  <conditionalFormatting sqref="M12">
    <cfRule type="expression" dxfId="7703" priority="6428" stopIfTrue="1">
      <formula>$I12="TTL"</formula>
    </cfRule>
  </conditionalFormatting>
  <conditionalFormatting sqref="M11">
    <cfRule type="expression" dxfId="7702" priority="6427" stopIfTrue="1">
      <formula>$I11="TTL"</formula>
    </cfRule>
  </conditionalFormatting>
  <conditionalFormatting sqref="M12">
    <cfRule type="expression" dxfId="7701" priority="6426" stopIfTrue="1">
      <formula>$I12="TTL"</formula>
    </cfRule>
  </conditionalFormatting>
  <conditionalFormatting sqref="M12">
    <cfRule type="expression" dxfId="7700" priority="6425" stopIfTrue="1">
      <formula>$I12="TTL"</formula>
    </cfRule>
  </conditionalFormatting>
  <conditionalFormatting sqref="M12">
    <cfRule type="expression" dxfId="7699" priority="6424" stopIfTrue="1">
      <formula>$I12="TTL"</formula>
    </cfRule>
  </conditionalFormatting>
  <conditionalFormatting sqref="M12">
    <cfRule type="expression" dxfId="7698" priority="6423" stopIfTrue="1">
      <formula>$I12="TTL"</formula>
    </cfRule>
  </conditionalFormatting>
  <conditionalFormatting sqref="M11">
    <cfRule type="expression" dxfId="7697" priority="6422" stopIfTrue="1">
      <formula>$I11="TTL"</formula>
    </cfRule>
  </conditionalFormatting>
  <conditionalFormatting sqref="M12">
    <cfRule type="expression" dxfId="7696" priority="6421" stopIfTrue="1">
      <formula>$I12="TTL"</formula>
    </cfRule>
  </conditionalFormatting>
  <conditionalFormatting sqref="M12">
    <cfRule type="expression" dxfId="7695" priority="6420" stopIfTrue="1">
      <formula>$I12="TTL"</formula>
    </cfRule>
  </conditionalFormatting>
  <conditionalFormatting sqref="M11">
    <cfRule type="expression" dxfId="7694" priority="6419" stopIfTrue="1">
      <formula>$I11="TTL"</formula>
    </cfRule>
  </conditionalFormatting>
  <conditionalFormatting sqref="M12">
    <cfRule type="expression" dxfId="7693" priority="6418" stopIfTrue="1">
      <formula>$I12="TTL"</formula>
    </cfRule>
  </conditionalFormatting>
  <conditionalFormatting sqref="M12">
    <cfRule type="expression" dxfId="7692" priority="6417" stopIfTrue="1">
      <formula>$I12="TTL"</formula>
    </cfRule>
  </conditionalFormatting>
  <conditionalFormatting sqref="M11">
    <cfRule type="expression" dxfId="7691" priority="6416" stopIfTrue="1">
      <formula>$I11="TTL"</formula>
    </cfRule>
  </conditionalFormatting>
  <conditionalFormatting sqref="M12">
    <cfRule type="expression" dxfId="7690" priority="6415" stopIfTrue="1">
      <formula>$I12="TTL"</formula>
    </cfRule>
  </conditionalFormatting>
  <conditionalFormatting sqref="M11">
    <cfRule type="expression" dxfId="7689" priority="6414" stopIfTrue="1">
      <formula>$I11="TTL"</formula>
    </cfRule>
  </conditionalFormatting>
  <conditionalFormatting sqref="M12">
    <cfRule type="expression" dxfId="7688" priority="6413" stopIfTrue="1">
      <formula>$I12="TTL"</formula>
    </cfRule>
  </conditionalFormatting>
  <conditionalFormatting sqref="M12">
    <cfRule type="expression" dxfId="7687" priority="6412" stopIfTrue="1">
      <formula>$I12="TTL"</formula>
    </cfRule>
  </conditionalFormatting>
  <conditionalFormatting sqref="M12">
    <cfRule type="expression" dxfId="7686" priority="6411" stopIfTrue="1">
      <formula>$I12="TTL"</formula>
    </cfRule>
  </conditionalFormatting>
  <conditionalFormatting sqref="M12">
    <cfRule type="expression" dxfId="7685" priority="6410" stopIfTrue="1">
      <formula>$I12="TTL"</formula>
    </cfRule>
  </conditionalFormatting>
  <conditionalFormatting sqref="M12">
    <cfRule type="expression" dxfId="7684" priority="6409" stopIfTrue="1">
      <formula>$I12="TTL"</formula>
    </cfRule>
  </conditionalFormatting>
  <conditionalFormatting sqref="M12">
    <cfRule type="expression" dxfId="7683" priority="6408" stopIfTrue="1">
      <formula>$I12="TTL"</formula>
    </cfRule>
  </conditionalFormatting>
  <conditionalFormatting sqref="M12">
    <cfRule type="expression" dxfId="7682" priority="6407" stopIfTrue="1">
      <formula>$I12="TTL"</formula>
    </cfRule>
  </conditionalFormatting>
  <conditionalFormatting sqref="M12">
    <cfRule type="expression" dxfId="7681" priority="6406" stopIfTrue="1">
      <formula>$I12="TTL"</formula>
    </cfRule>
  </conditionalFormatting>
  <conditionalFormatting sqref="M12">
    <cfRule type="expression" dxfId="7680" priority="6405" stopIfTrue="1">
      <formula>$I12="TTL"</formula>
    </cfRule>
  </conditionalFormatting>
  <conditionalFormatting sqref="M12">
    <cfRule type="expression" dxfId="7679" priority="6404" stopIfTrue="1">
      <formula>$I12="TTL"</formula>
    </cfRule>
  </conditionalFormatting>
  <conditionalFormatting sqref="M11">
    <cfRule type="expression" dxfId="7678" priority="6403" stopIfTrue="1">
      <formula>$I11="TTL"</formula>
    </cfRule>
  </conditionalFormatting>
  <conditionalFormatting sqref="M12">
    <cfRule type="expression" dxfId="7677" priority="6402" stopIfTrue="1">
      <formula>$I12="TTL"</formula>
    </cfRule>
  </conditionalFormatting>
  <conditionalFormatting sqref="M11">
    <cfRule type="expression" dxfId="7676" priority="6401" stopIfTrue="1">
      <formula>$I11="TTL"</formula>
    </cfRule>
  </conditionalFormatting>
  <conditionalFormatting sqref="M12">
    <cfRule type="expression" dxfId="7675" priority="6400" stopIfTrue="1">
      <formula>$I12="TTL"</formula>
    </cfRule>
  </conditionalFormatting>
  <conditionalFormatting sqref="M12">
    <cfRule type="expression" dxfId="7674" priority="6399" stopIfTrue="1">
      <formula>$I12="TTL"</formula>
    </cfRule>
  </conditionalFormatting>
  <conditionalFormatting sqref="M12">
    <cfRule type="expression" dxfId="7673" priority="6398" stopIfTrue="1">
      <formula>$I12="TTL"</formula>
    </cfRule>
  </conditionalFormatting>
  <conditionalFormatting sqref="M12">
    <cfRule type="expression" dxfId="7672" priority="6397" stopIfTrue="1">
      <formula>$I12="TTL"</formula>
    </cfRule>
  </conditionalFormatting>
  <conditionalFormatting sqref="M11">
    <cfRule type="expression" dxfId="7671" priority="6396" stopIfTrue="1">
      <formula>$I11="TTL"</formula>
    </cfRule>
  </conditionalFormatting>
  <conditionalFormatting sqref="M12">
    <cfRule type="expression" dxfId="7670" priority="6395" stopIfTrue="1">
      <formula>$I12="TTL"</formula>
    </cfRule>
  </conditionalFormatting>
  <conditionalFormatting sqref="M12">
    <cfRule type="expression" dxfId="7669" priority="6394" stopIfTrue="1">
      <formula>$I12="TTL"</formula>
    </cfRule>
  </conditionalFormatting>
  <conditionalFormatting sqref="M11">
    <cfRule type="expression" dxfId="7668" priority="6393" stopIfTrue="1">
      <formula>$I11="TTL"</formula>
    </cfRule>
  </conditionalFormatting>
  <conditionalFormatting sqref="M12">
    <cfRule type="expression" dxfId="7667" priority="6392" stopIfTrue="1">
      <formula>$I12="TTL"</formula>
    </cfRule>
  </conditionalFormatting>
  <conditionalFormatting sqref="M12">
    <cfRule type="expression" dxfId="7666" priority="6391" stopIfTrue="1">
      <formula>$I12="TTL"</formula>
    </cfRule>
  </conditionalFormatting>
  <conditionalFormatting sqref="M11">
    <cfRule type="expression" dxfId="7665" priority="6390" stopIfTrue="1">
      <formula>$I11="TTL"</formula>
    </cfRule>
  </conditionalFormatting>
  <conditionalFormatting sqref="M12">
    <cfRule type="expression" dxfId="7664" priority="6389" stopIfTrue="1">
      <formula>$I12="TTL"</formula>
    </cfRule>
  </conditionalFormatting>
  <conditionalFormatting sqref="M11">
    <cfRule type="expression" dxfId="7663" priority="6388" stopIfTrue="1">
      <formula>$I11="TTL"</formula>
    </cfRule>
  </conditionalFormatting>
  <conditionalFormatting sqref="M12">
    <cfRule type="expression" dxfId="7662" priority="6387" stopIfTrue="1">
      <formula>$I12="TTL"</formula>
    </cfRule>
  </conditionalFormatting>
  <conditionalFormatting sqref="M12">
    <cfRule type="expression" dxfId="7661" priority="6386" stopIfTrue="1">
      <formula>$I12="TTL"</formula>
    </cfRule>
  </conditionalFormatting>
  <conditionalFormatting sqref="M12">
    <cfRule type="expression" dxfId="7660" priority="6385" stopIfTrue="1">
      <formula>$I12="TTL"</formula>
    </cfRule>
  </conditionalFormatting>
  <conditionalFormatting sqref="M12">
    <cfRule type="expression" dxfId="7659" priority="6384" stopIfTrue="1">
      <formula>$I12="TTL"</formula>
    </cfRule>
  </conditionalFormatting>
  <conditionalFormatting sqref="M12">
    <cfRule type="expression" dxfId="7658" priority="6383" stopIfTrue="1">
      <formula>$I12="TTL"</formula>
    </cfRule>
  </conditionalFormatting>
  <conditionalFormatting sqref="M12">
    <cfRule type="expression" dxfId="7657" priority="6382" stopIfTrue="1">
      <formula>$I12="TTL"</formula>
    </cfRule>
  </conditionalFormatting>
  <conditionalFormatting sqref="M12">
    <cfRule type="expression" dxfId="7656" priority="6381" stopIfTrue="1">
      <formula>$I12="TTL"</formula>
    </cfRule>
  </conditionalFormatting>
  <conditionalFormatting sqref="M12">
    <cfRule type="expression" dxfId="7655" priority="6380" stopIfTrue="1">
      <formula>$I12="TTL"</formula>
    </cfRule>
  </conditionalFormatting>
  <conditionalFormatting sqref="M12">
    <cfRule type="expression" dxfId="7654" priority="6379" stopIfTrue="1">
      <formula>$I12="TTL"</formula>
    </cfRule>
  </conditionalFormatting>
  <conditionalFormatting sqref="M12">
    <cfRule type="expression" dxfId="7653" priority="6378" stopIfTrue="1">
      <formula>$I12="TTL"</formula>
    </cfRule>
  </conditionalFormatting>
  <conditionalFormatting sqref="M12">
    <cfRule type="expression" dxfId="7652" priority="6377" stopIfTrue="1">
      <formula>$I12="TTL"</formula>
    </cfRule>
  </conditionalFormatting>
  <conditionalFormatting sqref="M12">
    <cfRule type="expression" dxfId="7651" priority="6376" stopIfTrue="1">
      <formula>$I12="TTL"</formula>
    </cfRule>
  </conditionalFormatting>
  <conditionalFormatting sqref="M12">
    <cfRule type="expression" dxfId="7650" priority="6375" stopIfTrue="1">
      <formula>$I12="TTL"</formula>
    </cfRule>
  </conditionalFormatting>
  <conditionalFormatting sqref="M12">
    <cfRule type="expression" dxfId="7649" priority="6374" stopIfTrue="1">
      <formula>$I12="TTL"</formula>
    </cfRule>
  </conditionalFormatting>
  <conditionalFormatting sqref="M12">
    <cfRule type="expression" dxfId="7648" priority="6373" stopIfTrue="1">
      <formula>$I12="TTL"</formula>
    </cfRule>
  </conditionalFormatting>
  <conditionalFormatting sqref="M12">
    <cfRule type="expression" dxfId="7647" priority="6372" stopIfTrue="1">
      <formula>$I12="TTL"</formula>
    </cfRule>
  </conditionalFormatting>
  <conditionalFormatting sqref="M12">
    <cfRule type="expression" dxfId="7646" priority="6371" stopIfTrue="1">
      <formula>$I12="TTL"</formula>
    </cfRule>
  </conditionalFormatting>
  <conditionalFormatting sqref="M12">
    <cfRule type="expression" dxfId="7645" priority="6370" stopIfTrue="1">
      <formula>$I12="TTL"</formula>
    </cfRule>
  </conditionalFormatting>
  <conditionalFormatting sqref="M12">
    <cfRule type="expression" dxfId="7644" priority="6369" stopIfTrue="1">
      <formula>$I12="TTL"</formula>
    </cfRule>
  </conditionalFormatting>
  <conditionalFormatting sqref="M12">
    <cfRule type="expression" dxfId="7643" priority="6368" stopIfTrue="1">
      <formula>$I12="TTL"</formula>
    </cfRule>
  </conditionalFormatting>
  <conditionalFormatting sqref="M12">
    <cfRule type="expression" dxfId="7642" priority="6367" stopIfTrue="1">
      <formula>$I12="TTL"</formula>
    </cfRule>
  </conditionalFormatting>
  <conditionalFormatting sqref="M12">
    <cfRule type="expression" dxfId="7641" priority="6366" stopIfTrue="1">
      <formula>$I12="TTL"</formula>
    </cfRule>
  </conditionalFormatting>
  <conditionalFormatting sqref="M11">
    <cfRule type="expression" dxfId="7640" priority="6365" stopIfTrue="1">
      <formula>$I11="TTL"</formula>
    </cfRule>
  </conditionalFormatting>
  <conditionalFormatting sqref="M12">
    <cfRule type="expression" dxfId="7639" priority="6364" stopIfTrue="1">
      <formula>$I12="TTL"</formula>
    </cfRule>
  </conditionalFormatting>
  <conditionalFormatting sqref="M11">
    <cfRule type="expression" dxfId="7638" priority="6363" stopIfTrue="1">
      <formula>$I11="TTL"</formula>
    </cfRule>
  </conditionalFormatting>
  <conditionalFormatting sqref="M12">
    <cfRule type="expression" dxfId="7637" priority="6362" stopIfTrue="1">
      <formula>$I12="TTL"</formula>
    </cfRule>
  </conditionalFormatting>
  <conditionalFormatting sqref="M12">
    <cfRule type="expression" dxfId="7636" priority="6361" stopIfTrue="1">
      <formula>$I12="TTL"</formula>
    </cfRule>
  </conditionalFormatting>
  <conditionalFormatting sqref="M12">
    <cfRule type="expression" dxfId="7635" priority="6360" stopIfTrue="1">
      <formula>$I12="TTL"</formula>
    </cfRule>
  </conditionalFormatting>
  <conditionalFormatting sqref="M12">
    <cfRule type="expression" dxfId="7634" priority="6359" stopIfTrue="1">
      <formula>$I12="TTL"</formula>
    </cfRule>
  </conditionalFormatting>
  <conditionalFormatting sqref="M11">
    <cfRule type="expression" dxfId="7633" priority="6358" stopIfTrue="1">
      <formula>$I11="TTL"</formula>
    </cfRule>
  </conditionalFormatting>
  <conditionalFormatting sqref="M12">
    <cfRule type="expression" dxfId="7632" priority="6357" stopIfTrue="1">
      <formula>$I12="TTL"</formula>
    </cfRule>
  </conditionalFormatting>
  <conditionalFormatting sqref="M12">
    <cfRule type="expression" dxfId="7631" priority="6356" stopIfTrue="1">
      <formula>$I12="TTL"</formula>
    </cfRule>
  </conditionalFormatting>
  <conditionalFormatting sqref="M11">
    <cfRule type="expression" dxfId="7630" priority="6355" stopIfTrue="1">
      <formula>$I11="TTL"</formula>
    </cfRule>
  </conditionalFormatting>
  <conditionalFormatting sqref="M12">
    <cfRule type="expression" dxfId="7629" priority="6354" stopIfTrue="1">
      <formula>$I12="TTL"</formula>
    </cfRule>
  </conditionalFormatting>
  <conditionalFormatting sqref="M12">
    <cfRule type="expression" dxfId="7628" priority="6353" stopIfTrue="1">
      <formula>$I12="TTL"</formula>
    </cfRule>
  </conditionalFormatting>
  <conditionalFormatting sqref="M11">
    <cfRule type="expression" dxfId="7627" priority="6352" stopIfTrue="1">
      <formula>$I11="TTL"</formula>
    </cfRule>
  </conditionalFormatting>
  <conditionalFormatting sqref="M12">
    <cfRule type="expression" dxfId="7626" priority="6351" stopIfTrue="1">
      <formula>$I12="TTL"</formula>
    </cfRule>
  </conditionalFormatting>
  <conditionalFormatting sqref="M11">
    <cfRule type="expression" dxfId="7625" priority="6350" stopIfTrue="1">
      <formula>$I11="TTL"</formula>
    </cfRule>
  </conditionalFormatting>
  <conditionalFormatting sqref="M12">
    <cfRule type="expression" dxfId="7624" priority="6349" stopIfTrue="1">
      <formula>$I12="TTL"</formula>
    </cfRule>
  </conditionalFormatting>
  <conditionalFormatting sqref="M12">
    <cfRule type="expression" dxfId="7623" priority="6348" stopIfTrue="1">
      <formula>$I12="TTL"</formula>
    </cfRule>
  </conditionalFormatting>
  <conditionalFormatting sqref="M12">
    <cfRule type="expression" dxfId="7622" priority="6347" stopIfTrue="1">
      <formula>$I12="TTL"</formula>
    </cfRule>
  </conditionalFormatting>
  <conditionalFormatting sqref="M12">
    <cfRule type="expression" dxfId="7621" priority="6346" stopIfTrue="1">
      <formula>$I12="TTL"</formula>
    </cfRule>
  </conditionalFormatting>
  <conditionalFormatting sqref="M12">
    <cfRule type="expression" dxfId="7620" priority="6345" stopIfTrue="1">
      <formula>$I12="TTL"</formula>
    </cfRule>
  </conditionalFormatting>
  <conditionalFormatting sqref="M12">
    <cfRule type="expression" dxfId="7619" priority="6344" stopIfTrue="1">
      <formula>$I12="TTL"</formula>
    </cfRule>
  </conditionalFormatting>
  <conditionalFormatting sqref="M12">
    <cfRule type="expression" dxfId="7618" priority="6343" stopIfTrue="1">
      <formula>$I12="TTL"</formula>
    </cfRule>
  </conditionalFormatting>
  <conditionalFormatting sqref="M12">
    <cfRule type="expression" dxfId="7617" priority="6342" stopIfTrue="1">
      <formula>$I12="TTL"</formula>
    </cfRule>
  </conditionalFormatting>
  <conditionalFormatting sqref="M12">
    <cfRule type="expression" dxfId="7616" priority="6341" stopIfTrue="1">
      <formula>$I12="TTL"</formula>
    </cfRule>
  </conditionalFormatting>
  <conditionalFormatting sqref="M12">
    <cfRule type="expression" dxfId="7615" priority="6340" stopIfTrue="1">
      <formula>$I12="TTL"</formula>
    </cfRule>
  </conditionalFormatting>
  <conditionalFormatting sqref="M11">
    <cfRule type="expression" dxfId="7614" priority="6339" stopIfTrue="1">
      <formula>$I11="TTL"</formula>
    </cfRule>
  </conditionalFormatting>
  <conditionalFormatting sqref="M12">
    <cfRule type="expression" dxfId="7613" priority="6338" stopIfTrue="1">
      <formula>$I12="TTL"</formula>
    </cfRule>
  </conditionalFormatting>
  <conditionalFormatting sqref="M11">
    <cfRule type="expression" dxfId="7612" priority="6337" stopIfTrue="1">
      <formula>$I11="TTL"</formula>
    </cfRule>
  </conditionalFormatting>
  <conditionalFormatting sqref="M12">
    <cfRule type="expression" dxfId="7611" priority="6336" stopIfTrue="1">
      <formula>$I12="TTL"</formula>
    </cfRule>
  </conditionalFormatting>
  <conditionalFormatting sqref="M12">
    <cfRule type="expression" dxfId="7610" priority="6335" stopIfTrue="1">
      <formula>$I12="TTL"</formula>
    </cfRule>
  </conditionalFormatting>
  <conditionalFormatting sqref="M12">
    <cfRule type="expression" dxfId="7609" priority="6334" stopIfTrue="1">
      <formula>$I12="TTL"</formula>
    </cfRule>
  </conditionalFormatting>
  <conditionalFormatting sqref="M12">
    <cfRule type="expression" dxfId="7608" priority="6333" stopIfTrue="1">
      <formula>$I12="TTL"</formula>
    </cfRule>
  </conditionalFormatting>
  <conditionalFormatting sqref="M11">
    <cfRule type="expression" dxfId="7607" priority="6332" stopIfTrue="1">
      <formula>$I11="TTL"</formula>
    </cfRule>
  </conditionalFormatting>
  <conditionalFormatting sqref="M12">
    <cfRule type="expression" dxfId="7606" priority="6331" stopIfTrue="1">
      <formula>$I12="TTL"</formula>
    </cfRule>
  </conditionalFormatting>
  <conditionalFormatting sqref="M12">
    <cfRule type="expression" dxfId="7605" priority="6330" stopIfTrue="1">
      <formula>$I12="TTL"</formula>
    </cfRule>
  </conditionalFormatting>
  <conditionalFormatting sqref="M11">
    <cfRule type="expression" dxfId="7604" priority="6329" stopIfTrue="1">
      <formula>$I11="TTL"</formula>
    </cfRule>
  </conditionalFormatting>
  <conditionalFormatting sqref="M12">
    <cfRule type="expression" dxfId="7603" priority="6328" stopIfTrue="1">
      <formula>$I12="TTL"</formula>
    </cfRule>
  </conditionalFormatting>
  <conditionalFormatting sqref="M12">
    <cfRule type="expression" dxfId="7602" priority="6327" stopIfTrue="1">
      <formula>$I12="TTL"</formula>
    </cfRule>
  </conditionalFormatting>
  <conditionalFormatting sqref="M11">
    <cfRule type="expression" dxfId="7601" priority="6326" stopIfTrue="1">
      <formula>$I11="TTL"</formula>
    </cfRule>
  </conditionalFormatting>
  <conditionalFormatting sqref="M12">
    <cfRule type="expression" dxfId="7600" priority="6325" stopIfTrue="1">
      <formula>$I12="TTL"</formula>
    </cfRule>
  </conditionalFormatting>
  <conditionalFormatting sqref="M11">
    <cfRule type="expression" dxfId="7599" priority="6324" stopIfTrue="1">
      <formula>$I11="TTL"</formula>
    </cfRule>
  </conditionalFormatting>
  <conditionalFormatting sqref="M12">
    <cfRule type="expression" dxfId="7598" priority="6323" stopIfTrue="1">
      <formula>$I12="TTL"</formula>
    </cfRule>
  </conditionalFormatting>
  <conditionalFormatting sqref="M12">
    <cfRule type="expression" dxfId="7597" priority="6322" stopIfTrue="1">
      <formula>$I12="TTL"</formula>
    </cfRule>
  </conditionalFormatting>
  <conditionalFormatting sqref="M12">
    <cfRule type="expression" dxfId="7596" priority="6321" stopIfTrue="1">
      <formula>$I12="TTL"</formula>
    </cfRule>
  </conditionalFormatting>
  <conditionalFormatting sqref="M12">
    <cfRule type="expression" dxfId="7595" priority="6320" stopIfTrue="1">
      <formula>$I12="TTL"</formula>
    </cfRule>
  </conditionalFormatting>
  <conditionalFormatting sqref="M12">
    <cfRule type="expression" dxfId="7594" priority="6319" stopIfTrue="1">
      <formula>$I12="TTL"</formula>
    </cfRule>
  </conditionalFormatting>
  <conditionalFormatting sqref="M12">
    <cfRule type="expression" dxfId="7593" priority="6318" stopIfTrue="1">
      <formula>$I12="TTL"</formula>
    </cfRule>
  </conditionalFormatting>
  <conditionalFormatting sqref="M12">
    <cfRule type="expression" dxfId="7592" priority="6317" stopIfTrue="1">
      <formula>$I12="TTL"</formula>
    </cfRule>
  </conditionalFormatting>
  <conditionalFormatting sqref="M12">
    <cfRule type="expression" dxfId="7591" priority="6316" stopIfTrue="1">
      <formula>$I12="TTL"</formula>
    </cfRule>
  </conditionalFormatting>
  <conditionalFormatting sqref="M12">
    <cfRule type="expression" dxfId="7590" priority="6315" stopIfTrue="1">
      <formula>$I12="TTL"</formula>
    </cfRule>
  </conditionalFormatting>
  <conditionalFormatting sqref="M12">
    <cfRule type="expression" dxfId="7589" priority="6314" stopIfTrue="1">
      <formula>$I12="TTL"</formula>
    </cfRule>
  </conditionalFormatting>
  <conditionalFormatting sqref="M12">
    <cfRule type="expression" dxfId="7588" priority="6313" stopIfTrue="1">
      <formula>$I12="TTL"</formula>
    </cfRule>
  </conditionalFormatting>
  <conditionalFormatting sqref="M12">
    <cfRule type="expression" dxfId="7587" priority="6312" stopIfTrue="1">
      <formula>$I12="TTL"</formula>
    </cfRule>
  </conditionalFormatting>
  <conditionalFormatting sqref="M12">
    <cfRule type="expression" dxfId="7586" priority="6311" stopIfTrue="1">
      <formula>$I12="TTL"</formula>
    </cfRule>
  </conditionalFormatting>
  <conditionalFormatting sqref="M12">
    <cfRule type="expression" dxfId="7585" priority="6310" stopIfTrue="1">
      <formula>$I12="TTL"</formula>
    </cfRule>
  </conditionalFormatting>
  <conditionalFormatting sqref="M12">
    <cfRule type="expression" dxfId="7584" priority="6309" stopIfTrue="1">
      <formula>$I12="TTL"</formula>
    </cfRule>
  </conditionalFormatting>
  <conditionalFormatting sqref="M12">
    <cfRule type="expression" dxfId="7583" priority="6308" stopIfTrue="1">
      <formula>$I12="TTL"</formula>
    </cfRule>
  </conditionalFormatting>
  <conditionalFormatting sqref="M12">
    <cfRule type="expression" dxfId="7582" priority="6307" stopIfTrue="1">
      <formula>$I12="TTL"</formula>
    </cfRule>
  </conditionalFormatting>
  <conditionalFormatting sqref="M12">
    <cfRule type="expression" dxfId="7581" priority="6306" stopIfTrue="1">
      <formula>$I12="TTL"</formula>
    </cfRule>
  </conditionalFormatting>
  <conditionalFormatting sqref="M12">
    <cfRule type="expression" dxfId="7580" priority="6305" stopIfTrue="1">
      <formula>$I12="TTL"</formula>
    </cfRule>
  </conditionalFormatting>
  <conditionalFormatting sqref="M12">
    <cfRule type="expression" dxfId="7579" priority="6304" stopIfTrue="1">
      <formula>$I12="TTL"</formula>
    </cfRule>
  </conditionalFormatting>
  <conditionalFormatting sqref="M12">
    <cfRule type="expression" dxfId="7578" priority="6303" stopIfTrue="1">
      <formula>$I12="TTL"</formula>
    </cfRule>
  </conditionalFormatting>
  <conditionalFormatting sqref="M12">
    <cfRule type="expression" dxfId="7577" priority="6302" stopIfTrue="1">
      <formula>$I12="TTL"</formula>
    </cfRule>
  </conditionalFormatting>
  <conditionalFormatting sqref="M12">
    <cfRule type="expression" dxfId="7576" priority="6301" stopIfTrue="1">
      <formula>$I12="TTL"</formula>
    </cfRule>
  </conditionalFormatting>
  <conditionalFormatting sqref="M12">
    <cfRule type="expression" dxfId="7575" priority="6300" stopIfTrue="1">
      <formula>$I12="TTL"</formula>
    </cfRule>
  </conditionalFormatting>
  <conditionalFormatting sqref="M12">
    <cfRule type="expression" dxfId="7574" priority="6299" stopIfTrue="1">
      <formula>$I12="TTL"</formula>
    </cfRule>
  </conditionalFormatting>
  <conditionalFormatting sqref="M12">
    <cfRule type="expression" dxfId="7573" priority="6298" stopIfTrue="1">
      <formula>$I12="TTL"</formula>
    </cfRule>
  </conditionalFormatting>
  <conditionalFormatting sqref="M12">
    <cfRule type="expression" dxfId="7572" priority="6297" stopIfTrue="1">
      <formula>$I12="TTL"</formula>
    </cfRule>
  </conditionalFormatting>
  <conditionalFormatting sqref="M12">
    <cfRule type="expression" dxfId="7571" priority="6296" stopIfTrue="1">
      <formula>$I12="TTL"</formula>
    </cfRule>
  </conditionalFormatting>
  <conditionalFormatting sqref="M12">
    <cfRule type="expression" dxfId="7570" priority="6295" stopIfTrue="1">
      <formula>$I12="TTL"</formula>
    </cfRule>
  </conditionalFormatting>
  <conditionalFormatting sqref="M12">
    <cfRule type="expression" dxfId="7569" priority="6294" stopIfTrue="1">
      <formula>$I12="TTL"</formula>
    </cfRule>
  </conditionalFormatting>
  <conditionalFormatting sqref="M12">
    <cfRule type="expression" dxfId="7568" priority="6293" stopIfTrue="1">
      <formula>$I12="TTL"</formula>
    </cfRule>
  </conditionalFormatting>
  <conditionalFormatting sqref="M12">
    <cfRule type="expression" dxfId="7567" priority="6292" stopIfTrue="1">
      <formula>$I12="TTL"</formula>
    </cfRule>
  </conditionalFormatting>
  <conditionalFormatting sqref="M12">
    <cfRule type="expression" dxfId="7566" priority="6291" stopIfTrue="1">
      <formula>$I12="TTL"</formula>
    </cfRule>
  </conditionalFormatting>
  <conditionalFormatting sqref="M12">
    <cfRule type="expression" dxfId="7565" priority="6290" stopIfTrue="1">
      <formula>$I12="TTL"</formula>
    </cfRule>
  </conditionalFormatting>
  <conditionalFormatting sqref="M11">
    <cfRule type="expression" dxfId="7564" priority="6289" stopIfTrue="1">
      <formula>$I11="TTL"</formula>
    </cfRule>
  </conditionalFormatting>
  <conditionalFormatting sqref="M12">
    <cfRule type="expression" dxfId="7563" priority="6288" stopIfTrue="1">
      <formula>$I12="TTL"</formula>
    </cfRule>
  </conditionalFormatting>
  <conditionalFormatting sqref="M11">
    <cfRule type="expression" dxfId="7562" priority="6287" stopIfTrue="1">
      <formula>$I11="TTL"</formula>
    </cfRule>
  </conditionalFormatting>
  <conditionalFormatting sqref="M12">
    <cfRule type="expression" dxfId="7561" priority="6286" stopIfTrue="1">
      <formula>$I12="TTL"</formula>
    </cfRule>
  </conditionalFormatting>
  <conditionalFormatting sqref="M12">
    <cfRule type="expression" dxfId="7560" priority="6285" stopIfTrue="1">
      <formula>$I12="TTL"</formula>
    </cfRule>
  </conditionalFormatting>
  <conditionalFormatting sqref="M12">
    <cfRule type="expression" dxfId="7559" priority="6284" stopIfTrue="1">
      <formula>$I12="TTL"</formula>
    </cfRule>
  </conditionalFormatting>
  <conditionalFormatting sqref="M12">
    <cfRule type="expression" dxfId="7558" priority="6283" stopIfTrue="1">
      <formula>$I12="TTL"</formula>
    </cfRule>
  </conditionalFormatting>
  <conditionalFormatting sqref="M11">
    <cfRule type="expression" dxfId="7557" priority="6282" stopIfTrue="1">
      <formula>$I11="TTL"</formula>
    </cfRule>
  </conditionalFormatting>
  <conditionalFormatting sqref="M12">
    <cfRule type="expression" dxfId="7556" priority="6281" stopIfTrue="1">
      <formula>$I12="TTL"</formula>
    </cfRule>
  </conditionalFormatting>
  <conditionalFormatting sqref="M12">
    <cfRule type="expression" dxfId="7555" priority="6280" stopIfTrue="1">
      <formula>$I12="TTL"</formula>
    </cfRule>
  </conditionalFormatting>
  <conditionalFormatting sqref="M11">
    <cfRule type="expression" dxfId="7554" priority="6279" stopIfTrue="1">
      <formula>$I11="TTL"</formula>
    </cfRule>
  </conditionalFormatting>
  <conditionalFormatting sqref="M12">
    <cfRule type="expression" dxfId="7553" priority="6278" stopIfTrue="1">
      <formula>$I12="TTL"</formula>
    </cfRule>
  </conditionalFormatting>
  <conditionalFormatting sqref="M12">
    <cfRule type="expression" dxfId="7552" priority="6277" stopIfTrue="1">
      <formula>$I12="TTL"</formula>
    </cfRule>
  </conditionalFormatting>
  <conditionalFormatting sqref="M11">
    <cfRule type="expression" dxfId="7551" priority="6276" stopIfTrue="1">
      <formula>$I11="TTL"</formula>
    </cfRule>
  </conditionalFormatting>
  <conditionalFormatting sqref="M12">
    <cfRule type="expression" dxfId="7550" priority="6275" stopIfTrue="1">
      <formula>$I12="TTL"</formula>
    </cfRule>
  </conditionalFormatting>
  <conditionalFormatting sqref="M11">
    <cfRule type="expression" dxfId="7549" priority="6274" stopIfTrue="1">
      <formula>$I11="TTL"</formula>
    </cfRule>
  </conditionalFormatting>
  <conditionalFormatting sqref="M12">
    <cfRule type="expression" dxfId="7548" priority="6273" stopIfTrue="1">
      <formula>$I12="TTL"</formula>
    </cfRule>
  </conditionalFormatting>
  <conditionalFormatting sqref="M12">
    <cfRule type="expression" dxfId="7547" priority="6272" stopIfTrue="1">
      <formula>$I12="TTL"</formula>
    </cfRule>
  </conditionalFormatting>
  <conditionalFormatting sqref="M12">
    <cfRule type="expression" dxfId="7546" priority="6271" stopIfTrue="1">
      <formula>$I12="TTL"</formula>
    </cfRule>
  </conditionalFormatting>
  <conditionalFormatting sqref="M12">
    <cfRule type="expression" dxfId="7545" priority="6270" stopIfTrue="1">
      <formula>$I12="TTL"</formula>
    </cfRule>
  </conditionalFormatting>
  <conditionalFormatting sqref="M12">
    <cfRule type="expression" dxfId="7544" priority="6269" stopIfTrue="1">
      <formula>$I12="TTL"</formula>
    </cfRule>
  </conditionalFormatting>
  <conditionalFormatting sqref="M12">
    <cfRule type="expression" dxfId="7543" priority="6268" stopIfTrue="1">
      <formula>$I12="TTL"</formula>
    </cfRule>
  </conditionalFormatting>
  <conditionalFormatting sqref="M12">
    <cfRule type="expression" dxfId="7542" priority="6267" stopIfTrue="1">
      <formula>$I12="TTL"</formula>
    </cfRule>
  </conditionalFormatting>
  <conditionalFormatting sqref="M12">
    <cfRule type="expression" dxfId="7541" priority="6266" stopIfTrue="1">
      <formula>$I12="TTL"</formula>
    </cfRule>
  </conditionalFormatting>
  <conditionalFormatting sqref="M12">
    <cfRule type="expression" dxfId="7540" priority="6265" stopIfTrue="1">
      <formula>$I12="TTL"</formula>
    </cfRule>
  </conditionalFormatting>
  <conditionalFormatting sqref="M12">
    <cfRule type="expression" dxfId="7539" priority="6264" stopIfTrue="1">
      <formula>$I12="TTL"</formula>
    </cfRule>
  </conditionalFormatting>
  <conditionalFormatting sqref="M12">
    <cfRule type="expression" dxfId="7538" priority="6263" stopIfTrue="1">
      <formula>$I12="TTL"</formula>
    </cfRule>
  </conditionalFormatting>
  <conditionalFormatting sqref="M12">
    <cfRule type="expression" dxfId="7537" priority="6262" stopIfTrue="1">
      <formula>$I12="TTL"</formula>
    </cfRule>
  </conditionalFormatting>
  <conditionalFormatting sqref="M12">
    <cfRule type="expression" dxfId="7536" priority="6261" stopIfTrue="1">
      <formula>$I12="TTL"</formula>
    </cfRule>
  </conditionalFormatting>
  <conditionalFormatting sqref="M12">
    <cfRule type="expression" dxfId="7535" priority="6260" stopIfTrue="1">
      <formula>$I12="TTL"</formula>
    </cfRule>
  </conditionalFormatting>
  <conditionalFormatting sqref="M12">
    <cfRule type="expression" dxfId="7534" priority="6259" stopIfTrue="1">
      <formula>$I12="TTL"</formula>
    </cfRule>
  </conditionalFormatting>
  <conditionalFormatting sqref="M12">
    <cfRule type="expression" dxfId="7533" priority="6258" stopIfTrue="1">
      <formula>$I12="TTL"</formula>
    </cfRule>
  </conditionalFormatting>
  <conditionalFormatting sqref="M11">
    <cfRule type="expression" dxfId="7532" priority="6257" stopIfTrue="1">
      <formula>$I11="TTL"</formula>
    </cfRule>
  </conditionalFormatting>
  <conditionalFormatting sqref="M12">
    <cfRule type="expression" dxfId="7531" priority="6256" stopIfTrue="1">
      <formula>$I12="TTL"</formula>
    </cfRule>
  </conditionalFormatting>
  <conditionalFormatting sqref="M11">
    <cfRule type="expression" dxfId="7530" priority="6255" stopIfTrue="1">
      <formula>$I11="TTL"</formula>
    </cfRule>
  </conditionalFormatting>
  <conditionalFormatting sqref="M12">
    <cfRule type="expression" dxfId="7529" priority="6254" stopIfTrue="1">
      <formula>$I12="TTL"</formula>
    </cfRule>
  </conditionalFormatting>
  <conditionalFormatting sqref="M12">
    <cfRule type="expression" dxfId="7528" priority="6253" stopIfTrue="1">
      <formula>$I12="TTL"</formula>
    </cfRule>
  </conditionalFormatting>
  <conditionalFormatting sqref="M12">
    <cfRule type="expression" dxfId="7527" priority="6252" stopIfTrue="1">
      <formula>$I12="TTL"</formula>
    </cfRule>
  </conditionalFormatting>
  <conditionalFormatting sqref="M12">
    <cfRule type="expression" dxfId="7526" priority="6251" stopIfTrue="1">
      <formula>$I12="TTL"</formula>
    </cfRule>
  </conditionalFormatting>
  <conditionalFormatting sqref="M11">
    <cfRule type="expression" dxfId="7525" priority="6250" stopIfTrue="1">
      <formula>$I11="TTL"</formula>
    </cfRule>
  </conditionalFormatting>
  <conditionalFormatting sqref="M12">
    <cfRule type="expression" dxfId="7524" priority="6249" stopIfTrue="1">
      <formula>$I12="TTL"</formula>
    </cfRule>
  </conditionalFormatting>
  <conditionalFormatting sqref="M12">
    <cfRule type="expression" dxfId="7523" priority="6248" stopIfTrue="1">
      <formula>$I12="TTL"</formula>
    </cfRule>
  </conditionalFormatting>
  <conditionalFormatting sqref="M11">
    <cfRule type="expression" dxfId="7522" priority="6247" stopIfTrue="1">
      <formula>$I11="TTL"</formula>
    </cfRule>
  </conditionalFormatting>
  <conditionalFormatting sqref="M12">
    <cfRule type="expression" dxfId="7521" priority="6246" stopIfTrue="1">
      <formula>$I12="TTL"</formula>
    </cfRule>
  </conditionalFormatting>
  <conditionalFormatting sqref="M12">
    <cfRule type="expression" dxfId="7520" priority="6245" stopIfTrue="1">
      <formula>$I12="TTL"</formula>
    </cfRule>
  </conditionalFormatting>
  <conditionalFormatting sqref="M11">
    <cfRule type="expression" dxfId="7519" priority="6244" stopIfTrue="1">
      <formula>$I11="TTL"</formula>
    </cfRule>
  </conditionalFormatting>
  <conditionalFormatting sqref="M12">
    <cfRule type="expression" dxfId="7518" priority="6243" stopIfTrue="1">
      <formula>$I12="TTL"</formula>
    </cfRule>
  </conditionalFormatting>
  <conditionalFormatting sqref="M11">
    <cfRule type="expression" dxfId="7517" priority="6242" stopIfTrue="1">
      <formula>$I11="TTL"</formula>
    </cfRule>
  </conditionalFormatting>
  <conditionalFormatting sqref="M12">
    <cfRule type="expression" dxfId="7516" priority="6241" stopIfTrue="1">
      <formula>$I12="TTL"</formula>
    </cfRule>
  </conditionalFormatting>
  <conditionalFormatting sqref="M12">
    <cfRule type="expression" dxfId="7515" priority="6240" stopIfTrue="1">
      <formula>$I12="TTL"</formula>
    </cfRule>
  </conditionalFormatting>
  <conditionalFormatting sqref="M12">
    <cfRule type="expression" dxfId="7514" priority="6239" stopIfTrue="1">
      <formula>$I12="TTL"</formula>
    </cfRule>
  </conditionalFormatting>
  <conditionalFormatting sqref="M12">
    <cfRule type="expression" dxfId="7513" priority="6238" stopIfTrue="1">
      <formula>$I12="TTL"</formula>
    </cfRule>
  </conditionalFormatting>
  <conditionalFormatting sqref="M12">
    <cfRule type="expression" dxfId="7512" priority="6237" stopIfTrue="1">
      <formula>$I12="TTL"</formula>
    </cfRule>
  </conditionalFormatting>
  <conditionalFormatting sqref="M12">
    <cfRule type="expression" dxfId="7511" priority="6236" stopIfTrue="1">
      <formula>$I12="TTL"</formula>
    </cfRule>
  </conditionalFormatting>
  <conditionalFormatting sqref="M12">
    <cfRule type="expression" dxfId="7510" priority="6235" stopIfTrue="1">
      <formula>$I12="TTL"</formula>
    </cfRule>
  </conditionalFormatting>
  <conditionalFormatting sqref="M12">
    <cfRule type="expression" dxfId="7509" priority="6234" stopIfTrue="1">
      <formula>$I12="TTL"</formula>
    </cfRule>
  </conditionalFormatting>
  <conditionalFormatting sqref="M12">
    <cfRule type="expression" dxfId="7508" priority="6233" stopIfTrue="1">
      <formula>$I12="TTL"</formula>
    </cfRule>
  </conditionalFormatting>
  <conditionalFormatting sqref="M12">
    <cfRule type="expression" dxfId="7507" priority="6232" stopIfTrue="1">
      <formula>$I12="TTL"</formula>
    </cfRule>
  </conditionalFormatting>
  <conditionalFormatting sqref="M11">
    <cfRule type="expression" dxfId="7506" priority="6231" stopIfTrue="1">
      <formula>$I11="TTL"</formula>
    </cfRule>
  </conditionalFormatting>
  <conditionalFormatting sqref="M12">
    <cfRule type="expression" dxfId="7505" priority="6230" stopIfTrue="1">
      <formula>$I12="TTL"</formula>
    </cfRule>
  </conditionalFormatting>
  <conditionalFormatting sqref="M11">
    <cfRule type="expression" dxfId="7504" priority="6229" stopIfTrue="1">
      <formula>$I11="TTL"</formula>
    </cfRule>
  </conditionalFormatting>
  <conditionalFormatting sqref="M12">
    <cfRule type="expression" dxfId="7503" priority="6228" stopIfTrue="1">
      <formula>$I12="TTL"</formula>
    </cfRule>
  </conditionalFormatting>
  <conditionalFormatting sqref="M12">
    <cfRule type="expression" dxfId="7502" priority="6227" stopIfTrue="1">
      <formula>$I12="TTL"</formula>
    </cfRule>
  </conditionalFormatting>
  <conditionalFormatting sqref="M12">
    <cfRule type="expression" dxfId="7501" priority="6226" stopIfTrue="1">
      <formula>$I12="TTL"</formula>
    </cfRule>
  </conditionalFormatting>
  <conditionalFormatting sqref="M12">
    <cfRule type="expression" dxfId="7500" priority="6225" stopIfTrue="1">
      <formula>$I12="TTL"</formula>
    </cfRule>
  </conditionalFormatting>
  <conditionalFormatting sqref="M11">
    <cfRule type="expression" dxfId="7499" priority="6224" stopIfTrue="1">
      <formula>$I11="TTL"</formula>
    </cfRule>
  </conditionalFormatting>
  <conditionalFormatting sqref="M12">
    <cfRule type="expression" dxfId="7498" priority="6223" stopIfTrue="1">
      <formula>$I12="TTL"</formula>
    </cfRule>
  </conditionalFormatting>
  <conditionalFormatting sqref="M12">
    <cfRule type="expression" dxfId="7497" priority="6222" stopIfTrue="1">
      <formula>$I12="TTL"</formula>
    </cfRule>
  </conditionalFormatting>
  <conditionalFormatting sqref="M11">
    <cfRule type="expression" dxfId="7496" priority="6221" stopIfTrue="1">
      <formula>$I11="TTL"</formula>
    </cfRule>
  </conditionalFormatting>
  <conditionalFormatting sqref="M12">
    <cfRule type="expression" dxfId="7495" priority="6220" stopIfTrue="1">
      <formula>$I12="TTL"</formula>
    </cfRule>
  </conditionalFormatting>
  <conditionalFormatting sqref="M12">
    <cfRule type="expression" dxfId="7494" priority="6219" stopIfTrue="1">
      <formula>$I12="TTL"</formula>
    </cfRule>
  </conditionalFormatting>
  <conditionalFormatting sqref="M11">
    <cfRule type="expression" dxfId="7493" priority="6218" stopIfTrue="1">
      <formula>$I11="TTL"</formula>
    </cfRule>
  </conditionalFormatting>
  <conditionalFormatting sqref="M12">
    <cfRule type="expression" dxfId="7492" priority="6217" stopIfTrue="1">
      <formula>$I12="TTL"</formula>
    </cfRule>
  </conditionalFormatting>
  <conditionalFormatting sqref="M11">
    <cfRule type="expression" dxfId="7491" priority="6216" stopIfTrue="1">
      <formula>$I11="TTL"</formula>
    </cfRule>
  </conditionalFormatting>
  <conditionalFormatting sqref="M12">
    <cfRule type="expression" dxfId="7490" priority="6215" stopIfTrue="1">
      <formula>$I12="TTL"</formula>
    </cfRule>
  </conditionalFormatting>
  <conditionalFormatting sqref="M12">
    <cfRule type="expression" dxfId="7489" priority="6214" stopIfTrue="1">
      <formula>$I12="TTL"</formula>
    </cfRule>
  </conditionalFormatting>
  <conditionalFormatting sqref="M12">
    <cfRule type="expression" dxfId="7488" priority="6213" stopIfTrue="1">
      <formula>$I12="TTL"</formula>
    </cfRule>
  </conditionalFormatting>
  <conditionalFormatting sqref="M12">
    <cfRule type="expression" dxfId="7487" priority="6212" stopIfTrue="1">
      <formula>$I12="TTL"</formula>
    </cfRule>
  </conditionalFormatting>
  <conditionalFormatting sqref="M12">
    <cfRule type="expression" dxfId="7486" priority="6211" stopIfTrue="1">
      <formula>$I12="TTL"</formula>
    </cfRule>
  </conditionalFormatting>
  <conditionalFormatting sqref="M12">
    <cfRule type="expression" dxfId="7485" priority="6210" stopIfTrue="1">
      <formula>$I12="TTL"</formula>
    </cfRule>
  </conditionalFormatting>
  <conditionalFormatting sqref="M12">
    <cfRule type="expression" dxfId="7484" priority="6209" stopIfTrue="1">
      <formula>$I12="TTL"</formula>
    </cfRule>
  </conditionalFormatting>
  <conditionalFormatting sqref="M12">
    <cfRule type="expression" dxfId="7483" priority="6208" stopIfTrue="1">
      <formula>$I12="TTL"</formula>
    </cfRule>
  </conditionalFormatting>
  <conditionalFormatting sqref="M12">
    <cfRule type="expression" dxfId="7482" priority="6207" stopIfTrue="1">
      <formula>$I12="TTL"</formula>
    </cfRule>
  </conditionalFormatting>
  <conditionalFormatting sqref="M12">
    <cfRule type="expression" dxfId="7481" priority="6206" stopIfTrue="1">
      <formula>$I12="TTL"</formula>
    </cfRule>
  </conditionalFormatting>
  <conditionalFormatting sqref="M12">
    <cfRule type="expression" dxfId="7480" priority="6205" stopIfTrue="1">
      <formula>$I12="TTL"</formula>
    </cfRule>
  </conditionalFormatting>
  <conditionalFormatting sqref="M12">
    <cfRule type="expression" dxfId="7479" priority="6204" stopIfTrue="1">
      <formula>$I12="TTL"</formula>
    </cfRule>
  </conditionalFormatting>
  <conditionalFormatting sqref="M12">
    <cfRule type="expression" dxfId="7478" priority="6203" stopIfTrue="1">
      <formula>$I12="TTL"</formula>
    </cfRule>
  </conditionalFormatting>
  <conditionalFormatting sqref="M12">
    <cfRule type="expression" dxfId="7477" priority="6202" stopIfTrue="1">
      <formula>$I12="TTL"</formula>
    </cfRule>
  </conditionalFormatting>
  <conditionalFormatting sqref="M12">
    <cfRule type="expression" dxfId="7476" priority="6201" stopIfTrue="1">
      <formula>$I12="TTL"</formula>
    </cfRule>
  </conditionalFormatting>
  <conditionalFormatting sqref="M12">
    <cfRule type="expression" dxfId="7475" priority="6200" stopIfTrue="1">
      <formula>$I12="TTL"</formula>
    </cfRule>
  </conditionalFormatting>
  <conditionalFormatting sqref="M12">
    <cfRule type="expression" dxfId="7474" priority="6199" stopIfTrue="1">
      <formula>$I12="TTL"</formula>
    </cfRule>
  </conditionalFormatting>
  <conditionalFormatting sqref="M12">
    <cfRule type="expression" dxfId="7473" priority="6198" stopIfTrue="1">
      <formula>$I12="TTL"</formula>
    </cfRule>
  </conditionalFormatting>
  <conditionalFormatting sqref="M12">
    <cfRule type="expression" dxfId="7472" priority="6197" stopIfTrue="1">
      <formula>$I12="TTL"</formula>
    </cfRule>
  </conditionalFormatting>
  <conditionalFormatting sqref="M12">
    <cfRule type="expression" dxfId="7471" priority="6196" stopIfTrue="1">
      <formula>$I12="TTL"</formula>
    </cfRule>
  </conditionalFormatting>
  <conditionalFormatting sqref="M12">
    <cfRule type="expression" dxfId="7470" priority="6195" stopIfTrue="1">
      <formula>$I12="TTL"</formula>
    </cfRule>
  </conditionalFormatting>
  <conditionalFormatting sqref="M12">
    <cfRule type="expression" dxfId="7469" priority="6194" stopIfTrue="1">
      <formula>$I12="TTL"</formula>
    </cfRule>
  </conditionalFormatting>
  <conditionalFormatting sqref="M11">
    <cfRule type="expression" dxfId="7468" priority="6193" stopIfTrue="1">
      <formula>$I11="TTL"</formula>
    </cfRule>
  </conditionalFormatting>
  <conditionalFormatting sqref="M12">
    <cfRule type="expression" dxfId="7467" priority="6192" stopIfTrue="1">
      <formula>$I12="TTL"</formula>
    </cfRule>
  </conditionalFormatting>
  <conditionalFormatting sqref="M11">
    <cfRule type="expression" dxfId="7466" priority="6191" stopIfTrue="1">
      <formula>$I11="TTL"</formula>
    </cfRule>
  </conditionalFormatting>
  <conditionalFormatting sqref="M12">
    <cfRule type="expression" dxfId="7465" priority="6190" stopIfTrue="1">
      <formula>$I12="TTL"</formula>
    </cfRule>
  </conditionalFormatting>
  <conditionalFormatting sqref="M12">
    <cfRule type="expression" dxfId="7464" priority="6189" stopIfTrue="1">
      <formula>$I12="TTL"</formula>
    </cfRule>
  </conditionalFormatting>
  <conditionalFormatting sqref="M12">
    <cfRule type="expression" dxfId="7463" priority="6188" stopIfTrue="1">
      <formula>$I12="TTL"</formula>
    </cfRule>
  </conditionalFormatting>
  <conditionalFormatting sqref="M12">
    <cfRule type="expression" dxfId="7462" priority="6187" stopIfTrue="1">
      <formula>$I12="TTL"</formula>
    </cfRule>
  </conditionalFormatting>
  <conditionalFormatting sqref="M11">
    <cfRule type="expression" dxfId="7461" priority="6186" stopIfTrue="1">
      <formula>$I11="TTL"</formula>
    </cfRule>
  </conditionalFormatting>
  <conditionalFormatting sqref="M12">
    <cfRule type="expression" dxfId="7460" priority="6185" stopIfTrue="1">
      <formula>$I12="TTL"</formula>
    </cfRule>
  </conditionalFormatting>
  <conditionalFormatting sqref="M12">
    <cfRule type="expression" dxfId="7459" priority="6184" stopIfTrue="1">
      <formula>$I12="TTL"</formula>
    </cfRule>
  </conditionalFormatting>
  <conditionalFormatting sqref="M11">
    <cfRule type="expression" dxfId="7458" priority="6183" stopIfTrue="1">
      <formula>$I11="TTL"</formula>
    </cfRule>
  </conditionalFormatting>
  <conditionalFormatting sqref="M12">
    <cfRule type="expression" dxfId="7457" priority="6182" stopIfTrue="1">
      <formula>$I12="TTL"</formula>
    </cfRule>
  </conditionalFormatting>
  <conditionalFormatting sqref="M12">
    <cfRule type="expression" dxfId="7456" priority="6181" stopIfTrue="1">
      <formula>$I12="TTL"</formula>
    </cfRule>
  </conditionalFormatting>
  <conditionalFormatting sqref="M11">
    <cfRule type="expression" dxfId="7455" priority="6180" stopIfTrue="1">
      <formula>$I11="TTL"</formula>
    </cfRule>
  </conditionalFormatting>
  <conditionalFormatting sqref="M12">
    <cfRule type="expression" dxfId="7454" priority="6179" stopIfTrue="1">
      <formula>$I12="TTL"</formula>
    </cfRule>
  </conditionalFormatting>
  <conditionalFormatting sqref="M11">
    <cfRule type="expression" dxfId="7453" priority="6178" stopIfTrue="1">
      <formula>$I11="TTL"</formula>
    </cfRule>
  </conditionalFormatting>
  <conditionalFormatting sqref="M12">
    <cfRule type="expression" dxfId="7452" priority="6177" stopIfTrue="1">
      <formula>$I12="TTL"</formula>
    </cfRule>
  </conditionalFormatting>
  <conditionalFormatting sqref="M12">
    <cfRule type="expression" dxfId="7451" priority="6176" stopIfTrue="1">
      <formula>$I12="TTL"</formula>
    </cfRule>
  </conditionalFormatting>
  <conditionalFormatting sqref="M12">
    <cfRule type="expression" dxfId="7450" priority="6175" stopIfTrue="1">
      <formula>$I12="TTL"</formula>
    </cfRule>
  </conditionalFormatting>
  <conditionalFormatting sqref="M12">
    <cfRule type="expression" dxfId="7449" priority="6174" stopIfTrue="1">
      <formula>$I12="TTL"</formula>
    </cfRule>
  </conditionalFormatting>
  <conditionalFormatting sqref="M12">
    <cfRule type="expression" dxfId="7448" priority="6173" stopIfTrue="1">
      <formula>$I12="TTL"</formula>
    </cfRule>
  </conditionalFormatting>
  <conditionalFormatting sqref="M12">
    <cfRule type="expression" dxfId="7447" priority="6172" stopIfTrue="1">
      <formula>$I12="TTL"</formula>
    </cfRule>
  </conditionalFormatting>
  <conditionalFormatting sqref="M12">
    <cfRule type="expression" dxfId="7446" priority="6171" stopIfTrue="1">
      <formula>$I12="TTL"</formula>
    </cfRule>
  </conditionalFormatting>
  <conditionalFormatting sqref="M12">
    <cfRule type="expression" dxfId="7445" priority="6170" stopIfTrue="1">
      <formula>$I12="TTL"</formula>
    </cfRule>
  </conditionalFormatting>
  <conditionalFormatting sqref="M12">
    <cfRule type="expression" dxfId="7444" priority="6169" stopIfTrue="1">
      <formula>$I12="TTL"</formula>
    </cfRule>
  </conditionalFormatting>
  <conditionalFormatting sqref="M12">
    <cfRule type="expression" dxfId="7443" priority="6168" stopIfTrue="1">
      <formula>$I12="TTL"</formula>
    </cfRule>
  </conditionalFormatting>
  <conditionalFormatting sqref="M11">
    <cfRule type="expression" dxfId="7442" priority="6167" stopIfTrue="1">
      <formula>$I11="TTL"</formula>
    </cfRule>
  </conditionalFormatting>
  <conditionalFormatting sqref="M12">
    <cfRule type="expression" dxfId="7441" priority="6166" stopIfTrue="1">
      <formula>$I12="TTL"</formula>
    </cfRule>
  </conditionalFormatting>
  <conditionalFormatting sqref="M11">
    <cfRule type="expression" dxfId="7440" priority="6165" stopIfTrue="1">
      <formula>$I11="TTL"</formula>
    </cfRule>
  </conditionalFormatting>
  <conditionalFormatting sqref="M12">
    <cfRule type="expression" dxfId="7439" priority="6164" stopIfTrue="1">
      <formula>$I12="TTL"</formula>
    </cfRule>
  </conditionalFormatting>
  <conditionalFormatting sqref="M12">
    <cfRule type="expression" dxfId="7438" priority="6163" stopIfTrue="1">
      <formula>$I12="TTL"</formula>
    </cfRule>
  </conditionalFormatting>
  <conditionalFormatting sqref="M12">
    <cfRule type="expression" dxfId="7437" priority="6162" stopIfTrue="1">
      <formula>$I12="TTL"</formula>
    </cfRule>
  </conditionalFormatting>
  <conditionalFormatting sqref="M12">
    <cfRule type="expression" dxfId="7436" priority="6161" stopIfTrue="1">
      <formula>$I12="TTL"</formula>
    </cfRule>
  </conditionalFormatting>
  <conditionalFormatting sqref="M11">
    <cfRule type="expression" dxfId="7435" priority="6160" stopIfTrue="1">
      <formula>$I11="TTL"</formula>
    </cfRule>
  </conditionalFormatting>
  <conditionalFormatting sqref="M12">
    <cfRule type="expression" dxfId="7434" priority="6159" stopIfTrue="1">
      <formula>$I12="TTL"</formula>
    </cfRule>
  </conditionalFormatting>
  <conditionalFormatting sqref="M12">
    <cfRule type="expression" dxfId="7433" priority="6158" stopIfTrue="1">
      <formula>$I12="TTL"</formula>
    </cfRule>
  </conditionalFormatting>
  <conditionalFormatting sqref="M11">
    <cfRule type="expression" dxfId="7432" priority="6157" stopIfTrue="1">
      <formula>$I11="TTL"</formula>
    </cfRule>
  </conditionalFormatting>
  <conditionalFormatting sqref="M12">
    <cfRule type="expression" dxfId="7431" priority="6156" stopIfTrue="1">
      <formula>$I12="TTL"</formula>
    </cfRule>
  </conditionalFormatting>
  <conditionalFormatting sqref="M12">
    <cfRule type="expression" dxfId="7430" priority="6155" stopIfTrue="1">
      <formula>$I12="TTL"</formula>
    </cfRule>
  </conditionalFormatting>
  <conditionalFormatting sqref="M11">
    <cfRule type="expression" dxfId="7429" priority="6154" stopIfTrue="1">
      <formula>$I11="TTL"</formula>
    </cfRule>
  </conditionalFormatting>
  <conditionalFormatting sqref="M12">
    <cfRule type="expression" dxfId="7428" priority="6153" stopIfTrue="1">
      <formula>$I12="TTL"</formula>
    </cfRule>
  </conditionalFormatting>
  <conditionalFormatting sqref="M11">
    <cfRule type="expression" dxfId="7427" priority="6152" stopIfTrue="1">
      <formula>$I11="TTL"</formula>
    </cfRule>
  </conditionalFormatting>
  <conditionalFormatting sqref="M12">
    <cfRule type="expression" dxfId="7426" priority="6151" stopIfTrue="1">
      <formula>$I12="TTL"</formula>
    </cfRule>
  </conditionalFormatting>
  <conditionalFormatting sqref="M12">
    <cfRule type="expression" dxfId="7425" priority="6150" stopIfTrue="1">
      <formula>$I12="TTL"</formula>
    </cfRule>
  </conditionalFormatting>
  <conditionalFormatting sqref="M12">
    <cfRule type="expression" dxfId="7424" priority="6149" stopIfTrue="1">
      <formula>$I12="TTL"</formula>
    </cfRule>
  </conditionalFormatting>
  <conditionalFormatting sqref="M12">
    <cfRule type="expression" dxfId="7423" priority="6148" stopIfTrue="1">
      <formula>$I12="TTL"</formula>
    </cfRule>
  </conditionalFormatting>
  <conditionalFormatting sqref="M12">
    <cfRule type="expression" dxfId="7422" priority="6147" stopIfTrue="1">
      <formula>$I12="TTL"</formula>
    </cfRule>
  </conditionalFormatting>
  <conditionalFormatting sqref="M12">
    <cfRule type="expression" dxfId="7421" priority="6146" stopIfTrue="1">
      <formula>$I12="TTL"</formula>
    </cfRule>
  </conditionalFormatting>
  <conditionalFormatting sqref="M12">
    <cfRule type="expression" dxfId="7420" priority="6145" stopIfTrue="1">
      <formula>$I12="TTL"</formula>
    </cfRule>
  </conditionalFormatting>
  <conditionalFormatting sqref="M12">
    <cfRule type="expression" dxfId="7419" priority="6144" stopIfTrue="1">
      <formula>$I12="TTL"</formula>
    </cfRule>
  </conditionalFormatting>
  <conditionalFormatting sqref="M12">
    <cfRule type="expression" dxfId="7418" priority="6143" stopIfTrue="1">
      <formula>$I12="TTL"</formula>
    </cfRule>
  </conditionalFormatting>
  <conditionalFormatting sqref="M12">
    <cfRule type="expression" dxfId="7417" priority="6142" stopIfTrue="1">
      <formula>$I12="TTL"</formula>
    </cfRule>
  </conditionalFormatting>
  <conditionalFormatting sqref="M12">
    <cfRule type="expression" dxfId="7416" priority="6141" stopIfTrue="1">
      <formula>$I12="TTL"</formula>
    </cfRule>
  </conditionalFormatting>
  <conditionalFormatting sqref="M12">
    <cfRule type="expression" dxfId="7415" priority="6140" stopIfTrue="1">
      <formula>$I12="TTL"</formula>
    </cfRule>
  </conditionalFormatting>
  <conditionalFormatting sqref="M12">
    <cfRule type="expression" dxfId="7414" priority="6139" stopIfTrue="1">
      <formula>$I12="TTL"</formula>
    </cfRule>
  </conditionalFormatting>
  <conditionalFormatting sqref="M12">
    <cfRule type="expression" dxfId="7413" priority="6138" stopIfTrue="1">
      <formula>$I12="TTL"</formula>
    </cfRule>
  </conditionalFormatting>
  <conditionalFormatting sqref="M12">
    <cfRule type="expression" dxfId="7412" priority="6137" stopIfTrue="1">
      <formula>$I12="TTL"</formula>
    </cfRule>
  </conditionalFormatting>
  <conditionalFormatting sqref="M12">
    <cfRule type="expression" dxfId="7411" priority="6136" stopIfTrue="1">
      <formula>$I12="TTL"</formula>
    </cfRule>
  </conditionalFormatting>
  <conditionalFormatting sqref="M12">
    <cfRule type="expression" dxfId="7410" priority="6135" stopIfTrue="1">
      <formula>$I12="TTL"</formula>
    </cfRule>
  </conditionalFormatting>
  <conditionalFormatting sqref="M12">
    <cfRule type="expression" dxfId="7409" priority="6134" stopIfTrue="1">
      <formula>$I12="TTL"</formula>
    </cfRule>
  </conditionalFormatting>
  <conditionalFormatting sqref="M12">
    <cfRule type="expression" dxfId="7408" priority="6133" stopIfTrue="1">
      <formula>$I12="TTL"</formula>
    </cfRule>
  </conditionalFormatting>
  <conditionalFormatting sqref="M12">
    <cfRule type="expression" dxfId="7407" priority="6132" stopIfTrue="1">
      <formula>$I12="TTL"</formula>
    </cfRule>
  </conditionalFormatting>
  <conditionalFormatting sqref="M12">
    <cfRule type="expression" dxfId="7406" priority="6131" stopIfTrue="1">
      <formula>$I12="TTL"</formula>
    </cfRule>
  </conditionalFormatting>
  <conditionalFormatting sqref="M12">
    <cfRule type="expression" dxfId="7405" priority="6130" stopIfTrue="1">
      <formula>$I12="TTL"</formula>
    </cfRule>
  </conditionalFormatting>
  <conditionalFormatting sqref="M12">
    <cfRule type="expression" dxfId="7404" priority="6129" stopIfTrue="1">
      <formula>$I12="TTL"</formula>
    </cfRule>
  </conditionalFormatting>
  <conditionalFormatting sqref="M12">
    <cfRule type="expression" dxfId="7403" priority="6128" stopIfTrue="1">
      <formula>$I12="TTL"</formula>
    </cfRule>
  </conditionalFormatting>
  <conditionalFormatting sqref="M12">
    <cfRule type="expression" dxfId="7402" priority="6127" stopIfTrue="1">
      <formula>$I12="TTL"</formula>
    </cfRule>
  </conditionalFormatting>
  <conditionalFormatting sqref="M12">
    <cfRule type="expression" dxfId="7401" priority="6126" stopIfTrue="1">
      <formula>$I12="TTL"</formula>
    </cfRule>
  </conditionalFormatting>
  <conditionalFormatting sqref="M12">
    <cfRule type="expression" dxfId="7400" priority="6125" stopIfTrue="1">
      <formula>$I12="TTL"</formula>
    </cfRule>
  </conditionalFormatting>
  <conditionalFormatting sqref="M12">
    <cfRule type="expression" dxfId="7399" priority="6124" stopIfTrue="1">
      <formula>$I12="TTL"</formula>
    </cfRule>
  </conditionalFormatting>
  <conditionalFormatting sqref="M12">
    <cfRule type="expression" dxfId="7398" priority="6123" stopIfTrue="1">
      <formula>$I12="TTL"</formula>
    </cfRule>
  </conditionalFormatting>
  <conditionalFormatting sqref="M12">
    <cfRule type="expression" dxfId="7397" priority="6122" stopIfTrue="1">
      <formula>$I12="TTL"</formula>
    </cfRule>
  </conditionalFormatting>
  <conditionalFormatting sqref="M12">
    <cfRule type="expression" dxfId="7396" priority="6121" stopIfTrue="1">
      <formula>$I12="TTL"</formula>
    </cfRule>
  </conditionalFormatting>
  <conditionalFormatting sqref="M12">
    <cfRule type="expression" dxfId="7395" priority="6120" stopIfTrue="1">
      <formula>$I12="TTL"</formula>
    </cfRule>
  </conditionalFormatting>
  <conditionalFormatting sqref="M12">
    <cfRule type="expression" dxfId="7394" priority="6119" stopIfTrue="1">
      <formula>$I12="TTL"</formula>
    </cfRule>
  </conditionalFormatting>
  <conditionalFormatting sqref="M12">
    <cfRule type="expression" dxfId="7393" priority="6118" stopIfTrue="1">
      <formula>$I12="TTL"</formula>
    </cfRule>
  </conditionalFormatting>
  <conditionalFormatting sqref="M11">
    <cfRule type="expression" dxfId="7392" priority="6117" stopIfTrue="1">
      <formula>$I11="TTL"</formula>
    </cfRule>
  </conditionalFormatting>
  <conditionalFormatting sqref="M12">
    <cfRule type="expression" dxfId="7391" priority="6116" stopIfTrue="1">
      <formula>$I12="TTL"</formula>
    </cfRule>
  </conditionalFormatting>
  <conditionalFormatting sqref="M11">
    <cfRule type="expression" dxfId="7390" priority="6115" stopIfTrue="1">
      <formula>$I11="TTL"</formula>
    </cfRule>
  </conditionalFormatting>
  <conditionalFormatting sqref="M12">
    <cfRule type="expression" dxfId="7389" priority="6114" stopIfTrue="1">
      <formula>$I12="TTL"</formula>
    </cfRule>
  </conditionalFormatting>
  <conditionalFormatting sqref="M12">
    <cfRule type="expression" dxfId="7388" priority="6113" stopIfTrue="1">
      <formula>$I12="TTL"</formula>
    </cfRule>
  </conditionalFormatting>
  <conditionalFormatting sqref="M12">
    <cfRule type="expression" dxfId="7387" priority="6112" stopIfTrue="1">
      <formula>$I12="TTL"</formula>
    </cfRule>
  </conditionalFormatting>
  <conditionalFormatting sqref="M12">
    <cfRule type="expression" dxfId="7386" priority="6111" stopIfTrue="1">
      <formula>$I12="TTL"</formula>
    </cfRule>
  </conditionalFormatting>
  <conditionalFormatting sqref="M11">
    <cfRule type="expression" dxfId="7385" priority="6110" stopIfTrue="1">
      <formula>$I11="TTL"</formula>
    </cfRule>
  </conditionalFormatting>
  <conditionalFormatting sqref="M12">
    <cfRule type="expression" dxfId="7384" priority="6109" stopIfTrue="1">
      <formula>$I12="TTL"</formula>
    </cfRule>
  </conditionalFormatting>
  <conditionalFormatting sqref="M12">
    <cfRule type="expression" dxfId="7383" priority="6108" stopIfTrue="1">
      <formula>$I12="TTL"</formula>
    </cfRule>
  </conditionalFormatting>
  <conditionalFormatting sqref="M11">
    <cfRule type="expression" dxfId="7382" priority="6107" stopIfTrue="1">
      <formula>$I11="TTL"</formula>
    </cfRule>
  </conditionalFormatting>
  <conditionalFormatting sqref="M12">
    <cfRule type="expression" dxfId="7381" priority="6106" stopIfTrue="1">
      <formula>$I12="TTL"</formula>
    </cfRule>
  </conditionalFormatting>
  <conditionalFormatting sqref="M12">
    <cfRule type="expression" dxfId="7380" priority="6105" stopIfTrue="1">
      <formula>$I12="TTL"</formula>
    </cfRule>
  </conditionalFormatting>
  <conditionalFormatting sqref="M11">
    <cfRule type="expression" dxfId="7379" priority="6104" stopIfTrue="1">
      <formula>$I11="TTL"</formula>
    </cfRule>
  </conditionalFormatting>
  <conditionalFormatting sqref="M12">
    <cfRule type="expression" dxfId="7378" priority="6103" stopIfTrue="1">
      <formula>$I12="TTL"</formula>
    </cfRule>
  </conditionalFormatting>
  <conditionalFormatting sqref="M11">
    <cfRule type="expression" dxfId="7377" priority="6102" stopIfTrue="1">
      <formula>$I11="TTL"</formula>
    </cfRule>
  </conditionalFormatting>
  <conditionalFormatting sqref="M12">
    <cfRule type="expression" dxfId="7376" priority="6101" stopIfTrue="1">
      <formula>$I12="TTL"</formula>
    </cfRule>
  </conditionalFormatting>
  <conditionalFormatting sqref="M12">
    <cfRule type="expression" dxfId="7375" priority="6100" stopIfTrue="1">
      <formula>$I12="TTL"</formula>
    </cfRule>
  </conditionalFormatting>
  <conditionalFormatting sqref="M12">
    <cfRule type="expression" dxfId="7374" priority="6099" stopIfTrue="1">
      <formula>$I12="TTL"</formula>
    </cfRule>
  </conditionalFormatting>
  <conditionalFormatting sqref="M12">
    <cfRule type="expression" dxfId="7373" priority="6098" stopIfTrue="1">
      <formula>$I12="TTL"</formula>
    </cfRule>
  </conditionalFormatting>
  <conditionalFormatting sqref="M12">
    <cfRule type="expression" dxfId="7372" priority="6097" stopIfTrue="1">
      <formula>$I12="TTL"</formula>
    </cfRule>
  </conditionalFormatting>
  <conditionalFormatting sqref="M12">
    <cfRule type="expression" dxfId="7371" priority="6096" stopIfTrue="1">
      <formula>$I12="TTL"</formula>
    </cfRule>
  </conditionalFormatting>
  <conditionalFormatting sqref="M12">
    <cfRule type="expression" dxfId="7370" priority="6095" stopIfTrue="1">
      <formula>$I12="TTL"</formula>
    </cfRule>
  </conditionalFormatting>
  <conditionalFormatting sqref="M12">
    <cfRule type="expression" dxfId="7369" priority="6094" stopIfTrue="1">
      <formula>$I12="TTL"</formula>
    </cfRule>
  </conditionalFormatting>
  <conditionalFormatting sqref="M12">
    <cfRule type="expression" dxfId="7368" priority="6093" stopIfTrue="1">
      <formula>$I12="TTL"</formula>
    </cfRule>
  </conditionalFormatting>
  <conditionalFormatting sqref="M12">
    <cfRule type="expression" dxfId="7367" priority="6092" stopIfTrue="1">
      <formula>$I12="TTL"</formula>
    </cfRule>
  </conditionalFormatting>
  <conditionalFormatting sqref="M12">
    <cfRule type="expression" dxfId="7366" priority="6091" stopIfTrue="1">
      <formula>$I12="TTL"</formula>
    </cfRule>
  </conditionalFormatting>
  <conditionalFormatting sqref="M12">
    <cfRule type="expression" dxfId="7365" priority="6090" stopIfTrue="1">
      <formula>$I12="TTL"</formula>
    </cfRule>
  </conditionalFormatting>
  <conditionalFormatting sqref="M12">
    <cfRule type="expression" dxfId="7364" priority="6089" stopIfTrue="1">
      <formula>$I12="TTL"</formula>
    </cfRule>
  </conditionalFormatting>
  <conditionalFormatting sqref="M12">
    <cfRule type="expression" dxfId="7363" priority="6088" stopIfTrue="1">
      <formula>$I12="TTL"</formula>
    </cfRule>
  </conditionalFormatting>
  <conditionalFormatting sqref="M12">
    <cfRule type="expression" dxfId="7362" priority="6087" stopIfTrue="1">
      <formula>$I12="TTL"</formula>
    </cfRule>
  </conditionalFormatting>
  <conditionalFormatting sqref="M12">
    <cfRule type="expression" dxfId="7361" priority="6086" stopIfTrue="1">
      <formula>$I12="TTL"</formula>
    </cfRule>
  </conditionalFormatting>
  <conditionalFormatting sqref="M12">
    <cfRule type="expression" dxfId="7360" priority="6085" stopIfTrue="1">
      <formula>$I12="TTL"</formula>
    </cfRule>
  </conditionalFormatting>
  <conditionalFormatting sqref="M12">
    <cfRule type="expression" dxfId="7359" priority="6084" stopIfTrue="1">
      <formula>$I12="TTL"</formula>
    </cfRule>
  </conditionalFormatting>
  <conditionalFormatting sqref="M12">
    <cfRule type="expression" dxfId="7358" priority="6083" stopIfTrue="1">
      <formula>$I12="TTL"</formula>
    </cfRule>
  </conditionalFormatting>
  <conditionalFormatting sqref="M12">
    <cfRule type="expression" dxfId="7357" priority="6082" stopIfTrue="1">
      <formula>$I12="TTL"</formula>
    </cfRule>
  </conditionalFormatting>
  <conditionalFormatting sqref="M12">
    <cfRule type="expression" dxfId="7356" priority="6081" stopIfTrue="1">
      <formula>$I12="TTL"</formula>
    </cfRule>
  </conditionalFormatting>
  <conditionalFormatting sqref="M12">
    <cfRule type="expression" dxfId="7355" priority="6080" stopIfTrue="1">
      <formula>$I12="TTL"</formula>
    </cfRule>
  </conditionalFormatting>
  <conditionalFormatting sqref="M12">
    <cfRule type="expression" dxfId="7354" priority="6079" stopIfTrue="1">
      <formula>$I12="TTL"</formula>
    </cfRule>
  </conditionalFormatting>
  <conditionalFormatting sqref="M12">
    <cfRule type="expression" dxfId="7353" priority="6078" stopIfTrue="1">
      <formula>$I12="TTL"</formula>
    </cfRule>
  </conditionalFormatting>
  <conditionalFormatting sqref="M12">
    <cfRule type="expression" dxfId="7352" priority="6077" stopIfTrue="1">
      <formula>$I12="TTL"</formula>
    </cfRule>
  </conditionalFormatting>
  <conditionalFormatting sqref="M12">
    <cfRule type="expression" dxfId="7351" priority="6076" stopIfTrue="1">
      <formula>$I12="TTL"</formula>
    </cfRule>
  </conditionalFormatting>
  <conditionalFormatting sqref="M12">
    <cfRule type="expression" dxfId="7350" priority="6075" stopIfTrue="1">
      <formula>$I12="TTL"</formula>
    </cfRule>
  </conditionalFormatting>
  <conditionalFormatting sqref="M12">
    <cfRule type="expression" dxfId="7349" priority="6074" stopIfTrue="1">
      <formula>$I12="TTL"</formula>
    </cfRule>
  </conditionalFormatting>
  <conditionalFormatting sqref="M12">
    <cfRule type="expression" dxfId="7348" priority="6073" stopIfTrue="1">
      <formula>$I12="TTL"</formula>
    </cfRule>
  </conditionalFormatting>
  <conditionalFormatting sqref="M12">
    <cfRule type="expression" dxfId="7347" priority="6072" stopIfTrue="1">
      <formula>$I12="TTL"</formula>
    </cfRule>
  </conditionalFormatting>
  <conditionalFormatting sqref="M12">
    <cfRule type="expression" dxfId="7346" priority="6071" stopIfTrue="1">
      <formula>$I12="TTL"</formula>
    </cfRule>
  </conditionalFormatting>
  <conditionalFormatting sqref="M12">
    <cfRule type="expression" dxfId="7345" priority="6070" stopIfTrue="1">
      <formula>$I12="TTL"</formula>
    </cfRule>
  </conditionalFormatting>
  <conditionalFormatting sqref="M12">
    <cfRule type="expression" dxfId="7344" priority="6069" stopIfTrue="1">
      <formula>$I12="TTL"</formula>
    </cfRule>
  </conditionalFormatting>
  <conditionalFormatting sqref="M12">
    <cfRule type="expression" dxfId="7343" priority="6068" stopIfTrue="1">
      <formula>$I12="TTL"</formula>
    </cfRule>
  </conditionalFormatting>
  <conditionalFormatting sqref="M12">
    <cfRule type="expression" dxfId="7342" priority="6067" stopIfTrue="1">
      <formula>$I12="TTL"</formula>
    </cfRule>
  </conditionalFormatting>
  <conditionalFormatting sqref="M12">
    <cfRule type="expression" dxfId="7341" priority="6066" stopIfTrue="1">
      <formula>$I12="TTL"</formula>
    </cfRule>
  </conditionalFormatting>
  <conditionalFormatting sqref="M12">
    <cfRule type="expression" dxfId="7340" priority="6065" stopIfTrue="1">
      <formula>$I12="TTL"</formula>
    </cfRule>
  </conditionalFormatting>
  <conditionalFormatting sqref="M12">
    <cfRule type="expression" dxfId="7339" priority="6064" stopIfTrue="1">
      <formula>$I12="TTL"</formula>
    </cfRule>
  </conditionalFormatting>
  <conditionalFormatting sqref="M12">
    <cfRule type="expression" dxfId="7338" priority="6063" stopIfTrue="1">
      <formula>$I12="TTL"</formula>
    </cfRule>
  </conditionalFormatting>
  <conditionalFormatting sqref="M12">
    <cfRule type="expression" dxfId="7337" priority="6062" stopIfTrue="1">
      <formula>$I12="TTL"</formula>
    </cfRule>
  </conditionalFormatting>
  <conditionalFormatting sqref="M12">
    <cfRule type="expression" dxfId="7336" priority="6061" stopIfTrue="1">
      <formula>$I12="TTL"</formula>
    </cfRule>
  </conditionalFormatting>
  <conditionalFormatting sqref="M12">
    <cfRule type="expression" dxfId="7335" priority="6060" stopIfTrue="1">
      <formula>$I12="TTL"</formula>
    </cfRule>
  </conditionalFormatting>
  <conditionalFormatting sqref="M12">
    <cfRule type="expression" dxfId="7334" priority="6059" stopIfTrue="1">
      <formula>$I12="TTL"</formula>
    </cfRule>
  </conditionalFormatting>
  <conditionalFormatting sqref="M12">
    <cfRule type="expression" dxfId="7333" priority="6058" stopIfTrue="1">
      <formula>$I12="TTL"</formula>
    </cfRule>
  </conditionalFormatting>
  <conditionalFormatting sqref="M12">
    <cfRule type="expression" dxfId="7332" priority="6057" stopIfTrue="1">
      <formula>$I12="TTL"</formula>
    </cfRule>
  </conditionalFormatting>
  <conditionalFormatting sqref="M12">
    <cfRule type="expression" dxfId="7331" priority="6056" stopIfTrue="1">
      <formula>$I12="TTL"</formula>
    </cfRule>
  </conditionalFormatting>
  <conditionalFormatting sqref="M12">
    <cfRule type="expression" dxfId="7330" priority="6055" stopIfTrue="1">
      <formula>$I12="TTL"</formula>
    </cfRule>
  </conditionalFormatting>
  <conditionalFormatting sqref="M12">
    <cfRule type="expression" dxfId="7329" priority="6054" stopIfTrue="1">
      <formula>$I12="TTL"</formula>
    </cfRule>
  </conditionalFormatting>
  <conditionalFormatting sqref="M12">
    <cfRule type="expression" dxfId="7328" priority="6053" stopIfTrue="1">
      <formula>$I12="TTL"</formula>
    </cfRule>
  </conditionalFormatting>
  <conditionalFormatting sqref="M12">
    <cfRule type="expression" dxfId="7327" priority="6052" stopIfTrue="1">
      <formula>$I12="TTL"</formula>
    </cfRule>
  </conditionalFormatting>
  <conditionalFormatting sqref="M12">
    <cfRule type="expression" dxfId="7326" priority="6051" stopIfTrue="1">
      <formula>$I12="TTL"</formula>
    </cfRule>
  </conditionalFormatting>
  <conditionalFormatting sqref="M12">
    <cfRule type="expression" dxfId="7325" priority="6050" stopIfTrue="1">
      <formula>$I12="TTL"</formula>
    </cfRule>
  </conditionalFormatting>
  <conditionalFormatting sqref="M12">
    <cfRule type="expression" dxfId="7324" priority="6049" stopIfTrue="1">
      <formula>$I12="TTL"</formula>
    </cfRule>
  </conditionalFormatting>
  <conditionalFormatting sqref="M12">
    <cfRule type="expression" dxfId="7323" priority="6048" stopIfTrue="1">
      <formula>$I12="TTL"</formula>
    </cfRule>
  </conditionalFormatting>
  <conditionalFormatting sqref="M12">
    <cfRule type="expression" dxfId="7322" priority="6047" stopIfTrue="1">
      <formula>$I12="TTL"</formula>
    </cfRule>
  </conditionalFormatting>
  <conditionalFormatting sqref="M12">
    <cfRule type="expression" dxfId="7321" priority="6046" stopIfTrue="1">
      <formula>$I12="TTL"</formula>
    </cfRule>
  </conditionalFormatting>
  <conditionalFormatting sqref="M12">
    <cfRule type="expression" dxfId="7320" priority="6045" stopIfTrue="1">
      <formula>$I12="TTL"</formula>
    </cfRule>
  </conditionalFormatting>
  <conditionalFormatting sqref="M12">
    <cfRule type="expression" dxfId="7319" priority="6044" stopIfTrue="1">
      <formula>$I12="TTL"</formula>
    </cfRule>
  </conditionalFormatting>
  <conditionalFormatting sqref="M12">
    <cfRule type="expression" dxfId="7318" priority="6043" stopIfTrue="1">
      <formula>$I12="TTL"</formula>
    </cfRule>
  </conditionalFormatting>
  <conditionalFormatting sqref="M12">
    <cfRule type="expression" dxfId="7317" priority="6042" stopIfTrue="1">
      <formula>$I12="TTL"</formula>
    </cfRule>
  </conditionalFormatting>
  <conditionalFormatting sqref="M12">
    <cfRule type="expression" dxfId="7316" priority="6041" stopIfTrue="1">
      <formula>$I12="TTL"</formula>
    </cfRule>
  </conditionalFormatting>
  <conditionalFormatting sqref="M12">
    <cfRule type="expression" dxfId="7315" priority="6040" stopIfTrue="1">
      <formula>$I12="TTL"</formula>
    </cfRule>
  </conditionalFormatting>
  <conditionalFormatting sqref="M12">
    <cfRule type="expression" dxfId="7314" priority="6039" stopIfTrue="1">
      <formula>$I12="TTL"</formula>
    </cfRule>
  </conditionalFormatting>
  <conditionalFormatting sqref="M12">
    <cfRule type="expression" dxfId="7313" priority="6038" stopIfTrue="1">
      <formula>$I12="TTL"</formula>
    </cfRule>
  </conditionalFormatting>
  <conditionalFormatting sqref="M12">
    <cfRule type="expression" dxfId="7312" priority="6037" stopIfTrue="1">
      <formula>$I12="TTL"</formula>
    </cfRule>
  </conditionalFormatting>
  <conditionalFormatting sqref="M12">
    <cfRule type="expression" dxfId="7311" priority="6036" stopIfTrue="1">
      <formula>$I12="TTL"</formula>
    </cfRule>
  </conditionalFormatting>
  <conditionalFormatting sqref="M12">
    <cfRule type="expression" dxfId="7310" priority="6035" stopIfTrue="1">
      <formula>$I12="TTL"</formula>
    </cfRule>
  </conditionalFormatting>
  <conditionalFormatting sqref="M12">
    <cfRule type="expression" dxfId="7309" priority="6034" stopIfTrue="1">
      <formula>$I12="TTL"</formula>
    </cfRule>
  </conditionalFormatting>
  <conditionalFormatting sqref="M12">
    <cfRule type="expression" dxfId="7308" priority="6033" stopIfTrue="1">
      <formula>$I12="TTL"</formula>
    </cfRule>
  </conditionalFormatting>
  <conditionalFormatting sqref="M12">
    <cfRule type="expression" dxfId="7307" priority="6032" stopIfTrue="1">
      <formula>$I12="TTL"</formula>
    </cfRule>
  </conditionalFormatting>
  <conditionalFormatting sqref="M12">
    <cfRule type="expression" dxfId="7306" priority="6031" stopIfTrue="1">
      <formula>$I12="TTL"</formula>
    </cfRule>
  </conditionalFormatting>
  <conditionalFormatting sqref="M12">
    <cfRule type="expression" dxfId="7305" priority="6030" stopIfTrue="1">
      <formula>$I12="TTL"</formula>
    </cfRule>
  </conditionalFormatting>
  <conditionalFormatting sqref="M12">
    <cfRule type="expression" dxfId="7304" priority="6029" stopIfTrue="1">
      <formula>$I12="TTL"</formula>
    </cfRule>
  </conditionalFormatting>
  <conditionalFormatting sqref="M12">
    <cfRule type="expression" dxfId="7303" priority="6028" stopIfTrue="1">
      <formula>$I12="TTL"</formula>
    </cfRule>
  </conditionalFormatting>
  <conditionalFormatting sqref="M12">
    <cfRule type="expression" dxfId="7302" priority="6027" stopIfTrue="1">
      <formula>$I12="TTL"</formula>
    </cfRule>
  </conditionalFormatting>
  <conditionalFormatting sqref="M12">
    <cfRule type="expression" dxfId="7301" priority="6026" stopIfTrue="1">
      <formula>$I12="TTL"</formula>
    </cfRule>
  </conditionalFormatting>
  <conditionalFormatting sqref="M12">
    <cfRule type="expression" dxfId="7300" priority="6025" stopIfTrue="1">
      <formula>$I12="TTL"</formula>
    </cfRule>
  </conditionalFormatting>
  <conditionalFormatting sqref="M12">
    <cfRule type="expression" dxfId="7299" priority="6024" stopIfTrue="1">
      <formula>$I12="TTL"</formula>
    </cfRule>
  </conditionalFormatting>
  <conditionalFormatting sqref="M12">
    <cfRule type="expression" dxfId="7298" priority="6023" stopIfTrue="1">
      <formula>$I12="TTL"</formula>
    </cfRule>
  </conditionalFormatting>
  <conditionalFormatting sqref="M12">
    <cfRule type="expression" dxfId="7297" priority="6022" stopIfTrue="1">
      <formula>$I12="TTL"</formula>
    </cfRule>
  </conditionalFormatting>
  <conditionalFormatting sqref="M12">
    <cfRule type="expression" dxfId="7296" priority="6021" stopIfTrue="1">
      <formula>$I12="TTL"</formula>
    </cfRule>
  </conditionalFormatting>
  <conditionalFormatting sqref="M12">
    <cfRule type="expression" dxfId="7295" priority="6020" stopIfTrue="1">
      <formula>$I12="TTL"</formula>
    </cfRule>
  </conditionalFormatting>
  <conditionalFormatting sqref="M12">
    <cfRule type="expression" dxfId="7294" priority="6019" stopIfTrue="1">
      <formula>$I12="TTL"</formula>
    </cfRule>
  </conditionalFormatting>
  <conditionalFormatting sqref="M12">
    <cfRule type="expression" dxfId="7293" priority="6018" stopIfTrue="1">
      <formula>$I12="TTL"</formula>
    </cfRule>
  </conditionalFormatting>
  <conditionalFormatting sqref="M12">
    <cfRule type="expression" dxfId="7292" priority="6017" stopIfTrue="1">
      <formula>$I12="TTL"</formula>
    </cfRule>
  </conditionalFormatting>
  <conditionalFormatting sqref="M12">
    <cfRule type="expression" dxfId="7291" priority="6016" stopIfTrue="1">
      <formula>$I12="TTL"</formula>
    </cfRule>
  </conditionalFormatting>
  <conditionalFormatting sqref="M12">
    <cfRule type="expression" dxfId="7290" priority="6015" stopIfTrue="1">
      <formula>$I12="TTL"</formula>
    </cfRule>
  </conditionalFormatting>
  <conditionalFormatting sqref="M12">
    <cfRule type="expression" dxfId="7289" priority="6014" stopIfTrue="1">
      <formula>$I12="TTL"</formula>
    </cfRule>
  </conditionalFormatting>
  <conditionalFormatting sqref="M12">
    <cfRule type="expression" dxfId="7288" priority="6013" stopIfTrue="1">
      <formula>$I12="TTL"</formula>
    </cfRule>
  </conditionalFormatting>
  <conditionalFormatting sqref="M12">
    <cfRule type="expression" dxfId="7287" priority="6012" stopIfTrue="1">
      <formula>$I12="TTL"</formula>
    </cfRule>
  </conditionalFormatting>
  <conditionalFormatting sqref="M12">
    <cfRule type="expression" dxfId="7286" priority="6011" stopIfTrue="1">
      <formula>$I12="TTL"</formula>
    </cfRule>
  </conditionalFormatting>
  <conditionalFormatting sqref="M12">
    <cfRule type="expression" dxfId="7285" priority="6010" stopIfTrue="1">
      <formula>$I12="TTL"</formula>
    </cfRule>
  </conditionalFormatting>
  <conditionalFormatting sqref="M12">
    <cfRule type="expression" dxfId="7284" priority="6009" stopIfTrue="1">
      <formula>$I12="TTL"</formula>
    </cfRule>
  </conditionalFormatting>
  <conditionalFormatting sqref="M12">
    <cfRule type="expression" dxfId="7283" priority="6008" stopIfTrue="1">
      <formula>$I12="TTL"</formula>
    </cfRule>
  </conditionalFormatting>
  <conditionalFormatting sqref="M12">
    <cfRule type="expression" dxfId="7282" priority="6007" stopIfTrue="1">
      <formula>$I12="TTL"</formula>
    </cfRule>
  </conditionalFormatting>
  <conditionalFormatting sqref="M12">
    <cfRule type="expression" dxfId="7281" priority="6006" stopIfTrue="1">
      <formula>$I12="TTL"</formula>
    </cfRule>
  </conditionalFormatting>
  <conditionalFormatting sqref="M12">
    <cfRule type="expression" dxfId="7280" priority="6005" stopIfTrue="1">
      <formula>$I12="TTL"</formula>
    </cfRule>
  </conditionalFormatting>
  <conditionalFormatting sqref="M12">
    <cfRule type="expression" dxfId="7279" priority="6004" stopIfTrue="1">
      <formula>$I12="TTL"</formula>
    </cfRule>
  </conditionalFormatting>
  <conditionalFormatting sqref="M12">
    <cfRule type="expression" dxfId="7278" priority="6003" stopIfTrue="1">
      <formula>$I12="TTL"</formula>
    </cfRule>
  </conditionalFormatting>
  <conditionalFormatting sqref="M12">
    <cfRule type="expression" dxfId="7277" priority="6002" stopIfTrue="1">
      <formula>$I12="TTL"</formula>
    </cfRule>
  </conditionalFormatting>
  <conditionalFormatting sqref="M12">
    <cfRule type="expression" dxfId="7276" priority="6001" stopIfTrue="1">
      <formula>$I12="TTL"</formula>
    </cfRule>
  </conditionalFormatting>
  <conditionalFormatting sqref="M12">
    <cfRule type="expression" dxfId="7275" priority="6000" stopIfTrue="1">
      <formula>$I12="TTL"</formula>
    </cfRule>
  </conditionalFormatting>
  <conditionalFormatting sqref="M12">
    <cfRule type="expression" dxfId="7274" priority="5999" stopIfTrue="1">
      <formula>$I12="TTL"</formula>
    </cfRule>
  </conditionalFormatting>
  <conditionalFormatting sqref="M12">
    <cfRule type="expression" dxfId="7273" priority="5998" stopIfTrue="1">
      <formula>$I12="TTL"</formula>
    </cfRule>
  </conditionalFormatting>
  <conditionalFormatting sqref="M12">
    <cfRule type="expression" dxfId="7272" priority="5997" stopIfTrue="1">
      <formula>$I12="TTL"</formula>
    </cfRule>
  </conditionalFormatting>
  <conditionalFormatting sqref="M12">
    <cfRule type="expression" dxfId="7271" priority="5996" stopIfTrue="1">
      <formula>$I12="TTL"</formula>
    </cfRule>
  </conditionalFormatting>
  <conditionalFormatting sqref="M12">
    <cfRule type="expression" dxfId="7270" priority="5995" stopIfTrue="1">
      <formula>$I12="TTL"</formula>
    </cfRule>
  </conditionalFormatting>
  <conditionalFormatting sqref="M12">
    <cfRule type="expression" dxfId="7269" priority="5994" stopIfTrue="1">
      <formula>$I12="TTL"</formula>
    </cfRule>
  </conditionalFormatting>
  <conditionalFormatting sqref="M12">
    <cfRule type="expression" dxfId="7268" priority="5993" stopIfTrue="1">
      <formula>$I12="TTL"</formula>
    </cfRule>
  </conditionalFormatting>
  <conditionalFormatting sqref="M12">
    <cfRule type="expression" dxfId="7267" priority="5992" stopIfTrue="1">
      <formula>$I12="TTL"</formula>
    </cfRule>
  </conditionalFormatting>
  <conditionalFormatting sqref="M12">
    <cfRule type="expression" dxfId="7266" priority="5991" stopIfTrue="1">
      <formula>$I12="TTL"</formula>
    </cfRule>
  </conditionalFormatting>
  <conditionalFormatting sqref="M12">
    <cfRule type="expression" dxfId="7265" priority="5990" stopIfTrue="1">
      <formula>$I12="TTL"</formula>
    </cfRule>
  </conditionalFormatting>
  <conditionalFormatting sqref="M12">
    <cfRule type="expression" dxfId="7264" priority="5989" stopIfTrue="1">
      <formula>$I12="TTL"</formula>
    </cfRule>
  </conditionalFormatting>
  <conditionalFormatting sqref="M12">
    <cfRule type="expression" dxfId="7263" priority="5988" stopIfTrue="1">
      <formula>$I12="TTL"</formula>
    </cfRule>
  </conditionalFormatting>
  <conditionalFormatting sqref="M12">
    <cfRule type="expression" dxfId="7262" priority="5987" stopIfTrue="1">
      <formula>$I12="TTL"</formula>
    </cfRule>
  </conditionalFormatting>
  <conditionalFormatting sqref="M12">
    <cfRule type="expression" dxfId="7261" priority="5986" stopIfTrue="1">
      <formula>$I12="TTL"</formula>
    </cfRule>
  </conditionalFormatting>
  <conditionalFormatting sqref="M12">
    <cfRule type="expression" dxfId="7260" priority="5985" stopIfTrue="1">
      <formula>$I12="TTL"</formula>
    </cfRule>
  </conditionalFormatting>
  <conditionalFormatting sqref="M12">
    <cfRule type="expression" dxfId="7259" priority="5984" stopIfTrue="1">
      <formula>$I12="TTL"</formula>
    </cfRule>
  </conditionalFormatting>
  <conditionalFormatting sqref="M12">
    <cfRule type="expression" dxfId="7258" priority="5983" stopIfTrue="1">
      <formula>$I12="TTL"</formula>
    </cfRule>
  </conditionalFormatting>
  <conditionalFormatting sqref="M12">
    <cfRule type="expression" dxfId="7257" priority="5982" stopIfTrue="1">
      <formula>$I12="TTL"</formula>
    </cfRule>
  </conditionalFormatting>
  <conditionalFormatting sqref="M12">
    <cfRule type="expression" dxfId="7256" priority="5981" stopIfTrue="1">
      <formula>$I12="TTL"</formula>
    </cfRule>
  </conditionalFormatting>
  <conditionalFormatting sqref="M12">
    <cfRule type="expression" dxfId="7255" priority="5980" stopIfTrue="1">
      <formula>$I12="TTL"</formula>
    </cfRule>
  </conditionalFormatting>
  <conditionalFormatting sqref="M12">
    <cfRule type="expression" dxfId="7254" priority="5979" stopIfTrue="1">
      <formula>$I12="TTL"</formula>
    </cfRule>
  </conditionalFormatting>
  <conditionalFormatting sqref="M12">
    <cfRule type="expression" dxfId="7253" priority="5978" stopIfTrue="1">
      <formula>$I12="TTL"</formula>
    </cfRule>
  </conditionalFormatting>
  <conditionalFormatting sqref="M12">
    <cfRule type="expression" dxfId="7252" priority="5977" stopIfTrue="1">
      <formula>$I12="TTL"</formula>
    </cfRule>
  </conditionalFormatting>
  <conditionalFormatting sqref="M12">
    <cfRule type="expression" dxfId="7251" priority="5976" stopIfTrue="1">
      <formula>$I12="TTL"</formula>
    </cfRule>
  </conditionalFormatting>
  <conditionalFormatting sqref="M12">
    <cfRule type="expression" dxfId="7250" priority="5975" stopIfTrue="1">
      <formula>$I12="TTL"</formula>
    </cfRule>
  </conditionalFormatting>
  <conditionalFormatting sqref="M12">
    <cfRule type="expression" dxfId="7249" priority="5974" stopIfTrue="1">
      <formula>$I12="TTL"</formula>
    </cfRule>
  </conditionalFormatting>
  <conditionalFormatting sqref="M12">
    <cfRule type="expression" dxfId="7248" priority="5973" stopIfTrue="1">
      <formula>$I12="TTL"</formula>
    </cfRule>
  </conditionalFormatting>
  <conditionalFormatting sqref="M12">
    <cfRule type="expression" dxfId="7247" priority="5972" stopIfTrue="1">
      <formula>$I12="TTL"</formula>
    </cfRule>
  </conditionalFormatting>
  <conditionalFormatting sqref="M12">
    <cfRule type="expression" dxfId="7246" priority="5971" stopIfTrue="1">
      <formula>$I12="TTL"</formula>
    </cfRule>
  </conditionalFormatting>
  <conditionalFormatting sqref="M12">
    <cfRule type="expression" dxfId="7245" priority="5970" stopIfTrue="1">
      <formula>$I12="TTL"</formula>
    </cfRule>
  </conditionalFormatting>
  <conditionalFormatting sqref="M12">
    <cfRule type="expression" dxfId="7244" priority="5969" stopIfTrue="1">
      <formula>$I12="TTL"</formula>
    </cfRule>
  </conditionalFormatting>
  <conditionalFormatting sqref="M12">
    <cfRule type="expression" dxfId="7243" priority="5968" stopIfTrue="1">
      <formula>$I12="TTL"</formula>
    </cfRule>
  </conditionalFormatting>
  <conditionalFormatting sqref="M12">
    <cfRule type="expression" dxfId="7242" priority="5967" stopIfTrue="1">
      <formula>$I12="TTL"</formula>
    </cfRule>
  </conditionalFormatting>
  <conditionalFormatting sqref="M12">
    <cfRule type="expression" dxfId="7241" priority="5966" stopIfTrue="1">
      <formula>$I12="TTL"</formula>
    </cfRule>
  </conditionalFormatting>
  <conditionalFormatting sqref="M12">
    <cfRule type="expression" dxfId="7240" priority="5965" stopIfTrue="1">
      <formula>$I12="TTL"</formula>
    </cfRule>
  </conditionalFormatting>
  <conditionalFormatting sqref="M12">
    <cfRule type="expression" dxfId="7239" priority="5964" stopIfTrue="1">
      <formula>$I12="TTL"</formula>
    </cfRule>
  </conditionalFormatting>
  <conditionalFormatting sqref="M12">
    <cfRule type="expression" dxfId="7238" priority="5963" stopIfTrue="1">
      <formula>$I12="TTL"</formula>
    </cfRule>
  </conditionalFormatting>
  <conditionalFormatting sqref="M12">
    <cfRule type="expression" dxfId="7237" priority="5962" stopIfTrue="1">
      <formula>$I12="TTL"</formula>
    </cfRule>
  </conditionalFormatting>
  <conditionalFormatting sqref="M12">
    <cfRule type="expression" dxfId="7236" priority="5961" stopIfTrue="1">
      <formula>$I12="TTL"</formula>
    </cfRule>
  </conditionalFormatting>
  <conditionalFormatting sqref="M12">
    <cfRule type="expression" dxfId="7235" priority="5960" stopIfTrue="1">
      <formula>$I12="TTL"</formula>
    </cfRule>
  </conditionalFormatting>
  <conditionalFormatting sqref="M12">
    <cfRule type="expression" dxfId="7234" priority="5959" stopIfTrue="1">
      <formula>$I12="TTL"</formula>
    </cfRule>
  </conditionalFormatting>
  <conditionalFormatting sqref="M12">
    <cfRule type="expression" dxfId="7233" priority="5958" stopIfTrue="1">
      <formula>$I12="TTL"</formula>
    </cfRule>
  </conditionalFormatting>
  <conditionalFormatting sqref="M12">
    <cfRule type="expression" dxfId="7232" priority="5957" stopIfTrue="1">
      <formula>$I12="TTL"</formula>
    </cfRule>
  </conditionalFormatting>
  <conditionalFormatting sqref="M12">
    <cfRule type="expression" dxfId="7231" priority="5956" stopIfTrue="1">
      <formula>$I12="TTL"</formula>
    </cfRule>
  </conditionalFormatting>
  <conditionalFormatting sqref="M12">
    <cfRule type="expression" dxfId="7230" priority="5955" stopIfTrue="1">
      <formula>$I12="TTL"</formula>
    </cfRule>
  </conditionalFormatting>
  <conditionalFormatting sqref="M12">
    <cfRule type="expression" dxfId="7229" priority="5954" stopIfTrue="1">
      <formula>$I12="TTL"</formula>
    </cfRule>
  </conditionalFormatting>
  <conditionalFormatting sqref="M12">
    <cfRule type="expression" dxfId="7228" priority="5953" stopIfTrue="1">
      <formula>$I12="TTL"</formula>
    </cfRule>
  </conditionalFormatting>
  <conditionalFormatting sqref="M12">
    <cfRule type="expression" dxfId="7227" priority="5952" stopIfTrue="1">
      <formula>$I12="TTL"</formula>
    </cfRule>
  </conditionalFormatting>
  <conditionalFormatting sqref="M12">
    <cfRule type="expression" dxfId="7226" priority="5951" stopIfTrue="1">
      <formula>$I12="TTL"</formula>
    </cfRule>
  </conditionalFormatting>
  <conditionalFormatting sqref="M12">
    <cfRule type="expression" dxfId="7225" priority="5950" stopIfTrue="1">
      <formula>$I12="TTL"</formula>
    </cfRule>
  </conditionalFormatting>
  <conditionalFormatting sqref="M12">
    <cfRule type="expression" dxfId="7224" priority="5949" stopIfTrue="1">
      <formula>$I12="TTL"</formula>
    </cfRule>
  </conditionalFormatting>
  <conditionalFormatting sqref="M12">
    <cfRule type="expression" dxfId="7223" priority="5948" stopIfTrue="1">
      <formula>$I12="TTL"</formula>
    </cfRule>
  </conditionalFormatting>
  <conditionalFormatting sqref="M12">
    <cfRule type="expression" dxfId="7222" priority="5947" stopIfTrue="1">
      <formula>$I12="TTL"</formula>
    </cfRule>
  </conditionalFormatting>
  <conditionalFormatting sqref="M12">
    <cfRule type="expression" dxfId="7221" priority="5946" stopIfTrue="1">
      <formula>$I12="TTL"</formula>
    </cfRule>
  </conditionalFormatting>
  <conditionalFormatting sqref="M12">
    <cfRule type="expression" dxfId="7220" priority="5945" stopIfTrue="1">
      <formula>$I12="TTL"</formula>
    </cfRule>
  </conditionalFormatting>
  <conditionalFormatting sqref="M12">
    <cfRule type="expression" dxfId="7219" priority="5944" stopIfTrue="1">
      <formula>$I12="TTL"</formula>
    </cfRule>
  </conditionalFormatting>
  <conditionalFormatting sqref="M12">
    <cfRule type="expression" dxfId="7218" priority="5943" stopIfTrue="1">
      <formula>$I12="TTL"</formula>
    </cfRule>
  </conditionalFormatting>
  <conditionalFormatting sqref="M12">
    <cfRule type="expression" dxfId="7217" priority="5942" stopIfTrue="1">
      <formula>$I12="TTL"</formula>
    </cfRule>
  </conditionalFormatting>
  <conditionalFormatting sqref="M12">
    <cfRule type="expression" dxfId="7216" priority="5941" stopIfTrue="1">
      <formula>$I12="TTL"</formula>
    </cfRule>
  </conditionalFormatting>
  <conditionalFormatting sqref="M12">
    <cfRule type="expression" dxfId="7215" priority="5940" stopIfTrue="1">
      <formula>$I12="TTL"</formula>
    </cfRule>
  </conditionalFormatting>
  <conditionalFormatting sqref="M12">
    <cfRule type="expression" dxfId="7214" priority="5939" stopIfTrue="1">
      <formula>$I12="TTL"</formula>
    </cfRule>
  </conditionalFormatting>
  <conditionalFormatting sqref="M12">
    <cfRule type="expression" dxfId="7213" priority="5938" stopIfTrue="1">
      <formula>$I12="TTL"</formula>
    </cfRule>
  </conditionalFormatting>
  <conditionalFormatting sqref="M12">
    <cfRule type="expression" dxfId="7212" priority="5937" stopIfTrue="1">
      <formula>$I12="TTL"</formula>
    </cfRule>
  </conditionalFormatting>
  <conditionalFormatting sqref="M12">
    <cfRule type="expression" dxfId="7211" priority="5936" stopIfTrue="1">
      <formula>$I12="TTL"</formula>
    </cfRule>
  </conditionalFormatting>
  <conditionalFormatting sqref="M12">
    <cfRule type="expression" dxfId="7210" priority="5935" stopIfTrue="1">
      <formula>$I12="TTL"</formula>
    </cfRule>
  </conditionalFormatting>
  <conditionalFormatting sqref="M12">
    <cfRule type="expression" dxfId="7209" priority="5934" stopIfTrue="1">
      <formula>$I12="TTL"</formula>
    </cfRule>
  </conditionalFormatting>
  <conditionalFormatting sqref="M12">
    <cfRule type="expression" dxfId="7208" priority="5933" stopIfTrue="1">
      <formula>$I12="TTL"</formula>
    </cfRule>
  </conditionalFormatting>
  <conditionalFormatting sqref="M12">
    <cfRule type="expression" dxfId="7207" priority="5932" stopIfTrue="1">
      <formula>$I12="TTL"</formula>
    </cfRule>
  </conditionalFormatting>
  <conditionalFormatting sqref="M12">
    <cfRule type="expression" dxfId="7206" priority="5931" stopIfTrue="1">
      <formula>$I12="TTL"</formula>
    </cfRule>
  </conditionalFormatting>
  <conditionalFormatting sqref="M12">
    <cfRule type="expression" dxfId="7205" priority="5930" stopIfTrue="1">
      <formula>$I12="TTL"</formula>
    </cfRule>
  </conditionalFormatting>
  <conditionalFormatting sqref="M12">
    <cfRule type="expression" dxfId="7204" priority="5929" stopIfTrue="1">
      <formula>$I12="TTL"</formula>
    </cfRule>
  </conditionalFormatting>
  <conditionalFormatting sqref="M12">
    <cfRule type="expression" dxfId="7203" priority="5928" stopIfTrue="1">
      <formula>$I12="TTL"</formula>
    </cfRule>
  </conditionalFormatting>
  <conditionalFormatting sqref="M12">
    <cfRule type="expression" dxfId="7202" priority="5927" stopIfTrue="1">
      <formula>$I12="TTL"</formula>
    </cfRule>
  </conditionalFormatting>
  <conditionalFormatting sqref="M12">
    <cfRule type="expression" dxfId="7201" priority="5926" stopIfTrue="1">
      <formula>$I12="TTL"</formula>
    </cfRule>
  </conditionalFormatting>
  <conditionalFormatting sqref="M12">
    <cfRule type="expression" dxfId="7200" priority="5925" stopIfTrue="1">
      <formula>$I12="TTL"</formula>
    </cfRule>
  </conditionalFormatting>
  <conditionalFormatting sqref="M12">
    <cfRule type="expression" dxfId="7199" priority="5924" stopIfTrue="1">
      <formula>$I12="TTL"</formula>
    </cfRule>
  </conditionalFormatting>
  <conditionalFormatting sqref="M12">
    <cfRule type="expression" dxfId="7198" priority="5923" stopIfTrue="1">
      <formula>$I12="TTL"</formula>
    </cfRule>
  </conditionalFormatting>
  <conditionalFormatting sqref="M12">
    <cfRule type="expression" dxfId="7197" priority="5922" stopIfTrue="1">
      <formula>$I12="TTL"</formula>
    </cfRule>
  </conditionalFormatting>
  <conditionalFormatting sqref="M12">
    <cfRule type="expression" dxfId="7196" priority="5921" stopIfTrue="1">
      <formula>$I12="TTL"</formula>
    </cfRule>
  </conditionalFormatting>
  <conditionalFormatting sqref="M12">
    <cfRule type="expression" dxfId="7195" priority="5920" stopIfTrue="1">
      <formula>$I12="TTL"</formula>
    </cfRule>
  </conditionalFormatting>
  <conditionalFormatting sqref="M12">
    <cfRule type="expression" dxfId="7194" priority="5919" stopIfTrue="1">
      <formula>$I12="TTL"</formula>
    </cfRule>
  </conditionalFormatting>
  <conditionalFormatting sqref="M12">
    <cfRule type="expression" dxfId="7193" priority="5918" stopIfTrue="1">
      <formula>$I12="TTL"</formula>
    </cfRule>
  </conditionalFormatting>
  <conditionalFormatting sqref="M12">
    <cfRule type="expression" dxfId="7192" priority="5917" stopIfTrue="1">
      <formula>$I12="TTL"</formula>
    </cfRule>
  </conditionalFormatting>
  <conditionalFormatting sqref="M12">
    <cfRule type="expression" dxfId="7191" priority="5916" stopIfTrue="1">
      <formula>$I12="TTL"</formula>
    </cfRule>
  </conditionalFormatting>
  <conditionalFormatting sqref="M12">
    <cfRule type="expression" dxfId="7190" priority="5915" stopIfTrue="1">
      <formula>$I12="TTL"</formula>
    </cfRule>
  </conditionalFormatting>
  <conditionalFormatting sqref="M12">
    <cfRule type="expression" dxfId="7189" priority="5914" stopIfTrue="1">
      <formula>$I12="TTL"</formula>
    </cfRule>
  </conditionalFormatting>
  <conditionalFormatting sqref="M12">
    <cfRule type="expression" dxfId="7188" priority="5913" stopIfTrue="1">
      <formula>$I12="TTL"</formula>
    </cfRule>
  </conditionalFormatting>
  <conditionalFormatting sqref="M12">
    <cfRule type="expression" dxfId="7187" priority="5912" stopIfTrue="1">
      <formula>$I12="TTL"</formula>
    </cfRule>
  </conditionalFormatting>
  <conditionalFormatting sqref="M12">
    <cfRule type="expression" dxfId="7186" priority="5911" stopIfTrue="1">
      <formula>$I12="TTL"</formula>
    </cfRule>
  </conditionalFormatting>
  <conditionalFormatting sqref="M12">
    <cfRule type="expression" dxfId="7185" priority="5910" stopIfTrue="1">
      <formula>$I12="TTL"</formula>
    </cfRule>
  </conditionalFormatting>
  <conditionalFormatting sqref="M12">
    <cfRule type="expression" dxfId="7184" priority="5909" stopIfTrue="1">
      <formula>$I12="TTL"</formula>
    </cfRule>
  </conditionalFormatting>
  <conditionalFormatting sqref="M12">
    <cfRule type="expression" dxfId="7183" priority="5908" stopIfTrue="1">
      <formula>$I12="TTL"</formula>
    </cfRule>
  </conditionalFormatting>
  <conditionalFormatting sqref="M12">
    <cfRule type="expression" dxfId="7182" priority="5907" stopIfTrue="1">
      <formula>$I12="TTL"</formula>
    </cfRule>
  </conditionalFormatting>
  <conditionalFormatting sqref="M12">
    <cfRule type="expression" dxfId="7181" priority="5906" stopIfTrue="1">
      <formula>$I12="TTL"</formula>
    </cfRule>
  </conditionalFormatting>
  <conditionalFormatting sqref="M12">
    <cfRule type="expression" dxfId="7180" priority="5905" stopIfTrue="1">
      <formula>$I12="TTL"</formula>
    </cfRule>
  </conditionalFormatting>
  <conditionalFormatting sqref="M12">
    <cfRule type="expression" dxfId="7179" priority="5904" stopIfTrue="1">
      <formula>$I12="TTL"</formula>
    </cfRule>
  </conditionalFormatting>
  <conditionalFormatting sqref="M12">
    <cfRule type="expression" dxfId="7178" priority="5903" stopIfTrue="1">
      <formula>$I12="TTL"</formula>
    </cfRule>
  </conditionalFormatting>
  <conditionalFormatting sqref="M12">
    <cfRule type="expression" dxfId="7177" priority="5902" stopIfTrue="1">
      <formula>$I12="TTL"</formula>
    </cfRule>
  </conditionalFormatting>
  <conditionalFormatting sqref="M12">
    <cfRule type="expression" dxfId="7176" priority="5901" stopIfTrue="1">
      <formula>$I12="TTL"</formula>
    </cfRule>
  </conditionalFormatting>
  <conditionalFormatting sqref="M12">
    <cfRule type="expression" dxfId="7175" priority="5900" stopIfTrue="1">
      <formula>$I12="TTL"</formula>
    </cfRule>
  </conditionalFormatting>
  <conditionalFormatting sqref="M12">
    <cfRule type="expression" dxfId="7174" priority="5899" stopIfTrue="1">
      <formula>$I12="TTL"</formula>
    </cfRule>
  </conditionalFormatting>
  <conditionalFormatting sqref="M12">
    <cfRule type="expression" dxfId="7173" priority="5898" stopIfTrue="1">
      <formula>$I12="TTL"</formula>
    </cfRule>
  </conditionalFormatting>
  <conditionalFormatting sqref="M12">
    <cfRule type="expression" dxfId="7172" priority="5897" stopIfTrue="1">
      <formula>$I12="TTL"</formula>
    </cfRule>
  </conditionalFormatting>
  <conditionalFormatting sqref="M12">
    <cfRule type="expression" dxfId="7171" priority="5896" stopIfTrue="1">
      <formula>$I12="TTL"</formula>
    </cfRule>
  </conditionalFormatting>
  <conditionalFormatting sqref="M12">
    <cfRule type="expression" dxfId="7170" priority="5895" stopIfTrue="1">
      <formula>$I12="TTL"</formula>
    </cfRule>
  </conditionalFormatting>
  <conditionalFormatting sqref="M12">
    <cfRule type="expression" dxfId="7169" priority="5894" stopIfTrue="1">
      <formula>$I12="TTL"</formula>
    </cfRule>
  </conditionalFormatting>
  <conditionalFormatting sqref="M12">
    <cfRule type="expression" dxfId="7168" priority="5893" stopIfTrue="1">
      <formula>$I12="TTL"</formula>
    </cfRule>
  </conditionalFormatting>
  <conditionalFormatting sqref="M12">
    <cfRule type="expression" dxfId="7167" priority="5892" stopIfTrue="1">
      <formula>$I12="TTL"</formula>
    </cfRule>
  </conditionalFormatting>
  <conditionalFormatting sqref="M12">
    <cfRule type="expression" dxfId="7166" priority="5891" stopIfTrue="1">
      <formula>$I12="TTL"</formula>
    </cfRule>
  </conditionalFormatting>
  <conditionalFormatting sqref="M12">
    <cfRule type="expression" dxfId="7165" priority="5890" stopIfTrue="1">
      <formula>$I12="TTL"</formula>
    </cfRule>
  </conditionalFormatting>
  <conditionalFormatting sqref="M12">
    <cfRule type="expression" dxfId="7164" priority="5889" stopIfTrue="1">
      <formula>$I12="TTL"</formula>
    </cfRule>
  </conditionalFormatting>
  <conditionalFormatting sqref="M12">
    <cfRule type="expression" dxfId="7163" priority="5888" stopIfTrue="1">
      <formula>$I12="TTL"</formula>
    </cfRule>
  </conditionalFormatting>
  <conditionalFormatting sqref="M12">
    <cfRule type="expression" dxfId="7162" priority="5887" stopIfTrue="1">
      <formula>$I12="TTL"</formula>
    </cfRule>
  </conditionalFormatting>
  <conditionalFormatting sqref="M12">
    <cfRule type="expression" dxfId="7161" priority="5886" stopIfTrue="1">
      <formula>$I12="TTL"</formula>
    </cfRule>
  </conditionalFormatting>
  <conditionalFormatting sqref="M12">
    <cfRule type="expression" dxfId="7160" priority="5885" stopIfTrue="1">
      <formula>$I12="TTL"</formula>
    </cfRule>
  </conditionalFormatting>
  <conditionalFormatting sqref="M12">
    <cfRule type="expression" dxfId="7159" priority="5884" stopIfTrue="1">
      <formula>$I12="TTL"</formula>
    </cfRule>
  </conditionalFormatting>
  <conditionalFormatting sqref="M12">
    <cfRule type="expression" dxfId="7158" priority="5883" stopIfTrue="1">
      <formula>$I12="TTL"</formula>
    </cfRule>
  </conditionalFormatting>
  <conditionalFormatting sqref="M12">
    <cfRule type="expression" dxfId="7157" priority="5882" stopIfTrue="1">
      <formula>$I12="TTL"</formula>
    </cfRule>
  </conditionalFormatting>
  <conditionalFormatting sqref="M12">
    <cfRule type="expression" dxfId="7156" priority="5881" stopIfTrue="1">
      <formula>$I12="TTL"</formula>
    </cfRule>
  </conditionalFormatting>
  <conditionalFormatting sqref="M12">
    <cfRule type="expression" dxfId="7155" priority="5880" stopIfTrue="1">
      <formula>$I12="TTL"</formula>
    </cfRule>
  </conditionalFormatting>
  <conditionalFormatting sqref="M12">
    <cfRule type="expression" dxfId="7154" priority="5879" stopIfTrue="1">
      <formula>$I12="TTL"</formula>
    </cfRule>
  </conditionalFormatting>
  <conditionalFormatting sqref="M12">
    <cfRule type="expression" dxfId="7153" priority="5878" stopIfTrue="1">
      <formula>$I12="TTL"</formula>
    </cfRule>
  </conditionalFormatting>
  <conditionalFormatting sqref="M12">
    <cfRule type="expression" dxfId="7152" priority="5877" stopIfTrue="1">
      <formula>$I12="TTL"</formula>
    </cfRule>
  </conditionalFormatting>
  <conditionalFormatting sqref="M12">
    <cfRule type="expression" dxfId="7151" priority="5876" stopIfTrue="1">
      <formula>$I12="TTL"</formula>
    </cfRule>
  </conditionalFormatting>
  <conditionalFormatting sqref="M12">
    <cfRule type="expression" dxfId="7150" priority="5875" stopIfTrue="1">
      <formula>$I12="TTL"</formula>
    </cfRule>
  </conditionalFormatting>
  <conditionalFormatting sqref="M12">
    <cfRule type="expression" dxfId="7149" priority="5874" stopIfTrue="1">
      <formula>$I12="TTL"</formula>
    </cfRule>
  </conditionalFormatting>
  <conditionalFormatting sqref="M12">
    <cfRule type="expression" dxfId="7148" priority="5873" stopIfTrue="1">
      <formula>$I12="TTL"</formula>
    </cfRule>
  </conditionalFormatting>
  <conditionalFormatting sqref="M12">
    <cfRule type="expression" dxfId="7147" priority="5872" stopIfTrue="1">
      <formula>$I12="TTL"</formula>
    </cfRule>
  </conditionalFormatting>
  <conditionalFormatting sqref="M12">
    <cfRule type="expression" dxfId="7146" priority="5871" stopIfTrue="1">
      <formula>$I12="TTL"</formula>
    </cfRule>
  </conditionalFormatting>
  <conditionalFormatting sqref="M12">
    <cfRule type="expression" dxfId="7145" priority="5870" stopIfTrue="1">
      <formula>$I12="TTL"</formula>
    </cfRule>
  </conditionalFormatting>
  <conditionalFormatting sqref="M12">
    <cfRule type="expression" dxfId="7144" priority="5869" stopIfTrue="1">
      <formula>$I12="TTL"</formula>
    </cfRule>
  </conditionalFormatting>
  <conditionalFormatting sqref="M12">
    <cfRule type="expression" dxfId="7143" priority="5868" stopIfTrue="1">
      <formula>$I12="TTL"</formula>
    </cfRule>
  </conditionalFormatting>
  <conditionalFormatting sqref="M12">
    <cfRule type="expression" dxfId="7142" priority="5867" stopIfTrue="1">
      <formula>$I12="TTL"</formula>
    </cfRule>
  </conditionalFormatting>
  <conditionalFormatting sqref="M12">
    <cfRule type="expression" dxfId="7141" priority="5866" stopIfTrue="1">
      <formula>$I12="TTL"</formula>
    </cfRule>
  </conditionalFormatting>
  <conditionalFormatting sqref="M12">
    <cfRule type="expression" dxfId="7140" priority="5865" stopIfTrue="1">
      <formula>$I12="TTL"</formula>
    </cfRule>
  </conditionalFormatting>
  <conditionalFormatting sqref="M12">
    <cfRule type="expression" dxfId="7139" priority="5864" stopIfTrue="1">
      <formula>$I12="TTL"</formula>
    </cfRule>
  </conditionalFormatting>
  <conditionalFormatting sqref="M12">
    <cfRule type="expression" dxfId="7138" priority="5863" stopIfTrue="1">
      <formula>$I12="TTL"</formula>
    </cfRule>
  </conditionalFormatting>
  <conditionalFormatting sqref="M12">
    <cfRule type="expression" dxfId="7137" priority="5862" stopIfTrue="1">
      <formula>$I12="TTL"</formula>
    </cfRule>
  </conditionalFormatting>
  <conditionalFormatting sqref="M12">
    <cfRule type="expression" dxfId="7136" priority="5861" stopIfTrue="1">
      <formula>$I12="TTL"</formula>
    </cfRule>
  </conditionalFormatting>
  <conditionalFormatting sqref="M12">
    <cfRule type="expression" dxfId="7135" priority="5860" stopIfTrue="1">
      <formula>$I12="TTL"</formula>
    </cfRule>
  </conditionalFormatting>
  <conditionalFormatting sqref="M12">
    <cfRule type="expression" dxfId="7134" priority="5859" stopIfTrue="1">
      <formula>$I12="TTL"</formula>
    </cfRule>
  </conditionalFormatting>
  <conditionalFormatting sqref="M12">
    <cfRule type="expression" dxfId="7133" priority="5858" stopIfTrue="1">
      <formula>$I12="TTL"</formula>
    </cfRule>
  </conditionalFormatting>
  <conditionalFormatting sqref="M12">
    <cfRule type="expression" dxfId="7132" priority="5857" stopIfTrue="1">
      <formula>$I12="TTL"</formula>
    </cfRule>
  </conditionalFormatting>
  <conditionalFormatting sqref="M12">
    <cfRule type="expression" dxfId="7131" priority="5856" stopIfTrue="1">
      <formula>$I12="TTL"</formula>
    </cfRule>
  </conditionalFormatting>
  <conditionalFormatting sqref="M12">
    <cfRule type="expression" dxfId="7130" priority="5855" stopIfTrue="1">
      <formula>$I12="TTL"</formula>
    </cfRule>
  </conditionalFormatting>
  <conditionalFormatting sqref="M12">
    <cfRule type="expression" dxfId="7129" priority="5854" stopIfTrue="1">
      <formula>$I12="TTL"</formula>
    </cfRule>
  </conditionalFormatting>
  <conditionalFormatting sqref="M12">
    <cfRule type="expression" dxfId="7128" priority="5853" stopIfTrue="1">
      <formula>$I12="TTL"</formula>
    </cfRule>
  </conditionalFormatting>
  <conditionalFormatting sqref="M12">
    <cfRule type="expression" dxfId="7127" priority="5852" stopIfTrue="1">
      <formula>$I12="TTL"</formula>
    </cfRule>
  </conditionalFormatting>
  <conditionalFormatting sqref="M12">
    <cfRule type="expression" dxfId="7126" priority="5851" stopIfTrue="1">
      <formula>$I12="TTL"</formula>
    </cfRule>
  </conditionalFormatting>
  <conditionalFormatting sqref="M12">
    <cfRule type="expression" dxfId="7125" priority="5850" stopIfTrue="1">
      <formula>$I12="TTL"</formula>
    </cfRule>
  </conditionalFormatting>
  <conditionalFormatting sqref="M12">
    <cfRule type="expression" dxfId="7124" priority="5849" stopIfTrue="1">
      <formula>$I12="TTL"</formula>
    </cfRule>
  </conditionalFormatting>
  <conditionalFormatting sqref="M12">
    <cfRule type="expression" dxfId="7123" priority="5848" stopIfTrue="1">
      <formula>$I12="TTL"</formula>
    </cfRule>
  </conditionalFormatting>
  <conditionalFormatting sqref="M12">
    <cfRule type="expression" dxfId="7122" priority="5847" stopIfTrue="1">
      <formula>$I12="TTL"</formula>
    </cfRule>
  </conditionalFormatting>
  <conditionalFormatting sqref="M12">
    <cfRule type="expression" dxfId="7121" priority="5846" stopIfTrue="1">
      <formula>$I12="TTL"</formula>
    </cfRule>
  </conditionalFormatting>
  <conditionalFormatting sqref="M12">
    <cfRule type="expression" dxfId="7120" priority="5845" stopIfTrue="1">
      <formula>$I12="TTL"</formula>
    </cfRule>
  </conditionalFormatting>
  <conditionalFormatting sqref="M12">
    <cfRule type="expression" dxfId="7119" priority="5844" stopIfTrue="1">
      <formula>$I12="TTL"</formula>
    </cfRule>
  </conditionalFormatting>
  <conditionalFormatting sqref="M12">
    <cfRule type="expression" dxfId="7118" priority="5843" stopIfTrue="1">
      <formula>$I12="TTL"</formula>
    </cfRule>
  </conditionalFormatting>
  <conditionalFormatting sqref="M12">
    <cfRule type="expression" dxfId="7117" priority="5842" stopIfTrue="1">
      <formula>$I12="TTL"</formula>
    </cfRule>
  </conditionalFormatting>
  <conditionalFormatting sqref="M12">
    <cfRule type="expression" dxfId="7116" priority="5841" stopIfTrue="1">
      <formula>$I12="TTL"</formula>
    </cfRule>
  </conditionalFormatting>
  <conditionalFormatting sqref="M12">
    <cfRule type="expression" dxfId="7115" priority="5840" stopIfTrue="1">
      <formula>$I12="TTL"</formula>
    </cfRule>
  </conditionalFormatting>
  <conditionalFormatting sqref="M12">
    <cfRule type="expression" dxfId="7114" priority="5839" stopIfTrue="1">
      <formula>$I12="TTL"</formula>
    </cfRule>
  </conditionalFormatting>
  <conditionalFormatting sqref="M12">
    <cfRule type="expression" dxfId="7113" priority="5838" stopIfTrue="1">
      <formula>$I12="TTL"</formula>
    </cfRule>
  </conditionalFormatting>
  <conditionalFormatting sqref="M12">
    <cfRule type="expression" dxfId="7112" priority="5837" stopIfTrue="1">
      <formula>$I12="TTL"</formula>
    </cfRule>
  </conditionalFormatting>
  <conditionalFormatting sqref="M12">
    <cfRule type="expression" dxfId="7111" priority="5836" stopIfTrue="1">
      <formula>$I12="TTL"</formula>
    </cfRule>
  </conditionalFormatting>
  <conditionalFormatting sqref="M12">
    <cfRule type="expression" dxfId="7110" priority="5835" stopIfTrue="1">
      <formula>$I12="TTL"</formula>
    </cfRule>
  </conditionalFormatting>
  <conditionalFormatting sqref="M12">
    <cfRule type="expression" dxfId="7109" priority="5834" stopIfTrue="1">
      <formula>$I12="TTL"</formula>
    </cfRule>
  </conditionalFormatting>
  <conditionalFormatting sqref="M12">
    <cfRule type="expression" dxfId="7108" priority="5833" stopIfTrue="1">
      <formula>$I12="TTL"</formula>
    </cfRule>
  </conditionalFormatting>
  <conditionalFormatting sqref="M12">
    <cfRule type="expression" dxfId="7107" priority="5832" stopIfTrue="1">
      <formula>$I12="TTL"</formula>
    </cfRule>
  </conditionalFormatting>
  <conditionalFormatting sqref="M12">
    <cfRule type="expression" dxfId="7106" priority="5831" stopIfTrue="1">
      <formula>$I12="TTL"</formula>
    </cfRule>
  </conditionalFormatting>
  <conditionalFormatting sqref="M12">
    <cfRule type="expression" dxfId="7105" priority="5830" stopIfTrue="1">
      <formula>$I12="TTL"</formula>
    </cfRule>
  </conditionalFormatting>
  <conditionalFormatting sqref="M12">
    <cfRule type="expression" dxfId="7104" priority="5829" stopIfTrue="1">
      <formula>$I12="TTL"</formula>
    </cfRule>
  </conditionalFormatting>
  <conditionalFormatting sqref="M12">
    <cfRule type="expression" dxfId="7103" priority="5828" stopIfTrue="1">
      <formula>$I12="TTL"</formula>
    </cfRule>
  </conditionalFormatting>
  <conditionalFormatting sqref="M12">
    <cfRule type="expression" dxfId="7102" priority="5827" stopIfTrue="1">
      <formula>$I12="TTL"</formula>
    </cfRule>
  </conditionalFormatting>
  <conditionalFormatting sqref="M12">
    <cfRule type="expression" dxfId="7101" priority="5826" stopIfTrue="1">
      <formula>$I12="TTL"</formula>
    </cfRule>
  </conditionalFormatting>
  <conditionalFormatting sqref="M12">
    <cfRule type="expression" dxfId="7100" priority="5825" stopIfTrue="1">
      <formula>$I12="TTL"</formula>
    </cfRule>
  </conditionalFormatting>
  <conditionalFormatting sqref="M12">
    <cfRule type="expression" dxfId="7099" priority="5824" stopIfTrue="1">
      <formula>$I12="TTL"</formula>
    </cfRule>
  </conditionalFormatting>
  <conditionalFormatting sqref="M12">
    <cfRule type="expression" dxfId="7098" priority="5823" stopIfTrue="1">
      <formula>$I12="TTL"</formula>
    </cfRule>
  </conditionalFormatting>
  <conditionalFormatting sqref="M12">
    <cfRule type="expression" dxfId="7097" priority="5822" stopIfTrue="1">
      <formula>$I12="TTL"</formula>
    </cfRule>
  </conditionalFormatting>
  <conditionalFormatting sqref="M12">
    <cfRule type="expression" dxfId="7096" priority="5821" stopIfTrue="1">
      <formula>$I12="TTL"</formula>
    </cfRule>
  </conditionalFormatting>
  <conditionalFormatting sqref="M12">
    <cfRule type="expression" dxfId="7095" priority="5820" stopIfTrue="1">
      <formula>$I12="TTL"</formula>
    </cfRule>
  </conditionalFormatting>
  <conditionalFormatting sqref="M12">
    <cfRule type="expression" dxfId="7094" priority="5819" stopIfTrue="1">
      <formula>$I12="TTL"</formula>
    </cfRule>
  </conditionalFormatting>
  <conditionalFormatting sqref="M12">
    <cfRule type="expression" dxfId="7093" priority="5818" stopIfTrue="1">
      <formula>$I12="TTL"</formula>
    </cfRule>
  </conditionalFormatting>
  <conditionalFormatting sqref="M12">
    <cfRule type="expression" dxfId="7092" priority="5817" stopIfTrue="1">
      <formula>$I12="TTL"</formula>
    </cfRule>
  </conditionalFormatting>
  <conditionalFormatting sqref="M12">
    <cfRule type="expression" dxfId="7091" priority="5816" stopIfTrue="1">
      <formula>$I12="TTL"</formula>
    </cfRule>
  </conditionalFormatting>
  <conditionalFormatting sqref="M12">
    <cfRule type="expression" dxfId="7090" priority="5815" stopIfTrue="1">
      <formula>$I12="TTL"</formula>
    </cfRule>
  </conditionalFormatting>
  <conditionalFormatting sqref="M12">
    <cfRule type="expression" dxfId="7089" priority="5814" stopIfTrue="1">
      <formula>$I12="TTL"</formula>
    </cfRule>
  </conditionalFormatting>
  <conditionalFormatting sqref="M12">
    <cfRule type="expression" dxfId="7088" priority="5813" stopIfTrue="1">
      <formula>$I12="TTL"</formula>
    </cfRule>
  </conditionalFormatting>
  <conditionalFormatting sqref="M12">
    <cfRule type="expression" dxfId="7087" priority="5812" stopIfTrue="1">
      <formula>$I12="TTL"</formula>
    </cfRule>
  </conditionalFormatting>
  <conditionalFormatting sqref="M12">
    <cfRule type="expression" dxfId="7086" priority="5811" stopIfTrue="1">
      <formula>$I12="TTL"</formula>
    </cfRule>
  </conditionalFormatting>
  <conditionalFormatting sqref="M12">
    <cfRule type="expression" dxfId="7085" priority="5810" stopIfTrue="1">
      <formula>$I12="TTL"</formula>
    </cfRule>
  </conditionalFormatting>
  <conditionalFormatting sqref="M12">
    <cfRule type="expression" dxfId="7084" priority="5809" stopIfTrue="1">
      <formula>$I12="TTL"</formula>
    </cfRule>
  </conditionalFormatting>
  <conditionalFormatting sqref="M12">
    <cfRule type="expression" dxfId="7083" priority="5808" stopIfTrue="1">
      <formula>$I12="TTL"</formula>
    </cfRule>
  </conditionalFormatting>
  <conditionalFormatting sqref="M12">
    <cfRule type="expression" dxfId="7082" priority="5807" stopIfTrue="1">
      <formula>$I12="TTL"</formula>
    </cfRule>
  </conditionalFormatting>
  <conditionalFormatting sqref="M12">
    <cfRule type="expression" dxfId="7081" priority="5806" stopIfTrue="1">
      <formula>$I12="TTL"</formula>
    </cfRule>
  </conditionalFormatting>
  <conditionalFormatting sqref="M12">
    <cfRule type="expression" dxfId="7080" priority="5805" stopIfTrue="1">
      <formula>$I12="TTL"</formula>
    </cfRule>
  </conditionalFormatting>
  <conditionalFormatting sqref="M12">
    <cfRule type="expression" dxfId="7079" priority="5804" stopIfTrue="1">
      <formula>$I12="TTL"</formula>
    </cfRule>
  </conditionalFormatting>
  <conditionalFormatting sqref="M12">
    <cfRule type="expression" dxfId="7078" priority="5803" stopIfTrue="1">
      <formula>$I12="TTL"</formula>
    </cfRule>
  </conditionalFormatting>
  <conditionalFormatting sqref="M12">
    <cfRule type="expression" dxfId="7077" priority="5802" stopIfTrue="1">
      <formula>$I12="TTL"</formula>
    </cfRule>
  </conditionalFormatting>
  <conditionalFormatting sqref="M12">
    <cfRule type="expression" dxfId="7076" priority="5801" stopIfTrue="1">
      <formula>$I12="TTL"</formula>
    </cfRule>
  </conditionalFormatting>
  <conditionalFormatting sqref="M12">
    <cfRule type="expression" dxfId="7075" priority="5800" stopIfTrue="1">
      <formula>$I12="TTL"</formula>
    </cfRule>
  </conditionalFormatting>
  <conditionalFormatting sqref="M12">
    <cfRule type="expression" dxfId="7074" priority="5799" stopIfTrue="1">
      <formula>$I12="TTL"</formula>
    </cfRule>
  </conditionalFormatting>
  <conditionalFormatting sqref="M12">
    <cfRule type="expression" dxfId="7073" priority="5798" stopIfTrue="1">
      <formula>$I12="TTL"</formula>
    </cfRule>
  </conditionalFormatting>
  <conditionalFormatting sqref="M12">
    <cfRule type="expression" dxfId="7072" priority="5797" stopIfTrue="1">
      <formula>$I12="TTL"</formula>
    </cfRule>
  </conditionalFormatting>
  <conditionalFormatting sqref="M12">
    <cfRule type="expression" dxfId="7071" priority="5796" stopIfTrue="1">
      <formula>$I12="TTL"</formula>
    </cfRule>
  </conditionalFormatting>
  <conditionalFormatting sqref="M12">
    <cfRule type="expression" dxfId="7070" priority="5795" stopIfTrue="1">
      <formula>$I12="TTL"</formula>
    </cfRule>
  </conditionalFormatting>
  <conditionalFormatting sqref="M12">
    <cfRule type="expression" dxfId="7069" priority="5794" stopIfTrue="1">
      <formula>$I12="TTL"</formula>
    </cfRule>
  </conditionalFormatting>
  <conditionalFormatting sqref="M12">
    <cfRule type="expression" dxfId="7068" priority="5793" stopIfTrue="1">
      <formula>$I12="TTL"</formula>
    </cfRule>
  </conditionalFormatting>
  <conditionalFormatting sqref="M12">
    <cfRule type="expression" dxfId="7067" priority="5792" stopIfTrue="1">
      <formula>$I12="TTL"</formula>
    </cfRule>
  </conditionalFormatting>
  <conditionalFormatting sqref="M12">
    <cfRule type="expression" dxfId="7066" priority="5791" stopIfTrue="1">
      <formula>$I12="TTL"</formula>
    </cfRule>
  </conditionalFormatting>
  <conditionalFormatting sqref="M12">
    <cfRule type="expression" dxfId="7065" priority="5790" stopIfTrue="1">
      <formula>$I12="TTL"</formula>
    </cfRule>
  </conditionalFormatting>
  <conditionalFormatting sqref="M12">
    <cfRule type="expression" dxfId="7064" priority="5789" stopIfTrue="1">
      <formula>$I12="TTL"</formula>
    </cfRule>
  </conditionalFormatting>
  <conditionalFormatting sqref="M12">
    <cfRule type="expression" dxfId="7063" priority="5788" stopIfTrue="1">
      <formula>$I12="TTL"</formula>
    </cfRule>
  </conditionalFormatting>
  <conditionalFormatting sqref="M12">
    <cfRule type="expression" dxfId="7062" priority="5787" stopIfTrue="1">
      <formula>$I12="TTL"</formula>
    </cfRule>
  </conditionalFormatting>
  <conditionalFormatting sqref="M12">
    <cfRule type="expression" dxfId="7061" priority="5786" stopIfTrue="1">
      <formula>$I12="TTL"</formula>
    </cfRule>
  </conditionalFormatting>
  <conditionalFormatting sqref="M12">
    <cfRule type="expression" dxfId="7060" priority="5785" stopIfTrue="1">
      <formula>$I12="TTL"</formula>
    </cfRule>
  </conditionalFormatting>
  <conditionalFormatting sqref="M12">
    <cfRule type="expression" dxfId="7059" priority="5784" stopIfTrue="1">
      <formula>$I12="TTL"</formula>
    </cfRule>
  </conditionalFormatting>
  <conditionalFormatting sqref="M12">
    <cfRule type="expression" dxfId="7058" priority="5783" stopIfTrue="1">
      <formula>$I12="TTL"</formula>
    </cfRule>
  </conditionalFormatting>
  <conditionalFormatting sqref="M12">
    <cfRule type="expression" dxfId="7057" priority="5782" stopIfTrue="1">
      <formula>$I12="TTL"</formula>
    </cfRule>
  </conditionalFormatting>
  <conditionalFormatting sqref="M12">
    <cfRule type="expression" dxfId="7056" priority="5781" stopIfTrue="1">
      <formula>$I12="TTL"</formula>
    </cfRule>
  </conditionalFormatting>
  <conditionalFormatting sqref="M12">
    <cfRule type="expression" dxfId="7055" priority="5780" stopIfTrue="1">
      <formula>$I12="TTL"</formula>
    </cfRule>
  </conditionalFormatting>
  <conditionalFormatting sqref="M12">
    <cfRule type="expression" dxfId="7054" priority="5779" stopIfTrue="1">
      <formula>$I12="TTL"</formula>
    </cfRule>
  </conditionalFormatting>
  <conditionalFormatting sqref="M12">
    <cfRule type="expression" dxfId="7053" priority="5778" stopIfTrue="1">
      <formula>$I12="TTL"</formula>
    </cfRule>
  </conditionalFormatting>
  <conditionalFormatting sqref="M12">
    <cfRule type="expression" dxfId="7052" priority="5777" stopIfTrue="1">
      <formula>$I12="TTL"</formula>
    </cfRule>
  </conditionalFormatting>
  <conditionalFormatting sqref="M12">
    <cfRule type="expression" dxfId="7051" priority="5776" stopIfTrue="1">
      <formula>$I12="TTL"</formula>
    </cfRule>
  </conditionalFormatting>
  <conditionalFormatting sqref="M12">
    <cfRule type="expression" dxfId="7050" priority="5775" stopIfTrue="1">
      <formula>$I12="TTL"</formula>
    </cfRule>
  </conditionalFormatting>
  <conditionalFormatting sqref="M12">
    <cfRule type="expression" dxfId="7049" priority="5774" stopIfTrue="1">
      <formula>$I12="TTL"</formula>
    </cfRule>
  </conditionalFormatting>
  <conditionalFormatting sqref="M12">
    <cfRule type="expression" dxfId="7048" priority="5773" stopIfTrue="1">
      <formula>$I12="TTL"</formula>
    </cfRule>
  </conditionalFormatting>
  <conditionalFormatting sqref="M12">
    <cfRule type="expression" dxfId="7047" priority="5772" stopIfTrue="1">
      <formula>$I12="TTL"</formula>
    </cfRule>
  </conditionalFormatting>
  <conditionalFormatting sqref="M12">
    <cfRule type="expression" dxfId="7046" priority="5771" stopIfTrue="1">
      <formula>$I12="TTL"</formula>
    </cfRule>
  </conditionalFormatting>
  <conditionalFormatting sqref="M12">
    <cfRule type="expression" dxfId="7045" priority="5770" stopIfTrue="1">
      <formula>$I12="TTL"</formula>
    </cfRule>
  </conditionalFormatting>
  <conditionalFormatting sqref="M12">
    <cfRule type="expression" dxfId="7044" priority="5769" stopIfTrue="1">
      <formula>$I12="TTL"</formula>
    </cfRule>
  </conditionalFormatting>
  <conditionalFormatting sqref="M12">
    <cfRule type="expression" dxfId="7043" priority="5768" stopIfTrue="1">
      <formula>$I12="TTL"</formula>
    </cfRule>
  </conditionalFormatting>
  <conditionalFormatting sqref="M12">
    <cfRule type="expression" dxfId="7042" priority="5767" stopIfTrue="1">
      <formula>$I12="TTL"</formula>
    </cfRule>
  </conditionalFormatting>
  <conditionalFormatting sqref="M12">
    <cfRule type="expression" dxfId="7041" priority="5766" stopIfTrue="1">
      <formula>$I12="TTL"</formula>
    </cfRule>
  </conditionalFormatting>
  <conditionalFormatting sqref="M12">
    <cfRule type="expression" dxfId="7040" priority="5765" stopIfTrue="1">
      <formula>$I12="TTL"</formula>
    </cfRule>
  </conditionalFormatting>
  <conditionalFormatting sqref="M12">
    <cfRule type="expression" dxfId="7039" priority="5764" stopIfTrue="1">
      <formula>$I12="TTL"</formula>
    </cfRule>
  </conditionalFormatting>
  <conditionalFormatting sqref="M12">
    <cfRule type="expression" dxfId="7038" priority="5763" stopIfTrue="1">
      <formula>$I12="TTL"</formula>
    </cfRule>
  </conditionalFormatting>
  <conditionalFormatting sqref="M12">
    <cfRule type="expression" dxfId="7037" priority="5762" stopIfTrue="1">
      <formula>$I12="TTL"</formula>
    </cfRule>
  </conditionalFormatting>
  <conditionalFormatting sqref="M12">
    <cfRule type="expression" dxfId="7036" priority="5761" stopIfTrue="1">
      <formula>$I12="TTL"</formula>
    </cfRule>
  </conditionalFormatting>
  <conditionalFormatting sqref="M12">
    <cfRule type="expression" dxfId="7035" priority="5760" stopIfTrue="1">
      <formula>$I12="TTL"</formula>
    </cfRule>
  </conditionalFormatting>
  <conditionalFormatting sqref="M12">
    <cfRule type="expression" dxfId="7034" priority="5759" stopIfTrue="1">
      <formula>$I12="TTL"</formula>
    </cfRule>
  </conditionalFormatting>
  <conditionalFormatting sqref="M12">
    <cfRule type="expression" dxfId="7033" priority="5758" stopIfTrue="1">
      <formula>$I12="TTL"</formula>
    </cfRule>
  </conditionalFormatting>
  <conditionalFormatting sqref="M12">
    <cfRule type="expression" dxfId="7032" priority="5757" stopIfTrue="1">
      <formula>$I12="TTL"</formula>
    </cfRule>
  </conditionalFormatting>
  <conditionalFormatting sqref="M12">
    <cfRule type="expression" dxfId="7031" priority="5756" stopIfTrue="1">
      <formula>$I12="TTL"</formula>
    </cfRule>
  </conditionalFormatting>
  <conditionalFormatting sqref="M12">
    <cfRule type="expression" dxfId="7030" priority="5755" stopIfTrue="1">
      <formula>$I12="TTL"</formula>
    </cfRule>
  </conditionalFormatting>
  <conditionalFormatting sqref="M12">
    <cfRule type="expression" dxfId="7029" priority="5754" stopIfTrue="1">
      <formula>$I12="TTL"</formula>
    </cfRule>
  </conditionalFormatting>
  <conditionalFormatting sqref="M12">
    <cfRule type="expression" dxfId="7028" priority="5753" stopIfTrue="1">
      <formula>$I12="TTL"</formula>
    </cfRule>
  </conditionalFormatting>
  <conditionalFormatting sqref="M12">
    <cfRule type="expression" dxfId="7027" priority="5752" stopIfTrue="1">
      <formula>$I12="TTL"</formula>
    </cfRule>
  </conditionalFormatting>
  <conditionalFormatting sqref="M12">
    <cfRule type="expression" dxfId="7026" priority="5751" stopIfTrue="1">
      <formula>$I12="TTL"</formula>
    </cfRule>
  </conditionalFormatting>
  <conditionalFormatting sqref="M12">
    <cfRule type="expression" dxfId="7025" priority="5750" stopIfTrue="1">
      <formula>$I12="TTL"</formula>
    </cfRule>
  </conditionalFormatting>
  <conditionalFormatting sqref="M12">
    <cfRule type="expression" dxfId="7024" priority="5749" stopIfTrue="1">
      <formula>$I12="TTL"</formula>
    </cfRule>
  </conditionalFormatting>
  <conditionalFormatting sqref="M12">
    <cfRule type="expression" dxfId="7023" priority="5748" stopIfTrue="1">
      <formula>$I12="TTL"</formula>
    </cfRule>
  </conditionalFormatting>
  <conditionalFormatting sqref="M12">
    <cfRule type="expression" dxfId="7022" priority="5747" stopIfTrue="1">
      <formula>$I12="TTL"</formula>
    </cfRule>
  </conditionalFormatting>
  <conditionalFormatting sqref="M12">
    <cfRule type="expression" dxfId="7021" priority="5746" stopIfTrue="1">
      <formula>$I12="TTL"</formula>
    </cfRule>
  </conditionalFormatting>
  <conditionalFormatting sqref="M12">
    <cfRule type="expression" dxfId="7020" priority="5745" stopIfTrue="1">
      <formula>$I12="TTL"</formula>
    </cfRule>
  </conditionalFormatting>
  <conditionalFormatting sqref="M12">
    <cfRule type="expression" dxfId="7019" priority="5744" stopIfTrue="1">
      <formula>$I12="TTL"</formula>
    </cfRule>
  </conditionalFormatting>
  <conditionalFormatting sqref="M12">
    <cfRule type="expression" dxfId="7018" priority="5743" stopIfTrue="1">
      <formula>$I12="TTL"</formula>
    </cfRule>
  </conditionalFormatting>
  <conditionalFormatting sqref="M12">
    <cfRule type="expression" dxfId="7017" priority="5742" stopIfTrue="1">
      <formula>$I12="TTL"</formula>
    </cfRule>
  </conditionalFormatting>
  <conditionalFormatting sqref="M12">
    <cfRule type="expression" dxfId="7016" priority="5741" stopIfTrue="1">
      <formula>$I12="TTL"</formula>
    </cfRule>
  </conditionalFormatting>
  <conditionalFormatting sqref="M12">
    <cfRule type="expression" dxfId="7015" priority="5740" stopIfTrue="1">
      <formula>$I12="TTL"</formula>
    </cfRule>
  </conditionalFormatting>
  <conditionalFormatting sqref="M12">
    <cfRule type="expression" dxfId="7014" priority="5739" stopIfTrue="1">
      <formula>$I12="TTL"</formula>
    </cfRule>
  </conditionalFormatting>
  <conditionalFormatting sqref="M12">
    <cfRule type="expression" dxfId="7013" priority="5738" stopIfTrue="1">
      <formula>$I12="TTL"</formula>
    </cfRule>
  </conditionalFormatting>
  <conditionalFormatting sqref="M12">
    <cfRule type="expression" dxfId="7012" priority="5737" stopIfTrue="1">
      <formula>$I12="TTL"</formula>
    </cfRule>
  </conditionalFormatting>
  <conditionalFormatting sqref="M12">
    <cfRule type="expression" dxfId="7011" priority="5736" stopIfTrue="1">
      <formula>$I12="TTL"</formula>
    </cfRule>
  </conditionalFormatting>
  <conditionalFormatting sqref="M12">
    <cfRule type="expression" dxfId="7010" priority="5735" stopIfTrue="1">
      <formula>$I12="TTL"</formula>
    </cfRule>
  </conditionalFormatting>
  <conditionalFormatting sqref="M12">
    <cfRule type="expression" dxfId="7009" priority="5734" stopIfTrue="1">
      <formula>$I12="TTL"</formula>
    </cfRule>
  </conditionalFormatting>
  <conditionalFormatting sqref="M12">
    <cfRule type="expression" dxfId="7008" priority="5733" stopIfTrue="1">
      <formula>$I12="TTL"</formula>
    </cfRule>
  </conditionalFormatting>
  <conditionalFormatting sqref="M12">
    <cfRule type="expression" dxfId="7007" priority="5732" stopIfTrue="1">
      <formula>$I12="TTL"</formula>
    </cfRule>
  </conditionalFormatting>
  <conditionalFormatting sqref="M12">
    <cfRule type="expression" dxfId="7006" priority="5731" stopIfTrue="1">
      <formula>$I12="TTL"</formula>
    </cfRule>
  </conditionalFormatting>
  <conditionalFormatting sqref="M12">
    <cfRule type="expression" dxfId="7005" priority="5730" stopIfTrue="1">
      <formula>$I12="TTL"</formula>
    </cfRule>
  </conditionalFormatting>
  <conditionalFormatting sqref="M12">
    <cfRule type="expression" dxfId="7004" priority="5729" stopIfTrue="1">
      <formula>$I12="TTL"</formula>
    </cfRule>
  </conditionalFormatting>
  <conditionalFormatting sqref="M12">
    <cfRule type="expression" dxfId="7003" priority="5728" stopIfTrue="1">
      <formula>$I12="TTL"</formula>
    </cfRule>
  </conditionalFormatting>
  <conditionalFormatting sqref="M12">
    <cfRule type="expression" dxfId="7002" priority="5727" stopIfTrue="1">
      <formula>$I12="TTL"</formula>
    </cfRule>
  </conditionalFormatting>
  <conditionalFormatting sqref="M12">
    <cfRule type="expression" dxfId="7001" priority="5726" stopIfTrue="1">
      <formula>$I12="TTL"</formula>
    </cfRule>
  </conditionalFormatting>
  <conditionalFormatting sqref="M12">
    <cfRule type="expression" dxfId="7000" priority="5725" stopIfTrue="1">
      <formula>$I12="TTL"</formula>
    </cfRule>
  </conditionalFormatting>
  <conditionalFormatting sqref="M12">
    <cfRule type="expression" dxfId="6999" priority="5724" stopIfTrue="1">
      <formula>$I12="TTL"</formula>
    </cfRule>
  </conditionalFormatting>
  <conditionalFormatting sqref="M12">
    <cfRule type="expression" dxfId="6998" priority="5723" stopIfTrue="1">
      <formula>$I12="TTL"</formula>
    </cfRule>
  </conditionalFormatting>
  <conditionalFormatting sqref="M12">
    <cfRule type="expression" dxfId="6997" priority="5722" stopIfTrue="1">
      <formula>$I12="TTL"</formula>
    </cfRule>
  </conditionalFormatting>
  <conditionalFormatting sqref="M12">
    <cfRule type="expression" dxfId="6996" priority="5721" stopIfTrue="1">
      <formula>$I12="TTL"</formula>
    </cfRule>
  </conditionalFormatting>
  <conditionalFormatting sqref="M12">
    <cfRule type="expression" dxfId="6995" priority="5720" stopIfTrue="1">
      <formula>$I12="TTL"</formula>
    </cfRule>
  </conditionalFormatting>
  <conditionalFormatting sqref="M12">
    <cfRule type="expression" dxfId="6994" priority="5719" stopIfTrue="1">
      <formula>$I12="TTL"</formula>
    </cfRule>
  </conditionalFormatting>
  <conditionalFormatting sqref="M12">
    <cfRule type="expression" dxfId="6993" priority="5718" stopIfTrue="1">
      <formula>$I12="TTL"</formula>
    </cfRule>
  </conditionalFormatting>
  <conditionalFormatting sqref="M12">
    <cfRule type="expression" dxfId="6992" priority="5717" stopIfTrue="1">
      <formula>$I12="TTL"</formula>
    </cfRule>
  </conditionalFormatting>
  <conditionalFormatting sqref="M12">
    <cfRule type="expression" dxfId="6991" priority="5716" stopIfTrue="1">
      <formula>$I12="TTL"</formula>
    </cfRule>
  </conditionalFormatting>
  <conditionalFormatting sqref="M12">
    <cfRule type="expression" dxfId="6990" priority="5715" stopIfTrue="1">
      <formula>$I12="TTL"</formula>
    </cfRule>
  </conditionalFormatting>
  <conditionalFormatting sqref="M12">
    <cfRule type="expression" dxfId="6989" priority="5714" stopIfTrue="1">
      <formula>$I12="TTL"</formula>
    </cfRule>
  </conditionalFormatting>
  <conditionalFormatting sqref="M12">
    <cfRule type="expression" dxfId="6988" priority="5713" stopIfTrue="1">
      <formula>$I12="TTL"</formula>
    </cfRule>
  </conditionalFormatting>
  <conditionalFormatting sqref="M12">
    <cfRule type="expression" dxfId="6987" priority="5712" stopIfTrue="1">
      <formula>$I12="TTL"</formula>
    </cfRule>
  </conditionalFormatting>
  <conditionalFormatting sqref="M12">
    <cfRule type="expression" dxfId="6986" priority="5711" stopIfTrue="1">
      <formula>$I12="TTL"</formula>
    </cfRule>
  </conditionalFormatting>
  <conditionalFormatting sqref="M12">
    <cfRule type="expression" dxfId="6985" priority="5710" stopIfTrue="1">
      <formula>$I12="TTL"</formula>
    </cfRule>
  </conditionalFormatting>
  <conditionalFormatting sqref="M12">
    <cfRule type="expression" dxfId="6984" priority="5709" stopIfTrue="1">
      <formula>$I12="TTL"</formula>
    </cfRule>
  </conditionalFormatting>
  <conditionalFormatting sqref="M12">
    <cfRule type="expression" dxfId="6983" priority="5708" stopIfTrue="1">
      <formula>$I12="TTL"</formula>
    </cfRule>
  </conditionalFormatting>
  <conditionalFormatting sqref="M12">
    <cfRule type="expression" dxfId="6982" priority="5707" stopIfTrue="1">
      <formula>$I12="TTL"</formula>
    </cfRule>
  </conditionalFormatting>
  <conditionalFormatting sqref="M12">
    <cfRule type="expression" dxfId="6981" priority="5706" stopIfTrue="1">
      <formula>$I12="TTL"</formula>
    </cfRule>
  </conditionalFormatting>
  <conditionalFormatting sqref="M12">
    <cfRule type="expression" dxfId="6980" priority="5705" stopIfTrue="1">
      <formula>$I12="TTL"</formula>
    </cfRule>
  </conditionalFormatting>
  <conditionalFormatting sqref="M12">
    <cfRule type="expression" dxfId="6979" priority="5704" stopIfTrue="1">
      <formula>$I12="TTL"</formula>
    </cfRule>
  </conditionalFormatting>
  <conditionalFormatting sqref="M12">
    <cfRule type="expression" dxfId="6978" priority="5703" stopIfTrue="1">
      <formula>$I12="TTL"</formula>
    </cfRule>
  </conditionalFormatting>
  <conditionalFormatting sqref="M12">
    <cfRule type="expression" dxfId="6977" priority="5702" stopIfTrue="1">
      <formula>$I12="TTL"</formula>
    </cfRule>
  </conditionalFormatting>
  <conditionalFormatting sqref="M12">
    <cfRule type="expression" dxfId="6976" priority="5701" stopIfTrue="1">
      <formula>$I12="TTL"</formula>
    </cfRule>
  </conditionalFormatting>
  <conditionalFormatting sqref="M12">
    <cfRule type="expression" dxfId="6975" priority="5700" stopIfTrue="1">
      <formula>$I12="TTL"</formula>
    </cfRule>
  </conditionalFormatting>
  <conditionalFormatting sqref="M12">
    <cfRule type="expression" dxfId="6974" priority="5699" stopIfTrue="1">
      <formula>$I12="TTL"</formula>
    </cfRule>
  </conditionalFormatting>
  <conditionalFormatting sqref="M12">
    <cfRule type="expression" dxfId="6973" priority="5698" stopIfTrue="1">
      <formula>$I12="TTL"</formula>
    </cfRule>
  </conditionalFormatting>
  <conditionalFormatting sqref="M12">
    <cfRule type="expression" dxfId="6972" priority="5697" stopIfTrue="1">
      <formula>$I12="TTL"</formula>
    </cfRule>
  </conditionalFormatting>
  <conditionalFormatting sqref="M12">
    <cfRule type="expression" dxfId="6971" priority="5696" stopIfTrue="1">
      <formula>$I12="TTL"</formula>
    </cfRule>
  </conditionalFormatting>
  <conditionalFormatting sqref="M12">
    <cfRule type="expression" dxfId="6970" priority="5695" stopIfTrue="1">
      <formula>$I12="TTL"</formula>
    </cfRule>
  </conditionalFormatting>
  <conditionalFormatting sqref="M12">
    <cfRule type="expression" dxfId="6969" priority="5694" stopIfTrue="1">
      <formula>$I12="TTL"</formula>
    </cfRule>
  </conditionalFormatting>
  <conditionalFormatting sqref="M12">
    <cfRule type="expression" dxfId="6968" priority="5693" stopIfTrue="1">
      <formula>$I12="TTL"</formula>
    </cfRule>
  </conditionalFormatting>
  <conditionalFormatting sqref="M12">
    <cfRule type="expression" dxfId="6967" priority="5692" stopIfTrue="1">
      <formula>$I12="TTL"</formula>
    </cfRule>
  </conditionalFormatting>
  <conditionalFormatting sqref="M12">
    <cfRule type="expression" dxfId="6966" priority="5691" stopIfTrue="1">
      <formula>$I12="TTL"</formula>
    </cfRule>
  </conditionalFormatting>
  <conditionalFormatting sqref="M12">
    <cfRule type="expression" dxfId="6965" priority="5690" stopIfTrue="1">
      <formula>$I12="TTL"</formula>
    </cfRule>
  </conditionalFormatting>
  <conditionalFormatting sqref="M12">
    <cfRule type="expression" dxfId="6964" priority="5689" stopIfTrue="1">
      <formula>$I12="TTL"</formula>
    </cfRule>
  </conditionalFormatting>
  <conditionalFormatting sqref="M12">
    <cfRule type="expression" dxfId="6963" priority="5688" stopIfTrue="1">
      <formula>$I12="TTL"</formula>
    </cfRule>
  </conditionalFormatting>
  <conditionalFormatting sqref="M12">
    <cfRule type="expression" dxfId="6962" priority="5687" stopIfTrue="1">
      <formula>$I12="TTL"</formula>
    </cfRule>
  </conditionalFormatting>
  <conditionalFormatting sqref="M12">
    <cfRule type="expression" dxfId="6961" priority="5686" stopIfTrue="1">
      <formula>$I12="TTL"</formula>
    </cfRule>
  </conditionalFormatting>
  <conditionalFormatting sqref="M12">
    <cfRule type="expression" dxfId="6960" priority="5685" stopIfTrue="1">
      <formula>$I12="TTL"</formula>
    </cfRule>
  </conditionalFormatting>
  <conditionalFormatting sqref="M12">
    <cfRule type="expression" dxfId="6959" priority="5684" stopIfTrue="1">
      <formula>$I12="TTL"</formula>
    </cfRule>
  </conditionalFormatting>
  <conditionalFormatting sqref="M12">
    <cfRule type="expression" dxfId="6958" priority="5683" stopIfTrue="1">
      <formula>$I12="TTL"</formula>
    </cfRule>
  </conditionalFormatting>
  <conditionalFormatting sqref="M12">
    <cfRule type="expression" dxfId="6957" priority="5682" stopIfTrue="1">
      <formula>$I12="TTL"</formula>
    </cfRule>
  </conditionalFormatting>
  <conditionalFormatting sqref="M12">
    <cfRule type="expression" dxfId="6956" priority="5681" stopIfTrue="1">
      <formula>$I12="TTL"</formula>
    </cfRule>
  </conditionalFormatting>
  <conditionalFormatting sqref="M12">
    <cfRule type="expression" dxfId="6955" priority="5680" stopIfTrue="1">
      <formula>$I12="TTL"</formula>
    </cfRule>
  </conditionalFormatting>
  <conditionalFormatting sqref="M12">
    <cfRule type="expression" dxfId="6954" priority="5679" stopIfTrue="1">
      <formula>$I12="TTL"</formula>
    </cfRule>
  </conditionalFormatting>
  <conditionalFormatting sqref="M12">
    <cfRule type="expression" dxfId="6953" priority="5678" stopIfTrue="1">
      <formula>$I12="TTL"</formula>
    </cfRule>
  </conditionalFormatting>
  <conditionalFormatting sqref="M12">
    <cfRule type="expression" dxfId="6952" priority="5677" stopIfTrue="1">
      <formula>$I12="TTL"</formula>
    </cfRule>
  </conditionalFormatting>
  <conditionalFormatting sqref="M12">
    <cfRule type="expression" dxfId="6951" priority="5676" stopIfTrue="1">
      <formula>$I12="TTL"</formula>
    </cfRule>
  </conditionalFormatting>
  <conditionalFormatting sqref="M12">
    <cfRule type="expression" dxfId="6950" priority="5675" stopIfTrue="1">
      <formula>$I12="TTL"</formula>
    </cfRule>
  </conditionalFormatting>
  <conditionalFormatting sqref="M12">
    <cfRule type="expression" dxfId="6949" priority="5674" stopIfTrue="1">
      <formula>$I12="TTL"</formula>
    </cfRule>
  </conditionalFormatting>
  <conditionalFormatting sqref="M12">
    <cfRule type="expression" dxfId="6948" priority="5673" stopIfTrue="1">
      <formula>$I12="TTL"</formula>
    </cfRule>
  </conditionalFormatting>
  <conditionalFormatting sqref="M12">
    <cfRule type="expression" dxfId="6947" priority="5672" stopIfTrue="1">
      <formula>$I12="TTL"</formula>
    </cfRule>
  </conditionalFormatting>
  <conditionalFormatting sqref="M12">
    <cfRule type="expression" dxfId="6946" priority="5671" stopIfTrue="1">
      <formula>$I12="TTL"</formula>
    </cfRule>
  </conditionalFormatting>
  <conditionalFormatting sqref="M12">
    <cfRule type="expression" dxfId="6945" priority="5670" stopIfTrue="1">
      <formula>$I12="TTL"</formula>
    </cfRule>
  </conditionalFormatting>
  <conditionalFormatting sqref="M12">
    <cfRule type="expression" dxfId="6944" priority="5669" stopIfTrue="1">
      <formula>$I12="TTL"</formula>
    </cfRule>
  </conditionalFormatting>
  <conditionalFormatting sqref="M12">
    <cfRule type="expression" dxfId="6943" priority="5668" stopIfTrue="1">
      <formula>$I12="TTL"</formula>
    </cfRule>
  </conditionalFormatting>
  <conditionalFormatting sqref="M12">
    <cfRule type="expression" dxfId="6942" priority="5667" stopIfTrue="1">
      <formula>$I12="TTL"</formula>
    </cfRule>
  </conditionalFormatting>
  <conditionalFormatting sqref="M12">
    <cfRule type="expression" dxfId="6941" priority="5666" stopIfTrue="1">
      <formula>$I12="TTL"</formula>
    </cfRule>
  </conditionalFormatting>
  <conditionalFormatting sqref="M12">
    <cfRule type="expression" dxfId="6940" priority="5665" stopIfTrue="1">
      <formula>$I12="TTL"</formula>
    </cfRule>
  </conditionalFormatting>
  <conditionalFormatting sqref="M12">
    <cfRule type="expression" dxfId="6939" priority="5664" stopIfTrue="1">
      <formula>$I12="TTL"</formula>
    </cfRule>
  </conditionalFormatting>
  <conditionalFormatting sqref="M12">
    <cfRule type="expression" dxfId="6938" priority="5663" stopIfTrue="1">
      <formula>$I12="TTL"</formula>
    </cfRule>
  </conditionalFormatting>
  <conditionalFormatting sqref="M12">
    <cfRule type="expression" dxfId="6937" priority="5662" stopIfTrue="1">
      <formula>$I12="TTL"</formula>
    </cfRule>
  </conditionalFormatting>
  <conditionalFormatting sqref="M12">
    <cfRule type="expression" dxfId="6936" priority="5661" stopIfTrue="1">
      <formula>$I12="TTL"</formula>
    </cfRule>
  </conditionalFormatting>
  <conditionalFormatting sqref="M12">
    <cfRule type="expression" dxfId="6935" priority="5660" stopIfTrue="1">
      <formula>$I12="TTL"</formula>
    </cfRule>
  </conditionalFormatting>
  <conditionalFormatting sqref="M12">
    <cfRule type="expression" dxfId="6934" priority="5659" stopIfTrue="1">
      <formula>$I12="TTL"</formula>
    </cfRule>
  </conditionalFormatting>
  <conditionalFormatting sqref="M12">
    <cfRule type="expression" dxfId="6933" priority="5658" stopIfTrue="1">
      <formula>$I12="TTL"</formula>
    </cfRule>
  </conditionalFormatting>
  <conditionalFormatting sqref="M12">
    <cfRule type="expression" dxfId="6932" priority="5657" stopIfTrue="1">
      <formula>$I12="TTL"</formula>
    </cfRule>
  </conditionalFormatting>
  <conditionalFormatting sqref="M12">
    <cfRule type="expression" dxfId="6931" priority="5656" stopIfTrue="1">
      <formula>$I12="TTL"</formula>
    </cfRule>
  </conditionalFormatting>
  <conditionalFormatting sqref="M12">
    <cfRule type="expression" dxfId="6930" priority="5655" stopIfTrue="1">
      <formula>$I12="TTL"</formula>
    </cfRule>
  </conditionalFormatting>
  <conditionalFormatting sqref="M12">
    <cfRule type="expression" dxfId="6929" priority="5654" stopIfTrue="1">
      <formula>$I12="TTL"</formula>
    </cfRule>
  </conditionalFormatting>
  <conditionalFormatting sqref="M12">
    <cfRule type="expression" dxfId="6928" priority="5653" stopIfTrue="1">
      <formula>$I12="TTL"</formula>
    </cfRule>
  </conditionalFormatting>
  <conditionalFormatting sqref="M12">
    <cfRule type="expression" dxfId="6927" priority="5652" stopIfTrue="1">
      <formula>$I12="TTL"</formula>
    </cfRule>
  </conditionalFormatting>
  <conditionalFormatting sqref="M12">
    <cfRule type="expression" dxfId="6926" priority="5651" stopIfTrue="1">
      <formula>$I12="TTL"</formula>
    </cfRule>
  </conditionalFormatting>
  <conditionalFormatting sqref="M12">
    <cfRule type="expression" dxfId="6925" priority="5650" stopIfTrue="1">
      <formula>$I12="TTL"</formula>
    </cfRule>
  </conditionalFormatting>
  <conditionalFormatting sqref="M12">
    <cfRule type="expression" dxfId="6924" priority="5649" stopIfTrue="1">
      <formula>$I12="TTL"</formula>
    </cfRule>
  </conditionalFormatting>
  <conditionalFormatting sqref="M12">
    <cfRule type="expression" dxfId="6923" priority="5648" stopIfTrue="1">
      <formula>$I12="TTL"</formula>
    </cfRule>
  </conditionalFormatting>
  <conditionalFormatting sqref="M12">
    <cfRule type="expression" dxfId="6922" priority="5647" stopIfTrue="1">
      <formula>$I12="TTL"</formula>
    </cfRule>
  </conditionalFormatting>
  <conditionalFormatting sqref="M12">
    <cfRule type="expression" dxfId="6921" priority="5646" stopIfTrue="1">
      <formula>$I12="TTL"</formula>
    </cfRule>
  </conditionalFormatting>
  <conditionalFormatting sqref="M12">
    <cfRule type="expression" dxfId="6920" priority="5645" stopIfTrue="1">
      <formula>$I12="TTL"</formula>
    </cfRule>
  </conditionalFormatting>
  <conditionalFormatting sqref="M12">
    <cfRule type="expression" dxfId="6919" priority="5644" stopIfTrue="1">
      <formula>$I12="TTL"</formula>
    </cfRule>
  </conditionalFormatting>
  <conditionalFormatting sqref="M12">
    <cfRule type="expression" dxfId="6918" priority="5643" stopIfTrue="1">
      <formula>$I12="TTL"</formula>
    </cfRule>
  </conditionalFormatting>
  <conditionalFormatting sqref="M12">
    <cfRule type="expression" dxfId="6917" priority="5642" stopIfTrue="1">
      <formula>$I12="TTL"</formula>
    </cfRule>
  </conditionalFormatting>
  <conditionalFormatting sqref="M12">
    <cfRule type="expression" dxfId="6916" priority="5641" stopIfTrue="1">
      <formula>$I12="TTL"</formula>
    </cfRule>
  </conditionalFormatting>
  <conditionalFormatting sqref="M12">
    <cfRule type="expression" dxfId="6915" priority="5640" stopIfTrue="1">
      <formula>$I12="TTL"</formula>
    </cfRule>
  </conditionalFormatting>
  <conditionalFormatting sqref="M12">
    <cfRule type="expression" dxfId="6914" priority="5639" stopIfTrue="1">
      <formula>$I12="TTL"</formula>
    </cfRule>
  </conditionalFormatting>
  <conditionalFormatting sqref="M12">
    <cfRule type="expression" dxfId="6913" priority="5638" stopIfTrue="1">
      <formula>$I12="TTL"</formula>
    </cfRule>
  </conditionalFormatting>
  <conditionalFormatting sqref="M12">
    <cfRule type="expression" dxfId="6912" priority="5637" stopIfTrue="1">
      <formula>$I12="TTL"</formula>
    </cfRule>
  </conditionalFormatting>
  <conditionalFormatting sqref="M12">
    <cfRule type="expression" dxfId="6911" priority="5636" stopIfTrue="1">
      <formula>$I12="TTL"</formula>
    </cfRule>
  </conditionalFormatting>
  <conditionalFormatting sqref="M12">
    <cfRule type="expression" dxfId="6910" priority="5635" stopIfTrue="1">
      <formula>$I12="TTL"</formula>
    </cfRule>
  </conditionalFormatting>
  <conditionalFormatting sqref="M12">
    <cfRule type="expression" dxfId="6909" priority="5634" stopIfTrue="1">
      <formula>$I12="TTL"</formula>
    </cfRule>
  </conditionalFormatting>
  <conditionalFormatting sqref="M12">
    <cfRule type="expression" dxfId="6908" priority="5633" stopIfTrue="1">
      <formula>$I12="TTL"</formula>
    </cfRule>
  </conditionalFormatting>
  <conditionalFormatting sqref="M12">
    <cfRule type="expression" dxfId="6907" priority="5632" stopIfTrue="1">
      <formula>$I12="TTL"</formula>
    </cfRule>
  </conditionalFormatting>
  <conditionalFormatting sqref="M12">
    <cfRule type="expression" dxfId="6906" priority="5631" stopIfTrue="1">
      <formula>$I12="TTL"</formula>
    </cfRule>
  </conditionalFormatting>
  <conditionalFormatting sqref="M12">
    <cfRule type="expression" dxfId="6905" priority="5630" stopIfTrue="1">
      <formula>$I12="TTL"</formula>
    </cfRule>
  </conditionalFormatting>
  <conditionalFormatting sqref="M12">
    <cfRule type="expression" dxfId="6904" priority="5629" stopIfTrue="1">
      <formula>$I12="TTL"</formula>
    </cfRule>
  </conditionalFormatting>
  <conditionalFormatting sqref="M12">
    <cfRule type="expression" dxfId="6903" priority="5628" stopIfTrue="1">
      <formula>$I12="TTL"</formula>
    </cfRule>
  </conditionalFormatting>
  <conditionalFormatting sqref="M12">
    <cfRule type="expression" dxfId="6902" priority="5627" stopIfTrue="1">
      <formula>$I12="TTL"</formula>
    </cfRule>
  </conditionalFormatting>
  <conditionalFormatting sqref="M12">
    <cfRule type="expression" dxfId="6901" priority="5626" stopIfTrue="1">
      <formula>$I12="TTL"</formula>
    </cfRule>
  </conditionalFormatting>
  <conditionalFormatting sqref="M12">
    <cfRule type="expression" dxfId="6900" priority="5625" stopIfTrue="1">
      <formula>$I12="TTL"</formula>
    </cfRule>
  </conditionalFormatting>
  <conditionalFormatting sqref="M12">
    <cfRule type="expression" dxfId="6899" priority="5624" stopIfTrue="1">
      <formula>$I12="TTL"</formula>
    </cfRule>
  </conditionalFormatting>
  <conditionalFormatting sqref="M12">
    <cfRule type="expression" dxfId="6898" priority="5623" stopIfTrue="1">
      <formula>$I12="TTL"</formula>
    </cfRule>
  </conditionalFormatting>
  <conditionalFormatting sqref="M12">
    <cfRule type="expression" dxfId="6897" priority="5622" stopIfTrue="1">
      <formula>$I12="TTL"</formula>
    </cfRule>
  </conditionalFormatting>
  <conditionalFormatting sqref="M12">
    <cfRule type="expression" dxfId="6896" priority="5621" stopIfTrue="1">
      <formula>$I12="TTL"</formula>
    </cfRule>
  </conditionalFormatting>
  <conditionalFormatting sqref="M12">
    <cfRule type="expression" dxfId="6895" priority="5620" stopIfTrue="1">
      <formula>$I12="TTL"</formula>
    </cfRule>
  </conditionalFormatting>
  <conditionalFormatting sqref="M12">
    <cfRule type="expression" dxfId="6894" priority="5619" stopIfTrue="1">
      <formula>$I12="TTL"</formula>
    </cfRule>
  </conditionalFormatting>
  <conditionalFormatting sqref="M12">
    <cfRule type="expression" dxfId="6893" priority="5618" stopIfTrue="1">
      <formula>$I12="TTL"</formula>
    </cfRule>
  </conditionalFormatting>
  <conditionalFormatting sqref="M12">
    <cfRule type="expression" dxfId="6892" priority="5617" stopIfTrue="1">
      <formula>$I12="TTL"</formula>
    </cfRule>
  </conditionalFormatting>
  <conditionalFormatting sqref="M12">
    <cfRule type="expression" dxfId="6891" priority="5616" stopIfTrue="1">
      <formula>$I12="TTL"</formula>
    </cfRule>
  </conditionalFormatting>
  <conditionalFormatting sqref="M12">
    <cfRule type="expression" dxfId="6890" priority="5615" stopIfTrue="1">
      <formula>$I12="TTL"</formula>
    </cfRule>
  </conditionalFormatting>
  <conditionalFormatting sqref="M12">
    <cfRule type="expression" dxfId="6889" priority="5614" stopIfTrue="1">
      <formula>$I12="TTL"</formula>
    </cfRule>
  </conditionalFormatting>
  <conditionalFormatting sqref="M12">
    <cfRule type="expression" dxfId="6888" priority="5613" stopIfTrue="1">
      <formula>$I12="TTL"</formula>
    </cfRule>
  </conditionalFormatting>
  <conditionalFormatting sqref="M12">
    <cfRule type="expression" dxfId="6887" priority="5612" stopIfTrue="1">
      <formula>$I12="TTL"</formula>
    </cfRule>
  </conditionalFormatting>
  <conditionalFormatting sqref="M12">
    <cfRule type="expression" dxfId="6886" priority="5611" stopIfTrue="1">
      <formula>$I12="TTL"</formula>
    </cfRule>
  </conditionalFormatting>
  <conditionalFormatting sqref="M12">
    <cfRule type="expression" dxfId="6885" priority="5610" stopIfTrue="1">
      <formula>$I12="TTL"</formula>
    </cfRule>
  </conditionalFormatting>
  <conditionalFormatting sqref="M12">
    <cfRule type="expression" dxfId="6884" priority="5609" stopIfTrue="1">
      <formula>$I12="TTL"</formula>
    </cfRule>
  </conditionalFormatting>
  <conditionalFormatting sqref="M12">
    <cfRule type="expression" dxfId="6883" priority="5608" stopIfTrue="1">
      <formula>$I12="TTL"</formula>
    </cfRule>
  </conditionalFormatting>
  <conditionalFormatting sqref="M12">
    <cfRule type="expression" dxfId="6882" priority="5607" stopIfTrue="1">
      <formula>$I12="TTL"</formula>
    </cfRule>
  </conditionalFormatting>
  <conditionalFormatting sqref="M12">
    <cfRule type="expression" dxfId="6881" priority="5606" stopIfTrue="1">
      <formula>$I12="TTL"</formula>
    </cfRule>
  </conditionalFormatting>
  <conditionalFormatting sqref="M12">
    <cfRule type="expression" dxfId="6880" priority="5605" stopIfTrue="1">
      <formula>$I12="TTL"</formula>
    </cfRule>
  </conditionalFormatting>
  <conditionalFormatting sqref="M12">
    <cfRule type="expression" dxfId="6879" priority="5604" stopIfTrue="1">
      <formula>$I12="TTL"</formula>
    </cfRule>
  </conditionalFormatting>
  <conditionalFormatting sqref="M12">
    <cfRule type="expression" dxfId="6878" priority="5603" stopIfTrue="1">
      <formula>$I12="TTL"</formula>
    </cfRule>
  </conditionalFormatting>
  <conditionalFormatting sqref="M12">
    <cfRule type="expression" dxfId="6877" priority="5602" stopIfTrue="1">
      <formula>$I12="TTL"</formula>
    </cfRule>
  </conditionalFormatting>
  <conditionalFormatting sqref="M12">
    <cfRule type="expression" dxfId="6876" priority="5601" stopIfTrue="1">
      <formula>$I12="TTL"</formula>
    </cfRule>
  </conditionalFormatting>
  <conditionalFormatting sqref="M12">
    <cfRule type="expression" dxfId="6875" priority="5600" stopIfTrue="1">
      <formula>$I12="TTL"</formula>
    </cfRule>
  </conditionalFormatting>
  <conditionalFormatting sqref="M12">
    <cfRule type="expression" dxfId="6874" priority="5599" stopIfTrue="1">
      <formula>$I12="TTL"</formula>
    </cfRule>
  </conditionalFormatting>
  <conditionalFormatting sqref="M12">
    <cfRule type="expression" dxfId="6873" priority="5598" stopIfTrue="1">
      <formula>$I12="TTL"</formula>
    </cfRule>
  </conditionalFormatting>
  <conditionalFormatting sqref="M12">
    <cfRule type="expression" dxfId="6872" priority="5597" stopIfTrue="1">
      <formula>$I12="TTL"</formula>
    </cfRule>
  </conditionalFormatting>
  <conditionalFormatting sqref="M12">
    <cfRule type="expression" dxfId="6871" priority="5596" stopIfTrue="1">
      <formula>$I12="TTL"</formula>
    </cfRule>
  </conditionalFormatting>
  <conditionalFormatting sqref="M12">
    <cfRule type="expression" dxfId="6870" priority="5595" stopIfTrue="1">
      <formula>$I12="TTL"</formula>
    </cfRule>
  </conditionalFormatting>
  <conditionalFormatting sqref="M12">
    <cfRule type="expression" dxfId="6869" priority="5594" stopIfTrue="1">
      <formula>$I12="TTL"</formula>
    </cfRule>
  </conditionalFormatting>
  <conditionalFormatting sqref="M12">
    <cfRule type="expression" dxfId="6868" priority="5593" stopIfTrue="1">
      <formula>$I12="TTL"</formula>
    </cfRule>
  </conditionalFormatting>
  <conditionalFormatting sqref="M12">
    <cfRule type="expression" dxfId="6867" priority="5592" stopIfTrue="1">
      <formula>$I12="TTL"</formula>
    </cfRule>
  </conditionalFormatting>
  <conditionalFormatting sqref="M12">
    <cfRule type="expression" dxfId="6866" priority="5591" stopIfTrue="1">
      <formula>$I12="TTL"</formula>
    </cfRule>
  </conditionalFormatting>
  <conditionalFormatting sqref="M12">
    <cfRule type="expression" dxfId="6865" priority="5590" stopIfTrue="1">
      <formula>$I12="TTL"</formula>
    </cfRule>
  </conditionalFormatting>
  <conditionalFormatting sqref="M12">
    <cfRule type="expression" dxfId="6864" priority="5589" stopIfTrue="1">
      <formula>$I12="TTL"</formula>
    </cfRule>
  </conditionalFormatting>
  <conditionalFormatting sqref="M12">
    <cfRule type="expression" dxfId="6863" priority="5588" stopIfTrue="1">
      <formula>$I12="TTL"</formula>
    </cfRule>
  </conditionalFormatting>
  <conditionalFormatting sqref="M12">
    <cfRule type="expression" dxfId="6862" priority="5587" stopIfTrue="1">
      <formula>$I12="TTL"</formula>
    </cfRule>
  </conditionalFormatting>
  <conditionalFormatting sqref="M12">
    <cfRule type="expression" dxfId="6861" priority="5586" stopIfTrue="1">
      <formula>$I12="TTL"</formula>
    </cfRule>
  </conditionalFormatting>
  <conditionalFormatting sqref="M12">
    <cfRule type="expression" dxfId="6860" priority="5585" stopIfTrue="1">
      <formula>$I12="TTL"</formula>
    </cfRule>
  </conditionalFormatting>
  <conditionalFormatting sqref="M12">
    <cfRule type="expression" dxfId="6859" priority="5584" stopIfTrue="1">
      <formula>$I12="TTL"</formula>
    </cfRule>
  </conditionalFormatting>
  <conditionalFormatting sqref="M12">
    <cfRule type="expression" dxfId="6858" priority="5583" stopIfTrue="1">
      <formula>$I12="TTL"</formula>
    </cfRule>
  </conditionalFormatting>
  <conditionalFormatting sqref="M12">
    <cfRule type="expression" dxfId="6857" priority="5582" stopIfTrue="1">
      <formula>$I12="TTL"</formula>
    </cfRule>
  </conditionalFormatting>
  <conditionalFormatting sqref="M12">
    <cfRule type="expression" dxfId="6856" priority="5581" stopIfTrue="1">
      <formula>$I12="TTL"</formula>
    </cfRule>
  </conditionalFormatting>
  <conditionalFormatting sqref="M12">
    <cfRule type="expression" dxfId="6855" priority="5580" stopIfTrue="1">
      <formula>$I12="TTL"</formula>
    </cfRule>
  </conditionalFormatting>
  <conditionalFormatting sqref="M12">
    <cfRule type="expression" dxfId="6854" priority="5579" stopIfTrue="1">
      <formula>$I12="TTL"</formula>
    </cfRule>
  </conditionalFormatting>
  <conditionalFormatting sqref="M12">
    <cfRule type="expression" dxfId="6853" priority="5578" stopIfTrue="1">
      <formula>$I12="TTL"</formula>
    </cfRule>
  </conditionalFormatting>
  <conditionalFormatting sqref="M12">
    <cfRule type="expression" dxfId="6852" priority="5577" stopIfTrue="1">
      <formula>$I12="TTL"</formula>
    </cfRule>
  </conditionalFormatting>
  <conditionalFormatting sqref="M12">
    <cfRule type="expression" dxfId="6851" priority="5576" stopIfTrue="1">
      <formula>$I12="TTL"</formula>
    </cfRule>
  </conditionalFormatting>
  <conditionalFormatting sqref="M12">
    <cfRule type="expression" dxfId="6850" priority="5575" stopIfTrue="1">
      <formula>$I12="TTL"</formula>
    </cfRule>
  </conditionalFormatting>
  <conditionalFormatting sqref="M12">
    <cfRule type="expression" dxfId="6849" priority="5574" stopIfTrue="1">
      <formula>$I12="TTL"</formula>
    </cfRule>
  </conditionalFormatting>
  <conditionalFormatting sqref="M12">
    <cfRule type="expression" dxfId="6848" priority="5573" stopIfTrue="1">
      <formula>$I12="TTL"</formula>
    </cfRule>
  </conditionalFormatting>
  <conditionalFormatting sqref="M12">
    <cfRule type="expression" dxfId="6847" priority="5572" stopIfTrue="1">
      <formula>$I12="TTL"</formula>
    </cfRule>
  </conditionalFormatting>
  <conditionalFormatting sqref="M12">
    <cfRule type="expression" dxfId="6846" priority="5571" stopIfTrue="1">
      <formula>$I12="TTL"</formula>
    </cfRule>
  </conditionalFormatting>
  <conditionalFormatting sqref="M12">
    <cfRule type="expression" dxfId="6845" priority="5570" stopIfTrue="1">
      <formula>$I12="TTL"</formula>
    </cfRule>
  </conditionalFormatting>
  <conditionalFormatting sqref="M12">
    <cfRule type="expression" dxfId="6844" priority="5569" stopIfTrue="1">
      <formula>$I12="TTL"</formula>
    </cfRule>
  </conditionalFormatting>
  <conditionalFormatting sqref="M12">
    <cfRule type="expression" dxfId="6843" priority="5568" stopIfTrue="1">
      <formula>$I12="TTL"</formula>
    </cfRule>
  </conditionalFormatting>
  <conditionalFormatting sqref="M12">
    <cfRule type="expression" dxfId="6842" priority="5567" stopIfTrue="1">
      <formula>$I12="TTL"</formula>
    </cfRule>
  </conditionalFormatting>
  <conditionalFormatting sqref="M12">
    <cfRule type="expression" dxfId="6841" priority="5566" stopIfTrue="1">
      <formula>$I12="TTL"</formula>
    </cfRule>
  </conditionalFormatting>
  <conditionalFormatting sqref="M12">
    <cfRule type="expression" dxfId="6840" priority="5565" stopIfTrue="1">
      <formula>$I12="TTL"</formula>
    </cfRule>
  </conditionalFormatting>
  <conditionalFormatting sqref="M12">
    <cfRule type="expression" dxfId="6839" priority="5564" stopIfTrue="1">
      <formula>$I12="TTL"</formula>
    </cfRule>
  </conditionalFormatting>
  <conditionalFormatting sqref="M12">
    <cfRule type="expression" dxfId="6838" priority="5563" stopIfTrue="1">
      <formula>$I12="TTL"</formula>
    </cfRule>
  </conditionalFormatting>
  <conditionalFormatting sqref="M12">
    <cfRule type="expression" dxfId="6837" priority="5562" stopIfTrue="1">
      <formula>$I12="TTL"</formula>
    </cfRule>
  </conditionalFormatting>
  <conditionalFormatting sqref="M12">
    <cfRule type="expression" dxfId="6836" priority="5561" stopIfTrue="1">
      <formula>$I12="TTL"</formula>
    </cfRule>
  </conditionalFormatting>
  <conditionalFormatting sqref="M12">
    <cfRule type="expression" dxfId="6835" priority="5560" stopIfTrue="1">
      <formula>$I12="TTL"</formula>
    </cfRule>
  </conditionalFormatting>
  <conditionalFormatting sqref="M12">
    <cfRule type="expression" dxfId="6834" priority="5559" stopIfTrue="1">
      <formula>$I12="TTL"</formula>
    </cfRule>
  </conditionalFormatting>
  <conditionalFormatting sqref="M12">
    <cfRule type="expression" dxfId="6833" priority="5558" stopIfTrue="1">
      <formula>$I12="TTL"</formula>
    </cfRule>
  </conditionalFormatting>
  <conditionalFormatting sqref="M12">
    <cfRule type="expression" dxfId="6832" priority="5557" stopIfTrue="1">
      <formula>$I12="TTL"</formula>
    </cfRule>
  </conditionalFormatting>
  <conditionalFormatting sqref="M12">
    <cfRule type="expression" dxfId="6831" priority="5556" stopIfTrue="1">
      <formula>$I12="TTL"</formula>
    </cfRule>
  </conditionalFormatting>
  <conditionalFormatting sqref="M12">
    <cfRule type="expression" dxfId="6830" priority="5555" stopIfTrue="1">
      <formula>$I12="TTL"</formula>
    </cfRule>
  </conditionalFormatting>
  <conditionalFormatting sqref="M12">
    <cfRule type="expression" dxfId="6829" priority="5554" stopIfTrue="1">
      <formula>$I12="TTL"</formula>
    </cfRule>
  </conditionalFormatting>
  <conditionalFormatting sqref="M12">
    <cfRule type="expression" dxfId="6828" priority="5553" stopIfTrue="1">
      <formula>$I12="TTL"</formula>
    </cfRule>
  </conditionalFormatting>
  <conditionalFormatting sqref="M12">
    <cfRule type="expression" dxfId="6827" priority="5552" stopIfTrue="1">
      <formula>$I12="TTL"</formula>
    </cfRule>
  </conditionalFormatting>
  <conditionalFormatting sqref="M12">
    <cfRule type="expression" dxfId="6826" priority="5551" stopIfTrue="1">
      <formula>$I12="TTL"</formula>
    </cfRule>
  </conditionalFormatting>
  <conditionalFormatting sqref="M12">
    <cfRule type="expression" dxfId="6825" priority="5550" stopIfTrue="1">
      <formula>$I12="TTL"</formula>
    </cfRule>
  </conditionalFormatting>
  <conditionalFormatting sqref="M12">
    <cfRule type="expression" dxfId="6824" priority="5549" stopIfTrue="1">
      <formula>$I12="TTL"</formula>
    </cfRule>
  </conditionalFormatting>
  <conditionalFormatting sqref="M12">
    <cfRule type="expression" dxfId="6823" priority="5548" stopIfTrue="1">
      <formula>$I12="TTL"</formula>
    </cfRule>
  </conditionalFormatting>
  <conditionalFormatting sqref="M12">
    <cfRule type="expression" dxfId="6822" priority="5547" stopIfTrue="1">
      <formula>$I12="TTL"</formula>
    </cfRule>
  </conditionalFormatting>
  <conditionalFormatting sqref="M12">
    <cfRule type="expression" dxfId="6821" priority="5546" stopIfTrue="1">
      <formula>$I12="TTL"</formula>
    </cfRule>
  </conditionalFormatting>
  <conditionalFormatting sqref="M12">
    <cfRule type="expression" dxfId="6820" priority="5545" stopIfTrue="1">
      <formula>$I12="TTL"</formula>
    </cfRule>
  </conditionalFormatting>
  <conditionalFormatting sqref="M12">
    <cfRule type="expression" dxfId="6819" priority="5544" stopIfTrue="1">
      <formula>$I12="TTL"</formula>
    </cfRule>
  </conditionalFormatting>
  <conditionalFormatting sqref="M12">
    <cfRule type="expression" dxfId="6818" priority="5543" stopIfTrue="1">
      <formula>$I12="TTL"</formula>
    </cfRule>
  </conditionalFormatting>
  <conditionalFormatting sqref="M12">
    <cfRule type="expression" dxfId="6817" priority="5542" stopIfTrue="1">
      <formula>$I12="TTL"</formula>
    </cfRule>
  </conditionalFormatting>
  <conditionalFormatting sqref="M12">
    <cfRule type="expression" dxfId="6816" priority="5541" stopIfTrue="1">
      <formula>$I12="TTL"</formula>
    </cfRule>
  </conditionalFormatting>
  <conditionalFormatting sqref="M12">
    <cfRule type="expression" dxfId="6815" priority="5540" stopIfTrue="1">
      <formula>$I12="TTL"</formula>
    </cfRule>
  </conditionalFormatting>
  <conditionalFormatting sqref="M12">
    <cfRule type="expression" dxfId="6814" priority="5539" stopIfTrue="1">
      <formula>$I12="TTL"</formula>
    </cfRule>
  </conditionalFormatting>
  <conditionalFormatting sqref="M12">
    <cfRule type="expression" dxfId="6813" priority="5538" stopIfTrue="1">
      <formula>$I12="TTL"</formula>
    </cfRule>
  </conditionalFormatting>
  <conditionalFormatting sqref="M12">
    <cfRule type="expression" dxfId="6812" priority="5537" stopIfTrue="1">
      <formula>$I12="TTL"</formula>
    </cfRule>
  </conditionalFormatting>
  <conditionalFormatting sqref="M12">
    <cfRule type="expression" dxfId="6811" priority="5536" stopIfTrue="1">
      <formula>$I12="TTL"</formula>
    </cfRule>
  </conditionalFormatting>
  <conditionalFormatting sqref="M12">
    <cfRule type="expression" dxfId="6810" priority="5535" stopIfTrue="1">
      <formula>$I12="TTL"</formula>
    </cfRule>
  </conditionalFormatting>
  <conditionalFormatting sqref="M12">
    <cfRule type="expression" dxfId="6809" priority="5534" stopIfTrue="1">
      <formula>$I12="TTL"</formula>
    </cfRule>
  </conditionalFormatting>
  <conditionalFormatting sqref="M12">
    <cfRule type="expression" dxfId="6808" priority="5533" stopIfTrue="1">
      <formula>$I12="TTL"</formula>
    </cfRule>
  </conditionalFormatting>
  <conditionalFormatting sqref="M12">
    <cfRule type="expression" dxfId="6807" priority="5532" stopIfTrue="1">
      <formula>$I12="TTL"</formula>
    </cfRule>
  </conditionalFormatting>
  <conditionalFormatting sqref="M12">
    <cfRule type="expression" dxfId="6806" priority="5531" stopIfTrue="1">
      <formula>$I12="TTL"</formula>
    </cfRule>
  </conditionalFormatting>
  <conditionalFormatting sqref="M12">
    <cfRule type="expression" dxfId="6805" priority="5530" stopIfTrue="1">
      <formula>$I12="TTL"</formula>
    </cfRule>
  </conditionalFormatting>
  <conditionalFormatting sqref="M12">
    <cfRule type="expression" dxfId="6804" priority="5529" stopIfTrue="1">
      <formula>$I12="TTL"</formula>
    </cfRule>
  </conditionalFormatting>
  <conditionalFormatting sqref="M12">
    <cfRule type="expression" dxfId="6803" priority="5528" stopIfTrue="1">
      <formula>$I12="TTL"</formula>
    </cfRule>
  </conditionalFormatting>
  <conditionalFormatting sqref="M12">
    <cfRule type="expression" dxfId="6802" priority="5527" stopIfTrue="1">
      <formula>$I12="TTL"</formula>
    </cfRule>
  </conditionalFormatting>
  <conditionalFormatting sqref="M12">
    <cfRule type="expression" dxfId="6801" priority="5526" stopIfTrue="1">
      <formula>$I12="TTL"</formula>
    </cfRule>
  </conditionalFormatting>
  <conditionalFormatting sqref="M12">
    <cfRule type="expression" dxfId="6800" priority="5525" stopIfTrue="1">
      <formula>$I12="TTL"</formula>
    </cfRule>
  </conditionalFormatting>
  <conditionalFormatting sqref="M12">
    <cfRule type="expression" dxfId="6799" priority="5524" stopIfTrue="1">
      <formula>$I12="TTL"</formula>
    </cfRule>
  </conditionalFormatting>
  <conditionalFormatting sqref="M12">
    <cfRule type="expression" dxfId="6798" priority="5523" stopIfTrue="1">
      <formula>$I12="TTL"</formula>
    </cfRule>
  </conditionalFormatting>
  <conditionalFormatting sqref="M12">
    <cfRule type="expression" dxfId="6797" priority="5522" stopIfTrue="1">
      <formula>$I12="TTL"</formula>
    </cfRule>
  </conditionalFormatting>
  <conditionalFormatting sqref="M12">
    <cfRule type="expression" dxfId="6796" priority="5521" stopIfTrue="1">
      <formula>$I12="TTL"</formula>
    </cfRule>
  </conditionalFormatting>
  <conditionalFormatting sqref="M12">
    <cfRule type="expression" dxfId="6795" priority="5520" stopIfTrue="1">
      <formula>$I12="TTL"</formula>
    </cfRule>
  </conditionalFormatting>
  <conditionalFormatting sqref="M12">
    <cfRule type="expression" dxfId="6794" priority="5519" stopIfTrue="1">
      <formula>$I12="TTL"</formula>
    </cfRule>
  </conditionalFormatting>
  <conditionalFormatting sqref="M12">
    <cfRule type="expression" dxfId="6793" priority="5518" stopIfTrue="1">
      <formula>$I12="TTL"</formula>
    </cfRule>
  </conditionalFormatting>
  <conditionalFormatting sqref="M12">
    <cfRule type="expression" dxfId="6792" priority="5517" stopIfTrue="1">
      <formula>$I12="TTL"</formula>
    </cfRule>
  </conditionalFormatting>
  <conditionalFormatting sqref="M12">
    <cfRule type="expression" dxfId="6791" priority="5516" stopIfTrue="1">
      <formula>$I12="TTL"</formula>
    </cfRule>
  </conditionalFormatting>
  <conditionalFormatting sqref="M12">
    <cfRule type="expression" dxfId="6790" priority="5515" stopIfTrue="1">
      <formula>$I12="TTL"</formula>
    </cfRule>
  </conditionalFormatting>
  <conditionalFormatting sqref="M12">
    <cfRule type="expression" dxfId="6789" priority="5514" stopIfTrue="1">
      <formula>$I12="TTL"</formula>
    </cfRule>
  </conditionalFormatting>
  <conditionalFormatting sqref="M12">
    <cfRule type="expression" dxfId="6788" priority="5513" stopIfTrue="1">
      <formula>$I12="TTL"</formula>
    </cfRule>
  </conditionalFormatting>
  <conditionalFormatting sqref="M12">
    <cfRule type="expression" dxfId="6787" priority="5512" stopIfTrue="1">
      <formula>$I12="TTL"</formula>
    </cfRule>
  </conditionalFormatting>
  <conditionalFormatting sqref="M12">
    <cfRule type="expression" dxfId="6786" priority="5511" stopIfTrue="1">
      <formula>$I12="TTL"</formula>
    </cfRule>
  </conditionalFormatting>
  <conditionalFormatting sqref="M12">
    <cfRule type="expression" dxfId="6785" priority="5510" stopIfTrue="1">
      <formula>$I12="TTL"</formula>
    </cfRule>
  </conditionalFormatting>
  <conditionalFormatting sqref="M12">
    <cfRule type="expression" dxfId="6784" priority="5509" stopIfTrue="1">
      <formula>$I12="TTL"</formula>
    </cfRule>
  </conditionalFormatting>
  <conditionalFormatting sqref="M12">
    <cfRule type="expression" dxfId="6783" priority="5508" stopIfTrue="1">
      <formula>$I12="TTL"</formula>
    </cfRule>
  </conditionalFormatting>
  <conditionalFormatting sqref="M12">
    <cfRule type="expression" dxfId="6782" priority="5507" stopIfTrue="1">
      <formula>$I12="TTL"</formula>
    </cfRule>
  </conditionalFormatting>
  <conditionalFormatting sqref="M12">
    <cfRule type="expression" dxfId="6781" priority="5506" stopIfTrue="1">
      <formula>$I12="TTL"</formula>
    </cfRule>
  </conditionalFormatting>
  <conditionalFormatting sqref="M12">
    <cfRule type="expression" dxfId="6780" priority="5505" stopIfTrue="1">
      <formula>$I12="TTL"</formula>
    </cfRule>
  </conditionalFormatting>
  <conditionalFormatting sqref="M12">
    <cfRule type="expression" dxfId="6779" priority="5504" stopIfTrue="1">
      <formula>$I12="TTL"</formula>
    </cfRule>
  </conditionalFormatting>
  <conditionalFormatting sqref="M12">
    <cfRule type="expression" dxfId="6778" priority="5503" stopIfTrue="1">
      <formula>$I12="TTL"</formula>
    </cfRule>
  </conditionalFormatting>
  <conditionalFormatting sqref="M12">
    <cfRule type="expression" dxfId="6777" priority="5502" stopIfTrue="1">
      <formula>$I12="TTL"</formula>
    </cfRule>
  </conditionalFormatting>
  <conditionalFormatting sqref="M12">
    <cfRule type="expression" dxfId="6776" priority="5501" stopIfTrue="1">
      <formula>$I12="TTL"</formula>
    </cfRule>
  </conditionalFormatting>
  <conditionalFormatting sqref="M12">
    <cfRule type="expression" dxfId="6775" priority="5500" stopIfTrue="1">
      <formula>$I12="TTL"</formula>
    </cfRule>
  </conditionalFormatting>
  <conditionalFormatting sqref="M12">
    <cfRule type="expression" dxfId="6774" priority="5499" stopIfTrue="1">
      <formula>$I12="TTL"</formula>
    </cfRule>
  </conditionalFormatting>
  <conditionalFormatting sqref="M12">
    <cfRule type="expression" dxfId="6773" priority="5498" stopIfTrue="1">
      <formula>$I12="TTL"</formula>
    </cfRule>
  </conditionalFormatting>
  <conditionalFormatting sqref="M12">
    <cfRule type="expression" dxfId="6772" priority="5497" stopIfTrue="1">
      <formula>$I12="TTL"</formula>
    </cfRule>
  </conditionalFormatting>
  <conditionalFormatting sqref="M12">
    <cfRule type="expression" dxfId="6771" priority="5496" stopIfTrue="1">
      <formula>$I12="TTL"</formula>
    </cfRule>
  </conditionalFormatting>
  <conditionalFormatting sqref="M12">
    <cfRule type="expression" dxfId="6770" priority="5495" stopIfTrue="1">
      <formula>$I12="TTL"</formula>
    </cfRule>
  </conditionalFormatting>
  <conditionalFormatting sqref="M12">
    <cfRule type="expression" dxfId="6769" priority="5494" stopIfTrue="1">
      <formula>$I12="TTL"</formula>
    </cfRule>
  </conditionalFormatting>
  <conditionalFormatting sqref="M12">
    <cfRule type="expression" dxfId="6768" priority="5493" stopIfTrue="1">
      <formula>$I12="TTL"</formula>
    </cfRule>
  </conditionalFormatting>
  <conditionalFormatting sqref="M12">
    <cfRule type="expression" dxfId="6767" priority="5492" stopIfTrue="1">
      <formula>$I12="TTL"</formula>
    </cfRule>
  </conditionalFormatting>
  <conditionalFormatting sqref="M12">
    <cfRule type="expression" dxfId="6766" priority="5491" stopIfTrue="1">
      <formula>$I12="TTL"</formula>
    </cfRule>
  </conditionalFormatting>
  <conditionalFormatting sqref="M12">
    <cfRule type="expression" dxfId="6765" priority="5490" stopIfTrue="1">
      <formula>$I12="TTL"</formula>
    </cfRule>
  </conditionalFormatting>
  <conditionalFormatting sqref="M12">
    <cfRule type="expression" dxfId="6764" priority="5489" stopIfTrue="1">
      <formula>$I12="TTL"</formula>
    </cfRule>
  </conditionalFormatting>
  <conditionalFormatting sqref="M12">
    <cfRule type="expression" dxfId="6763" priority="5488" stopIfTrue="1">
      <formula>$I12="TTL"</formula>
    </cfRule>
  </conditionalFormatting>
  <conditionalFormatting sqref="M12">
    <cfRule type="expression" dxfId="6762" priority="5487" stopIfTrue="1">
      <formula>$I12="TTL"</formula>
    </cfRule>
  </conditionalFormatting>
  <conditionalFormatting sqref="M12">
    <cfRule type="expression" dxfId="6761" priority="5486" stopIfTrue="1">
      <formula>$I12="TTL"</formula>
    </cfRule>
  </conditionalFormatting>
  <conditionalFormatting sqref="M12">
    <cfRule type="expression" dxfId="6760" priority="5485" stopIfTrue="1">
      <formula>$I12="TTL"</formula>
    </cfRule>
  </conditionalFormatting>
  <conditionalFormatting sqref="M12">
    <cfRule type="expression" dxfId="6759" priority="5484" stopIfTrue="1">
      <formula>$I12="TTL"</formula>
    </cfRule>
  </conditionalFormatting>
  <conditionalFormatting sqref="M12">
    <cfRule type="expression" dxfId="6758" priority="5483" stopIfTrue="1">
      <formula>$I12="TTL"</formula>
    </cfRule>
  </conditionalFormatting>
  <conditionalFormatting sqref="M12">
    <cfRule type="expression" dxfId="6757" priority="5482" stopIfTrue="1">
      <formula>$I12="TTL"</formula>
    </cfRule>
  </conditionalFormatting>
  <conditionalFormatting sqref="M12">
    <cfRule type="expression" dxfId="6756" priority="5481" stopIfTrue="1">
      <formula>$I12="TTL"</formula>
    </cfRule>
  </conditionalFormatting>
  <conditionalFormatting sqref="M12">
    <cfRule type="expression" dxfId="6755" priority="5480" stopIfTrue="1">
      <formula>$I12="TTL"</formula>
    </cfRule>
  </conditionalFormatting>
  <conditionalFormatting sqref="M12">
    <cfRule type="expression" dxfId="6754" priority="5479" stopIfTrue="1">
      <formula>$I12="TTL"</formula>
    </cfRule>
  </conditionalFormatting>
  <conditionalFormatting sqref="M12">
    <cfRule type="expression" dxfId="6753" priority="5478" stopIfTrue="1">
      <formula>$I12="TTL"</formula>
    </cfRule>
  </conditionalFormatting>
  <conditionalFormatting sqref="M12">
    <cfRule type="expression" dxfId="6752" priority="5477" stopIfTrue="1">
      <formula>$I12="TTL"</formula>
    </cfRule>
  </conditionalFormatting>
  <conditionalFormatting sqref="M12">
    <cfRule type="expression" dxfId="6751" priority="5476" stopIfTrue="1">
      <formula>$I12="TTL"</formula>
    </cfRule>
  </conditionalFormatting>
  <conditionalFormatting sqref="M12">
    <cfRule type="expression" dxfId="6750" priority="5475" stopIfTrue="1">
      <formula>$I12="TTL"</formula>
    </cfRule>
  </conditionalFormatting>
  <conditionalFormatting sqref="M12">
    <cfRule type="expression" dxfId="6749" priority="5474" stopIfTrue="1">
      <formula>$I12="TTL"</formula>
    </cfRule>
  </conditionalFormatting>
  <conditionalFormatting sqref="M12">
    <cfRule type="expression" dxfId="6748" priority="5473" stopIfTrue="1">
      <formula>$I12="TTL"</formula>
    </cfRule>
  </conditionalFormatting>
  <conditionalFormatting sqref="M12">
    <cfRule type="expression" dxfId="6747" priority="5472" stopIfTrue="1">
      <formula>$I12="TTL"</formula>
    </cfRule>
  </conditionalFormatting>
  <conditionalFormatting sqref="M12">
    <cfRule type="expression" dxfId="6746" priority="5471" stopIfTrue="1">
      <formula>$I12="TTL"</formula>
    </cfRule>
  </conditionalFormatting>
  <conditionalFormatting sqref="M12">
    <cfRule type="expression" dxfId="6745" priority="5470" stopIfTrue="1">
      <formula>$I12="TTL"</formula>
    </cfRule>
  </conditionalFormatting>
  <conditionalFormatting sqref="M12">
    <cfRule type="expression" dxfId="6744" priority="5469" stopIfTrue="1">
      <formula>$I12="TTL"</formula>
    </cfRule>
  </conditionalFormatting>
  <conditionalFormatting sqref="M12">
    <cfRule type="expression" dxfId="6743" priority="5468" stopIfTrue="1">
      <formula>$I12="TTL"</formula>
    </cfRule>
  </conditionalFormatting>
  <conditionalFormatting sqref="M12">
    <cfRule type="expression" dxfId="6742" priority="5467" stopIfTrue="1">
      <formula>$I12="TTL"</formula>
    </cfRule>
  </conditionalFormatting>
  <conditionalFormatting sqref="M12">
    <cfRule type="expression" dxfId="6741" priority="5466" stopIfTrue="1">
      <formula>$I12="TTL"</formula>
    </cfRule>
  </conditionalFormatting>
  <conditionalFormatting sqref="M12">
    <cfRule type="expression" dxfId="6740" priority="5465" stopIfTrue="1">
      <formula>$I12="TTL"</formula>
    </cfRule>
  </conditionalFormatting>
  <conditionalFormatting sqref="M12">
    <cfRule type="expression" dxfId="6739" priority="5464" stopIfTrue="1">
      <formula>$I12="TTL"</formula>
    </cfRule>
  </conditionalFormatting>
  <conditionalFormatting sqref="M12">
    <cfRule type="expression" dxfId="6738" priority="5463" stopIfTrue="1">
      <formula>$I12="TTL"</formula>
    </cfRule>
  </conditionalFormatting>
  <conditionalFormatting sqref="M12">
    <cfRule type="expression" dxfId="6737" priority="5462" stopIfTrue="1">
      <formula>$I12="TTL"</formula>
    </cfRule>
  </conditionalFormatting>
  <conditionalFormatting sqref="M12">
    <cfRule type="expression" dxfId="6736" priority="5461" stopIfTrue="1">
      <formula>$I12="TTL"</formula>
    </cfRule>
  </conditionalFormatting>
  <conditionalFormatting sqref="M12">
    <cfRule type="expression" dxfId="6735" priority="5460" stopIfTrue="1">
      <formula>$I12="TTL"</formula>
    </cfRule>
  </conditionalFormatting>
  <conditionalFormatting sqref="M12">
    <cfRule type="expression" dxfId="6734" priority="5459" stopIfTrue="1">
      <formula>$I12="TTL"</formula>
    </cfRule>
  </conditionalFormatting>
  <conditionalFormatting sqref="M12">
    <cfRule type="expression" dxfId="6733" priority="5458" stopIfTrue="1">
      <formula>$I12="TTL"</formula>
    </cfRule>
  </conditionalFormatting>
  <conditionalFormatting sqref="M12">
    <cfRule type="expression" dxfId="6732" priority="5457" stopIfTrue="1">
      <formula>$I12="TTL"</formula>
    </cfRule>
  </conditionalFormatting>
  <conditionalFormatting sqref="M12">
    <cfRule type="expression" dxfId="6731" priority="5456" stopIfTrue="1">
      <formula>$I12="TTL"</formula>
    </cfRule>
  </conditionalFormatting>
  <conditionalFormatting sqref="M12">
    <cfRule type="expression" dxfId="6730" priority="5455" stopIfTrue="1">
      <formula>$I12="TTL"</formula>
    </cfRule>
  </conditionalFormatting>
  <conditionalFormatting sqref="M12">
    <cfRule type="expression" dxfId="6729" priority="5454" stopIfTrue="1">
      <formula>$I12="TTL"</formula>
    </cfRule>
  </conditionalFormatting>
  <conditionalFormatting sqref="M12">
    <cfRule type="expression" dxfId="6728" priority="5453" stopIfTrue="1">
      <formula>$I12="TTL"</formula>
    </cfRule>
  </conditionalFormatting>
  <conditionalFormatting sqref="M12">
    <cfRule type="expression" dxfId="6727" priority="5452" stopIfTrue="1">
      <formula>$I12="TTL"</formula>
    </cfRule>
  </conditionalFormatting>
  <conditionalFormatting sqref="M12">
    <cfRule type="expression" dxfId="6726" priority="5451" stopIfTrue="1">
      <formula>$I12="TTL"</formula>
    </cfRule>
  </conditionalFormatting>
  <conditionalFormatting sqref="M12">
    <cfRule type="expression" dxfId="6725" priority="5450" stopIfTrue="1">
      <formula>$I12="TTL"</formula>
    </cfRule>
  </conditionalFormatting>
  <conditionalFormatting sqref="M12">
    <cfRule type="expression" dxfId="6724" priority="5449" stopIfTrue="1">
      <formula>$I12="TTL"</formula>
    </cfRule>
  </conditionalFormatting>
  <conditionalFormatting sqref="M12">
    <cfRule type="expression" dxfId="6723" priority="5448" stopIfTrue="1">
      <formula>$I12="TTL"</formula>
    </cfRule>
  </conditionalFormatting>
  <conditionalFormatting sqref="M12">
    <cfRule type="expression" dxfId="6722" priority="5447" stopIfTrue="1">
      <formula>$I12="TTL"</formula>
    </cfRule>
  </conditionalFormatting>
  <conditionalFormatting sqref="M12">
    <cfRule type="expression" dxfId="6721" priority="5446" stopIfTrue="1">
      <formula>$I12="TTL"</formula>
    </cfRule>
  </conditionalFormatting>
  <conditionalFormatting sqref="M12">
    <cfRule type="expression" dxfId="6720" priority="5445" stopIfTrue="1">
      <formula>$I12="TTL"</formula>
    </cfRule>
  </conditionalFormatting>
  <conditionalFormatting sqref="M12">
    <cfRule type="expression" dxfId="6719" priority="5444" stopIfTrue="1">
      <formula>$I12="TTL"</formula>
    </cfRule>
  </conditionalFormatting>
  <conditionalFormatting sqref="M12">
    <cfRule type="expression" dxfId="6718" priority="5443" stopIfTrue="1">
      <formula>$I12="TTL"</formula>
    </cfRule>
  </conditionalFormatting>
  <conditionalFormatting sqref="M12">
    <cfRule type="expression" dxfId="6717" priority="5442" stopIfTrue="1">
      <formula>$I12="TTL"</formula>
    </cfRule>
  </conditionalFormatting>
  <conditionalFormatting sqref="M12">
    <cfRule type="expression" dxfId="6716" priority="5441" stopIfTrue="1">
      <formula>$I12="TTL"</formula>
    </cfRule>
  </conditionalFormatting>
  <conditionalFormatting sqref="M12">
    <cfRule type="expression" dxfId="6715" priority="5440" stopIfTrue="1">
      <formula>$I12="TTL"</formula>
    </cfRule>
  </conditionalFormatting>
  <conditionalFormatting sqref="M12">
    <cfRule type="expression" dxfId="6714" priority="5439" stopIfTrue="1">
      <formula>$I12="TTL"</formula>
    </cfRule>
  </conditionalFormatting>
  <conditionalFormatting sqref="M12">
    <cfRule type="expression" dxfId="6713" priority="5438" stopIfTrue="1">
      <formula>$I12="TTL"</formula>
    </cfRule>
  </conditionalFormatting>
  <conditionalFormatting sqref="M12">
    <cfRule type="expression" dxfId="6712" priority="5437" stopIfTrue="1">
      <formula>$I12="TTL"</formula>
    </cfRule>
  </conditionalFormatting>
  <conditionalFormatting sqref="M12">
    <cfRule type="expression" dxfId="6711" priority="5436" stopIfTrue="1">
      <formula>$I12="TTL"</formula>
    </cfRule>
  </conditionalFormatting>
  <conditionalFormatting sqref="M12">
    <cfRule type="expression" dxfId="6710" priority="5435" stopIfTrue="1">
      <formula>$I12="TTL"</formula>
    </cfRule>
  </conditionalFormatting>
  <conditionalFormatting sqref="M12">
    <cfRule type="expression" dxfId="6709" priority="5434" stopIfTrue="1">
      <formula>$I12="TTL"</formula>
    </cfRule>
  </conditionalFormatting>
  <conditionalFormatting sqref="M12">
    <cfRule type="expression" dxfId="6708" priority="5433" stopIfTrue="1">
      <formula>$I12="TTL"</formula>
    </cfRule>
  </conditionalFormatting>
  <conditionalFormatting sqref="M12">
    <cfRule type="expression" dxfId="6707" priority="5432" stopIfTrue="1">
      <formula>$I12="TTL"</formula>
    </cfRule>
  </conditionalFormatting>
  <conditionalFormatting sqref="M12">
    <cfRule type="expression" dxfId="6706" priority="5431" stopIfTrue="1">
      <formula>$I12="TTL"</formula>
    </cfRule>
  </conditionalFormatting>
  <conditionalFormatting sqref="M12">
    <cfRule type="expression" dxfId="6705" priority="5430" stopIfTrue="1">
      <formula>$I12="TTL"</formula>
    </cfRule>
  </conditionalFormatting>
  <conditionalFormatting sqref="M12">
    <cfRule type="expression" dxfId="6704" priority="5429" stopIfTrue="1">
      <formula>$I12="TTL"</formula>
    </cfRule>
  </conditionalFormatting>
  <conditionalFormatting sqref="M12">
    <cfRule type="expression" dxfId="6703" priority="5428" stopIfTrue="1">
      <formula>$I12="TTL"</formula>
    </cfRule>
  </conditionalFormatting>
  <conditionalFormatting sqref="M12">
    <cfRule type="expression" dxfId="6702" priority="5427" stopIfTrue="1">
      <formula>$I12="TTL"</formula>
    </cfRule>
  </conditionalFormatting>
  <conditionalFormatting sqref="M12">
    <cfRule type="expression" dxfId="6701" priority="5426" stopIfTrue="1">
      <formula>$I12="TTL"</formula>
    </cfRule>
  </conditionalFormatting>
  <conditionalFormatting sqref="M12">
    <cfRule type="expression" dxfId="6700" priority="5425" stopIfTrue="1">
      <formula>$I12="TTL"</formula>
    </cfRule>
  </conditionalFormatting>
  <conditionalFormatting sqref="M12">
    <cfRule type="expression" dxfId="6699" priority="5424" stopIfTrue="1">
      <formula>$I12="TTL"</formula>
    </cfRule>
  </conditionalFormatting>
  <conditionalFormatting sqref="M12">
    <cfRule type="expression" dxfId="6698" priority="5423" stopIfTrue="1">
      <formula>$I12="TTL"</formula>
    </cfRule>
  </conditionalFormatting>
  <conditionalFormatting sqref="M12">
    <cfRule type="expression" dxfId="6697" priority="5422" stopIfTrue="1">
      <formula>$I12="TTL"</formula>
    </cfRule>
  </conditionalFormatting>
  <conditionalFormatting sqref="M12">
    <cfRule type="expression" dxfId="6696" priority="5421" stopIfTrue="1">
      <formula>$I12="TTL"</formula>
    </cfRule>
  </conditionalFormatting>
  <conditionalFormatting sqref="M12">
    <cfRule type="expression" dxfId="6695" priority="5420" stopIfTrue="1">
      <formula>$I12="TTL"</formula>
    </cfRule>
  </conditionalFormatting>
  <conditionalFormatting sqref="M12">
    <cfRule type="expression" dxfId="6694" priority="5419" stopIfTrue="1">
      <formula>$I12="TTL"</formula>
    </cfRule>
  </conditionalFormatting>
  <conditionalFormatting sqref="M12">
    <cfRule type="expression" dxfId="6693" priority="5418" stopIfTrue="1">
      <formula>$I12="TTL"</formula>
    </cfRule>
  </conditionalFormatting>
  <conditionalFormatting sqref="M12">
    <cfRule type="expression" dxfId="6692" priority="5417" stopIfTrue="1">
      <formula>$I12="TTL"</formula>
    </cfRule>
  </conditionalFormatting>
  <conditionalFormatting sqref="M12">
    <cfRule type="expression" dxfId="6691" priority="5416" stopIfTrue="1">
      <formula>$I12="TTL"</formula>
    </cfRule>
  </conditionalFormatting>
  <conditionalFormatting sqref="M12">
    <cfRule type="expression" dxfId="6690" priority="5415" stopIfTrue="1">
      <formula>$I12="TTL"</formula>
    </cfRule>
  </conditionalFormatting>
  <conditionalFormatting sqref="M12">
    <cfRule type="expression" dxfId="6689" priority="5414" stopIfTrue="1">
      <formula>$I12="TTL"</formula>
    </cfRule>
  </conditionalFormatting>
  <conditionalFormatting sqref="M12">
    <cfRule type="expression" dxfId="6688" priority="5413" stopIfTrue="1">
      <formula>$I12="TTL"</formula>
    </cfRule>
  </conditionalFormatting>
  <conditionalFormatting sqref="M12">
    <cfRule type="expression" dxfId="6687" priority="5412" stopIfTrue="1">
      <formula>$I12="TTL"</formula>
    </cfRule>
  </conditionalFormatting>
  <conditionalFormatting sqref="M12">
    <cfRule type="expression" dxfId="6686" priority="5411" stopIfTrue="1">
      <formula>$I12="TTL"</formula>
    </cfRule>
  </conditionalFormatting>
  <conditionalFormatting sqref="M12">
    <cfRule type="expression" dxfId="6685" priority="5410" stopIfTrue="1">
      <formula>$I12="TTL"</formula>
    </cfRule>
  </conditionalFormatting>
  <conditionalFormatting sqref="M12">
    <cfRule type="expression" dxfId="6684" priority="5409" stopIfTrue="1">
      <formula>$I12="TTL"</formula>
    </cfRule>
  </conditionalFormatting>
  <conditionalFormatting sqref="M12">
    <cfRule type="expression" dxfId="6683" priority="5408" stopIfTrue="1">
      <formula>$I12="TTL"</formula>
    </cfRule>
  </conditionalFormatting>
  <conditionalFormatting sqref="M12">
    <cfRule type="expression" dxfId="6682" priority="5407" stopIfTrue="1">
      <formula>$I12="TTL"</formula>
    </cfRule>
  </conditionalFormatting>
  <conditionalFormatting sqref="M12">
    <cfRule type="expression" dxfId="6681" priority="5406" stopIfTrue="1">
      <formula>$I12="TTL"</formula>
    </cfRule>
  </conditionalFormatting>
  <conditionalFormatting sqref="M12">
    <cfRule type="expression" dxfId="6680" priority="5405" stopIfTrue="1">
      <formula>$I12="TTL"</formula>
    </cfRule>
  </conditionalFormatting>
  <conditionalFormatting sqref="M12">
    <cfRule type="expression" dxfId="6679" priority="5404" stopIfTrue="1">
      <formula>$I12="TTL"</formula>
    </cfRule>
  </conditionalFormatting>
  <conditionalFormatting sqref="M12">
    <cfRule type="expression" dxfId="6678" priority="5403" stopIfTrue="1">
      <formula>$I12="TTL"</formula>
    </cfRule>
  </conditionalFormatting>
  <conditionalFormatting sqref="M12">
    <cfRule type="expression" dxfId="6677" priority="5402" stopIfTrue="1">
      <formula>$I12="TTL"</formula>
    </cfRule>
  </conditionalFormatting>
  <conditionalFormatting sqref="M12">
    <cfRule type="expression" dxfId="6676" priority="5401" stopIfTrue="1">
      <formula>$I12="TTL"</formula>
    </cfRule>
  </conditionalFormatting>
  <conditionalFormatting sqref="M12">
    <cfRule type="expression" dxfId="6675" priority="5400" stopIfTrue="1">
      <formula>$I12="TTL"</formula>
    </cfRule>
  </conditionalFormatting>
  <conditionalFormatting sqref="M12">
    <cfRule type="expression" dxfId="6674" priority="5399" stopIfTrue="1">
      <formula>$I12="TTL"</formula>
    </cfRule>
  </conditionalFormatting>
  <conditionalFormatting sqref="M12">
    <cfRule type="expression" dxfId="6673" priority="5398" stopIfTrue="1">
      <formula>$I12="TTL"</formula>
    </cfRule>
  </conditionalFormatting>
  <conditionalFormatting sqref="M12">
    <cfRule type="expression" dxfId="6672" priority="5397" stopIfTrue="1">
      <formula>$I12="TTL"</formula>
    </cfRule>
  </conditionalFormatting>
  <conditionalFormatting sqref="M12">
    <cfRule type="expression" dxfId="6671" priority="5396" stopIfTrue="1">
      <formula>$I12="TTL"</formula>
    </cfRule>
  </conditionalFormatting>
  <conditionalFormatting sqref="M12">
    <cfRule type="expression" dxfId="6670" priority="5395" stopIfTrue="1">
      <formula>$I12="TTL"</formula>
    </cfRule>
  </conditionalFormatting>
  <conditionalFormatting sqref="M12">
    <cfRule type="expression" dxfId="6669" priority="5394" stopIfTrue="1">
      <formula>$I12="TTL"</formula>
    </cfRule>
  </conditionalFormatting>
  <conditionalFormatting sqref="M12">
    <cfRule type="expression" dxfId="6668" priority="5393" stopIfTrue="1">
      <formula>$I12="TTL"</formula>
    </cfRule>
  </conditionalFormatting>
  <conditionalFormatting sqref="M12">
    <cfRule type="expression" dxfId="6667" priority="5392" stopIfTrue="1">
      <formula>$I12="TTL"</formula>
    </cfRule>
  </conditionalFormatting>
  <conditionalFormatting sqref="M12">
    <cfRule type="expression" dxfId="6666" priority="5391" stopIfTrue="1">
      <formula>$I12="TTL"</formula>
    </cfRule>
  </conditionalFormatting>
  <conditionalFormatting sqref="M12">
    <cfRule type="expression" dxfId="6665" priority="5390" stopIfTrue="1">
      <formula>$I12="TTL"</formula>
    </cfRule>
  </conditionalFormatting>
  <conditionalFormatting sqref="M12">
    <cfRule type="expression" dxfId="6664" priority="5389" stopIfTrue="1">
      <formula>$I12="TTL"</formula>
    </cfRule>
  </conditionalFormatting>
  <conditionalFormatting sqref="M12">
    <cfRule type="expression" dxfId="6663" priority="5388" stopIfTrue="1">
      <formula>$I12="TTL"</formula>
    </cfRule>
  </conditionalFormatting>
  <conditionalFormatting sqref="M12">
    <cfRule type="expression" dxfId="6662" priority="5387" stopIfTrue="1">
      <formula>$I12="TTL"</formula>
    </cfRule>
  </conditionalFormatting>
  <conditionalFormatting sqref="M12">
    <cfRule type="expression" dxfId="6661" priority="5386" stopIfTrue="1">
      <formula>$I12="TTL"</formula>
    </cfRule>
  </conditionalFormatting>
  <conditionalFormatting sqref="M12">
    <cfRule type="expression" dxfId="6660" priority="5385" stopIfTrue="1">
      <formula>$I12="TTL"</formula>
    </cfRule>
  </conditionalFormatting>
  <conditionalFormatting sqref="M12">
    <cfRule type="expression" dxfId="6659" priority="5384" stopIfTrue="1">
      <formula>$I12="TTL"</formula>
    </cfRule>
  </conditionalFormatting>
  <conditionalFormatting sqref="M12">
    <cfRule type="expression" dxfId="6658" priority="5383" stopIfTrue="1">
      <formula>$I12="TTL"</formula>
    </cfRule>
  </conditionalFormatting>
  <conditionalFormatting sqref="M14">
    <cfRule type="expression" dxfId="6657" priority="5382" stopIfTrue="1">
      <formula>$I14="TTL"</formula>
    </cfRule>
  </conditionalFormatting>
  <conditionalFormatting sqref="M14">
    <cfRule type="expression" dxfId="6656" priority="5381" stopIfTrue="1">
      <formula>$I14="TTL"</formula>
    </cfRule>
  </conditionalFormatting>
  <conditionalFormatting sqref="M14">
    <cfRule type="expression" dxfId="6655" priority="5380" stopIfTrue="1">
      <formula>$I14="TTL"</formula>
    </cfRule>
  </conditionalFormatting>
  <conditionalFormatting sqref="M14">
    <cfRule type="expression" dxfId="6654" priority="5379" stopIfTrue="1">
      <formula>$I14="TTL"</formula>
    </cfRule>
  </conditionalFormatting>
  <conditionalFormatting sqref="M14">
    <cfRule type="expression" dxfId="6653" priority="5378" stopIfTrue="1">
      <formula>$I14="TTL"</formula>
    </cfRule>
  </conditionalFormatting>
  <conditionalFormatting sqref="M14">
    <cfRule type="expression" dxfId="6652" priority="5377" stopIfTrue="1">
      <formula>$I14="TTL"</formula>
    </cfRule>
  </conditionalFormatting>
  <conditionalFormatting sqref="M14">
    <cfRule type="expression" dxfId="6651" priority="5376" stopIfTrue="1">
      <formula>$I14="TTL"</formula>
    </cfRule>
  </conditionalFormatting>
  <conditionalFormatting sqref="M14">
    <cfRule type="expression" dxfId="6650" priority="5375" stopIfTrue="1">
      <formula>$I14="TTL"</formula>
    </cfRule>
  </conditionalFormatting>
  <conditionalFormatting sqref="M14">
    <cfRule type="expression" dxfId="6649" priority="5374" stopIfTrue="1">
      <formula>$I14="TTL"</formula>
    </cfRule>
  </conditionalFormatting>
  <conditionalFormatting sqref="M14">
    <cfRule type="expression" dxfId="6648" priority="5373" stopIfTrue="1">
      <formula>$I14="TTL"</formula>
    </cfRule>
  </conditionalFormatting>
  <conditionalFormatting sqref="M14">
    <cfRule type="expression" dxfId="6647" priority="5372" stopIfTrue="1">
      <formula>$I14="TTL"</formula>
    </cfRule>
  </conditionalFormatting>
  <conditionalFormatting sqref="M14">
    <cfRule type="expression" dxfId="6646" priority="5371" stopIfTrue="1">
      <formula>$I14="TTL"</formula>
    </cfRule>
  </conditionalFormatting>
  <conditionalFormatting sqref="M14">
    <cfRule type="expression" dxfId="6645" priority="5370" stopIfTrue="1">
      <formula>$I14="TTL"</formula>
    </cfRule>
  </conditionalFormatting>
  <conditionalFormatting sqref="M14">
    <cfRule type="expression" dxfId="6644" priority="5369" stopIfTrue="1">
      <formula>$I14="TTL"</formula>
    </cfRule>
  </conditionalFormatting>
  <conditionalFormatting sqref="M14">
    <cfRule type="expression" dxfId="6643" priority="5368" stopIfTrue="1">
      <formula>$I14="TTL"</formula>
    </cfRule>
  </conditionalFormatting>
  <conditionalFormatting sqref="M14">
    <cfRule type="expression" dxfId="6642" priority="5367" stopIfTrue="1">
      <formula>$I14="TTL"</formula>
    </cfRule>
  </conditionalFormatting>
  <conditionalFormatting sqref="M14">
    <cfRule type="expression" dxfId="6641" priority="5366" stopIfTrue="1">
      <formula>$I14="TTL"</formula>
    </cfRule>
  </conditionalFormatting>
  <conditionalFormatting sqref="M14">
    <cfRule type="expression" dxfId="6640" priority="5365" stopIfTrue="1">
      <formula>$I14="TTL"</formula>
    </cfRule>
  </conditionalFormatting>
  <conditionalFormatting sqref="M14">
    <cfRule type="expression" dxfId="6639" priority="5364" stopIfTrue="1">
      <formula>$I14="TTL"</formula>
    </cfRule>
  </conditionalFormatting>
  <conditionalFormatting sqref="M14">
    <cfRule type="expression" dxfId="6638" priority="5363" stopIfTrue="1">
      <formula>$I14="TTL"</formula>
    </cfRule>
  </conditionalFormatting>
  <conditionalFormatting sqref="M14">
    <cfRule type="expression" dxfId="6637" priority="5362" stopIfTrue="1">
      <formula>$I14="TTL"</formula>
    </cfRule>
  </conditionalFormatting>
  <conditionalFormatting sqref="M14">
    <cfRule type="expression" dxfId="6636" priority="5361" stopIfTrue="1">
      <formula>$I14="TTL"</formula>
    </cfRule>
  </conditionalFormatting>
  <conditionalFormatting sqref="M14">
    <cfRule type="expression" dxfId="6635" priority="5360" stopIfTrue="1">
      <formula>$I14="TTL"</formula>
    </cfRule>
  </conditionalFormatting>
  <conditionalFormatting sqref="M14">
    <cfRule type="expression" dxfId="6634" priority="5359" stopIfTrue="1">
      <formula>$I14="TTL"</formula>
    </cfRule>
  </conditionalFormatting>
  <conditionalFormatting sqref="M14">
    <cfRule type="expression" dxfId="6633" priority="5358" stopIfTrue="1">
      <formula>$I14="TTL"</formula>
    </cfRule>
  </conditionalFormatting>
  <conditionalFormatting sqref="M14">
    <cfRule type="expression" dxfId="6632" priority="5357" stopIfTrue="1">
      <formula>$I14="TTL"</formula>
    </cfRule>
  </conditionalFormatting>
  <conditionalFormatting sqref="M14">
    <cfRule type="expression" dxfId="6631" priority="5356" stopIfTrue="1">
      <formula>$I14="TTL"</formula>
    </cfRule>
  </conditionalFormatting>
  <conditionalFormatting sqref="M14">
    <cfRule type="expression" dxfId="6630" priority="5355" stopIfTrue="1">
      <formula>$I14="TTL"</formula>
    </cfRule>
  </conditionalFormatting>
  <conditionalFormatting sqref="M14">
    <cfRule type="expression" dxfId="6629" priority="5354" stopIfTrue="1">
      <formula>$I14="TTL"</formula>
    </cfRule>
  </conditionalFormatting>
  <conditionalFormatting sqref="M14">
    <cfRule type="expression" dxfId="6628" priority="5353" stopIfTrue="1">
      <formula>$I14="TTL"</formula>
    </cfRule>
  </conditionalFormatting>
  <conditionalFormatting sqref="M14">
    <cfRule type="expression" dxfId="6627" priority="5352" stopIfTrue="1">
      <formula>$I14="TTL"</formula>
    </cfRule>
  </conditionalFormatting>
  <conditionalFormatting sqref="M14">
    <cfRule type="expression" dxfId="6626" priority="5351" stopIfTrue="1">
      <formula>$I14="TTL"</formula>
    </cfRule>
  </conditionalFormatting>
  <conditionalFormatting sqref="M14">
    <cfRule type="expression" dxfId="6625" priority="5350" stopIfTrue="1">
      <formula>$I14="TTL"</formula>
    </cfRule>
  </conditionalFormatting>
  <conditionalFormatting sqref="M14">
    <cfRule type="expression" dxfId="6624" priority="5349" stopIfTrue="1">
      <formula>$I14="TTL"</formula>
    </cfRule>
  </conditionalFormatting>
  <conditionalFormatting sqref="M14">
    <cfRule type="expression" dxfId="6623" priority="5348" stopIfTrue="1">
      <formula>$I14="TTL"</formula>
    </cfRule>
  </conditionalFormatting>
  <conditionalFormatting sqref="M14">
    <cfRule type="expression" dxfId="6622" priority="5347" stopIfTrue="1">
      <formula>$I14="TTL"</formula>
    </cfRule>
  </conditionalFormatting>
  <conditionalFormatting sqref="M14">
    <cfRule type="expression" dxfId="6621" priority="5346" stopIfTrue="1">
      <formula>$I14="TTL"</formula>
    </cfRule>
  </conditionalFormatting>
  <conditionalFormatting sqref="M14">
    <cfRule type="expression" dxfId="6620" priority="5345" stopIfTrue="1">
      <formula>$I14="TTL"</formula>
    </cfRule>
  </conditionalFormatting>
  <conditionalFormatting sqref="M14">
    <cfRule type="expression" dxfId="6619" priority="5344" stopIfTrue="1">
      <formula>$I14="TTL"</formula>
    </cfRule>
  </conditionalFormatting>
  <conditionalFormatting sqref="M14">
    <cfRule type="expression" dxfId="6618" priority="5343" stopIfTrue="1">
      <formula>$I14="TTL"</formula>
    </cfRule>
  </conditionalFormatting>
  <conditionalFormatting sqref="M14">
    <cfRule type="expression" dxfId="6617" priority="5342" stopIfTrue="1">
      <formula>$I14="TTL"</formula>
    </cfRule>
  </conditionalFormatting>
  <conditionalFormatting sqref="M14">
    <cfRule type="expression" dxfId="6616" priority="5341" stopIfTrue="1">
      <formula>$I14="TTL"</formula>
    </cfRule>
  </conditionalFormatting>
  <conditionalFormatting sqref="M14">
    <cfRule type="expression" dxfId="6615" priority="5340" stopIfTrue="1">
      <formula>$I14="TTL"</formula>
    </cfRule>
  </conditionalFormatting>
  <conditionalFormatting sqref="M14">
    <cfRule type="expression" dxfId="6614" priority="5339" stopIfTrue="1">
      <formula>$I14="TTL"</formula>
    </cfRule>
  </conditionalFormatting>
  <conditionalFormatting sqref="M14">
    <cfRule type="expression" dxfId="6613" priority="5338" stopIfTrue="1">
      <formula>$I14="TTL"</formula>
    </cfRule>
  </conditionalFormatting>
  <conditionalFormatting sqref="M14">
    <cfRule type="expression" dxfId="6612" priority="5337" stopIfTrue="1">
      <formula>$I14="TTL"</formula>
    </cfRule>
  </conditionalFormatting>
  <conditionalFormatting sqref="M14">
    <cfRule type="expression" dxfId="6611" priority="5336" stopIfTrue="1">
      <formula>$I14="TTL"</formula>
    </cfRule>
  </conditionalFormatting>
  <conditionalFormatting sqref="M14">
    <cfRule type="expression" dxfId="6610" priority="5335" stopIfTrue="1">
      <formula>$I14="TTL"</formula>
    </cfRule>
  </conditionalFormatting>
  <conditionalFormatting sqref="M14">
    <cfRule type="expression" dxfId="6609" priority="5334" stopIfTrue="1">
      <formula>$I14="TTL"</formula>
    </cfRule>
  </conditionalFormatting>
  <conditionalFormatting sqref="M14">
    <cfRule type="expression" dxfId="6608" priority="5333" stopIfTrue="1">
      <formula>$I14="TTL"</formula>
    </cfRule>
  </conditionalFormatting>
  <conditionalFormatting sqref="M14">
    <cfRule type="expression" dxfId="6607" priority="5332" stopIfTrue="1">
      <formula>$I14="TTL"</formula>
    </cfRule>
  </conditionalFormatting>
  <conditionalFormatting sqref="M14">
    <cfRule type="expression" dxfId="6606" priority="5331" stopIfTrue="1">
      <formula>$I14="TTL"</formula>
    </cfRule>
  </conditionalFormatting>
  <conditionalFormatting sqref="M14">
    <cfRule type="expression" dxfId="6605" priority="5330" stopIfTrue="1">
      <formula>$I14="TTL"</formula>
    </cfRule>
  </conditionalFormatting>
  <conditionalFormatting sqref="M14">
    <cfRule type="expression" dxfId="6604" priority="5329" stopIfTrue="1">
      <formula>$I14="TTL"</formula>
    </cfRule>
  </conditionalFormatting>
  <conditionalFormatting sqref="M14">
    <cfRule type="expression" dxfId="6603" priority="5328" stopIfTrue="1">
      <formula>$I14="TTL"</formula>
    </cfRule>
  </conditionalFormatting>
  <conditionalFormatting sqref="M14">
    <cfRule type="expression" dxfId="6602" priority="5327" stopIfTrue="1">
      <formula>$I14="TTL"</formula>
    </cfRule>
  </conditionalFormatting>
  <conditionalFormatting sqref="M14">
    <cfRule type="expression" dxfId="6601" priority="5326" stopIfTrue="1">
      <formula>$I14="TTL"</formula>
    </cfRule>
  </conditionalFormatting>
  <conditionalFormatting sqref="M14">
    <cfRule type="expression" dxfId="6600" priority="5325" stopIfTrue="1">
      <formula>$I14="TTL"</formula>
    </cfRule>
  </conditionalFormatting>
  <conditionalFormatting sqref="M14">
    <cfRule type="expression" dxfId="6599" priority="5324" stopIfTrue="1">
      <formula>$I14="TTL"</formula>
    </cfRule>
  </conditionalFormatting>
  <conditionalFormatting sqref="M14">
    <cfRule type="expression" dxfId="6598" priority="5323" stopIfTrue="1">
      <formula>$I14="TTL"</formula>
    </cfRule>
  </conditionalFormatting>
  <conditionalFormatting sqref="M11">
    <cfRule type="expression" dxfId="6597" priority="5322" stopIfTrue="1">
      <formula>$I11="TTL"</formula>
    </cfRule>
  </conditionalFormatting>
  <conditionalFormatting sqref="M11">
    <cfRule type="expression" dxfId="6596" priority="5321" stopIfTrue="1">
      <formula>$I11="TTL"</formula>
    </cfRule>
  </conditionalFormatting>
  <conditionalFormatting sqref="M11">
    <cfRule type="expression" dxfId="6595" priority="5320" stopIfTrue="1">
      <formula>$I11="TTL"</formula>
    </cfRule>
  </conditionalFormatting>
  <conditionalFormatting sqref="M11">
    <cfRule type="expression" dxfId="6594" priority="5319" stopIfTrue="1">
      <formula>$I11="TTL"</formula>
    </cfRule>
  </conditionalFormatting>
  <conditionalFormatting sqref="M11">
    <cfRule type="expression" dxfId="6593" priority="5318" stopIfTrue="1">
      <formula>$I11="TTL"</formula>
    </cfRule>
  </conditionalFormatting>
  <conditionalFormatting sqref="M11">
    <cfRule type="expression" dxfId="6592" priority="5317" stopIfTrue="1">
      <formula>$I11="TTL"</formula>
    </cfRule>
  </conditionalFormatting>
  <conditionalFormatting sqref="M11">
    <cfRule type="expression" dxfId="6591" priority="5316" stopIfTrue="1">
      <formula>$I11="TTL"</formula>
    </cfRule>
  </conditionalFormatting>
  <conditionalFormatting sqref="M11">
    <cfRule type="expression" dxfId="6590" priority="5315" stopIfTrue="1">
      <formula>$I11="TTL"</formula>
    </cfRule>
  </conditionalFormatting>
  <conditionalFormatting sqref="M11">
    <cfRule type="expression" dxfId="6589" priority="5314" stopIfTrue="1">
      <formula>$I11="TTL"</formula>
    </cfRule>
  </conditionalFormatting>
  <conditionalFormatting sqref="M11">
    <cfRule type="expression" dxfId="6588" priority="5313" stopIfTrue="1">
      <formula>$I11="TTL"</formula>
    </cfRule>
  </conditionalFormatting>
  <conditionalFormatting sqref="M11">
    <cfRule type="expression" dxfId="6587" priority="5312" stopIfTrue="1">
      <formula>$I11="TTL"</formula>
    </cfRule>
  </conditionalFormatting>
  <conditionalFormatting sqref="M11">
    <cfRule type="expression" dxfId="6586" priority="5311" stopIfTrue="1">
      <formula>$I11="TTL"</formula>
    </cfRule>
  </conditionalFormatting>
  <conditionalFormatting sqref="M11">
    <cfRule type="expression" dxfId="6585" priority="5310" stopIfTrue="1">
      <formula>$I11="TTL"</formula>
    </cfRule>
  </conditionalFormatting>
  <conditionalFormatting sqref="M11">
    <cfRule type="expression" dxfId="6584" priority="5309" stopIfTrue="1">
      <formula>$I11="TTL"</formula>
    </cfRule>
  </conditionalFormatting>
  <conditionalFormatting sqref="M11">
    <cfRule type="expression" dxfId="6583" priority="5308" stopIfTrue="1">
      <formula>$I11="TTL"</formula>
    </cfRule>
  </conditionalFormatting>
  <conditionalFormatting sqref="M11">
    <cfRule type="expression" dxfId="6582" priority="5307" stopIfTrue="1">
      <formula>$I11="TTL"</formula>
    </cfRule>
  </conditionalFormatting>
  <conditionalFormatting sqref="M11">
    <cfRule type="expression" dxfId="6581" priority="5306" stopIfTrue="1">
      <formula>$I11="TTL"</formula>
    </cfRule>
  </conditionalFormatting>
  <conditionalFormatting sqref="M11">
    <cfRule type="expression" dxfId="6580" priority="5305" stopIfTrue="1">
      <formula>$I11="TTL"</formula>
    </cfRule>
  </conditionalFormatting>
  <conditionalFormatting sqref="M11">
    <cfRule type="expression" dxfId="6579" priority="5304" stopIfTrue="1">
      <formula>$I11="TTL"</formula>
    </cfRule>
  </conditionalFormatting>
  <conditionalFormatting sqref="M11">
    <cfRule type="expression" dxfId="6578" priority="5303" stopIfTrue="1">
      <formula>$I11="TTL"</formula>
    </cfRule>
  </conditionalFormatting>
  <conditionalFormatting sqref="M11">
    <cfRule type="expression" dxfId="6577" priority="5302" stopIfTrue="1">
      <formula>$I11="TTL"</formula>
    </cfRule>
  </conditionalFormatting>
  <conditionalFormatting sqref="M11">
    <cfRule type="expression" dxfId="6576" priority="5301" stopIfTrue="1">
      <formula>$I11="TTL"</formula>
    </cfRule>
  </conditionalFormatting>
  <conditionalFormatting sqref="M11">
    <cfRule type="expression" dxfId="6575" priority="5300" stopIfTrue="1">
      <formula>$I11="TTL"</formula>
    </cfRule>
  </conditionalFormatting>
  <conditionalFormatting sqref="M11">
    <cfRule type="expression" dxfId="6574" priority="5299" stopIfTrue="1">
      <formula>$I11="TTL"</formula>
    </cfRule>
  </conditionalFormatting>
  <conditionalFormatting sqref="M11">
    <cfRule type="expression" dxfId="6573" priority="5298" stopIfTrue="1">
      <formula>$I11="TTL"</formula>
    </cfRule>
  </conditionalFormatting>
  <conditionalFormatting sqref="M11">
    <cfRule type="expression" dxfId="6572" priority="5297" stopIfTrue="1">
      <formula>$I11="TTL"</formula>
    </cfRule>
  </conditionalFormatting>
  <conditionalFormatting sqref="M11">
    <cfRule type="expression" dxfId="6571" priority="5296" stopIfTrue="1">
      <formula>$I11="TTL"</formula>
    </cfRule>
  </conditionalFormatting>
  <conditionalFormatting sqref="M11">
    <cfRule type="expression" dxfId="6570" priority="5295" stopIfTrue="1">
      <formula>$I11="TTL"</formula>
    </cfRule>
  </conditionalFormatting>
  <conditionalFormatting sqref="M11">
    <cfRule type="expression" dxfId="6569" priority="5294" stopIfTrue="1">
      <formula>$I11="TTL"</formula>
    </cfRule>
  </conditionalFormatting>
  <conditionalFormatting sqref="M11">
    <cfRule type="expression" dxfId="6568" priority="5293" stopIfTrue="1">
      <formula>$I11="TTL"</formula>
    </cfRule>
  </conditionalFormatting>
  <conditionalFormatting sqref="M11">
    <cfRule type="expression" dxfId="6567" priority="5292" stopIfTrue="1">
      <formula>$I11="TTL"</formula>
    </cfRule>
  </conditionalFormatting>
  <conditionalFormatting sqref="M11">
    <cfRule type="expression" dxfId="6566" priority="5291" stopIfTrue="1">
      <formula>$I11="TTL"</formula>
    </cfRule>
  </conditionalFormatting>
  <conditionalFormatting sqref="M11">
    <cfRule type="expression" dxfId="6565" priority="5290" stopIfTrue="1">
      <formula>$I11="TTL"</formula>
    </cfRule>
  </conditionalFormatting>
  <conditionalFormatting sqref="M11">
    <cfRule type="expression" dxfId="6564" priority="5289" stopIfTrue="1">
      <formula>$I11="TTL"</formula>
    </cfRule>
  </conditionalFormatting>
  <conditionalFormatting sqref="M11">
    <cfRule type="expression" dxfId="6563" priority="5288" stopIfTrue="1">
      <formula>$I11="TTL"</formula>
    </cfRule>
  </conditionalFormatting>
  <conditionalFormatting sqref="M11">
    <cfRule type="expression" dxfId="6562" priority="5287" stopIfTrue="1">
      <formula>$I11="TTL"</formula>
    </cfRule>
  </conditionalFormatting>
  <conditionalFormatting sqref="M11">
    <cfRule type="expression" dxfId="6561" priority="5286" stopIfTrue="1">
      <formula>$I11="TTL"</formula>
    </cfRule>
  </conditionalFormatting>
  <conditionalFormatting sqref="M11">
    <cfRule type="expression" dxfId="6560" priority="5285" stopIfTrue="1">
      <formula>$I11="TTL"</formula>
    </cfRule>
  </conditionalFormatting>
  <conditionalFormatting sqref="M11">
    <cfRule type="expression" dxfId="6559" priority="5284" stopIfTrue="1">
      <formula>$I11="TTL"</formula>
    </cfRule>
  </conditionalFormatting>
  <conditionalFormatting sqref="M11">
    <cfRule type="expression" dxfId="6558" priority="5283" stopIfTrue="1">
      <formula>$I11="TTL"</formula>
    </cfRule>
  </conditionalFormatting>
  <conditionalFormatting sqref="M11">
    <cfRule type="expression" dxfId="6557" priority="5282" stopIfTrue="1">
      <formula>$I11="TTL"</formula>
    </cfRule>
  </conditionalFormatting>
  <conditionalFormatting sqref="M11">
    <cfRule type="expression" dxfId="6556" priority="5281" stopIfTrue="1">
      <formula>$I11="TTL"</formula>
    </cfRule>
  </conditionalFormatting>
  <conditionalFormatting sqref="M11">
    <cfRule type="expression" dxfId="6555" priority="5280" stopIfTrue="1">
      <formula>$I11="TTL"</formula>
    </cfRule>
  </conditionalFormatting>
  <conditionalFormatting sqref="M11">
    <cfRule type="expression" dxfId="6554" priority="5279" stopIfTrue="1">
      <formula>$I11="TTL"</formula>
    </cfRule>
  </conditionalFormatting>
  <conditionalFormatting sqref="M11">
    <cfRule type="expression" dxfId="6553" priority="5278" stopIfTrue="1">
      <formula>$I11="TTL"</formula>
    </cfRule>
  </conditionalFormatting>
  <conditionalFormatting sqref="M11">
    <cfRule type="expression" dxfId="6552" priority="5277" stopIfTrue="1">
      <formula>$I11="TTL"</formula>
    </cfRule>
  </conditionalFormatting>
  <conditionalFormatting sqref="M11">
    <cfRule type="expression" dxfId="6551" priority="5276" stopIfTrue="1">
      <formula>$I11="TTL"</formula>
    </cfRule>
  </conditionalFormatting>
  <conditionalFormatting sqref="M11">
    <cfRule type="expression" dxfId="6550" priority="5275" stopIfTrue="1">
      <formula>$I11="TTL"</formula>
    </cfRule>
  </conditionalFormatting>
  <conditionalFormatting sqref="M11">
    <cfRule type="expression" dxfId="6549" priority="5274" stopIfTrue="1">
      <formula>$I11="TTL"</formula>
    </cfRule>
  </conditionalFormatting>
  <conditionalFormatting sqref="M11">
    <cfRule type="expression" dxfId="6548" priority="5273" stopIfTrue="1">
      <formula>$I11="TTL"</formula>
    </cfRule>
  </conditionalFormatting>
  <conditionalFormatting sqref="M11">
    <cfRule type="expression" dxfId="6547" priority="5272" stopIfTrue="1">
      <formula>$I11="TTL"</formula>
    </cfRule>
  </conditionalFormatting>
  <conditionalFormatting sqref="M11">
    <cfRule type="expression" dxfId="6546" priority="5271" stopIfTrue="1">
      <formula>$I11="TTL"</formula>
    </cfRule>
  </conditionalFormatting>
  <conditionalFormatting sqref="M11">
    <cfRule type="expression" dxfId="6545" priority="5270" stopIfTrue="1">
      <formula>$I11="TTL"</formula>
    </cfRule>
  </conditionalFormatting>
  <conditionalFormatting sqref="M11">
    <cfRule type="expression" dxfId="6544" priority="5269" stopIfTrue="1">
      <formula>$I11="TTL"</formula>
    </cfRule>
  </conditionalFormatting>
  <conditionalFormatting sqref="M11">
    <cfRule type="expression" dxfId="6543" priority="5268" stopIfTrue="1">
      <formula>$I11="TTL"</formula>
    </cfRule>
  </conditionalFormatting>
  <conditionalFormatting sqref="M11">
    <cfRule type="expression" dxfId="6542" priority="5267" stopIfTrue="1">
      <formula>$I11="TTL"</formula>
    </cfRule>
  </conditionalFormatting>
  <conditionalFormatting sqref="M11">
    <cfRule type="expression" dxfId="6541" priority="5266" stopIfTrue="1">
      <formula>$I11="TTL"</formula>
    </cfRule>
  </conditionalFormatting>
  <conditionalFormatting sqref="M11">
    <cfRule type="expression" dxfId="6540" priority="5265" stopIfTrue="1">
      <formula>$I11="TTL"</formula>
    </cfRule>
  </conditionalFormatting>
  <conditionalFormatting sqref="M11">
    <cfRule type="expression" dxfId="6539" priority="5264" stopIfTrue="1">
      <formula>$I11="TTL"</formula>
    </cfRule>
  </conditionalFormatting>
  <conditionalFormatting sqref="M11">
    <cfRule type="expression" dxfId="6538" priority="5263" stopIfTrue="1">
      <formula>$I11="TTL"</formula>
    </cfRule>
  </conditionalFormatting>
  <conditionalFormatting sqref="M11">
    <cfRule type="expression" dxfId="6537" priority="5262" stopIfTrue="1">
      <formula>$I11="TTL"</formula>
    </cfRule>
  </conditionalFormatting>
  <conditionalFormatting sqref="M11">
    <cfRule type="expression" dxfId="6536" priority="5261" stopIfTrue="1">
      <formula>$I11="TTL"</formula>
    </cfRule>
  </conditionalFormatting>
  <conditionalFormatting sqref="M11">
    <cfRule type="expression" dxfId="6535" priority="5260" stopIfTrue="1">
      <formula>$I11="TTL"</formula>
    </cfRule>
  </conditionalFormatting>
  <conditionalFormatting sqref="M11">
    <cfRule type="expression" dxfId="6534" priority="5259" stopIfTrue="1">
      <formula>$I11="TTL"</formula>
    </cfRule>
  </conditionalFormatting>
  <conditionalFormatting sqref="M11">
    <cfRule type="expression" dxfId="6533" priority="5258" stopIfTrue="1">
      <formula>$I11="TTL"</formula>
    </cfRule>
  </conditionalFormatting>
  <conditionalFormatting sqref="M11">
    <cfRule type="expression" dxfId="6532" priority="5257" stopIfTrue="1">
      <formula>$I11="TTL"</formula>
    </cfRule>
  </conditionalFormatting>
  <conditionalFormatting sqref="M11">
    <cfRule type="expression" dxfId="6531" priority="5256" stopIfTrue="1">
      <formula>$I11="TTL"</formula>
    </cfRule>
  </conditionalFormatting>
  <conditionalFormatting sqref="M11">
    <cfRule type="expression" dxfId="6530" priority="5255" stopIfTrue="1">
      <formula>$I11="TTL"</formula>
    </cfRule>
  </conditionalFormatting>
  <conditionalFormatting sqref="M11">
    <cfRule type="expression" dxfId="6529" priority="5254" stopIfTrue="1">
      <formula>$I11="TTL"</formula>
    </cfRule>
  </conditionalFormatting>
  <conditionalFormatting sqref="M11">
    <cfRule type="expression" dxfId="6528" priority="5253" stopIfTrue="1">
      <formula>$I11="TTL"</formula>
    </cfRule>
  </conditionalFormatting>
  <conditionalFormatting sqref="M11">
    <cfRule type="expression" dxfId="6527" priority="5252" stopIfTrue="1">
      <formula>$I11="TTL"</formula>
    </cfRule>
  </conditionalFormatting>
  <conditionalFormatting sqref="M11">
    <cfRule type="expression" dxfId="6526" priority="5251" stopIfTrue="1">
      <formula>$I11="TTL"</formula>
    </cfRule>
  </conditionalFormatting>
  <conditionalFormatting sqref="M11">
    <cfRule type="expression" dxfId="6525" priority="5250" stopIfTrue="1">
      <formula>$I11="TTL"</formula>
    </cfRule>
  </conditionalFormatting>
  <conditionalFormatting sqref="M11">
    <cfRule type="expression" dxfId="6524" priority="5249" stopIfTrue="1">
      <formula>$I11="TTL"</formula>
    </cfRule>
  </conditionalFormatting>
  <conditionalFormatting sqref="M11">
    <cfRule type="expression" dxfId="6523" priority="5248" stopIfTrue="1">
      <formula>$I11="TTL"</formula>
    </cfRule>
  </conditionalFormatting>
  <conditionalFormatting sqref="M11">
    <cfRule type="expression" dxfId="6522" priority="5247" stopIfTrue="1">
      <formula>$I11="TTL"</formula>
    </cfRule>
  </conditionalFormatting>
  <conditionalFormatting sqref="M11">
    <cfRule type="expression" dxfId="6521" priority="5246" stopIfTrue="1">
      <formula>$I11="TTL"</formula>
    </cfRule>
  </conditionalFormatting>
  <conditionalFormatting sqref="M11">
    <cfRule type="expression" dxfId="6520" priority="5245" stopIfTrue="1">
      <formula>$I11="TTL"</formula>
    </cfRule>
  </conditionalFormatting>
  <conditionalFormatting sqref="M11">
    <cfRule type="expression" dxfId="6519" priority="5244" stopIfTrue="1">
      <formula>$I11="TTL"</formula>
    </cfRule>
  </conditionalFormatting>
  <conditionalFormatting sqref="M11">
    <cfRule type="expression" dxfId="6518" priority="5243" stopIfTrue="1">
      <formula>$I11="TTL"</formula>
    </cfRule>
  </conditionalFormatting>
  <conditionalFormatting sqref="M11">
    <cfRule type="expression" dxfId="6517" priority="5242" stopIfTrue="1">
      <formula>$I11="TTL"</formula>
    </cfRule>
  </conditionalFormatting>
  <conditionalFormatting sqref="M11">
    <cfRule type="expression" dxfId="6516" priority="5241" stopIfTrue="1">
      <formula>$I11="TTL"</formula>
    </cfRule>
  </conditionalFormatting>
  <conditionalFormatting sqref="M11">
    <cfRule type="expression" dxfId="6515" priority="5240" stopIfTrue="1">
      <formula>$I11="TTL"</formula>
    </cfRule>
  </conditionalFormatting>
  <conditionalFormatting sqref="M11">
    <cfRule type="expression" dxfId="6514" priority="5239" stopIfTrue="1">
      <formula>$I11="TTL"</formula>
    </cfRule>
  </conditionalFormatting>
  <conditionalFormatting sqref="M11">
    <cfRule type="expression" dxfId="6513" priority="5238" stopIfTrue="1">
      <formula>$I11="TTL"</formula>
    </cfRule>
  </conditionalFormatting>
  <conditionalFormatting sqref="M11">
    <cfRule type="expression" dxfId="6512" priority="5237" stopIfTrue="1">
      <formula>$I11="TTL"</formula>
    </cfRule>
  </conditionalFormatting>
  <conditionalFormatting sqref="M11">
    <cfRule type="expression" dxfId="6511" priority="5236" stopIfTrue="1">
      <formula>$I11="TTL"</formula>
    </cfRule>
  </conditionalFormatting>
  <conditionalFormatting sqref="M11">
    <cfRule type="expression" dxfId="6510" priority="5235" stopIfTrue="1">
      <formula>$I11="TTL"</formula>
    </cfRule>
  </conditionalFormatting>
  <conditionalFormatting sqref="M11">
    <cfRule type="expression" dxfId="6509" priority="5234" stopIfTrue="1">
      <formula>$I11="TTL"</formula>
    </cfRule>
  </conditionalFormatting>
  <conditionalFormatting sqref="M11">
    <cfRule type="expression" dxfId="6508" priority="5233" stopIfTrue="1">
      <formula>$I11="TTL"</formula>
    </cfRule>
  </conditionalFormatting>
  <conditionalFormatting sqref="M15">
    <cfRule type="expression" dxfId="6507" priority="5232" stopIfTrue="1">
      <formula>$I15="TTL"</formula>
    </cfRule>
  </conditionalFormatting>
  <conditionalFormatting sqref="M15">
    <cfRule type="expression" dxfId="6506" priority="5231" stopIfTrue="1">
      <formula>$I15="TTL"</formula>
    </cfRule>
  </conditionalFormatting>
  <conditionalFormatting sqref="M15">
    <cfRule type="expression" dxfId="6505" priority="5230" stopIfTrue="1">
      <formula>$I15="TTL"</formula>
    </cfRule>
  </conditionalFormatting>
  <conditionalFormatting sqref="M15">
    <cfRule type="expression" dxfId="6504" priority="5229" stopIfTrue="1">
      <formula>$I15="TTL"</formula>
    </cfRule>
  </conditionalFormatting>
  <conditionalFormatting sqref="M15">
    <cfRule type="expression" dxfId="6503" priority="5228" stopIfTrue="1">
      <formula>$I15="TTL"</formula>
    </cfRule>
  </conditionalFormatting>
  <conditionalFormatting sqref="M15">
    <cfRule type="expression" dxfId="6502" priority="5227" stopIfTrue="1">
      <formula>$I15="TTL"</formula>
    </cfRule>
  </conditionalFormatting>
  <conditionalFormatting sqref="M15">
    <cfRule type="expression" dxfId="6501" priority="5226" stopIfTrue="1">
      <formula>$I15="TTL"</formula>
    </cfRule>
  </conditionalFormatting>
  <conditionalFormatting sqref="M15">
    <cfRule type="expression" dxfId="6500" priority="5225" stopIfTrue="1">
      <formula>$I15="TTL"</formula>
    </cfRule>
  </conditionalFormatting>
  <conditionalFormatting sqref="M15">
    <cfRule type="expression" dxfId="6499" priority="5224" stopIfTrue="1">
      <formula>$I15="TTL"</formula>
    </cfRule>
  </conditionalFormatting>
  <conditionalFormatting sqref="M15">
    <cfRule type="expression" dxfId="6498" priority="5223" stopIfTrue="1">
      <formula>$I15="TTL"</formula>
    </cfRule>
  </conditionalFormatting>
  <conditionalFormatting sqref="M15">
    <cfRule type="expression" dxfId="6497" priority="5222" stopIfTrue="1">
      <formula>$I15="TTL"</formula>
    </cfRule>
  </conditionalFormatting>
  <conditionalFormatting sqref="M15">
    <cfRule type="expression" dxfId="6496" priority="5221" stopIfTrue="1">
      <formula>$I15="TTL"</formula>
    </cfRule>
  </conditionalFormatting>
  <conditionalFormatting sqref="M15">
    <cfRule type="expression" dxfId="6495" priority="5220" stopIfTrue="1">
      <formula>$I15="TTL"</formula>
    </cfRule>
  </conditionalFormatting>
  <conditionalFormatting sqref="M15">
    <cfRule type="expression" dxfId="6494" priority="5219" stopIfTrue="1">
      <formula>$I15="TTL"</formula>
    </cfRule>
  </conditionalFormatting>
  <conditionalFormatting sqref="M15">
    <cfRule type="expression" dxfId="6493" priority="5218" stopIfTrue="1">
      <formula>$I15="TTL"</formula>
    </cfRule>
  </conditionalFormatting>
  <conditionalFormatting sqref="M15">
    <cfRule type="expression" dxfId="6492" priority="5217" stopIfTrue="1">
      <formula>$I15="TTL"</formula>
    </cfRule>
  </conditionalFormatting>
  <conditionalFormatting sqref="M15">
    <cfRule type="expression" dxfId="6491" priority="5216" stopIfTrue="1">
      <formula>$I15="TTL"</formula>
    </cfRule>
  </conditionalFormatting>
  <conditionalFormatting sqref="M15">
    <cfRule type="expression" dxfId="6490" priority="5215" stopIfTrue="1">
      <formula>$I15="TTL"</formula>
    </cfRule>
  </conditionalFormatting>
  <conditionalFormatting sqref="M15">
    <cfRule type="expression" dxfId="6489" priority="5214" stopIfTrue="1">
      <formula>$I15="TTL"</formula>
    </cfRule>
  </conditionalFormatting>
  <conditionalFormatting sqref="M15">
    <cfRule type="expression" dxfId="6488" priority="5213" stopIfTrue="1">
      <formula>$I15="TTL"</formula>
    </cfRule>
  </conditionalFormatting>
  <conditionalFormatting sqref="M15">
    <cfRule type="expression" dxfId="6487" priority="5212" stopIfTrue="1">
      <formula>$I15="TTL"</formula>
    </cfRule>
  </conditionalFormatting>
  <conditionalFormatting sqref="M15">
    <cfRule type="expression" dxfId="6486" priority="5211" stopIfTrue="1">
      <formula>$I15="TTL"</formula>
    </cfRule>
  </conditionalFormatting>
  <conditionalFormatting sqref="M15">
    <cfRule type="expression" dxfId="6485" priority="5210" stopIfTrue="1">
      <formula>$I15="TTL"</formula>
    </cfRule>
  </conditionalFormatting>
  <conditionalFormatting sqref="M15">
    <cfRule type="expression" dxfId="6484" priority="5209" stopIfTrue="1">
      <formula>$I15="TTL"</formula>
    </cfRule>
  </conditionalFormatting>
  <conditionalFormatting sqref="M15">
    <cfRule type="expression" dxfId="6483" priority="5208" stopIfTrue="1">
      <formula>$I15="TTL"</formula>
    </cfRule>
  </conditionalFormatting>
  <conditionalFormatting sqref="M15">
    <cfRule type="expression" dxfId="6482" priority="5207" stopIfTrue="1">
      <formula>$I15="TTL"</formula>
    </cfRule>
  </conditionalFormatting>
  <conditionalFormatting sqref="M15">
    <cfRule type="expression" dxfId="6481" priority="5206" stopIfTrue="1">
      <formula>$I15="TTL"</formula>
    </cfRule>
  </conditionalFormatting>
  <conditionalFormatting sqref="M15">
    <cfRule type="expression" dxfId="6480" priority="5205" stopIfTrue="1">
      <formula>$I15="TTL"</formula>
    </cfRule>
  </conditionalFormatting>
  <conditionalFormatting sqref="M15">
    <cfRule type="expression" dxfId="6479" priority="5204" stopIfTrue="1">
      <formula>$I15="TTL"</formula>
    </cfRule>
  </conditionalFormatting>
  <conditionalFormatting sqref="M15">
    <cfRule type="expression" dxfId="6478" priority="5203" stopIfTrue="1">
      <formula>$I15="TTL"</formula>
    </cfRule>
  </conditionalFormatting>
  <conditionalFormatting sqref="M15">
    <cfRule type="expression" dxfId="6477" priority="5202" stopIfTrue="1">
      <formula>$I15="TTL"</formula>
    </cfRule>
  </conditionalFormatting>
  <conditionalFormatting sqref="M15">
    <cfRule type="expression" dxfId="6476" priority="5201" stopIfTrue="1">
      <formula>$I15="TTL"</formula>
    </cfRule>
  </conditionalFormatting>
  <conditionalFormatting sqref="M15">
    <cfRule type="expression" dxfId="6475" priority="5200" stopIfTrue="1">
      <formula>$I15="TTL"</formula>
    </cfRule>
  </conditionalFormatting>
  <conditionalFormatting sqref="M15">
    <cfRule type="expression" dxfId="6474" priority="5199" stopIfTrue="1">
      <formula>$I15="TTL"</formula>
    </cfRule>
  </conditionalFormatting>
  <conditionalFormatting sqref="M15">
    <cfRule type="expression" dxfId="6473" priority="5198" stopIfTrue="1">
      <formula>$I15="TTL"</formula>
    </cfRule>
  </conditionalFormatting>
  <conditionalFormatting sqref="M15">
    <cfRule type="expression" dxfId="6472" priority="5197" stopIfTrue="1">
      <formula>$I15="TTL"</formula>
    </cfRule>
  </conditionalFormatting>
  <conditionalFormatting sqref="M15">
    <cfRule type="expression" dxfId="6471" priority="5196" stopIfTrue="1">
      <formula>$I15="TTL"</formula>
    </cfRule>
  </conditionalFormatting>
  <conditionalFormatting sqref="M15">
    <cfRule type="expression" dxfId="6470" priority="5195" stopIfTrue="1">
      <formula>$I15="TTL"</formula>
    </cfRule>
  </conditionalFormatting>
  <conditionalFormatting sqref="M15">
    <cfRule type="expression" dxfId="6469" priority="5194" stopIfTrue="1">
      <formula>$I15="TTL"</formula>
    </cfRule>
  </conditionalFormatting>
  <conditionalFormatting sqref="M15">
    <cfRule type="expression" dxfId="6468" priority="5193" stopIfTrue="1">
      <formula>$I15="TTL"</formula>
    </cfRule>
  </conditionalFormatting>
  <conditionalFormatting sqref="M15">
    <cfRule type="expression" dxfId="6467" priority="5192" stopIfTrue="1">
      <formula>$I15="TTL"</formula>
    </cfRule>
  </conditionalFormatting>
  <conditionalFormatting sqref="M15">
    <cfRule type="expression" dxfId="6466" priority="5191" stopIfTrue="1">
      <formula>$I15="TTL"</formula>
    </cfRule>
  </conditionalFormatting>
  <conditionalFormatting sqref="M15">
    <cfRule type="expression" dxfId="6465" priority="5190" stopIfTrue="1">
      <formula>$I15="TTL"</formula>
    </cfRule>
  </conditionalFormatting>
  <conditionalFormatting sqref="M15">
    <cfRule type="expression" dxfId="6464" priority="5189" stopIfTrue="1">
      <formula>$I15="TTL"</formula>
    </cfRule>
  </conditionalFormatting>
  <conditionalFormatting sqref="M15">
    <cfRule type="expression" dxfId="6463" priority="5188" stopIfTrue="1">
      <formula>$I15="TTL"</formula>
    </cfRule>
  </conditionalFormatting>
  <conditionalFormatting sqref="M15">
    <cfRule type="expression" dxfId="6462" priority="5187" stopIfTrue="1">
      <formula>$I15="TTL"</formula>
    </cfRule>
  </conditionalFormatting>
  <conditionalFormatting sqref="M15">
    <cfRule type="expression" dxfId="6461" priority="5186" stopIfTrue="1">
      <formula>$I15="TTL"</formula>
    </cfRule>
  </conditionalFormatting>
  <conditionalFormatting sqref="M15">
    <cfRule type="expression" dxfId="6460" priority="5185" stopIfTrue="1">
      <formula>$I15="TTL"</formula>
    </cfRule>
  </conditionalFormatting>
  <conditionalFormatting sqref="M15">
    <cfRule type="expression" dxfId="6459" priority="5184" stopIfTrue="1">
      <formula>$I15="TTL"</formula>
    </cfRule>
  </conditionalFormatting>
  <conditionalFormatting sqref="M15">
    <cfRule type="expression" dxfId="6458" priority="5183" stopIfTrue="1">
      <formula>$I15="TTL"</formula>
    </cfRule>
  </conditionalFormatting>
  <conditionalFormatting sqref="M15">
    <cfRule type="expression" dxfId="6457" priority="5182" stopIfTrue="1">
      <formula>$I15="TTL"</formula>
    </cfRule>
  </conditionalFormatting>
  <conditionalFormatting sqref="M15">
    <cfRule type="expression" dxfId="6456" priority="5181" stopIfTrue="1">
      <formula>$I15="TTL"</formula>
    </cfRule>
  </conditionalFormatting>
  <conditionalFormatting sqref="M15">
    <cfRule type="expression" dxfId="6455" priority="5180" stopIfTrue="1">
      <formula>$I15="TTL"</formula>
    </cfRule>
  </conditionalFormatting>
  <conditionalFormatting sqref="M15">
    <cfRule type="expression" dxfId="6454" priority="5179" stopIfTrue="1">
      <formula>$I15="TTL"</formula>
    </cfRule>
  </conditionalFormatting>
  <conditionalFormatting sqref="M15">
    <cfRule type="expression" dxfId="6453" priority="5178" stopIfTrue="1">
      <formula>$I15="TTL"</formula>
    </cfRule>
  </conditionalFormatting>
  <conditionalFormatting sqref="M15">
    <cfRule type="expression" dxfId="6452" priority="5177" stopIfTrue="1">
      <formula>$I15="TTL"</formula>
    </cfRule>
  </conditionalFormatting>
  <conditionalFormatting sqref="M15">
    <cfRule type="expression" dxfId="6451" priority="5176" stopIfTrue="1">
      <formula>$I15="TTL"</formula>
    </cfRule>
  </conditionalFormatting>
  <conditionalFormatting sqref="M15">
    <cfRule type="expression" dxfId="6450" priority="5175" stopIfTrue="1">
      <formula>$I15="TTL"</formula>
    </cfRule>
  </conditionalFormatting>
  <conditionalFormatting sqref="M15">
    <cfRule type="expression" dxfId="6449" priority="5174" stopIfTrue="1">
      <formula>$I15="TTL"</formula>
    </cfRule>
  </conditionalFormatting>
  <conditionalFormatting sqref="M15">
    <cfRule type="expression" dxfId="6448" priority="5173" stopIfTrue="1">
      <formula>$I15="TTL"</formula>
    </cfRule>
  </conditionalFormatting>
  <conditionalFormatting sqref="M15">
    <cfRule type="expression" dxfId="6447" priority="5172" stopIfTrue="1">
      <formula>$I15="TTL"</formula>
    </cfRule>
  </conditionalFormatting>
  <conditionalFormatting sqref="M15">
    <cfRule type="expression" dxfId="6446" priority="5171" stopIfTrue="1">
      <formula>$I15="TTL"</formula>
    </cfRule>
  </conditionalFormatting>
  <conditionalFormatting sqref="M15">
    <cfRule type="expression" dxfId="6445" priority="5170" stopIfTrue="1">
      <formula>$I15="TTL"</formula>
    </cfRule>
  </conditionalFormatting>
  <conditionalFormatting sqref="M15">
    <cfRule type="expression" dxfId="6444" priority="5169" stopIfTrue="1">
      <formula>$I15="TTL"</formula>
    </cfRule>
  </conditionalFormatting>
  <conditionalFormatting sqref="M15">
    <cfRule type="expression" dxfId="6443" priority="5168" stopIfTrue="1">
      <formula>$I15="TTL"</formula>
    </cfRule>
  </conditionalFormatting>
  <conditionalFormatting sqref="M15">
    <cfRule type="expression" dxfId="6442" priority="5167" stopIfTrue="1">
      <formula>$I15="TTL"</formula>
    </cfRule>
  </conditionalFormatting>
  <conditionalFormatting sqref="M15">
    <cfRule type="expression" dxfId="6441" priority="5166" stopIfTrue="1">
      <formula>$I15="TTL"</formula>
    </cfRule>
  </conditionalFormatting>
  <conditionalFormatting sqref="M15">
    <cfRule type="expression" dxfId="6440" priority="5165" stopIfTrue="1">
      <formula>$I15="TTL"</formula>
    </cfRule>
  </conditionalFormatting>
  <conditionalFormatting sqref="M15">
    <cfRule type="expression" dxfId="6439" priority="5164" stopIfTrue="1">
      <formula>$I15="TTL"</formula>
    </cfRule>
  </conditionalFormatting>
  <conditionalFormatting sqref="M15">
    <cfRule type="expression" dxfId="6438" priority="5163" stopIfTrue="1">
      <formula>$I15="TTL"</formula>
    </cfRule>
  </conditionalFormatting>
  <conditionalFormatting sqref="M15">
    <cfRule type="expression" dxfId="6437" priority="5162" stopIfTrue="1">
      <formula>$I15="TTL"</formula>
    </cfRule>
  </conditionalFormatting>
  <conditionalFormatting sqref="M15">
    <cfRule type="expression" dxfId="6436" priority="5161" stopIfTrue="1">
      <formula>$I15="TTL"</formula>
    </cfRule>
  </conditionalFormatting>
  <conditionalFormatting sqref="M15">
    <cfRule type="expression" dxfId="6435" priority="5160" stopIfTrue="1">
      <formula>$I15="TTL"</formula>
    </cfRule>
  </conditionalFormatting>
  <conditionalFormatting sqref="M15">
    <cfRule type="expression" dxfId="6434" priority="5159" stopIfTrue="1">
      <formula>$I15="TTL"</formula>
    </cfRule>
  </conditionalFormatting>
  <conditionalFormatting sqref="M15">
    <cfRule type="expression" dxfId="6433" priority="5158" stopIfTrue="1">
      <formula>$I15="TTL"</formula>
    </cfRule>
  </conditionalFormatting>
  <conditionalFormatting sqref="M15">
    <cfRule type="expression" dxfId="6432" priority="5157" stopIfTrue="1">
      <formula>$I15="TTL"</formula>
    </cfRule>
  </conditionalFormatting>
  <conditionalFormatting sqref="M15">
    <cfRule type="expression" dxfId="6431" priority="5156" stopIfTrue="1">
      <formula>$I15="TTL"</formula>
    </cfRule>
  </conditionalFormatting>
  <conditionalFormatting sqref="M15">
    <cfRule type="expression" dxfId="6430" priority="5155" stopIfTrue="1">
      <formula>$I15="TTL"</formula>
    </cfRule>
  </conditionalFormatting>
  <conditionalFormatting sqref="M15">
    <cfRule type="expression" dxfId="6429" priority="5154" stopIfTrue="1">
      <formula>$I15="TTL"</formula>
    </cfRule>
  </conditionalFormatting>
  <conditionalFormatting sqref="M15">
    <cfRule type="expression" dxfId="6428" priority="5153" stopIfTrue="1">
      <formula>$I15="TTL"</formula>
    </cfRule>
  </conditionalFormatting>
  <conditionalFormatting sqref="M15">
    <cfRule type="expression" dxfId="6427" priority="5152" stopIfTrue="1">
      <formula>$I15="TTL"</formula>
    </cfRule>
  </conditionalFormatting>
  <conditionalFormatting sqref="M15">
    <cfRule type="expression" dxfId="6426" priority="5151" stopIfTrue="1">
      <formula>$I15="TTL"</formula>
    </cfRule>
  </conditionalFormatting>
  <conditionalFormatting sqref="M15">
    <cfRule type="expression" dxfId="6425" priority="5150" stopIfTrue="1">
      <formula>$I15="TTL"</formula>
    </cfRule>
  </conditionalFormatting>
  <conditionalFormatting sqref="M15">
    <cfRule type="expression" dxfId="6424" priority="5149" stopIfTrue="1">
      <formula>$I15="TTL"</formula>
    </cfRule>
  </conditionalFormatting>
  <conditionalFormatting sqref="M15">
    <cfRule type="expression" dxfId="6423" priority="5148" stopIfTrue="1">
      <formula>$I15="TTL"</formula>
    </cfRule>
  </conditionalFormatting>
  <conditionalFormatting sqref="M15">
    <cfRule type="expression" dxfId="6422" priority="5147" stopIfTrue="1">
      <formula>$I15="TTL"</formula>
    </cfRule>
  </conditionalFormatting>
  <conditionalFormatting sqref="M15">
    <cfRule type="expression" dxfId="6421" priority="5146" stopIfTrue="1">
      <formula>$I15="TTL"</formula>
    </cfRule>
  </conditionalFormatting>
  <conditionalFormatting sqref="M15">
    <cfRule type="expression" dxfId="6420" priority="5145" stopIfTrue="1">
      <formula>$I15="TTL"</formula>
    </cfRule>
  </conditionalFormatting>
  <conditionalFormatting sqref="M15">
    <cfRule type="expression" dxfId="6419" priority="5144" stopIfTrue="1">
      <formula>$I15="TTL"</formula>
    </cfRule>
  </conditionalFormatting>
  <conditionalFormatting sqref="M15">
    <cfRule type="expression" dxfId="6418" priority="5143" stopIfTrue="1">
      <formula>$I15="TTL"</formula>
    </cfRule>
  </conditionalFormatting>
  <conditionalFormatting sqref="M15">
    <cfRule type="expression" dxfId="6417" priority="5142" stopIfTrue="1">
      <formula>$I15="TTL"</formula>
    </cfRule>
  </conditionalFormatting>
  <conditionalFormatting sqref="M15">
    <cfRule type="expression" dxfId="6416" priority="5141" stopIfTrue="1">
      <formula>$I15="TTL"</formula>
    </cfRule>
  </conditionalFormatting>
  <conditionalFormatting sqref="M15">
    <cfRule type="expression" dxfId="6415" priority="5140" stopIfTrue="1">
      <formula>$I15="TTL"</formula>
    </cfRule>
  </conditionalFormatting>
  <conditionalFormatting sqref="M15">
    <cfRule type="expression" dxfId="6414" priority="5139" stopIfTrue="1">
      <formula>$I15="TTL"</formula>
    </cfRule>
  </conditionalFormatting>
  <conditionalFormatting sqref="M15">
    <cfRule type="expression" dxfId="6413" priority="5138" stopIfTrue="1">
      <formula>$I15="TTL"</formula>
    </cfRule>
  </conditionalFormatting>
  <conditionalFormatting sqref="M15">
    <cfRule type="expression" dxfId="6412" priority="5137" stopIfTrue="1">
      <formula>$I15="TTL"</formula>
    </cfRule>
  </conditionalFormatting>
  <conditionalFormatting sqref="M15">
    <cfRule type="expression" dxfId="6411" priority="5136" stopIfTrue="1">
      <formula>$I15="TTL"</formula>
    </cfRule>
  </conditionalFormatting>
  <conditionalFormatting sqref="M15">
    <cfRule type="expression" dxfId="6410" priority="5135" stopIfTrue="1">
      <formula>$I15="TTL"</formula>
    </cfRule>
  </conditionalFormatting>
  <conditionalFormatting sqref="M15">
    <cfRule type="expression" dxfId="6409" priority="5134" stopIfTrue="1">
      <formula>$I15="TTL"</formula>
    </cfRule>
  </conditionalFormatting>
  <conditionalFormatting sqref="M15">
    <cfRule type="expression" dxfId="6408" priority="5133" stopIfTrue="1">
      <formula>$I15="TTL"</formula>
    </cfRule>
  </conditionalFormatting>
  <conditionalFormatting sqref="M15">
    <cfRule type="expression" dxfId="6407" priority="5132" stopIfTrue="1">
      <formula>$I15="TTL"</formula>
    </cfRule>
  </conditionalFormatting>
  <conditionalFormatting sqref="M15">
    <cfRule type="expression" dxfId="6406" priority="5131" stopIfTrue="1">
      <formula>$I15="TTL"</formula>
    </cfRule>
  </conditionalFormatting>
  <conditionalFormatting sqref="M15">
    <cfRule type="expression" dxfId="6405" priority="5130" stopIfTrue="1">
      <formula>$I15="TTL"</formula>
    </cfRule>
  </conditionalFormatting>
  <conditionalFormatting sqref="M15">
    <cfRule type="expression" dxfId="6404" priority="5129" stopIfTrue="1">
      <formula>$I15="TTL"</formula>
    </cfRule>
  </conditionalFormatting>
  <conditionalFormatting sqref="M15">
    <cfRule type="expression" dxfId="6403" priority="5128" stopIfTrue="1">
      <formula>$I15="TTL"</formula>
    </cfRule>
  </conditionalFormatting>
  <conditionalFormatting sqref="M15">
    <cfRule type="expression" dxfId="6402" priority="5127" stopIfTrue="1">
      <formula>$I15="TTL"</formula>
    </cfRule>
  </conditionalFormatting>
  <conditionalFormatting sqref="M15">
    <cfRule type="expression" dxfId="6401" priority="5126" stopIfTrue="1">
      <formula>$I15="TTL"</formula>
    </cfRule>
  </conditionalFormatting>
  <conditionalFormatting sqref="M15">
    <cfRule type="expression" dxfId="6400" priority="5125" stopIfTrue="1">
      <formula>$I15="TTL"</formula>
    </cfRule>
  </conditionalFormatting>
  <conditionalFormatting sqref="M15">
    <cfRule type="expression" dxfId="6399" priority="5124" stopIfTrue="1">
      <formula>$I15="TTL"</formula>
    </cfRule>
  </conditionalFormatting>
  <conditionalFormatting sqref="M15">
    <cfRule type="expression" dxfId="6398" priority="5123" stopIfTrue="1">
      <formula>$I15="TTL"</formula>
    </cfRule>
  </conditionalFormatting>
  <conditionalFormatting sqref="M15">
    <cfRule type="expression" dxfId="6397" priority="5122" stopIfTrue="1">
      <formula>$I15="TTL"</formula>
    </cfRule>
  </conditionalFormatting>
  <conditionalFormatting sqref="M15">
    <cfRule type="expression" dxfId="6396" priority="5121" stopIfTrue="1">
      <formula>$I15="TTL"</formula>
    </cfRule>
  </conditionalFormatting>
  <conditionalFormatting sqref="M15">
    <cfRule type="expression" dxfId="6395" priority="5120" stopIfTrue="1">
      <formula>$I15="TTL"</formula>
    </cfRule>
  </conditionalFormatting>
  <conditionalFormatting sqref="M15">
    <cfRule type="expression" dxfId="6394" priority="5119" stopIfTrue="1">
      <formula>$I15="TTL"</formula>
    </cfRule>
  </conditionalFormatting>
  <conditionalFormatting sqref="M15">
    <cfRule type="expression" dxfId="6393" priority="5118" stopIfTrue="1">
      <formula>$I15="TTL"</formula>
    </cfRule>
  </conditionalFormatting>
  <conditionalFormatting sqref="M15">
    <cfRule type="expression" dxfId="6392" priority="5117" stopIfTrue="1">
      <formula>$I15="TTL"</formula>
    </cfRule>
  </conditionalFormatting>
  <conditionalFormatting sqref="M15">
    <cfRule type="expression" dxfId="6391" priority="5116" stopIfTrue="1">
      <formula>$I15="TTL"</formula>
    </cfRule>
  </conditionalFormatting>
  <conditionalFormatting sqref="M15">
    <cfRule type="expression" dxfId="6390" priority="5115" stopIfTrue="1">
      <formula>$I15="TTL"</formula>
    </cfRule>
  </conditionalFormatting>
  <conditionalFormatting sqref="M15">
    <cfRule type="expression" dxfId="6389" priority="5114" stopIfTrue="1">
      <formula>$I15="TTL"</formula>
    </cfRule>
  </conditionalFormatting>
  <conditionalFormatting sqref="M15">
    <cfRule type="expression" dxfId="6388" priority="5113" stopIfTrue="1">
      <formula>$I15="TTL"</formula>
    </cfRule>
  </conditionalFormatting>
  <conditionalFormatting sqref="M15">
    <cfRule type="expression" dxfId="6387" priority="5112" stopIfTrue="1">
      <formula>$I15="TTL"</formula>
    </cfRule>
  </conditionalFormatting>
  <conditionalFormatting sqref="M15">
    <cfRule type="expression" dxfId="6386" priority="5111" stopIfTrue="1">
      <formula>$I15="TTL"</formula>
    </cfRule>
  </conditionalFormatting>
  <conditionalFormatting sqref="M15">
    <cfRule type="expression" dxfId="6385" priority="5110" stopIfTrue="1">
      <formula>$I15="TTL"</formula>
    </cfRule>
  </conditionalFormatting>
  <conditionalFormatting sqref="M15">
    <cfRule type="expression" dxfId="6384" priority="5109" stopIfTrue="1">
      <formula>$I15="TTL"</formula>
    </cfRule>
  </conditionalFormatting>
  <conditionalFormatting sqref="M15">
    <cfRule type="expression" dxfId="6383" priority="5108" stopIfTrue="1">
      <formula>$I15="TTL"</formula>
    </cfRule>
  </conditionalFormatting>
  <conditionalFormatting sqref="M15">
    <cfRule type="expression" dxfId="6382" priority="5107" stopIfTrue="1">
      <formula>$I15="TTL"</formula>
    </cfRule>
  </conditionalFormatting>
  <conditionalFormatting sqref="M15">
    <cfRule type="expression" dxfId="6381" priority="5106" stopIfTrue="1">
      <formula>$I15="TTL"</formula>
    </cfRule>
  </conditionalFormatting>
  <conditionalFormatting sqref="M15">
    <cfRule type="expression" dxfId="6380" priority="5105" stopIfTrue="1">
      <formula>$I15="TTL"</formula>
    </cfRule>
  </conditionalFormatting>
  <conditionalFormatting sqref="M15">
    <cfRule type="expression" dxfId="6379" priority="5104" stopIfTrue="1">
      <formula>$I15="TTL"</formula>
    </cfRule>
  </conditionalFormatting>
  <conditionalFormatting sqref="M15">
    <cfRule type="expression" dxfId="6378" priority="5103" stopIfTrue="1">
      <formula>$I15="TTL"</formula>
    </cfRule>
  </conditionalFormatting>
  <conditionalFormatting sqref="M15">
    <cfRule type="expression" dxfId="6377" priority="5102" stopIfTrue="1">
      <formula>$I15="TTL"</formula>
    </cfRule>
  </conditionalFormatting>
  <conditionalFormatting sqref="M15">
    <cfRule type="expression" dxfId="6376" priority="5101" stopIfTrue="1">
      <formula>$I15="TTL"</formula>
    </cfRule>
  </conditionalFormatting>
  <conditionalFormatting sqref="M15">
    <cfRule type="expression" dxfId="6375" priority="5100" stopIfTrue="1">
      <formula>$I15="TTL"</formula>
    </cfRule>
  </conditionalFormatting>
  <conditionalFormatting sqref="M15">
    <cfRule type="expression" dxfId="6374" priority="5099" stopIfTrue="1">
      <formula>$I15="TTL"</formula>
    </cfRule>
  </conditionalFormatting>
  <conditionalFormatting sqref="M15">
    <cfRule type="expression" dxfId="6373" priority="5098" stopIfTrue="1">
      <formula>$I15="TTL"</formula>
    </cfRule>
  </conditionalFormatting>
  <conditionalFormatting sqref="M15">
    <cfRule type="expression" dxfId="6372" priority="5097" stopIfTrue="1">
      <formula>$I15="TTL"</formula>
    </cfRule>
  </conditionalFormatting>
  <conditionalFormatting sqref="M15">
    <cfRule type="expression" dxfId="6371" priority="5096" stopIfTrue="1">
      <formula>$I15="TTL"</formula>
    </cfRule>
  </conditionalFormatting>
  <conditionalFormatting sqref="M15">
    <cfRule type="expression" dxfId="6370" priority="5095" stopIfTrue="1">
      <formula>$I15="TTL"</formula>
    </cfRule>
  </conditionalFormatting>
  <conditionalFormatting sqref="M15">
    <cfRule type="expression" dxfId="6369" priority="5094" stopIfTrue="1">
      <formula>$I15="TTL"</formula>
    </cfRule>
  </conditionalFormatting>
  <conditionalFormatting sqref="M15">
    <cfRule type="expression" dxfId="6368" priority="5093" stopIfTrue="1">
      <formula>$I15="TTL"</formula>
    </cfRule>
  </conditionalFormatting>
  <conditionalFormatting sqref="M15">
    <cfRule type="expression" dxfId="6367" priority="5092" stopIfTrue="1">
      <formula>$I15="TTL"</formula>
    </cfRule>
  </conditionalFormatting>
  <conditionalFormatting sqref="M15">
    <cfRule type="expression" dxfId="6366" priority="5091" stopIfTrue="1">
      <formula>$I15="TTL"</formula>
    </cfRule>
  </conditionalFormatting>
  <conditionalFormatting sqref="M15">
    <cfRule type="expression" dxfId="6365" priority="5090" stopIfTrue="1">
      <formula>$I15="TTL"</formula>
    </cfRule>
  </conditionalFormatting>
  <conditionalFormatting sqref="M15">
    <cfRule type="expression" dxfId="6364" priority="5089" stopIfTrue="1">
      <formula>$I15="TTL"</formula>
    </cfRule>
  </conditionalFormatting>
  <conditionalFormatting sqref="M15">
    <cfRule type="expression" dxfId="6363" priority="5088" stopIfTrue="1">
      <formula>$I15="TTL"</formula>
    </cfRule>
  </conditionalFormatting>
  <conditionalFormatting sqref="M15">
    <cfRule type="expression" dxfId="6362" priority="5087" stopIfTrue="1">
      <formula>$I15="TTL"</formula>
    </cfRule>
  </conditionalFormatting>
  <conditionalFormatting sqref="M15">
    <cfRule type="expression" dxfId="6361" priority="5086" stopIfTrue="1">
      <formula>$I15="TTL"</formula>
    </cfRule>
  </conditionalFormatting>
  <conditionalFormatting sqref="M15">
    <cfRule type="expression" dxfId="6360" priority="5085" stopIfTrue="1">
      <formula>$I15="TTL"</formula>
    </cfRule>
  </conditionalFormatting>
  <conditionalFormatting sqref="M15">
    <cfRule type="expression" dxfId="6359" priority="5084" stopIfTrue="1">
      <formula>$I15="TTL"</formula>
    </cfRule>
  </conditionalFormatting>
  <conditionalFormatting sqref="M15">
    <cfRule type="expression" dxfId="6358" priority="5083" stopIfTrue="1">
      <formula>$I15="TTL"</formula>
    </cfRule>
  </conditionalFormatting>
  <conditionalFormatting sqref="M15">
    <cfRule type="expression" dxfId="6357" priority="5082" stopIfTrue="1">
      <formula>$I15="TTL"</formula>
    </cfRule>
  </conditionalFormatting>
  <conditionalFormatting sqref="M15">
    <cfRule type="expression" dxfId="6356" priority="5081" stopIfTrue="1">
      <formula>$I15="TTL"</formula>
    </cfRule>
  </conditionalFormatting>
  <conditionalFormatting sqref="M15">
    <cfRule type="expression" dxfId="6355" priority="5080" stopIfTrue="1">
      <formula>$I15="TTL"</formula>
    </cfRule>
  </conditionalFormatting>
  <conditionalFormatting sqref="M15">
    <cfRule type="expression" dxfId="6354" priority="5079" stopIfTrue="1">
      <formula>$I15="TTL"</formula>
    </cfRule>
  </conditionalFormatting>
  <conditionalFormatting sqref="M15">
    <cfRule type="expression" dxfId="6353" priority="5078" stopIfTrue="1">
      <formula>$I15="TTL"</formula>
    </cfRule>
  </conditionalFormatting>
  <conditionalFormatting sqref="M15">
    <cfRule type="expression" dxfId="6352" priority="5077" stopIfTrue="1">
      <formula>$I15="TTL"</formula>
    </cfRule>
  </conditionalFormatting>
  <conditionalFormatting sqref="M15">
    <cfRule type="expression" dxfId="6351" priority="5076" stopIfTrue="1">
      <formula>$I15="TTL"</formula>
    </cfRule>
  </conditionalFormatting>
  <conditionalFormatting sqref="M15">
    <cfRule type="expression" dxfId="6350" priority="5075" stopIfTrue="1">
      <formula>$I15="TTL"</formula>
    </cfRule>
  </conditionalFormatting>
  <conditionalFormatting sqref="M15">
    <cfRule type="expression" dxfId="6349" priority="5074" stopIfTrue="1">
      <formula>$I15="TTL"</formula>
    </cfRule>
  </conditionalFormatting>
  <conditionalFormatting sqref="M15">
    <cfRule type="expression" dxfId="6348" priority="5073" stopIfTrue="1">
      <formula>$I15="TTL"</formula>
    </cfRule>
  </conditionalFormatting>
  <conditionalFormatting sqref="M15">
    <cfRule type="expression" dxfId="6347" priority="5072" stopIfTrue="1">
      <formula>$I15="TTL"</formula>
    </cfRule>
  </conditionalFormatting>
  <conditionalFormatting sqref="M15">
    <cfRule type="expression" dxfId="6346" priority="5071" stopIfTrue="1">
      <formula>$I15="TTL"</formula>
    </cfRule>
  </conditionalFormatting>
  <conditionalFormatting sqref="M15">
    <cfRule type="expression" dxfId="6345" priority="5070" stopIfTrue="1">
      <formula>$I15="TTL"</formula>
    </cfRule>
  </conditionalFormatting>
  <conditionalFormatting sqref="M15">
    <cfRule type="expression" dxfId="6344" priority="5069" stopIfTrue="1">
      <formula>$I15="TTL"</formula>
    </cfRule>
  </conditionalFormatting>
  <conditionalFormatting sqref="M15">
    <cfRule type="expression" dxfId="6343" priority="5068" stopIfTrue="1">
      <formula>$I15="TTL"</formula>
    </cfRule>
  </conditionalFormatting>
  <conditionalFormatting sqref="M15">
    <cfRule type="expression" dxfId="6342" priority="5067" stopIfTrue="1">
      <formula>$I15="TTL"</formula>
    </cfRule>
  </conditionalFormatting>
  <conditionalFormatting sqref="M15">
    <cfRule type="expression" dxfId="6341" priority="5066" stopIfTrue="1">
      <formula>$I15="TTL"</formula>
    </cfRule>
  </conditionalFormatting>
  <conditionalFormatting sqref="M15">
    <cfRule type="expression" dxfId="6340" priority="5065" stopIfTrue="1">
      <formula>$I15="TTL"</formula>
    </cfRule>
  </conditionalFormatting>
  <conditionalFormatting sqref="M15">
    <cfRule type="expression" dxfId="6339" priority="5064" stopIfTrue="1">
      <formula>$I15="TTL"</formula>
    </cfRule>
  </conditionalFormatting>
  <conditionalFormatting sqref="M15">
    <cfRule type="expression" dxfId="6338" priority="5063" stopIfTrue="1">
      <formula>$I15="TTL"</formula>
    </cfRule>
  </conditionalFormatting>
  <conditionalFormatting sqref="M15">
    <cfRule type="expression" dxfId="6337" priority="5062" stopIfTrue="1">
      <formula>$I15="TTL"</formula>
    </cfRule>
  </conditionalFormatting>
  <conditionalFormatting sqref="M15">
    <cfRule type="expression" dxfId="6336" priority="5061" stopIfTrue="1">
      <formula>$I15="TTL"</formula>
    </cfRule>
  </conditionalFormatting>
  <conditionalFormatting sqref="M15">
    <cfRule type="expression" dxfId="6335" priority="5060" stopIfTrue="1">
      <formula>$I15="TTL"</formula>
    </cfRule>
  </conditionalFormatting>
  <conditionalFormatting sqref="M15">
    <cfRule type="expression" dxfId="6334" priority="5059" stopIfTrue="1">
      <formula>$I15="TTL"</formula>
    </cfRule>
  </conditionalFormatting>
  <conditionalFormatting sqref="M15">
    <cfRule type="expression" dxfId="6333" priority="5058" stopIfTrue="1">
      <formula>$I15="TTL"</formula>
    </cfRule>
  </conditionalFormatting>
  <conditionalFormatting sqref="M15">
    <cfRule type="expression" dxfId="6332" priority="5057" stopIfTrue="1">
      <formula>$I15="TTL"</formula>
    </cfRule>
  </conditionalFormatting>
  <conditionalFormatting sqref="M15">
    <cfRule type="expression" dxfId="6331" priority="5056" stopIfTrue="1">
      <formula>$I15="TTL"</formula>
    </cfRule>
  </conditionalFormatting>
  <conditionalFormatting sqref="M15">
    <cfRule type="expression" dxfId="6330" priority="5055" stopIfTrue="1">
      <formula>$I15="TTL"</formula>
    </cfRule>
  </conditionalFormatting>
  <conditionalFormatting sqref="M15">
    <cfRule type="expression" dxfId="6329" priority="5054" stopIfTrue="1">
      <formula>$I15="TTL"</formula>
    </cfRule>
  </conditionalFormatting>
  <conditionalFormatting sqref="M15">
    <cfRule type="expression" dxfId="6328" priority="5053" stopIfTrue="1">
      <formula>$I15="TTL"</formula>
    </cfRule>
  </conditionalFormatting>
  <conditionalFormatting sqref="M15">
    <cfRule type="expression" dxfId="6327" priority="5052" stopIfTrue="1">
      <formula>$I15="TTL"</formula>
    </cfRule>
  </conditionalFormatting>
  <conditionalFormatting sqref="M15">
    <cfRule type="expression" dxfId="6326" priority="5051" stopIfTrue="1">
      <formula>$I15="TTL"</formula>
    </cfRule>
  </conditionalFormatting>
  <conditionalFormatting sqref="M15">
    <cfRule type="expression" dxfId="6325" priority="5050" stopIfTrue="1">
      <formula>$I15="TTL"</formula>
    </cfRule>
  </conditionalFormatting>
  <conditionalFormatting sqref="M15">
    <cfRule type="expression" dxfId="6324" priority="5049" stopIfTrue="1">
      <formula>$I15="TTL"</formula>
    </cfRule>
  </conditionalFormatting>
  <conditionalFormatting sqref="M15">
    <cfRule type="expression" dxfId="6323" priority="5048" stopIfTrue="1">
      <formula>$I15="TTL"</formula>
    </cfRule>
  </conditionalFormatting>
  <conditionalFormatting sqref="M15">
    <cfRule type="expression" dxfId="6322" priority="5047" stopIfTrue="1">
      <formula>$I15="TTL"</formula>
    </cfRule>
  </conditionalFormatting>
  <conditionalFormatting sqref="M15">
    <cfRule type="expression" dxfId="6321" priority="5046" stopIfTrue="1">
      <formula>$I15="TTL"</formula>
    </cfRule>
  </conditionalFormatting>
  <conditionalFormatting sqref="M15">
    <cfRule type="expression" dxfId="6320" priority="5045" stopIfTrue="1">
      <formula>$I15="TTL"</formula>
    </cfRule>
  </conditionalFormatting>
  <conditionalFormatting sqref="M15">
    <cfRule type="expression" dxfId="6319" priority="5044" stopIfTrue="1">
      <formula>$I15="TTL"</formula>
    </cfRule>
  </conditionalFormatting>
  <conditionalFormatting sqref="M15">
    <cfRule type="expression" dxfId="6318" priority="5043" stopIfTrue="1">
      <formula>$I15="TTL"</formula>
    </cfRule>
  </conditionalFormatting>
  <conditionalFormatting sqref="M15">
    <cfRule type="expression" dxfId="6317" priority="5042" stopIfTrue="1">
      <formula>$I15="TTL"</formula>
    </cfRule>
  </conditionalFormatting>
  <conditionalFormatting sqref="M15">
    <cfRule type="expression" dxfId="6316" priority="5041" stopIfTrue="1">
      <formula>$I15="TTL"</formula>
    </cfRule>
  </conditionalFormatting>
  <conditionalFormatting sqref="M15">
    <cfRule type="expression" dxfId="6315" priority="5040" stopIfTrue="1">
      <formula>$I15="TTL"</formula>
    </cfRule>
  </conditionalFormatting>
  <conditionalFormatting sqref="M15">
    <cfRule type="expression" dxfId="6314" priority="5039" stopIfTrue="1">
      <formula>$I15="TTL"</formula>
    </cfRule>
  </conditionalFormatting>
  <conditionalFormatting sqref="M15">
    <cfRule type="expression" dxfId="6313" priority="5038" stopIfTrue="1">
      <formula>$I15="TTL"</formula>
    </cfRule>
  </conditionalFormatting>
  <conditionalFormatting sqref="M15">
    <cfRule type="expression" dxfId="6312" priority="5037" stopIfTrue="1">
      <formula>$I15="TTL"</formula>
    </cfRule>
  </conditionalFormatting>
  <conditionalFormatting sqref="M15">
    <cfRule type="expression" dxfId="6311" priority="5036" stopIfTrue="1">
      <formula>$I15="TTL"</formula>
    </cfRule>
  </conditionalFormatting>
  <conditionalFormatting sqref="M15">
    <cfRule type="expression" dxfId="6310" priority="5035" stopIfTrue="1">
      <formula>$I15="TTL"</formula>
    </cfRule>
  </conditionalFormatting>
  <conditionalFormatting sqref="M15">
    <cfRule type="expression" dxfId="6309" priority="5034" stopIfTrue="1">
      <formula>$I15="TTL"</formula>
    </cfRule>
  </conditionalFormatting>
  <conditionalFormatting sqref="M15">
    <cfRule type="expression" dxfId="6308" priority="5033" stopIfTrue="1">
      <formula>$I15="TTL"</formula>
    </cfRule>
  </conditionalFormatting>
  <conditionalFormatting sqref="M15">
    <cfRule type="expression" dxfId="6307" priority="5032" stopIfTrue="1">
      <formula>$I15="TTL"</formula>
    </cfRule>
  </conditionalFormatting>
  <conditionalFormatting sqref="M15">
    <cfRule type="expression" dxfId="6306" priority="5031" stopIfTrue="1">
      <formula>$I15="TTL"</formula>
    </cfRule>
  </conditionalFormatting>
  <conditionalFormatting sqref="M15">
    <cfRule type="expression" dxfId="6305" priority="5030" stopIfTrue="1">
      <formula>$I15="TTL"</formula>
    </cfRule>
  </conditionalFormatting>
  <conditionalFormatting sqref="M15">
    <cfRule type="expression" dxfId="6304" priority="5029" stopIfTrue="1">
      <formula>$I15="TTL"</formula>
    </cfRule>
  </conditionalFormatting>
  <conditionalFormatting sqref="M15">
    <cfRule type="expression" dxfId="6303" priority="5028" stopIfTrue="1">
      <formula>$I15="TTL"</formula>
    </cfRule>
  </conditionalFormatting>
  <conditionalFormatting sqref="M15">
    <cfRule type="expression" dxfId="6302" priority="5027" stopIfTrue="1">
      <formula>$I15="TTL"</formula>
    </cfRule>
  </conditionalFormatting>
  <conditionalFormatting sqref="M15">
    <cfRule type="expression" dxfId="6301" priority="5026" stopIfTrue="1">
      <formula>$I15="TTL"</formula>
    </cfRule>
  </conditionalFormatting>
  <conditionalFormatting sqref="M15">
    <cfRule type="expression" dxfId="6300" priority="5025" stopIfTrue="1">
      <formula>$I15="TTL"</formula>
    </cfRule>
  </conditionalFormatting>
  <conditionalFormatting sqref="M15">
    <cfRule type="expression" dxfId="6299" priority="5024" stopIfTrue="1">
      <formula>$I15="TTL"</formula>
    </cfRule>
  </conditionalFormatting>
  <conditionalFormatting sqref="M15">
    <cfRule type="expression" dxfId="6298" priority="5023" stopIfTrue="1">
      <formula>$I15="TTL"</formula>
    </cfRule>
  </conditionalFormatting>
  <conditionalFormatting sqref="M15">
    <cfRule type="expression" dxfId="6297" priority="5022" stopIfTrue="1">
      <formula>$I15="TTL"</formula>
    </cfRule>
  </conditionalFormatting>
  <conditionalFormatting sqref="M15">
    <cfRule type="expression" dxfId="6296" priority="5021" stopIfTrue="1">
      <formula>$I15="TTL"</formula>
    </cfRule>
  </conditionalFormatting>
  <conditionalFormatting sqref="M15">
    <cfRule type="expression" dxfId="6295" priority="5020" stopIfTrue="1">
      <formula>$I15="TTL"</formula>
    </cfRule>
  </conditionalFormatting>
  <conditionalFormatting sqref="M15">
    <cfRule type="expression" dxfId="6294" priority="5019" stopIfTrue="1">
      <formula>$I15="TTL"</formula>
    </cfRule>
  </conditionalFormatting>
  <conditionalFormatting sqref="M15">
    <cfRule type="expression" dxfId="6293" priority="5018" stopIfTrue="1">
      <formula>$I15="TTL"</formula>
    </cfRule>
  </conditionalFormatting>
  <conditionalFormatting sqref="M15">
    <cfRule type="expression" dxfId="6292" priority="5017" stopIfTrue="1">
      <formula>$I15="TTL"</formula>
    </cfRule>
  </conditionalFormatting>
  <conditionalFormatting sqref="M15">
    <cfRule type="expression" dxfId="6291" priority="5016" stopIfTrue="1">
      <formula>$I15="TTL"</formula>
    </cfRule>
  </conditionalFormatting>
  <conditionalFormatting sqref="M15">
    <cfRule type="expression" dxfId="6290" priority="5015" stopIfTrue="1">
      <formula>$I15="TTL"</formula>
    </cfRule>
  </conditionalFormatting>
  <conditionalFormatting sqref="M15">
    <cfRule type="expression" dxfId="6289" priority="5014" stopIfTrue="1">
      <formula>$I15="TTL"</formula>
    </cfRule>
  </conditionalFormatting>
  <conditionalFormatting sqref="M15">
    <cfRule type="expression" dxfId="6288" priority="5013" stopIfTrue="1">
      <formula>$I15="TTL"</formula>
    </cfRule>
  </conditionalFormatting>
  <conditionalFormatting sqref="M15">
    <cfRule type="expression" dxfId="6287" priority="5012" stopIfTrue="1">
      <formula>$I15="TTL"</formula>
    </cfRule>
  </conditionalFormatting>
  <conditionalFormatting sqref="M15">
    <cfRule type="expression" dxfId="6286" priority="5011" stopIfTrue="1">
      <formula>$I15="TTL"</formula>
    </cfRule>
  </conditionalFormatting>
  <conditionalFormatting sqref="M15">
    <cfRule type="expression" dxfId="6285" priority="5010" stopIfTrue="1">
      <formula>$I15="TTL"</formula>
    </cfRule>
  </conditionalFormatting>
  <conditionalFormatting sqref="M15">
    <cfRule type="expression" dxfId="6284" priority="5009" stopIfTrue="1">
      <formula>$I15="TTL"</formula>
    </cfRule>
  </conditionalFormatting>
  <conditionalFormatting sqref="M15">
    <cfRule type="expression" dxfId="6283" priority="5008" stopIfTrue="1">
      <formula>$I15="TTL"</formula>
    </cfRule>
  </conditionalFormatting>
  <conditionalFormatting sqref="M15">
    <cfRule type="expression" dxfId="6282" priority="5007" stopIfTrue="1">
      <formula>$I15="TTL"</formula>
    </cfRule>
  </conditionalFormatting>
  <conditionalFormatting sqref="M15">
    <cfRule type="expression" dxfId="6281" priority="5006" stopIfTrue="1">
      <formula>$I15="TTL"</formula>
    </cfRule>
  </conditionalFormatting>
  <conditionalFormatting sqref="M15">
    <cfRule type="expression" dxfId="6280" priority="5005" stopIfTrue="1">
      <formula>$I15="TTL"</formula>
    </cfRule>
  </conditionalFormatting>
  <conditionalFormatting sqref="M15">
    <cfRule type="expression" dxfId="6279" priority="5004" stopIfTrue="1">
      <formula>$I15="TTL"</formula>
    </cfRule>
  </conditionalFormatting>
  <conditionalFormatting sqref="M15">
    <cfRule type="expression" dxfId="6278" priority="5003" stopIfTrue="1">
      <formula>$I15="TTL"</formula>
    </cfRule>
  </conditionalFormatting>
  <conditionalFormatting sqref="M15">
    <cfRule type="expression" dxfId="6277" priority="5002" stopIfTrue="1">
      <formula>$I15="TTL"</formula>
    </cfRule>
  </conditionalFormatting>
  <conditionalFormatting sqref="M15">
    <cfRule type="expression" dxfId="6276" priority="5001" stopIfTrue="1">
      <formula>$I15="TTL"</formula>
    </cfRule>
  </conditionalFormatting>
  <conditionalFormatting sqref="M15">
    <cfRule type="expression" dxfId="6275" priority="5000" stopIfTrue="1">
      <formula>$I15="TTL"</formula>
    </cfRule>
  </conditionalFormatting>
  <conditionalFormatting sqref="M15">
    <cfRule type="expression" dxfId="6274" priority="4999" stopIfTrue="1">
      <formula>$I15="TTL"</formula>
    </cfRule>
  </conditionalFormatting>
  <conditionalFormatting sqref="M15">
    <cfRule type="expression" dxfId="6273" priority="4998" stopIfTrue="1">
      <formula>$I15="TTL"</formula>
    </cfRule>
  </conditionalFormatting>
  <conditionalFormatting sqref="M15">
    <cfRule type="expression" dxfId="6272" priority="4997" stopIfTrue="1">
      <formula>$I15="TTL"</formula>
    </cfRule>
  </conditionalFormatting>
  <conditionalFormatting sqref="M15">
    <cfRule type="expression" dxfId="6271" priority="4996" stopIfTrue="1">
      <formula>$I15="TTL"</formula>
    </cfRule>
  </conditionalFormatting>
  <conditionalFormatting sqref="M15">
    <cfRule type="expression" dxfId="6270" priority="4995" stopIfTrue="1">
      <formula>$I15="TTL"</formula>
    </cfRule>
  </conditionalFormatting>
  <conditionalFormatting sqref="M15">
    <cfRule type="expression" dxfId="6269" priority="4994" stopIfTrue="1">
      <formula>$I15="TTL"</formula>
    </cfRule>
  </conditionalFormatting>
  <conditionalFormatting sqref="M15">
    <cfRule type="expression" dxfId="6268" priority="4993" stopIfTrue="1">
      <formula>$I15="TTL"</formula>
    </cfRule>
  </conditionalFormatting>
  <conditionalFormatting sqref="M12:M14">
    <cfRule type="expression" dxfId="6267" priority="4992" stopIfTrue="1">
      <formula>$I12="TTL"</formula>
    </cfRule>
  </conditionalFormatting>
  <conditionalFormatting sqref="M12:M14">
    <cfRule type="expression" dxfId="6266" priority="4991" stopIfTrue="1">
      <formula>$I12="TTL"</formula>
    </cfRule>
  </conditionalFormatting>
  <conditionalFormatting sqref="M12:M14">
    <cfRule type="expression" dxfId="6265" priority="4990" stopIfTrue="1">
      <formula>$I12="TTL"</formula>
    </cfRule>
  </conditionalFormatting>
  <conditionalFormatting sqref="M12:M14">
    <cfRule type="expression" dxfId="6264" priority="4989" stopIfTrue="1">
      <formula>$I12="TTL"</formula>
    </cfRule>
  </conditionalFormatting>
  <conditionalFormatting sqref="M12:M14">
    <cfRule type="expression" dxfId="6263" priority="4988" stopIfTrue="1">
      <formula>$I12="TTL"</formula>
    </cfRule>
  </conditionalFormatting>
  <conditionalFormatting sqref="M12:M14">
    <cfRule type="expression" dxfId="6262" priority="4987" stopIfTrue="1">
      <formula>$I12="TTL"</formula>
    </cfRule>
  </conditionalFormatting>
  <conditionalFormatting sqref="M12:M14">
    <cfRule type="expression" dxfId="6261" priority="4986" stopIfTrue="1">
      <formula>$I12="TTL"</formula>
    </cfRule>
  </conditionalFormatting>
  <conditionalFormatting sqref="M12:M14">
    <cfRule type="expression" dxfId="6260" priority="4985" stopIfTrue="1">
      <formula>$I12="TTL"</formula>
    </cfRule>
  </conditionalFormatting>
  <conditionalFormatting sqref="M12:M14">
    <cfRule type="expression" dxfId="6259" priority="4984" stopIfTrue="1">
      <formula>$I12="TTL"</formula>
    </cfRule>
  </conditionalFormatting>
  <conditionalFormatting sqref="M12:M14">
    <cfRule type="expression" dxfId="6258" priority="4983" stopIfTrue="1">
      <formula>$I12="TTL"</formula>
    </cfRule>
  </conditionalFormatting>
  <conditionalFormatting sqref="M12:M14">
    <cfRule type="expression" dxfId="6257" priority="4982" stopIfTrue="1">
      <formula>$I12="TTL"</formula>
    </cfRule>
  </conditionalFormatting>
  <conditionalFormatting sqref="M12:M14">
    <cfRule type="expression" dxfId="6256" priority="4981" stopIfTrue="1">
      <formula>$I12="TTL"</formula>
    </cfRule>
  </conditionalFormatting>
  <conditionalFormatting sqref="M12:M14">
    <cfRule type="expression" dxfId="6255" priority="4980" stopIfTrue="1">
      <formula>$I12="TTL"</formula>
    </cfRule>
  </conditionalFormatting>
  <conditionalFormatting sqref="M12:M14">
    <cfRule type="expression" dxfId="6254" priority="4979" stopIfTrue="1">
      <formula>$I12="TTL"</formula>
    </cfRule>
  </conditionalFormatting>
  <conditionalFormatting sqref="M12:M14">
    <cfRule type="expression" dxfId="6253" priority="4978" stopIfTrue="1">
      <formula>$I12="TTL"</formula>
    </cfRule>
  </conditionalFormatting>
  <conditionalFormatting sqref="M12:M14">
    <cfRule type="expression" dxfId="6252" priority="4977" stopIfTrue="1">
      <formula>$I12="TTL"</formula>
    </cfRule>
  </conditionalFormatting>
  <conditionalFormatting sqref="M12:M14">
    <cfRule type="expression" dxfId="6251" priority="4976" stopIfTrue="1">
      <formula>$I12="TTL"</formula>
    </cfRule>
  </conditionalFormatting>
  <conditionalFormatting sqref="M12:M14">
    <cfRule type="expression" dxfId="6250" priority="4975" stopIfTrue="1">
      <formula>$I12="TTL"</formula>
    </cfRule>
  </conditionalFormatting>
  <conditionalFormatting sqref="M12:M14">
    <cfRule type="expression" dxfId="6249" priority="4974" stopIfTrue="1">
      <formula>$I12="TTL"</formula>
    </cfRule>
  </conditionalFormatting>
  <conditionalFormatting sqref="M12:M14">
    <cfRule type="expression" dxfId="6248" priority="4973" stopIfTrue="1">
      <formula>$I12="TTL"</formula>
    </cfRule>
  </conditionalFormatting>
  <conditionalFormatting sqref="M12:M14">
    <cfRule type="expression" dxfId="6247" priority="4972" stopIfTrue="1">
      <formula>$I12="TTL"</formula>
    </cfRule>
  </conditionalFormatting>
  <conditionalFormatting sqref="M12:M14">
    <cfRule type="expression" dxfId="6246" priority="4971" stopIfTrue="1">
      <formula>$I12="TTL"</formula>
    </cfRule>
  </conditionalFormatting>
  <conditionalFormatting sqref="M12:M14">
    <cfRule type="expression" dxfId="6245" priority="4970" stopIfTrue="1">
      <formula>$I12="TTL"</formula>
    </cfRule>
  </conditionalFormatting>
  <conditionalFormatting sqref="M12:M14">
    <cfRule type="expression" dxfId="6244" priority="4969" stopIfTrue="1">
      <formula>$I12="TTL"</formula>
    </cfRule>
  </conditionalFormatting>
  <conditionalFormatting sqref="M12:M14">
    <cfRule type="expression" dxfId="6243" priority="4968" stopIfTrue="1">
      <formula>$I12="TTL"</formula>
    </cfRule>
  </conditionalFormatting>
  <conditionalFormatting sqref="M12:M14">
    <cfRule type="expression" dxfId="6242" priority="4967" stopIfTrue="1">
      <formula>$I12="TTL"</formula>
    </cfRule>
  </conditionalFormatting>
  <conditionalFormatting sqref="M12:M14">
    <cfRule type="expression" dxfId="6241" priority="4966" stopIfTrue="1">
      <formula>$I12="TTL"</formula>
    </cfRule>
  </conditionalFormatting>
  <conditionalFormatting sqref="M12:M14">
    <cfRule type="expression" dxfId="6240" priority="4965" stopIfTrue="1">
      <formula>$I12="TTL"</formula>
    </cfRule>
  </conditionalFormatting>
  <conditionalFormatting sqref="M12:M14">
    <cfRule type="expression" dxfId="6239" priority="4964" stopIfTrue="1">
      <formula>$I12="TTL"</formula>
    </cfRule>
  </conditionalFormatting>
  <conditionalFormatting sqref="M12:M14">
    <cfRule type="expression" dxfId="6238" priority="4963" stopIfTrue="1">
      <formula>$I12="TTL"</formula>
    </cfRule>
  </conditionalFormatting>
  <conditionalFormatting sqref="M12:M14">
    <cfRule type="expression" dxfId="6237" priority="4962" stopIfTrue="1">
      <formula>$I12="TTL"</formula>
    </cfRule>
  </conditionalFormatting>
  <conditionalFormatting sqref="M12:M14">
    <cfRule type="expression" dxfId="6236" priority="4961" stopIfTrue="1">
      <formula>$I12="TTL"</formula>
    </cfRule>
  </conditionalFormatting>
  <conditionalFormatting sqref="M12:M14">
    <cfRule type="expression" dxfId="6235" priority="4960" stopIfTrue="1">
      <formula>$I12="TTL"</formula>
    </cfRule>
  </conditionalFormatting>
  <conditionalFormatting sqref="M12:M14">
    <cfRule type="expression" dxfId="6234" priority="4959" stopIfTrue="1">
      <formula>$I12="TTL"</formula>
    </cfRule>
  </conditionalFormatting>
  <conditionalFormatting sqref="M12:M14">
    <cfRule type="expression" dxfId="6233" priority="4958" stopIfTrue="1">
      <formula>$I12="TTL"</formula>
    </cfRule>
  </conditionalFormatting>
  <conditionalFormatting sqref="M12:M14">
    <cfRule type="expression" dxfId="6232" priority="4957" stopIfTrue="1">
      <formula>$I12="TTL"</formula>
    </cfRule>
  </conditionalFormatting>
  <conditionalFormatting sqref="M12:M14">
    <cfRule type="expression" dxfId="6231" priority="4956" stopIfTrue="1">
      <formula>$I12="TTL"</formula>
    </cfRule>
  </conditionalFormatting>
  <conditionalFormatting sqref="M12:M14">
    <cfRule type="expression" dxfId="6230" priority="4955" stopIfTrue="1">
      <formula>$I12="TTL"</formula>
    </cfRule>
  </conditionalFormatting>
  <conditionalFormatting sqref="M12:M14">
    <cfRule type="expression" dxfId="6229" priority="4954" stopIfTrue="1">
      <formula>$I12="TTL"</formula>
    </cfRule>
  </conditionalFormatting>
  <conditionalFormatting sqref="M12:M14">
    <cfRule type="expression" dxfId="6228" priority="4953" stopIfTrue="1">
      <formula>$I12="TTL"</formula>
    </cfRule>
  </conditionalFormatting>
  <conditionalFormatting sqref="M12:M14">
    <cfRule type="expression" dxfId="6227" priority="4952" stopIfTrue="1">
      <formula>$I12="TTL"</formula>
    </cfRule>
  </conditionalFormatting>
  <conditionalFormatting sqref="M12:M14">
    <cfRule type="expression" dxfId="6226" priority="4951" stopIfTrue="1">
      <formula>$I12="TTL"</formula>
    </cfRule>
  </conditionalFormatting>
  <conditionalFormatting sqref="M12:M14">
    <cfRule type="expression" dxfId="6225" priority="4950" stopIfTrue="1">
      <formula>$I12="TTL"</formula>
    </cfRule>
  </conditionalFormatting>
  <conditionalFormatting sqref="M12:M14">
    <cfRule type="expression" dxfId="6224" priority="4949" stopIfTrue="1">
      <formula>$I12="TTL"</formula>
    </cfRule>
  </conditionalFormatting>
  <conditionalFormatting sqref="M12:M14">
    <cfRule type="expression" dxfId="6223" priority="4948" stopIfTrue="1">
      <formula>$I12="TTL"</formula>
    </cfRule>
  </conditionalFormatting>
  <conditionalFormatting sqref="M12:M14">
    <cfRule type="expression" dxfId="6222" priority="4947" stopIfTrue="1">
      <formula>$I12="TTL"</formula>
    </cfRule>
  </conditionalFormatting>
  <conditionalFormatting sqref="M12:M14">
    <cfRule type="expression" dxfId="6221" priority="4946" stopIfTrue="1">
      <formula>$I12="TTL"</formula>
    </cfRule>
  </conditionalFormatting>
  <conditionalFormatting sqref="M12:M14">
    <cfRule type="expression" dxfId="6220" priority="4945" stopIfTrue="1">
      <formula>$I12="TTL"</formula>
    </cfRule>
  </conditionalFormatting>
  <conditionalFormatting sqref="M12:M14">
    <cfRule type="expression" dxfId="6219" priority="4944" stopIfTrue="1">
      <formula>$I12="TTL"</formula>
    </cfRule>
  </conditionalFormatting>
  <conditionalFormatting sqref="M12:M14">
    <cfRule type="expression" dxfId="6218" priority="4943" stopIfTrue="1">
      <formula>$I12="TTL"</formula>
    </cfRule>
  </conditionalFormatting>
  <conditionalFormatting sqref="M12:M14">
    <cfRule type="expression" dxfId="6217" priority="4942" stopIfTrue="1">
      <formula>$I12="TTL"</formula>
    </cfRule>
  </conditionalFormatting>
  <conditionalFormatting sqref="M12:M14">
    <cfRule type="expression" dxfId="6216" priority="4941" stopIfTrue="1">
      <formula>$I12="TTL"</formula>
    </cfRule>
  </conditionalFormatting>
  <conditionalFormatting sqref="M12:M14">
    <cfRule type="expression" dxfId="6215" priority="4940" stopIfTrue="1">
      <formula>$I12="TTL"</formula>
    </cfRule>
  </conditionalFormatting>
  <conditionalFormatting sqref="M12:M14">
    <cfRule type="expression" dxfId="6214" priority="4939" stopIfTrue="1">
      <formula>$I12="TTL"</formula>
    </cfRule>
  </conditionalFormatting>
  <conditionalFormatting sqref="M12:M14">
    <cfRule type="expression" dxfId="6213" priority="4938" stopIfTrue="1">
      <formula>$I12="TTL"</formula>
    </cfRule>
  </conditionalFormatting>
  <conditionalFormatting sqref="M12:M14">
    <cfRule type="expression" dxfId="6212" priority="4937" stopIfTrue="1">
      <formula>$I12="TTL"</formula>
    </cfRule>
  </conditionalFormatting>
  <conditionalFormatting sqref="M12:M14">
    <cfRule type="expression" dxfId="6211" priority="4936" stopIfTrue="1">
      <formula>$I12="TTL"</formula>
    </cfRule>
  </conditionalFormatting>
  <conditionalFormatting sqref="M12:M14">
    <cfRule type="expression" dxfId="6210" priority="4935" stopIfTrue="1">
      <formula>$I12="TTL"</formula>
    </cfRule>
  </conditionalFormatting>
  <conditionalFormatting sqref="M12:M14">
    <cfRule type="expression" dxfId="6209" priority="4934" stopIfTrue="1">
      <formula>$I12="TTL"</formula>
    </cfRule>
  </conditionalFormatting>
  <conditionalFormatting sqref="M12:M14">
    <cfRule type="expression" dxfId="6208" priority="4933" stopIfTrue="1">
      <formula>$I12="TTL"</formula>
    </cfRule>
  </conditionalFormatting>
  <conditionalFormatting sqref="M10:M11">
    <cfRule type="expression" dxfId="6207" priority="4932" stopIfTrue="1">
      <formula>$I10="TTL"</formula>
    </cfRule>
  </conditionalFormatting>
  <conditionalFormatting sqref="M10:M11">
    <cfRule type="expression" dxfId="6206" priority="4931" stopIfTrue="1">
      <formula>$I10="TTL"</formula>
    </cfRule>
  </conditionalFormatting>
  <conditionalFormatting sqref="M10:M11">
    <cfRule type="expression" dxfId="6205" priority="4930" stopIfTrue="1">
      <formula>$I10="TTL"</formula>
    </cfRule>
  </conditionalFormatting>
  <conditionalFormatting sqref="M10:M11">
    <cfRule type="expression" dxfId="6204" priority="4929" stopIfTrue="1">
      <formula>$I10="TTL"</formula>
    </cfRule>
  </conditionalFormatting>
  <conditionalFormatting sqref="M10:M11">
    <cfRule type="expression" dxfId="6203" priority="4928" stopIfTrue="1">
      <formula>$I10="TTL"</formula>
    </cfRule>
  </conditionalFormatting>
  <conditionalFormatting sqref="M10:M11">
    <cfRule type="expression" dxfId="6202" priority="4927" stopIfTrue="1">
      <formula>$I10="TTL"</formula>
    </cfRule>
  </conditionalFormatting>
  <conditionalFormatting sqref="M10:M11">
    <cfRule type="expression" dxfId="6201" priority="4926" stopIfTrue="1">
      <formula>$I10="TTL"</formula>
    </cfRule>
  </conditionalFormatting>
  <conditionalFormatting sqref="M10:M11">
    <cfRule type="expression" dxfId="6200" priority="4925" stopIfTrue="1">
      <formula>$I10="TTL"</formula>
    </cfRule>
  </conditionalFormatting>
  <conditionalFormatting sqref="M10:M11">
    <cfRule type="expression" dxfId="6199" priority="4924" stopIfTrue="1">
      <formula>$I10="TTL"</formula>
    </cfRule>
  </conditionalFormatting>
  <conditionalFormatting sqref="M10:M11">
    <cfRule type="expression" dxfId="6198" priority="4923" stopIfTrue="1">
      <formula>$I10="TTL"</formula>
    </cfRule>
  </conditionalFormatting>
  <conditionalFormatting sqref="M10:M11">
    <cfRule type="expression" dxfId="6197" priority="4922" stopIfTrue="1">
      <formula>$I10="TTL"</formula>
    </cfRule>
  </conditionalFormatting>
  <conditionalFormatting sqref="M10:M11">
    <cfRule type="expression" dxfId="6196" priority="4921" stopIfTrue="1">
      <formula>$I10="TTL"</formula>
    </cfRule>
  </conditionalFormatting>
  <conditionalFormatting sqref="M10:M11">
    <cfRule type="expression" dxfId="6195" priority="4920" stopIfTrue="1">
      <formula>$I10="TTL"</formula>
    </cfRule>
  </conditionalFormatting>
  <conditionalFormatting sqref="M10:M11">
    <cfRule type="expression" dxfId="6194" priority="4919" stopIfTrue="1">
      <formula>$I10="TTL"</formula>
    </cfRule>
  </conditionalFormatting>
  <conditionalFormatting sqref="M10:M11">
    <cfRule type="expression" dxfId="6193" priority="4918" stopIfTrue="1">
      <formula>$I10="TTL"</formula>
    </cfRule>
  </conditionalFormatting>
  <conditionalFormatting sqref="M10:M11">
    <cfRule type="expression" dxfId="6192" priority="4917" stopIfTrue="1">
      <formula>$I10="TTL"</formula>
    </cfRule>
  </conditionalFormatting>
  <conditionalFormatting sqref="M10:M11">
    <cfRule type="expression" dxfId="6191" priority="4916" stopIfTrue="1">
      <formula>$I10="TTL"</formula>
    </cfRule>
  </conditionalFormatting>
  <conditionalFormatting sqref="M10:M11">
    <cfRule type="expression" dxfId="6190" priority="4915" stopIfTrue="1">
      <formula>$I10="TTL"</formula>
    </cfRule>
  </conditionalFormatting>
  <conditionalFormatting sqref="M10:M11">
    <cfRule type="expression" dxfId="6189" priority="4914" stopIfTrue="1">
      <formula>$I10="TTL"</formula>
    </cfRule>
  </conditionalFormatting>
  <conditionalFormatting sqref="M10:M11">
    <cfRule type="expression" dxfId="6188" priority="4913" stopIfTrue="1">
      <formula>$I10="TTL"</formula>
    </cfRule>
  </conditionalFormatting>
  <conditionalFormatting sqref="M10:M11">
    <cfRule type="expression" dxfId="6187" priority="4912" stopIfTrue="1">
      <formula>$I10="TTL"</formula>
    </cfRule>
  </conditionalFormatting>
  <conditionalFormatting sqref="M10:M11">
    <cfRule type="expression" dxfId="6186" priority="4911" stopIfTrue="1">
      <formula>$I10="TTL"</formula>
    </cfRule>
  </conditionalFormatting>
  <conditionalFormatting sqref="M10:M11">
    <cfRule type="expression" dxfId="6185" priority="4910" stopIfTrue="1">
      <formula>$I10="TTL"</formula>
    </cfRule>
  </conditionalFormatting>
  <conditionalFormatting sqref="M10:M11">
    <cfRule type="expression" dxfId="6184" priority="4909" stopIfTrue="1">
      <formula>$I10="TTL"</formula>
    </cfRule>
  </conditionalFormatting>
  <conditionalFormatting sqref="M10:M11">
    <cfRule type="expression" dxfId="6183" priority="4908" stopIfTrue="1">
      <formula>$I10="TTL"</formula>
    </cfRule>
  </conditionalFormatting>
  <conditionalFormatting sqref="M10:M11">
    <cfRule type="expression" dxfId="6182" priority="4907" stopIfTrue="1">
      <formula>$I10="TTL"</formula>
    </cfRule>
  </conditionalFormatting>
  <conditionalFormatting sqref="M10:M11">
    <cfRule type="expression" dxfId="6181" priority="4906" stopIfTrue="1">
      <formula>$I10="TTL"</formula>
    </cfRule>
  </conditionalFormatting>
  <conditionalFormatting sqref="M10:M11">
    <cfRule type="expression" dxfId="6180" priority="4905" stopIfTrue="1">
      <formula>$I10="TTL"</formula>
    </cfRule>
  </conditionalFormatting>
  <conditionalFormatting sqref="M10:M11">
    <cfRule type="expression" dxfId="6179" priority="4904" stopIfTrue="1">
      <formula>$I10="TTL"</formula>
    </cfRule>
  </conditionalFormatting>
  <conditionalFormatting sqref="M10:M11">
    <cfRule type="expression" dxfId="6178" priority="4903" stopIfTrue="1">
      <formula>$I10="TTL"</formula>
    </cfRule>
  </conditionalFormatting>
  <conditionalFormatting sqref="M10:M11">
    <cfRule type="expression" dxfId="6177" priority="4902" stopIfTrue="1">
      <formula>$I10="TTL"</formula>
    </cfRule>
  </conditionalFormatting>
  <conditionalFormatting sqref="M10:M11">
    <cfRule type="expression" dxfId="6176" priority="4901" stopIfTrue="1">
      <formula>$I10="TTL"</formula>
    </cfRule>
  </conditionalFormatting>
  <conditionalFormatting sqref="M10:M11">
    <cfRule type="expression" dxfId="6175" priority="4900" stopIfTrue="1">
      <formula>$I10="TTL"</formula>
    </cfRule>
  </conditionalFormatting>
  <conditionalFormatting sqref="M10:M11">
    <cfRule type="expression" dxfId="6174" priority="4899" stopIfTrue="1">
      <formula>$I10="TTL"</formula>
    </cfRule>
  </conditionalFormatting>
  <conditionalFormatting sqref="M10:M11">
    <cfRule type="expression" dxfId="6173" priority="4898" stopIfTrue="1">
      <formula>$I10="TTL"</formula>
    </cfRule>
  </conditionalFormatting>
  <conditionalFormatting sqref="M10:M11">
    <cfRule type="expression" dxfId="6172" priority="4897" stopIfTrue="1">
      <formula>$I10="TTL"</formula>
    </cfRule>
  </conditionalFormatting>
  <conditionalFormatting sqref="M10:M11">
    <cfRule type="expression" dxfId="6171" priority="4896" stopIfTrue="1">
      <formula>$I10="TTL"</formula>
    </cfRule>
  </conditionalFormatting>
  <conditionalFormatting sqref="M10:M11">
    <cfRule type="expression" dxfId="6170" priority="4895" stopIfTrue="1">
      <formula>$I10="TTL"</formula>
    </cfRule>
  </conditionalFormatting>
  <conditionalFormatting sqref="M10:M11">
    <cfRule type="expression" dxfId="6169" priority="4894" stopIfTrue="1">
      <formula>$I10="TTL"</formula>
    </cfRule>
  </conditionalFormatting>
  <conditionalFormatting sqref="M10:M11">
    <cfRule type="expression" dxfId="6168" priority="4893" stopIfTrue="1">
      <formula>$I10="TTL"</formula>
    </cfRule>
  </conditionalFormatting>
  <conditionalFormatting sqref="M10:M11">
    <cfRule type="expression" dxfId="6167" priority="4892" stopIfTrue="1">
      <formula>$I10="TTL"</formula>
    </cfRule>
  </conditionalFormatting>
  <conditionalFormatting sqref="M10:M11">
    <cfRule type="expression" dxfId="6166" priority="4891" stopIfTrue="1">
      <formula>$I10="TTL"</formula>
    </cfRule>
  </conditionalFormatting>
  <conditionalFormatting sqref="M10:M11">
    <cfRule type="expression" dxfId="6165" priority="4890" stopIfTrue="1">
      <formula>$I10="TTL"</formula>
    </cfRule>
  </conditionalFormatting>
  <conditionalFormatting sqref="M10:M11">
    <cfRule type="expression" dxfId="6164" priority="4889" stopIfTrue="1">
      <formula>$I10="TTL"</formula>
    </cfRule>
  </conditionalFormatting>
  <conditionalFormatting sqref="M10:M11">
    <cfRule type="expression" dxfId="6163" priority="4888" stopIfTrue="1">
      <formula>$I10="TTL"</formula>
    </cfRule>
  </conditionalFormatting>
  <conditionalFormatting sqref="M10:M11">
    <cfRule type="expression" dxfId="6162" priority="4887" stopIfTrue="1">
      <formula>$I10="TTL"</formula>
    </cfRule>
  </conditionalFormatting>
  <conditionalFormatting sqref="M10:M11">
    <cfRule type="expression" dxfId="6161" priority="4886" stopIfTrue="1">
      <formula>$I10="TTL"</formula>
    </cfRule>
  </conditionalFormatting>
  <conditionalFormatting sqref="M10:M11">
    <cfRule type="expression" dxfId="6160" priority="4885" stopIfTrue="1">
      <formula>$I10="TTL"</formula>
    </cfRule>
  </conditionalFormatting>
  <conditionalFormatting sqref="M10:M11">
    <cfRule type="expression" dxfId="6159" priority="4884" stopIfTrue="1">
      <formula>$I10="TTL"</formula>
    </cfRule>
  </conditionalFormatting>
  <conditionalFormatting sqref="M10:M11">
    <cfRule type="expression" dxfId="6158" priority="4883" stopIfTrue="1">
      <formula>$I10="TTL"</formula>
    </cfRule>
  </conditionalFormatting>
  <conditionalFormatting sqref="M10:M11">
    <cfRule type="expression" dxfId="6157" priority="4882" stopIfTrue="1">
      <formula>$I10="TTL"</formula>
    </cfRule>
  </conditionalFormatting>
  <conditionalFormatting sqref="M10:M11">
    <cfRule type="expression" dxfId="6156" priority="4881" stopIfTrue="1">
      <formula>$I10="TTL"</formula>
    </cfRule>
  </conditionalFormatting>
  <conditionalFormatting sqref="M10:M11">
    <cfRule type="expression" dxfId="6155" priority="4880" stopIfTrue="1">
      <formula>$I10="TTL"</formula>
    </cfRule>
  </conditionalFormatting>
  <conditionalFormatting sqref="M10:M11">
    <cfRule type="expression" dxfId="6154" priority="4879" stopIfTrue="1">
      <formula>$I10="TTL"</formula>
    </cfRule>
  </conditionalFormatting>
  <conditionalFormatting sqref="M10:M11">
    <cfRule type="expression" dxfId="6153" priority="4878" stopIfTrue="1">
      <formula>$I10="TTL"</formula>
    </cfRule>
  </conditionalFormatting>
  <conditionalFormatting sqref="M10:M11">
    <cfRule type="expression" dxfId="6152" priority="4877" stopIfTrue="1">
      <formula>$I10="TTL"</formula>
    </cfRule>
  </conditionalFormatting>
  <conditionalFormatting sqref="M10:M11">
    <cfRule type="expression" dxfId="6151" priority="4876" stopIfTrue="1">
      <formula>$I10="TTL"</formula>
    </cfRule>
  </conditionalFormatting>
  <conditionalFormatting sqref="M10:M11">
    <cfRule type="expression" dxfId="6150" priority="4875" stopIfTrue="1">
      <formula>$I10="TTL"</formula>
    </cfRule>
  </conditionalFormatting>
  <conditionalFormatting sqref="M10:M11">
    <cfRule type="expression" dxfId="6149" priority="4874" stopIfTrue="1">
      <formula>$I10="TTL"</formula>
    </cfRule>
  </conditionalFormatting>
  <conditionalFormatting sqref="M10:M11">
    <cfRule type="expression" dxfId="6148" priority="4873" stopIfTrue="1">
      <formula>$I10="TTL"</formula>
    </cfRule>
  </conditionalFormatting>
  <conditionalFormatting sqref="M10:M11">
    <cfRule type="expression" dxfId="6147" priority="4872" stopIfTrue="1">
      <formula>$I10="TTL"</formula>
    </cfRule>
  </conditionalFormatting>
  <conditionalFormatting sqref="M10:M11">
    <cfRule type="expression" dxfId="6146" priority="4871" stopIfTrue="1">
      <formula>$I10="TTL"</formula>
    </cfRule>
  </conditionalFormatting>
  <conditionalFormatting sqref="M10:M11">
    <cfRule type="expression" dxfId="6145" priority="4870" stopIfTrue="1">
      <formula>$I10="TTL"</formula>
    </cfRule>
  </conditionalFormatting>
  <conditionalFormatting sqref="M10:M11">
    <cfRule type="expression" dxfId="6144" priority="4869" stopIfTrue="1">
      <formula>$I10="TTL"</formula>
    </cfRule>
  </conditionalFormatting>
  <conditionalFormatting sqref="M10:M11">
    <cfRule type="expression" dxfId="6143" priority="4868" stopIfTrue="1">
      <formula>$I10="TTL"</formula>
    </cfRule>
  </conditionalFormatting>
  <conditionalFormatting sqref="M10:M11">
    <cfRule type="expression" dxfId="6142" priority="4867" stopIfTrue="1">
      <formula>$I10="TTL"</formula>
    </cfRule>
  </conditionalFormatting>
  <conditionalFormatting sqref="M10:M11">
    <cfRule type="expression" dxfId="6141" priority="4866" stopIfTrue="1">
      <formula>$I10="TTL"</formula>
    </cfRule>
  </conditionalFormatting>
  <conditionalFormatting sqref="M10:M11">
    <cfRule type="expression" dxfId="6140" priority="4865" stopIfTrue="1">
      <formula>$I10="TTL"</formula>
    </cfRule>
  </conditionalFormatting>
  <conditionalFormatting sqref="M10:M11">
    <cfRule type="expression" dxfId="6139" priority="4864" stopIfTrue="1">
      <formula>$I10="TTL"</formula>
    </cfRule>
  </conditionalFormatting>
  <conditionalFormatting sqref="M10:M11">
    <cfRule type="expression" dxfId="6138" priority="4863" stopIfTrue="1">
      <formula>$I10="TTL"</formula>
    </cfRule>
  </conditionalFormatting>
  <conditionalFormatting sqref="M10:M11">
    <cfRule type="expression" dxfId="6137" priority="4862" stopIfTrue="1">
      <formula>$I10="TTL"</formula>
    </cfRule>
  </conditionalFormatting>
  <conditionalFormatting sqref="M10:M11">
    <cfRule type="expression" dxfId="6136" priority="4861" stopIfTrue="1">
      <formula>$I10="TTL"</formula>
    </cfRule>
  </conditionalFormatting>
  <conditionalFormatting sqref="M10:M11">
    <cfRule type="expression" dxfId="6135" priority="4860" stopIfTrue="1">
      <formula>$I10="TTL"</formula>
    </cfRule>
  </conditionalFormatting>
  <conditionalFormatting sqref="M10:M11">
    <cfRule type="expression" dxfId="6134" priority="4859" stopIfTrue="1">
      <formula>$I10="TTL"</formula>
    </cfRule>
  </conditionalFormatting>
  <conditionalFormatting sqref="M10:M11">
    <cfRule type="expression" dxfId="6133" priority="4858" stopIfTrue="1">
      <formula>$I10="TTL"</formula>
    </cfRule>
  </conditionalFormatting>
  <conditionalFormatting sqref="M10:M11">
    <cfRule type="expression" dxfId="6132" priority="4857" stopIfTrue="1">
      <formula>$I10="TTL"</formula>
    </cfRule>
  </conditionalFormatting>
  <conditionalFormatting sqref="M10:M11">
    <cfRule type="expression" dxfId="6131" priority="4856" stopIfTrue="1">
      <formula>$I10="TTL"</formula>
    </cfRule>
  </conditionalFormatting>
  <conditionalFormatting sqref="M10:M11">
    <cfRule type="expression" dxfId="6130" priority="4855" stopIfTrue="1">
      <formula>$I10="TTL"</formula>
    </cfRule>
  </conditionalFormatting>
  <conditionalFormatting sqref="M10:M11">
    <cfRule type="expression" dxfId="6129" priority="4854" stopIfTrue="1">
      <formula>$I10="TTL"</formula>
    </cfRule>
  </conditionalFormatting>
  <conditionalFormatting sqref="M10:M11">
    <cfRule type="expression" dxfId="6128" priority="4853" stopIfTrue="1">
      <formula>$I10="TTL"</formula>
    </cfRule>
  </conditionalFormatting>
  <conditionalFormatting sqref="M10:M11">
    <cfRule type="expression" dxfId="6127" priority="4852" stopIfTrue="1">
      <formula>$I10="TTL"</formula>
    </cfRule>
  </conditionalFormatting>
  <conditionalFormatting sqref="M10:M11">
    <cfRule type="expression" dxfId="6126" priority="4851" stopIfTrue="1">
      <formula>$I10="TTL"</formula>
    </cfRule>
  </conditionalFormatting>
  <conditionalFormatting sqref="M10:M11">
    <cfRule type="expression" dxfId="6125" priority="4850" stopIfTrue="1">
      <formula>$I10="TTL"</formula>
    </cfRule>
  </conditionalFormatting>
  <conditionalFormatting sqref="M10:M11">
    <cfRule type="expression" dxfId="6124" priority="4849" stopIfTrue="1">
      <formula>$I10="TTL"</formula>
    </cfRule>
  </conditionalFormatting>
  <conditionalFormatting sqref="M10:M11">
    <cfRule type="expression" dxfId="6123" priority="4848" stopIfTrue="1">
      <formula>$I10="TTL"</formula>
    </cfRule>
  </conditionalFormatting>
  <conditionalFormatting sqref="M10:M11">
    <cfRule type="expression" dxfId="6122" priority="4847" stopIfTrue="1">
      <formula>$I10="TTL"</formula>
    </cfRule>
  </conditionalFormatting>
  <conditionalFormatting sqref="M10:M11">
    <cfRule type="expression" dxfId="6121" priority="4846" stopIfTrue="1">
      <formula>$I10="TTL"</formula>
    </cfRule>
  </conditionalFormatting>
  <conditionalFormatting sqref="M10:M11">
    <cfRule type="expression" dxfId="6120" priority="4845" stopIfTrue="1">
      <formula>$I10="TTL"</formula>
    </cfRule>
  </conditionalFormatting>
  <conditionalFormatting sqref="M10:M11">
    <cfRule type="expression" dxfId="6119" priority="4844" stopIfTrue="1">
      <formula>$I10="TTL"</formula>
    </cfRule>
  </conditionalFormatting>
  <conditionalFormatting sqref="M10:M11">
    <cfRule type="expression" dxfId="6118" priority="4843" stopIfTrue="1">
      <formula>$I10="TTL"</formula>
    </cfRule>
  </conditionalFormatting>
  <conditionalFormatting sqref="M10:M11">
    <cfRule type="expression" dxfId="6117" priority="4842" stopIfTrue="1">
      <formula>$I10="TTL"</formula>
    </cfRule>
  </conditionalFormatting>
  <conditionalFormatting sqref="M10:M11">
    <cfRule type="expression" dxfId="6116" priority="4841" stopIfTrue="1">
      <formula>$I10="TTL"</formula>
    </cfRule>
  </conditionalFormatting>
  <conditionalFormatting sqref="M10:M11">
    <cfRule type="expression" dxfId="6115" priority="4840" stopIfTrue="1">
      <formula>$I10="TTL"</formula>
    </cfRule>
  </conditionalFormatting>
  <conditionalFormatting sqref="M10:M11">
    <cfRule type="expression" dxfId="6114" priority="4839" stopIfTrue="1">
      <formula>$I10="TTL"</formula>
    </cfRule>
  </conditionalFormatting>
  <conditionalFormatting sqref="M10:M11">
    <cfRule type="expression" dxfId="6113" priority="4838" stopIfTrue="1">
      <formula>$I10="TTL"</formula>
    </cfRule>
  </conditionalFormatting>
  <conditionalFormatting sqref="M10:M11">
    <cfRule type="expression" dxfId="6112" priority="4837" stopIfTrue="1">
      <formula>$I10="TTL"</formula>
    </cfRule>
  </conditionalFormatting>
  <conditionalFormatting sqref="M10:M11">
    <cfRule type="expression" dxfId="6111" priority="4836" stopIfTrue="1">
      <formula>$I10="TTL"</formula>
    </cfRule>
  </conditionalFormatting>
  <conditionalFormatting sqref="M10:M11">
    <cfRule type="expression" dxfId="6110" priority="4835" stopIfTrue="1">
      <formula>$I10="TTL"</formula>
    </cfRule>
  </conditionalFormatting>
  <conditionalFormatting sqref="M10:M11">
    <cfRule type="expression" dxfId="6109" priority="4834" stopIfTrue="1">
      <formula>$I10="TTL"</formula>
    </cfRule>
  </conditionalFormatting>
  <conditionalFormatting sqref="M10:M11">
    <cfRule type="expression" dxfId="6108" priority="4833" stopIfTrue="1">
      <formula>$I10="TTL"</formula>
    </cfRule>
  </conditionalFormatting>
  <conditionalFormatting sqref="M10:M11">
    <cfRule type="expression" dxfId="6107" priority="4832" stopIfTrue="1">
      <formula>$I10="TTL"</formula>
    </cfRule>
  </conditionalFormatting>
  <conditionalFormatting sqref="M10:M11">
    <cfRule type="expression" dxfId="6106" priority="4831" stopIfTrue="1">
      <formula>$I10="TTL"</formula>
    </cfRule>
  </conditionalFormatting>
  <conditionalFormatting sqref="M10:M11">
    <cfRule type="expression" dxfId="6105" priority="4830" stopIfTrue="1">
      <formula>$I10="TTL"</formula>
    </cfRule>
  </conditionalFormatting>
  <conditionalFormatting sqref="M10:M11">
    <cfRule type="expression" dxfId="6104" priority="4829" stopIfTrue="1">
      <formula>$I10="TTL"</formula>
    </cfRule>
  </conditionalFormatting>
  <conditionalFormatting sqref="M10:M11">
    <cfRule type="expression" dxfId="6103" priority="4828" stopIfTrue="1">
      <formula>$I10="TTL"</formula>
    </cfRule>
  </conditionalFormatting>
  <conditionalFormatting sqref="M10:M11">
    <cfRule type="expression" dxfId="6102" priority="4827" stopIfTrue="1">
      <formula>$I10="TTL"</formula>
    </cfRule>
  </conditionalFormatting>
  <conditionalFormatting sqref="M10:M11">
    <cfRule type="expression" dxfId="6101" priority="4826" stopIfTrue="1">
      <formula>$I10="TTL"</formula>
    </cfRule>
  </conditionalFormatting>
  <conditionalFormatting sqref="M10:M11">
    <cfRule type="expression" dxfId="6100" priority="4825" stopIfTrue="1">
      <formula>$I10="TTL"</formula>
    </cfRule>
  </conditionalFormatting>
  <conditionalFormatting sqref="M10:M11">
    <cfRule type="expression" dxfId="6099" priority="4824" stopIfTrue="1">
      <formula>$I10="TTL"</formula>
    </cfRule>
  </conditionalFormatting>
  <conditionalFormatting sqref="M10:M11">
    <cfRule type="expression" dxfId="6098" priority="4823" stopIfTrue="1">
      <formula>$I10="TTL"</formula>
    </cfRule>
  </conditionalFormatting>
  <conditionalFormatting sqref="M10:M11">
    <cfRule type="expression" dxfId="6097" priority="4822" stopIfTrue="1">
      <formula>$I10="TTL"</formula>
    </cfRule>
  </conditionalFormatting>
  <conditionalFormatting sqref="M10:M11">
    <cfRule type="expression" dxfId="6096" priority="4821" stopIfTrue="1">
      <formula>$I10="TTL"</formula>
    </cfRule>
  </conditionalFormatting>
  <conditionalFormatting sqref="M10:M11">
    <cfRule type="expression" dxfId="6095" priority="4820" stopIfTrue="1">
      <formula>$I10="TTL"</formula>
    </cfRule>
  </conditionalFormatting>
  <conditionalFormatting sqref="M10:M11">
    <cfRule type="expression" dxfId="6094" priority="4819" stopIfTrue="1">
      <formula>$I10="TTL"</formula>
    </cfRule>
  </conditionalFormatting>
  <conditionalFormatting sqref="M10:M11">
    <cfRule type="expression" dxfId="6093" priority="4818" stopIfTrue="1">
      <formula>$I10="TTL"</formula>
    </cfRule>
  </conditionalFormatting>
  <conditionalFormatting sqref="M10:M11">
    <cfRule type="expression" dxfId="6092" priority="4817" stopIfTrue="1">
      <formula>$I10="TTL"</formula>
    </cfRule>
  </conditionalFormatting>
  <conditionalFormatting sqref="M10:M11">
    <cfRule type="expression" dxfId="6091" priority="4816" stopIfTrue="1">
      <formula>$I10="TTL"</formula>
    </cfRule>
  </conditionalFormatting>
  <conditionalFormatting sqref="M10:M11">
    <cfRule type="expression" dxfId="6090" priority="4815" stopIfTrue="1">
      <formula>$I10="TTL"</formula>
    </cfRule>
  </conditionalFormatting>
  <conditionalFormatting sqref="M10:M11">
    <cfRule type="expression" dxfId="6089" priority="4814" stopIfTrue="1">
      <formula>$I10="TTL"</formula>
    </cfRule>
  </conditionalFormatting>
  <conditionalFormatting sqref="M10:M11">
    <cfRule type="expression" dxfId="6088" priority="4813" stopIfTrue="1">
      <formula>$I10="TTL"</formula>
    </cfRule>
  </conditionalFormatting>
  <conditionalFormatting sqref="M10:M11">
    <cfRule type="expression" dxfId="6087" priority="4812" stopIfTrue="1">
      <formula>$I10="TTL"</formula>
    </cfRule>
  </conditionalFormatting>
  <conditionalFormatting sqref="M10:M11">
    <cfRule type="expression" dxfId="6086" priority="4811" stopIfTrue="1">
      <formula>$I10="TTL"</formula>
    </cfRule>
  </conditionalFormatting>
  <conditionalFormatting sqref="M10:M11">
    <cfRule type="expression" dxfId="6085" priority="4810" stopIfTrue="1">
      <formula>$I10="TTL"</formula>
    </cfRule>
  </conditionalFormatting>
  <conditionalFormatting sqref="M10:M11">
    <cfRule type="expression" dxfId="6084" priority="4809" stopIfTrue="1">
      <formula>$I10="TTL"</formula>
    </cfRule>
  </conditionalFormatting>
  <conditionalFormatting sqref="M10:M11">
    <cfRule type="expression" dxfId="6083" priority="4808" stopIfTrue="1">
      <formula>$I10="TTL"</formula>
    </cfRule>
  </conditionalFormatting>
  <conditionalFormatting sqref="M10:M11">
    <cfRule type="expression" dxfId="6082" priority="4807" stopIfTrue="1">
      <formula>$I10="TTL"</formula>
    </cfRule>
  </conditionalFormatting>
  <conditionalFormatting sqref="M10:M11">
    <cfRule type="expression" dxfId="6081" priority="4806" stopIfTrue="1">
      <formula>$I10="TTL"</formula>
    </cfRule>
  </conditionalFormatting>
  <conditionalFormatting sqref="M10:M11">
    <cfRule type="expression" dxfId="6080" priority="4805" stopIfTrue="1">
      <formula>$I10="TTL"</formula>
    </cfRule>
  </conditionalFormatting>
  <conditionalFormatting sqref="M10:M11">
    <cfRule type="expression" dxfId="6079" priority="4804" stopIfTrue="1">
      <formula>$I10="TTL"</formula>
    </cfRule>
  </conditionalFormatting>
  <conditionalFormatting sqref="M10:M11">
    <cfRule type="expression" dxfId="6078" priority="4803" stopIfTrue="1">
      <formula>$I10="TTL"</formula>
    </cfRule>
  </conditionalFormatting>
  <conditionalFormatting sqref="M10:M11">
    <cfRule type="expression" dxfId="6077" priority="4802" stopIfTrue="1">
      <formula>$I10="TTL"</formula>
    </cfRule>
  </conditionalFormatting>
  <conditionalFormatting sqref="M10:M11">
    <cfRule type="expression" dxfId="6076" priority="4801" stopIfTrue="1">
      <formula>$I10="TTL"</formula>
    </cfRule>
  </conditionalFormatting>
  <conditionalFormatting sqref="M10:M11">
    <cfRule type="expression" dxfId="6075" priority="4800" stopIfTrue="1">
      <formula>$I10="TTL"</formula>
    </cfRule>
  </conditionalFormatting>
  <conditionalFormatting sqref="M10:M11">
    <cfRule type="expression" dxfId="6074" priority="4799" stopIfTrue="1">
      <formula>$I10="TTL"</formula>
    </cfRule>
  </conditionalFormatting>
  <conditionalFormatting sqref="M10:M11">
    <cfRule type="expression" dxfId="6073" priority="4798" stopIfTrue="1">
      <formula>$I10="TTL"</formula>
    </cfRule>
  </conditionalFormatting>
  <conditionalFormatting sqref="M10:M11">
    <cfRule type="expression" dxfId="6072" priority="4797" stopIfTrue="1">
      <formula>$I10="TTL"</formula>
    </cfRule>
  </conditionalFormatting>
  <conditionalFormatting sqref="M10:M11">
    <cfRule type="expression" dxfId="6071" priority="4796" stopIfTrue="1">
      <formula>$I10="TTL"</formula>
    </cfRule>
  </conditionalFormatting>
  <conditionalFormatting sqref="M10:M11">
    <cfRule type="expression" dxfId="6070" priority="4795" stopIfTrue="1">
      <formula>$I10="TTL"</formula>
    </cfRule>
  </conditionalFormatting>
  <conditionalFormatting sqref="M10:M11">
    <cfRule type="expression" dxfId="6069" priority="4794" stopIfTrue="1">
      <formula>$I10="TTL"</formula>
    </cfRule>
  </conditionalFormatting>
  <conditionalFormatting sqref="M10:M11">
    <cfRule type="expression" dxfId="6068" priority="4793" stopIfTrue="1">
      <formula>$I10="TTL"</formula>
    </cfRule>
  </conditionalFormatting>
  <conditionalFormatting sqref="M10:M11">
    <cfRule type="expression" dxfId="6067" priority="4792" stopIfTrue="1">
      <formula>$I10="TTL"</formula>
    </cfRule>
  </conditionalFormatting>
  <conditionalFormatting sqref="M10:M11">
    <cfRule type="expression" dxfId="6066" priority="4791" stopIfTrue="1">
      <formula>$I10="TTL"</formula>
    </cfRule>
  </conditionalFormatting>
  <conditionalFormatting sqref="M10:M11">
    <cfRule type="expression" dxfId="6065" priority="4790" stopIfTrue="1">
      <formula>$I10="TTL"</formula>
    </cfRule>
  </conditionalFormatting>
  <conditionalFormatting sqref="M10:M11">
    <cfRule type="expression" dxfId="6064" priority="4789" stopIfTrue="1">
      <formula>$I10="TTL"</formula>
    </cfRule>
  </conditionalFormatting>
  <conditionalFormatting sqref="M10:M11">
    <cfRule type="expression" dxfId="6063" priority="4788" stopIfTrue="1">
      <formula>$I10="TTL"</formula>
    </cfRule>
  </conditionalFormatting>
  <conditionalFormatting sqref="M10:M11">
    <cfRule type="expression" dxfId="6062" priority="4787" stopIfTrue="1">
      <formula>$I10="TTL"</formula>
    </cfRule>
  </conditionalFormatting>
  <conditionalFormatting sqref="M10:M11">
    <cfRule type="expression" dxfId="6061" priority="4786" stopIfTrue="1">
      <formula>$I10="TTL"</formula>
    </cfRule>
  </conditionalFormatting>
  <conditionalFormatting sqref="M10:M11">
    <cfRule type="expression" dxfId="6060" priority="4785" stopIfTrue="1">
      <formula>$I10="TTL"</formula>
    </cfRule>
  </conditionalFormatting>
  <conditionalFormatting sqref="M10:M11">
    <cfRule type="expression" dxfId="6059" priority="4784" stopIfTrue="1">
      <formula>$I10="TTL"</formula>
    </cfRule>
  </conditionalFormatting>
  <conditionalFormatting sqref="M10:M11">
    <cfRule type="expression" dxfId="6058" priority="4783" stopIfTrue="1">
      <formula>$I10="TTL"</formula>
    </cfRule>
  </conditionalFormatting>
  <conditionalFormatting sqref="M10:M11">
    <cfRule type="expression" dxfId="6057" priority="4782" stopIfTrue="1">
      <formula>$I10="TTL"</formula>
    </cfRule>
  </conditionalFormatting>
  <conditionalFormatting sqref="M10:M11">
    <cfRule type="expression" dxfId="6056" priority="4781" stopIfTrue="1">
      <formula>$I10="TTL"</formula>
    </cfRule>
  </conditionalFormatting>
  <conditionalFormatting sqref="M10:M11">
    <cfRule type="expression" dxfId="6055" priority="4780" stopIfTrue="1">
      <formula>$I10="TTL"</formula>
    </cfRule>
  </conditionalFormatting>
  <conditionalFormatting sqref="M10:M11">
    <cfRule type="expression" dxfId="6054" priority="4779" stopIfTrue="1">
      <formula>$I10="TTL"</formula>
    </cfRule>
  </conditionalFormatting>
  <conditionalFormatting sqref="M10:M11">
    <cfRule type="expression" dxfId="6053" priority="4778" stopIfTrue="1">
      <formula>$I10="TTL"</formula>
    </cfRule>
  </conditionalFormatting>
  <conditionalFormatting sqref="M10:M11">
    <cfRule type="expression" dxfId="6052" priority="4777" stopIfTrue="1">
      <formula>$I10="TTL"</formula>
    </cfRule>
  </conditionalFormatting>
  <conditionalFormatting sqref="M10:M11">
    <cfRule type="expression" dxfId="6051" priority="4776" stopIfTrue="1">
      <formula>$I10="TTL"</formula>
    </cfRule>
  </conditionalFormatting>
  <conditionalFormatting sqref="M10:M11">
    <cfRule type="expression" dxfId="6050" priority="4775" stopIfTrue="1">
      <formula>$I10="TTL"</formula>
    </cfRule>
  </conditionalFormatting>
  <conditionalFormatting sqref="M10:M11">
    <cfRule type="expression" dxfId="6049" priority="4774" stopIfTrue="1">
      <formula>$I10="TTL"</formula>
    </cfRule>
  </conditionalFormatting>
  <conditionalFormatting sqref="M10:M11">
    <cfRule type="expression" dxfId="6048" priority="4773" stopIfTrue="1">
      <formula>$I10="TTL"</formula>
    </cfRule>
  </conditionalFormatting>
  <conditionalFormatting sqref="M10:M11">
    <cfRule type="expression" dxfId="6047" priority="4772" stopIfTrue="1">
      <formula>$I10="TTL"</formula>
    </cfRule>
  </conditionalFormatting>
  <conditionalFormatting sqref="M10:M11">
    <cfRule type="expression" dxfId="6046" priority="4771" stopIfTrue="1">
      <formula>$I10="TTL"</formula>
    </cfRule>
  </conditionalFormatting>
  <conditionalFormatting sqref="M10:M11">
    <cfRule type="expression" dxfId="6045" priority="4770" stopIfTrue="1">
      <formula>$I10="TTL"</formula>
    </cfRule>
  </conditionalFormatting>
  <conditionalFormatting sqref="M10:M11">
    <cfRule type="expression" dxfId="6044" priority="4769" stopIfTrue="1">
      <formula>$I10="TTL"</formula>
    </cfRule>
  </conditionalFormatting>
  <conditionalFormatting sqref="M10:M11">
    <cfRule type="expression" dxfId="6043" priority="4768" stopIfTrue="1">
      <formula>$I10="TTL"</formula>
    </cfRule>
  </conditionalFormatting>
  <conditionalFormatting sqref="M10:M11">
    <cfRule type="expression" dxfId="6042" priority="4767" stopIfTrue="1">
      <formula>$I10="TTL"</formula>
    </cfRule>
  </conditionalFormatting>
  <conditionalFormatting sqref="M10:M11">
    <cfRule type="expression" dxfId="6041" priority="4766" stopIfTrue="1">
      <formula>$I10="TTL"</formula>
    </cfRule>
  </conditionalFormatting>
  <conditionalFormatting sqref="M10:M11">
    <cfRule type="expression" dxfId="6040" priority="4765" stopIfTrue="1">
      <formula>$I10="TTL"</formula>
    </cfRule>
  </conditionalFormatting>
  <conditionalFormatting sqref="M10:M11">
    <cfRule type="expression" dxfId="6039" priority="4764" stopIfTrue="1">
      <formula>$I10="TTL"</formula>
    </cfRule>
  </conditionalFormatting>
  <conditionalFormatting sqref="M10:M11">
    <cfRule type="expression" dxfId="6038" priority="4763" stopIfTrue="1">
      <formula>$I10="TTL"</formula>
    </cfRule>
  </conditionalFormatting>
  <conditionalFormatting sqref="M10:M11">
    <cfRule type="expression" dxfId="6037" priority="4762" stopIfTrue="1">
      <formula>$I10="TTL"</formula>
    </cfRule>
  </conditionalFormatting>
  <conditionalFormatting sqref="M10:M11">
    <cfRule type="expression" dxfId="6036" priority="4761" stopIfTrue="1">
      <formula>$I10="TTL"</formula>
    </cfRule>
  </conditionalFormatting>
  <conditionalFormatting sqref="M10:M11">
    <cfRule type="expression" dxfId="6035" priority="4760" stopIfTrue="1">
      <formula>$I10="TTL"</formula>
    </cfRule>
  </conditionalFormatting>
  <conditionalFormatting sqref="M10:M11">
    <cfRule type="expression" dxfId="6034" priority="4759" stopIfTrue="1">
      <formula>$I10="TTL"</formula>
    </cfRule>
  </conditionalFormatting>
  <conditionalFormatting sqref="M10:M11">
    <cfRule type="expression" dxfId="6033" priority="4758" stopIfTrue="1">
      <formula>$I10="TTL"</formula>
    </cfRule>
  </conditionalFormatting>
  <conditionalFormatting sqref="M10:M11">
    <cfRule type="expression" dxfId="6032" priority="4757" stopIfTrue="1">
      <formula>$I10="TTL"</formula>
    </cfRule>
  </conditionalFormatting>
  <conditionalFormatting sqref="M10:M11">
    <cfRule type="expression" dxfId="6031" priority="4756" stopIfTrue="1">
      <formula>$I10="TTL"</formula>
    </cfRule>
  </conditionalFormatting>
  <conditionalFormatting sqref="M10:M11">
    <cfRule type="expression" dxfId="6030" priority="4755" stopIfTrue="1">
      <formula>$I10="TTL"</formula>
    </cfRule>
  </conditionalFormatting>
  <conditionalFormatting sqref="M10:M11">
    <cfRule type="expression" dxfId="6029" priority="4754" stopIfTrue="1">
      <formula>$I10="TTL"</formula>
    </cfRule>
  </conditionalFormatting>
  <conditionalFormatting sqref="M10:M11">
    <cfRule type="expression" dxfId="6028" priority="4753" stopIfTrue="1">
      <formula>$I10="TTL"</formula>
    </cfRule>
  </conditionalFormatting>
  <conditionalFormatting sqref="M10:M11">
    <cfRule type="expression" dxfId="6027" priority="4752" stopIfTrue="1">
      <formula>$I10="TTL"</formula>
    </cfRule>
  </conditionalFormatting>
  <conditionalFormatting sqref="M10:M11">
    <cfRule type="expression" dxfId="6026" priority="4751" stopIfTrue="1">
      <formula>$I10="TTL"</formula>
    </cfRule>
  </conditionalFormatting>
  <conditionalFormatting sqref="M10:M11">
    <cfRule type="expression" dxfId="6025" priority="4750" stopIfTrue="1">
      <formula>$I10="TTL"</formula>
    </cfRule>
  </conditionalFormatting>
  <conditionalFormatting sqref="M10:M11">
    <cfRule type="expression" dxfId="6024" priority="4749" stopIfTrue="1">
      <formula>$I10="TTL"</formula>
    </cfRule>
  </conditionalFormatting>
  <conditionalFormatting sqref="M10:M11">
    <cfRule type="expression" dxfId="6023" priority="4748" stopIfTrue="1">
      <formula>$I10="TTL"</formula>
    </cfRule>
  </conditionalFormatting>
  <conditionalFormatting sqref="M10:M11">
    <cfRule type="expression" dxfId="6022" priority="4747" stopIfTrue="1">
      <formula>$I10="TTL"</formula>
    </cfRule>
  </conditionalFormatting>
  <conditionalFormatting sqref="M10:M11">
    <cfRule type="expression" dxfId="6021" priority="4746" stopIfTrue="1">
      <formula>$I10="TTL"</formula>
    </cfRule>
  </conditionalFormatting>
  <conditionalFormatting sqref="M10:M11">
    <cfRule type="expression" dxfId="6020" priority="4745" stopIfTrue="1">
      <formula>$I10="TTL"</formula>
    </cfRule>
  </conditionalFormatting>
  <conditionalFormatting sqref="M10:M11">
    <cfRule type="expression" dxfId="6019" priority="4744" stopIfTrue="1">
      <formula>$I10="TTL"</formula>
    </cfRule>
  </conditionalFormatting>
  <conditionalFormatting sqref="M10:M11">
    <cfRule type="expression" dxfId="6018" priority="4743" stopIfTrue="1">
      <formula>$I10="TTL"</formula>
    </cfRule>
  </conditionalFormatting>
  <conditionalFormatting sqref="M10:M11">
    <cfRule type="expression" dxfId="6017" priority="4742" stopIfTrue="1">
      <formula>$I10="TTL"</formula>
    </cfRule>
  </conditionalFormatting>
  <conditionalFormatting sqref="M10:M11">
    <cfRule type="expression" dxfId="6016" priority="4741" stopIfTrue="1">
      <formula>$I10="TTL"</formula>
    </cfRule>
  </conditionalFormatting>
  <conditionalFormatting sqref="M10:M11">
    <cfRule type="expression" dxfId="6015" priority="4740" stopIfTrue="1">
      <formula>$I10="TTL"</formula>
    </cfRule>
  </conditionalFormatting>
  <conditionalFormatting sqref="M10:M11">
    <cfRule type="expression" dxfId="6014" priority="4739" stopIfTrue="1">
      <formula>$I10="TTL"</formula>
    </cfRule>
  </conditionalFormatting>
  <conditionalFormatting sqref="M10:M11">
    <cfRule type="expression" dxfId="6013" priority="4738" stopIfTrue="1">
      <formula>$I10="TTL"</formula>
    </cfRule>
  </conditionalFormatting>
  <conditionalFormatting sqref="M10:M11">
    <cfRule type="expression" dxfId="6012" priority="4737" stopIfTrue="1">
      <formula>$I10="TTL"</formula>
    </cfRule>
  </conditionalFormatting>
  <conditionalFormatting sqref="M10:M11">
    <cfRule type="expression" dxfId="6011" priority="4736" stopIfTrue="1">
      <formula>$I10="TTL"</formula>
    </cfRule>
  </conditionalFormatting>
  <conditionalFormatting sqref="M10:M11">
    <cfRule type="expression" dxfId="6010" priority="4735" stopIfTrue="1">
      <formula>$I10="TTL"</formula>
    </cfRule>
  </conditionalFormatting>
  <conditionalFormatting sqref="M10:M11">
    <cfRule type="expression" dxfId="6009" priority="4734" stopIfTrue="1">
      <formula>$I10="TTL"</formula>
    </cfRule>
  </conditionalFormatting>
  <conditionalFormatting sqref="M10:M11">
    <cfRule type="expression" dxfId="6008" priority="4733" stopIfTrue="1">
      <formula>$I10="TTL"</formula>
    </cfRule>
  </conditionalFormatting>
  <conditionalFormatting sqref="M10:M11">
    <cfRule type="expression" dxfId="6007" priority="4732" stopIfTrue="1">
      <formula>$I10="TTL"</formula>
    </cfRule>
  </conditionalFormatting>
  <conditionalFormatting sqref="M10:M11">
    <cfRule type="expression" dxfId="6006" priority="4731" stopIfTrue="1">
      <formula>$I10="TTL"</formula>
    </cfRule>
  </conditionalFormatting>
  <conditionalFormatting sqref="M10:M11">
    <cfRule type="expression" dxfId="6005" priority="4730" stopIfTrue="1">
      <formula>$I10="TTL"</formula>
    </cfRule>
  </conditionalFormatting>
  <conditionalFormatting sqref="M10:M11">
    <cfRule type="expression" dxfId="6004" priority="4729" stopIfTrue="1">
      <formula>$I10="TTL"</formula>
    </cfRule>
  </conditionalFormatting>
  <conditionalFormatting sqref="M10:M11">
    <cfRule type="expression" dxfId="6003" priority="4728" stopIfTrue="1">
      <formula>$I10="TTL"</formula>
    </cfRule>
  </conditionalFormatting>
  <conditionalFormatting sqref="M10:M11">
    <cfRule type="expression" dxfId="6002" priority="4727" stopIfTrue="1">
      <formula>$I10="TTL"</formula>
    </cfRule>
  </conditionalFormatting>
  <conditionalFormatting sqref="M10:M11">
    <cfRule type="expression" dxfId="6001" priority="4726" stopIfTrue="1">
      <formula>$I10="TTL"</formula>
    </cfRule>
  </conditionalFormatting>
  <conditionalFormatting sqref="M10:M11">
    <cfRule type="expression" dxfId="6000" priority="4725" stopIfTrue="1">
      <formula>$I10="TTL"</formula>
    </cfRule>
  </conditionalFormatting>
  <conditionalFormatting sqref="M10:M11">
    <cfRule type="expression" dxfId="5999" priority="4724" stopIfTrue="1">
      <formula>$I10="TTL"</formula>
    </cfRule>
  </conditionalFormatting>
  <conditionalFormatting sqref="M10:M11">
    <cfRule type="expression" dxfId="5998" priority="4723" stopIfTrue="1">
      <formula>$I10="TTL"</formula>
    </cfRule>
  </conditionalFormatting>
  <conditionalFormatting sqref="M10:M11">
    <cfRule type="expression" dxfId="5997" priority="4722" stopIfTrue="1">
      <formula>$I10="TTL"</formula>
    </cfRule>
  </conditionalFormatting>
  <conditionalFormatting sqref="M10:M11">
    <cfRule type="expression" dxfId="5996" priority="4721" stopIfTrue="1">
      <formula>$I10="TTL"</formula>
    </cfRule>
  </conditionalFormatting>
  <conditionalFormatting sqref="M10:M11">
    <cfRule type="expression" dxfId="5995" priority="4720" stopIfTrue="1">
      <formula>$I10="TTL"</formula>
    </cfRule>
  </conditionalFormatting>
  <conditionalFormatting sqref="M10:M11">
    <cfRule type="expression" dxfId="5994" priority="4719" stopIfTrue="1">
      <formula>$I10="TTL"</formula>
    </cfRule>
  </conditionalFormatting>
  <conditionalFormatting sqref="M10:M11">
    <cfRule type="expression" dxfId="5993" priority="4718" stopIfTrue="1">
      <formula>$I10="TTL"</formula>
    </cfRule>
  </conditionalFormatting>
  <conditionalFormatting sqref="M10:M11">
    <cfRule type="expression" dxfId="5992" priority="4717" stopIfTrue="1">
      <formula>$I10="TTL"</formula>
    </cfRule>
  </conditionalFormatting>
  <conditionalFormatting sqref="M10:M11">
    <cfRule type="expression" dxfId="5991" priority="4716" stopIfTrue="1">
      <formula>$I10="TTL"</formula>
    </cfRule>
  </conditionalFormatting>
  <conditionalFormatting sqref="M10:M11">
    <cfRule type="expression" dxfId="5990" priority="4715" stopIfTrue="1">
      <formula>$I10="TTL"</formula>
    </cfRule>
  </conditionalFormatting>
  <conditionalFormatting sqref="M10:M11">
    <cfRule type="expression" dxfId="5989" priority="4714" stopIfTrue="1">
      <formula>$I10="TTL"</formula>
    </cfRule>
  </conditionalFormatting>
  <conditionalFormatting sqref="M10:M11">
    <cfRule type="expression" dxfId="5988" priority="4713" stopIfTrue="1">
      <formula>$I10="TTL"</formula>
    </cfRule>
  </conditionalFormatting>
  <conditionalFormatting sqref="M10:M11">
    <cfRule type="expression" dxfId="5987" priority="4712" stopIfTrue="1">
      <formula>$I10="TTL"</formula>
    </cfRule>
  </conditionalFormatting>
  <conditionalFormatting sqref="M10:M11">
    <cfRule type="expression" dxfId="5986" priority="4711" stopIfTrue="1">
      <formula>$I10="TTL"</formula>
    </cfRule>
  </conditionalFormatting>
  <conditionalFormatting sqref="M10:M11">
    <cfRule type="expression" dxfId="5985" priority="4710" stopIfTrue="1">
      <formula>$I10="TTL"</formula>
    </cfRule>
  </conditionalFormatting>
  <conditionalFormatting sqref="M10:M11">
    <cfRule type="expression" dxfId="5984" priority="4709" stopIfTrue="1">
      <formula>$I10="TTL"</formula>
    </cfRule>
  </conditionalFormatting>
  <conditionalFormatting sqref="M10:M11">
    <cfRule type="expression" dxfId="5983" priority="4708" stopIfTrue="1">
      <formula>$I10="TTL"</formula>
    </cfRule>
  </conditionalFormatting>
  <conditionalFormatting sqref="M10:M11">
    <cfRule type="expression" dxfId="5982" priority="4707" stopIfTrue="1">
      <formula>$I10="TTL"</formula>
    </cfRule>
  </conditionalFormatting>
  <conditionalFormatting sqref="M10:M11">
    <cfRule type="expression" dxfId="5981" priority="4706" stopIfTrue="1">
      <formula>$I10="TTL"</formula>
    </cfRule>
  </conditionalFormatting>
  <conditionalFormatting sqref="M10:M11">
    <cfRule type="expression" dxfId="5980" priority="4705" stopIfTrue="1">
      <formula>$I10="TTL"</formula>
    </cfRule>
  </conditionalFormatting>
  <conditionalFormatting sqref="M10:M11">
    <cfRule type="expression" dxfId="5979" priority="4704" stopIfTrue="1">
      <formula>$I10="TTL"</formula>
    </cfRule>
  </conditionalFormatting>
  <conditionalFormatting sqref="M10:M11">
    <cfRule type="expression" dxfId="5978" priority="4703" stopIfTrue="1">
      <formula>$I10="TTL"</formula>
    </cfRule>
  </conditionalFormatting>
  <conditionalFormatting sqref="M10:M11">
    <cfRule type="expression" dxfId="5977" priority="4702" stopIfTrue="1">
      <formula>$I10="TTL"</formula>
    </cfRule>
  </conditionalFormatting>
  <conditionalFormatting sqref="M10:M11">
    <cfRule type="expression" dxfId="5976" priority="4701" stopIfTrue="1">
      <formula>$I10="TTL"</formula>
    </cfRule>
  </conditionalFormatting>
  <conditionalFormatting sqref="M10:M11">
    <cfRule type="expression" dxfId="5975" priority="4700" stopIfTrue="1">
      <formula>$I10="TTL"</formula>
    </cfRule>
  </conditionalFormatting>
  <conditionalFormatting sqref="M10:M11">
    <cfRule type="expression" dxfId="5974" priority="4699" stopIfTrue="1">
      <formula>$I10="TTL"</formula>
    </cfRule>
  </conditionalFormatting>
  <conditionalFormatting sqref="M10:M11">
    <cfRule type="expression" dxfId="5973" priority="4698" stopIfTrue="1">
      <formula>$I10="TTL"</formula>
    </cfRule>
  </conditionalFormatting>
  <conditionalFormatting sqref="M10:M11">
    <cfRule type="expression" dxfId="5972" priority="4697" stopIfTrue="1">
      <formula>$I10="TTL"</formula>
    </cfRule>
  </conditionalFormatting>
  <conditionalFormatting sqref="M10:M11">
    <cfRule type="expression" dxfId="5971" priority="4696" stopIfTrue="1">
      <formula>$I10="TTL"</formula>
    </cfRule>
  </conditionalFormatting>
  <conditionalFormatting sqref="M10:M11">
    <cfRule type="expression" dxfId="5970" priority="4695" stopIfTrue="1">
      <formula>$I10="TTL"</formula>
    </cfRule>
  </conditionalFormatting>
  <conditionalFormatting sqref="M10:M11">
    <cfRule type="expression" dxfId="5969" priority="4694" stopIfTrue="1">
      <formula>$I10="TTL"</formula>
    </cfRule>
  </conditionalFormatting>
  <conditionalFormatting sqref="M10:M11">
    <cfRule type="expression" dxfId="5968" priority="4693" stopIfTrue="1">
      <formula>$I10="TTL"</formula>
    </cfRule>
  </conditionalFormatting>
  <conditionalFormatting sqref="M10:M11">
    <cfRule type="expression" dxfId="5967" priority="4692" stopIfTrue="1">
      <formula>$I10="TTL"</formula>
    </cfRule>
  </conditionalFormatting>
  <conditionalFormatting sqref="M10:M11">
    <cfRule type="expression" dxfId="5966" priority="4691" stopIfTrue="1">
      <formula>$I10="TTL"</formula>
    </cfRule>
  </conditionalFormatting>
  <conditionalFormatting sqref="M10:M11">
    <cfRule type="expression" dxfId="5965" priority="4690" stopIfTrue="1">
      <formula>$I10="TTL"</formula>
    </cfRule>
  </conditionalFormatting>
  <conditionalFormatting sqref="M10:M11">
    <cfRule type="expression" dxfId="5964" priority="4689" stopIfTrue="1">
      <formula>$I10="TTL"</formula>
    </cfRule>
  </conditionalFormatting>
  <conditionalFormatting sqref="M10:M11">
    <cfRule type="expression" dxfId="5963" priority="4688" stopIfTrue="1">
      <formula>$I10="TTL"</formula>
    </cfRule>
  </conditionalFormatting>
  <conditionalFormatting sqref="M10:M11">
    <cfRule type="expression" dxfId="5962" priority="4687" stopIfTrue="1">
      <formula>$I10="TTL"</formula>
    </cfRule>
  </conditionalFormatting>
  <conditionalFormatting sqref="M10:M11">
    <cfRule type="expression" dxfId="5961" priority="4686" stopIfTrue="1">
      <formula>$I10="TTL"</formula>
    </cfRule>
  </conditionalFormatting>
  <conditionalFormatting sqref="M10:M11">
    <cfRule type="expression" dxfId="5960" priority="4685" stopIfTrue="1">
      <formula>$I10="TTL"</formula>
    </cfRule>
  </conditionalFormatting>
  <conditionalFormatting sqref="M10:M11">
    <cfRule type="expression" dxfId="5959" priority="4684" stopIfTrue="1">
      <formula>$I10="TTL"</formula>
    </cfRule>
  </conditionalFormatting>
  <conditionalFormatting sqref="M10:M11">
    <cfRule type="expression" dxfId="5958" priority="4683" stopIfTrue="1">
      <formula>$I10="TTL"</formula>
    </cfRule>
  </conditionalFormatting>
  <conditionalFormatting sqref="M10:M11">
    <cfRule type="expression" dxfId="5957" priority="4682" stopIfTrue="1">
      <formula>$I10="TTL"</formula>
    </cfRule>
  </conditionalFormatting>
  <conditionalFormatting sqref="M10:M11">
    <cfRule type="expression" dxfId="5956" priority="4681" stopIfTrue="1">
      <formula>$I10="TTL"</formula>
    </cfRule>
  </conditionalFormatting>
  <conditionalFormatting sqref="M10:M11">
    <cfRule type="expression" dxfId="5955" priority="4680" stopIfTrue="1">
      <formula>$I10="TTL"</formula>
    </cfRule>
  </conditionalFormatting>
  <conditionalFormatting sqref="M10:M11">
    <cfRule type="expression" dxfId="5954" priority="4679" stopIfTrue="1">
      <formula>$I10="TTL"</formula>
    </cfRule>
  </conditionalFormatting>
  <conditionalFormatting sqref="M10:M11">
    <cfRule type="expression" dxfId="5953" priority="4678" stopIfTrue="1">
      <formula>$I10="TTL"</formula>
    </cfRule>
  </conditionalFormatting>
  <conditionalFormatting sqref="M10:M11">
    <cfRule type="expression" dxfId="5952" priority="4677" stopIfTrue="1">
      <formula>$I10="TTL"</formula>
    </cfRule>
  </conditionalFormatting>
  <conditionalFormatting sqref="M10:M11">
    <cfRule type="expression" dxfId="5951" priority="4676" stopIfTrue="1">
      <formula>$I10="TTL"</formula>
    </cfRule>
  </conditionalFormatting>
  <conditionalFormatting sqref="M10:M11">
    <cfRule type="expression" dxfId="5950" priority="4675" stopIfTrue="1">
      <formula>$I10="TTL"</formula>
    </cfRule>
  </conditionalFormatting>
  <conditionalFormatting sqref="M10:M11">
    <cfRule type="expression" dxfId="5949" priority="4674" stopIfTrue="1">
      <formula>$I10="TTL"</formula>
    </cfRule>
  </conditionalFormatting>
  <conditionalFormatting sqref="M10:M11">
    <cfRule type="expression" dxfId="5948" priority="4673" stopIfTrue="1">
      <formula>$I10="TTL"</formula>
    </cfRule>
  </conditionalFormatting>
  <conditionalFormatting sqref="M10:M11">
    <cfRule type="expression" dxfId="5947" priority="4672" stopIfTrue="1">
      <formula>$I10="TTL"</formula>
    </cfRule>
  </conditionalFormatting>
  <conditionalFormatting sqref="M10:M11">
    <cfRule type="expression" dxfId="5946" priority="4671" stopIfTrue="1">
      <formula>$I10="TTL"</formula>
    </cfRule>
  </conditionalFormatting>
  <conditionalFormatting sqref="M10:M11">
    <cfRule type="expression" dxfId="5945" priority="4670" stopIfTrue="1">
      <formula>$I10="TTL"</formula>
    </cfRule>
  </conditionalFormatting>
  <conditionalFormatting sqref="M10:M11">
    <cfRule type="expression" dxfId="5944" priority="4669" stopIfTrue="1">
      <formula>$I10="TTL"</formula>
    </cfRule>
  </conditionalFormatting>
  <conditionalFormatting sqref="M10:M11">
    <cfRule type="expression" dxfId="5943" priority="4668" stopIfTrue="1">
      <formula>$I10="TTL"</formula>
    </cfRule>
  </conditionalFormatting>
  <conditionalFormatting sqref="M10:M11">
    <cfRule type="expression" dxfId="5942" priority="4667" stopIfTrue="1">
      <formula>$I10="TTL"</formula>
    </cfRule>
  </conditionalFormatting>
  <conditionalFormatting sqref="M10:M11">
    <cfRule type="expression" dxfId="5941" priority="4666" stopIfTrue="1">
      <formula>$I10="TTL"</formula>
    </cfRule>
  </conditionalFormatting>
  <conditionalFormatting sqref="M10:M11">
    <cfRule type="expression" dxfId="5940" priority="4665" stopIfTrue="1">
      <formula>$I10="TTL"</formula>
    </cfRule>
  </conditionalFormatting>
  <conditionalFormatting sqref="M10:M11">
    <cfRule type="expression" dxfId="5939" priority="4664" stopIfTrue="1">
      <formula>$I10="TTL"</formula>
    </cfRule>
  </conditionalFormatting>
  <conditionalFormatting sqref="M10:M11">
    <cfRule type="expression" dxfId="5938" priority="4663" stopIfTrue="1">
      <formula>$I10="TTL"</formula>
    </cfRule>
  </conditionalFormatting>
  <conditionalFormatting sqref="M10:M11">
    <cfRule type="expression" dxfId="5937" priority="4662" stopIfTrue="1">
      <formula>$I10="TTL"</formula>
    </cfRule>
  </conditionalFormatting>
  <conditionalFormatting sqref="M10:M11">
    <cfRule type="expression" dxfId="5936" priority="4661" stopIfTrue="1">
      <formula>$I10="TTL"</formula>
    </cfRule>
  </conditionalFormatting>
  <conditionalFormatting sqref="M10:M11">
    <cfRule type="expression" dxfId="5935" priority="4660" stopIfTrue="1">
      <formula>$I10="TTL"</formula>
    </cfRule>
  </conditionalFormatting>
  <conditionalFormatting sqref="M10:M11">
    <cfRule type="expression" dxfId="5934" priority="4659" stopIfTrue="1">
      <formula>$I10="TTL"</formula>
    </cfRule>
  </conditionalFormatting>
  <conditionalFormatting sqref="M10:M11">
    <cfRule type="expression" dxfId="5933" priority="4658" stopIfTrue="1">
      <formula>$I10="TTL"</formula>
    </cfRule>
  </conditionalFormatting>
  <conditionalFormatting sqref="M10:M11">
    <cfRule type="expression" dxfId="5932" priority="4657" stopIfTrue="1">
      <formula>$I10="TTL"</formula>
    </cfRule>
  </conditionalFormatting>
  <conditionalFormatting sqref="M10:M11">
    <cfRule type="expression" dxfId="5931" priority="4656" stopIfTrue="1">
      <formula>$I10="TTL"</formula>
    </cfRule>
  </conditionalFormatting>
  <conditionalFormatting sqref="M10:M11">
    <cfRule type="expression" dxfId="5930" priority="4655" stopIfTrue="1">
      <formula>$I10="TTL"</formula>
    </cfRule>
  </conditionalFormatting>
  <conditionalFormatting sqref="M10:M11">
    <cfRule type="expression" dxfId="5929" priority="4654" stopIfTrue="1">
      <formula>$I10="TTL"</formula>
    </cfRule>
  </conditionalFormatting>
  <conditionalFormatting sqref="M10:M11">
    <cfRule type="expression" dxfId="5928" priority="4653" stopIfTrue="1">
      <formula>$I10="TTL"</formula>
    </cfRule>
  </conditionalFormatting>
  <conditionalFormatting sqref="M10:M11">
    <cfRule type="expression" dxfId="5927" priority="4652" stopIfTrue="1">
      <formula>$I10="TTL"</formula>
    </cfRule>
  </conditionalFormatting>
  <conditionalFormatting sqref="M10:M11">
    <cfRule type="expression" dxfId="5926" priority="4651" stopIfTrue="1">
      <formula>$I10="TTL"</formula>
    </cfRule>
  </conditionalFormatting>
  <conditionalFormatting sqref="M10:M11">
    <cfRule type="expression" dxfId="5925" priority="4650" stopIfTrue="1">
      <formula>$I10="TTL"</formula>
    </cfRule>
  </conditionalFormatting>
  <conditionalFormatting sqref="M10:M11">
    <cfRule type="expression" dxfId="5924" priority="4649" stopIfTrue="1">
      <formula>$I10="TTL"</formula>
    </cfRule>
  </conditionalFormatting>
  <conditionalFormatting sqref="M10:M11">
    <cfRule type="expression" dxfId="5923" priority="4648" stopIfTrue="1">
      <formula>$I10="TTL"</formula>
    </cfRule>
  </conditionalFormatting>
  <conditionalFormatting sqref="M10:M11">
    <cfRule type="expression" dxfId="5922" priority="4647" stopIfTrue="1">
      <formula>$I10="TTL"</formula>
    </cfRule>
  </conditionalFormatting>
  <conditionalFormatting sqref="M10:M11">
    <cfRule type="expression" dxfId="5921" priority="4646" stopIfTrue="1">
      <formula>$I10="TTL"</formula>
    </cfRule>
  </conditionalFormatting>
  <conditionalFormatting sqref="M10:M11">
    <cfRule type="expression" dxfId="5920" priority="4645" stopIfTrue="1">
      <formula>$I10="TTL"</formula>
    </cfRule>
  </conditionalFormatting>
  <conditionalFormatting sqref="M10:M11">
    <cfRule type="expression" dxfId="5919" priority="4644" stopIfTrue="1">
      <formula>$I10="TTL"</formula>
    </cfRule>
  </conditionalFormatting>
  <conditionalFormatting sqref="M10:M11">
    <cfRule type="expression" dxfId="5918" priority="4643" stopIfTrue="1">
      <formula>$I10="TTL"</formula>
    </cfRule>
  </conditionalFormatting>
  <conditionalFormatting sqref="M10:M11">
    <cfRule type="expression" dxfId="5917" priority="4642" stopIfTrue="1">
      <formula>$I10="TTL"</formula>
    </cfRule>
  </conditionalFormatting>
  <conditionalFormatting sqref="M10:M11">
    <cfRule type="expression" dxfId="5916" priority="4641" stopIfTrue="1">
      <formula>$I10="TTL"</formula>
    </cfRule>
  </conditionalFormatting>
  <conditionalFormatting sqref="M10:M11">
    <cfRule type="expression" dxfId="5915" priority="4640" stopIfTrue="1">
      <formula>$I10="TTL"</formula>
    </cfRule>
  </conditionalFormatting>
  <conditionalFormatting sqref="M10:M11">
    <cfRule type="expression" dxfId="5914" priority="4639" stopIfTrue="1">
      <formula>$I10="TTL"</formula>
    </cfRule>
  </conditionalFormatting>
  <conditionalFormatting sqref="M10:M11">
    <cfRule type="expression" dxfId="5913" priority="4638" stopIfTrue="1">
      <formula>$I10="TTL"</formula>
    </cfRule>
  </conditionalFormatting>
  <conditionalFormatting sqref="M10:M11">
    <cfRule type="expression" dxfId="5912" priority="4637" stopIfTrue="1">
      <formula>$I10="TTL"</formula>
    </cfRule>
  </conditionalFormatting>
  <conditionalFormatting sqref="M10:M11">
    <cfRule type="expression" dxfId="5911" priority="4636" stopIfTrue="1">
      <formula>$I10="TTL"</formula>
    </cfRule>
  </conditionalFormatting>
  <conditionalFormatting sqref="M10:M11">
    <cfRule type="expression" dxfId="5910" priority="4635" stopIfTrue="1">
      <formula>$I10="TTL"</formula>
    </cfRule>
  </conditionalFormatting>
  <conditionalFormatting sqref="M10:M11">
    <cfRule type="expression" dxfId="5909" priority="4634" stopIfTrue="1">
      <formula>$I10="TTL"</formula>
    </cfRule>
  </conditionalFormatting>
  <conditionalFormatting sqref="M10:M11">
    <cfRule type="expression" dxfId="5908" priority="4633" stopIfTrue="1">
      <formula>$I10="TTL"</formula>
    </cfRule>
  </conditionalFormatting>
  <conditionalFormatting sqref="M10:M11">
    <cfRule type="expression" dxfId="5907" priority="4632" stopIfTrue="1">
      <formula>$I10="TTL"</formula>
    </cfRule>
  </conditionalFormatting>
  <conditionalFormatting sqref="M10:M11">
    <cfRule type="expression" dxfId="5906" priority="4631" stopIfTrue="1">
      <formula>$I10="TTL"</formula>
    </cfRule>
  </conditionalFormatting>
  <conditionalFormatting sqref="M10:M11">
    <cfRule type="expression" dxfId="5905" priority="4630" stopIfTrue="1">
      <formula>$I10="TTL"</formula>
    </cfRule>
  </conditionalFormatting>
  <conditionalFormatting sqref="M10:M11">
    <cfRule type="expression" dxfId="5904" priority="4629" stopIfTrue="1">
      <formula>$I10="TTL"</formula>
    </cfRule>
  </conditionalFormatting>
  <conditionalFormatting sqref="M10:M11">
    <cfRule type="expression" dxfId="5903" priority="4628" stopIfTrue="1">
      <formula>$I10="TTL"</formula>
    </cfRule>
  </conditionalFormatting>
  <conditionalFormatting sqref="M10:M11">
    <cfRule type="expression" dxfId="5902" priority="4627" stopIfTrue="1">
      <formula>$I10="TTL"</formula>
    </cfRule>
  </conditionalFormatting>
  <conditionalFormatting sqref="M10:M11">
    <cfRule type="expression" dxfId="5901" priority="4626" stopIfTrue="1">
      <formula>$I10="TTL"</formula>
    </cfRule>
  </conditionalFormatting>
  <conditionalFormatting sqref="M10:M11">
    <cfRule type="expression" dxfId="5900" priority="4625" stopIfTrue="1">
      <formula>$I10="TTL"</formula>
    </cfRule>
  </conditionalFormatting>
  <conditionalFormatting sqref="M10:M11">
    <cfRule type="expression" dxfId="5899" priority="4624" stopIfTrue="1">
      <formula>$I10="TTL"</formula>
    </cfRule>
  </conditionalFormatting>
  <conditionalFormatting sqref="M10:M11">
    <cfRule type="expression" dxfId="5898" priority="4623" stopIfTrue="1">
      <formula>$I10="TTL"</formula>
    </cfRule>
  </conditionalFormatting>
  <conditionalFormatting sqref="M10:M11">
    <cfRule type="expression" dxfId="5897" priority="4622" stopIfTrue="1">
      <formula>$I10="TTL"</formula>
    </cfRule>
  </conditionalFormatting>
  <conditionalFormatting sqref="M10:M11">
    <cfRule type="expression" dxfId="5896" priority="4621" stopIfTrue="1">
      <formula>$I10="TTL"</formula>
    </cfRule>
  </conditionalFormatting>
  <conditionalFormatting sqref="M10:M11">
    <cfRule type="expression" dxfId="5895" priority="4620" stopIfTrue="1">
      <formula>$I10="TTL"</formula>
    </cfRule>
  </conditionalFormatting>
  <conditionalFormatting sqref="M10:M11">
    <cfRule type="expression" dxfId="5894" priority="4619" stopIfTrue="1">
      <formula>$I10="TTL"</formula>
    </cfRule>
  </conditionalFormatting>
  <conditionalFormatting sqref="M10:M11">
    <cfRule type="expression" dxfId="5893" priority="4618" stopIfTrue="1">
      <formula>$I10="TTL"</formula>
    </cfRule>
  </conditionalFormatting>
  <conditionalFormatting sqref="M10:M11">
    <cfRule type="expression" dxfId="5892" priority="4617" stopIfTrue="1">
      <formula>$I10="TTL"</formula>
    </cfRule>
  </conditionalFormatting>
  <conditionalFormatting sqref="M10:M11">
    <cfRule type="expression" dxfId="5891" priority="4616" stopIfTrue="1">
      <formula>$I10="TTL"</formula>
    </cfRule>
  </conditionalFormatting>
  <conditionalFormatting sqref="M10:M11">
    <cfRule type="expression" dxfId="5890" priority="4615" stopIfTrue="1">
      <formula>$I10="TTL"</formula>
    </cfRule>
  </conditionalFormatting>
  <conditionalFormatting sqref="M10:M11">
    <cfRule type="expression" dxfId="5889" priority="4614" stopIfTrue="1">
      <formula>$I10="TTL"</formula>
    </cfRule>
  </conditionalFormatting>
  <conditionalFormatting sqref="M10:M11">
    <cfRule type="expression" dxfId="5888" priority="4613" stopIfTrue="1">
      <formula>$I10="TTL"</formula>
    </cfRule>
  </conditionalFormatting>
  <conditionalFormatting sqref="M10:M11">
    <cfRule type="expression" dxfId="5887" priority="4612" stopIfTrue="1">
      <formula>$I10="TTL"</formula>
    </cfRule>
  </conditionalFormatting>
  <conditionalFormatting sqref="M10:M11">
    <cfRule type="expression" dxfId="5886" priority="4611" stopIfTrue="1">
      <formula>$I10="TTL"</formula>
    </cfRule>
  </conditionalFormatting>
  <conditionalFormatting sqref="M10:M11">
    <cfRule type="expression" dxfId="5885" priority="4610" stopIfTrue="1">
      <formula>$I10="TTL"</formula>
    </cfRule>
  </conditionalFormatting>
  <conditionalFormatting sqref="M10:M11">
    <cfRule type="expression" dxfId="5884" priority="4609" stopIfTrue="1">
      <formula>$I10="TTL"</formula>
    </cfRule>
  </conditionalFormatting>
  <conditionalFormatting sqref="M10:M11">
    <cfRule type="expression" dxfId="5883" priority="4608" stopIfTrue="1">
      <formula>$I10="TTL"</formula>
    </cfRule>
  </conditionalFormatting>
  <conditionalFormatting sqref="M10:M11">
    <cfRule type="expression" dxfId="5882" priority="4607" stopIfTrue="1">
      <formula>$I10="TTL"</formula>
    </cfRule>
  </conditionalFormatting>
  <conditionalFormatting sqref="M10:M11">
    <cfRule type="expression" dxfId="5881" priority="4606" stopIfTrue="1">
      <formula>$I10="TTL"</formula>
    </cfRule>
  </conditionalFormatting>
  <conditionalFormatting sqref="M10:M11">
    <cfRule type="expression" dxfId="5880" priority="4605" stopIfTrue="1">
      <formula>$I10="TTL"</formula>
    </cfRule>
  </conditionalFormatting>
  <conditionalFormatting sqref="M10:M11">
    <cfRule type="expression" dxfId="5879" priority="4604" stopIfTrue="1">
      <formula>$I10="TTL"</formula>
    </cfRule>
  </conditionalFormatting>
  <conditionalFormatting sqref="M10:M11">
    <cfRule type="expression" dxfId="5878" priority="4603" stopIfTrue="1">
      <formula>$I10="TTL"</formula>
    </cfRule>
  </conditionalFormatting>
  <conditionalFormatting sqref="M10:M11">
    <cfRule type="expression" dxfId="5877" priority="4602" stopIfTrue="1">
      <formula>$I10="TTL"</formula>
    </cfRule>
  </conditionalFormatting>
  <conditionalFormatting sqref="M10:M11">
    <cfRule type="expression" dxfId="5876" priority="4601" stopIfTrue="1">
      <formula>$I10="TTL"</formula>
    </cfRule>
  </conditionalFormatting>
  <conditionalFormatting sqref="M10:M11">
    <cfRule type="expression" dxfId="5875" priority="4600" stopIfTrue="1">
      <formula>$I10="TTL"</formula>
    </cfRule>
  </conditionalFormatting>
  <conditionalFormatting sqref="M10:M11">
    <cfRule type="expression" dxfId="5874" priority="4599" stopIfTrue="1">
      <formula>$I10="TTL"</formula>
    </cfRule>
  </conditionalFormatting>
  <conditionalFormatting sqref="M10:M11">
    <cfRule type="expression" dxfId="5873" priority="4598" stopIfTrue="1">
      <formula>$I10="TTL"</formula>
    </cfRule>
  </conditionalFormatting>
  <conditionalFormatting sqref="M10:M11">
    <cfRule type="expression" dxfId="5872" priority="4597" stopIfTrue="1">
      <formula>$I10="TTL"</formula>
    </cfRule>
  </conditionalFormatting>
  <conditionalFormatting sqref="M10:M11">
    <cfRule type="expression" dxfId="5871" priority="4596" stopIfTrue="1">
      <formula>$I10="TTL"</formula>
    </cfRule>
  </conditionalFormatting>
  <conditionalFormatting sqref="M10:M11">
    <cfRule type="expression" dxfId="5870" priority="4595" stopIfTrue="1">
      <formula>$I10="TTL"</formula>
    </cfRule>
  </conditionalFormatting>
  <conditionalFormatting sqref="M10:M11">
    <cfRule type="expression" dxfId="5869" priority="4594" stopIfTrue="1">
      <formula>$I10="TTL"</formula>
    </cfRule>
  </conditionalFormatting>
  <conditionalFormatting sqref="M10:M11">
    <cfRule type="expression" dxfId="5868" priority="4593" stopIfTrue="1">
      <formula>$I10="TTL"</formula>
    </cfRule>
  </conditionalFormatting>
  <conditionalFormatting sqref="M10:M11">
    <cfRule type="expression" dxfId="5867" priority="4592" stopIfTrue="1">
      <formula>$I10="TTL"</formula>
    </cfRule>
  </conditionalFormatting>
  <conditionalFormatting sqref="M10:M11">
    <cfRule type="expression" dxfId="5866" priority="4591" stopIfTrue="1">
      <formula>$I10="TTL"</formula>
    </cfRule>
  </conditionalFormatting>
  <conditionalFormatting sqref="M10:M11">
    <cfRule type="expression" dxfId="5865" priority="4590" stopIfTrue="1">
      <formula>$I10="TTL"</formula>
    </cfRule>
  </conditionalFormatting>
  <conditionalFormatting sqref="M10:M11">
    <cfRule type="expression" dxfId="5864" priority="4589" stopIfTrue="1">
      <formula>$I10="TTL"</formula>
    </cfRule>
  </conditionalFormatting>
  <conditionalFormatting sqref="M10:M11">
    <cfRule type="expression" dxfId="5863" priority="4588" stopIfTrue="1">
      <formula>$I10="TTL"</formula>
    </cfRule>
  </conditionalFormatting>
  <conditionalFormatting sqref="M10:M11">
    <cfRule type="expression" dxfId="5862" priority="4587" stopIfTrue="1">
      <formula>$I10="TTL"</formula>
    </cfRule>
  </conditionalFormatting>
  <conditionalFormatting sqref="M10:M11">
    <cfRule type="expression" dxfId="5861" priority="4586" stopIfTrue="1">
      <formula>$I10="TTL"</formula>
    </cfRule>
  </conditionalFormatting>
  <conditionalFormatting sqref="M10:M11">
    <cfRule type="expression" dxfId="5860" priority="4585" stopIfTrue="1">
      <formula>$I10="TTL"</formula>
    </cfRule>
  </conditionalFormatting>
  <conditionalFormatting sqref="M10:M11">
    <cfRule type="expression" dxfId="5859" priority="4584" stopIfTrue="1">
      <formula>$I10="TTL"</formula>
    </cfRule>
  </conditionalFormatting>
  <conditionalFormatting sqref="M10:M11">
    <cfRule type="expression" dxfId="5858" priority="4583" stopIfTrue="1">
      <formula>$I10="TTL"</formula>
    </cfRule>
  </conditionalFormatting>
  <conditionalFormatting sqref="M10:M11">
    <cfRule type="expression" dxfId="5857" priority="4582" stopIfTrue="1">
      <formula>$I10="TTL"</formula>
    </cfRule>
  </conditionalFormatting>
  <conditionalFormatting sqref="M10:M11">
    <cfRule type="expression" dxfId="5856" priority="4581" stopIfTrue="1">
      <formula>$I10="TTL"</formula>
    </cfRule>
  </conditionalFormatting>
  <conditionalFormatting sqref="M10:M11">
    <cfRule type="expression" dxfId="5855" priority="4580" stopIfTrue="1">
      <formula>$I10="TTL"</formula>
    </cfRule>
  </conditionalFormatting>
  <conditionalFormatting sqref="M10:M11">
    <cfRule type="expression" dxfId="5854" priority="4579" stopIfTrue="1">
      <formula>$I10="TTL"</formula>
    </cfRule>
  </conditionalFormatting>
  <conditionalFormatting sqref="M10:M11">
    <cfRule type="expression" dxfId="5853" priority="4578" stopIfTrue="1">
      <formula>$I10="TTL"</formula>
    </cfRule>
  </conditionalFormatting>
  <conditionalFormatting sqref="M10:M11">
    <cfRule type="expression" dxfId="5852" priority="4577" stopIfTrue="1">
      <formula>$I10="TTL"</formula>
    </cfRule>
  </conditionalFormatting>
  <conditionalFormatting sqref="M10:M11">
    <cfRule type="expression" dxfId="5851" priority="4576" stopIfTrue="1">
      <formula>$I10="TTL"</formula>
    </cfRule>
  </conditionalFormatting>
  <conditionalFormatting sqref="M10:M11">
    <cfRule type="expression" dxfId="5850" priority="4575" stopIfTrue="1">
      <formula>$I10="TTL"</formula>
    </cfRule>
  </conditionalFormatting>
  <conditionalFormatting sqref="M10:M11">
    <cfRule type="expression" dxfId="5849" priority="4574" stopIfTrue="1">
      <formula>$I10="TTL"</formula>
    </cfRule>
  </conditionalFormatting>
  <conditionalFormatting sqref="M10:M11">
    <cfRule type="expression" dxfId="5848" priority="4573" stopIfTrue="1">
      <formula>$I10="TTL"</formula>
    </cfRule>
  </conditionalFormatting>
  <conditionalFormatting sqref="M10:M11">
    <cfRule type="expression" dxfId="5847" priority="4572" stopIfTrue="1">
      <formula>$I10="TTL"</formula>
    </cfRule>
  </conditionalFormatting>
  <conditionalFormatting sqref="M10:M11">
    <cfRule type="expression" dxfId="5846" priority="4571" stopIfTrue="1">
      <formula>$I10="TTL"</formula>
    </cfRule>
  </conditionalFormatting>
  <conditionalFormatting sqref="M10:M11">
    <cfRule type="expression" dxfId="5845" priority="4570" stopIfTrue="1">
      <formula>$I10="TTL"</formula>
    </cfRule>
  </conditionalFormatting>
  <conditionalFormatting sqref="M10:M11">
    <cfRule type="expression" dxfId="5844" priority="4569" stopIfTrue="1">
      <formula>$I10="TTL"</formula>
    </cfRule>
  </conditionalFormatting>
  <conditionalFormatting sqref="M10:M11">
    <cfRule type="expression" dxfId="5843" priority="4568" stopIfTrue="1">
      <formula>$I10="TTL"</formula>
    </cfRule>
  </conditionalFormatting>
  <conditionalFormatting sqref="M10:M11">
    <cfRule type="expression" dxfId="5842" priority="4567" stopIfTrue="1">
      <formula>$I10="TTL"</formula>
    </cfRule>
  </conditionalFormatting>
  <conditionalFormatting sqref="M10:M11">
    <cfRule type="expression" dxfId="5841" priority="4566" stopIfTrue="1">
      <formula>$I10="TTL"</formula>
    </cfRule>
  </conditionalFormatting>
  <conditionalFormatting sqref="M10:M11">
    <cfRule type="expression" dxfId="5840" priority="4565" stopIfTrue="1">
      <formula>$I10="TTL"</formula>
    </cfRule>
  </conditionalFormatting>
  <conditionalFormatting sqref="M10:M11">
    <cfRule type="expression" dxfId="5839" priority="4564" stopIfTrue="1">
      <formula>$I10="TTL"</formula>
    </cfRule>
  </conditionalFormatting>
  <conditionalFormatting sqref="M10:M11">
    <cfRule type="expression" dxfId="5838" priority="4563" stopIfTrue="1">
      <formula>$I10="TTL"</formula>
    </cfRule>
  </conditionalFormatting>
  <conditionalFormatting sqref="M10:M11">
    <cfRule type="expression" dxfId="5837" priority="4562" stopIfTrue="1">
      <formula>$I10="TTL"</formula>
    </cfRule>
  </conditionalFormatting>
  <conditionalFormatting sqref="M10:M11">
    <cfRule type="expression" dxfId="5836" priority="4561" stopIfTrue="1">
      <formula>$I10="TTL"</formula>
    </cfRule>
  </conditionalFormatting>
  <conditionalFormatting sqref="M10:M11">
    <cfRule type="expression" dxfId="5835" priority="4560" stopIfTrue="1">
      <formula>$I10="TTL"</formula>
    </cfRule>
  </conditionalFormatting>
  <conditionalFormatting sqref="M10:M11">
    <cfRule type="expression" dxfId="5834" priority="4559" stopIfTrue="1">
      <formula>$I10="TTL"</formula>
    </cfRule>
  </conditionalFormatting>
  <conditionalFormatting sqref="M10:M11">
    <cfRule type="expression" dxfId="5833" priority="4558" stopIfTrue="1">
      <formula>$I10="TTL"</formula>
    </cfRule>
  </conditionalFormatting>
  <conditionalFormatting sqref="M10:M11">
    <cfRule type="expression" dxfId="5832" priority="4557" stopIfTrue="1">
      <formula>$I10="TTL"</formula>
    </cfRule>
  </conditionalFormatting>
  <conditionalFormatting sqref="M10:M11">
    <cfRule type="expression" dxfId="5831" priority="4556" stopIfTrue="1">
      <formula>$I10="TTL"</formula>
    </cfRule>
  </conditionalFormatting>
  <conditionalFormatting sqref="M10:M11">
    <cfRule type="expression" dxfId="5830" priority="4555" stopIfTrue="1">
      <formula>$I10="TTL"</formula>
    </cfRule>
  </conditionalFormatting>
  <conditionalFormatting sqref="M10:M11">
    <cfRule type="expression" dxfId="5829" priority="4554" stopIfTrue="1">
      <formula>$I10="TTL"</formula>
    </cfRule>
  </conditionalFormatting>
  <conditionalFormatting sqref="M10:M11">
    <cfRule type="expression" dxfId="5828" priority="4553" stopIfTrue="1">
      <formula>$I10="TTL"</formula>
    </cfRule>
  </conditionalFormatting>
  <conditionalFormatting sqref="M10:M11">
    <cfRule type="expression" dxfId="5827" priority="4552" stopIfTrue="1">
      <formula>$I10="TTL"</formula>
    </cfRule>
  </conditionalFormatting>
  <conditionalFormatting sqref="M10:M11">
    <cfRule type="expression" dxfId="5826" priority="4551" stopIfTrue="1">
      <formula>$I10="TTL"</formula>
    </cfRule>
  </conditionalFormatting>
  <conditionalFormatting sqref="M10:M11">
    <cfRule type="expression" dxfId="5825" priority="4550" stopIfTrue="1">
      <formula>$I10="TTL"</formula>
    </cfRule>
  </conditionalFormatting>
  <conditionalFormatting sqref="M10:M11">
    <cfRule type="expression" dxfId="5824" priority="4549" stopIfTrue="1">
      <formula>$I10="TTL"</formula>
    </cfRule>
  </conditionalFormatting>
  <conditionalFormatting sqref="M10:M11">
    <cfRule type="expression" dxfId="5823" priority="4548" stopIfTrue="1">
      <formula>$I10="TTL"</formula>
    </cfRule>
  </conditionalFormatting>
  <conditionalFormatting sqref="M10:M11">
    <cfRule type="expression" dxfId="5822" priority="4547" stopIfTrue="1">
      <formula>$I10="TTL"</formula>
    </cfRule>
  </conditionalFormatting>
  <conditionalFormatting sqref="M10:M11">
    <cfRule type="expression" dxfId="5821" priority="4546" stopIfTrue="1">
      <formula>$I10="TTL"</formula>
    </cfRule>
  </conditionalFormatting>
  <conditionalFormatting sqref="M10:M11">
    <cfRule type="expression" dxfId="5820" priority="4545" stopIfTrue="1">
      <formula>$I10="TTL"</formula>
    </cfRule>
  </conditionalFormatting>
  <conditionalFormatting sqref="M10:M11">
    <cfRule type="expression" dxfId="5819" priority="4544" stopIfTrue="1">
      <formula>$I10="TTL"</formula>
    </cfRule>
  </conditionalFormatting>
  <conditionalFormatting sqref="M10:M11">
    <cfRule type="expression" dxfId="5818" priority="4543" stopIfTrue="1">
      <formula>$I10="TTL"</formula>
    </cfRule>
  </conditionalFormatting>
  <conditionalFormatting sqref="M10:M11">
    <cfRule type="expression" dxfId="5817" priority="4542" stopIfTrue="1">
      <formula>$I10="TTL"</formula>
    </cfRule>
  </conditionalFormatting>
  <conditionalFormatting sqref="M10:M11">
    <cfRule type="expression" dxfId="5816" priority="4541" stopIfTrue="1">
      <formula>$I10="TTL"</formula>
    </cfRule>
  </conditionalFormatting>
  <conditionalFormatting sqref="M10:M11">
    <cfRule type="expression" dxfId="5815" priority="4540" stopIfTrue="1">
      <formula>$I10="TTL"</formula>
    </cfRule>
  </conditionalFormatting>
  <conditionalFormatting sqref="M10:M11">
    <cfRule type="expression" dxfId="5814" priority="4539" stopIfTrue="1">
      <formula>$I10="TTL"</formula>
    </cfRule>
  </conditionalFormatting>
  <conditionalFormatting sqref="M10:M11">
    <cfRule type="expression" dxfId="5813" priority="4538" stopIfTrue="1">
      <formula>$I10="TTL"</formula>
    </cfRule>
  </conditionalFormatting>
  <conditionalFormatting sqref="M10:M11">
    <cfRule type="expression" dxfId="5812" priority="4537" stopIfTrue="1">
      <formula>$I10="TTL"</formula>
    </cfRule>
  </conditionalFormatting>
  <conditionalFormatting sqref="M10:M11">
    <cfRule type="expression" dxfId="5811" priority="4536" stopIfTrue="1">
      <formula>$I10="TTL"</formula>
    </cfRule>
  </conditionalFormatting>
  <conditionalFormatting sqref="M10:M11">
    <cfRule type="expression" dxfId="5810" priority="4535" stopIfTrue="1">
      <formula>$I10="TTL"</formula>
    </cfRule>
  </conditionalFormatting>
  <conditionalFormatting sqref="M10:M11">
    <cfRule type="expression" dxfId="5809" priority="4534" stopIfTrue="1">
      <formula>$I10="TTL"</formula>
    </cfRule>
  </conditionalFormatting>
  <conditionalFormatting sqref="M10:M11">
    <cfRule type="expression" dxfId="5808" priority="4533" stopIfTrue="1">
      <formula>$I10="TTL"</formula>
    </cfRule>
  </conditionalFormatting>
  <conditionalFormatting sqref="M10:M11">
    <cfRule type="expression" dxfId="5807" priority="4532" stopIfTrue="1">
      <formula>$I10="TTL"</formula>
    </cfRule>
  </conditionalFormatting>
  <conditionalFormatting sqref="M10:M11">
    <cfRule type="expression" dxfId="5806" priority="4531" stopIfTrue="1">
      <formula>$I10="TTL"</formula>
    </cfRule>
  </conditionalFormatting>
  <conditionalFormatting sqref="M10:M11">
    <cfRule type="expression" dxfId="5805" priority="4530" stopIfTrue="1">
      <formula>$I10="TTL"</formula>
    </cfRule>
  </conditionalFormatting>
  <conditionalFormatting sqref="M10:M11">
    <cfRule type="expression" dxfId="5804" priority="4529" stopIfTrue="1">
      <formula>$I10="TTL"</formula>
    </cfRule>
  </conditionalFormatting>
  <conditionalFormatting sqref="M10:M11">
    <cfRule type="expression" dxfId="5803" priority="4528" stopIfTrue="1">
      <formula>$I10="TTL"</formula>
    </cfRule>
  </conditionalFormatting>
  <conditionalFormatting sqref="M10:M11">
    <cfRule type="expression" dxfId="5802" priority="4527" stopIfTrue="1">
      <formula>$I10="TTL"</formula>
    </cfRule>
  </conditionalFormatting>
  <conditionalFormatting sqref="M10:M11">
    <cfRule type="expression" dxfId="5801" priority="4526" stopIfTrue="1">
      <formula>$I10="TTL"</formula>
    </cfRule>
  </conditionalFormatting>
  <conditionalFormatting sqref="M10:M11">
    <cfRule type="expression" dxfId="5800" priority="4525" stopIfTrue="1">
      <formula>$I10="TTL"</formula>
    </cfRule>
  </conditionalFormatting>
  <conditionalFormatting sqref="M10:M11">
    <cfRule type="expression" dxfId="5799" priority="4524" stopIfTrue="1">
      <formula>$I10="TTL"</formula>
    </cfRule>
  </conditionalFormatting>
  <conditionalFormatting sqref="M10:M11">
    <cfRule type="expression" dxfId="5798" priority="4523" stopIfTrue="1">
      <formula>$I10="TTL"</formula>
    </cfRule>
  </conditionalFormatting>
  <conditionalFormatting sqref="M10:M11">
    <cfRule type="expression" dxfId="5797" priority="4522" stopIfTrue="1">
      <formula>$I10="TTL"</formula>
    </cfRule>
  </conditionalFormatting>
  <conditionalFormatting sqref="M10:M11">
    <cfRule type="expression" dxfId="5796" priority="4521" stopIfTrue="1">
      <formula>$I10="TTL"</formula>
    </cfRule>
  </conditionalFormatting>
  <conditionalFormatting sqref="M10:M11">
    <cfRule type="expression" dxfId="5795" priority="4520" stopIfTrue="1">
      <formula>$I10="TTL"</formula>
    </cfRule>
  </conditionalFormatting>
  <conditionalFormatting sqref="M10:M11">
    <cfRule type="expression" dxfId="5794" priority="4519" stopIfTrue="1">
      <formula>$I10="TTL"</formula>
    </cfRule>
  </conditionalFormatting>
  <conditionalFormatting sqref="M10:M11">
    <cfRule type="expression" dxfId="5793" priority="4518" stopIfTrue="1">
      <formula>$I10="TTL"</formula>
    </cfRule>
  </conditionalFormatting>
  <conditionalFormatting sqref="M10:M11">
    <cfRule type="expression" dxfId="5792" priority="4517" stopIfTrue="1">
      <formula>$I10="TTL"</formula>
    </cfRule>
  </conditionalFormatting>
  <conditionalFormatting sqref="M10:M11">
    <cfRule type="expression" dxfId="5791" priority="4516" stopIfTrue="1">
      <formula>$I10="TTL"</formula>
    </cfRule>
  </conditionalFormatting>
  <conditionalFormatting sqref="M10:M11">
    <cfRule type="expression" dxfId="5790" priority="4515" stopIfTrue="1">
      <formula>$I10="TTL"</formula>
    </cfRule>
  </conditionalFormatting>
  <conditionalFormatting sqref="M10:M11">
    <cfRule type="expression" dxfId="5789" priority="4514" stopIfTrue="1">
      <formula>$I10="TTL"</formula>
    </cfRule>
  </conditionalFormatting>
  <conditionalFormatting sqref="M10:M11">
    <cfRule type="expression" dxfId="5788" priority="4513" stopIfTrue="1">
      <formula>$I10="TTL"</formula>
    </cfRule>
  </conditionalFormatting>
  <conditionalFormatting sqref="M10:M11">
    <cfRule type="expression" dxfId="5787" priority="4512" stopIfTrue="1">
      <formula>$I10="TTL"</formula>
    </cfRule>
  </conditionalFormatting>
  <conditionalFormatting sqref="M10:M11">
    <cfRule type="expression" dxfId="5786" priority="4511" stopIfTrue="1">
      <formula>$I10="TTL"</formula>
    </cfRule>
  </conditionalFormatting>
  <conditionalFormatting sqref="M10:M11">
    <cfRule type="expression" dxfId="5785" priority="4510" stopIfTrue="1">
      <formula>$I10="TTL"</formula>
    </cfRule>
  </conditionalFormatting>
  <conditionalFormatting sqref="M10:M11">
    <cfRule type="expression" dxfId="5784" priority="4509" stopIfTrue="1">
      <formula>$I10="TTL"</formula>
    </cfRule>
  </conditionalFormatting>
  <conditionalFormatting sqref="M10:M11">
    <cfRule type="expression" dxfId="5783" priority="4508" stopIfTrue="1">
      <formula>$I10="TTL"</formula>
    </cfRule>
  </conditionalFormatting>
  <conditionalFormatting sqref="M10:M11">
    <cfRule type="expression" dxfId="5782" priority="4507" stopIfTrue="1">
      <formula>$I10="TTL"</formula>
    </cfRule>
  </conditionalFormatting>
  <conditionalFormatting sqref="M10:M11">
    <cfRule type="expression" dxfId="5781" priority="4506" stopIfTrue="1">
      <formula>$I10="TTL"</formula>
    </cfRule>
  </conditionalFormatting>
  <conditionalFormatting sqref="M10:M11">
    <cfRule type="expression" dxfId="5780" priority="4505" stopIfTrue="1">
      <formula>$I10="TTL"</formula>
    </cfRule>
  </conditionalFormatting>
  <conditionalFormatting sqref="M10:M11">
    <cfRule type="expression" dxfId="5779" priority="4504" stopIfTrue="1">
      <formula>$I10="TTL"</formula>
    </cfRule>
  </conditionalFormatting>
  <conditionalFormatting sqref="M10:M11">
    <cfRule type="expression" dxfId="5778" priority="4503" stopIfTrue="1">
      <formula>$I10="TTL"</formula>
    </cfRule>
  </conditionalFormatting>
  <conditionalFormatting sqref="M10:M11">
    <cfRule type="expression" dxfId="5777" priority="4502" stopIfTrue="1">
      <formula>$I10="TTL"</formula>
    </cfRule>
  </conditionalFormatting>
  <conditionalFormatting sqref="M10:M11">
    <cfRule type="expression" dxfId="5776" priority="4501" stopIfTrue="1">
      <formula>$I10="TTL"</formula>
    </cfRule>
  </conditionalFormatting>
  <conditionalFormatting sqref="M10:M11">
    <cfRule type="expression" dxfId="5775" priority="4500" stopIfTrue="1">
      <formula>$I10="TTL"</formula>
    </cfRule>
  </conditionalFormatting>
  <conditionalFormatting sqref="M10:M11">
    <cfRule type="expression" dxfId="5774" priority="4499" stopIfTrue="1">
      <formula>$I10="TTL"</formula>
    </cfRule>
  </conditionalFormatting>
  <conditionalFormatting sqref="M10:M11">
    <cfRule type="expression" dxfId="5773" priority="4498" stopIfTrue="1">
      <formula>$I10="TTL"</formula>
    </cfRule>
  </conditionalFormatting>
  <conditionalFormatting sqref="M10:M11">
    <cfRule type="expression" dxfId="5772" priority="4497" stopIfTrue="1">
      <formula>$I10="TTL"</formula>
    </cfRule>
  </conditionalFormatting>
  <conditionalFormatting sqref="M10:M11">
    <cfRule type="expression" dxfId="5771" priority="4496" stopIfTrue="1">
      <formula>$I10="TTL"</formula>
    </cfRule>
  </conditionalFormatting>
  <conditionalFormatting sqref="M10:M11">
    <cfRule type="expression" dxfId="5770" priority="4495" stopIfTrue="1">
      <formula>$I10="TTL"</formula>
    </cfRule>
  </conditionalFormatting>
  <conditionalFormatting sqref="M10:M11">
    <cfRule type="expression" dxfId="5769" priority="4494" stopIfTrue="1">
      <formula>$I10="TTL"</formula>
    </cfRule>
  </conditionalFormatting>
  <conditionalFormatting sqref="M10:M11">
    <cfRule type="expression" dxfId="5768" priority="4493" stopIfTrue="1">
      <formula>$I10="TTL"</formula>
    </cfRule>
  </conditionalFormatting>
  <conditionalFormatting sqref="M10:M11">
    <cfRule type="expression" dxfId="5767" priority="4492" stopIfTrue="1">
      <formula>$I10="TTL"</formula>
    </cfRule>
  </conditionalFormatting>
  <conditionalFormatting sqref="M10:M11">
    <cfRule type="expression" dxfId="5766" priority="4491" stopIfTrue="1">
      <formula>$I10="TTL"</formula>
    </cfRule>
  </conditionalFormatting>
  <conditionalFormatting sqref="M10:M11">
    <cfRule type="expression" dxfId="5765" priority="4490" stopIfTrue="1">
      <formula>$I10="TTL"</formula>
    </cfRule>
  </conditionalFormatting>
  <conditionalFormatting sqref="M10:M11">
    <cfRule type="expression" dxfId="5764" priority="4489" stopIfTrue="1">
      <formula>$I10="TTL"</formula>
    </cfRule>
  </conditionalFormatting>
  <conditionalFormatting sqref="M10:M11">
    <cfRule type="expression" dxfId="5763" priority="4488" stopIfTrue="1">
      <formula>$I10="TTL"</formula>
    </cfRule>
  </conditionalFormatting>
  <conditionalFormatting sqref="M10:M11">
    <cfRule type="expression" dxfId="5762" priority="4487" stopIfTrue="1">
      <formula>$I10="TTL"</formula>
    </cfRule>
  </conditionalFormatting>
  <conditionalFormatting sqref="M10:M11">
    <cfRule type="expression" dxfId="5761" priority="4486" stopIfTrue="1">
      <formula>$I10="TTL"</formula>
    </cfRule>
  </conditionalFormatting>
  <conditionalFormatting sqref="M10:M11">
    <cfRule type="expression" dxfId="5760" priority="4485" stopIfTrue="1">
      <formula>$I10="TTL"</formula>
    </cfRule>
  </conditionalFormatting>
  <conditionalFormatting sqref="M10:M11">
    <cfRule type="expression" dxfId="5759" priority="4484" stopIfTrue="1">
      <formula>$I10="TTL"</formula>
    </cfRule>
  </conditionalFormatting>
  <conditionalFormatting sqref="M10:M11">
    <cfRule type="expression" dxfId="5758" priority="4483" stopIfTrue="1">
      <formula>$I10="TTL"</formula>
    </cfRule>
  </conditionalFormatting>
  <conditionalFormatting sqref="M10:M11">
    <cfRule type="expression" dxfId="5757" priority="4482" stopIfTrue="1">
      <formula>$I10="TTL"</formula>
    </cfRule>
  </conditionalFormatting>
  <conditionalFormatting sqref="M10:M11">
    <cfRule type="expression" dxfId="5756" priority="4481" stopIfTrue="1">
      <formula>$I10="TTL"</formula>
    </cfRule>
  </conditionalFormatting>
  <conditionalFormatting sqref="M10:M11">
    <cfRule type="expression" dxfId="5755" priority="4480" stopIfTrue="1">
      <formula>$I10="TTL"</formula>
    </cfRule>
  </conditionalFormatting>
  <conditionalFormatting sqref="M10:M11">
    <cfRule type="expression" dxfId="5754" priority="4479" stopIfTrue="1">
      <formula>$I10="TTL"</formula>
    </cfRule>
  </conditionalFormatting>
  <conditionalFormatting sqref="M10:M11">
    <cfRule type="expression" dxfId="5753" priority="4478" stopIfTrue="1">
      <formula>$I10="TTL"</formula>
    </cfRule>
  </conditionalFormatting>
  <conditionalFormatting sqref="M10:M11">
    <cfRule type="expression" dxfId="5752" priority="4477" stopIfTrue="1">
      <formula>$I10="TTL"</formula>
    </cfRule>
  </conditionalFormatting>
  <conditionalFormatting sqref="M10:M11">
    <cfRule type="expression" dxfId="5751" priority="4476" stopIfTrue="1">
      <formula>$I10="TTL"</formula>
    </cfRule>
  </conditionalFormatting>
  <conditionalFormatting sqref="M10:M11">
    <cfRule type="expression" dxfId="5750" priority="4475" stopIfTrue="1">
      <formula>$I10="TTL"</formula>
    </cfRule>
  </conditionalFormatting>
  <conditionalFormatting sqref="M10:M11">
    <cfRule type="expression" dxfId="5749" priority="4474" stopIfTrue="1">
      <formula>$I10="TTL"</formula>
    </cfRule>
  </conditionalFormatting>
  <conditionalFormatting sqref="M10:M11">
    <cfRule type="expression" dxfId="5748" priority="4473" stopIfTrue="1">
      <formula>$I10="TTL"</formula>
    </cfRule>
  </conditionalFormatting>
  <conditionalFormatting sqref="M10:M11">
    <cfRule type="expression" dxfId="5747" priority="4472" stopIfTrue="1">
      <formula>$I10="TTL"</formula>
    </cfRule>
  </conditionalFormatting>
  <conditionalFormatting sqref="M10:M11">
    <cfRule type="expression" dxfId="5746" priority="4471" stopIfTrue="1">
      <formula>$I10="TTL"</formula>
    </cfRule>
  </conditionalFormatting>
  <conditionalFormatting sqref="M10:M11">
    <cfRule type="expression" dxfId="5745" priority="4470" stopIfTrue="1">
      <formula>$I10="TTL"</formula>
    </cfRule>
  </conditionalFormatting>
  <conditionalFormatting sqref="M10:M11">
    <cfRule type="expression" dxfId="5744" priority="4469" stopIfTrue="1">
      <formula>$I10="TTL"</formula>
    </cfRule>
  </conditionalFormatting>
  <conditionalFormatting sqref="M10:M11">
    <cfRule type="expression" dxfId="5743" priority="4468" stopIfTrue="1">
      <formula>$I10="TTL"</formula>
    </cfRule>
  </conditionalFormatting>
  <conditionalFormatting sqref="M10:M11">
    <cfRule type="expression" dxfId="5742" priority="4467" stopIfTrue="1">
      <formula>$I10="TTL"</formula>
    </cfRule>
  </conditionalFormatting>
  <conditionalFormatting sqref="M10:M11">
    <cfRule type="expression" dxfId="5741" priority="4466" stopIfTrue="1">
      <formula>$I10="TTL"</formula>
    </cfRule>
  </conditionalFormatting>
  <conditionalFormatting sqref="M10:M11">
    <cfRule type="expression" dxfId="5740" priority="4465" stopIfTrue="1">
      <formula>$I10="TTL"</formula>
    </cfRule>
  </conditionalFormatting>
  <conditionalFormatting sqref="M10:M11">
    <cfRule type="expression" dxfId="5739" priority="4464" stopIfTrue="1">
      <formula>$I10="TTL"</formula>
    </cfRule>
  </conditionalFormatting>
  <conditionalFormatting sqref="M10:M11">
    <cfRule type="expression" dxfId="5738" priority="4463" stopIfTrue="1">
      <formula>$I10="TTL"</formula>
    </cfRule>
  </conditionalFormatting>
  <conditionalFormatting sqref="M10:M11">
    <cfRule type="expression" dxfId="5737" priority="4462" stopIfTrue="1">
      <formula>$I10="TTL"</formula>
    </cfRule>
  </conditionalFormatting>
  <conditionalFormatting sqref="M10:M11">
    <cfRule type="expression" dxfId="5736" priority="4461" stopIfTrue="1">
      <formula>$I10="TTL"</formula>
    </cfRule>
  </conditionalFormatting>
  <conditionalFormatting sqref="M10:M11">
    <cfRule type="expression" dxfId="5735" priority="4460" stopIfTrue="1">
      <formula>$I10="TTL"</formula>
    </cfRule>
  </conditionalFormatting>
  <conditionalFormatting sqref="M10:M11">
    <cfRule type="expression" dxfId="5734" priority="4459" stopIfTrue="1">
      <formula>$I10="TTL"</formula>
    </cfRule>
  </conditionalFormatting>
  <conditionalFormatting sqref="M10:M11">
    <cfRule type="expression" dxfId="5733" priority="4458" stopIfTrue="1">
      <formula>$I10="TTL"</formula>
    </cfRule>
  </conditionalFormatting>
  <conditionalFormatting sqref="M10:M11">
    <cfRule type="expression" dxfId="5732" priority="4457" stopIfTrue="1">
      <formula>$I10="TTL"</formula>
    </cfRule>
  </conditionalFormatting>
  <conditionalFormatting sqref="M10:M11">
    <cfRule type="expression" dxfId="5731" priority="4456" stopIfTrue="1">
      <formula>$I10="TTL"</formula>
    </cfRule>
  </conditionalFormatting>
  <conditionalFormatting sqref="M10:M11">
    <cfRule type="expression" dxfId="5730" priority="4455" stopIfTrue="1">
      <formula>$I10="TTL"</formula>
    </cfRule>
  </conditionalFormatting>
  <conditionalFormatting sqref="M10:M11">
    <cfRule type="expression" dxfId="5729" priority="4454" stopIfTrue="1">
      <formula>$I10="TTL"</formula>
    </cfRule>
  </conditionalFormatting>
  <conditionalFormatting sqref="M10:M11">
    <cfRule type="expression" dxfId="5728" priority="4453" stopIfTrue="1">
      <formula>$I10="TTL"</formula>
    </cfRule>
  </conditionalFormatting>
  <conditionalFormatting sqref="M10:M11">
    <cfRule type="expression" dxfId="5727" priority="4452" stopIfTrue="1">
      <formula>$I10="TTL"</formula>
    </cfRule>
  </conditionalFormatting>
  <conditionalFormatting sqref="M10:M11">
    <cfRule type="expression" dxfId="5726" priority="4451" stopIfTrue="1">
      <formula>$I10="TTL"</formula>
    </cfRule>
  </conditionalFormatting>
  <conditionalFormatting sqref="M10:M11">
    <cfRule type="expression" dxfId="5725" priority="4450" stopIfTrue="1">
      <formula>$I10="TTL"</formula>
    </cfRule>
  </conditionalFormatting>
  <conditionalFormatting sqref="M10:M11">
    <cfRule type="expression" dxfId="5724" priority="4449" stopIfTrue="1">
      <formula>$I10="TTL"</formula>
    </cfRule>
  </conditionalFormatting>
  <conditionalFormatting sqref="M10:M11">
    <cfRule type="expression" dxfId="5723" priority="4448" stopIfTrue="1">
      <formula>$I10="TTL"</formula>
    </cfRule>
  </conditionalFormatting>
  <conditionalFormatting sqref="M10:M11">
    <cfRule type="expression" dxfId="5722" priority="4447" stopIfTrue="1">
      <formula>$I10="TTL"</formula>
    </cfRule>
  </conditionalFormatting>
  <conditionalFormatting sqref="M10:M11">
    <cfRule type="expression" dxfId="5721" priority="4446" stopIfTrue="1">
      <formula>$I10="TTL"</formula>
    </cfRule>
  </conditionalFormatting>
  <conditionalFormatting sqref="M10:M11">
    <cfRule type="expression" dxfId="5720" priority="4445" stopIfTrue="1">
      <formula>$I10="TTL"</formula>
    </cfRule>
  </conditionalFormatting>
  <conditionalFormatting sqref="M10:M11">
    <cfRule type="expression" dxfId="5719" priority="4444" stopIfTrue="1">
      <formula>$I10="TTL"</formula>
    </cfRule>
  </conditionalFormatting>
  <conditionalFormatting sqref="M10:M11">
    <cfRule type="expression" dxfId="5718" priority="4443" stopIfTrue="1">
      <formula>$I10="TTL"</formula>
    </cfRule>
  </conditionalFormatting>
  <conditionalFormatting sqref="M10:M11">
    <cfRule type="expression" dxfId="5717" priority="4442" stopIfTrue="1">
      <formula>$I10="TTL"</formula>
    </cfRule>
  </conditionalFormatting>
  <conditionalFormatting sqref="M10:M11">
    <cfRule type="expression" dxfId="5716" priority="4441" stopIfTrue="1">
      <formula>$I10="TTL"</formula>
    </cfRule>
  </conditionalFormatting>
  <conditionalFormatting sqref="M10:M11">
    <cfRule type="expression" dxfId="5715" priority="4440" stopIfTrue="1">
      <formula>$I10="TTL"</formula>
    </cfRule>
  </conditionalFormatting>
  <conditionalFormatting sqref="M10:M11">
    <cfRule type="expression" dxfId="5714" priority="4439" stopIfTrue="1">
      <formula>$I10="TTL"</formula>
    </cfRule>
  </conditionalFormatting>
  <conditionalFormatting sqref="M10:M11">
    <cfRule type="expression" dxfId="5713" priority="4438" stopIfTrue="1">
      <formula>$I10="TTL"</formula>
    </cfRule>
  </conditionalFormatting>
  <conditionalFormatting sqref="M10:M11">
    <cfRule type="expression" dxfId="5712" priority="4437" stopIfTrue="1">
      <formula>$I10="TTL"</formula>
    </cfRule>
  </conditionalFormatting>
  <conditionalFormatting sqref="M10:M11">
    <cfRule type="expression" dxfId="5711" priority="4436" stopIfTrue="1">
      <formula>$I10="TTL"</formula>
    </cfRule>
  </conditionalFormatting>
  <conditionalFormatting sqref="M10:M11">
    <cfRule type="expression" dxfId="5710" priority="4435" stopIfTrue="1">
      <formula>$I10="TTL"</formula>
    </cfRule>
  </conditionalFormatting>
  <conditionalFormatting sqref="M10:M11">
    <cfRule type="expression" dxfId="5709" priority="4434" stopIfTrue="1">
      <formula>$I10="TTL"</formula>
    </cfRule>
  </conditionalFormatting>
  <conditionalFormatting sqref="M10:M11">
    <cfRule type="expression" dxfId="5708" priority="4433" stopIfTrue="1">
      <formula>$I10="TTL"</formula>
    </cfRule>
  </conditionalFormatting>
  <conditionalFormatting sqref="M10:M11">
    <cfRule type="expression" dxfId="5707" priority="4432" stopIfTrue="1">
      <formula>$I10="TTL"</formula>
    </cfRule>
  </conditionalFormatting>
  <conditionalFormatting sqref="M10:M11">
    <cfRule type="expression" dxfId="5706" priority="4431" stopIfTrue="1">
      <formula>$I10="TTL"</formula>
    </cfRule>
  </conditionalFormatting>
  <conditionalFormatting sqref="M10:M11">
    <cfRule type="expression" dxfId="5705" priority="4430" stopIfTrue="1">
      <formula>$I10="TTL"</formula>
    </cfRule>
  </conditionalFormatting>
  <conditionalFormatting sqref="M10:M11">
    <cfRule type="expression" dxfId="5704" priority="4429" stopIfTrue="1">
      <formula>$I10="TTL"</formula>
    </cfRule>
  </conditionalFormatting>
  <conditionalFormatting sqref="M10:M11">
    <cfRule type="expression" dxfId="5703" priority="4428" stopIfTrue="1">
      <formula>$I10="TTL"</formula>
    </cfRule>
  </conditionalFormatting>
  <conditionalFormatting sqref="M10:M11">
    <cfRule type="expression" dxfId="5702" priority="4427" stopIfTrue="1">
      <formula>$I10="TTL"</formula>
    </cfRule>
  </conditionalFormatting>
  <conditionalFormatting sqref="M10:M11">
    <cfRule type="expression" dxfId="5701" priority="4426" stopIfTrue="1">
      <formula>$I10="TTL"</formula>
    </cfRule>
  </conditionalFormatting>
  <conditionalFormatting sqref="M10:M11">
    <cfRule type="expression" dxfId="5700" priority="4425" stopIfTrue="1">
      <formula>$I10="TTL"</formula>
    </cfRule>
  </conditionalFormatting>
  <conditionalFormatting sqref="M10:M11">
    <cfRule type="expression" dxfId="5699" priority="4424" stopIfTrue="1">
      <formula>$I10="TTL"</formula>
    </cfRule>
  </conditionalFormatting>
  <conditionalFormatting sqref="M10:M11">
    <cfRule type="expression" dxfId="5698" priority="4423" stopIfTrue="1">
      <formula>$I10="TTL"</formula>
    </cfRule>
  </conditionalFormatting>
  <conditionalFormatting sqref="M10:M11">
    <cfRule type="expression" dxfId="5697" priority="4422" stopIfTrue="1">
      <formula>$I10="TTL"</formula>
    </cfRule>
  </conditionalFormatting>
  <conditionalFormatting sqref="M10:M11">
    <cfRule type="expression" dxfId="5696" priority="4421" stopIfTrue="1">
      <formula>$I10="TTL"</formula>
    </cfRule>
  </conditionalFormatting>
  <conditionalFormatting sqref="M10:M11">
    <cfRule type="expression" dxfId="5695" priority="4420" stopIfTrue="1">
      <formula>$I10="TTL"</formula>
    </cfRule>
  </conditionalFormatting>
  <conditionalFormatting sqref="M10:M11">
    <cfRule type="expression" dxfId="5694" priority="4419" stopIfTrue="1">
      <formula>$I10="TTL"</formula>
    </cfRule>
  </conditionalFormatting>
  <conditionalFormatting sqref="M10:M11">
    <cfRule type="expression" dxfId="5693" priority="4418" stopIfTrue="1">
      <formula>$I10="TTL"</formula>
    </cfRule>
  </conditionalFormatting>
  <conditionalFormatting sqref="M10:M11">
    <cfRule type="expression" dxfId="5692" priority="4417" stopIfTrue="1">
      <formula>$I10="TTL"</formula>
    </cfRule>
  </conditionalFormatting>
  <conditionalFormatting sqref="M10:M11">
    <cfRule type="expression" dxfId="5691" priority="4416" stopIfTrue="1">
      <formula>$I10="TTL"</formula>
    </cfRule>
  </conditionalFormatting>
  <conditionalFormatting sqref="M10:M11">
    <cfRule type="expression" dxfId="5690" priority="4415" stopIfTrue="1">
      <formula>$I10="TTL"</formula>
    </cfRule>
  </conditionalFormatting>
  <conditionalFormatting sqref="M10:M11">
    <cfRule type="expression" dxfId="5689" priority="4414" stopIfTrue="1">
      <formula>$I10="TTL"</formula>
    </cfRule>
  </conditionalFormatting>
  <conditionalFormatting sqref="M10:M11">
    <cfRule type="expression" dxfId="5688" priority="4413" stopIfTrue="1">
      <formula>$I10="TTL"</formula>
    </cfRule>
  </conditionalFormatting>
  <conditionalFormatting sqref="M10:M11">
    <cfRule type="expression" dxfId="5687" priority="4412" stopIfTrue="1">
      <formula>$I10="TTL"</formula>
    </cfRule>
  </conditionalFormatting>
  <conditionalFormatting sqref="M10:M11">
    <cfRule type="expression" dxfId="5686" priority="4411" stopIfTrue="1">
      <formula>$I10="TTL"</formula>
    </cfRule>
  </conditionalFormatting>
  <conditionalFormatting sqref="M10:M11">
    <cfRule type="expression" dxfId="5685" priority="4410" stopIfTrue="1">
      <formula>$I10="TTL"</formula>
    </cfRule>
  </conditionalFormatting>
  <conditionalFormatting sqref="M10:M11">
    <cfRule type="expression" dxfId="5684" priority="4409" stopIfTrue="1">
      <formula>$I10="TTL"</formula>
    </cfRule>
  </conditionalFormatting>
  <conditionalFormatting sqref="M10:M11">
    <cfRule type="expression" dxfId="5683" priority="4408" stopIfTrue="1">
      <formula>$I10="TTL"</formula>
    </cfRule>
  </conditionalFormatting>
  <conditionalFormatting sqref="M10:M11">
    <cfRule type="expression" dxfId="5682" priority="4407" stopIfTrue="1">
      <formula>$I10="TTL"</formula>
    </cfRule>
  </conditionalFormatting>
  <conditionalFormatting sqref="M10:M11">
    <cfRule type="expression" dxfId="5681" priority="4406" stopIfTrue="1">
      <formula>$I10="TTL"</formula>
    </cfRule>
  </conditionalFormatting>
  <conditionalFormatting sqref="M10:M11">
    <cfRule type="expression" dxfId="5680" priority="4405" stopIfTrue="1">
      <formula>$I10="TTL"</formula>
    </cfRule>
  </conditionalFormatting>
  <conditionalFormatting sqref="M10:M11">
    <cfRule type="expression" dxfId="5679" priority="4404" stopIfTrue="1">
      <formula>$I10="TTL"</formula>
    </cfRule>
  </conditionalFormatting>
  <conditionalFormatting sqref="M10:M11">
    <cfRule type="expression" dxfId="5678" priority="4403" stopIfTrue="1">
      <formula>$I10="TTL"</formula>
    </cfRule>
  </conditionalFormatting>
  <conditionalFormatting sqref="M10:M11">
    <cfRule type="expression" dxfId="5677" priority="4402" stopIfTrue="1">
      <formula>$I10="TTL"</formula>
    </cfRule>
  </conditionalFormatting>
  <conditionalFormatting sqref="M10:M11">
    <cfRule type="expression" dxfId="5676" priority="4401" stopIfTrue="1">
      <formula>$I10="TTL"</formula>
    </cfRule>
  </conditionalFormatting>
  <conditionalFormatting sqref="M10:M11">
    <cfRule type="expression" dxfId="5675" priority="4400" stopIfTrue="1">
      <formula>$I10="TTL"</formula>
    </cfRule>
  </conditionalFormatting>
  <conditionalFormatting sqref="M10:M11">
    <cfRule type="expression" dxfId="5674" priority="4399" stopIfTrue="1">
      <formula>$I10="TTL"</formula>
    </cfRule>
  </conditionalFormatting>
  <conditionalFormatting sqref="M10:M11">
    <cfRule type="expression" dxfId="5673" priority="4398" stopIfTrue="1">
      <formula>$I10="TTL"</formula>
    </cfRule>
  </conditionalFormatting>
  <conditionalFormatting sqref="M10:M11">
    <cfRule type="expression" dxfId="5672" priority="4397" stopIfTrue="1">
      <formula>$I10="TTL"</formula>
    </cfRule>
  </conditionalFormatting>
  <conditionalFormatting sqref="M10:M11">
    <cfRule type="expression" dxfId="5671" priority="4396" stopIfTrue="1">
      <formula>$I10="TTL"</formula>
    </cfRule>
  </conditionalFormatting>
  <conditionalFormatting sqref="M10:M11">
    <cfRule type="expression" dxfId="5670" priority="4395" stopIfTrue="1">
      <formula>$I10="TTL"</formula>
    </cfRule>
  </conditionalFormatting>
  <conditionalFormatting sqref="M10:M11">
    <cfRule type="expression" dxfId="5669" priority="4394" stopIfTrue="1">
      <formula>$I10="TTL"</formula>
    </cfRule>
  </conditionalFormatting>
  <conditionalFormatting sqref="M10:M11">
    <cfRule type="expression" dxfId="5668" priority="4393" stopIfTrue="1">
      <formula>$I10="TTL"</formula>
    </cfRule>
  </conditionalFormatting>
  <conditionalFormatting sqref="M10:M11">
    <cfRule type="expression" dxfId="5667" priority="4392" stopIfTrue="1">
      <formula>$I10="TTL"</formula>
    </cfRule>
  </conditionalFormatting>
  <conditionalFormatting sqref="M10:M11">
    <cfRule type="expression" dxfId="5666" priority="4391" stopIfTrue="1">
      <formula>$I10="TTL"</formula>
    </cfRule>
  </conditionalFormatting>
  <conditionalFormatting sqref="M10:M11">
    <cfRule type="expression" dxfId="5665" priority="4390" stopIfTrue="1">
      <formula>$I10="TTL"</formula>
    </cfRule>
  </conditionalFormatting>
  <conditionalFormatting sqref="M10:M11">
    <cfRule type="expression" dxfId="5664" priority="4389" stopIfTrue="1">
      <formula>$I10="TTL"</formula>
    </cfRule>
  </conditionalFormatting>
  <conditionalFormatting sqref="M10:M11">
    <cfRule type="expression" dxfId="5663" priority="4388" stopIfTrue="1">
      <formula>$I10="TTL"</formula>
    </cfRule>
  </conditionalFormatting>
  <conditionalFormatting sqref="M10:M11">
    <cfRule type="expression" dxfId="5662" priority="4387" stopIfTrue="1">
      <formula>$I10="TTL"</formula>
    </cfRule>
  </conditionalFormatting>
  <conditionalFormatting sqref="M10:M11">
    <cfRule type="expression" dxfId="5661" priority="4386" stopIfTrue="1">
      <formula>$I10="TTL"</formula>
    </cfRule>
  </conditionalFormatting>
  <conditionalFormatting sqref="M10:M11">
    <cfRule type="expression" dxfId="5660" priority="4385" stopIfTrue="1">
      <formula>$I10="TTL"</formula>
    </cfRule>
  </conditionalFormatting>
  <conditionalFormatting sqref="M10:M11">
    <cfRule type="expression" dxfId="5659" priority="4384" stopIfTrue="1">
      <formula>$I10="TTL"</formula>
    </cfRule>
  </conditionalFormatting>
  <conditionalFormatting sqref="M10:M11">
    <cfRule type="expression" dxfId="5658" priority="4383" stopIfTrue="1">
      <formula>$I10="TTL"</formula>
    </cfRule>
  </conditionalFormatting>
  <conditionalFormatting sqref="M10:M11">
    <cfRule type="expression" dxfId="5657" priority="4382" stopIfTrue="1">
      <formula>$I10="TTL"</formula>
    </cfRule>
  </conditionalFormatting>
  <conditionalFormatting sqref="M10:M11">
    <cfRule type="expression" dxfId="5656" priority="4381" stopIfTrue="1">
      <formula>$I10="TTL"</formula>
    </cfRule>
  </conditionalFormatting>
  <conditionalFormatting sqref="M10:M11">
    <cfRule type="expression" dxfId="5655" priority="4380" stopIfTrue="1">
      <formula>$I10="TTL"</formula>
    </cfRule>
  </conditionalFormatting>
  <conditionalFormatting sqref="M10:M11">
    <cfRule type="expression" dxfId="5654" priority="4379" stopIfTrue="1">
      <formula>$I10="TTL"</formula>
    </cfRule>
  </conditionalFormatting>
  <conditionalFormatting sqref="M10:M11">
    <cfRule type="expression" dxfId="5653" priority="4378" stopIfTrue="1">
      <formula>$I10="TTL"</formula>
    </cfRule>
  </conditionalFormatting>
  <conditionalFormatting sqref="M10:M11">
    <cfRule type="expression" dxfId="5652" priority="4377" stopIfTrue="1">
      <formula>$I10="TTL"</formula>
    </cfRule>
  </conditionalFormatting>
  <conditionalFormatting sqref="M10:M11">
    <cfRule type="expression" dxfId="5651" priority="4376" stopIfTrue="1">
      <formula>$I10="TTL"</formula>
    </cfRule>
  </conditionalFormatting>
  <conditionalFormatting sqref="M10:M11">
    <cfRule type="expression" dxfId="5650" priority="4375" stopIfTrue="1">
      <formula>$I10="TTL"</formula>
    </cfRule>
  </conditionalFormatting>
  <conditionalFormatting sqref="M10:M11">
    <cfRule type="expression" dxfId="5649" priority="4374" stopIfTrue="1">
      <formula>$I10="TTL"</formula>
    </cfRule>
  </conditionalFormatting>
  <conditionalFormatting sqref="M10:M11">
    <cfRule type="expression" dxfId="5648" priority="4373" stopIfTrue="1">
      <formula>$I10="TTL"</formula>
    </cfRule>
  </conditionalFormatting>
  <conditionalFormatting sqref="M10:M11">
    <cfRule type="expression" dxfId="5647" priority="4372" stopIfTrue="1">
      <formula>$I10="TTL"</formula>
    </cfRule>
  </conditionalFormatting>
  <conditionalFormatting sqref="M10:M11">
    <cfRule type="expression" dxfId="5646" priority="4371" stopIfTrue="1">
      <formula>$I10="TTL"</formula>
    </cfRule>
  </conditionalFormatting>
  <conditionalFormatting sqref="M10:M11">
    <cfRule type="expression" dxfId="5645" priority="4370" stopIfTrue="1">
      <formula>$I10="TTL"</formula>
    </cfRule>
  </conditionalFormatting>
  <conditionalFormatting sqref="M10:M11">
    <cfRule type="expression" dxfId="5644" priority="4369" stopIfTrue="1">
      <formula>$I10="TTL"</formula>
    </cfRule>
  </conditionalFormatting>
  <conditionalFormatting sqref="M10:M11">
    <cfRule type="expression" dxfId="5643" priority="4368" stopIfTrue="1">
      <formula>$I10="TTL"</formula>
    </cfRule>
  </conditionalFormatting>
  <conditionalFormatting sqref="M10:M11">
    <cfRule type="expression" dxfId="5642" priority="4367" stopIfTrue="1">
      <formula>$I10="TTL"</formula>
    </cfRule>
  </conditionalFormatting>
  <conditionalFormatting sqref="M10:M11">
    <cfRule type="expression" dxfId="5641" priority="4366" stopIfTrue="1">
      <formula>$I10="TTL"</formula>
    </cfRule>
  </conditionalFormatting>
  <conditionalFormatting sqref="M10:M11">
    <cfRule type="expression" dxfId="5640" priority="4365" stopIfTrue="1">
      <formula>$I10="TTL"</formula>
    </cfRule>
  </conditionalFormatting>
  <conditionalFormatting sqref="M10:M11">
    <cfRule type="expression" dxfId="5639" priority="4364" stopIfTrue="1">
      <formula>$I10="TTL"</formula>
    </cfRule>
  </conditionalFormatting>
  <conditionalFormatting sqref="M10:M11">
    <cfRule type="expression" dxfId="5638" priority="4363" stopIfTrue="1">
      <formula>$I10="TTL"</formula>
    </cfRule>
  </conditionalFormatting>
  <conditionalFormatting sqref="M10:M11">
    <cfRule type="expression" dxfId="5637" priority="4362" stopIfTrue="1">
      <formula>$I10="TTL"</formula>
    </cfRule>
  </conditionalFormatting>
  <conditionalFormatting sqref="M10:M11">
    <cfRule type="expression" dxfId="5636" priority="4361" stopIfTrue="1">
      <formula>$I10="TTL"</formula>
    </cfRule>
  </conditionalFormatting>
  <conditionalFormatting sqref="M10:M11">
    <cfRule type="expression" dxfId="5635" priority="4360" stopIfTrue="1">
      <formula>$I10="TTL"</formula>
    </cfRule>
  </conditionalFormatting>
  <conditionalFormatting sqref="M10:M11">
    <cfRule type="expression" dxfId="5634" priority="4359" stopIfTrue="1">
      <formula>$I10="TTL"</formula>
    </cfRule>
  </conditionalFormatting>
  <conditionalFormatting sqref="M10:M11">
    <cfRule type="expression" dxfId="5633" priority="4358" stopIfTrue="1">
      <formula>$I10="TTL"</formula>
    </cfRule>
  </conditionalFormatting>
  <conditionalFormatting sqref="M10:M11">
    <cfRule type="expression" dxfId="5632" priority="4357" stopIfTrue="1">
      <formula>$I10="TTL"</formula>
    </cfRule>
  </conditionalFormatting>
  <conditionalFormatting sqref="M10:M11">
    <cfRule type="expression" dxfId="5631" priority="4356" stopIfTrue="1">
      <formula>$I10="TTL"</formula>
    </cfRule>
  </conditionalFormatting>
  <conditionalFormatting sqref="M10:M11">
    <cfRule type="expression" dxfId="5630" priority="4355" stopIfTrue="1">
      <formula>$I10="TTL"</formula>
    </cfRule>
  </conditionalFormatting>
  <conditionalFormatting sqref="M10:M11">
    <cfRule type="expression" dxfId="5629" priority="4354" stopIfTrue="1">
      <formula>$I10="TTL"</formula>
    </cfRule>
  </conditionalFormatting>
  <conditionalFormatting sqref="M10:M11">
    <cfRule type="expression" dxfId="5628" priority="4353" stopIfTrue="1">
      <formula>$I10="TTL"</formula>
    </cfRule>
  </conditionalFormatting>
  <conditionalFormatting sqref="M10:M11">
    <cfRule type="expression" dxfId="5627" priority="4352" stopIfTrue="1">
      <formula>$I10="TTL"</formula>
    </cfRule>
  </conditionalFormatting>
  <conditionalFormatting sqref="M10:M11">
    <cfRule type="expression" dxfId="5626" priority="4351" stopIfTrue="1">
      <formula>$I10="TTL"</formula>
    </cfRule>
  </conditionalFormatting>
  <conditionalFormatting sqref="M10:M11">
    <cfRule type="expression" dxfId="5625" priority="4350" stopIfTrue="1">
      <formula>$I10="TTL"</formula>
    </cfRule>
  </conditionalFormatting>
  <conditionalFormatting sqref="M10:M11">
    <cfRule type="expression" dxfId="5624" priority="4349" stopIfTrue="1">
      <formula>$I10="TTL"</formula>
    </cfRule>
  </conditionalFormatting>
  <conditionalFormatting sqref="M10:M11">
    <cfRule type="expression" dxfId="5623" priority="4348" stopIfTrue="1">
      <formula>$I10="TTL"</formula>
    </cfRule>
  </conditionalFormatting>
  <conditionalFormatting sqref="M10:M11">
    <cfRule type="expression" dxfId="5622" priority="4347" stopIfTrue="1">
      <formula>$I10="TTL"</formula>
    </cfRule>
  </conditionalFormatting>
  <conditionalFormatting sqref="M10:M11">
    <cfRule type="expression" dxfId="5621" priority="4346" stopIfTrue="1">
      <formula>$I10="TTL"</formula>
    </cfRule>
  </conditionalFormatting>
  <conditionalFormatting sqref="M10:M11">
    <cfRule type="expression" dxfId="5620" priority="4345" stopIfTrue="1">
      <formula>$I10="TTL"</formula>
    </cfRule>
  </conditionalFormatting>
  <conditionalFormatting sqref="M10:M11">
    <cfRule type="expression" dxfId="5619" priority="4344" stopIfTrue="1">
      <formula>$I10="TTL"</formula>
    </cfRule>
  </conditionalFormatting>
  <conditionalFormatting sqref="M10:M11">
    <cfRule type="expression" dxfId="5618" priority="4343" stopIfTrue="1">
      <formula>$I10="TTL"</formula>
    </cfRule>
  </conditionalFormatting>
  <conditionalFormatting sqref="M10:M11">
    <cfRule type="expression" dxfId="5617" priority="4342" stopIfTrue="1">
      <formula>$I10="TTL"</formula>
    </cfRule>
  </conditionalFormatting>
  <conditionalFormatting sqref="M10:M11">
    <cfRule type="expression" dxfId="5616" priority="4341" stopIfTrue="1">
      <formula>$I10="TTL"</formula>
    </cfRule>
  </conditionalFormatting>
  <conditionalFormatting sqref="M10:M11">
    <cfRule type="expression" dxfId="5615" priority="4340" stopIfTrue="1">
      <formula>$I10="TTL"</formula>
    </cfRule>
  </conditionalFormatting>
  <conditionalFormatting sqref="M10:M11">
    <cfRule type="expression" dxfId="5614" priority="4339" stopIfTrue="1">
      <formula>$I10="TTL"</formula>
    </cfRule>
  </conditionalFormatting>
  <conditionalFormatting sqref="M10:M11">
    <cfRule type="expression" dxfId="5613" priority="4338" stopIfTrue="1">
      <formula>$I10="TTL"</formula>
    </cfRule>
  </conditionalFormatting>
  <conditionalFormatting sqref="M10:M11">
    <cfRule type="expression" dxfId="5612" priority="4337" stopIfTrue="1">
      <formula>$I10="TTL"</formula>
    </cfRule>
  </conditionalFormatting>
  <conditionalFormatting sqref="M10:M11">
    <cfRule type="expression" dxfId="5611" priority="4336" stopIfTrue="1">
      <formula>$I10="TTL"</formula>
    </cfRule>
  </conditionalFormatting>
  <conditionalFormatting sqref="M10:M11">
    <cfRule type="expression" dxfId="5610" priority="4335" stopIfTrue="1">
      <formula>$I10="TTL"</formula>
    </cfRule>
  </conditionalFormatting>
  <conditionalFormatting sqref="M10:M11">
    <cfRule type="expression" dxfId="5609" priority="4334" stopIfTrue="1">
      <formula>$I10="TTL"</formula>
    </cfRule>
  </conditionalFormatting>
  <conditionalFormatting sqref="M10:M11">
    <cfRule type="expression" dxfId="5608" priority="4333" stopIfTrue="1">
      <formula>$I10="TTL"</formula>
    </cfRule>
  </conditionalFormatting>
  <conditionalFormatting sqref="M10:M11">
    <cfRule type="expression" dxfId="5607" priority="4332" stopIfTrue="1">
      <formula>$I10="TTL"</formula>
    </cfRule>
  </conditionalFormatting>
  <conditionalFormatting sqref="M10:M11">
    <cfRule type="expression" dxfId="5606" priority="4331" stopIfTrue="1">
      <formula>$I10="TTL"</formula>
    </cfRule>
  </conditionalFormatting>
  <conditionalFormatting sqref="M10:M11">
    <cfRule type="expression" dxfId="5605" priority="4330" stopIfTrue="1">
      <formula>$I10="TTL"</formula>
    </cfRule>
  </conditionalFormatting>
  <conditionalFormatting sqref="M10:M11">
    <cfRule type="expression" dxfId="5604" priority="4329" stopIfTrue="1">
      <formula>$I10="TTL"</formula>
    </cfRule>
  </conditionalFormatting>
  <conditionalFormatting sqref="M10:M11">
    <cfRule type="expression" dxfId="5603" priority="4328" stopIfTrue="1">
      <formula>$I10="TTL"</formula>
    </cfRule>
  </conditionalFormatting>
  <conditionalFormatting sqref="M10:M11">
    <cfRule type="expression" dxfId="5602" priority="4327" stopIfTrue="1">
      <formula>$I10="TTL"</formula>
    </cfRule>
  </conditionalFormatting>
  <conditionalFormatting sqref="M10:M11">
    <cfRule type="expression" dxfId="5601" priority="4326" stopIfTrue="1">
      <formula>$I10="TTL"</formula>
    </cfRule>
  </conditionalFormatting>
  <conditionalFormatting sqref="M10:M11">
    <cfRule type="expression" dxfId="5600" priority="4325" stopIfTrue="1">
      <formula>$I10="TTL"</formula>
    </cfRule>
  </conditionalFormatting>
  <conditionalFormatting sqref="M10:M11">
    <cfRule type="expression" dxfId="5599" priority="4324" stopIfTrue="1">
      <formula>$I10="TTL"</formula>
    </cfRule>
  </conditionalFormatting>
  <conditionalFormatting sqref="M10:M11">
    <cfRule type="expression" dxfId="5598" priority="4323" stopIfTrue="1">
      <formula>$I10="TTL"</formula>
    </cfRule>
  </conditionalFormatting>
  <conditionalFormatting sqref="M10:M11">
    <cfRule type="expression" dxfId="5597" priority="4322" stopIfTrue="1">
      <formula>$I10="TTL"</formula>
    </cfRule>
  </conditionalFormatting>
  <conditionalFormatting sqref="M10:M11">
    <cfRule type="expression" dxfId="5596" priority="4321" stopIfTrue="1">
      <formula>$I10="TTL"</formula>
    </cfRule>
  </conditionalFormatting>
  <conditionalFormatting sqref="M10:M11">
    <cfRule type="expression" dxfId="5595" priority="4320" stopIfTrue="1">
      <formula>$I10="TTL"</formula>
    </cfRule>
  </conditionalFormatting>
  <conditionalFormatting sqref="M10:M11">
    <cfRule type="expression" dxfId="5594" priority="4319" stopIfTrue="1">
      <formula>$I10="TTL"</formula>
    </cfRule>
  </conditionalFormatting>
  <conditionalFormatting sqref="M10:M11">
    <cfRule type="expression" dxfId="5593" priority="4318" stopIfTrue="1">
      <formula>$I10="TTL"</formula>
    </cfRule>
  </conditionalFormatting>
  <conditionalFormatting sqref="M10:M11">
    <cfRule type="expression" dxfId="5592" priority="4317" stopIfTrue="1">
      <formula>$I10="TTL"</formula>
    </cfRule>
  </conditionalFormatting>
  <conditionalFormatting sqref="M10:M11">
    <cfRule type="expression" dxfId="5591" priority="4316" stopIfTrue="1">
      <formula>$I10="TTL"</formula>
    </cfRule>
  </conditionalFormatting>
  <conditionalFormatting sqref="M10:M11">
    <cfRule type="expression" dxfId="5590" priority="4315" stopIfTrue="1">
      <formula>$I10="TTL"</formula>
    </cfRule>
  </conditionalFormatting>
  <conditionalFormatting sqref="M10:M11">
    <cfRule type="expression" dxfId="5589" priority="4314" stopIfTrue="1">
      <formula>$I10="TTL"</formula>
    </cfRule>
  </conditionalFormatting>
  <conditionalFormatting sqref="M10:M11">
    <cfRule type="expression" dxfId="5588" priority="4313" stopIfTrue="1">
      <formula>$I10="TTL"</formula>
    </cfRule>
  </conditionalFormatting>
  <conditionalFormatting sqref="M10:M11">
    <cfRule type="expression" dxfId="5587" priority="4312" stopIfTrue="1">
      <formula>$I10="TTL"</formula>
    </cfRule>
  </conditionalFormatting>
  <conditionalFormatting sqref="M10:M11">
    <cfRule type="expression" dxfId="5586" priority="4311" stopIfTrue="1">
      <formula>$I10="TTL"</formula>
    </cfRule>
  </conditionalFormatting>
  <conditionalFormatting sqref="M10:M11">
    <cfRule type="expression" dxfId="5585" priority="4310" stopIfTrue="1">
      <formula>$I10="TTL"</formula>
    </cfRule>
  </conditionalFormatting>
  <conditionalFormatting sqref="M10:M11">
    <cfRule type="expression" dxfId="5584" priority="4309" stopIfTrue="1">
      <formula>$I10="TTL"</formula>
    </cfRule>
  </conditionalFormatting>
  <conditionalFormatting sqref="M10:M11">
    <cfRule type="expression" dxfId="5583" priority="4308" stopIfTrue="1">
      <formula>$I10="TTL"</formula>
    </cfRule>
  </conditionalFormatting>
  <conditionalFormatting sqref="M10:M11">
    <cfRule type="expression" dxfId="5582" priority="4307" stopIfTrue="1">
      <formula>$I10="TTL"</formula>
    </cfRule>
  </conditionalFormatting>
  <conditionalFormatting sqref="M10:M11">
    <cfRule type="expression" dxfId="5581" priority="4306" stopIfTrue="1">
      <formula>$I10="TTL"</formula>
    </cfRule>
  </conditionalFormatting>
  <conditionalFormatting sqref="M10:M11">
    <cfRule type="expression" dxfId="5580" priority="4305" stopIfTrue="1">
      <formula>$I10="TTL"</formula>
    </cfRule>
  </conditionalFormatting>
  <conditionalFormatting sqref="M10:M11">
    <cfRule type="expression" dxfId="5579" priority="4304" stopIfTrue="1">
      <formula>$I10="TTL"</formula>
    </cfRule>
  </conditionalFormatting>
  <conditionalFormatting sqref="M10:M11">
    <cfRule type="expression" dxfId="5578" priority="4303" stopIfTrue="1">
      <formula>$I10="TTL"</formula>
    </cfRule>
  </conditionalFormatting>
  <conditionalFormatting sqref="M10:M11">
    <cfRule type="expression" dxfId="5577" priority="4302" stopIfTrue="1">
      <formula>$I10="TTL"</formula>
    </cfRule>
  </conditionalFormatting>
  <conditionalFormatting sqref="M10:M11">
    <cfRule type="expression" dxfId="5576" priority="4301" stopIfTrue="1">
      <formula>$I10="TTL"</formula>
    </cfRule>
  </conditionalFormatting>
  <conditionalFormatting sqref="M10:M11">
    <cfRule type="expression" dxfId="5575" priority="4300" stopIfTrue="1">
      <formula>$I10="TTL"</formula>
    </cfRule>
  </conditionalFormatting>
  <conditionalFormatting sqref="M10:M11">
    <cfRule type="expression" dxfId="5574" priority="4299" stopIfTrue="1">
      <formula>$I10="TTL"</formula>
    </cfRule>
  </conditionalFormatting>
  <conditionalFormatting sqref="M10:M11">
    <cfRule type="expression" dxfId="5573" priority="4298" stopIfTrue="1">
      <formula>$I10="TTL"</formula>
    </cfRule>
  </conditionalFormatting>
  <conditionalFormatting sqref="M10:M11">
    <cfRule type="expression" dxfId="5572" priority="4297" stopIfTrue="1">
      <formula>$I10="TTL"</formula>
    </cfRule>
  </conditionalFormatting>
  <conditionalFormatting sqref="M10:M11">
    <cfRule type="expression" dxfId="5571" priority="4296" stopIfTrue="1">
      <formula>$I10="TTL"</formula>
    </cfRule>
  </conditionalFormatting>
  <conditionalFormatting sqref="M10:M11">
    <cfRule type="expression" dxfId="5570" priority="4295" stopIfTrue="1">
      <formula>$I10="TTL"</formula>
    </cfRule>
  </conditionalFormatting>
  <conditionalFormatting sqref="M10:M11">
    <cfRule type="expression" dxfId="5569" priority="4294" stopIfTrue="1">
      <formula>$I10="TTL"</formula>
    </cfRule>
  </conditionalFormatting>
  <conditionalFormatting sqref="M10:M11">
    <cfRule type="expression" dxfId="5568" priority="4293" stopIfTrue="1">
      <formula>$I10="TTL"</formula>
    </cfRule>
  </conditionalFormatting>
  <conditionalFormatting sqref="M10:M11">
    <cfRule type="expression" dxfId="5567" priority="4292" stopIfTrue="1">
      <formula>$I10="TTL"</formula>
    </cfRule>
  </conditionalFormatting>
  <conditionalFormatting sqref="M10:M11">
    <cfRule type="expression" dxfId="5566" priority="4291" stopIfTrue="1">
      <formula>$I10="TTL"</formula>
    </cfRule>
  </conditionalFormatting>
  <conditionalFormatting sqref="M10:M11">
    <cfRule type="expression" dxfId="5565" priority="4290" stopIfTrue="1">
      <formula>$I10="TTL"</formula>
    </cfRule>
  </conditionalFormatting>
  <conditionalFormatting sqref="M10:M11">
    <cfRule type="expression" dxfId="5564" priority="4289" stopIfTrue="1">
      <formula>$I10="TTL"</formula>
    </cfRule>
  </conditionalFormatting>
  <conditionalFormatting sqref="M10:M11">
    <cfRule type="expression" dxfId="5563" priority="4288" stopIfTrue="1">
      <formula>$I10="TTL"</formula>
    </cfRule>
  </conditionalFormatting>
  <conditionalFormatting sqref="M10:M11">
    <cfRule type="expression" dxfId="5562" priority="4287" stopIfTrue="1">
      <formula>$I10="TTL"</formula>
    </cfRule>
  </conditionalFormatting>
  <conditionalFormatting sqref="M10:M11">
    <cfRule type="expression" dxfId="5561" priority="4286" stopIfTrue="1">
      <formula>$I10="TTL"</formula>
    </cfRule>
  </conditionalFormatting>
  <conditionalFormatting sqref="M10:M11">
    <cfRule type="expression" dxfId="5560" priority="4285" stopIfTrue="1">
      <formula>$I10="TTL"</formula>
    </cfRule>
  </conditionalFormatting>
  <conditionalFormatting sqref="M10:M11">
    <cfRule type="expression" dxfId="5559" priority="4284" stopIfTrue="1">
      <formula>$I10="TTL"</formula>
    </cfRule>
  </conditionalFormatting>
  <conditionalFormatting sqref="M10:M11">
    <cfRule type="expression" dxfId="5558" priority="4283" stopIfTrue="1">
      <formula>$I10="TTL"</formula>
    </cfRule>
  </conditionalFormatting>
  <conditionalFormatting sqref="M10:M11">
    <cfRule type="expression" dxfId="5557" priority="4282" stopIfTrue="1">
      <formula>$I10="TTL"</formula>
    </cfRule>
  </conditionalFormatting>
  <conditionalFormatting sqref="M10:M11">
    <cfRule type="expression" dxfId="5556" priority="4281" stopIfTrue="1">
      <formula>$I10="TTL"</formula>
    </cfRule>
  </conditionalFormatting>
  <conditionalFormatting sqref="M10:M11">
    <cfRule type="expression" dxfId="5555" priority="4280" stopIfTrue="1">
      <formula>$I10="TTL"</formula>
    </cfRule>
  </conditionalFormatting>
  <conditionalFormatting sqref="M10:M11">
    <cfRule type="expression" dxfId="5554" priority="4279" stopIfTrue="1">
      <formula>$I10="TTL"</formula>
    </cfRule>
  </conditionalFormatting>
  <conditionalFormatting sqref="M10:M11">
    <cfRule type="expression" dxfId="5553" priority="4278" stopIfTrue="1">
      <formula>$I10="TTL"</formula>
    </cfRule>
  </conditionalFormatting>
  <conditionalFormatting sqref="M10:M11">
    <cfRule type="expression" dxfId="5552" priority="4277" stopIfTrue="1">
      <formula>$I10="TTL"</formula>
    </cfRule>
  </conditionalFormatting>
  <conditionalFormatting sqref="M10:M11">
    <cfRule type="expression" dxfId="5551" priority="4276" stopIfTrue="1">
      <formula>$I10="TTL"</formula>
    </cfRule>
  </conditionalFormatting>
  <conditionalFormatting sqref="M10:M11">
    <cfRule type="expression" dxfId="5550" priority="4275" stopIfTrue="1">
      <formula>$I10="TTL"</formula>
    </cfRule>
  </conditionalFormatting>
  <conditionalFormatting sqref="M10:M11">
    <cfRule type="expression" dxfId="5549" priority="4274" stopIfTrue="1">
      <formula>$I10="TTL"</formula>
    </cfRule>
  </conditionalFormatting>
  <conditionalFormatting sqref="M10:M11">
    <cfRule type="expression" dxfId="5548" priority="4273" stopIfTrue="1">
      <formula>$I10="TTL"</formula>
    </cfRule>
  </conditionalFormatting>
  <conditionalFormatting sqref="M10:M11">
    <cfRule type="expression" dxfId="5547" priority="4272" stopIfTrue="1">
      <formula>$I10="TTL"</formula>
    </cfRule>
  </conditionalFormatting>
  <conditionalFormatting sqref="M10:M11">
    <cfRule type="expression" dxfId="5546" priority="4271" stopIfTrue="1">
      <formula>$I10="TTL"</formula>
    </cfRule>
  </conditionalFormatting>
  <conditionalFormatting sqref="M10:M11">
    <cfRule type="expression" dxfId="5545" priority="4270" stopIfTrue="1">
      <formula>$I10="TTL"</formula>
    </cfRule>
  </conditionalFormatting>
  <conditionalFormatting sqref="M10:M11">
    <cfRule type="expression" dxfId="5544" priority="4269" stopIfTrue="1">
      <formula>$I10="TTL"</formula>
    </cfRule>
  </conditionalFormatting>
  <conditionalFormatting sqref="M10:M11">
    <cfRule type="expression" dxfId="5543" priority="4268" stopIfTrue="1">
      <formula>$I10="TTL"</formula>
    </cfRule>
  </conditionalFormatting>
  <conditionalFormatting sqref="M10:M11">
    <cfRule type="expression" dxfId="5542" priority="4267" stopIfTrue="1">
      <formula>$I10="TTL"</formula>
    </cfRule>
  </conditionalFormatting>
  <conditionalFormatting sqref="M10:M11">
    <cfRule type="expression" dxfId="5541" priority="4266" stopIfTrue="1">
      <formula>$I10="TTL"</formula>
    </cfRule>
  </conditionalFormatting>
  <conditionalFormatting sqref="M10:M11">
    <cfRule type="expression" dxfId="5540" priority="4265" stopIfTrue="1">
      <formula>$I10="TTL"</formula>
    </cfRule>
  </conditionalFormatting>
  <conditionalFormatting sqref="M10:M11">
    <cfRule type="expression" dxfId="5539" priority="4264" stopIfTrue="1">
      <formula>$I10="TTL"</formula>
    </cfRule>
  </conditionalFormatting>
  <conditionalFormatting sqref="M10:M11">
    <cfRule type="expression" dxfId="5538" priority="4263" stopIfTrue="1">
      <formula>$I10="TTL"</formula>
    </cfRule>
  </conditionalFormatting>
  <conditionalFormatting sqref="M10:M11">
    <cfRule type="expression" dxfId="5537" priority="4262" stopIfTrue="1">
      <formula>$I10="TTL"</formula>
    </cfRule>
  </conditionalFormatting>
  <conditionalFormatting sqref="M10:M11">
    <cfRule type="expression" dxfId="5536" priority="4261" stopIfTrue="1">
      <formula>$I10="TTL"</formula>
    </cfRule>
  </conditionalFormatting>
  <conditionalFormatting sqref="M10:M11">
    <cfRule type="expression" dxfId="5535" priority="4260" stopIfTrue="1">
      <formula>$I10="TTL"</formula>
    </cfRule>
  </conditionalFormatting>
  <conditionalFormatting sqref="M10:M11">
    <cfRule type="expression" dxfId="5534" priority="4259" stopIfTrue="1">
      <formula>$I10="TTL"</formula>
    </cfRule>
  </conditionalFormatting>
  <conditionalFormatting sqref="M10:M11">
    <cfRule type="expression" dxfId="5533" priority="4258" stopIfTrue="1">
      <formula>$I10="TTL"</formula>
    </cfRule>
  </conditionalFormatting>
  <conditionalFormatting sqref="M10:M11">
    <cfRule type="expression" dxfId="5532" priority="4257" stopIfTrue="1">
      <formula>$I10="TTL"</formula>
    </cfRule>
  </conditionalFormatting>
  <conditionalFormatting sqref="M10:M11">
    <cfRule type="expression" dxfId="5531" priority="4256" stopIfTrue="1">
      <formula>$I10="TTL"</formula>
    </cfRule>
  </conditionalFormatting>
  <conditionalFormatting sqref="M10:M11">
    <cfRule type="expression" dxfId="5530" priority="4255" stopIfTrue="1">
      <formula>$I10="TTL"</formula>
    </cfRule>
  </conditionalFormatting>
  <conditionalFormatting sqref="M10:M11">
    <cfRule type="expression" dxfId="5529" priority="4254" stopIfTrue="1">
      <formula>$I10="TTL"</formula>
    </cfRule>
  </conditionalFormatting>
  <conditionalFormatting sqref="M10:M11">
    <cfRule type="expression" dxfId="5528" priority="4253" stopIfTrue="1">
      <formula>$I10="TTL"</formula>
    </cfRule>
  </conditionalFormatting>
  <conditionalFormatting sqref="M10:M11">
    <cfRule type="expression" dxfId="5527" priority="4252" stopIfTrue="1">
      <formula>$I10="TTL"</formula>
    </cfRule>
  </conditionalFormatting>
  <conditionalFormatting sqref="M10:M11">
    <cfRule type="expression" dxfId="5526" priority="4251" stopIfTrue="1">
      <formula>$I10="TTL"</formula>
    </cfRule>
  </conditionalFormatting>
  <conditionalFormatting sqref="M10:M11">
    <cfRule type="expression" dxfId="5525" priority="4250" stopIfTrue="1">
      <formula>$I10="TTL"</formula>
    </cfRule>
  </conditionalFormatting>
  <conditionalFormatting sqref="M10:M11">
    <cfRule type="expression" dxfId="5524" priority="4249" stopIfTrue="1">
      <formula>$I10="TTL"</formula>
    </cfRule>
  </conditionalFormatting>
  <conditionalFormatting sqref="M10:M11">
    <cfRule type="expression" dxfId="5523" priority="4248" stopIfTrue="1">
      <formula>$I10="TTL"</formula>
    </cfRule>
  </conditionalFormatting>
  <conditionalFormatting sqref="M10:M11">
    <cfRule type="expression" dxfId="5522" priority="4247" stopIfTrue="1">
      <formula>$I10="TTL"</formula>
    </cfRule>
  </conditionalFormatting>
  <conditionalFormatting sqref="M10:M11">
    <cfRule type="expression" dxfId="5521" priority="4246" stopIfTrue="1">
      <formula>$I10="TTL"</formula>
    </cfRule>
  </conditionalFormatting>
  <conditionalFormatting sqref="M10:M11">
    <cfRule type="expression" dxfId="5520" priority="4245" stopIfTrue="1">
      <formula>$I10="TTL"</formula>
    </cfRule>
  </conditionalFormatting>
  <conditionalFormatting sqref="M10:M11">
    <cfRule type="expression" dxfId="5519" priority="4244" stopIfTrue="1">
      <formula>$I10="TTL"</formula>
    </cfRule>
  </conditionalFormatting>
  <conditionalFormatting sqref="M10:M11">
    <cfRule type="expression" dxfId="5518" priority="4243" stopIfTrue="1">
      <formula>$I10="TTL"</formula>
    </cfRule>
  </conditionalFormatting>
  <conditionalFormatting sqref="M10:M11">
    <cfRule type="expression" dxfId="5517" priority="4242" stopIfTrue="1">
      <formula>$I10="TTL"</formula>
    </cfRule>
  </conditionalFormatting>
  <conditionalFormatting sqref="M10:M11">
    <cfRule type="expression" dxfId="5516" priority="4241" stopIfTrue="1">
      <formula>$I10="TTL"</formula>
    </cfRule>
  </conditionalFormatting>
  <conditionalFormatting sqref="M10:M11">
    <cfRule type="expression" dxfId="5515" priority="4240" stopIfTrue="1">
      <formula>$I10="TTL"</formula>
    </cfRule>
  </conditionalFormatting>
  <conditionalFormatting sqref="M10:M11">
    <cfRule type="expression" dxfId="5514" priority="4239" stopIfTrue="1">
      <formula>$I10="TTL"</formula>
    </cfRule>
  </conditionalFormatting>
  <conditionalFormatting sqref="M10:M11">
    <cfRule type="expression" dxfId="5513" priority="4238" stopIfTrue="1">
      <formula>$I10="TTL"</formula>
    </cfRule>
  </conditionalFormatting>
  <conditionalFormatting sqref="M10:M11">
    <cfRule type="expression" dxfId="5512" priority="4237" stopIfTrue="1">
      <formula>$I10="TTL"</formula>
    </cfRule>
  </conditionalFormatting>
  <conditionalFormatting sqref="M10:M11">
    <cfRule type="expression" dxfId="5511" priority="4236" stopIfTrue="1">
      <formula>$I10="TTL"</formula>
    </cfRule>
  </conditionalFormatting>
  <conditionalFormatting sqref="M10:M11">
    <cfRule type="expression" dxfId="5510" priority="4235" stopIfTrue="1">
      <formula>$I10="TTL"</formula>
    </cfRule>
  </conditionalFormatting>
  <conditionalFormatting sqref="M10:M11">
    <cfRule type="expression" dxfId="5509" priority="4234" stopIfTrue="1">
      <formula>$I10="TTL"</formula>
    </cfRule>
  </conditionalFormatting>
  <conditionalFormatting sqref="M10:M11">
    <cfRule type="expression" dxfId="5508" priority="4233" stopIfTrue="1">
      <formula>$I10="TTL"</formula>
    </cfRule>
  </conditionalFormatting>
  <conditionalFormatting sqref="M10:M11">
    <cfRule type="expression" dxfId="5507" priority="4232" stopIfTrue="1">
      <formula>$I10="TTL"</formula>
    </cfRule>
  </conditionalFormatting>
  <conditionalFormatting sqref="M10:M11">
    <cfRule type="expression" dxfId="5506" priority="4231" stopIfTrue="1">
      <formula>$I10="TTL"</formula>
    </cfRule>
  </conditionalFormatting>
  <conditionalFormatting sqref="M10:M11">
    <cfRule type="expression" dxfId="5505" priority="4230" stopIfTrue="1">
      <formula>$I10="TTL"</formula>
    </cfRule>
  </conditionalFormatting>
  <conditionalFormatting sqref="M10:M11">
    <cfRule type="expression" dxfId="5504" priority="4229" stopIfTrue="1">
      <formula>$I10="TTL"</formula>
    </cfRule>
  </conditionalFormatting>
  <conditionalFormatting sqref="M10:M11">
    <cfRule type="expression" dxfId="5503" priority="4228" stopIfTrue="1">
      <formula>$I10="TTL"</formula>
    </cfRule>
  </conditionalFormatting>
  <conditionalFormatting sqref="M10:M11">
    <cfRule type="expression" dxfId="5502" priority="4227" stopIfTrue="1">
      <formula>$I10="TTL"</formula>
    </cfRule>
  </conditionalFormatting>
  <conditionalFormatting sqref="M10:M11">
    <cfRule type="expression" dxfId="5501" priority="4226" stopIfTrue="1">
      <formula>$I10="TTL"</formula>
    </cfRule>
  </conditionalFormatting>
  <conditionalFormatting sqref="M10:M11">
    <cfRule type="expression" dxfId="5500" priority="4225" stopIfTrue="1">
      <formula>$I10="TTL"</formula>
    </cfRule>
  </conditionalFormatting>
  <conditionalFormatting sqref="M10:M11">
    <cfRule type="expression" dxfId="5499" priority="4224" stopIfTrue="1">
      <formula>$I10="TTL"</formula>
    </cfRule>
  </conditionalFormatting>
  <conditionalFormatting sqref="M10:M11">
    <cfRule type="expression" dxfId="5498" priority="4223" stopIfTrue="1">
      <formula>$I10="TTL"</formula>
    </cfRule>
  </conditionalFormatting>
  <conditionalFormatting sqref="M10:M11">
    <cfRule type="expression" dxfId="5497" priority="4222" stopIfTrue="1">
      <formula>$I10="TTL"</formula>
    </cfRule>
  </conditionalFormatting>
  <conditionalFormatting sqref="M10:M11">
    <cfRule type="expression" dxfId="5496" priority="4221" stopIfTrue="1">
      <formula>$I10="TTL"</formula>
    </cfRule>
  </conditionalFormatting>
  <conditionalFormatting sqref="M10:M11">
    <cfRule type="expression" dxfId="5495" priority="4220" stopIfTrue="1">
      <formula>$I10="TTL"</formula>
    </cfRule>
  </conditionalFormatting>
  <conditionalFormatting sqref="M10:M11">
    <cfRule type="expression" dxfId="5494" priority="4219" stopIfTrue="1">
      <formula>$I10="TTL"</formula>
    </cfRule>
  </conditionalFormatting>
  <conditionalFormatting sqref="M10:M11">
    <cfRule type="expression" dxfId="5493" priority="4218" stopIfTrue="1">
      <formula>$I10="TTL"</formula>
    </cfRule>
  </conditionalFormatting>
  <conditionalFormatting sqref="M10:M11">
    <cfRule type="expression" dxfId="5492" priority="4217" stopIfTrue="1">
      <formula>$I10="TTL"</formula>
    </cfRule>
  </conditionalFormatting>
  <conditionalFormatting sqref="M10:M11">
    <cfRule type="expression" dxfId="5491" priority="4216" stopIfTrue="1">
      <formula>$I10="TTL"</formula>
    </cfRule>
  </conditionalFormatting>
  <conditionalFormatting sqref="M10:M11">
    <cfRule type="expression" dxfId="5490" priority="4215" stopIfTrue="1">
      <formula>$I10="TTL"</formula>
    </cfRule>
  </conditionalFormatting>
  <conditionalFormatting sqref="M10:M11">
    <cfRule type="expression" dxfId="5489" priority="4214" stopIfTrue="1">
      <formula>$I10="TTL"</formula>
    </cfRule>
  </conditionalFormatting>
  <conditionalFormatting sqref="M10:M11">
    <cfRule type="expression" dxfId="5488" priority="4213" stopIfTrue="1">
      <formula>$I10="TTL"</formula>
    </cfRule>
  </conditionalFormatting>
  <conditionalFormatting sqref="M10:M11">
    <cfRule type="expression" dxfId="5487" priority="4212" stopIfTrue="1">
      <formula>$I10="TTL"</formula>
    </cfRule>
  </conditionalFormatting>
  <conditionalFormatting sqref="M10:M11">
    <cfRule type="expression" dxfId="5486" priority="4211" stopIfTrue="1">
      <formula>$I10="TTL"</formula>
    </cfRule>
  </conditionalFormatting>
  <conditionalFormatting sqref="M10:M11">
    <cfRule type="expression" dxfId="5485" priority="4210" stopIfTrue="1">
      <formula>$I10="TTL"</formula>
    </cfRule>
  </conditionalFormatting>
  <conditionalFormatting sqref="M10:M11">
    <cfRule type="expression" dxfId="5484" priority="4209" stopIfTrue="1">
      <formula>$I10="TTL"</formula>
    </cfRule>
  </conditionalFormatting>
  <conditionalFormatting sqref="M10:M11">
    <cfRule type="expression" dxfId="5483" priority="4208" stopIfTrue="1">
      <formula>$I10="TTL"</formula>
    </cfRule>
  </conditionalFormatting>
  <conditionalFormatting sqref="M10:M11">
    <cfRule type="expression" dxfId="5482" priority="4207" stopIfTrue="1">
      <formula>$I10="TTL"</formula>
    </cfRule>
  </conditionalFormatting>
  <conditionalFormatting sqref="M10:M11">
    <cfRule type="expression" dxfId="5481" priority="4206" stopIfTrue="1">
      <formula>$I10="TTL"</formula>
    </cfRule>
  </conditionalFormatting>
  <conditionalFormatting sqref="M10:M11">
    <cfRule type="expression" dxfId="5480" priority="4205" stopIfTrue="1">
      <formula>$I10="TTL"</formula>
    </cfRule>
  </conditionalFormatting>
  <conditionalFormatting sqref="M10:M11">
    <cfRule type="expression" dxfId="5479" priority="4204" stopIfTrue="1">
      <formula>$I10="TTL"</formula>
    </cfRule>
  </conditionalFormatting>
  <conditionalFormatting sqref="M10:M11">
    <cfRule type="expression" dxfId="5478" priority="4203" stopIfTrue="1">
      <formula>$I10="TTL"</formula>
    </cfRule>
  </conditionalFormatting>
  <conditionalFormatting sqref="M10:M11">
    <cfRule type="expression" dxfId="5477" priority="4202" stopIfTrue="1">
      <formula>$I10="TTL"</formula>
    </cfRule>
  </conditionalFormatting>
  <conditionalFormatting sqref="M10:M11">
    <cfRule type="expression" dxfId="5476" priority="4201" stopIfTrue="1">
      <formula>$I10="TTL"</formula>
    </cfRule>
  </conditionalFormatting>
  <conditionalFormatting sqref="M10:M11">
    <cfRule type="expression" dxfId="5475" priority="4200" stopIfTrue="1">
      <formula>$I10="TTL"</formula>
    </cfRule>
  </conditionalFormatting>
  <conditionalFormatting sqref="M10:M11">
    <cfRule type="expression" dxfId="5474" priority="4199" stopIfTrue="1">
      <formula>$I10="TTL"</formula>
    </cfRule>
  </conditionalFormatting>
  <conditionalFormatting sqref="M10:M11">
    <cfRule type="expression" dxfId="5473" priority="4198" stopIfTrue="1">
      <formula>$I10="TTL"</formula>
    </cfRule>
  </conditionalFormatting>
  <conditionalFormatting sqref="M10:M11">
    <cfRule type="expression" dxfId="5472" priority="4197" stopIfTrue="1">
      <formula>$I10="TTL"</formula>
    </cfRule>
  </conditionalFormatting>
  <conditionalFormatting sqref="M10:M11">
    <cfRule type="expression" dxfId="5471" priority="4196" stopIfTrue="1">
      <formula>$I10="TTL"</formula>
    </cfRule>
  </conditionalFormatting>
  <conditionalFormatting sqref="M10:M11">
    <cfRule type="expression" dxfId="5470" priority="4195" stopIfTrue="1">
      <formula>$I10="TTL"</formula>
    </cfRule>
  </conditionalFormatting>
  <conditionalFormatting sqref="M10:M11">
    <cfRule type="expression" dxfId="5469" priority="4194" stopIfTrue="1">
      <formula>$I10="TTL"</formula>
    </cfRule>
  </conditionalFormatting>
  <conditionalFormatting sqref="M10:M11">
    <cfRule type="expression" dxfId="5468" priority="4193" stopIfTrue="1">
      <formula>$I10="TTL"</formula>
    </cfRule>
  </conditionalFormatting>
  <conditionalFormatting sqref="M10:M11">
    <cfRule type="expression" dxfId="5467" priority="4192" stopIfTrue="1">
      <formula>$I10="TTL"</formula>
    </cfRule>
  </conditionalFormatting>
  <conditionalFormatting sqref="M10:M11">
    <cfRule type="expression" dxfId="5466" priority="4191" stopIfTrue="1">
      <formula>$I10="TTL"</formula>
    </cfRule>
  </conditionalFormatting>
  <conditionalFormatting sqref="M10:M11">
    <cfRule type="expression" dxfId="5465" priority="4190" stopIfTrue="1">
      <formula>$I10="TTL"</formula>
    </cfRule>
  </conditionalFormatting>
  <conditionalFormatting sqref="M10:M11">
    <cfRule type="expression" dxfId="5464" priority="4189" stopIfTrue="1">
      <formula>$I10="TTL"</formula>
    </cfRule>
  </conditionalFormatting>
  <conditionalFormatting sqref="M10:M11">
    <cfRule type="expression" dxfId="5463" priority="4188" stopIfTrue="1">
      <formula>$I10="TTL"</formula>
    </cfRule>
  </conditionalFormatting>
  <conditionalFormatting sqref="M10:M11">
    <cfRule type="expression" dxfId="5462" priority="4187" stopIfTrue="1">
      <formula>$I10="TTL"</formula>
    </cfRule>
  </conditionalFormatting>
  <conditionalFormatting sqref="M10:M11">
    <cfRule type="expression" dxfId="5461" priority="4186" stopIfTrue="1">
      <formula>$I10="TTL"</formula>
    </cfRule>
  </conditionalFormatting>
  <conditionalFormatting sqref="M10:M11">
    <cfRule type="expression" dxfId="5460" priority="4185" stopIfTrue="1">
      <formula>$I10="TTL"</formula>
    </cfRule>
  </conditionalFormatting>
  <conditionalFormatting sqref="M10:M11">
    <cfRule type="expression" dxfId="5459" priority="4184" stopIfTrue="1">
      <formula>$I10="TTL"</formula>
    </cfRule>
  </conditionalFormatting>
  <conditionalFormatting sqref="M10:M11">
    <cfRule type="expression" dxfId="5458" priority="4183" stopIfTrue="1">
      <formula>$I10="TTL"</formula>
    </cfRule>
  </conditionalFormatting>
  <conditionalFormatting sqref="M10:M11">
    <cfRule type="expression" dxfId="5457" priority="4182" stopIfTrue="1">
      <formula>$I10="TTL"</formula>
    </cfRule>
  </conditionalFormatting>
  <conditionalFormatting sqref="M10:M11">
    <cfRule type="expression" dxfId="5456" priority="4181" stopIfTrue="1">
      <formula>$I10="TTL"</formula>
    </cfRule>
  </conditionalFormatting>
  <conditionalFormatting sqref="M10:M11">
    <cfRule type="expression" dxfId="5455" priority="4180" stopIfTrue="1">
      <formula>$I10="TTL"</formula>
    </cfRule>
  </conditionalFormatting>
  <conditionalFormatting sqref="M10:M11">
    <cfRule type="expression" dxfId="5454" priority="4179" stopIfTrue="1">
      <formula>$I10="TTL"</formula>
    </cfRule>
  </conditionalFormatting>
  <conditionalFormatting sqref="M10:M11">
    <cfRule type="expression" dxfId="5453" priority="4178" stopIfTrue="1">
      <formula>$I10="TTL"</formula>
    </cfRule>
  </conditionalFormatting>
  <conditionalFormatting sqref="M10:M11">
    <cfRule type="expression" dxfId="5452" priority="4177" stopIfTrue="1">
      <formula>$I10="TTL"</formula>
    </cfRule>
  </conditionalFormatting>
  <conditionalFormatting sqref="M10:M11">
    <cfRule type="expression" dxfId="5451" priority="4176" stopIfTrue="1">
      <formula>$I10="TTL"</formula>
    </cfRule>
  </conditionalFormatting>
  <conditionalFormatting sqref="M10:M11">
    <cfRule type="expression" dxfId="5450" priority="4175" stopIfTrue="1">
      <formula>$I10="TTL"</formula>
    </cfRule>
  </conditionalFormatting>
  <conditionalFormatting sqref="M10:M11">
    <cfRule type="expression" dxfId="5449" priority="4174" stopIfTrue="1">
      <formula>$I10="TTL"</formula>
    </cfRule>
  </conditionalFormatting>
  <conditionalFormatting sqref="M10:M11">
    <cfRule type="expression" dxfId="5448" priority="4173" stopIfTrue="1">
      <formula>$I10="TTL"</formula>
    </cfRule>
  </conditionalFormatting>
  <conditionalFormatting sqref="M10:M11">
    <cfRule type="expression" dxfId="5447" priority="4172" stopIfTrue="1">
      <formula>$I10="TTL"</formula>
    </cfRule>
  </conditionalFormatting>
  <conditionalFormatting sqref="M10:M11">
    <cfRule type="expression" dxfId="5446" priority="4171" stopIfTrue="1">
      <formula>$I10="TTL"</formula>
    </cfRule>
  </conditionalFormatting>
  <conditionalFormatting sqref="M10:M11">
    <cfRule type="expression" dxfId="5445" priority="4170" stopIfTrue="1">
      <formula>$I10="TTL"</formula>
    </cfRule>
  </conditionalFormatting>
  <conditionalFormatting sqref="M10:M11">
    <cfRule type="expression" dxfId="5444" priority="4169" stopIfTrue="1">
      <formula>$I10="TTL"</formula>
    </cfRule>
  </conditionalFormatting>
  <conditionalFormatting sqref="M10:M11">
    <cfRule type="expression" dxfId="5443" priority="4168" stopIfTrue="1">
      <formula>$I10="TTL"</formula>
    </cfRule>
  </conditionalFormatting>
  <conditionalFormatting sqref="M10:M11">
    <cfRule type="expression" dxfId="5442" priority="4167" stopIfTrue="1">
      <formula>$I10="TTL"</formula>
    </cfRule>
  </conditionalFormatting>
  <conditionalFormatting sqref="M10:M11">
    <cfRule type="expression" dxfId="5441" priority="4166" stopIfTrue="1">
      <formula>$I10="TTL"</formula>
    </cfRule>
  </conditionalFormatting>
  <conditionalFormatting sqref="M10:M11">
    <cfRule type="expression" dxfId="5440" priority="4165" stopIfTrue="1">
      <formula>$I10="TTL"</formula>
    </cfRule>
  </conditionalFormatting>
  <conditionalFormatting sqref="M10:M11">
    <cfRule type="expression" dxfId="5439" priority="4164" stopIfTrue="1">
      <formula>$I10="TTL"</formula>
    </cfRule>
  </conditionalFormatting>
  <conditionalFormatting sqref="M10:M11">
    <cfRule type="expression" dxfId="5438" priority="4163" stopIfTrue="1">
      <formula>$I10="TTL"</formula>
    </cfRule>
  </conditionalFormatting>
  <conditionalFormatting sqref="M10:M11">
    <cfRule type="expression" dxfId="5437" priority="4162" stopIfTrue="1">
      <formula>$I10="TTL"</formula>
    </cfRule>
  </conditionalFormatting>
  <conditionalFormatting sqref="M10:M11">
    <cfRule type="expression" dxfId="5436" priority="4161" stopIfTrue="1">
      <formula>$I10="TTL"</formula>
    </cfRule>
  </conditionalFormatting>
  <conditionalFormatting sqref="M10:M11">
    <cfRule type="expression" dxfId="5435" priority="4160" stopIfTrue="1">
      <formula>$I10="TTL"</formula>
    </cfRule>
  </conditionalFormatting>
  <conditionalFormatting sqref="M10:M11">
    <cfRule type="expression" dxfId="5434" priority="4159" stopIfTrue="1">
      <formula>$I10="TTL"</formula>
    </cfRule>
  </conditionalFormatting>
  <conditionalFormatting sqref="M10:M11">
    <cfRule type="expression" dxfId="5433" priority="4158" stopIfTrue="1">
      <formula>$I10="TTL"</formula>
    </cfRule>
  </conditionalFormatting>
  <conditionalFormatting sqref="M10:M11">
    <cfRule type="expression" dxfId="5432" priority="4157" stopIfTrue="1">
      <formula>$I10="TTL"</formula>
    </cfRule>
  </conditionalFormatting>
  <conditionalFormatting sqref="M10:M11">
    <cfRule type="expression" dxfId="5431" priority="4156" stopIfTrue="1">
      <formula>$I10="TTL"</formula>
    </cfRule>
  </conditionalFormatting>
  <conditionalFormatting sqref="M10:M11">
    <cfRule type="expression" dxfId="5430" priority="4155" stopIfTrue="1">
      <formula>$I10="TTL"</formula>
    </cfRule>
  </conditionalFormatting>
  <conditionalFormatting sqref="M10:M11">
    <cfRule type="expression" dxfId="5429" priority="4154" stopIfTrue="1">
      <formula>$I10="TTL"</formula>
    </cfRule>
  </conditionalFormatting>
  <conditionalFormatting sqref="M10:M11">
    <cfRule type="expression" dxfId="5428" priority="4153" stopIfTrue="1">
      <formula>$I10="TTL"</formula>
    </cfRule>
  </conditionalFormatting>
  <conditionalFormatting sqref="M10:M11">
    <cfRule type="expression" dxfId="5427" priority="4152" stopIfTrue="1">
      <formula>$I10="TTL"</formula>
    </cfRule>
  </conditionalFormatting>
  <conditionalFormatting sqref="M10:M11">
    <cfRule type="expression" dxfId="5426" priority="4151" stopIfTrue="1">
      <formula>$I10="TTL"</formula>
    </cfRule>
  </conditionalFormatting>
  <conditionalFormatting sqref="M10:M11">
    <cfRule type="expression" dxfId="5425" priority="4150" stopIfTrue="1">
      <formula>$I10="TTL"</formula>
    </cfRule>
  </conditionalFormatting>
  <conditionalFormatting sqref="M10:M11">
    <cfRule type="expression" dxfId="5424" priority="4149" stopIfTrue="1">
      <formula>$I10="TTL"</formula>
    </cfRule>
  </conditionalFormatting>
  <conditionalFormatting sqref="M10:M11">
    <cfRule type="expression" dxfId="5423" priority="4148" stopIfTrue="1">
      <formula>$I10="TTL"</formula>
    </cfRule>
  </conditionalFormatting>
  <conditionalFormatting sqref="M10:M11">
    <cfRule type="expression" dxfId="5422" priority="4147" stopIfTrue="1">
      <formula>$I10="TTL"</formula>
    </cfRule>
  </conditionalFormatting>
  <conditionalFormatting sqref="M10:M11">
    <cfRule type="expression" dxfId="5421" priority="4146" stopIfTrue="1">
      <formula>$I10="TTL"</formula>
    </cfRule>
  </conditionalFormatting>
  <conditionalFormatting sqref="M10:M11">
    <cfRule type="expression" dxfId="5420" priority="4145" stopIfTrue="1">
      <formula>$I10="TTL"</formula>
    </cfRule>
  </conditionalFormatting>
  <conditionalFormatting sqref="M10:M11">
    <cfRule type="expression" dxfId="5419" priority="4144" stopIfTrue="1">
      <formula>$I10="TTL"</formula>
    </cfRule>
  </conditionalFormatting>
  <conditionalFormatting sqref="M10:M11">
    <cfRule type="expression" dxfId="5418" priority="4143" stopIfTrue="1">
      <formula>$I10="TTL"</formula>
    </cfRule>
  </conditionalFormatting>
  <conditionalFormatting sqref="M10:M11">
    <cfRule type="expression" dxfId="5417" priority="4142" stopIfTrue="1">
      <formula>$I10="TTL"</formula>
    </cfRule>
  </conditionalFormatting>
  <conditionalFormatting sqref="M10:M11">
    <cfRule type="expression" dxfId="5416" priority="4141" stopIfTrue="1">
      <formula>$I10="TTL"</formula>
    </cfRule>
  </conditionalFormatting>
  <conditionalFormatting sqref="M10:M11">
    <cfRule type="expression" dxfId="5415" priority="4140" stopIfTrue="1">
      <formula>$I10="TTL"</formula>
    </cfRule>
  </conditionalFormatting>
  <conditionalFormatting sqref="M10:M11">
    <cfRule type="expression" dxfId="5414" priority="4139" stopIfTrue="1">
      <formula>$I10="TTL"</formula>
    </cfRule>
  </conditionalFormatting>
  <conditionalFormatting sqref="M10:M11">
    <cfRule type="expression" dxfId="5413" priority="4138" stopIfTrue="1">
      <formula>$I10="TTL"</formula>
    </cfRule>
  </conditionalFormatting>
  <conditionalFormatting sqref="M10:M11">
    <cfRule type="expression" dxfId="5412" priority="4137" stopIfTrue="1">
      <formula>$I10="TTL"</formula>
    </cfRule>
  </conditionalFormatting>
  <conditionalFormatting sqref="M10:M11">
    <cfRule type="expression" dxfId="5411" priority="4136" stopIfTrue="1">
      <formula>$I10="TTL"</formula>
    </cfRule>
  </conditionalFormatting>
  <conditionalFormatting sqref="M10:M11">
    <cfRule type="expression" dxfId="5410" priority="4135" stopIfTrue="1">
      <formula>$I10="TTL"</formula>
    </cfRule>
  </conditionalFormatting>
  <conditionalFormatting sqref="M10:M11">
    <cfRule type="expression" dxfId="5409" priority="4134" stopIfTrue="1">
      <formula>$I10="TTL"</formula>
    </cfRule>
  </conditionalFormatting>
  <conditionalFormatting sqref="M10:M11">
    <cfRule type="expression" dxfId="5408" priority="4133" stopIfTrue="1">
      <formula>$I10="TTL"</formula>
    </cfRule>
  </conditionalFormatting>
  <conditionalFormatting sqref="M10:M11">
    <cfRule type="expression" dxfId="5407" priority="4132" stopIfTrue="1">
      <formula>$I10="TTL"</formula>
    </cfRule>
  </conditionalFormatting>
  <conditionalFormatting sqref="M10:M11">
    <cfRule type="expression" dxfId="5406" priority="4131" stopIfTrue="1">
      <formula>$I10="TTL"</formula>
    </cfRule>
  </conditionalFormatting>
  <conditionalFormatting sqref="M10:M11">
    <cfRule type="expression" dxfId="5405" priority="4130" stopIfTrue="1">
      <formula>$I10="TTL"</formula>
    </cfRule>
  </conditionalFormatting>
  <conditionalFormatting sqref="M10:M11">
    <cfRule type="expression" dxfId="5404" priority="4129" stopIfTrue="1">
      <formula>$I10="TTL"</formula>
    </cfRule>
  </conditionalFormatting>
  <conditionalFormatting sqref="M10:M11">
    <cfRule type="expression" dxfId="5403" priority="4128" stopIfTrue="1">
      <formula>$I10="TTL"</formula>
    </cfRule>
  </conditionalFormatting>
  <conditionalFormatting sqref="M10:M11">
    <cfRule type="expression" dxfId="5402" priority="4127" stopIfTrue="1">
      <formula>$I10="TTL"</formula>
    </cfRule>
  </conditionalFormatting>
  <conditionalFormatting sqref="M10:M11">
    <cfRule type="expression" dxfId="5401" priority="4126" stopIfTrue="1">
      <formula>$I10="TTL"</formula>
    </cfRule>
  </conditionalFormatting>
  <conditionalFormatting sqref="M10:M11">
    <cfRule type="expression" dxfId="5400" priority="4125" stopIfTrue="1">
      <formula>$I10="TTL"</formula>
    </cfRule>
  </conditionalFormatting>
  <conditionalFormatting sqref="M10:M11">
    <cfRule type="expression" dxfId="5399" priority="4124" stopIfTrue="1">
      <formula>$I10="TTL"</formula>
    </cfRule>
  </conditionalFormatting>
  <conditionalFormatting sqref="M10:M11">
    <cfRule type="expression" dxfId="5398" priority="4123" stopIfTrue="1">
      <formula>$I10="TTL"</formula>
    </cfRule>
  </conditionalFormatting>
  <conditionalFormatting sqref="M10:M11">
    <cfRule type="expression" dxfId="5397" priority="4122" stopIfTrue="1">
      <formula>$I10="TTL"</formula>
    </cfRule>
  </conditionalFormatting>
  <conditionalFormatting sqref="M10:M11">
    <cfRule type="expression" dxfId="5396" priority="4121" stopIfTrue="1">
      <formula>$I10="TTL"</formula>
    </cfRule>
  </conditionalFormatting>
  <conditionalFormatting sqref="M10:M11">
    <cfRule type="expression" dxfId="5395" priority="4120" stopIfTrue="1">
      <formula>$I10="TTL"</formula>
    </cfRule>
  </conditionalFormatting>
  <conditionalFormatting sqref="M10:M11">
    <cfRule type="expression" dxfId="5394" priority="4119" stopIfTrue="1">
      <formula>$I10="TTL"</formula>
    </cfRule>
  </conditionalFormatting>
  <conditionalFormatting sqref="M10:M11">
    <cfRule type="expression" dxfId="5393" priority="4118" stopIfTrue="1">
      <formula>$I10="TTL"</formula>
    </cfRule>
  </conditionalFormatting>
  <conditionalFormatting sqref="M10:M11">
    <cfRule type="expression" dxfId="5392" priority="4117" stopIfTrue="1">
      <formula>$I10="TTL"</formula>
    </cfRule>
  </conditionalFormatting>
  <conditionalFormatting sqref="M10:M11">
    <cfRule type="expression" dxfId="5391" priority="4116" stopIfTrue="1">
      <formula>$I10="TTL"</formula>
    </cfRule>
  </conditionalFormatting>
  <conditionalFormatting sqref="M10:M11">
    <cfRule type="expression" dxfId="5390" priority="4115" stopIfTrue="1">
      <formula>$I10="TTL"</formula>
    </cfRule>
  </conditionalFormatting>
  <conditionalFormatting sqref="M10:M11">
    <cfRule type="expression" dxfId="5389" priority="4114" stopIfTrue="1">
      <formula>$I10="TTL"</formula>
    </cfRule>
  </conditionalFormatting>
  <conditionalFormatting sqref="M10:M11">
    <cfRule type="expression" dxfId="5388" priority="4113" stopIfTrue="1">
      <formula>$I10="TTL"</formula>
    </cfRule>
  </conditionalFormatting>
  <conditionalFormatting sqref="M10:M11">
    <cfRule type="expression" dxfId="5387" priority="4112" stopIfTrue="1">
      <formula>$I10="TTL"</formula>
    </cfRule>
  </conditionalFormatting>
  <conditionalFormatting sqref="M10:M11">
    <cfRule type="expression" dxfId="5386" priority="4111" stopIfTrue="1">
      <formula>$I10="TTL"</formula>
    </cfRule>
  </conditionalFormatting>
  <conditionalFormatting sqref="M10:M11">
    <cfRule type="expression" dxfId="5385" priority="4110" stopIfTrue="1">
      <formula>$I10="TTL"</formula>
    </cfRule>
  </conditionalFormatting>
  <conditionalFormatting sqref="M10:M11">
    <cfRule type="expression" dxfId="5384" priority="4109" stopIfTrue="1">
      <formula>$I10="TTL"</formula>
    </cfRule>
  </conditionalFormatting>
  <conditionalFormatting sqref="M10:M11">
    <cfRule type="expression" dxfId="5383" priority="4108" stopIfTrue="1">
      <formula>$I10="TTL"</formula>
    </cfRule>
  </conditionalFormatting>
  <conditionalFormatting sqref="M10:M11">
    <cfRule type="expression" dxfId="5382" priority="4107" stopIfTrue="1">
      <formula>$I10="TTL"</formula>
    </cfRule>
  </conditionalFormatting>
  <conditionalFormatting sqref="M10:M11">
    <cfRule type="expression" dxfId="5381" priority="4106" stopIfTrue="1">
      <formula>$I10="TTL"</formula>
    </cfRule>
  </conditionalFormatting>
  <conditionalFormatting sqref="M10:M11">
    <cfRule type="expression" dxfId="5380" priority="4105" stopIfTrue="1">
      <formula>$I10="TTL"</formula>
    </cfRule>
  </conditionalFormatting>
  <conditionalFormatting sqref="M10:M11">
    <cfRule type="expression" dxfId="5379" priority="4104" stopIfTrue="1">
      <formula>$I10="TTL"</formula>
    </cfRule>
  </conditionalFormatting>
  <conditionalFormatting sqref="M10:M11">
    <cfRule type="expression" dxfId="5378" priority="4103" stopIfTrue="1">
      <formula>$I10="TTL"</formula>
    </cfRule>
  </conditionalFormatting>
  <conditionalFormatting sqref="M10:M11">
    <cfRule type="expression" dxfId="5377" priority="4102" stopIfTrue="1">
      <formula>$I10="TTL"</formula>
    </cfRule>
  </conditionalFormatting>
  <conditionalFormatting sqref="M10:M11">
    <cfRule type="expression" dxfId="5376" priority="4101" stopIfTrue="1">
      <formula>$I10="TTL"</formula>
    </cfRule>
  </conditionalFormatting>
  <conditionalFormatting sqref="M10:M11">
    <cfRule type="expression" dxfId="5375" priority="4100" stopIfTrue="1">
      <formula>$I10="TTL"</formula>
    </cfRule>
  </conditionalFormatting>
  <conditionalFormatting sqref="M10:M11">
    <cfRule type="expression" dxfId="5374" priority="4099" stopIfTrue="1">
      <formula>$I10="TTL"</formula>
    </cfRule>
  </conditionalFormatting>
  <conditionalFormatting sqref="M10:M11">
    <cfRule type="expression" dxfId="5373" priority="4098" stopIfTrue="1">
      <formula>$I10="TTL"</formula>
    </cfRule>
  </conditionalFormatting>
  <conditionalFormatting sqref="M10:M11">
    <cfRule type="expression" dxfId="5372" priority="4097" stopIfTrue="1">
      <formula>$I10="TTL"</formula>
    </cfRule>
  </conditionalFormatting>
  <conditionalFormatting sqref="M10:M11">
    <cfRule type="expression" dxfId="5371" priority="4096" stopIfTrue="1">
      <formula>$I10="TTL"</formula>
    </cfRule>
  </conditionalFormatting>
  <conditionalFormatting sqref="M10:M11">
    <cfRule type="expression" dxfId="5370" priority="4095" stopIfTrue="1">
      <formula>$I10="TTL"</formula>
    </cfRule>
  </conditionalFormatting>
  <conditionalFormatting sqref="M10:M11">
    <cfRule type="expression" dxfId="5369" priority="4094" stopIfTrue="1">
      <formula>$I10="TTL"</formula>
    </cfRule>
  </conditionalFormatting>
  <conditionalFormatting sqref="M10:M11">
    <cfRule type="expression" dxfId="5368" priority="4093" stopIfTrue="1">
      <formula>$I10="TTL"</formula>
    </cfRule>
  </conditionalFormatting>
  <conditionalFormatting sqref="M10:M11">
    <cfRule type="expression" dxfId="5367" priority="4092" stopIfTrue="1">
      <formula>$I10="TTL"</formula>
    </cfRule>
  </conditionalFormatting>
  <conditionalFormatting sqref="M10:M11">
    <cfRule type="expression" dxfId="5366" priority="4091" stopIfTrue="1">
      <formula>$I10="TTL"</formula>
    </cfRule>
  </conditionalFormatting>
  <conditionalFormatting sqref="M10:M11">
    <cfRule type="expression" dxfId="5365" priority="4090" stopIfTrue="1">
      <formula>$I10="TTL"</formula>
    </cfRule>
  </conditionalFormatting>
  <conditionalFormatting sqref="M10:M11">
    <cfRule type="expression" dxfId="5364" priority="4089" stopIfTrue="1">
      <formula>$I10="TTL"</formula>
    </cfRule>
  </conditionalFormatting>
  <conditionalFormatting sqref="M10:M11">
    <cfRule type="expression" dxfId="5363" priority="4088" stopIfTrue="1">
      <formula>$I10="TTL"</formula>
    </cfRule>
  </conditionalFormatting>
  <conditionalFormatting sqref="M10:M11">
    <cfRule type="expression" dxfId="5362" priority="4087" stopIfTrue="1">
      <formula>$I10="TTL"</formula>
    </cfRule>
  </conditionalFormatting>
  <conditionalFormatting sqref="M10:M11">
    <cfRule type="expression" dxfId="5361" priority="4086" stopIfTrue="1">
      <formula>$I10="TTL"</formula>
    </cfRule>
  </conditionalFormatting>
  <conditionalFormatting sqref="M10:M11">
    <cfRule type="expression" dxfId="5360" priority="4085" stopIfTrue="1">
      <formula>$I10="TTL"</formula>
    </cfRule>
  </conditionalFormatting>
  <conditionalFormatting sqref="M10:M11">
    <cfRule type="expression" dxfId="5359" priority="4084" stopIfTrue="1">
      <formula>$I10="TTL"</formula>
    </cfRule>
  </conditionalFormatting>
  <conditionalFormatting sqref="M10:M11">
    <cfRule type="expression" dxfId="5358" priority="4083" stopIfTrue="1">
      <formula>$I10="TTL"</formula>
    </cfRule>
  </conditionalFormatting>
  <conditionalFormatting sqref="M10:M11">
    <cfRule type="expression" dxfId="5357" priority="4082" stopIfTrue="1">
      <formula>$I10="TTL"</formula>
    </cfRule>
  </conditionalFormatting>
  <conditionalFormatting sqref="M10:M11">
    <cfRule type="expression" dxfId="5356" priority="4081" stopIfTrue="1">
      <formula>$I10="TTL"</formula>
    </cfRule>
  </conditionalFormatting>
  <conditionalFormatting sqref="M10:M11">
    <cfRule type="expression" dxfId="5355" priority="4080" stopIfTrue="1">
      <formula>$I10="TTL"</formula>
    </cfRule>
  </conditionalFormatting>
  <conditionalFormatting sqref="M10:M11">
    <cfRule type="expression" dxfId="5354" priority="4079" stopIfTrue="1">
      <formula>$I10="TTL"</formula>
    </cfRule>
  </conditionalFormatting>
  <conditionalFormatting sqref="M10:M11">
    <cfRule type="expression" dxfId="5353" priority="4078" stopIfTrue="1">
      <formula>$I10="TTL"</formula>
    </cfRule>
  </conditionalFormatting>
  <conditionalFormatting sqref="M10:M11">
    <cfRule type="expression" dxfId="5352" priority="4077" stopIfTrue="1">
      <formula>$I10="TTL"</formula>
    </cfRule>
  </conditionalFormatting>
  <conditionalFormatting sqref="M10:M11">
    <cfRule type="expression" dxfId="5351" priority="4076" stopIfTrue="1">
      <formula>$I10="TTL"</formula>
    </cfRule>
  </conditionalFormatting>
  <conditionalFormatting sqref="M10:M11">
    <cfRule type="expression" dxfId="5350" priority="4075" stopIfTrue="1">
      <formula>$I10="TTL"</formula>
    </cfRule>
  </conditionalFormatting>
  <conditionalFormatting sqref="M10:M11">
    <cfRule type="expression" dxfId="5349" priority="4074" stopIfTrue="1">
      <formula>$I10="TTL"</formula>
    </cfRule>
  </conditionalFormatting>
  <conditionalFormatting sqref="M10:M11">
    <cfRule type="expression" dxfId="5348" priority="4073" stopIfTrue="1">
      <formula>$I10="TTL"</formula>
    </cfRule>
  </conditionalFormatting>
  <conditionalFormatting sqref="M10:M11">
    <cfRule type="expression" dxfId="5347" priority="4072" stopIfTrue="1">
      <formula>$I10="TTL"</formula>
    </cfRule>
  </conditionalFormatting>
  <conditionalFormatting sqref="M10:M11">
    <cfRule type="expression" dxfId="5346" priority="4071" stopIfTrue="1">
      <formula>$I10="TTL"</formula>
    </cfRule>
  </conditionalFormatting>
  <conditionalFormatting sqref="M10:M11">
    <cfRule type="expression" dxfId="5345" priority="4070" stopIfTrue="1">
      <formula>$I10="TTL"</formula>
    </cfRule>
  </conditionalFormatting>
  <conditionalFormatting sqref="M10:M11">
    <cfRule type="expression" dxfId="5344" priority="4069" stopIfTrue="1">
      <formula>$I10="TTL"</formula>
    </cfRule>
  </conditionalFormatting>
  <conditionalFormatting sqref="M10:M11">
    <cfRule type="expression" dxfId="5343" priority="4068" stopIfTrue="1">
      <formula>$I10="TTL"</formula>
    </cfRule>
  </conditionalFormatting>
  <conditionalFormatting sqref="M10:M11">
    <cfRule type="expression" dxfId="5342" priority="4067" stopIfTrue="1">
      <formula>$I10="TTL"</formula>
    </cfRule>
  </conditionalFormatting>
  <conditionalFormatting sqref="M10:M11">
    <cfRule type="expression" dxfId="5341" priority="4066" stopIfTrue="1">
      <formula>$I10="TTL"</formula>
    </cfRule>
  </conditionalFormatting>
  <conditionalFormatting sqref="M10:M11">
    <cfRule type="expression" dxfId="5340" priority="4065" stopIfTrue="1">
      <formula>$I10="TTL"</formula>
    </cfRule>
  </conditionalFormatting>
  <conditionalFormatting sqref="M10:M11">
    <cfRule type="expression" dxfId="5339" priority="4064" stopIfTrue="1">
      <formula>$I10="TTL"</formula>
    </cfRule>
  </conditionalFormatting>
  <conditionalFormatting sqref="M10:M11">
    <cfRule type="expression" dxfId="5338" priority="4063" stopIfTrue="1">
      <formula>$I10="TTL"</formula>
    </cfRule>
  </conditionalFormatting>
  <conditionalFormatting sqref="M10:M11">
    <cfRule type="expression" dxfId="5337" priority="4062" stopIfTrue="1">
      <formula>$I10="TTL"</formula>
    </cfRule>
  </conditionalFormatting>
  <conditionalFormatting sqref="M10:M11">
    <cfRule type="expression" dxfId="5336" priority="4061" stopIfTrue="1">
      <formula>$I10="TTL"</formula>
    </cfRule>
  </conditionalFormatting>
  <conditionalFormatting sqref="M10:M11">
    <cfRule type="expression" dxfId="5335" priority="4060" stopIfTrue="1">
      <formula>$I10="TTL"</formula>
    </cfRule>
  </conditionalFormatting>
  <conditionalFormatting sqref="M10:M11">
    <cfRule type="expression" dxfId="5334" priority="4059" stopIfTrue="1">
      <formula>$I10="TTL"</formula>
    </cfRule>
  </conditionalFormatting>
  <conditionalFormatting sqref="M10:M11">
    <cfRule type="expression" dxfId="5333" priority="4058" stopIfTrue="1">
      <formula>$I10="TTL"</formula>
    </cfRule>
  </conditionalFormatting>
  <conditionalFormatting sqref="M10:M11">
    <cfRule type="expression" dxfId="5332" priority="4057" stopIfTrue="1">
      <formula>$I10="TTL"</formula>
    </cfRule>
  </conditionalFormatting>
  <conditionalFormatting sqref="M10:M11">
    <cfRule type="expression" dxfId="5331" priority="4056" stopIfTrue="1">
      <formula>$I10="TTL"</formula>
    </cfRule>
  </conditionalFormatting>
  <conditionalFormatting sqref="M10:M11">
    <cfRule type="expression" dxfId="5330" priority="4055" stopIfTrue="1">
      <formula>$I10="TTL"</formula>
    </cfRule>
  </conditionalFormatting>
  <conditionalFormatting sqref="M10:M11">
    <cfRule type="expression" dxfId="5329" priority="4054" stopIfTrue="1">
      <formula>$I10="TTL"</formula>
    </cfRule>
  </conditionalFormatting>
  <conditionalFormatting sqref="M10:M11">
    <cfRule type="expression" dxfId="5328" priority="4053" stopIfTrue="1">
      <formula>$I10="TTL"</formula>
    </cfRule>
  </conditionalFormatting>
  <conditionalFormatting sqref="M10:M11">
    <cfRule type="expression" dxfId="5327" priority="4052" stopIfTrue="1">
      <formula>$I10="TTL"</formula>
    </cfRule>
  </conditionalFormatting>
  <conditionalFormatting sqref="M10:M11">
    <cfRule type="expression" dxfId="5326" priority="4051" stopIfTrue="1">
      <formula>$I10="TTL"</formula>
    </cfRule>
  </conditionalFormatting>
  <conditionalFormatting sqref="M10:M11">
    <cfRule type="expression" dxfId="5325" priority="4050" stopIfTrue="1">
      <formula>$I10="TTL"</formula>
    </cfRule>
  </conditionalFormatting>
  <conditionalFormatting sqref="M10:M11">
    <cfRule type="expression" dxfId="5324" priority="4049" stopIfTrue="1">
      <formula>$I10="TTL"</formula>
    </cfRule>
  </conditionalFormatting>
  <conditionalFormatting sqref="M10:M11">
    <cfRule type="expression" dxfId="5323" priority="4048" stopIfTrue="1">
      <formula>$I10="TTL"</formula>
    </cfRule>
  </conditionalFormatting>
  <conditionalFormatting sqref="M10:M11">
    <cfRule type="expression" dxfId="5322" priority="4047" stopIfTrue="1">
      <formula>$I10="TTL"</formula>
    </cfRule>
  </conditionalFormatting>
  <conditionalFormatting sqref="M10:M11">
    <cfRule type="expression" dxfId="5321" priority="4046" stopIfTrue="1">
      <formula>$I10="TTL"</formula>
    </cfRule>
  </conditionalFormatting>
  <conditionalFormatting sqref="M10:M11">
    <cfRule type="expression" dxfId="5320" priority="4045" stopIfTrue="1">
      <formula>$I10="TTL"</formula>
    </cfRule>
  </conditionalFormatting>
  <conditionalFormatting sqref="M10:M11">
    <cfRule type="expression" dxfId="5319" priority="4044" stopIfTrue="1">
      <formula>$I10="TTL"</formula>
    </cfRule>
  </conditionalFormatting>
  <conditionalFormatting sqref="M10:M11">
    <cfRule type="expression" dxfId="5318" priority="4043" stopIfTrue="1">
      <formula>$I10="TTL"</formula>
    </cfRule>
  </conditionalFormatting>
  <conditionalFormatting sqref="M10:M11">
    <cfRule type="expression" dxfId="5317" priority="4042" stopIfTrue="1">
      <formula>$I10="TTL"</formula>
    </cfRule>
  </conditionalFormatting>
  <conditionalFormatting sqref="M10:M11">
    <cfRule type="expression" dxfId="5316" priority="4041" stopIfTrue="1">
      <formula>$I10="TTL"</formula>
    </cfRule>
  </conditionalFormatting>
  <conditionalFormatting sqref="M10:M11">
    <cfRule type="expression" dxfId="5315" priority="4040" stopIfTrue="1">
      <formula>$I10="TTL"</formula>
    </cfRule>
  </conditionalFormatting>
  <conditionalFormatting sqref="M10:M11">
    <cfRule type="expression" dxfId="5314" priority="4039" stopIfTrue="1">
      <formula>$I10="TTL"</formula>
    </cfRule>
  </conditionalFormatting>
  <conditionalFormatting sqref="M10:M11">
    <cfRule type="expression" dxfId="5313" priority="4038" stopIfTrue="1">
      <formula>$I10="TTL"</formula>
    </cfRule>
  </conditionalFormatting>
  <conditionalFormatting sqref="M10:M11">
    <cfRule type="expression" dxfId="5312" priority="4037" stopIfTrue="1">
      <formula>$I10="TTL"</formula>
    </cfRule>
  </conditionalFormatting>
  <conditionalFormatting sqref="M10:M11">
    <cfRule type="expression" dxfId="5311" priority="4036" stopIfTrue="1">
      <formula>$I10="TTL"</formula>
    </cfRule>
  </conditionalFormatting>
  <conditionalFormatting sqref="M10:M11">
    <cfRule type="expression" dxfId="5310" priority="4035" stopIfTrue="1">
      <formula>$I10="TTL"</formula>
    </cfRule>
  </conditionalFormatting>
  <conditionalFormatting sqref="M10:M11">
    <cfRule type="expression" dxfId="5309" priority="4034" stopIfTrue="1">
      <formula>$I10="TTL"</formula>
    </cfRule>
  </conditionalFormatting>
  <conditionalFormatting sqref="M10:M11">
    <cfRule type="expression" dxfId="5308" priority="4033" stopIfTrue="1">
      <formula>$I10="TTL"</formula>
    </cfRule>
  </conditionalFormatting>
  <conditionalFormatting sqref="M10:M11">
    <cfRule type="expression" dxfId="5307" priority="4032" stopIfTrue="1">
      <formula>$I10="TTL"</formula>
    </cfRule>
  </conditionalFormatting>
  <conditionalFormatting sqref="M10:M11">
    <cfRule type="expression" dxfId="5306" priority="4031" stopIfTrue="1">
      <formula>$I10="TTL"</formula>
    </cfRule>
  </conditionalFormatting>
  <conditionalFormatting sqref="M10:M11">
    <cfRule type="expression" dxfId="5305" priority="4030" stopIfTrue="1">
      <formula>$I10="TTL"</formula>
    </cfRule>
  </conditionalFormatting>
  <conditionalFormatting sqref="M10:M11">
    <cfRule type="expression" dxfId="5304" priority="4029" stopIfTrue="1">
      <formula>$I10="TTL"</formula>
    </cfRule>
  </conditionalFormatting>
  <conditionalFormatting sqref="M10:M11">
    <cfRule type="expression" dxfId="5303" priority="4028" stopIfTrue="1">
      <formula>$I10="TTL"</formula>
    </cfRule>
  </conditionalFormatting>
  <conditionalFormatting sqref="M10:M11">
    <cfRule type="expression" dxfId="5302" priority="4027" stopIfTrue="1">
      <formula>$I10="TTL"</formula>
    </cfRule>
  </conditionalFormatting>
  <conditionalFormatting sqref="M10:M11">
    <cfRule type="expression" dxfId="5301" priority="4026" stopIfTrue="1">
      <formula>$I10="TTL"</formula>
    </cfRule>
  </conditionalFormatting>
  <conditionalFormatting sqref="M10:M11">
    <cfRule type="expression" dxfId="5300" priority="4025" stopIfTrue="1">
      <formula>$I10="TTL"</formula>
    </cfRule>
  </conditionalFormatting>
  <conditionalFormatting sqref="M10:M11">
    <cfRule type="expression" dxfId="5299" priority="4024" stopIfTrue="1">
      <formula>$I10="TTL"</formula>
    </cfRule>
  </conditionalFormatting>
  <conditionalFormatting sqref="M10:M11">
    <cfRule type="expression" dxfId="5298" priority="4023" stopIfTrue="1">
      <formula>$I10="TTL"</formula>
    </cfRule>
  </conditionalFormatting>
  <conditionalFormatting sqref="M10:M11">
    <cfRule type="expression" dxfId="5297" priority="4022" stopIfTrue="1">
      <formula>$I10="TTL"</formula>
    </cfRule>
  </conditionalFormatting>
  <conditionalFormatting sqref="M10:M11">
    <cfRule type="expression" dxfId="5296" priority="4021" stopIfTrue="1">
      <formula>$I10="TTL"</formula>
    </cfRule>
  </conditionalFormatting>
  <conditionalFormatting sqref="M10:M11">
    <cfRule type="expression" dxfId="5295" priority="4020" stopIfTrue="1">
      <formula>$I10="TTL"</formula>
    </cfRule>
  </conditionalFormatting>
  <conditionalFormatting sqref="M10:M11">
    <cfRule type="expression" dxfId="5294" priority="4019" stopIfTrue="1">
      <formula>$I10="TTL"</formula>
    </cfRule>
  </conditionalFormatting>
  <conditionalFormatting sqref="M10:M11">
    <cfRule type="expression" dxfId="5293" priority="4018" stopIfTrue="1">
      <formula>$I10="TTL"</formula>
    </cfRule>
  </conditionalFormatting>
  <conditionalFormatting sqref="M10:M11">
    <cfRule type="expression" dxfId="5292" priority="4017" stopIfTrue="1">
      <formula>$I10="TTL"</formula>
    </cfRule>
  </conditionalFormatting>
  <conditionalFormatting sqref="M10:M11">
    <cfRule type="expression" dxfId="5291" priority="4016" stopIfTrue="1">
      <formula>$I10="TTL"</formula>
    </cfRule>
  </conditionalFormatting>
  <conditionalFormatting sqref="M10:M11">
    <cfRule type="expression" dxfId="5290" priority="4015" stopIfTrue="1">
      <formula>$I10="TTL"</formula>
    </cfRule>
  </conditionalFormatting>
  <conditionalFormatting sqref="M10:M11">
    <cfRule type="expression" dxfId="5289" priority="4014" stopIfTrue="1">
      <formula>$I10="TTL"</formula>
    </cfRule>
  </conditionalFormatting>
  <conditionalFormatting sqref="M10:M11">
    <cfRule type="expression" dxfId="5288" priority="4013" stopIfTrue="1">
      <formula>$I10="TTL"</formula>
    </cfRule>
  </conditionalFormatting>
  <conditionalFormatting sqref="M10:M11">
    <cfRule type="expression" dxfId="5287" priority="4012" stopIfTrue="1">
      <formula>$I10="TTL"</formula>
    </cfRule>
  </conditionalFormatting>
  <conditionalFormatting sqref="M10:M11">
    <cfRule type="expression" dxfId="5286" priority="4011" stopIfTrue="1">
      <formula>$I10="TTL"</formula>
    </cfRule>
  </conditionalFormatting>
  <conditionalFormatting sqref="M10:M11">
    <cfRule type="expression" dxfId="5285" priority="4010" stopIfTrue="1">
      <formula>$I10="TTL"</formula>
    </cfRule>
  </conditionalFormatting>
  <conditionalFormatting sqref="M10:M11">
    <cfRule type="expression" dxfId="5284" priority="4009" stopIfTrue="1">
      <formula>$I10="TTL"</formula>
    </cfRule>
  </conditionalFormatting>
  <conditionalFormatting sqref="M10:M11">
    <cfRule type="expression" dxfId="5283" priority="4008" stopIfTrue="1">
      <formula>$I10="TTL"</formula>
    </cfRule>
  </conditionalFormatting>
  <conditionalFormatting sqref="M10:M11">
    <cfRule type="expression" dxfId="5282" priority="4007" stopIfTrue="1">
      <formula>$I10="TTL"</formula>
    </cfRule>
  </conditionalFormatting>
  <conditionalFormatting sqref="M10:M11">
    <cfRule type="expression" dxfId="5281" priority="4006" stopIfTrue="1">
      <formula>$I10="TTL"</formula>
    </cfRule>
  </conditionalFormatting>
  <conditionalFormatting sqref="M10:M11">
    <cfRule type="expression" dxfId="5280" priority="4005" stopIfTrue="1">
      <formula>$I10="TTL"</formula>
    </cfRule>
  </conditionalFormatting>
  <conditionalFormatting sqref="M10:M11">
    <cfRule type="expression" dxfId="5279" priority="4004" stopIfTrue="1">
      <formula>$I10="TTL"</formula>
    </cfRule>
  </conditionalFormatting>
  <conditionalFormatting sqref="M10:M11">
    <cfRule type="expression" dxfId="5278" priority="4003" stopIfTrue="1">
      <formula>$I10="TTL"</formula>
    </cfRule>
  </conditionalFormatting>
  <conditionalFormatting sqref="M10:M11">
    <cfRule type="expression" dxfId="5277" priority="4002" stopIfTrue="1">
      <formula>$I10="TTL"</formula>
    </cfRule>
  </conditionalFormatting>
  <conditionalFormatting sqref="M10:M11">
    <cfRule type="expression" dxfId="5276" priority="4001" stopIfTrue="1">
      <formula>$I10="TTL"</formula>
    </cfRule>
  </conditionalFormatting>
  <conditionalFormatting sqref="M10:M11">
    <cfRule type="expression" dxfId="5275" priority="4000" stopIfTrue="1">
      <formula>$I10="TTL"</formula>
    </cfRule>
  </conditionalFormatting>
  <conditionalFormatting sqref="M10:M11">
    <cfRule type="expression" dxfId="5274" priority="3999" stopIfTrue="1">
      <formula>$I10="TTL"</formula>
    </cfRule>
  </conditionalFormatting>
  <conditionalFormatting sqref="M10:M11">
    <cfRule type="expression" dxfId="5273" priority="3998" stopIfTrue="1">
      <formula>$I10="TTL"</formula>
    </cfRule>
  </conditionalFormatting>
  <conditionalFormatting sqref="M10:M11">
    <cfRule type="expression" dxfId="5272" priority="3997" stopIfTrue="1">
      <formula>$I10="TTL"</formula>
    </cfRule>
  </conditionalFormatting>
  <conditionalFormatting sqref="M10:M11">
    <cfRule type="expression" dxfId="5271" priority="3996" stopIfTrue="1">
      <formula>$I10="TTL"</formula>
    </cfRule>
  </conditionalFormatting>
  <conditionalFormatting sqref="M10:M11">
    <cfRule type="expression" dxfId="5270" priority="3995" stopIfTrue="1">
      <formula>$I10="TTL"</formula>
    </cfRule>
  </conditionalFormatting>
  <conditionalFormatting sqref="M10:M11">
    <cfRule type="expression" dxfId="5269" priority="3994" stopIfTrue="1">
      <formula>$I10="TTL"</formula>
    </cfRule>
  </conditionalFormatting>
  <conditionalFormatting sqref="M10:M11">
    <cfRule type="expression" dxfId="5268" priority="3993" stopIfTrue="1">
      <formula>$I10="TTL"</formula>
    </cfRule>
  </conditionalFormatting>
  <conditionalFormatting sqref="M10:M11">
    <cfRule type="expression" dxfId="5267" priority="3992" stopIfTrue="1">
      <formula>$I10="TTL"</formula>
    </cfRule>
  </conditionalFormatting>
  <conditionalFormatting sqref="M10:M11">
    <cfRule type="expression" dxfId="5266" priority="3991" stopIfTrue="1">
      <formula>$I10="TTL"</formula>
    </cfRule>
  </conditionalFormatting>
  <conditionalFormatting sqref="M10:M11">
    <cfRule type="expression" dxfId="5265" priority="3990" stopIfTrue="1">
      <formula>$I10="TTL"</formula>
    </cfRule>
  </conditionalFormatting>
  <conditionalFormatting sqref="M10:M11">
    <cfRule type="expression" dxfId="5264" priority="3989" stopIfTrue="1">
      <formula>$I10="TTL"</formula>
    </cfRule>
  </conditionalFormatting>
  <conditionalFormatting sqref="M10:M11">
    <cfRule type="expression" dxfId="5263" priority="3988" stopIfTrue="1">
      <formula>$I10="TTL"</formula>
    </cfRule>
  </conditionalFormatting>
  <conditionalFormatting sqref="M10:M11">
    <cfRule type="expression" dxfId="5262" priority="3987" stopIfTrue="1">
      <formula>$I10="TTL"</formula>
    </cfRule>
  </conditionalFormatting>
  <conditionalFormatting sqref="M10:M11">
    <cfRule type="expression" dxfId="5261" priority="3986" stopIfTrue="1">
      <formula>$I10="TTL"</formula>
    </cfRule>
  </conditionalFormatting>
  <conditionalFormatting sqref="M10:M11">
    <cfRule type="expression" dxfId="5260" priority="3985" stopIfTrue="1">
      <formula>$I10="TTL"</formula>
    </cfRule>
  </conditionalFormatting>
  <conditionalFormatting sqref="M10:M11">
    <cfRule type="expression" dxfId="5259" priority="3984" stopIfTrue="1">
      <formula>$I10="TTL"</formula>
    </cfRule>
  </conditionalFormatting>
  <conditionalFormatting sqref="M10:M11">
    <cfRule type="expression" dxfId="5258" priority="3983" stopIfTrue="1">
      <formula>$I10="TTL"</formula>
    </cfRule>
  </conditionalFormatting>
  <conditionalFormatting sqref="M10:M11">
    <cfRule type="expression" dxfId="5257" priority="3982" stopIfTrue="1">
      <formula>$I10="TTL"</formula>
    </cfRule>
  </conditionalFormatting>
  <conditionalFormatting sqref="M10:M11">
    <cfRule type="expression" dxfId="5256" priority="3981" stopIfTrue="1">
      <formula>$I10="TTL"</formula>
    </cfRule>
  </conditionalFormatting>
  <conditionalFormatting sqref="M10:M11">
    <cfRule type="expression" dxfId="5255" priority="3980" stopIfTrue="1">
      <formula>$I10="TTL"</formula>
    </cfRule>
  </conditionalFormatting>
  <conditionalFormatting sqref="M10:M11">
    <cfRule type="expression" dxfId="5254" priority="3979" stopIfTrue="1">
      <formula>$I10="TTL"</formula>
    </cfRule>
  </conditionalFormatting>
  <conditionalFormatting sqref="M10:M11">
    <cfRule type="expression" dxfId="5253" priority="3978" stopIfTrue="1">
      <formula>$I10="TTL"</formula>
    </cfRule>
  </conditionalFormatting>
  <conditionalFormatting sqref="M10:M11">
    <cfRule type="expression" dxfId="5252" priority="3977" stopIfTrue="1">
      <formula>$I10="TTL"</formula>
    </cfRule>
  </conditionalFormatting>
  <conditionalFormatting sqref="M10:M11">
    <cfRule type="expression" dxfId="5251" priority="3976" stopIfTrue="1">
      <formula>$I10="TTL"</formula>
    </cfRule>
  </conditionalFormatting>
  <conditionalFormatting sqref="M10:M11">
    <cfRule type="expression" dxfId="5250" priority="3975" stopIfTrue="1">
      <formula>$I10="TTL"</formula>
    </cfRule>
  </conditionalFormatting>
  <conditionalFormatting sqref="M10:M11">
    <cfRule type="expression" dxfId="5249" priority="3974" stopIfTrue="1">
      <formula>$I10="TTL"</formula>
    </cfRule>
  </conditionalFormatting>
  <conditionalFormatting sqref="M10:M11">
    <cfRule type="expression" dxfId="5248" priority="3973" stopIfTrue="1">
      <formula>$I10="TTL"</formula>
    </cfRule>
  </conditionalFormatting>
  <conditionalFormatting sqref="M10:M11">
    <cfRule type="expression" dxfId="5247" priority="3972" stopIfTrue="1">
      <formula>$I10="TTL"</formula>
    </cfRule>
  </conditionalFormatting>
  <conditionalFormatting sqref="M10:M11">
    <cfRule type="expression" dxfId="5246" priority="3971" stopIfTrue="1">
      <formula>$I10="TTL"</formula>
    </cfRule>
  </conditionalFormatting>
  <conditionalFormatting sqref="M10:M11">
    <cfRule type="expression" dxfId="5245" priority="3970" stopIfTrue="1">
      <formula>$I10="TTL"</formula>
    </cfRule>
  </conditionalFormatting>
  <conditionalFormatting sqref="M10:M11">
    <cfRule type="expression" dxfId="5244" priority="3969" stopIfTrue="1">
      <formula>$I10="TTL"</formula>
    </cfRule>
  </conditionalFormatting>
  <conditionalFormatting sqref="M10:M11">
    <cfRule type="expression" dxfId="5243" priority="3968" stopIfTrue="1">
      <formula>$I10="TTL"</formula>
    </cfRule>
  </conditionalFormatting>
  <conditionalFormatting sqref="M10:M11">
    <cfRule type="expression" dxfId="5242" priority="3967" stopIfTrue="1">
      <formula>$I10="TTL"</formula>
    </cfRule>
  </conditionalFormatting>
  <conditionalFormatting sqref="M10:M11">
    <cfRule type="expression" dxfId="5241" priority="3966" stopIfTrue="1">
      <formula>$I10="TTL"</formula>
    </cfRule>
  </conditionalFormatting>
  <conditionalFormatting sqref="M10:M11">
    <cfRule type="expression" dxfId="5240" priority="3965" stopIfTrue="1">
      <formula>$I10="TTL"</formula>
    </cfRule>
  </conditionalFormatting>
  <conditionalFormatting sqref="M10:M11">
    <cfRule type="expression" dxfId="5239" priority="3964" stopIfTrue="1">
      <formula>$I10="TTL"</formula>
    </cfRule>
  </conditionalFormatting>
  <conditionalFormatting sqref="M10:M11">
    <cfRule type="expression" dxfId="5238" priority="3963" stopIfTrue="1">
      <formula>$I10="TTL"</formula>
    </cfRule>
  </conditionalFormatting>
  <conditionalFormatting sqref="M10:M11">
    <cfRule type="expression" dxfId="5237" priority="3962" stopIfTrue="1">
      <formula>$I10="TTL"</formula>
    </cfRule>
  </conditionalFormatting>
  <conditionalFormatting sqref="M10:M11">
    <cfRule type="expression" dxfId="5236" priority="3961" stopIfTrue="1">
      <formula>$I10="TTL"</formula>
    </cfRule>
  </conditionalFormatting>
  <conditionalFormatting sqref="M10:M11">
    <cfRule type="expression" dxfId="5235" priority="3960" stopIfTrue="1">
      <formula>$I10="TTL"</formula>
    </cfRule>
  </conditionalFormatting>
  <conditionalFormatting sqref="M10:M11">
    <cfRule type="expression" dxfId="5234" priority="3959" stopIfTrue="1">
      <formula>$I10="TTL"</formula>
    </cfRule>
  </conditionalFormatting>
  <conditionalFormatting sqref="M10:M11">
    <cfRule type="expression" dxfId="5233" priority="3958" stopIfTrue="1">
      <formula>$I10="TTL"</formula>
    </cfRule>
  </conditionalFormatting>
  <conditionalFormatting sqref="M10:M11">
    <cfRule type="expression" dxfId="5232" priority="3957" stopIfTrue="1">
      <formula>$I10="TTL"</formula>
    </cfRule>
  </conditionalFormatting>
  <conditionalFormatting sqref="M10:M11">
    <cfRule type="expression" dxfId="5231" priority="3956" stopIfTrue="1">
      <formula>$I10="TTL"</formula>
    </cfRule>
  </conditionalFormatting>
  <conditionalFormatting sqref="M10:M11">
    <cfRule type="expression" dxfId="5230" priority="3955" stopIfTrue="1">
      <formula>$I10="TTL"</formula>
    </cfRule>
  </conditionalFormatting>
  <conditionalFormatting sqref="M10:M11">
    <cfRule type="expression" dxfId="5229" priority="3954" stopIfTrue="1">
      <formula>$I10="TTL"</formula>
    </cfRule>
  </conditionalFormatting>
  <conditionalFormatting sqref="M10:M11">
    <cfRule type="expression" dxfId="5228" priority="3953" stopIfTrue="1">
      <formula>$I10="TTL"</formula>
    </cfRule>
  </conditionalFormatting>
  <conditionalFormatting sqref="M10:M11">
    <cfRule type="expression" dxfId="5227" priority="3952" stopIfTrue="1">
      <formula>$I10="TTL"</formula>
    </cfRule>
  </conditionalFormatting>
  <conditionalFormatting sqref="M10:M11">
    <cfRule type="expression" dxfId="5226" priority="3951" stopIfTrue="1">
      <formula>$I10="TTL"</formula>
    </cfRule>
  </conditionalFormatting>
  <conditionalFormatting sqref="M10:M11">
    <cfRule type="expression" dxfId="5225" priority="3950" stopIfTrue="1">
      <formula>$I10="TTL"</formula>
    </cfRule>
  </conditionalFormatting>
  <conditionalFormatting sqref="M10:M11">
    <cfRule type="expression" dxfId="5224" priority="3949" stopIfTrue="1">
      <formula>$I10="TTL"</formula>
    </cfRule>
  </conditionalFormatting>
  <conditionalFormatting sqref="M10:M11">
    <cfRule type="expression" dxfId="5223" priority="3948" stopIfTrue="1">
      <formula>$I10="TTL"</formula>
    </cfRule>
  </conditionalFormatting>
  <conditionalFormatting sqref="M10:M11">
    <cfRule type="expression" dxfId="5222" priority="3947" stopIfTrue="1">
      <formula>$I10="TTL"</formula>
    </cfRule>
  </conditionalFormatting>
  <conditionalFormatting sqref="M10:M11">
    <cfRule type="expression" dxfId="5221" priority="3946" stopIfTrue="1">
      <formula>$I10="TTL"</formula>
    </cfRule>
  </conditionalFormatting>
  <conditionalFormatting sqref="M10:M11">
    <cfRule type="expression" dxfId="5220" priority="3945" stopIfTrue="1">
      <formula>$I10="TTL"</formula>
    </cfRule>
  </conditionalFormatting>
  <conditionalFormatting sqref="M10:M11">
    <cfRule type="expression" dxfId="5219" priority="3944" stopIfTrue="1">
      <formula>$I10="TTL"</formula>
    </cfRule>
  </conditionalFormatting>
  <conditionalFormatting sqref="M10:M11">
    <cfRule type="expression" dxfId="5218" priority="3943" stopIfTrue="1">
      <formula>$I10="TTL"</formula>
    </cfRule>
  </conditionalFormatting>
  <conditionalFormatting sqref="M10:M11">
    <cfRule type="expression" dxfId="5217" priority="3942" stopIfTrue="1">
      <formula>$I10="TTL"</formula>
    </cfRule>
  </conditionalFormatting>
  <conditionalFormatting sqref="M10:M11">
    <cfRule type="expression" dxfId="5216" priority="3941" stopIfTrue="1">
      <formula>$I10="TTL"</formula>
    </cfRule>
  </conditionalFormatting>
  <conditionalFormatting sqref="M10:M11">
    <cfRule type="expression" dxfId="5215" priority="3940" stopIfTrue="1">
      <formula>$I10="TTL"</formula>
    </cfRule>
  </conditionalFormatting>
  <conditionalFormatting sqref="M10:M11">
    <cfRule type="expression" dxfId="5214" priority="3939" stopIfTrue="1">
      <formula>$I10="TTL"</formula>
    </cfRule>
  </conditionalFormatting>
  <conditionalFormatting sqref="M10:M11">
    <cfRule type="expression" dxfId="5213" priority="3938" stopIfTrue="1">
      <formula>$I10="TTL"</formula>
    </cfRule>
  </conditionalFormatting>
  <conditionalFormatting sqref="M10:M11">
    <cfRule type="expression" dxfId="5212" priority="3937" stopIfTrue="1">
      <formula>$I10="TTL"</formula>
    </cfRule>
  </conditionalFormatting>
  <conditionalFormatting sqref="M10:M11">
    <cfRule type="expression" dxfId="5211" priority="3936" stopIfTrue="1">
      <formula>$I10="TTL"</formula>
    </cfRule>
  </conditionalFormatting>
  <conditionalFormatting sqref="M10:M11">
    <cfRule type="expression" dxfId="5210" priority="3935" stopIfTrue="1">
      <formula>$I10="TTL"</formula>
    </cfRule>
  </conditionalFormatting>
  <conditionalFormatting sqref="M10:M11">
    <cfRule type="expression" dxfId="5209" priority="3934" stopIfTrue="1">
      <formula>$I10="TTL"</formula>
    </cfRule>
  </conditionalFormatting>
  <conditionalFormatting sqref="M10:M11">
    <cfRule type="expression" dxfId="5208" priority="3933" stopIfTrue="1">
      <formula>$I10="TTL"</formula>
    </cfRule>
  </conditionalFormatting>
  <conditionalFormatting sqref="M10:M11">
    <cfRule type="expression" dxfId="5207" priority="3932" stopIfTrue="1">
      <formula>$I10="TTL"</formula>
    </cfRule>
  </conditionalFormatting>
  <conditionalFormatting sqref="M10:M11">
    <cfRule type="expression" dxfId="5206" priority="3931" stopIfTrue="1">
      <formula>$I10="TTL"</formula>
    </cfRule>
  </conditionalFormatting>
  <conditionalFormatting sqref="M10:M11">
    <cfRule type="expression" dxfId="5205" priority="3930" stopIfTrue="1">
      <formula>$I10="TTL"</formula>
    </cfRule>
  </conditionalFormatting>
  <conditionalFormatting sqref="M10:M11">
    <cfRule type="expression" dxfId="5204" priority="3929" stopIfTrue="1">
      <formula>$I10="TTL"</formula>
    </cfRule>
  </conditionalFormatting>
  <conditionalFormatting sqref="M10:M11">
    <cfRule type="expression" dxfId="5203" priority="3928" stopIfTrue="1">
      <formula>$I10="TTL"</formula>
    </cfRule>
  </conditionalFormatting>
  <conditionalFormatting sqref="M10:M11">
    <cfRule type="expression" dxfId="5202" priority="3927" stopIfTrue="1">
      <formula>$I10="TTL"</formula>
    </cfRule>
  </conditionalFormatting>
  <conditionalFormatting sqref="M10:M11">
    <cfRule type="expression" dxfId="5201" priority="3926" stopIfTrue="1">
      <formula>$I10="TTL"</formula>
    </cfRule>
  </conditionalFormatting>
  <conditionalFormatting sqref="M10:M11">
    <cfRule type="expression" dxfId="5200" priority="3925" stopIfTrue="1">
      <formula>$I10="TTL"</formula>
    </cfRule>
  </conditionalFormatting>
  <conditionalFormatting sqref="M10:M11">
    <cfRule type="expression" dxfId="5199" priority="3924" stopIfTrue="1">
      <formula>$I10="TTL"</formula>
    </cfRule>
  </conditionalFormatting>
  <conditionalFormatting sqref="M10:M11">
    <cfRule type="expression" dxfId="5198" priority="3923" stopIfTrue="1">
      <formula>$I10="TTL"</formula>
    </cfRule>
  </conditionalFormatting>
  <conditionalFormatting sqref="M10:M11">
    <cfRule type="expression" dxfId="5197" priority="3922" stopIfTrue="1">
      <formula>$I10="TTL"</formula>
    </cfRule>
  </conditionalFormatting>
  <conditionalFormatting sqref="M10:M11">
    <cfRule type="expression" dxfId="5196" priority="3921" stopIfTrue="1">
      <formula>$I10="TTL"</formula>
    </cfRule>
  </conditionalFormatting>
  <conditionalFormatting sqref="M10:M11">
    <cfRule type="expression" dxfId="5195" priority="3920" stopIfTrue="1">
      <formula>$I10="TTL"</formula>
    </cfRule>
  </conditionalFormatting>
  <conditionalFormatting sqref="M10:M11">
    <cfRule type="expression" dxfId="5194" priority="3919" stopIfTrue="1">
      <formula>$I10="TTL"</formula>
    </cfRule>
  </conditionalFormatting>
  <conditionalFormatting sqref="M10:M11">
    <cfRule type="expression" dxfId="5193" priority="3918" stopIfTrue="1">
      <formula>$I10="TTL"</formula>
    </cfRule>
  </conditionalFormatting>
  <conditionalFormatting sqref="M10:M11">
    <cfRule type="expression" dxfId="5192" priority="3917" stopIfTrue="1">
      <formula>$I10="TTL"</formula>
    </cfRule>
  </conditionalFormatting>
  <conditionalFormatting sqref="M10:M11">
    <cfRule type="expression" dxfId="5191" priority="3916" stopIfTrue="1">
      <formula>$I10="TTL"</formula>
    </cfRule>
  </conditionalFormatting>
  <conditionalFormatting sqref="M10:M11">
    <cfRule type="expression" dxfId="5190" priority="3915" stopIfTrue="1">
      <formula>$I10="TTL"</formula>
    </cfRule>
  </conditionalFormatting>
  <conditionalFormatting sqref="M10:M11">
    <cfRule type="expression" dxfId="5189" priority="3914" stopIfTrue="1">
      <formula>$I10="TTL"</formula>
    </cfRule>
  </conditionalFormatting>
  <conditionalFormatting sqref="M10:M11">
    <cfRule type="expression" dxfId="5188" priority="3913" stopIfTrue="1">
      <formula>$I10="TTL"</formula>
    </cfRule>
  </conditionalFormatting>
  <conditionalFormatting sqref="M10:M11">
    <cfRule type="expression" dxfId="5187" priority="3912" stopIfTrue="1">
      <formula>$I10="TTL"</formula>
    </cfRule>
  </conditionalFormatting>
  <conditionalFormatting sqref="M10:M11">
    <cfRule type="expression" dxfId="5186" priority="3911" stopIfTrue="1">
      <formula>$I10="TTL"</formula>
    </cfRule>
  </conditionalFormatting>
  <conditionalFormatting sqref="M10:M11">
    <cfRule type="expression" dxfId="5185" priority="3910" stopIfTrue="1">
      <formula>$I10="TTL"</formula>
    </cfRule>
  </conditionalFormatting>
  <conditionalFormatting sqref="M10:M11">
    <cfRule type="expression" dxfId="5184" priority="3909" stopIfTrue="1">
      <formula>$I10="TTL"</formula>
    </cfRule>
  </conditionalFormatting>
  <conditionalFormatting sqref="M10:M11">
    <cfRule type="expression" dxfId="5183" priority="3908" stopIfTrue="1">
      <formula>$I10="TTL"</formula>
    </cfRule>
  </conditionalFormatting>
  <conditionalFormatting sqref="M10:M11">
    <cfRule type="expression" dxfId="5182" priority="3907" stopIfTrue="1">
      <formula>$I10="TTL"</formula>
    </cfRule>
  </conditionalFormatting>
  <conditionalFormatting sqref="M10:M11">
    <cfRule type="expression" dxfId="5181" priority="3906" stopIfTrue="1">
      <formula>$I10="TTL"</formula>
    </cfRule>
  </conditionalFormatting>
  <conditionalFormatting sqref="M10:M11">
    <cfRule type="expression" dxfId="5180" priority="3905" stopIfTrue="1">
      <formula>$I10="TTL"</formula>
    </cfRule>
  </conditionalFormatting>
  <conditionalFormatting sqref="M10:M11">
    <cfRule type="expression" dxfId="5179" priority="3904" stopIfTrue="1">
      <formula>$I10="TTL"</formula>
    </cfRule>
  </conditionalFormatting>
  <conditionalFormatting sqref="M10:M11">
    <cfRule type="expression" dxfId="5178" priority="3903" stopIfTrue="1">
      <formula>$I10="TTL"</formula>
    </cfRule>
  </conditionalFormatting>
  <conditionalFormatting sqref="M10:M11">
    <cfRule type="expression" dxfId="5177" priority="3902" stopIfTrue="1">
      <formula>$I10="TTL"</formula>
    </cfRule>
  </conditionalFormatting>
  <conditionalFormatting sqref="M10:M11">
    <cfRule type="expression" dxfId="5176" priority="3901" stopIfTrue="1">
      <formula>$I10="TTL"</formula>
    </cfRule>
  </conditionalFormatting>
  <conditionalFormatting sqref="M10:M11">
    <cfRule type="expression" dxfId="5175" priority="3900" stopIfTrue="1">
      <formula>$I10="TTL"</formula>
    </cfRule>
  </conditionalFormatting>
  <conditionalFormatting sqref="M10:M11">
    <cfRule type="expression" dxfId="5174" priority="3899" stopIfTrue="1">
      <formula>$I10="TTL"</formula>
    </cfRule>
  </conditionalFormatting>
  <conditionalFormatting sqref="M10:M11">
    <cfRule type="expression" dxfId="5173" priority="3898" stopIfTrue="1">
      <formula>$I10="TTL"</formula>
    </cfRule>
  </conditionalFormatting>
  <conditionalFormatting sqref="M10:M11">
    <cfRule type="expression" dxfId="5172" priority="3897" stopIfTrue="1">
      <formula>$I10="TTL"</formula>
    </cfRule>
  </conditionalFormatting>
  <conditionalFormatting sqref="M10:M11">
    <cfRule type="expression" dxfId="5171" priority="3896" stopIfTrue="1">
      <formula>$I10="TTL"</formula>
    </cfRule>
  </conditionalFormatting>
  <conditionalFormatting sqref="M10:M11">
    <cfRule type="expression" dxfId="5170" priority="3895" stopIfTrue="1">
      <formula>$I10="TTL"</formula>
    </cfRule>
  </conditionalFormatting>
  <conditionalFormatting sqref="M10:M11">
    <cfRule type="expression" dxfId="5169" priority="3894" stopIfTrue="1">
      <formula>$I10="TTL"</formula>
    </cfRule>
  </conditionalFormatting>
  <conditionalFormatting sqref="M10:M11">
    <cfRule type="expression" dxfId="5168" priority="3893" stopIfTrue="1">
      <formula>$I10="TTL"</formula>
    </cfRule>
  </conditionalFormatting>
  <conditionalFormatting sqref="M10:M11">
    <cfRule type="expression" dxfId="5167" priority="3892" stopIfTrue="1">
      <formula>$I10="TTL"</formula>
    </cfRule>
  </conditionalFormatting>
  <conditionalFormatting sqref="M10:M11">
    <cfRule type="expression" dxfId="5166" priority="3891" stopIfTrue="1">
      <formula>$I10="TTL"</formula>
    </cfRule>
  </conditionalFormatting>
  <conditionalFormatting sqref="M10:M11">
    <cfRule type="expression" dxfId="5165" priority="3890" stopIfTrue="1">
      <formula>$I10="TTL"</formula>
    </cfRule>
  </conditionalFormatting>
  <conditionalFormatting sqref="M10:M11">
    <cfRule type="expression" dxfId="5164" priority="3889" stopIfTrue="1">
      <formula>$I10="TTL"</formula>
    </cfRule>
  </conditionalFormatting>
  <conditionalFormatting sqref="M10:M11">
    <cfRule type="expression" dxfId="5163" priority="3888" stopIfTrue="1">
      <formula>$I10="TTL"</formula>
    </cfRule>
  </conditionalFormatting>
  <conditionalFormatting sqref="M10:M11">
    <cfRule type="expression" dxfId="5162" priority="3887" stopIfTrue="1">
      <formula>$I10="TTL"</formula>
    </cfRule>
  </conditionalFormatting>
  <conditionalFormatting sqref="M10:M11">
    <cfRule type="expression" dxfId="5161" priority="3886" stopIfTrue="1">
      <formula>$I10="TTL"</formula>
    </cfRule>
  </conditionalFormatting>
  <conditionalFormatting sqref="M10:M11">
    <cfRule type="expression" dxfId="5160" priority="3885" stopIfTrue="1">
      <formula>$I10="TTL"</formula>
    </cfRule>
  </conditionalFormatting>
  <conditionalFormatting sqref="M10:M11">
    <cfRule type="expression" dxfId="5159" priority="3884" stopIfTrue="1">
      <formula>$I10="TTL"</formula>
    </cfRule>
  </conditionalFormatting>
  <conditionalFormatting sqref="M10:M11">
    <cfRule type="expression" dxfId="5158" priority="3883" stopIfTrue="1">
      <formula>$I10="TTL"</formula>
    </cfRule>
  </conditionalFormatting>
  <conditionalFormatting sqref="M10:M11">
    <cfRule type="expression" dxfId="5157" priority="3882" stopIfTrue="1">
      <formula>$I10="TTL"</formula>
    </cfRule>
  </conditionalFormatting>
  <conditionalFormatting sqref="M10:M11">
    <cfRule type="expression" dxfId="5156" priority="3881" stopIfTrue="1">
      <formula>$I10="TTL"</formula>
    </cfRule>
  </conditionalFormatting>
  <conditionalFormatting sqref="M10:M11">
    <cfRule type="expression" dxfId="5155" priority="3880" stopIfTrue="1">
      <formula>$I10="TTL"</formula>
    </cfRule>
  </conditionalFormatting>
  <conditionalFormatting sqref="M10:M11">
    <cfRule type="expression" dxfId="5154" priority="3879" stopIfTrue="1">
      <formula>$I10="TTL"</formula>
    </cfRule>
  </conditionalFormatting>
  <conditionalFormatting sqref="M10:M11">
    <cfRule type="expression" dxfId="5153" priority="3878" stopIfTrue="1">
      <formula>$I10="TTL"</formula>
    </cfRule>
  </conditionalFormatting>
  <conditionalFormatting sqref="M10:M11">
    <cfRule type="expression" dxfId="5152" priority="3877" stopIfTrue="1">
      <formula>$I10="TTL"</formula>
    </cfRule>
  </conditionalFormatting>
  <conditionalFormatting sqref="M10:M11">
    <cfRule type="expression" dxfId="5151" priority="3876" stopIfTrue="1">
      <formula>$I10="TTL"</formula>
    </cfRule>
  </conditionalFormatting>
  <conditionalFormatting sqref="M10:M11">
    <cfRule type="expression" dxfId="5150" priority="3875" stopIfTrue="1">
      <formula>$I10="TTL"</formula>
    </cfRule>
  </conditionalFormatting>
  <conditionalFormatting sqref="M10:M11">
    <cfRule type="expression" dxfId="5149" priority="3874" stopIfTrue="1">
      <formula>$I10="TTL"</formula>
    </cfRule>
  </conditionalFormatting>
  <conditionalFormatting sqref="M10:M11">
    <cfRule type="expression" dxfId="5148" priority="3873" stopIfTrue="1">
      <formula>$I10="TTL"</formula>
    </cfRule>
  </conditionalFormatting>
  <conditionalFormatting sqref="M10:M11">
    <cfRule type="expression" dxfId="5147" priority="3872" stopIfTrue="1">
      <formula>$I10="TTL"</formula>
    </cfRule>
  </conditionalFormatting>
  <conditionalFormatting sqref="M10:M11">
    <cfRule type="expression" dxfId="5146" priority="3871" stopIfTrue="1">
      <formula>$I10="TTL"</formula>
    </cfRule>
  </conditionalFormatting>
  <conditionalFormatting sqref="M10:M11">
    <cfRule type="expression" dxfId="5145" priority="3870" stopIfTrue="1">
      <formula>$I10="TTL"</formula>
    </cfRule>
  </conditionalFormatting>
  <conditionalFormatting sqref="M10:M11">
    <cfRule type="expression" dxfId="5144" priority="3869" stopIfTrue="1">
      <formula>$I10="TTL"</formula>
    </cfRule>
  </conditionalFormatting>
  <conditionalFormatting sqref="M10:M11">
    <cfRule type="expression" dxfId="5143" priority="3868" stopIfTrue="1">
      <formula>$I10="TTL"</formula>
    </cfRule>
  </conditionalFormatting>
  <conditionalFormatting sqref="M10:M11">
    <cfRule type="expression" dxfId="5142" priority="3867" stopIfTrue="1">
      <formula>$I10="TTL"</formula>
    </cfRule>
  </conditionalFormatting>
  <conditionalFormatting sqref="M10:M11">
    <cfRule type="expression" dxfId="5141" priority="3866" stopIfTrue="1">
      <formula>$I10="TTL"</formula>
    </cfRule>
  </conditionalFormatting>
  <conditionalFormatting sqref="M10:M11">
    <cfRule type="expression" dxfId="5140" priority="3865" stopIfTrue="1">
      <formula>$I10="TTL"</formula>
    </cfRule>
  </conditionalFormatting>
  <conditionalFormatting sqref="M10:M11">
    <cfRule type="expression" dxfId="5139" priority="3864" stopIfTrue="1">
      <formula>$I10="TTL"</formula>
    </cfRule>
  </conditionalFormatting>
  <conditionalFormatting sqref="M10:M11">
    <cfRule type="expression" dxfId="5138" priority="3863" stopIfTrue="1">
      <formula>$I10="TTL"</formula>
    </cfRule>
  </conditionalFormatting>
  <conditionalFormatting sqref="M10:M11">
    <cfRule type="expression" dxfId="5137" priority="3862" stopIfTrue="1">
      <formula>$I10="TTL"</formula>
    </cfRule>
  </conditionalFormatting>
  <conditionalFormatting sqref="M10:M11">
    <cfRule type="expression" dxfId="5136" priority="3861" stopIfTrue="1">
      <formula>$I10="TTL"</formula>
    </cfRule>
  </conditionalFormatting>
  <conditionalFormatting sqref="M10:M11">
    <cfRule type="expression" dxfId="5135" priority="3860" stopIfTrue="1">
      <formula>$I10="TTL"</formula>
    </cfRule>
  </conditionalFormatting>
  <conditionalFormatting sqref="M10:M11">
    <cfRule type="expression" dxfId="5134" priority="3859" stopIfTrue="1">
      <formula>$I10="TTL"</formula>
    </cfRule>
  </conditionalFormatting>
  <conditionalFormatting sqref="M10:M11">
    <cfRule type="expression" dxfId="5133" priority="3858" stopIfTrue="1">
      <formula>$I10="TTL"</formula>
    </cfRule>
  </conditionalFormatting>
  <conditionalFormatting sqref="M10:M11">
    <cfRule type="expression" dxfId="5132" priority="3857" stopIfTrue="1">
      <formula>$I10="TTL"</formula>
    </cfRule>
  </conditionalFormatting>
  <conditionalFormatting sqref="M10:M11">
    <cfRule type="expression" dxfId="5131" priority="3856" stopIfTrue="1">
      <formula>$I10="TTL"</formula>
    </cfRule>
  </conditionalFormatting>
  <conditionalFormatting sqref="M10:M11">
    <cfRule type="expression" dxfId="5130" priority="3855" stopIfTrue="1">
      <formula>$I10="TTL"</formula>
    </cfRule>
  </conditionalFormatting>
  <conditionalFormatting sqref="M10:M11">
    <cfRule type="expression" dxfId="5129" priority="3854" stopIfTrue="1">
      <formula>$I10="TTL"</formula>
    </cfRule>
  </conditionalFormatting>
  <conditionalFormatting sqref="M10:M11">
    <cfRule type="expression" dxfId="5128" priority="3853" stopIfTrue="1">
      <formula>$I10="TTL"</formula>
    </cfRule>
  </conditionalFormatting>
  <conditionalFormatting sqref="M10:M11">
    <cfRule type="expression" dxfId="5127" priority="3852" stopIfTrue="1">
      <formula>$I10="TTL"</formula>
    </cfRule>
  </conditionalFormatting>
  <conditionalFormatting sqref="M10:M11">
    <cfRule type="expression" dxfId="5126" priority="3851" stopIfTrue="1">
      <formula>$I10="TTL"</formula>
    </cfRule>
  </conditionalFormatting>
  <conditionalFormatting sqref="M10:M11">
    <cfRule type="expression" dxfId="5125" priority="3850" stopIfTrue="1">
      <formula>$I10="TTL"</formula>
    </cfRule>
  </conditionalFormatting>
  <conditionalFormatting sqref="M10:M11">
    <cfRule type="expression" dxfId="5124" priority="3849" stopIfTrue="1">
      <formula>$I10="TTL"</formula>
    </cfRule>
  </conditionalFormatting>
  <conditionalFormatting sqref="M10:M11">
    <cfRule type="expression" dxfId="5123" priority="3848" stopIfTrue="1">
      <formula>$I10="TTL"</formula>
    </cfRule>
  </conditionalFormatting>
  <conditionalFormatting sqref="M10:M11">
    <cfRule type="expression" dxfId="5122" priority="3847" stopIfTrue="1">
      <formula>$I10="TTL"</formula>
    </cfRule>
  </conditionalFormatting>
  <conditionalFormatting sqref="M10:M11">
    <cfRule type="expression" dxfId="5121" priority="3846" stopIfTrue="1">
      <formula>$I10="TTL"</formula>
    </cfRule>
  </conditionalFormatting>
  <conditionalFormatting sqref="M10:M11">
    <cfRule type="expression" dxfId="5120" priority="3845" stopIfTrue="1">
      <formula>$I10="TTL"</formula>
    </cfRule>
  </conditionalFormatting>
  <conditionalFormatting sqref="M10:M11">
    <cfRule type="expression" dxfId="5119" priority="3844" stopIfTrue="1">
      <formula>$I10="TTL"</formula>
    </cfRule>
  </conditionalFormatting>
  <conditionalFormatting sqref="M10:M11">
    <cfRule type="expression" dxfId="5118" priority="3843" stopIfTrue="1">
      <formula>$I10="TTL"</formula>
    </cfRule>
  </conditionalFormatting>
  <conditionalFormatting sqref="M10:M11">
    <cfRule type="expression" dxfId="5117" priority="3842" stopIfTrue="1">
      <formula>$I10="TTL"</formula>
    </cfRule>
  </conditionalFormatting>
  <conditionalFormatting sqref="M10:M11">
    <cfRule type="expression" dxfId="5116" priority="3841" stopIfTrue="1">
      <formula>$I10="TTL"</formula>
    </cfRule>
  </conditionalFormatting>
  <conditionalFormatting sqref="M10:M11">
    <cfRule type="expression" dxfId="5115" priority="3840" stopIfTrue="1">
      <formula>$I10="TTL"</formula>
    </cfRule>
  </conditionalFormatting>
  <conditionalFormatting sqref="M10:M11">
    <cfRule type="expression" dxfId="5114" priority="3839" stopIfTrue="1">
      <formula>$I10="TTL"</formula>
    </cfRule>
  </conditionalFormatting>
  <conditionalFormatting sqref="M10:M11">
    <cfRule type="expression" dxfId="5113" priority="3838" stopIfTrue="1">
      <formula>$I10="TTL"</formula>
    </cfRule>
  </conditionalFormatting>
  <conditionalFormatting sqref="M10:M11">
    <cfRule type="expression" dxfId="5112" priority="3837" stopIfTrue="1">
      <formula>$I10="TTL"</formula>
    </cfRule>
  </conditionalFormatting>
  <conditionalFormatting sqref="M10:M11">
    <cfRule type="expression" dxfId="5111" priority="3836" stopIfTrue="1">
      <formula>$I10="TTL"</formula>
    </cfRule>
  </conditionalFormatting>
  <conditionalFormatting sqref="M10:M11">
    <cfRule type="expression" dxfId="5110" priority="3835" stopIfTrue="1">
      <formula>$I10="TTL"</formula>
    </cfRule>
  </conditionalFormatting>
  <conditionalFormatting sqref="M10:M11">
    <cfRule type="expression" dxfId="5109" priority="3834" stopIfTrue="1">
      <formula>$I10="TTL"</formula>
    </cfRule>
  </conditionalFormatting>
  <conditionalFormatting sqref="M10:M11">
    <cfRule type="expression" dxfId="5108" priority="3833" stopIfTrue="1">
      <formula>$I10="TTL"</formula>
    </cfRule>
  </conditionalFormatting>
  <conditionalFormatting sqref="M10:M11">
    <cfRule type="expression" dxfId="5107" priority="3832" stopIfTrue="1">
      <formula>$I10="TTL"</formula>
    </cfRule>
  </conditionalFormatting>
  <conditionalFormatting sqref="M10:M11">
    <cfRule type="expression" dxfId="5106" priority="3831" stopIfTrue="1">
      <formula>$I10="TTL"</formula>
    </cfRule>
  </conditionalFormatting>
  <conditionalFormatting sqref="M10:M11">
    <cfRule type="expression" dxfId="5105" priority="3830" stopIfTrue="1">
      <formula>$I10="TTL"</formula>
    </cfRule>
  </conditionalFormatting>
  <conditionalFormatting sqref="M10:M11">
    <cfRule type="expression" dxfId="5104" priority="3829" stopIfTrue="1">
      <formula>$I10="TTL"</formula>
    </cfRule>
  </conditionalFormatting>
  <conditionalFormatting sqref="M10:M11">
    <cfRule type="expression" dxfId="5103" priority="3828" stopIfTrue="1">
      <formula>$I10="TTL"</formula>
    </cfRule>
  </conditionalFormatting>
  <conditionalFormatting sqref="M10:M11">
    <cfRule type="expression" dxfId="5102" priority="3827" stopIfTrue="1">
      <formula>$I10="TTL"</formula>
    </cfRule>
  </conditionalFormatting>
  <conditionalFormatting sqref="M10:M11">
    <cfRule type="expression" dxfId="5101" priority="3826" stopIfTrue="1">
      <formula>$I10="TTL"</formula>
    </cfRule>
  </conditionalFormatting>
  <conditionalFormatting sqref="M10:M11">
    <cfRule type="expression" dxfId="5100" priority="3825" stopIfTrue="1">
      <formula>$I10="TTL"</formula>
    </cfRule>
  </conditionalFormatting>
  <conditionalFormatting sqref="M10:M11">
    <cfRule type="expression" dxfId="5099" priority="3824" stopIfTrue="1">
      <formula>$I10="TTL"</formula>
    </cfRule>
  </conditionalFormatting>
  <conditionalFormatting sqref="M10:M11">
    <cfRule type="expression" dxfId="5098" priority="3823" stopIfTrue="1">
      <formula>$I10="TTL"</formula>
    </cfRule>
  </conditionalFormatting>
  <conditionalFormatting sqref="M10:M11">
    <cfRule type="expression" dxfId="5097" priority="3822" stopIfTrue="1">
      <formula>$I10="TTL"</formula>
    </cfRule>
  </conditionalFormatting>
  <conditionalFormatting sqref="M10:M11">
    <cfRule type="expression" dxfId="5096" priority="3821" stopIfTrue="1">
      <formula>$I10="TTL"</formula>
    </cfRule>
  </conditionalFormatting>
  <conditionalFormatting sqref="M10:M11">
    <cfRule type="expression" dxfId="5095" priority="3820" stopIfTrue="1">
      <formula>$I10="TTL"</formula>
    </cfRule>
  </conditionalFormatting>
  <conditionalFormatting sqref="M10:M11">
    <cfRule type="expression" dxfId="5094" priority="3819" stopIfTrue="1">
      <formula>$I10="TTL"</formula>
    </cfRule>
  </conditionalFormatting>
  <conditionalFormatting sqref="M10:M11">
    <cfRule type="expression" dxfId="5093" priority="3818" stopIfTrue="1">
      <formula>$I10="TTL"</formula>
    </cfRule>
  </conditionalFormatting>
  <conditionalFormatting sqref="M10:M11">
    <cfRule type="expression" dxfId="5092" priority="3817" stopIfTrue="1">
      <formula>$I10="TTL"</formula>
    </cfRule>
  </conditionalFormatting>
  <conditionalFormatting sqref="M10:M11">
    <cfRule type="expression" dxfId="5091" priority="3816" stopIfTrue="1">
      <formula>$I10="TTL"</formula>
    </cfRule>
  </conditionalFormatting>
  <conditionalFormatting sqref="M10:M11">
    <cfRule type="expression" dxfId="5090" priority="3815" stopIfTrue="1">
      <formula>$I10="TTL"</formula>
    </cfRule>
  </conditionalFormatting>
  <conditionalFormatting sqref="M10:M11">
    <cfRule type="expression" dxfId="5089" priority="3814" stopIfTrue="1">
      <formula>$I10="TTL"</formula>
    </cfRule>
  </conditionalFormatting>
  <conditionalFormatting sqref="M10:M11">
    <cfRule type="expression" dxfId="5088" priority="3813" stopIfTrue="1">
      <formula>$I10="TTL"</formula>
    </cfRule>
  </conditionalFormatting>
  <conditionalFormatting sqref="M10:M11">
    <cfRule type="expression" dxfId="5087" priority="3812" stopIfTrue="1">
      <formula>$I10="TTL"</formula>
    </cfRule>
  </conditionalFormatting>
  <conditionalFormatting sqref="M10:M11">
    <cfRule type="expression" dxfId="5086" priority="3811" stopIfTrue="1">
      <formula>$I10="TTL"</formula>
    </cfRule>
  </conditionalFormatting>
  <conditionalFormatting sqref="M10:M11">
    <cfRule type="expression" dxfId="5085" priority="3810" stopIfTrue="1">
      <formula>$I10="TTL"</formula>
    </cfRule>
  </conditionalFormatting>
  <conditionalFormatting sqref="M10:M11">
    <cfRule type="expression" dxfId="5084" priority="3809" stopIfTrue="1">
      <formula>$I10="TTL"</formula>
    </cfRule>
  </conditionalFormatting>
  <conditionalFormatting sqref="M10:M11">
    <cfRule type="expression" dxfId="5083" priority="3808" stopIfTrue="1">
      <formula>$I10="TTL"</formula>
    </cfRule>
  </conditionalFormatting>
  <conditionalFormatting sqref="M10:M11">
    <cfRule type="expression" dxfId="5082" priority="3807" stopIfTrue="1">
      <formula>$I10="TTL"</formula>
    </cfRule>
  </conditionalFormatting>
  <conditionalFormatting sqref="M10:M11">
    <cfRule type="expression" dxfId="5081" priority="3806" stopIfTrue="1">
      <formula>$I10="TTL"</formula>
    </cfRule>
  </conditionalFormatting>
  <conditionalFormatting sqref="M10:M11">
    <cfRule type="expression" dxfId="5080" priority="3805" stopIfTrue="1">
      <formula>$I10="TTL"</formula>
    </cfRule>
  </conditionalFormatting>
  <conditionalFormatting sqref="M10:M11">
    <cfRule type="expression" dxfId="5079" priority="3804" stopIfTrue="1">
      <formula>$I10="TTL"</formula>
    </cfRule>
  </conditionalFormatting>
  <conditionalFormatting sqref="M10:M11">
    <cfRule type="expression" dxfId="5078" priority="3803" stopIfTrue="1">
      <formula>$I10="TTL"</formula>
    </cfRule>
  </conditionalFormatting>
  <conditionalFormatting sqref="M10:M11">
    <cfRule type="expression" dxfId="5077" priority="3802" stopIfTrue="1">
      <formula>$I10="TTL"</formula>
    </cfRule>
  </conditionalFormatting>
  <conditionalFormatting sqref="M10:M11">
    <cfRule type="expression" dxfId="5076" priority="3801" stopIfTrue="1">
      <formula>$I10="TTL"</formula>
    </cfRule>
  </conditionalFormatting>
  <conditionalFormatting sqref="M10:M11">
    <cfRule type="expression" dxfId="5075" priority="3800" stopIfTrue="1">
      <formula>$I10="TTL"</formula>
    </cfRule>
  </conditionalFormatting>
  <conditionalFormatting sqref="M10:M11">
    <cfRule type="expression" dxfId="5074" priority="3799" stopIfTrue="1">
      <formula>$I10="TTL"</formula>
    </cfRule>
  </conditionalFormatting>
  <conditionalFormatting sqref="M10:M11">
    <cfRule type="expression" dxfId="5073" priority="3798" stopIfTrue="1">
      <formula>$I10="TTL"</formula>
    </cfRule>
  </conditionalFormatting>
  <conditionalFormatting sqref="M10:M11">
    <cfRule type="expression" dxfId="5072" priority="3797" stopIfTrue="1">
      <formula>$I10="TTL"</formula>
    </cfRule>
  </conditionalFormatting>
  <conditionalFormatting sqref="M10:M11">
    <cfRule type="expression" dxfId="5071" priority="3796" stopIfTrue="1">
      <formula>$I10="TTL"</formula>
    </cfRule>
  </conditionalFormatting>
  <conditionalFormatting sqref="M10:M11">
    <cfRule type="expression" dxfId="5070" priority="3795" stopIfTrue="1">
      <formula>$I10="TTL"</formula>
    </cfRule>
  </conditionalFormatting>
  <conditionalFormatting sqref="M10:M11">
    <cfRule type="expression" dxfId="5069" priority="3794" stopIfTrue="1">
      <formula>$I10="TTL"</formula>
    </cfRule>
  </conditionalFormatting>
  <conditionalFormatting sqref="M10:M11">
    <cfRule type="expression" dxfId="5068" priority="3793" stopIfTrue="1">
      <formula>$I10="TTL"</formula>
    </cfRule>
  </conditionalFormatting>
  <conditionalFormatting sqref="M10:M11">
    <cfRule type="expression" dxfId="5067" priority="3792" stopIfTrue="1">
      <formula>$I10="TTL"</formula>
    </cfRule>
  </conditionalFormatting>
  <conditionalFormatting sqref="M10:M11">
    <cfRule type="expression" dxfId="5066" priority="3791" stopIfTrue="1">
      <formula>$I10="TTL"</formula>
    </cfRule>
  </conditionalFormatting>
  <conditionalFormatting sqref="M10:M11">
    <cfRule type="expression" dxfId="5065" priority="3790" stopIfTrue="1">
      <formula>$I10="TTL"</formula>
    </cfRule>
  </conditionalFormatting>
  <conditionalFormatting sqref="M10:M11">
    <cfRule type="expression" dxfId="5064" priority="3789" stopIfTrue="1">
      <formula>$I10="TTL"</formula>
    </cfRule>
  </conditionalFormatting>
  <conditionalFormatting sqref="M10:M11">
    <cfRule type="expression" dxfId="5063" priority="3788" stopIfTrue="1">
      <formula>$I10="TTL"</formula>
    </cfRule>
  </conditionalFormatting>
  <conditionalFormatting sqref="M10:M11">
    <cfRule type="expression" dxfId="5062" priority="3787" stopIfTrue="1">
      <formula>$I10="TTL"</formula>
    </cfRule>
  </conditionalFormatting>
  <conditionalFormatting sqref="M10:M11">
    <cfRule type="expression" dxfId="5061" priority="3786" stopIfTrue="1">
      <formula>$I10="TTL"</formula>
    </cfRule>
  </conditionalFormatting>
  <conditionalFormatting sqref="M10:M11">
    <cfRule type="expression" dxfId="5060" priority="3785" stopIfTrue="1">
      <formula>$I10="TTL"</formula>
    </cfRule>
  </conditionalFormatting>
  <conditionalFormatting sqref="M10:M11">
    <cfRule type="expression" dxfId="5059" priority="3784" stopIfTrue="1">
      <formula>$I10="TTL"</formula>
    </cfRule>
  </conditionalFormatting>
  <conditionalFormatting sqref="M10:M11">
    <cfRule type="expression" dxfId="5058" priority="3783" stopIfTrue="1">
      <formula>$I10="TTL"</formula>
    </cfRule>
  </conditionalFormatting>
  <conditionalFormatting sqref="M10:M11">
    <cfRule type="expression" dxfId="5057" priority="3782" stopIfTrue="1">
      <formula>$I10="TTL"</formula>
    </cfRule>
  </conditionalFormatting>
  <conditionalFormatting sqref="M10:M11">
    <cfRule type="expression" dxfId="5056" priority="3781" stopIfTrue="1">
      <formula>$I10="TTL"</formula>
    </cfRule>
  </conditionalFormatting>
  <conditionalFormatting sqref="M10:M11">
    <cfRule type="expression" dxfId="5055" priority="3780" stopIfTrue="1">
      <formula>$I10="TTL"</formula>
    </cfRule>
  </conditionalFormatting>
  <conditionalFormatting sqref="M10:M11">
    <cfRule type="expression" dxfId="5054" priority="3779" stopIfTrue="1">
      <formula>$I10="TTL"</formula>
    </cfRule>
  </conditionalFormatting>
  <conditionalFormatting sqref="M10:M11">
    <cfRule type="expression" dxfId="5053" priority="3778" stopIfTrue="1">
      <formula>$I10="TTL"</formula>
    </cfRule>
  </conditionalFormatting>
  <conditionalFormatting sqref="M10:M11">
    <cfRule type="expression" dxfId="5052" priority="3777" stopIfTrue="1">
      <formula>$I10="TTL"</formula>
    </cfRule>
  </conditionalFormatting>
  <conditionalFormatting sqref="M10:M11">
    <cfRule type="expression" dxfId="5051" priority="3776" stopIfTrue="1">
      <formula>$I10="TTL"</formula>
    </cfRule>
  </conditionalFormatting>
  <conditionalFormatting sqref="M10:M11">
    <cfRule type="expression" dxfId="5050" priority="3775" stopIfTrue="1">
      <formula>$I10="TTL"</formula>
    </cfRule>
  </conditionalFormatting>
  <conditionalFormatting sqref="M10:M11">
    <cfRule type="expression" dxfId="5049" priority="3774" stopIfTrue="1">
      <formula>$I10="TTL"</formula>
    </cfRule>
  </conditionalFormatting>
  <conditionalFormatting sqref="M10:M11">
    <cfRule type="expression" dxfId="5048" priority="3773" stopIfTrue="1">
      <formula>$I10="TTL"</formula>
    </cfRule>
  </conditionalFormatting>
  <conditionalFormatting sqref="M10:M11">
    <cfRule type="expression" dxfId="5047" priority="3772" stopIfTrue="1">
      <formula>$I10="TTL"</formula>
    </cfRule>
  </conditionalFormatting>
  <conditionalFormatting sqref="M10:M11">
    <cfRule type="expression" dxfId="5046" priority="3771" stopIfTrue="1">
      <formula>$I10="TTL"</formula>
    </cfRule>
  </conditionalFormatting>
  <conditionalFormatting sqref="M10:M11">
    <cfRule type="expression" dxfId="5045" priority="3770" stopIfTrue="1">
      <formula>$I10="TTL"</formula>
    </cfRule>
  </conditionalFormatting>
  <conditionalFormatting sqref="M10:M11">
    <cfRule type="expression" dxfId="5044" priority="3769" stopIfTrue="1">
      <formula>$I10="TTL"</formula>
    </cfRule>
  </conditionalFormatting>
  <conditionalFormatting sqref="M10:M11">
    <cfRule type="expression" dxfId="5043" priority="3768" stopIfTrue="1">
      <formula>$I10="TTL"</formula>
    </cfRule>
  </conditionalFormatting>
  <conditionalFormatting sqref="M10:M11">
    <cfRule type="expression" dxfId="5042" priority="3767" stopIfTrue="1">
      <formula>$I10="TTL"</formula>
    </cfRule>
  </conditionalFormatting>
  <conditionalFormatting sqref="M10:M11">
    <cfRule type="expression" dxfId="5041" priority="3766" stopIfTrue="1">
      <formula>$I10="TTL"</formula>
    </cfRule>
  </conditionalFormatting>
  <conditionalFormatting sqref="M10:M11">
    <cfRule type="expression" dxfId="5040" priority="3765" stopIfTrue="1">
      <formula>$I10="TTL"</formula>
    </cfRule>
  </conditionalFormatting>
  <conditionalFormatting sqref="M10:M11">
    <cfRule type="expression" dxfId="5039" priority="3764" stopIfTrue="1">
      <formula>$I10="TTL"</formula>
    </cfRule>
  </conditionalFormatting>
  <conditionalFormatting sqref="M10:M11">
    <cfRule type="expression" dxfId="5038" priority="3763" stopIfTrue="1">
      <formula>$I10="TTL"</formula>
    </cfRule>
  </conditionalFormatting>
  <conditionalFormatting sqref="M10:M11">
    <cfRule type="expression" dxfId="5037" priority="3762" stopIfTrue="1">
      <formula>$I10="TTL"</formula>
    </cfRule>
  </conditionalFormatting>
  <conditionalFormatting sqref="M10:M11">
    <cfRule type="expression" dxfId="5036" priority="3761" stopIfTrue="1">
      <formula>$I10="TTL"</formula>
    </cfRule>
  </conditionalFormatting>
  <conditionalFormatting sqref="M10:M11">
    <cfRule type="expression" dxfId="5035" priority="3760" stopIfTrue="1">
      <formula>$I10="TTL"</formula>
    </cfRule>
  </conditionalFormatting>
  <conditionalFormatting sqref="M10:M11">
    <cfRule type="expression" dxfId="5034" priority="3759" stopIfTrue="1">
      <formula>$I10="TTL"</formula>
    </cfRule>
  </conditionalFormatting>
  <conditionalFormatting sqref="M10:M11">
    <cfRule type="expression" dxfId="5033" priority="3758" stopIfTrue="1">
      <formula>$I10="TTL"</formula>
    </cfRule>
  </conditionalFormatting>
  <conditionalFormatting sqref="M10:M11">
    <cfRule type="expression" dxfId="5032" priority="3757" stopIfTrue="1">
      <formula>$I10="TTL"</formula>
    </cfRule>
  </conditionalFormatting>
  <conditionalFormatting sqref="M10:M11">
    <cfRule type="expression" dxfId="5031" priority="3756" stopIfTrue="1">
      <formula>$I10="TTL"</formula>
    </cfRule>
  </conditionalFormatting>
  <conditionalFormatting sqref="M10:M11">
    <cfRule type="expression" dxfId="5030" priority="3755" stopIfTrue="1">
      <formula>$I10="TTL"</formula>
    </cfRule>
  </conditionalFormatting>
  <conditionalFormatting sqref="M10:M11">
    <cfRule type="expression" dxfId="5029" priority="3754" stopIfTrue="1">
      <formula>$I10="TTL"</formula>
    </cfRule>
  </conditionalFormatting>
  <conditionalFormatting sqref="M10:M11">
    <cfRule type="expression" dxfId="5028" priority="3753" stopIfTrue="1">
      <formula>$I10="TTL"</formula>
    </cfRule>
  </conditionalFormatting>
  <conditionalFormatting sqref="M10:M11">
    <cfRule type="expression" dxfId="5027" priority="3752" stopIfTrue="1">
      <formula>$I10="TTL"</formula>
    </cfRule>
  </conditionalFormatting>
  <conditionalFormatting sqref="M10:M11">
    <cfRule type="expression" dxfId="5026" priority="3751" stopIfTrue="1">
      <formula>$I10="TTL"</formula>
    </cfRule>
  </conditionalFormatting>
  <conditionalFormatting sqref="M10:M11">
    <cfRule type="expression" dxfId="5025" priority="3750" stopIfTrue="1">
      <formula>$I10="TTL"</formula>
    </cfRule>
  </conditionalFormatting>
  <conditionalFormatting sqref="M10:M11">
    <cfRule type="expression" dxfId="5024" priority="3749" stopIfTrue="1">
      <formula>$I10="TTL"</formula>
    </cfRule>
  </conditionalFormatting>
  <conditionalFormatting sqref="M10:M11">
    <cfRule type="expression" dxfId="5023" priority="3748" stopIfTrue="1">
      <formula>$I10="TTL"</formula>
    </cfRule>
  </conditionalFormatting>
  <conditionalFormatting sqref="M10:M11">
    <cfRule type="expression" dxfId="5022" priority="3747" stopIfTrue="1">
      <formula>$I10="TTL"</formula>
    </cfRule>
  </conditionalFormatting>
  <conditionalFormatting sqref="M10:M11">
    <cfRule type="expression" dxfId="5021" priority="3746" stopIfTrue="1">
      <formula>$I10="TTL"</formula>
    </cfRule>
  </conditionalFormatting>
  <conditionalFormatting sqref="M10:M11">
    <cfRule type="expression" dxfId="5020" priority="3745" stopIfTrue="1">
      <formula>$I10="TTL"</formula>
    </cfRule>
  </conditionalFormatting>
  <conditionalFormatting sqref="M10:M11">
    <cfRule type="expression" dxfId="5019" priority="3744" stopIfTrue="1">
      <formula>$I10="TTL"</formula>
    </cfRule>
  </conditionalFormatting>
  <conditionalFormatting sqref="M10:M11">
    <cfRule type="expression" dxfId="5018" priority="3743" stopIfTrue="1">
      <formula>$I10="TTL"</formula>
    </cfRule>
  </conditionalFormatting>
  <conditionalFormatting sqref="M10:M11">
    <cfRule type="expression" dxfId="5017" priority="3742" stopIfTrue="1">
      <formula>$I10="TTL"</formula>
    </cfRule>
  </conditionalFormatting>
  <conditionalFormatting sqref="M10:M11">
    <cfRule type="expression" dxfId="5016" priority="3741" stopIfTrue="1">
      <formula>$I10="TTL"</formula>
    </cfRule>
  </conditionalFormatting>
  <conditionalFormatting sqref="M10:M11">
    <cfRule type="expression" dxfId="5015" priority="3740" stopIfTrue="1">
      <formula>$I10="TTL"</formula>
    </cfRule>
  </conditionalFormatting>
  <conditionalFormatting sqref="M10:M11">
    <cfRule type="expression" dxfId="5014" priority="3739" stopIfTrue="1">
      <formula>$I10="TTL"</formula>
    </cfRule>
  </conditionalFormatting>
  <conditionalFormatting sqref="M10:M11">
    <cfRule type="expression" dxfId="5013" priority="3738" stopIfTrue="1">
      <formula>$I10="TTL"</formula>
    </cfRule>
  </conditionalFormatting>
  <conditionalFormatting sqref="M10:M11">
    <cfRule type="expression" dxfId="5012" priority="3737" stopIfTrue="1">
      <formula>$I10="TTL"</formula>
    </cfRule>
  </conditionalFormatting>
  <conditionalFormatting sqref="M10:M11">
    <cfRule type="expression" dxfId="5011" priority="3736" stopIfTrue="1">
      <formula>$I10="TTL"</formula>
    </cfRule>
  </conditionalFormatting>
  <conditionalFormatting sqref="M10:M11">
    <cfRule type="expression" dxfId="5010" priority="3735" stopIfTrue="1">
      <formula>$I10="TTL"</formula>
    </cfRule>
  </conditionalFormatting>
  <conditionalFormatting sqref="M10:M11">
    <cfRule type="expression" dxfId="5009" priority="3734" stopIfTrue="1">
      <formula>$I10="TTL"</formula>
    </cfRule>
  </conditionalFormatting>
  <conditionalFormatting sqref="M10:M11">
    <cfRule type="expression" dxfId="5008" priority="3733" stopIfTrue="1">
      <formula>$I10="TTL"</formula>
    </cfRule>
  </conditionalFormatting>
  <conditionalFormatting sqref="M10:M11">
    <cfRule type="expression" dxfId="5007" priority="3732" stopIfTrue="1">
      <formula>$I10="TTL"</formula>
    </cfRule>
  </conditionalFormatting>
  <conditionalFormatting sqref="M10:M11">
    <cfRule type="expression" dxfId="5006" priority="3731" stopIfTrue="1">
      <formula>$I10="TTL"</formula>
    </cfRule>
  </conditionalFormatting>
  <conditionalFormatting sqref="M10:M11">
    <cfRule type="expression" dxfId="5005" priority="3730" stopIfTrue="1">
      <formula>$I10="TTL"</formula>
    </cfRule>
  </conditionalFormatting>
  <conditionalFormatting sqref="M10:M11">
    <cfRule type="expression" dxfId="5004" priority="3729" stopIfTrue="1">
      <formula>$I10="TTL"</formula>
    </cfRule>
  </conditionalFormatting>
  <conditionalFormatting sqref="M10:M11">
    <cfRule type="expression" dxfId="5003" priority="3728" stopIfTrue="1">
      <formula>$I10="TTL"</formula>
    </cfRule>
  </conditionalFormatting>
  <conditionalFormatting sqref="M10:M11">
    <cfRule type="expression" dxfId="5002" priority="3727" stopIfTrue="1">
      <formula>$I10="TTL"</formula>
    </cfRule>
  </conditionalFormatting>
  <conditionalFormatting sqref="M10:M11">
    <cfRule type="expression" dxfId="5001" priority="3726" stopIfTrue="1">
      <formula>$I10="TTL"</formula>
    </cfRule>
  </conditionalFormatting>
  <conditionalFormatting sqref="M10:M11">
    <cfRule type="expression" dxfId="5000" priority="3725" stopIfTrue="1">
      <formula>$I10="TTL"</formula>
    </cfRule>
  </conditionalFormatting>
  <conditionalFormatting sqref="M10:M11">
    <cfRule type="expression" dxfId="4999" priority="3724" stopIfTrue="1">
      <formula>$I10="TTL"</formula>
    </cfRule>
  </conditionalFormatting>
  <conditionalFormatting sqref="M10:M11">
    <cfRule type="expression" dxfId="4998" priority="3723" stopIfTrue="1">
      <formula>$I10="TTL"</formula>
    </cfRule>
  </conditionalFormatting>
  <conditionalFormatting sqref="M10:M11">
    <cfRule type="expression" dxfId="4997" priority="3722" stopIfTrue="1">
      <formula>$I10="TTL"</formula>
    </cfRule>
  </conditionalFormatting>
  <conditionalFormatting sqref="M10:M11">
    <cfRule type="expression" dxfId="4996" priority="3721" stopIfTrue="1">
      <formula>$I10="TTL"</formula>
    </cfRule>
  </conditionalFormatting>
  <conditionalFormatting sqref="M10:M11">
    <cfRule type="expression" dxfId="4995" priority="3720" stopIfTrue="1">
      <formula>$I10="TTL"</formula>
    </cfRule>
  </conditionalFormatting>
  <conditionalFormatting sqref="M10:M11">
    <cfRule type="expression" dxfId="4994" priority="3719" stopIfTrue="1">
      <formula>$I10="TTL"</formula>
    </cfRule>
  </conditionalFormatting>
  <conditionalFormatting sqref="M10:M11">
    <cfRule type="expression" dxfId="4993" priority="3718" stopIfTrue="1">
      <formula>$I10="TTL"</formula>
    </cfRule>
  </conditionalFormatting>
  <conditionalFormatting sqref="M10:M11">
    <cfRule type="expression" dxfId="4992" priority="3717" stopIfTrue="1">
      <formula>$I10="TTL"</formula>
    </cfRule>
  </conditionalFormatting>
  <conditionalFormatting sqref="M10:M11">
    <cfRule type="expression" dxfId="4991" priority="3716" stopIfTrue="1">
      <formula>$I10="TTL"</formula>
    </cfRule>
  </conditionalFormatting>
  <conditionalFormatting sqref="M10:M11">
    <cfRule type="expression" dxfId="4990" priority="3715" stopIfTrue="1">
      <formula>$I10="TTL"</formula>
    </cfRule>
  </conditionalFormatting>
  <conditionalFormatting sqref="M10:M11">
    <cfRule type="expression" dxfId="4989" priority="3714" stopIfTrue="1">
      <formula>$I10="TTL"</formula>
    </cfRule>
  </conditionalFormatting>
  <conditionalFormatting sqref="M10:M11">
    <cfRule type="expression" dxfId="4988" priority="3713" stopIfTrue="1">
      <formula>$I10="TTL"</formula>
    </cfRule>
  </conditionalFormatting>
  <conditionalFormatting sqref="M10:M11">
    <cfRule type="expression" dxfId="4987" priority="3712" stopIfTrue="1">
      <formula>$I10="TTL"</formula>
    </cfRule>
  </conditionalFormatting>
  <conditionalFormatting sqref="M10:M11">
    <cfRule type="expression" dxfId="4986" priority="3711" stopIfTrue="1">
      <formula>$I10="TTL"</formula>
    </cfRule>
  </conditionalFormatting>
  <conditionalFormatting sqref="M10:M11">
    <cfRule type="expression" dxfId="4985" priority="3710" stopIfTrue="1">
      <formula>$I10="TTL"</formula>
    </cfRule>
  </conditionalFormatting>
  <conditionalFormatting sqref="M10:M11">
    <cfRule type="expression" dxfId="4984" priority="3709" stopIfTrue="1">
      <formula>$I10="TTL"</formula>
    </cfRule>
  </conditionalFormatting>
  <conditionalFormatting sqref="M10:M11">
    <cfRule type="expression" dxfId="4983" priority="3708" stopIfTrue="1">
      <formula>$I10="TTL"</formula>
    </cfRule>
  </conditionalFormatting>
  <conditionalFormatting sqref="M10:M11">
    <cfRule type="expression" dxfId="4982" priority="3707" stopIfTrue="1">
      <formula>$I10="TTL"</formula>
    </cfRule>
  </conditionalFormatting>
  <conditionalFormatting sqref="M10:M11">
    <cfRule type="expression" dxfId="4981" priority="3706" stopIfTrue="1">
      <formula>$I10="TTL"</formula>
    </cfRule>
  </conditionalFormatting>
  <conditionalFormatting sqref="M10:M11">
    <cfRule type="expression" dxfId="4980" priority="3705" stopIfTrue="1">
      <formula>$I10="TTL"</formula>
    </cfRule>
  </conditionalFormatting>
  <conditionalFormatting sqref="M10:M11">
    <cfRule type="expression" dxfId="4979" priority="3704" stopIfTrue="1">
      <formula>$I10="TTL"</formula>
    </cfRule>
  </conditionalFormatting>
  <conditionalFormatting sqref="M10:M11">
    <cfRule type="expression" dxfId="4978" priority="3703" stopIfTrue="1">
      <formula>$I10="TTL"</formula>
    </cfRule>
  </conditionalFormatting>
  <conditionalFormatting sqref="M10:M11">
    <cfRule type="expression" dxfId="4977" priority="3702" stopIfTrue="1">
      <formula>$I10="TTL"</formula>
    </cfRule>
  </conditionalFormatting>
  <conditionalFormatting sqref="M10:M11">
    <cfRule type="expression" dxfId="4976" priority="3701" stopIfTrue="1">
      <formula>$I10="TTL"</formula>
    </cfRule>
  </conditionalFormatting>
  <conditionalFormatting sqref="M10:M11">
    <cfRule type="expression" dxfId="4975" priority="3700" stopIfTrue="1">
      <formula>$I10="TTL"</formula>
    </cfRule>
  </conditionalFormatting>
  <conditionalFormatting sqref="M10:M11">
    <cfRule type="expression" dxfId="4974" priority="3699" stopIfTrue="1">
      <formula>$I10="TTL"</formula>
    </cfRule>
  </conditionalFormatting>
  <conditionalFormatting sqref="M10:M11">
    <cfRule type="expression" dxfId="4973" priority="3698" stopIfTrue="1">
      <formula>$I10="TTL"</formula>
    </cfRule>
  </conditionalFormatting>
  <conditionalFormatting sqref="M10:M11">
    <cfRule type="expression" dxfId="4972" priority="3697" stopIfTrue="1">
      <formula>$I10="TTL"</formula>
    </cfRule>
  </conditionalFormatting>
  <conditionalFormatting sqref="M10:M11">
    <cfRule type="expression" dxfId="4971" priority="3696" stopIfTrue="1">
      <formula>$I10="TTL"</formula>
    </cfRule>
  </conditionalFormatting>
  <conditionalFormatting sqref="M10:M11">
    <cfRule type="expression" dxfId="4970" priority="3695" stopIfTrue="1">
      <formula>$I10="TTL"</formula>
    </cfRule>
  </conditionalFormatting>
  <conditionalFormatting sqref="M10:M11">
    <cfRule type="expression" dxfId="4969" priority="3694" stopIfTrue="1">
      <formula>$I10="TTL"</formula>
    </cfRule>
  </conditionalFormatting>
  <conditionalFormatting sqref="M10:M11">
    <cfRule type="expression" dxfId="4968" priority="3693" stopIfTrue="1">
      <formula>$I10="TTL"</formula>
    </cfRule>
  </conditionalFormatting>
  <conditionalFormatting sqref="M10:M11">
    <cfRule type="expression" dxfId="4967" priority="3692" stopIfTrue="1">
      <formula>$I10="TTL"</formula>
    </cfRule>
  </conditionalFormatting>
  <conditionalFormatting sqref="M10:M11">
    <cfRule type="expression" dxfId="4966" priority="3691" stopIfTrue="1">
      <formula>$I10="TTL"</formula>
    </cfRule>
  </conditionalFormatting>
  <conditionalFormatting sqref="M10:M11">
    <cfRule type="expression" dxfId="4965" priority="3690" stopIfTrue="1">
      <formula>$I10="TTL"</formula>
    </cfRule>
  </conditionalFormatting>
  <conditionalFormatting sqref="M10:M11">
    <cfRule type="expression" dxfId="4964" priority="3689" stopIfTrue="1">
      <formula>$I10="TTL"</formula>
    </cfRule>
  </conditionalFormatting>
  <conditionalFormatting sqref="M10:M11">
    <cfRule type="expression" dxfId="4963" priority="3688" stopIfTrue="1">
      <formula>$I10="TTL"</formula>
    </cfRule>
  </conditionalFormatting>
  <conditionalFormatting sqref="M10:M11">
    <cfRule type="expression" dxfId="4962" priority="3687" stopIfTrue="1">
      <formula>$I10="TTL"</formula>
    </cfRule>
  </conditionalFormatting>
  <conditionalFormatting sqref="M10:M11">
    <cfRule type="expression" dxfId="4961" priority="3686" stopIfTrue="1">
      <formula>$I10="TTL"</formula>
    </cfRule>
  </conditionalFormatting>
  <conditionalFormatting sqref="M10:M11">
    <cfRule type="expression" dxfId="4960" priority="3685" stopIfTrue="1">
      <formula>$I10="TTL"</formula>
    </cfRule>
  </conditionalFormatting>
  <conditionalFormatting sqref="M10:M11">
    <cfRule type="expression" dxfId="4959" priority="3684" stopIfTrue="1">
      <formula>$I10="TTL"</formula>
    </cfRule>
  </conditionalFormatting>
  <conditionalFormatting sqref="M10:M11">
    <cfRule type="expression" dxfId="4958" priority="3683" stopIfTrue="1">
      <formula>$I10="TTL"</formula>
    </cfRule>
  </conditionalFormatting>
  <conditionalFormatting sqref="M10:M11">
    <cfRule type="expression" dxfId="4957" priority="3682" stopIfTrue="1">
      <formula>$I10="TTL"</formula>
    </cfRule>
  </conditionalFormatting>
  <conditionalFormatting sqref="M10:M11">
    <cfRule type="expression" dxfId="4956" priority="3681" stopIfTrue="1">
      <formula>$I10="TTL"</formula>
    </cfRule>
  </conditionalFormatting>
  <conditionalFormatting sqref="M10:M11">
    <cfRule type="expression" dxfId="4955" priority="3680" stopIfTrue="1">
      <formula>$I10="TTL"</formula>
    </cfRule>
  </conditionalFormatting>
  <conditionalFormatting sqref="M10:M11">
    <cfRule type="expression" dxfId="4954" priority="3679" stopIfTrue="1">
      <formula>$I10="TTL"</formula>
    </cfRule>
  </conditionalFormatting>
  <conditionalFormatting sqref="M10:M11">
    <cfRule type="expression" dxfId="4953" priority="3678" stopIfTrue="1">
      <formula>$I10="TTL"</formula>
    </cfRule>
  </conditionalFormatting>
  <conditionalFormatting sqref="M10:M11">
    <cfRule type="expression" dxfId="4952" priority="3677" stopIfTrue="1">
      <formula>$I10="TTL"</formula>
    </cfRule>
  </conditionalFormatting>
  <conditionalFormatting sqref="M10:M11">
    <cfRule type="expression" dxfId="4951" priority="3676" stopIfTrue="1">
      <formula>$I10="TTL"</formula>
    </cfRule>
  </conditionalFormatting>
  <conditionalFormatting sqref="M10:M11">
    <cfRule type="expression" dxfId="4950" priority="3675" stopIfTrue="1">
      <formula>$I10="TTL"</formula>
    </cfRule>
  </conditionalFormatting>
  <conditionalFormatting sqref="M10:M11">
    <cfRule type="expression" dxfId="4949" priority="3674" stopIfTrue="1">
      <formula>$I10="TTL"</formula>
    </cfRule>
  </conditionalFormatting>
  <conditionalFormatting sqref="M10:M11">
    <cfRule type="expression" dxfId="4948" priority="3673" stopIfTrue="1">
      <formula>$I10="TTL"</formula>
    </cfRule>
  </conditionalFormatting>
  <conditionalFormatting sqref="M10:M11">
    <cfRule type="expression" dxfId="4947" priority="3672" stopIfTrue="1">
      <formula>$I10="TTL"</formula>
    </cfRule>
  </conditionalFormatting>
  <conditionalFormatting sqref="M10:M11">
    <cfRule type="expression" dxfId="4946" priority="3671" stopIfTrue="1">
      <formula>$I10="TTL"</formula>
    </cfRule>
  </conditionalFormatting>
  <conditionalFormatting sqref="M10:M11">
    <cfRule type="expression" dxfId="4945" priority="3670" stopIfTrue="1">
      <formula>$I10="TTL"</formula>
    </cfRule>
  </conditionalFormatting>
  <conditionalFormatting sqref="M10:M11">
    <cfRule type="expression" dxfId="4944" priority="3669" stopIfTrue="1">
      <formula>$I10="TTL"</formula>
    </cfRule>
  </conditionalFormatting>
  <conditionalFormatting sqref="M10:M11">
    <cfRule type="expression" dxfId="4943" priority="3668" stopIfTrue="1">
      <formula>$I10="TTL"</formula>
    </cfRule>
  </conditionalFormatting>
  <conditionalFormatting sqref="M10:M11">
    <cfRule type="expression" dxfId="4942" priority="3667" stopIfTrue="1">
      <formula>$I10="TTL"</formula>
    </cfRule>
  </conditionalFormatting>
  <conditionalFormatting sqref="M10:M11">
    <cfRule type="expression" dxfId="4941" priority="3666" stopIfTrue="1">
      <formula>$I10="TTL"</formula>
    </cfRule>
  </conditionalFormatting>
  <conditionalFormatting sqref="M10:M11">
    <cfRule type="expression" dxfId="4940" priority="3665" stopIfTrue="1">
      <formula>$I10="TTL"</formula>
    </cfRule>
  </conditionalFormatting>
  <conditionalFormatting sqref="M10:M11">
    <cfRule type="expression" dxfId="4939" priority="3664" stopIfTrue="1">
      <formula>$I10="TTL"</formula>
    </cfRule>
  </conditionalFormatting>
  <conditionalFormatting sqref="M10:M11">
    <cfRule type="expression" dxfId="4938" priority="3663" stopIfTrue="1">
      <formula>$I10="TTL"</formula>
    </cfRule>
  </conditionalFormatting>
  <conditionalFormatting sqref="M10:M11">
    <cfRule type="expression" dxfId="4937" priority="3662" stopIfTrue="1">
      <formula>$I10="TTL"</formula>
    </cfRule>
  </conditionalFormatting>
  <conditionalFormatting sqref="M10:M11">
    <cfRule type="expression" dxfId="4936" priority="3661" stopIfTrue="1">
      <formula>$I10="TTL"</formula>
    </cfRule>
  </conditionalFormatting>
  <conditionalFormatting sqref="M10:M11">
    <cfRule type="expression" dxfId="4935" priority="3660" stopIfTrue="1">
      <formula>$I10="TTL"</formula>
    </cfRule>
  </conditionalFormatting>
  <conditionalFormatting sqref="M10:M11">
    <cfRule type="expression" dxfId="4934" priority="3659" stopIfTrue="1">
      <formula>$I10="TTL"</formula>
    </cfRule>
  </conditionalFormatting>
  <conditionalFormatting sqref="M10:M11">
    <cfRule type="expression" dxfId="4933" priority="3658" stopIfTrue="1">
      <formula>$I10="TTL"</formula>
    </cfRule>
  </conditionalFormatting>
  <conditionalFormatting sqref="M10:M11">
    <cfRule type="expression" dxfId="4932" priority="3657" stopIfTrue="1">
      <formula>$I10="TTL"</formula>
    </cfRule>
  </conditionalFormatting>
  <conditionalFormatting sqref="M10:M11">
    <cfRule type="expression" dxfId="4931" priority="3656" stopIfTrue="1">
      <formula>$I10="TTL"</formula>
    </cfRule>
  </conditionalFormatting>
  <conditionalFormatting sqref="M10:M11">
    <cfRule type="expression" dxfId="4930" priority="3655" stopIfTrue="1">
      <formula>$I10="TTL"</formula>
    </cfRule>
  </conditionalFormatting>
  <conditionalFormatting sqref="M10:M11">
    <cfRule type="expression" dxfId="4929" priority="3654" stopIfTrue="1">
      <formula>$I10="TTL"</formula>
    </cfRule>
  </conditionalFormatting>
  <conditionalFormatting sqref="M10:M11">
    <cfRule type="expression" dxfId="4928" priority="3653" stopIfTrue="1">
      <formula>$I10="TTL"</formula>
    </cfRule>
  </conditionalFormatting>
  <conditionalFormatting sqref="M10:M11">
    <cfRule type="expression" dxfId="4927" priority="3652" stopIfTrue="1">
      <formula>$I10="TTL"</formula>
    </cfRule>
  </conditionalFormatting>
  <conditionalFormatting sqref="M10:M11">
    <cfRule type="expression" dxfId="4926" priority="3651" stopIfTrue="1">
      <formula>$I10="TTL"</formula>
    </cfRule>
  </conditionalFormatting>
  <conditionalFormatting sqref="M10:M11">
    <cfRule type="expression" dxfId="4925" priority="3650" stopIfTrue="1">
      <formula>$I10="TTL"</formula>
    </cfRule>
  </conditionalFormatting>
  <conditionalFormatting sqref="M10:M11">
    <cfRule type="expression" dxfId="4924" priority="3649" stopIfTrue="1">
      <formula>$I10="TTL"</formula>
    </cfRule>
  </conditionalFormatting>
  <conditionalFormatting sqref="M10:M11">
    <cfRule type="expression" dxfId="4923" priority="3648" stopIfTrue="1">
      <formula>$I10="TTL"</formula>
    </cfRule>
  </conditionalFormatting>
  <conditionalFormatting sqref="M10:M11">
    <cfRule type="expression" dxfId="4922" priority="3647" stopIfTrue="1">
      <formula>$I10="TTL"</formula>
    </cfRule>
  </conditionalFormatting>
  <conditionalFormatting sqref="M10:M11">
    <cfRule type="expression" dxfId="4921" priority="3646" stopIfTrue="1">
      <formula>$I10="TTL"</formula>
    </cfRule>
  </conditionalFormatting>
  <conditionalFormatting sqref="M10:M11">
    <cfRule type="expression" dxfId="4920" priority="3645" stopIfTrue="1">
      <formula>$I10="TTL"</formula>
    </cfRule>
  </conditionalFormatting>
  <conditionalFormatting sqref="M10:M11">
    <cfRule type="expression" dxfId="4919" priority="3644" stopIfTrue="1">
      <formula>$I10="TTL"</formula>
    </cfRule>
  </conditionalFormatting>
  <conditionalFormatting sqref="M10:M11">
    <cfRule type="expression" dxfId="4918" priority="3643" stopIfTrue="1">
      <formula>$I10="TTL"</formula>
    </cfRule>
  </conditionalFormatting>
  <conditionalFormatting sqref="M10:M11">
    <cfRule type="expression" dxfId="4917" priority="3642" stopIfTrue="1">
      <formula>$I10="TTL"</formula>
    </cfRule>
  </conditionalFormatting>
  <conditionalFormatting sqref="M10:M11">
    <cfRule type="expression" dxfId="4916" priority="3641" stopIfTrue="1">
      <formula>$I10="TTL"</formula>
    </cfRule>
  </conditionalFormatting>
  <conditionalFormatting sqref="M10:M11">
    <cfRule type="expression" dxfId="4915" priority="3640" stopIfTrue="1">
      <formula>$I10="TTL"</formula>
    </cfRule>
  </conditionalFormatting>
  <conditionalFormatting sqref="M10:M11">
    <cfRule type="expression" dxfId="4914" priority="3639" stopIfTrue="1">
      <formula>$I10="TTL"</formula>
    </cfRule>
  </conditionalFormatting>
  <conditionalFormatting sqref="M10:M11">
    <cfRule type="expression" dxfId="4913" priority="3638" stopIfTrue="1">
      <formula>$I10="TTL"</formula>
    </cfRule>
  </conditionalFormatting>
  <conditionalFormatting sqref="M10:M11">
    <cfRule type="expression" dxfId="4912" priority="3637" stopIfTrue="1">
      <formula>$I10="TTL"</formula>
    </cfRule>
  </conditionalFormatting>
  <conditionalFormatting sqref="M10:M11">
    <cfRule type="expression" dxfId="4911" priority="3636" stopIfTrue="1">
      <formula>$I10="TTL"</formula>
    </cfRule>
  </conditionalFormatting>
  <conditionalFormatting sqref="M10:M11">
    <cfRule type="expression" dxfId="4910" priority="3635" stopIfTrue="1">
      <formula>$I10="TTL"</formula>
    </cfRule>
  </conditionalFormatting>
  <conditionalFormatting sqref="M10:M11">
    <cfRule type="expression" dxfId="4909" priority="3634" stopIfTrue="1">
      <formula>$I10="TTL"</formula>
    </cfRule>
  </conditionalFormatting>
  <conditionalFormatting sqref="M10:M11">
    <cfRule type="expression" dxfId="4908" priority="3633" stopIfTrue="1">
      <formula>$I10="TTL"</formula>
    </cfRule>
  </conditionalFormatting>
  <conditionalFormatting sqref="M10:M11">
    <cfRule type="expression" dxfId="4907" priority="3632" stopIfTrue="1">
      <formula>$I10="TTL"</formula>
    </cfRule>
  </conditionalFormatting>
  <conditionalFormatting sqref="M10:M11">
    <cfRule type="expression" dxfId="4906" priority="3631" stopIfTrue="1">
      <formula>$I10="TTL"</formula>
    </cfRule>
  </conditionalFormatting>
  <conditionalFormatting sqref="M10:M11">
    <cfRule type="expression" dxfId="4905" priority="3630" stopIfTrue="1">
      <formula>$I10="TTL"</formula>
    </cfRule>
  </conditionalFormatting>
  <conditionalFormatting sqref="M10:M11">
    <cfRule type="expression" dxfId="4904" priority="3629" stopIfTrue="1">
      <formula>$I10="TTL"</formula>
    </cfRule>
  </conditionalFormatting>
  <conditionalFormatting sqref="M10:M11">
    <cfRule type="expression" dxfId="4903" priority="3628" stopIfTrue="1">
      <formula>$I10="TTL"</formula>
    </cfRule>
  </conditionalFormatting>
  <conditionalFormatting sqref="M10:M11">
    <cfRule type="expression" dxfId="4902" priority="3627" stopIfTrue="1">
      <formula>$I10="TTL"</formula>
    </cfRule>
  </conditionalFormatting>
  <conditionalFormatting sqref="M10:M11">
    <cfRule type="expression" dxfId="4901" priority="3626" stopIfTrue="1">
      <formula>$I10="TTL"</formula>
    </cfRule>
  </conditionalFormatting>
  <conditionalFormatting sqref="M10:M11">
    <cfRule type="expression" dxfId="4900" priority="3625" stopIfTrue="1">
      <formula>$I10="TTL"</formula>
    </cfRule>
  </conditionalFormatting>
  <conditionalFormatting sqref="M10:M11">
    <cfRule type="expression" dxfId="4899" priority="3624" stopIfTrue="1">
      <formula>$I10="TTL"</formula>
    </cfRule>
  </conditionalFormatting>
  <conditionalFormatting sqref="M10:M11">
    <cfRule type="expression" dxfId="4898" priority="3623" stopIfTrue="1">
      <formula>$I10="TTL"</formula>
    </cfRule>
  </conditionalFormatting>
  <conditionalFormatting sqref="M10:M11">
    <cfRule type="expression" dxfId="4897" priority="3622" stopIfTrue="1">
      <formula>$I10="TTL"</formula>
    </cfRule>
  </conditionalFormatting>
  <conditionalFormatting sqref="M10:M11">
    <cfRule type="expression" dxfId="4896" priority="3621" stopIfTrue="1">
      <formula>$I10="TTL"</formula>
    </cfRule>
  </conditionalFormatting>
  <conditionalFormatting sqref="M10:M11">
    <cfRule type="expression" dxfId="4895" priority="3620" stopIfTrue="1">
      <formula>$I10="TTL"</formula>
    </cfRule>
  </conditionalFormatting>
  <conditionalFormatting sqref="M10:M11">
    <cfRule type="expression" dxfId="4894" priority="3619" stopIfTrue="1">
      <formula>$I10="TTL"</formula>
    </cfRule>
  </conditionalFormatting>
  <conditionalFormatting sqref="M10:M11">
    <cfRule type="expression" dxfId="4893" priority="3618" stopIfTrue="1">
      <formula>$I10="TTL"</formula>
    </cfRule>
  </conditionalFormatting>
  <conditionalFormatting sqref="M10:M11">
    <cfRule type="expression" dxfId="4892" priority="3617" stopIfTrue="1">
      <formula>$I10="TTL"</formula>
    </cfRule>
  </conditionalFormatting>
  <conditionalFormatting sqref="M10:M11">
    <cfRule type="expression" dxfId="4891" priority="3616" stopIfTrue="1">
      <formula>$I10="TTL"</formula>
    </cfRule>
  </conditionalFormatting>
  <conditionalFormatting sqref="M10:M11">
    <cfRule type="expression" dxfId="4890" priority="3615" stopIfTrue="1">
      <formula>$I10="TTL"</formula>
    </cfRule>
  </conditionalFormatting>
  <conditionalFormatting sqref="M10:M11">
    <cfRule type="expression" dxfId="4889" priority="3614" stopIfTrue="1">
      <formula>$I10="TTL"</formula>
    </cfRule>
  </conditionalFormatting>
  <conditionalFormatting sqref="M10:M11">
    <cfRule type="expression" dxfId="4888" priority="3613" stopIfTrue="1">
      <formula>$I10="TTL"</formula>
    </cfRule>
  </conditionalFormatting>
  <conditionalFormatting sqref="M10:M11">
    <cfRule type="expression" dxfId="4887" priority="3612" stopIfTrue="1">
      <formula>$I10="TTL"</formula>
    </cfRule>
  </conditionalFormatting>
  <conditionalFormatting sqref="M10:M11">
    <cfRule type="expression" dxfId="4886" priority="3611" stopIfTrue="1">
      <formula>$I10="TTL"</formula>
    </cfRule>
  </conditionalFormatting>
  <conditionalFormatting sqref="M10:M11">
    <cfRule type="expression" dxfId="4885" priority="3610" stopIfTrue="1">
      <formula>$I10="TTL"</formula>
    </cfRule>
  </conditionalFormatting>
  <conditionalFormatting sqref="M10:M11">
    <cfRule type="expression" dxfId="4884" priority="3609" stopIfTrue="1">
      <formula>$I10="TTL"</formula>
    </cfRule>
  </conditionalFormatting>
  <conditionalFormatting sqref="M10:M11">
    <cfRule type="expression" dxfId="4883" priority="3608" stopIfTrue="1">
      <formula>$I10="TTL"</formula>
    </cfRule>
  </conditionalFormatting>
  <conditionalFormatting sqref="M10:M11">
    <cfRule type="expression" dxfId="4882" priority="3607" stopIfTrue="1">
      <formula>$I10="TTL"</formula>
    </cfRule>
  </conditionalFormatting>
  <conditionalFormatting sqref="M10:M11">
    <cfRule type="expression" dxfId="4881" priority="3606" stopIfTrue="1">
      <formula>$I10="TTL"</formula>
    </cfRule>
  </conditionalFormatting>
  <conditionalFormatting sqref="M10:M11">
    <cfRule type="expression" dxfId="4880" priority="3605" stopIfTrue="1">
      <formula>$I10="TTL"</formula>
    </cfRule>
  </conditionalFormatting>
  <conditionalFormatting sqref="M10:M11">
    <cfRule type="expression" dxfId="4879" priority="3604" stopIfTrue="1">
      <formula>$I10="TTL"</formula>
    </cfRule>
  </conditionalFormatting>
  <conditionalFormatting sqref="M10:M11">
    <cfRule type="expression" dxfId="4878" priority="3603" stopIfTrue="1">
      <formula>$I10="TTL"</formula>
    </cfRule>
  </conditionalFormatting>
  <conditionalFormatting sqref="M10:M11">
    <cfRule type="expression" dxfId="4877" priority="3602" stopIfTrue="1">
      <formula>$I10="TTL"</formula>
    </cfRule>
  </conditionalFormatting>
  <conditionalFormatting sqref="M10:M11">
    <cfRule type="expression" dxfId="4876" priority="3601" stopIfTrue="1">
      <formula>$I10="TTL"</formula>
    </cfRule>
  </conditionalFormatting>
  <conditionalFormatting sqref="M10:M11">
    <cfRule type="expression" dxfId="4875" priority="3600" stopIfTrue="1">
      <formula>$I10="TTL"</formula>
    </cfRule>
  </conditionalFormatting>
  <conditionalFormatting sqref="M10:M11">
    <cfRule type="expression" dxfId="4874" priority="3599" stopIfTrue="1">
      <formula>$I10="TTL"</formula>
    </cfRule>
  </conditionalFormatting>
  <conditionalFormatting sqref="M10:M11">
    <cfRule type="expression" dxfId="4873" priority="3598" stopIfTrue="1">
      <formula>$I10="TTL"</formula>
    </cfRule>
  </conditionalFormatting>
  <conditionalFormatting sqref="M10:M11">
    <cfRule type="expression" dxfId="4872" priority="3597" stopIfTrue="1">
      <formula>$I10="TTL"</formula>
    </cfRule>
  </conditionalFormatting>
  <conditionalFormatting sqref="M10:M11">
    <cfRule type="expression" dxfId="4871" priority="3596" stopIfTrue="1">
      <formula>$I10="TTL"</formula>
    </cfRule>
  </conditionalFormatting>
  <conditionalFormatting sqref="M10:M11">
    <cfRule type="expression" dxfId="4870" priority="3595" stopIfTrue="1">
      <formula>$I10="TTL"</formula>
    </cfRule>
  </conditionalFormatting>
  <conditionalFormatting sqref="M10:M11">
    <cfRule type="expression" dxfId="4869" priority="3594" stopIfTrue="1">
      <formula>$I10="TTL"</formula>
    </cfRule>
  </conditionalFormatting>
  <conditionalFormatting sqref="M10:M11">
    <cfRule type="expression" dxfId="4868" priority="3593" stopIfTrue="1">
      <formula>$I10="TTL"</formula>
    </cfRule>
  </conditionalFormatting>
  <conditionalFormatting sqref="M10:M11">
    <cfRule type="expression" dxfId="4867" priority="3592" stopIfTrue="1">
      <formula>$I10="TTL"</formula>
    </cfRule>
  </conditionalFormatting>
  <conditionalFormatting sqref="M10:M11">
    <cfRule type="expression" dxfId="4866" priority="3591" stopIfTrue="1">
      <formula>$I10="TTL"</formula>
    </cfRule>
  </conditionalFormatting>
  <conditionalFormatting sqref="M10:M11">
    <cfRule type="expression" dxfId="4865" priority="3590" stopIfTrue="1">
      <formula>$I10="TTL"</formula>
    </cfRule>
  </conditionalFormatting>
  <conditionalFormatting sqref="M10:M11">
    <cfRule type="expression" dxfId="4864" priority="3589" stopIfTrue="1">
      <formula>$I10="TTL"</formula>
    </cfRule>
  </conditionalFormatting>
  <conditionalFormatting sqref="M10:M11">
    <cfRule type="expression" dxfId="4863" priority="3588" stopIfTrue="1">
      <formula>$I10="TTL"</formula>
    </cfRule>
  </conditionalFormatting>
  <conditionalFormatting sqref="M10:M11">
    <cfRule type="expression" dxfId="4862" priority="3587" stopIfTrue="1">
      <formula>$I10="TTL"</formula>
    </cfRule>
  </conditionalFormatting>
  <conditionalFormatting sqref="M10:M11">
    <cfRule type="expression" dxfId="4861" priority="3586" stopIfTrue="1">
      <formula>$I10="TTL"</formula>
    </cfRule>
  </conditionalFormatting>
  <conditionalFormatting sqref="M10:M11">
    <cfRule type="expression" dxfId="4860" priority="3585" stopIfTrue="1">
      <formula>$I10="TTL"</formula>
    </cfRule>
  </conditionalFormatting>
  <conditionalFormatting sqref="M10:M11">
    <cfRule type="expression" dxfId="4859" priority="3584" stopIfTrue="1">
      <formula>$I10="TTL"</formula>
    </cfRule>
  </conditionalFormatting>
  <conditionalFormatting sqref="M10:M11">
    <cfRule type="expression" dxfId="4858" priority="3583" stopIfTrue="1">
      <formula>$I10="TTL"</formula>
    </cfRule>
  </conditionalFormatting>
  <conditionalFormatting sqref="M10:M11">
    <cfRule type="expression" dxfId="4857" priority="3582" stopIfTrue="1">
      <formula>$I10="TTL"</formula>
    </cfRule>
  </conditionalFormatting>
  <conditionalFormatting sqref="M10:M11">
    <cfRule type="expression" dxfId="4856" priority="3581" stopIfTrue="1">
      <formula>$I10="TTL"</formula>
    </cfRule>
  </conditionalFormatting>
  <conditionalFormatting sqref="M10:M11">
    <cfRule type="expression" dxfId="4855" priority="3580" stopIfTrue="1">
      <formula>$I10="TTL"</formula>
    </cfRule>
  </conditionalFormatting>
  <conditionalFormatting sqref="M10:M11">
    <cfRule type="expression" dxfId="4854" priority="3579" stopIfTrue="1">
      <formula>$I10="TTL"</formula>
    </cfRule>
  </conditionalFormatting>
  <conditionalFormatting sqref="M10:M11">
    <cfRule type="expression" dxfId="4853" priority="3578" stopIfTrue="1">
      <formula>$I10="TTL"</formula>
    </cfRule>
  </conditionalFormatting>
  <conditionalFormatting sqref="M10:M11">
    <cfRule type="expression" dxfId="4852" priority="3577" stopIfTrue="1">
      <formula>$I10="TTL"</formula>
    </cfRule>
  </conditionalFormatting>
  <conditionalFormatting sqref="M10:M11">
    <cfRule type="expression" dxfId="4851" priority="3576" stopIfTrue="1">
      <formula>$I10="TTL"</formula>
    </cfRule>
  </conditionalFormatting>
  <conditionalFormatting sqref="M10:M11">
    <cfRule type="expression" dxfId="4850" priority="3575" stopIfTrue="1">
      <formula>$I10="TTL"</formula>
    </cfRule>
  </conditionalFormatting>
  <conditionalFormatting sqref="M10:M11">
    <cfRule type="expression" dxfId="4849" priority="3574" stopIfTrue="1">
      <formula>$I10="TTL"</formula>
    </cfRule>
  </conditionalFormatting>
  <conditionalFormatting sqref="M10:M11">
    <cfRule type="expression" dxfId="4848" priority="3573" stopIfTrue="1">
      <formula>$I10="TTL"</formula>
    </cfRule>
  </conditionalFormatting>
  <conditionalFormatting sqref="M10:M11">
    <cfRule type="expression" dxfId="4847" priority="3572" stopIfTrue="1">
      <formula>$I10="TTL"</formula>
    </cfRule>
  </conditionalFormatting>
  <conditionalFormatting sqref="M10:M11">
    <cfRule type="expression" dxfId="4846" priority="3571" stopIfTrue="1">
      <formula>$I10="TTL"</formula>
    </cfRule>
  </conditionalFormatting>
  <conditionalFormatting sqref="M10:M11">
    <cfRule type="expression" dxfId="4845" priority="3570" stopIfTrue="1">
      <formula>$I10="TTL"</formula>
    </cfRule>
  </conditionalFormatting>
  <conditionalFormatting sqref="M10:M11">
    <cfRule type="expression" dxfId="4844" priority="3569" stopIfTrue="1">
      <formula>$I10="TTL"</formula>
    </cfRule>
  </conditionalFormatting>
  <conditionalFormatting sqref="M10:M11">
    <cfRule type="expression" dxfId="4843" priority="3568" stopIfTrue="1">
      <formula>$I10="TTL"</formula>
    </cfRule>
  </conditionalFormatting>
  <conditionalFormatting sqref="M10:M11">
    <cfRule type="expression" dxfId="4842" priority="3567" stopIfTrue="1">
      <formula>$I10="TTL"</formula>
    </cfRule>
  </conditionalFormatting>
  <conditionalFormatting sqref="M10:M11">
    <cfRule type="expression" dxfId="4841" priority="3566" stopIfTrue="1">
      <formula>$I10="TTL"</formula>
    </cfRule>
  </conditionalFormatting>
  <conditionalFormatting sqref="M10:M11">
    <cfRule type="expression" dxfId="4840" priority="3565" stopIfTrue="1">
      <formula>$I10="TTL"</formula>
    </cfRule>
  </conditionalFormatting>
  <conditionalFormatting sqref="M10:M11">
    <cfRule type="expression" dxfId="4839" priority="3564" stopIfTrue="1">
      <formula>$I10="TTL"</formula>
    </cfRule>
  </conditionalFormatting>
  <conditionalFormatting sqref="M10:M11">
    <cfRule type="expression" dxfId="4838" priority="3563" stopIfTrue="1">
      <formula>$I10="TTL"</formula>
    </cfRule>
  </conditionalFormatting>
  <conditionalFormatting sqref="M10:M11">
    <cfRule type="expression" dxfId="4837" priority="3562" stopIfTrue="1">
      <formula>$I10="TTL"</formula>
    </cfRule>
  </conditionalFormatting>
  <conditionalFormatting sqref="M10:M11">
    <cfRule type="expression" dxfId="4836" priority="3561" stopIfTrue="1">
      <formula>$I10="TTL"</formula>
    </cfRule>
  </conditionalFormatting>
  <conditionalFormatting sqref="M10:M11">
    <cfRule type="expression" dxfId="4835" priority="3560" stopIfTrue="1">
      <formula>$I10="TTL"</formula>
    </cfRule>
  </conditionalFormatting>
  <conditionalFormatting sqref="M10:M11">
    <cfRule type="expression" dxfId="4834" priority="3559" stopIfTrue="1">
      <formula>$I10="TTL"</formula>
    </cfRule>
  </conditionalFormatting>
  <conditionalFormatting sqref="M10:M11">
    <cfRule type="expression" dxfId="4833" priority="3558" stopIfTrue="1">
      <formula>$I10="TTL"</formula>
    </cfRule>
  </conditionalFormatting>
  <conditionalFormatting sqref="M10:M11">
    <cfRule type="expression" dxfId="4832" priority="3557" stopIfTrue="1">
      <formula>$I10="TTL"</formula>
    </cfRule>
  </conditionalFormatting>
  <conditionalFormatting sqref="M10:M11">
    <cfRule type="expression" dxfId="4831" priority="3556" stopIfTrue="1">
      <formula>$I10="TTL"</formula>
    </cfRule>
  </conditionalFormatting>
  <conditionalFormatting sqref="M10:M11">
    <cfRule type="expression" dxfId="4830" priority="3555" stopIfTrue="1">
      <formula>$I10="TTL"</formula>
    </cfRule>
  </conditionalFormatting>
  <conditionalFormatting sqref="M10:M11">
    <cfRule type="expression" dxfId="4829" priority="3554" stopIfTrue="1">
      <formula>$I10="TTL"</formula>
    </cfRule>
  </conditionalFormatting>
  <conditionalFormatting sqref="M10:M11">
    <cfRule type="expression" dxfId="4828" priority="3553" stopIfTrue="1">
      <formula>$I10="TTL"</formula>
    </cfRule>
  </conditionalFormatting>
  <conditionalFormatting sqref="M10:M11">
    <cfRule type="expression" dxfId="4827" priority="3552" stopIfTrue="1">
      <formula>$I10="TTL"</formula>
    </cfRule>
  </conditionalFormatting>
  <conditionalFormatting sqref="M10:M11">
    <cfRule type="expression" dxfId="4826" priority="3551" stopIfTrue="1">
      <formula>$I10="TTL"</formula>
    </cfRule>
  </conditionalFormatting>
  <conditionalFormatting sqref="M10:M11">
    <cfRule type="expression" dxfId="4825" priority="3550" stopIfTrue="1">
      <formula>$I10="TTL"</formula>
    </cfRule>
  </conditionalFormatting>
  <conditionalFormatting sqref="M10:M11">
    <cfRule type="expression" dxfId="4824" priority="3549" stopIfTrue="1">
      <formula>$I10="TTL"</formula>
    </cfRule>
  </conditionalFormatting>
  <conditionalFormatting sqref="M10:M11">
    <cfRule type="expression" dxfId="4823" priority="3548" stopIfTrue="1">
      <formula>$I10="TTL"</formula>
    </cfRule>
  </conditionalFormatting>
  <conditionalFormatting sqref="M10:M11">
    <cfRule type="expression" dxfId="4822" priority="3547" stopIfTrue="1">
      <formula>$I10="TTL"</formula>
    </cfRule>
  </conditionalFormatting>
  <conditionalFormatting sqref="M10:M11">
    <cfRule type="expression" dxfId="4821" priority="3546" stopIfTrue="1">
      <formula>$I10="TTL"</formula>
    </cfRule>
  </conditionalFormatting>
  <conditionalFormatting sqref="M10:M11">
    <cfRule type="expression" dxfId="4820" priority="3545" stopIfTrue="1">
      <formula>$I10="TTL"</formula>
    </cfRule>
  </conditionalFormatting>
  <conditionalFormatting sqref="M10:M11">
    <cfRule type="expression" dxfId="4819" priority="3544" stopIfTrue="1">
      <formula>$I10="TTL"</formula>
    </cfRule>
  </conditionalFormatting>
  <conditionalFormatting sqref="M10:M11">
    <cfRule type="expression" dxfId="4818" priority="3543" stopIfTrue="1">
      <formula>$I10="TTL"</formula>
    </cfRule>
  </conditionalFormatting>
  <conditionalFormatting sqref="M10:M11">
    <cfRule type="expression" dxfId="4817" priority="3542" stopIfTrue="1">
      <formula>$I10="TTL"</formula>
    </cfRule>
  </conditionalFormatting>
  <conditionalFormatting sqref="M10:M11">
    <cfRule type="expression" dxfId="4816" priority="3541" stopIfTrue="1">
      <formula>$I10="TTL"</formula>
    </cfRule>
  </conditionalFormatting>
  <conditionalFormatting sqref="M10:M11">
    <cfRule type="expression" dxfId="4815" priority="3540" stopIfTrue="1">
      <formula>$I10="TTL"</formula>
    </cfRule>
  </conditionalFormatting>
  <conditionalFormatting sqref="M10:M11">
    <cfRule type="expression" dxfId="4814" priority="3539" stopIfTrue="1">
      <formula>$I10="TTL"</formula>
    </cfRule>
  </conditionalFormatting>
  <conditionalFormatting sqref="M10:M11">
    <cfRule type="expression" dxfId="4813" priority="3538" stopIfTrue="1">
      <formula>$I10="TTL"</formula>
    </cfRule>
  </conditionalFormatting>
  <conditionalFormatting sqref="M10:M11">
    <cfRule type="expression" dxfId="4812" priority="3537" stopIfTrue="1">
      <formula>$I10="TTL"</formula>
    </cfRule>
  </conditionalFormatting>
  <conditionalFormatting sqref="M10:M11">
    <cfRule type="expression" dxfId="4811" priority="3536" stopIfTrue="1">
      <formula>$I10="TTL"</formula>
    </cfRule>
  </conditionalFormatting>
  <conditionalFormatting sqref="M10:M11">
    <cfRule type="expression" dxfId="4810" priority="3535" stopIfTrue="1">
      <formula>$I10="TTL"</formula>
    </cfRule>
  </conditionalFormatting>
  <conditionalFormatting sqref="M10:M11">
    <cfRule type="expression" dxfId="4809" priority="3534" stopIfTrue="1">
      <formula>$I10="TTL"</formula>
    </cfRule>
  </conditionalFormatting>
  <conditionalFormatting sqref="M10:M11">
    <cfRule type="expression" dxfId="4808" priority="3533" stopIfTrue="1">
      <formula>$I10="TTL"</formula>
    </cfRule>
  </conditionalFormatting>
  <conditionalFormatting sqref="M10:M11">
    <cfRule type="expression" dxfId="4807" priority="3532" stopIfTrue="1">
      <formula>$I10="TTL"</formula>
    </cfRule>
  </conditionalFormatting>
  <conditionalFormatting sqref="M10:M11">
    <cfRule type="expression" dxfId="4806" priority="3531" stopIfTrue="1">
      <formula>$I10="TTL"</formula>
    </cfRule>
  </conditionalFormatting>
  <conditionalFormatting sqref="M10:M11">
    <cfRule type="expression" dxfId="4805" priority="3530" stopIfTrue="1">
      <formula>$I10="TTL"</formula>
    </cfRule>
  </conditionalFormatting>
  <conditionalFormatting sqref="M10:M11">
    <cfRule type="expression" dxfId="4804" priority="3529" stopIfTrue="1">
      <formula>$I10="TTL"</formula>
    </cfRule>
  </conditionalFormatting>
  <conditionalFormatting sqref="M10:M11">
    <cfRule type="expression" dxfId="4803" priority="3528" stopIfTrue="1">
      <formula>$I10="TTL"</formula>
    </cfRule>
  </conditionalFormatting>
  <conditionalFormatting sqref="M10:M11">
    <cfRule type="expression" dxfId="4802" priority="3527" stopIfTrue="1">
      <formula>$I10="TTL"</formula>
    </cfRule>
  </conditionalFormatting>
  <conditionalFormatting sqref="M10:M11">
    <cfRule type="expression" dxfId="4801" priority="3526" stopIfTrue="1">
      <formula>$I10="TTL"</formula>
    </cfRule>
  </conditionalFormatting>
  <conditionalFormatting sqref="M10:M11">
    <cfRule type="expression" dxfId="4800" priority="3525" stopIfTrue="1">
      <formula>$I10="TTL"</formula>
    </cfRule>
  </conditionalFormatting>
  <conditionalFormatting sqref="M10:M11">
    <cfRule type="expression" dxfId="4799" priority="3524" stopIfTrue="1">
      <formula>$I10="TTL"</formula>
    </cfRule>
  </conditionalFormatting>
  <conditionalFormatting sqref="M10:M11">
    <cfRule type="expression" dxfId="4798" priority="3523" stopIfTrue="1">
      <formula>$I10="TTL"</formula>
    </cfRule>
  </conditionalFormatting>
  <conditionalFormatting sqref="M10:M11">
    <cfRule type="expression" dxfId="4797" priority="3522" stopIfTrue="1">
      <formula>$I10="TTL"</formula>
    </cfRule>
  </conditionalFormatting>
  <conditionalFormatting sqref="M10:M11">
    <cfRule type="expression" dxfId="4796" priority="3521" stopIfTrue="1">
      <formula>$I10="TTL"</formula>
    </cfRule>
  </conditionalFormatting>
  <conditionalFormatting sqref="M10:M11">
    <cfRule type="expression" dxfId="4795" priority="3520" stopIfTrue="1">
      <formula>$I10="TTL"</formula>
    </cfRule>
  </conditionalFormatting>
  <conditionalFormatting sqref="M10:M11">
    <cfRule type="expression" dxfId="4794" priority="3519" stopIfTrue="1">
      <formula>$I10="TTL"</formula>
    </cfRule>
  </conditionalFormatting>
  <conditionalFormatting sqref="M10:M11">
    <cfRule type="expression" dxfId="4793" priority="3518" stopIfTrue="1">
      <formula>$I10="TTL"</formula>
    </cfRule>
  </conditionalFormatting>
  <conditionalFormatting sqref="M10:M11">
    <cfRule type="expression" dxfId="4792" priority="3517" stopIfTrue="1">
      <formula>$I10="TTL"</formula>
    </cfRule>
  </conditionalFormatting>
  <conditionalFormatting sqref="M10:M11">
    <cfRule type="expression" dxfId="4791" priority="3516" stopIfTrue="1">
      <formula>$I10="TTL"</formula>
    </cfRule>
  </conditionalFormatting>
  <conditionalFormatting sqref="M10:M11">
    <cfRule type="expression" dxfId="4790" priority="3515" stopIfTrue="1">
      <formula>$I10="TTL"</formula>
    </cfRule>
  </conditionalFormatting>
  <conditionalFormatting sqref="M10:M11">
    <cfRule type="expression" dxfId="4789" priority="3514" stopIfTrue="1">
      <formula>$I10="TTL"</formula>
    </cfRule>
  </conditionalFormatting>
  <conditionalFormatting sqref="M10:M11">
    <cfRule type="expression" dxfId="4788" priority="3513" stopIfTrue="1">
      <formula>$I10="TTL"</formula>
    </cfRule>
  </conditionalFormatting>
  <conditionalFormatting sqref="M10:M11">
    <cfRule type="expression" dxfId="4787" priority="3512" stopIfTrue="1">
      <formula>$I10="TTL"</formula>
    </cfRule>
  </conditionalFormatting>
  <conditionalFormatting sqref="M10:M11">
    <cfRule type="expression" dxfId="4786" priority="3511" stopIfTrue="1">
      <formula>$I10="TTL"</formula>
    </cfRule>
  </conditionalFormatting>
  <conditionalFormatting sqref="M10:M11">
    <cfRule type="expression" dxfId="4785" priority="3510" stopIfTrue="1">
      <formula>$I10="TTL"</formula>
    </cfRule>
  </conditionalFormatting>
  <conditionalFormatting sqref="M10:M11">
    <cfRule type="expression" dxfId="4784" priority="3509" stopIfTrue="1">
      <formula>$I10="TTL"</formula>
    </cfRule>
  </conditionalFormatting>
  <conditionalFormatting sqref="M10:M11">
    <cfRule type="expression" dxfId="4783" priority="3508" stopIfTrue="1">
      <formula>$I10="TTL"</formula>
    </cfRule>
  </conditionalFormatting>
  <conditionalFormatting sqref="M10:M11">
    <cfRule type="expression" dxfId="4782" priority="3507" stopIfTrue="1">
      <formula>$I10="TTL"</formula>
    </cfRule>
  </conditionalFormatting>
  <conditionalFormatting sqref="M10:M11">
    <cfRule type="expression" dxfId="4781" priority="3506" stopIfTrue="1">
      <formula>$I10="TTL"</formula>
    </cfRule>
  </conditionalFormatting>
  <conditionalFormatting sqref="M10:M11">
    <cfRule type="expression" dxfId="4780" priority="3505" stopIfTrue="1">
      <formula>$I10="TTL"</formula>
    </cfRule>
  </conditionalFormatting>
  <conditionalFormatting sqref="M10:M11">
    <cfRule type="expression" dxfId="4779" priority="3504" stopIfTrue="1">
      <formula>$I10="TTL"</formula>
    </cfRule>
  </conditionalFormatting>
  <conditionalFormatting sqref="M10:M11">
    <cfRule type="expression" dxfId="4778" priority="3503" stopIfTrue="1">
      <formula>$I10="TTL"</formula>
    </cfRule>
  </conditionalFormatting>
  <conditionalFormatting sqref="M10:M11">
    <cfRule type="expression" dxfId="4777" priority="3502" stopIfTrue="1">
      <formula>$I10="TTL"</formula>
    </cfRule>
  </conditionalFormatting>
  <conditionalFormatting sqref="M10:M11">
    <cfRule type="expression" dxfId="4776" priority="3501" stopIfTrue="1">
      <formula>$I10="TTL"</formula>
    </cfRule>
  </conditionalFormatting>
  <conditionalFormatting sqref="M10:M11">
    <cfRule type="expression" dxfId="4775" priority="3500" stopIfTrue="1">
      <formula>$I10="TTL"</formula>
    </cfRule>
  </conditionalFormatting>
  <conditionalFormatting sqref="M10:M11">
    <cfRule type="expression" dxfId="4774" priority="3499" stopIfTrue="1">
      <formula>$I10="TTL"</formula>
    </cfRule>
  </conditionalFormatting>
  <conditionalFormatting sqref="M10:M11">
    <cfRule type="expression" dxfId="4773" priority="3498" stopIfTrue="1">
      <formula>$I10="TTL"</formula>
    </cfRule>
  </conditionalFormatting>
  <conditionalFormatting sqref="M10:M11">
    <cfRule type="expression" dxfId="4772" priority="3497" stopIfTrue="1">
      <formula>$I10="TTL"</formula>
    </cfRule>
  </conditionalFormatting>
  <conditionalFormatting sqref="M10:M11">
    <cfRule type="expression" dxfId="4771" priority="3496" stopIfTrue="1">
      <formula>$I10="TTL"</formula>
    </cfRule>
  </conditionalFormatting>
  <conditionalFormatting sqref="M10:M11">
    <cfRule type="expression" dxfId="4770" priority="3495" stopIfTrue="1">
      <formula>$I10="TTL"</formula>
    </cfRule>
  </conditionalFormatting>
  <conditionalFormatting sqref="M10:M11">
    <cfRule type="expression" dxfId="4769" priority="3494" stopIfTrue="1">
      <formula>$I10="TTL"</formula>
    </cfRule>
  </conditionalFormatting>
  <conditionalFormatting sqref="M10:M11">
    <cfRule type="expression" dxfId="4768" priority="3493" stopIfTrue="1">
      <formula>$I10="TTL"</formula>
    </cfRule>
  </conditionalFormatting>
  <conditionalFormatting sqref="M10:M11">
    <cfRule type="expression" dxfId="4767" priority="3492" stopIfTrue="1">
      <formula>$I10="TTL"</formula>
    </cfRule>
  </conditionalFormatting>
  <conditionalFormatting sqref="M10:M11">
    <cfRule type="expression" dxfId="4766" priority="3491" stopIfTrue="1">
      <formula>$I10="TTL"</formula>
    </cfRule>
  </conditionalFormatting>
  <conditionalFormatting sqref="M10:M11">
    <cfRule type="expression" dxfId="4765" priority="3490" stopIfTrue="1">
      <formula>$I10="TTL"</formula>
    </cfRule>
  </conditionalFormatting>
  <conditionalFormatting sqref="M10:M11">
    <cfRule type="expression" dxfId="4764" priority="3489" stopIfTrue="1">
      <formula>$I10="TTL"</formula>
    </cfRule>
  </conditionalFormatting>
  <conditionalFormatting sqref="M10:M11">
    <cfRule type="expression" dxfId="4763" priority="3488" stopIfTrue="1">
      <formula>$I10="TTL"</formula>
    </cfRule>
  </conditionalFormatting>
  <conditionalFormatting sqref="M10:M11">
    <cfRule type="expression" dxfId="4762" priority="3487" stopIfTrue="1">
      <formula>$I10="TTL"</formula>
    </cfRule>
  </conditionalFormatting>
  <conditionalFormatting sqref="M10:M11">
    <cfRule type="expression" dxfId="4761" priority="3486" stopIfTrue="1">
      <formula>$I10="TTL"</formula>
    </cfRule>
  </conditionalFormatting>
  <conditionalFormatting sqref="M10:M11">
    <cfRule type="expression" dxfId="4760" priority="3485" stopIfTrue="1">
      <formula>$I10="TTL"</formula>
    </cfRule>
  </conditionalFormatting>
  <conditionalFormatting sqref="M10:M11">
    <cfRule type="expression" dxfId="4759" priority="3484" stopIfTrue="1">
      <formula>$I10="TTL"</formula>
    </cfRule>
  </conditionalFormatting>
  <conditionalFormatting sqref="M10:M11">
    <cfRule type="expression" dxfId="4758" priority="3483" stopIfTrue="1">
      <formula>$I10="TTL"</formula>
    </cfRule>
  </conditionalFormatting>
  <conditionalFormatting sqref="M10:M11">
    <cfRule type="expression" dxfId="4757" priority="3482" stopIfTrue="1">
      <formula>$I10="TTL"</formula>
    </cfRule>
  </conditionalFormatting>
  <conditionalFormatting sqref="M10:M11">
    <cfRule type="expression" dxfId="4756" priority="3481" stopIfTrue="1">
      <formula>$I10="TTL"</formula>
    </cfRule>
  </conditionalFormatting>
  <conditionalFormatting sqref="M10:M11">
    <cfRule type="expression" dxfId="4755" priority="3480" stopIfTrue="1">
      <formula>$I10="TTL"</formula>
    </cfRule>
  </conditionalFormatting>
  <conditionalFormatting sqref="M10:M11">
    <cfRule type="expression" dxfId="4754" priority="3479" stopIfTrue="1">
      <formula>$I10="TTL"</formula>
    </cfRule>
  </conditionalFormatting>
  <conditionalFormatting sqref="M10:M11">
    <cfRule type="expression" dxfId="4753" priority="3478" stopIfTrue="1">
      <formula>$I10="TTL"</formula>
    </cfRule>
  </conditionalFormatting>
  <conditionalFormatting sqref="M10:M11">
    <cfRule type="expression" dxfId="4752" priority="3477" stopIfTrue="1">
      <formula>$I10="TTL"</formula>
    </cfRule>
  </conditionalFormatting>
  <conditionalFormatting sqref="M10:M11">
    <cfRule type="expression" dxfId="4751" priority="3476" stopIfTrue="1">
      <formula>$I10="TTL"</formula>
    </cfRule>
  </conditionalFormatting>
  <conditionalFormatting sqref="M10:M11">
    <cfRule type="expression" dxfId="4750" priority="3475" stopIfTrue="1">
      <formula>$I10="TTL"</formula>
    </cfRule>
  </conditionalFormatting>
  <conditionalFormatting sqref="M10:M11">
    <cfRule type="expression" dxfId="4749" priority="3474" stopIfTrue="1">
      <formula>$I10="TTL"</formula>
    </cfRule>
  </conditionalFormatting>
  <conditionalFormatting sqref="M10:M11">
    <cfRule type="expression" dxfId="4748" priority="3473" stopIfTrue="1">
      <formula>$I10="TTL"</formula>
    </cfRule>
  </conditionalFormatting>
  <conditionalFormatting sqref="M10:M11">
    <cfRule type="expression" dxfId="4747" priority="3472" stopIfTrue="1">
      <formula>$I10="TTL"</formula>
    </cfRule>
  </conditionalFormatting>
  <conditionalFormatting sqref="M10:M11">
    <cfRule type="expression" dxfId="4746" priority="3471" stopIfTrue="1">
      <formula>$I10="TTL"</formula>
    </cfRule>
  </conditionalFormatting>
  <conditionalFormatting sqref="M10:M11">
    <cfRule type="expression" dxfId="4745" priority="3470" stopIfTrue="1">
      <formula>$I10="TTL"</formula>
    </cfRule>
  </conditionalFormatting>
  <conditionalFormatting sqref="M10:M11">
    <cfRule type="expression" dxfId="4744" priority="3469" stopIfTrue="1">
      <formula>$I10="TTL"</formula>
    </cfRule>
  </conditionalFormatting>
  <conditionalFormatting sqref="M10:M11">
    <cfRule type="expression" dxfId="4743" priority="3468" stopIfTrue="1">
      <formula>$I10="TTL"</formula>
    </cfRule>
  </conditionalFormatting>
  <conditionalFormatting sqref="M10:M11">
    <cfRule type="expression" dxfId="4742" priority="3467" stopIfTrue="1">
      <formula>$I10="TTL"</formula>
    </cfRule>
  </conditionalFormatting>
  <conditionalFormatting sqref="M10:M11">
    <cfRule type="expression" dxfId="4741" priority="3466" stopIfTrue="1">
      <formula>$I10="TTL"</formula>
    </cfRule>
  </conditionalFormatting>
  <conditionalFormatting sqref="M10:M11">
    <cfRule type="expression" dxfId="4740" priority="3465" stopIfTrue="1">
      <formula>$I10="TTL"</formula>
    </cfRule>
  </conditionalFormatting>
  <conditionalFormatting sqref="M10:M11">
    <cfRule type="expression" dxfId="4739" priority="3464" stopIfTrue="1">
      <formula>$I10="TTL"</formula>
    </cfRule>
  </conditionalFormatting>
  <conditionalFormatting sqref="M10:M11">
    <cfRule type="expression" dxfId="4738" priority="3463" stopIfTrue="1">
      <formula>$I10="TTL"</formula>
    </cfRule>
  </conditionalFormatting>
  <conditionalFormatting sqref="M10:M11">
    <cfRule type="expression" dxfId="4737" priority="3462" stopIfTrue="1">
      <formula>$I10="TTL"</formula>
    </cfRule>
  </conditionalFormatting>
  <conditionalFormatting sqref="M10:M11">
    <cfRule type="expression" dxfId="4736" priority="3461" stopIfTrue="1">
      <formula>$I10="TTL"</formula>
    </cfRule>
  </conditionalFormatting>
  <conditionalFormatting sqref="M10:M11">
    <cfRule type="expression" dxfId="4735" priority="3460" stopIfTrue="1">
      <formula>$I10="TTL"</formula>
    </cfRule>
  </conditionalFormatting>
  <conditionalFormatting sqref="M10:M11">
    <cfRule type="expression" dxfId="4734" priority="3459" stopIfTrue="1">
      <formula>$I10="TTL"</formula>
    </cfRule>
  </conditionalFormatting>
  <conditionalFormatting sqref="M10:M11">
    <cfRule type="expression" dxfId="4733" priority="3458" stopIfTrue="1">
      <formula>$I10="TTL"</formula>
    </cfRule>
  </conditionalFormatting>
  <conditionalFormatting sqref="M10:M11">
    <cfRule type="expression" dxfId="4732" priority="3457" stopIfTrue="1">
      <formula>$I10="TTL"</formula>
    </cfRule>
  </conditionalFormatting>
  <conditionalFormatting sqref="M10:M11">
    <cfRule type="expression" dxfId="4731" priority="3456" stopIfTrue="1">
      <formula>$I10="TTL"</formula>
    </cfRule>
  </conditionalFormatting>
  <conditionalFormatting sqref="M10:M11">
    <cfRule type="expression" dxfId="4730" priority="3455" stopIfTrue="1">
      <formula>$I10="TTL"</formula>
    </cfRule>
  </conditionalFormatting>
  <conditionalFormatting sqref="M10:M11">
    <cfRule type="expression" dxfId="4729" priority="3454" stopIfTrue="1">
      <formula>$I10="TTL"</formula>
    </cfRule>
  </conditionalFormatting>
  <conditionalFormatting sqref="M10:M11">
    <cfRule type="expression" dxfId="4728" priority="3453" stopIfTrue="1">
      <formula>$I10="TTL"</formula>
    </cfRule>
  </conditionalFormatting>
  <conditionalFormatting sqref="M10:M11">
    <cfRule type="expression" dxfId="4727" priority="3452" stopIfTrue="1">
      <formula>$I10="TTL"</formula>
    </cfRule>
  </conditionalFormatting>
  <conditionalFormatting sqref="M10:M11">
    <cfRule type="expression" dxfId="4726" priority="3451" stopIfTrue="1">
      <formula>$I10="TTL"</formula>
    </cfRule>
  </conditionalFormatting>
  <conditionalFormatting sqref="M13:M14">
    <cfRule type="expression" dxfId="4725" priority="3450" stopIfTrue="1">
      <formula>$I13="TTL"</formula>
    </cfRule>
  </conditionalFormatting>
  <conditionalFormatting sqref="M13:M14">
    <cfRule type="expression" dxfId="4724" priority="3449" stopIfTrue="1">
      <formula>$I13="TTL"</formula>
    </cfRule>
  </conditionalFormatting>
  <conditionalFormatting sqref="M13:M14">
    <cfRule type="expression" dxfId="4723" priority="3448" stopIfTrue="1">
      <formula>$I13="TTL"</formula>
    </cfRule>
  </conditionalFormatting>
  <conditionalFormatting sqref="M13:M14">
    <cfRule type="expression" dxfId="4722" priority="3447" stopIfTrue="1">
      <formula>$I13="TTL"</formula>
    </cfRule>
  </conditionalFormatting>
  <conditionalFormatting sqref="M13:M14">
    <cfRule type="expression" dxfId="4721" priority="3446" stopIfTrue="1">
      <formula>$I13="TTL"</formula>
    </cfRule>
  </conditionalFormatting>
  <conditionalFormatting sqref="M13:M14">
    <cfRule type="expression" dxfId="4720" priority="3445" stopIfTrue="1">
      <formula>$I13="TTL"</formula>
    </cfRule>
  </conditionalFormatting>
  <conditionalFormatting sqref="M13:M14">
    <cfRule type="expression" dxfId="4719" priority="3444" stopIfTrue="1">
      <formula>$I13="TTL"</formula>
    </cfRule>
  </conditionalFormatting>
  <conditionalFormatting sqref="M13:M14">
    <cfRule type="expression" dxfId="4718" priority="3443" stopIfTrue="1">
      <formula>$I13="TTL"</formula>
    </cfRule>
  </conditionalFormatting>
  <conditionalFormatting sqref="M13:M14">
    <cfRule type="expression" dxfId="4717" priority="3442" stopIfTrue="1">
      <formula>$I13="TTL"</formula>
    </cfRule>
  </conditionalFormatting>
  <conditionalFormatting sqref="M13:M14">
    <cfRule type="expression" dxfId="4716" priority="3441" stopIfTrue="1">
      <formula>$I13="TTL"</formula>
    </cfRule>
  </conditionalFormatting>
  <conditionalFormatting sqref="M13:M14">
    <cfRule type="expression" dxfId="4715" priority="3440" stopIfTrue="1">
      <formula>$I13="TTL"</formula>
    </cfRule>
  </conditionalFormatting>
  <conditionalFormatting sqref="M13:M14">
    <cfRule type="expression" dxfId="4714" priority="3439" stopIfTrue="1">
      <formula>$I13="TTL"</formula>
    </cfRule>
  </conditionalFormatting>
  <conditionalFormatting sqref="M13:M14">
    <cfRule type="expression" dxfId="4713" priority="3438" stopIfTrue="1">
      <formula>$I13="TTL"</formula>
    </cfRule>
  </conditionalFormatting>
  <conditionalFormatting sqref="M13:M14">
    <cfRule type="expression" dxfId="4712" priority="3437" stopIfTrue="1">
      <formula>$I13="TTL"</formula>
    </cfRule>
  </conditionalFormatting>
  <conditionalFormatting sqref="M13:M14">
    <cfRule type="expression" dxfId="4711" priority="3436" stopIfTrue="1">
      <formula>$I13="TTL"</formula>
    </cfRule>
  </conditionalFormatting>
  <conditionalFormatting sqref="M13:M14">
    <cfRule type="expression" dxfId="4710" priority="3435" stopIfTrue="1">
      <formula>$I13="TTL"</formula>
    </cfRule>
  </conditionalFormatting>
  <conditionalFormatting sqref="M13:M14">
    <cfRule type="expression" dxfId="4709" priority="3434" stopIfTrue="1">
      <formula>$I13="TTL"</formula>
    </cfRule>
  </conditionalFormatting>
  <conditionalFormatting sqref="M13:M14">
    <cfRule type="expression" dxfId="4708" priority="3433" stopIfTrue="1">
      <formula>$I13="TTL"</formula>
    </cfRule>
  </conditionalFormatting>
  <conditionalFormatting sqref="M13:M14">
    <cfRule type="expression" dxfId="4707" priority="3432" stopIfTrue="1">
      <formula>$I13="TTL"</formula>
    </cfRule>
  </conditionalFormatting>
  <conditionalFormatting sqref="M13:M14">
    <cfRule type="expression" dxfId="4706" priority="3431" stopIfTrue="1">
      <formula>$I13="TTL"</formula>
    </cfRule>
  </conditionalFormatting>
  <conditionalFormatting sqref="M13:M14">
    <cfRule type="expression" dxfId="4705" priority="3430" stopIfTrue="1">
      <formula>$I13="TTL"</formula>
    </cfRule>
  </conditionalFormatting>
  <conditionalFormatting sqref="M13:M14">
    <cfRule type="expression" dxfId="4704" priority="3429" stopIfTrue="1">
      <formula>$I13="TTL"</formula>
    </cfRule>
  </conditionalFormatting>
  <conditionalFormatting sqref="M13:M14">
    <cfRule type="expression" dxfId="4703" priority="3428" stopIfTrue="1">
      <formula>$I13="TTL"</formula>
    </cfRule>
  </conditionalFormatting>
  <conditionalFormatting sqref="M13:M14">
    <cfRule type="expression" dxfId="4702" priority="3427" stopIfTrue="1">
      <formula>$I13="TTL"</formula>
    </cfRule>
  </conditionalFormatting>
  <conditionalFormatting sqref="M13:M14">
    <cfRule type="expression" dxfId="4701" priority="3426" stopIfTrue="1">
      <formula>$I13="TTL"</formula>
    </cfRule>
  </conditionalFormatting>
  <conditionalFormatting sqref="M13:M14">
    <cfRule type="expression" dxfId="4700" priority="3425" stopIfTrue="1">
      <formula>$I13="TTL"</formula>
    </cfRule>
  </conditionalFormatting>
  <conditionalFormatting sqref="M13:M14">
    <cfRule type="expression" dxfId="4699" priority="3424" stopIfTrue="1">
      <formula>$I13="TTL"</formula>
    </cfRule>
  </conditionalFormatting>
  <conditionalFormatting sqref="M13:M14">
    <cfRule type="expression" dxfId="4698" priority="3423" stopIfTrue="1">
      <formula>$I13="TTL"</formula>
    </cfRule>
  </conditionalFormatting>
  <conditionalFormatting sqref="M13:M14">
    <cfRule type="expression" dxfId="4697" priority="3422" stopIfTrue="1">
      <formula>$I13="TTL"</formula>
    </cfRule>
  </conditionalFormatting>
  <conditionalFormatting sqref="M13:M14">
    <cfRule type="expression" dxfId="4696" priority="3421" stopIfTrue="1">
      <formula>$I13="TTL"</formula>
    </cfRule>
  </conditionalFormatting>
  <conditionalFormatting sqref="M13:M14">
    <cfRule type="expression" dxfId="4695" priority="3420" stopIfTrue="1">
      <formula>$I13="TTL"</formula>
    </cfRule>
  </conditionalFormatting>
  <conditionalFormatting sqref="M13:M14">
    <cfRule type="expression" dxfId="4694" priority="3419" stopIfTrue="1">
      <formula>$I13="TTL"</formula>
    </cfRule>
  </conditionalFormatting>
  <conditionalFormatting sqref="M13:M14">
    <cfRule type="expression" dxfId="4693" priority="3418" stopIfTrue="1">
      <formula>$I13="TTL"</formula>
    </cfRule>
  </conditionalFormatting>
  <conditionalFormatting sqref="M13:M14">
    <cfRule type="expression" dxfId="4692" priority="3417" stopIfTrue="1">
      <formula>$I13="TTL"</formula>
    </cfRule>
  </conditionalFormatting>
  <conditionalFormatting sqref="M13:M14">
    <cfRule type="expression" dxfId="4691" priority="3416" stopIfTrue="1">
      <formula>$I13="TTL"</formula>
    </cfRule>
  </conditionalFormatting>
  <conditionalFormatting sqref="M13:M14">
    <cfRule type="expression" dxfId="4690" priority="3415" stopIfTrue="1">
      <formula>$I13="TTL"</formula>
    </cfRule>
  </conditionalFormatting>
  <conditionalFormatting sqref="M13:M14">
    <cfRule type="expression" dxfId="4689" priority="3414" stopIfTrue="1">
      <formula>$I13="TTL"</formula>
    </cfRule>
  </conditionalFormatting>
  <conditionalFormatting sqref="M13:M14">
    <cfRule type="expression" dxfId="4688" priority="3413" stopIfTrue="1">
      <formula>$I13="TTL"</formula>
    </cfRule>
  </conditionalFormatting>
  <conditionalFormatting sqref="M13:M14">
    <cfRule type="expression" dxfId="4687" priority="3412" stopIfTrue="1">
      <formula>$I13="TTL"</formula>
    </cfRule>
  </conditionalFormatting>
  <conditionalFormatting sqref="M13:M14">
    <cfRule type="expression" dxfId="4686" priority="3411" stopIfTrue="1">
      <formula>$I13="TTL"</formula>
    </cfRule>
  </conditionalFormatting>
  <conditionalFormatting sqref="M13:M14">
    <cfRule type="expression" dxfId="4685" priority="3410" stopIfTrue="1">
      <formula>$I13="TTL"</formula>
    </cfRule>
  </conditionalFormatting>
  <conditionalFormatting sqref="M13:M14">
    <cfRule type="expression" dxfId="4684" priority="3409" stopIfTrue="1">
      <formula>$I13="TTL"</formula>
    </cfRule>
  </conditionalFormatting>
  <conditionalFormatting sqref="M13:M14">
    <cfRule type="expression" dxfId="4683" priority="3408" stopIfTrue="1">
      <formula>$I13="TTL"</formula>
    </cfRule>
  </conditionalFormatting>
  <conditionalFormatting sqref="M13:M14">
    <cfRule type="expression" dxfId="4682" priority="3407" stopIfTrue="1">
      <formula>$I13="TTL"</formula>
    </cfRule>
  </conditionalFormatting>
  <conditionalFormatting sqref="M13:M14">
    <cfRule type="expression" dxfId="4681" priority="3406" stopIfTrue="1">
      <formula>$I13="TTL"</formula>
    </cfRule>
  </conditionalFormatting>
  <conditionalFormatting sqref="M13:M14">
    <cfRule type="expression" dxfId="4680" priority="3405" stopIfTrue="1">
      <formula>$I13="TTL"</formula>
    </cfRule>
  </conditionalFormatting>
  <conditionalFormatting sqref="M13:M14">
    <cfRule type="expression" dxfId="4679" priority="3404" stopIfTrue="1">
      <formula>$I13="TTL"</formula>
    </cfRule>
  </conditionalFormatting>
  <conditionalFormatting sqref="M13:M14">
    <cfRule type="expression" dxfId="4678" priority="3403" stopIfTrue="1">
      <formula>$I13="TTL"</formula>
    </cfRule>
  </conditionalFormatting>
  <conditionalFormatting sqref="M13:M14">
    <cfRule type="expression" dxfId="4677" priority="3402" stopIfTrue="1">
      <formula>$I13="TTL"</formula>
    </cfRule>
  </conditionalFormatting>
  <conditionalFormatting sqref="M13:M14">
    <cfRule type="expression" dxfId="4676" priority="3401" stopIfTrue="1">
      <formula>$I13="TTL"</formula>
    </cfRule>
  </conditionalFormatting>
  <conditionalFormatting sqref="M13:M14">
    <cfRule type="expression" dxfId="4675" priority="3400" stopIfTrue="1">
      <formula>$I13="TTL"</formula>
    </cfRule>
  </conditionalFormatting>
  <conditionalFormatting sqref="M13:M14">
    <cfRule type="expression" dxfId="4674" priority="3399" stopIfTrue="1">
      <formula>$I13="TTL"</formula>
    </cfRule>
  </conditionalFormatting>
  <conditionalFormatting sqref="M13:M14">
    <cfRule type="expression" dxfId="4673" priority="3398" stopIfTrue="1">
      <formula>$I13="TTL"</formula>
    </cfRule>
  </conditionalFormatting>
  <conditionalFormatting sqref="M13:M14">
    <cfRule type="expression" dxfId="4672" priority="3397" stopIfTrue="1">
      <formula>$I13="TTL"</formula>
    </cfRule>
  </conditionalFormatting>
  <conditionalFormatting sqref="M13:M14">
    <cfRule type="expression" dxfId="4671" priority="3396" stopIfTrue="1">
      <formula>$I13="TTL"</formula>
    </cfRule>
  </conditionalFormatting>
  <conditionalFormatting sqref="M13:M14">
    <cfRule type="expression" dxfId="4670" priority="3395" stopIfTrue="1">
      <formula>$I13="TTL"</formula>
    </cfRule>
  </conditionalFormatting>
  <conditionalFormatting sqref="M13:M14">
    <cfRule type="expression" dxfId="4669" priority="3394" stopIfTrue="1">
      <formula>$I13="TTL"</formula>
    </cfRule>
  </conditionalFormatting>
  <conditionalFormatting sqref="M13:M14">
    <cfRule type="expression" dxfId="4668" priority="3393" stopIfTrue="1">
      <formula>$I13="TTL"</formula>
    </cfRule>
  </conditionalFormatting>
  <conditionalFormatting sqref="M13:M14">
    <cfRule type="expression" dxfId="4667" priority="3392" stopIfTrue="1">
      <formula>$I13="TTL"</formula>
    </cfRule>
  </conditionalFormatting>
  <conditionalFormatting sqref="M13:M14">
    <cfRule type="expression" dxfId="4666" priority="3391" stopIfTrue="1">
      <formula>$I13="TTL"</formula>
    </cfRule>
  </conditionalFormatting>
  <conditionalFormatting sqref="M13:M14">
    <cfRule type="expression" dxfId="4665" priority="3390" stopIfTrue="1">
      <formula>$I13="TTL"</formula>
    </cfRule>
  </conditionalFormatting>
  <conditionalFormatting sqref="M13:M14">
    <cfRule type="expression" dxfId="4664" priority="3389" stopIfTrue="1">
      <formula>$I13="TTL"</formula>
    </cfRule>
  </conditionalFormatting>
  <conditionalFormatting sqref="M13:M14">
    <cfRule type="expression" dxfId="4663" priority="3388" stopIfTrue="1">
      <formula>$I13="TTL"</formula>
    </cfRule>
  </conditionalFormatting>
  <conditionalFormatting sqref="M13:M14">
    <cfRule type="expression" dxfId="4662" priority="3387" stopIfTrue="1">
      <formula>$I13="TTL"</formula>
    </cfRule>
  </conditionalFormatting>
  <conditionalFormatting sqref="M13:M14">
    <cfRule type="expression" dxfId="4661" priority="3386" stopIfTrue="1">
      <formula>$I13="TTL"</formula>
    </cfRule>
  </conditionalFormatting>
  <conditionalFormatting sqref="M13:M14">
    <cfRule type="expression" dxfId="4660" priority="3385" stopIfTrue="1">
      <formula>$I13="TTL"</formula>
    </cfRule>
  </conditionalFormatting>
  <conditionalFormatting sqref="M13:M14">
    <cfRule type="expression" dxfId="4659" priority="3384" stopIfTrue="1">
      <formula>$I13="TTL"</formula>
    </cfRule>
  </conditionalFormatting>
  <conditionalFormatting sqref="M13:M14">
    <cfRule type="expression" dxfId="4658" priority="3383" stopIfTrue="1">
      <formula>$I13="TTL"</formula>
    </cfRule>
  </conditionalFormatting>
  <conditionalFormatting sqref="M13:M14">
    <cfRule type="expression" dxfId="4657" priority="3382" stopIfTrue="1">
      <formula>$I13="TTL"</formula>
    </cfRule>
  </conditionalFormatting>
  <conditionalFormatting sqref="M13:M14">
    <cfRule type="expression" dxfId="4656" priority="3381" stopIfTrue="1">
      <formula>$I13="TTL"</formula>
    </cfRule>
  </conditionalFormatting>
  <conditionalFormatting sqref="M13:M14">
    <cfRule type="expression" dxfId="4655" priority="3380" stopIfTrue="1">
      <formula>$I13="TTL"</formula>
    </cfRule>
  </conditionalFormatting>
  <conditionalFormatting sqref="M13:M14">
    <cfRule type="expression" dxfId="4654" priority="3379" stopIfTrue="1">
      <formula>$I13="TTL"</formula>
    </cfRule>
  </conditionalFormatting>
  <conditionalFormatting sqref="M13:M14">
    <cfRule type="expression" dxfId="4653" priority="3378" stopIfTrue="1">
      <formula>$I13="TTL"</formula>
    </cfRule>
  </conditionalFormatting>
  <conditionalFormatting sqref="M13:M14">
    <cfRule type="expression" dxfId="4652" priority="3377" stopIfTrue="1">
      <formula>$I13="TTL"</formula>
    </cfRule>
  </conditionalFormatting>
  <conditionalFormatting sqref="M13:M14">
    <cfRule type="expression" dxfId="4651" priority="3376" stopIfTrue="1">
      <formula>$I13="TTL"</formula>
    </cfRule>
  </conditionalFormatting>
  <conditionalFormatting sqref="M13:M14">
    <cfRule type="expression" dxfId="4650" priority="3375" stopIfTrue="1">
      <formula>$I13="TTL"</formula>
    </cfRule>
  </conditionalFormatting>
  <conditionalFormatting sqref="M13:M14">
    <cfRule type="expression" dxfId="4649" priority="3374" stopIfTrue="1">
      <formula>$I13="TTL"</formula>
    </cfRule>
  </conditionalFormatting>
  <conditionalFormatting sqref="M13:M14">
    <cfRule type="expression" dxfId="4648" priority="3373" stopIfTrue="1">
      <formula>$I13="TTL"</formula>
    </cfRule>
  </conditionalFormatting>
  <conditionalFormatting sqref="M13:M14">
    <cfRule type="expression" dxfId="4647" priority="3372" stopIfTrue="1">
      <formula>$I13="TTL"</formula>
    </cfRule>
  </conditionalFormatting>
  <conditionalFormatting sqref="M13:M14">
    <cfRule type="expression" dxfId="4646" priority="3371" stopIfTrue="1">
      <formula>$I13="TTL"</formula>
    </cfRule>
  </conditionalFormatting>
  <conditionalFormatting sqref="M13:M14">
    <cfRule type="expression" dxfId="4645" priority="3370" stopIfTrue="1">
      <formula>$I13="TTL"</formula>
    </cfRule>
  </conditionalFormatting>
  <conditionalFormatting sqref="M13:M14">
    <cfRule type="expression" dxfId="4644" priority="3369" stopIfTrue="1">
      <formula>$I13="TTL"</formula>
    </cfRule>
  </conditionalFormatting>
  <conditionalFormatting sqref="M13:M14">
    <cfRule type="expression" dxfId="4643" priority="3368" stopIfTrue="1">
      <formula>$I13="TTL"</formula>
    </cfRule>
  </conditionalFormatting>
  <conditionalFormatting sqref="M13:M14">
    <cfRule type="expression" dxfId="4642" priority="3367" stopIfTrue="1">
      <formula>$I13="TTL"</formula>
    </cfRule>
  </conditionalFormatting>
  <conditionalFormatting sqref="M13:M14">
    <cfRule type="expression" dxfId="4641" priority="3366" stopIfTrue="1">
      <formula>$I13="TTL"</formula>
    </cfRule>
  </conditionalFormatting>
  <conditionalFormatting sqref="M13:M14">
    <cfRule type="expression" dxfId="4640" priority="3365" stopIfTrue="1">
      <formula>$I13="TTL"</formula>
    </cfRule>
  </conditionalFormatting>
  <conditionalFormatting sqref="M13:M14">
    <cfRule type="expression" dxfId="4639" priority="3364" stopIfTrue="1">
      <formula>$I13="TTL"</formula>
    </cfRule>
  </conditionalFormatting>
  <conditionalFormatting sqref="M13:M14">
    <cfRule type="expression" dxfId="4638" priority="3363" stopIfTrue="1">
      <formula>$I13="TTL"</formula>
    </cfRule>
  </conditionalFormatting>
  <conditionalFormatting sqref="M13:M14">
    <cfRule type="expression" dxfId="4637" priority="3362" stopIfTrue="1">
      <formula>$I13="TTL"</formula>
    </cfRule>
  </conditionalFormatting>
  <conditionalFormatting sqref="M13:M14">
    <cfRule type="expression" dxfId="4636" priority="3361" stopIfTrue="1">
      <formula>$I13="TTL"</formula>
    </cfRule>
  </conditionalFormatting>
  <conditionalFormatting sqref="M13:M14">
    <cfRule type="expression" dxfId="4635" priority="3360" stopIfTrue="1">
      <formula>$I13="TTL"</formula>
    </cfRule>
  </conditionalFormatting>
  <conditionalFormatting sqref="M13:M14">
    <cfRule type="expression" dxfId="4634" priority="3359" stopIfTrue="1">
      <formula>$I13="TTL"</formula>
    </cfRule>
  </conditionalFormatting>
  <conditionalFormatting sqref="M13:M14">
    <cfRule type="expression" dxfId="4633" priority="3358" stopIfTrue="1">
      <formula>$I13="TTL"</formula>
    </cfRule>
  </conditionalFormatting>
  <conditionalFormatting sqref="M13:M14">
    <cfRule type="expression" dxfId="4632" priority="3357" stopIfTrue="1">
      <formula>$I13="TTL"</formula>
    </cfRule>
  </conditionalFormatting>
  <conditionalFormatting sqref="M13:M14">
    <cfRule type="expression" dxfId="4631" priority="3356" stopIfTrue="1">
      <formula>$I13="TTL"</formula>
    </cfRule>
  </conditionalFormatting>
  <conditionalFormatting sqref="M13:M14">
    <cfRule type="expression" dxfId="4630" priority="3355" stopIfTrue="1">
      <formula>$I13="TTL"</formula>
    </cfRule>
  </conditionalFormatting>
  <conditionalFormatting sqref="M13:M14">
    <cfRule type="expression" dxfId="4629" priority="3354" stopIfTrue="1">
      <formula>$I13="TTL"</formula>
    </cfRule>
  </conditionalFormatting>
  <conditionalFormatting sqref="M13:M14">
    <cfRule type="expression" dxfId="4628" priority="3353" stopIfTrue="1">
      <formula>$I13="TTL"</formula>
    </cfRule>
  </conditionalFormatting>
  <conditionalFormatting sqref="M13:M14">
    <cfRule type="expression" dxfId="4627" priority="3352" stopIfTrue="1">
      <formula>$I13="TTL"</formula>
    </cfRule>
  </conditionalFormatting>
  <conditionalFormatting sqref="M13:M14">
    <cfRule type="expression" dxfId="4626" priority="3351" stopIfTrue="1">
      <formula>$I13="TTL"</formula>
    </cfRule>
  </conditionalFormatting>
  <conditionalFormatting sqref="M13:M14">
    <cfRule type="expression" dxfId="4625" priority="3350" stopIfTrue="1">
      <formula>$I13="TTL"</formula>
    </cfRule>
  </conditionalFormatting>
  <conditionalFormatting sqref="M13:M14">
    <cfRule type="expression" dxfId="4624" priority="3349" stopIfTrue="1">
      <formula>$I13="TTL"</formula>
    </cfRule>
  </conditionalFormatting>
  <conditionalFormatting sqref="M13:M14">
    <cfRule type="expression" dxfId="4623" priority="3348" stopIfTrue="1">
      <formula>$I13="TTL"</formula>
    </cfRule>
  </conditionalFormatting>
  <conditionalFormatting sqref="M13:M14">
    <cfRule type="expression" dxfId="4622" priority="3347" stopIfTrue="1">
      <formula>$I13="TTL"</formula>
    </cfRule>
  </conditionalFormatting>
  <conditionalFormatting sqref="M13:M14">
    <cfRule type="expression" dxfId="4621" priority="3346" stopIfTrue="1">
      <formula>$I13="TTL"</formula>
    </cfRule>
  </conditionalFormatting>
  <conditionalFormatting sqref="M13:M14">
    <cfRule type="expression" dxfId="4620" priority="3345" stopIfTrue="1">
      <formula>$I13="TTL"</formula>
    </cfRule>
  </conditionalFormatting>
  <conditionalFormatting sqref="M13:M14">
    <cfRule type="expression" dxfId="4619" priority="3344" stopIfTrue="1">
      <formula>$I13="TTL"</formula>
    </cfRule>
  </conditionalFormatting>
  <conditionalFormatting sqref="M13:M14">
    <cfRule type="expression" dxfId="4618" priority="3343" stopIfTrue="1">
      <formula>$I13="TTL"</formula>
    </cfRule>
  </conditionalFormatting>
  <conditionalFormatting sqref="M13:M14">
    <cfRule type="expression" dxfId="4617" priority="3342" stopIfTrue="1">
      <formula>$I13="TTL"</formula>
    </cfRule>
  </conditionalFormatting>
  <conditionalFormatting sqref="M13:M14">
    <cfRule type="expression" dxfId="4616" priority="3341" stopIfTrue="1">
      <formula>$I13="TTL"</formula>
    </cfRule>
  </conditionalFormatting>
  <conditionalFormatting sqref="M13:M14">
    <cfRule type="expression" dxfId="4615" priority="3340" stopIfTrue="1">
      <formula>$I13="TTL"</formula>
    </cfRule>
  </conditionalFormatting>
  <conditionalFormatting sqref="M13:M14">
    <cfRule type="expression" dxfId="4614" priority="3339" stopIfTrue="1">
      <formula>$I13="TTL"</formula>
    </cfRule>
  </conditionalFormatting>
  <conditionalFormatting sqref="M13:M14">
    <cfRule type="expression" dxfId="4613" priority="3338" stopIfTrue="1">
      <formula>$I13="TTL"</formula>
    </cfRule>
  </conditionalFormatting>
  <conditionalFormatting sqref="M13:M14">
    <cfRule type="expression" dxfId="4612" priority="3337" stopIfTrue="1">
      <formula>$I13="TTL"</formula>
    </cfRule>
  </conditionalFormatting>
  <conditionalFormatting sqref="M13:M14">
    <cfRule type="expression" dxfId="4611" priority="3336" stopIfTrue="1">
      <formula>$I13="TTL"</formula>
    </cfRule>
  </conditionalFormatting>
  <conditionalFormatting sqref="M13:M14">
    <cfRule type="expression" dxfId="4610" priority="3335" stopIfTrue="1">
      <formula>$I13="TTL"</formula>
    </cfRule>
  </conditionalFormatting>
  <conditionalFormatting sqref="M13:M14">
    <cfRule type="expression" dxfId="4609" priority="3334" stopIfTrue="1">
      <formula>$I13="TTL"</formula>
    </cfRule>
  </conditionalFormatting>
  <conditionalFormatting sqref="M13:M14">
    <cfRule type="expression" dxfId="4608" priority="3333" stopIfTrue="1">
      <formula>$I13="TTL"</formula>
    </cfRule>
  </conditionalFormatting>
  <conditionalFormatting sqref="M13:M14">
    <cfRule type="expression" dxfId="4607" priority="3332" stopIfTrue="1">
      <formula>$I13="TTL"</formula>
    </cfRule>
  </conditionalFormatting>
  <conditionalFormatting sqref="M13:M14">
    <cfRule type="expression" dxfId="4606" priority="3331" stopIfTrue="1">
      <formula>$I13="TTL"</formula>
    </cfRule>
  </conditionalFormatting>
  <conditionalFormatting sqref="M13:M14">
    <cfRule type="expression" dxfId="4605" priority="3330" stopIfTrue="1">
      <formula>$I13="TTL"</formula>
    </cfRule>
  </conditionalFormatting>
  <conditionalFormatting sqref="M13:M14">
    <cfRule type="expression" dxfId="4604" priority="3329" stopIfTrue="1">
      <formula>$I13="TTL"</formula>
    </cfRule>
  </conditionalFormatting>
  <conditionalFormatting sqref="M13:M14">
    <cfRule type="expression" dxfId="4603" priority="3328" stopIfTrue="1">
      <formula>$I13="TTL"</formula>
    </cfRule>
  </conditionalFormatting>
  <conditionalFormatting sqref="M13:M14">
    <cfRule type="expression" dxfId="4602" priority="3327" stopIfTrue="1">
      <formula>$I13="TTL"</formula>
    </cfRule>
  </conditionalFormatting>
  <conditionalFormatting sqref="M13:M14">
    <cfRule type="expression" dxfId="4601" priority="3326" stopIfTrue="1">
      <formula>$I13="TTL"</formula>
    </cfRule>
  </conditionalFormatting>
  <conditionalFormatting sqref="M13:M14">
    <cfRule type="expression" dxfId="4600" priority="3325" stopIfTrue="1">
      <formula>$I13="TTL"</formula>
    </cfRule>
  </conditionalFormatting>
  <conditionalFormatting sqref="M13:M14">
    <cfRule type="expression" dxfId="4599" priority="3324" stopIfTrue="1">
      <formula>$I13="TTL"</formula>
    </cfRule>
  </conditionalFormatting>
  <conditionalFormatting sqref="M13:M14">
    <cfRule type="expression" dxfId="4598" priority="3323" stopIfTrue="1">
      <formula>$I13="TTL"</formula>
    </cfRule>
  </conditionalFormatting>
  <conditionalFormatting sqref="M13:M14">
    <cfRule type="expression" dxfId="4597" priority="3322" stopIfTrue="1">
      <formula>$I13="TTL"</formula>
    </cfRule>
  </conditionalFormatting>
  <conditionalFormatting sqref="M13:M14">
    <cfRule type="expression" dxfId="4596" priority="3321" stopIfTrue="1">
      <formula>$I13="TTL"</formula>
    </cfRule>
  </conditionalFormatting>
  <conditionalFormatting sqref="M13:M14">
    <cfRule type="expression" dxfId="4595" priority="3320" stopIfTrue="1">
      <formula>$I13="TTL"</formula>
    </cfRule>
  </conditionalFormatting>
  <conditionalFormatting sqref="M13:M14">
    <cfRule type="expression" dxfId="4594" priority="3319" stopIfTrue="1">
      <formula>$I13="TTL"</formula>
    </cfRule>
  </conditionalFormatting>
  <conditionalFormatting sqref="M13:M14">
    <cfRule type="expression" dxfId="4593" priority="3318" stopIfTrue="1">
      <formula>$I13="TTL"</formula>
    </cfRule>
  </conditionalFormatting>
  <conditionalFormatting sqref="M13:M14">
    <cfRule type="expression" dxfId="4592" priority="3317" stopIfTrue="1">
      <formula>$I13="TTL"</formula>
    </cfRule>
  </conditionalFormatting>
  <conditionalFormatting sqref="M13:M14">
    <cfRule type="expression" dxfId="4591" priority="3316" stopIfTrue="1">
      <formula>$I13="TTL"</formula>
    </cfRule>
  </conditionalFormatting>
  <conditionalFormatting sqref="M13:M14">
    <cfRule type="expression" dxfId="4590" priority="3315" stopIfTrue="1">
      <formula>$I13="TTL"</formula>
    </cfRule>
  </conditionalFormatting>
  <conditionalFormatting sqref="M13:M14">
    <cfRule type="expression" dxfId="4589" priority="3314" stopIfTrue="1">
      <formula>$I13="TTL"</formula>
    </cfRule>
  </conditionalFormatting>
  <conditionalFormatting sqref="M13:M14">
    <cfRule type="expression" dxfId="4588" priority="3313" stopIfTrue="1">
      <formula>$I13="TTL"</formula>
    </cfRule>
  </conditionalFormatting>
  <conditionalFormatting sqref="M13:M14">
    <cfRule type="expression" dxfId="4587" priority="3312" stopIfTrue="1">
      <formula>$I13="TTL"</formula>
    </cfRule>
  </conditionalFormatting>
  <conditionalFormatting sqref="M13:M14">
    <cfRule type="expression" dxfId="4586" priority="3311" stopIfTrue="1">
      <formula>$I13="TTL"</formula>
    </cfRule>
  </conditionalFormatting>
  <conditionalFormatting sqref="M13:M14">
    <cfRule type="expression" dxfId="4585" priority="3310" stopIfTrue="1">
      <formula>$I13="TTL"</formula>
    </cfRule>
  </conditionalFormatting>
  <conditionalFormatting sqref="M13:M14">
    <cfRule type="expression" dxfId="4584" priority="3309" stopIfTrue="1">
      <formula>$I13="TTL"</formula>
    </cfRule>
  </conditionalFormatting>
  <conditionalFormatting sqref="M13:M14">
    <cfRule type="expression" dxfId="4583" priority="3308" stopIfTrue="1">
      <formula>$I13="TTL"</formula>
    </cfRule>
  </conditionalFormatting>
  <conditionalFormatting sqref="M13:M14">
    <cfRule type="expression" dxfId="4582" priority="3307" stopIfTrue="1">
      <formula>$I13="TTL"</formula>
    </cfRule>
  </conditionalFormatting>
  <conditionalFormatting sqref="M13:M14">
    <cfRule type="expression" dxfId="4581" priority="3306" stopIfTrue="1">
      <formula>$I13="TTL"</formula>
    </cfRule>
  </conditionalFormatting>
  <conditionalFormatting sqref="M13:M14">
    <cfRule type="expression" dxfId="4580" priority="3305" stopIfTrue="1">
      <formula>$I13="TTL"</formula>
    </cfRule>
  </conditionalFormatting>
  <conditionalFormatting sqref="M13:M14">
    <cfRule type="expression" dxfId="4579" priority="3304" stopIfTrue="1">
      <formula>$I13="TTL"</formula>
    </cfRule>
  </conditionalFormatting>
  <conditionalFormatting sqref="M13:M14">
    <cfRule type="expression" dxfId="4578" priority="3303" stopIfTrue="1">
      <formula>$I13="TTL"</formula>
    </cfRule>
  </conditionalFormatting>
  <conditionalFormatting sqref="M13:M14">
    <cfRule type="expression" dxfId="4577" priority="3302" stopIfTrue="1">
      <formula>$I13="TTL"</formula>
    </cfRule>
  </conditionalFormatting>
  <conditionalFormatting sqref="M13:M14">
    <cfRule type="expression" dxfId="4576" priority="3301" stopIfTrue="1">
      <formula>$I13="TTL"</formula>
    </cfRule>
  </conditionalFormatting>
  <conditionalFormatting sqref="M13:M14">
    <cfRule type="expression" dxfId="4575" priority="3300" stopIfTrue="1">
      <formula>$I13="TTL"</formula>
    </cfRule>
  </conditionalFormatting>
  <conditionalFormatting sqref="M13:M14">
    <cfRule type="expression" dxfId="4574" priority="3299" stopIfTrue="1">
      <formula>$I13="TTL"</formula>
    </cfRule>
  </conditionalFormatting>
  <conditionalFormatting sqref="M13:M14">
    <cfRule type="expression" dxfId="4573" priority="3298" stopIfTrue="1">
      <formula>$I13="TTL"</formula>
    </cfRule>
  </conditionalFormatting>
  <conditionalFormatting sqref="M13:M14">
    <cfRule type="expression" dxfId="4572" priority="3297" stopIfTrue="1">
      <formula>$I13="TTL"</formula>
    </cfRule>
  </conditionalFormatting>
  <conditionalFormatting sqref="M13:M14">
    <cfRule type="expression" dxfId="4571" priority="3296" stopIfTrue="1">
      <formula>$I13="TTL"</formula>
    </cfRule>
  </conditionalFormatting>
  <conditionalFormatting sqref="M13:M14">
    <cfRule type="expression" dxfId="4570" priority="3295" stopIfTrue="1">
      <formula>$I13="TTL"</formula>
    </cfRule>
  </conditionalFormatting>
  <conditionalFormatting sqref="M13:M14">
    <cfRule type="expression" dxfId="4569" priority="3294" stopIfTrue="1">
      <formula>$I13="TTL"</formula>
    </cfRule>
  </conditionalFormatting>
  <conditionalFormatting sqref="M13:M14">
    <cfRule type="expression" dxfId="4568" priority="3293" stopIfTrue="1">
      <formula>$I13="TTL"</formula>
    </cfRule>
  </conditionalFormatting>
  <conditionalFormatting sqref="M13:M14">
    <cfRule type="expression" dxfId="4567" priority="3292" stopIfTrue="1">
      <formula>$I13="TTL"</formula>
    </cfRule>
  </conditionalFormatting>
  <conditionalFormatting sqref="M13:M14">
    <cfRule type="expression" dxfId="4566" priority="3291" stopIfTrue="1">
      <formula>$I13="TTL"</formula>
    </cfRule>
  </conditionalFormatting>
  <conditionalFormatting sqref="M13:M14">
    <cfRule type="expression" dxfId="4565" priority="3290" stopIfTrue="1">
      <formula>$I13="TTL"</formula>
    </cfRule>
  </conditionalFormatting>
  <conditionalFormatting sqref="M13:M14">
    <cfRule type="expression" dxfId="4564" priority="3289" stopIfTrue="1">
      <formula>$I13="TTL"</formula>
    </cfRule>
  </conditionalFormatting>
  <conditionalFormatting sqref="M13:M14">
    <cfRule type="expression" dxfId="4563" priority="3288" stopIfTrue="1">
      <formula>$I13="TTL"</formula>
    </cfRule>
  </conditionalFormatting>
  <conditionalFormatting sqref="M13:M14">
    <cfRule type="expression" dxfId="4562" priority="3287" stopIfTrue="1">
      <formula>$I13="TTL"</formula>
    </cfRule>
  </conditionalFormatting>
  <conditionalFormatting sqref="M13:M14">
    <cfRule type="expression" dxfId="4561" priority="3286" stopIfTrue="1">
      <formula>$I13="TTL"</formula>
    </cfRule>
  </conditionalFormatting>
  <conditionalFormatting sqref="M13:M14">
    <cfRule type="expression" dxfId="4560" priority="3285" stopIfTrue="1">
      <formula>$I13="TTL"</formula>
    </cfRule>
  </conditionalFormatting>
  <conditionalFormatting sqref="M13:M14">
    <cfRule type="expression" dxfId="4559" priority="3284" stopIfTrue="1">
      <formula>$I13="TTL"</formula>
    </cfRule>
  </conditionalFormatting>
  <conditionalFormatting sqref="M13:M14">
    <cfRule type="expression" dxfId="4558" priority="3283" stopIfTrue="1">
      <formula>$I13="TTL"</formula>
    </cfRule>
  </conditionalFormatting>
  <conditionalFormatting sqref="M13:M14">
    <cfRule type="expression" dxfId="4557" priority="3282" stopIfTrue="1">
      <formula>$I13="TTL"</formula>
    </cfRule>
  </conditionalFormatting>
  <conditionalFormatting sqref="M13:M14">
    <cfRule type="expression" dxfId="4556" priority="3281" stopIfTrue="1">
      <formula>$I13="TTL"</formula>
    </cfRule>
  </conditionalFormatting>
  <conditionalFormatting sqref="M13:M14">
    <cfRule type="expression" dxfId="4555" priority="3280" stopIfTrue="1">
      <formula>$I13="TTL"</formula>
    </cfRule>
  </conditionalFormatting>
  <conditionalFormatting sqref="M13:M14">
    <cfRule type="expression" dxfId="4554" priority="3279" stopIfTrue="1">
      <formula>$I13="TTL"</formula>
    </cfRule>
  </conditionalFormatting>
  <conditionalFormatting sqref="M13:M14">
    <cfRule type="expression" dxfId="4553" priority="3278" stopIfTrue="1">
      <formula>$I13="TTL"</formula>
    </cfRule>
  </conditionalFormatting>
  <conditionalFormatting sqref="M13:M14">
    <cfRule type="expression" dxfId="4552" priority="3277" stopIfTrue="1">
      <formula>$I13="TTL"</formula>
    </cfRule>
  </conditionalFormatting>
  <conditionalFormatting sqref="M13:M14">
    <cfRule type="expression" dxfId="4551" priority="3276" stopIfTrue="1">
      <formula>$I13="TTL"</formula>
    </cfRule>
  </conditionalFormatting>
  <conditionalFormatting sqref="M13:M14">
    <cfRule type="expression" dxfId="4550" priority="3275" stopIfTrue="1">
      <formula>$I13="TTL"</formula>
    </cfRule>
  </conditionalFormatting>
  <conditionalFormatting sqref="M13:M14">
    <cfRule type="expression" dxfId="4549" priority="3274" stopIfTrue="1">
      <formula>$I13="TTL"</formula>
    </cfRule>
  </conditionalFormatting>
  <conditionalFormatting sqref="M13:M14">
    <cfRule type="expression" dxfId="4548" priority="3273" stopIfTrue="1">
      <formula>$I13="TTL"</formula>
    </cfRule>
  </conditionalFormatting>
  <conditionalFormatting sqref="M13:M14">
    <cfRule type="expression" dxfId="4547" priority="3272" stopIfTrue="1">
      <formula>$I13="TTL"</formula>
    </cfRule>
  </conditionalFormatting>
  <conditionalFormatting sqref="M13:M14">
    <cfRule type="expression" dxfId="4546" priority="3271" stopIfTrue="1">
      <formula>$I13="TTL"</formula>
    </cfRule>
  </conditionalFormatting>
  <conditionalFormatting sqref="M13:M14">
    <cfRule type="expression" dxfId="4545" priority="3270" stopIfTrue="1">
      <formula>$I13="TTL"</formula>
    </cfRule>
  </conditionalFormatting>
  <conditionalFormatting sqref="M13:M14">
    <cfRule type="expression" dxfId="4544" priority="3269" stopIfTrue="1">
      <formula>$I13="TTL"</formula>
    </cfRule>
  </conditionalFormatting>
  <conditionalFormatting sqref="M13:M14">
    <cfRule type="expression" dxfId="4543" priority="3268" stopIfTrue="1">
      <formula>$I13="TTL"</formula>
    </cfRule>
  </conditionalFormatting>
  <conditionalFormatting sqref="M13:M14">
    <cfRule type="expression" dxfId="4542" priority="3267" stopIfTrue="1">
      <formula>$I13="TTL"</formula>
    </cfRule>
  </conditionalFormatting>
  <conditionalFormatting sqref="M13:M14">
    <cfRule type="expression" dxfId="4541" priority="3266" stopIfTrue="1">
      <formula>$I13="TTL"</formula>
    </cfRule>
  </conditionalFormatting>
  <conditionalFormatting sqref="M13:M14">
    <cfRule type="expression" dxfId="4540" priority="3265" stopIfTrue="1">
      <formula>$I13="TTL"</formula>
    </cfRule>
  </conditionalFormatting>
  <conditionalFormatting sqref="M13:M14">
    <cfRule type="expression" dxfId="4539" priority="3264" stopIfTrue="1">
      <formula>$I13="TTL"</formula>
    </cfRule>
  </conditionalFormatting>
  <conditionalFormatting sqref="M13:M14">
    <cfRule type="expression" dxfId="4538" priority="3263" stopIfTrue="1">
      <formula>$I13="TTL"</formula>
    </cfRule>
  </conditionalFormatting>
  <conditionalFormatting sqref="M13:M14">
    <cfRule type="expression" dxfId="4537" priority="3262" stopIfTrue="1">
      <formula>$I13="TTL"</formula>
    </cfRule>
  </conditionalFormatting>
  <conditionalFormatting sqref="M13:M14">
    <cfRule type="expression" dxfId="4536" priority="3261" stopIfTrue="1">
      <formula>$I13="TTL"</formula>
    </cfRule>
  </conditionalFormatting>
  <conditionalFormatting sqref="M13:M14">
    <cfRule type="expression" dxfId="4535" priority="3260" stopIfTrue="1">
      <formula>$I13="TTL"</formula>
    </cfRule>
  </conditionalFormatting>
  <conditionalFormatting sqref="M13:M14">
    <cfRule type="expression" dxfId="4534" priority="3259" stopIfTrue="1">
      <formula>$I13="TTL"</formula>
    </cfRule>
  </conditionalFormatting>
  <conditionalFormatting sqref="M13:M14">
    <cfRule type="expression" dxfId="4533" priority="3258" stopIfTrue="1">
      <formula>$I13="TTL"</formula>
    </cfRule>
  </conditionalFormatting>
  <conditionalFormatting sqref="M13:M14">
    <cfRule type="expression" dxfId="4532" priority="3257" stopIfTrue="1">
      <formula>$I13="TTL"</formula>
    </cfRule>
  </conditionalFormatting>
  <conditionalFormatting sqref="M13:M14">
    <cfRule type="expression" dxfId="4531" priority="3256" stopIfTrue="1">
      <formula>$I13="TTL"</formula>
    </cfRule>
  </conditionalFormatting>
  <conditionalFormatting sqref="M13:M14">
    <cfRule type="expression" dxfId="4530" priority="3255" stopIfTrue="1">
      <formula>$I13="TTL"</formula>
    </cfRule>
  </conditionalFormatting>
  <conditionalFormatting sqref="M13:M14">
    <cfRule type="expression" dxfId="4529" priority="3254" stopIfTrue="1">
      <formula>$I13="TTL"</formula>
    </cfRule>
  </conditionalFormatting>
  <conditionalFormatting sqref="M13:M14">
    <cfRule type="expression" dxfId="4528" priority="3253" stopIfTrue="1">
      <formula>$I13="TTL"</formula>
    </cfRule>
  </conditionalFormatting>
  <conditionalFormatting sqref="M13:M14">
    <cfRule type="expression" dxfId="4527" priority="3252" stopIfTrue="1">
      <formula>$I13="TTL"</formula>
    </cfRule>
  </conditionalFormatting>
  <conditionalFormatting sqref="M13:M14">
    <cfRule type="expression" dxfId="4526" priority="3251" stopIfTrue="1">
      <formula>$I13="TTL"</formula>
    </cfRule>
  </conditionalFormatting>
  <conditionalFormatting sqref="M13:M14">
    <cfRule type="expression" dxfId="4525" priority="3250" stopIfTrue="1">
      <formula>$I13="TTL"</formula>
    </cfRule>
  </conditionalFormatting>
  <conditionalFormatting sqref="M13:M14">
    <cfRule type="expression" dxfId="4524" priority="3249" stopIfTrue="1">
      <formula>$I13="TTL"</formula>
    </cfRule>
  </conditionalFormatting>
  <conditionalFormatting sqref="M13:M14">
    <cfRule type="expression" dxfId="4523" priority="3248" stopIfTrue="1">
      <formula>$I13="TTL"</formula>
    </cfRule>
  </conditionalFormatting>
  <conditionalFormatting sqref="M13:M14">
    <cfRule type="expression" dxfId="4522" priority="3247" stopIfTrue="1">
      <formula>$I13="TTL"</formula>
    </cfRule>
  </conditionalFormatting>
  <conditionalFormatting sqref="M13:M14">
    <cfRule type="expression" dxfId="4521" priority="3246" stopIfTrue="1">
      <formula>$I13="TTL"</formula>
    </cfRule>
  </conditionalFormatting>
  <conditionalFormatting sqref="M13:M14">
    <cfRule type="expression" dxfId="4520" priority="3245" stopIfTrue="1">
      <formula>$I13="TTL"</formula>
    </cfRule>
  </conditionalFormatting>
  <conditionalFormatting sqref="M13:M14">
    <cfRule type="expression" dxfId="4519" priority="3244" stopIfTrue="1">
      <formula>$I13="TTL"</formula>
    </cfRule>
  </conditionalFormatting>
  <conditionalFormatting sqref="M13:M14">
    <cfRule type="expression" dxfId="4518" priority="3243" stopIfTrue="1">
      <formula>$I13="TTL"</formula>
    </cfRule>
  </conditionalFormatting>
  <conditionalFormatting sqref="M13:M14">
    <cfRule type="expression" dxfId="4517" priority="3242" stopIfTrue="1">
      <formula>$I13="TTL"</formula>
    </cfRule>
  </conditionalFormatting>
  <conditionalFormatting sqref="M13:M14">
    <cfRule type="expression" dxfId="4516" priority="3241" stopIfTrue="1">
      <formula>$I13="TTL"</formula>
    </cfRule>
  </conditionalFormatting>
  <conditionalFormatting sqref="M13:M14">
    <cfRule type="expression" dxfId="4515" priority="3240" stopIfTrue="1">
      <formula>$I13="TTL"</formula>
    </cfRule>
  </conditionalFormatting>
  <conditionalFormatting sqref="M13:M14">
    <cfRule type="expression" dxfId="4514" priority="3239" stopIfTrue="1">
      <formula>$I13="TTL"</formula>
    </cfRule>
  </conditionalFormatting>
  <conditionalFormatting sqref="M13:M14">
    <cfRule type="expression" dxfId="4513" priority="3238" stopIfTrue="1">
      <formula>$I13="TTL"</formula>
    </cfRule>
  </conditionalFormatting>
  <conditionalFormatting sqref="M13:M14">
    <cfRule type="expression" dxfId="4512" priority="3237" stopIfTrue="1">
      <formula>$I13="TTL"</formula>
    </cfRule>
  </conditionalFormatting>
  <conditionalFormatting sqref="M13:M14">
    <cfRule type="expression" dxfId="4511" priority="3236" stopIfTrue="1">
      <formula>$I13="TTL"</formula>
    </cfRule>
  </conditionalFormatting>
  <conditionalFormatting sqref="M13:M14">
    <cfRule type="expression" dxfId="4510" priority="3235" stopIfTrue="1">
      <formula>$I13="TTL"</formula>
    </cfRule>
  </conditionalFormatting>
  <conditionalFormatting sqref="M13:M14">
    <cfRule type="expression" dxfId="4509" priority="3234" stopIfTrue="1">
      <formula>$I13="TTL"</formula>
    </cfRule>
  </conditionalFormatting>
  <conditionalFormatting sqref="M13:M14">
    <cfRule type="expression" dxfId="4508" priority="3233" stopIfTrue="1">
      <formula>$I13="TTL"</formula>
    </cfRule>
  </conditionalFormatting>
  <conditionalFormatting sqref="M13:M14">
    <cfRule type="expression" dxfId="4507" priority="3232" stopIfTrue="1">
      <formula>$I13="TTL"</formula>
    </cfRule>
  </conditionalFormatting>
  <conditionalFormatting sqref="M13:M14">
    <cfRule type="expression" dxfId="4506" priority="3231" stopIfTrue="1">
      <formula>$I13="TTL"</formula>
    </cfRule>
  </conditionalFormatting>
  <conditionalFormatting sqref="M13:M14">
    <cfRule type="expression" dxfId="4505" priority="3230" stopIfTrue="1">
      <formula>$I13="TTL"</formula>
    </cfRule>
  </conditionalFormatting>
  <conditionalFormatting sqref="M13:M14">
    <cfRule type="expression" dxfId="4504" priority="3229" stopIfTrue="1">
      <formula>$I13="TTL"</formula>
    </cfRule>
  </conditionalFormatting>
  <conditionalFormatting sqref="M13:M14">
    <cfRule type="expression" dxfId="4503" priority="3228" stopIfTrue="1">
      <formula>$I13="TTL"</formula>
    </cfRule>
  </conditionalFormatting>
  <conditionalFormatting sqref="M13:M14">
    <cfRule type="expression" dxfId="4502" priority="3227" stopIfTrue="1">
      <formula>$I13="TTL"</formula>
    </cfRule>
  </conditionalFormatting>
  <conditionalFormatting sqref="M13:M14">
    <cfRule type="expression" dxfId="4501" priority="3226" stopIfTrue="1">
      <formula>$I13="TTL"</formula>
    </cfRule>
  </conditionalFormatting>
  <conditionalFormatting sqref="M13:M14">
    <cfRule type="expression" dxfId="4500" priority="3225" stopIfTrue="1">
      <formula>$I13="TTL"</formula>
    </cfRule>
  </conditionalFormatting>
  <conditionalFormatting sqref="M13:M14">
    <cfRule type="expression" dxfId="4499" priority="3224" stopIfTrue="1">
      <formula>$I13="TTL"</formula>
    </cfRule>
  </conditionalFormatting>
  <conditionalFormatting sqref="M13:M14">
    <cfRule type="expression" dxfId="4498" priority="3223" stopIfTrue="1">
      <formula>$I13="TTL"</formula>
    </cfRule>
  </conditionalFormatting>
  <conditionalFormatting sqref="M13:M14">
    <cfRule type="expression" dxfId="4497" priority="3222" stopIfTrue="1">
      <formula>$I13="TTL"</formula>
    </cfRule>
  </conditionalFormatting>
  <conditionalFormatting sqref="M13:M14">
    <cfRule type="expression" dxfId="4496" priority="3221" stopIfTrue="1">
      <formula>$I13="TTL"</formula>
    </cfRule>
  </conditionalFormatting>
  <conditionalFormatting sqref="M13:M14">
    <cfRule type="expression" dxfId="4495" priority="3220" stopIfTrue="1">
      <formula>$I13="TTL"</formula>
    </cfRule>
  </conditionalFormatting>
  <conditionalFormatting sqref="M13:M14">
    <cfRule type="expression" dxfId="4494" priority="3219" stopIfTrue="1">
      <formula>$I13="TTL"</formula>
    </cfRule>
  </conditionalFormatting>
  <conditionalFormatting sqref="M13:M14">
    <cfRule type="expression" dxfId="4493" priority="3218" stopIfTrue="1">
      <formula>$I13="TTL"</formula>
    </cfRule>
  </conditionalFormatting>
  <conditionalFormatting sqref="M13:M14">
    <cfRule type="expression" dxfId="4492" priority="3217" stopIfTrue="1">
      <formula>$I13="TTL"</formula>
    </cfRule>
  </conditionalFormatting>
  <conditionalFormatting sqref="M13:M14">
    <cfRule type="expression" dxfId="4491" priority="3216" stopIfTrue="1">
      <formula>$I13="TTL"</formula>
    </cfRule>
  </conditionalFormatting>
  <conditionalFormatting sqref="M13:M14">
    <cfRule type="expression" dxfId="4490" priority="3215" stopIfTrue="1">
      <formula>$I13="TTL"</formula>
    </cfRule>
  </conditionalFormatting>
  <conditionalFormatting sqref="M13:M14">
    <cfRule type="expression" dxfId="4489" priority="3214" stopIfTrue="1">
      <formula>$I13="TTL"</formula>
    </cfRule>
  </conditionalFormatting>
  <conditionalFormatting sqref="M13:M14">
    <cfRule type="expression" dxfId="4488" priority="3213" stopIfTrue="1">
      <formula>$I13="TTL"</formula>
    </cfRule>
  </conditionalFormatting>
  <conditionalFormatting sqref="M13:M14">
    <cfRule type="expression" dxfId="4487" priority="3212" stopIfTrue="1">
      <formula>$I13="TTL"</formula>
    </cfRule>
  </conditionalFormatting>
  <conditionalFormatting sqref="M13:M14">
    <cfRule type="expression" dxfId="4486" priority="3211" stopIfTrue="1">
      <formula>$I13="TTL"</formula>
    </cfRule>
  </conditionalFormatting>
  <conditionalFormatting sqref="M13:M14">
    <cfRule type="expression" dxfId="4485" priority="3210" stopIfTrue="1">
      <formula>$I13="TTL"</formula>
    </cfRule>
  </conditionalFormatting>
  <conditionalFormatting sqref="M13:M14">
    <cfRule type="expression" dxfId="4484" priority="3209" stopIfTrue="1">
      <formula>$I13="TTL"</formula>
    </cfRule>
  </conditionalFormatting>
  <conditionalFormatting sqref="M13:M14">
    <cfRule type="expression" dxfId="4483" priority="3208" stopIfTrue="1">
      <formula>$I13="TTL"</formula>
    </cfRule>
  </conditionalFormatting>
  <conditionalFormatting sqref="M13:M14">
    <cfRule type="expression" dxfId="4482" priority="3207" stopIfTrue="1">
      <formula>$I13="TTL"</formula>
    </cfRule>
  </conditionalFormatting>
  <conditionalFormatting sqref="M13:M14">
    <cfRule type="expression" dxfId="4481" priority="3206" stopIfTrue="1">
      <formula>$I13="TTL"</formula>
    </cfRule>
  </conditionalFormatting>
  <conditionalFormatting sqref="M13:M14">
    <cfRule type="expression" dxfId="4480" priority="3205" stopIfTrue="1">
      <formula>$I13="TTL"</formula>
    </cfRule>
  </conditionalFormatting>
  <conditionalFormatting sqref="M13:M14">
    <cfRule type="expression" dxfId="4479" priority="3204" stopIfTrue="1">
      <formula>$I13="TTL"</formula>
    </cfRule>
  </conditionalFormatting>
  <conditionalFormatting sqref="M13:M14">
    <cfRule type="expression" dxfId="4478" priority="3203" stopIfTrue="1">
      <formula>$I13="TTL"</formula>
    </cfRule>
  </conditionalFormatting>
  <conditionalFormatting sqref="M13:M14">
    <cfRule type="expression" dxfId="4477" priority="3202" stopIfTrue="1">
      <formula>$I13="TTL"</formula>
    </cfRule>
  </conditionalFormatting>
  <conditionalFormatting sqref="M13:M14">
    <cfRule type="expression" dxfId="4476" priority="3201" stopIfTrue="1">
      <formula>$I13="TTL"</formula>
    </cfRule>
  </conditionalFormatting>
  <conditionalFormatting sqref="M13:M14">
    <cfRule type="expression" dxfId="4475" priority="3200" stopIfTrue="1">
      <formula>$I13="TTL"</formula>
    </cfRule>
  </conditionalFormatting>
  <conditionalFormatting sqref="M13:M14">
    <cfRule type="expression" dxfId="4474" priority="3199" stopIfTrue="1">
      <formula>$I13="TTL"</formula>
    </cfRule>
  </conditionalFormatting>
  <conditionalFormatting sqref="M13:M14">
    <cfRule type="expression" dxfId="4473" priority="3198" stopIfTrue="1">
      <formula>$I13="TTL"</formula>
    </cfRule>
  </conditionalFormatting>
  <conditionalFormatting sqref="M13:M14">
    <cfRule type="expression" dxfId="4472" priority="3197" stopIfTrue="1">
      <formula>$I13="TTL"</formula>
    </cfRule>
  </conditionalFormatting>
  <conditionalFormatting sqref="M13:M14">
    <cfRule type="expression" dxfId="4471" priority="3196" stopIfTrue="1">
      <formula>$I13="TTL"</formula>
    </cfRule>
  </conditionalFormatting>
  <conditionalFormatting sqref="M13:M14">
    <cfRule type="expression" dxfId="4470" priority="3195" stopIfTrue="1">
      <formula>$I13="TTL"</formula>
    </cfRule>
  </conditionalFormatting>
  <conditionalFormatting sqref="M13:M14">
    <cfRule type="expression" dxfId="4469" priority="3194" stopIfTrue="1">
      <formula>$I13="TTL"</formula>
    </cfRule>
  </conditionalFormatting>
  <conditionalFormatting sqref="M13:M14">
    <cfRule type="expression" dxfId="4468" priority="3193" stopIfTrue="1">
      <formula>$I13="TTL"</formula>
    </cfRule>
  </conditionalFormatting>
  <conditionalFormatting sqref="M13:M14">
    <cfRule type="expression" dxfId="4467" priority="3192" stopIfTrue="1">
      <formula>$I13="TTL"</formula>
    </cfRule>
  </conditionalFormatting>
  <conditionalFormatting sqref="M13:M14">
    <cfRule type="expression" dxfId="4466" priority="3191" stopIfTrue="1">
      <formula>$I13="TTL"</formula>
    </cfRule>
  </conditionalFormatting>
  <conditionalFormatting sqref="M13:M14">
    <cfRule type="expression" dxfId="4465" priority="3190" stopIfTrue="1">
      <formula>$I13="TTL"</formula>
    </cfRule>
  </conditionalFormatting>
  <conditionalFormatting sqref="M13:M14">
    <cfRule type="expression" dxfId="4464" priority="3189" stopIfTrue="1">
      <formula>$I13="TTL"</formula>
    </cfRule>
  </conditionalFormatting>
  <conditionalFormatting sqref="M13:M14">
    <cfRule type="expression" dxfId="4463" priority="3188" stopIfTrue="1">
      <formula>$I13="TTL"</formula>
    </cfRule>
  </conditionalFormatting>
  <conditionalFormatting sqref="M13:M14">
    <cfRule type="expression" dxfId="4462" priority="3187" stopIfTrue="1">
      <formula>$I13="TTL"</formula>
    </cfRule>
  </conditionalFormatting>
  <conditionalFormatting sqref="M13:M14">
    <cfRule type="expression" dxfId="4461" priority="3186" stopIfTrue="1">
      <formula>$I13="TTL"</formula>
    </cfRule>
  </conditionalFormatting>
  <conditionalFormatting sqref="M13:M14">
    <cfRule type="expression" dxfId="4460" priority="3185" stopIfTrue="1">
      <formula>$I13="TTL"</formula>
    </cfRule>
  </conditionalFormatting>
  <conditionalFormatting sqref="M13:M14">
    <cfRule type="expression" dxfId="4459" priority="3184" stopIfTrue="1">
      <formula>$I13="TTL"</formula>
    </cfRule>
  </conditionalFormatting>
  <conditionalFormatting sqref="M13:M14">
    <cfRule type="expression" dxfId="4458" priority="3183" stopIfTrue="1">
      <formula>$I13="TTL"</formula>
    </cfRule>
  </conditionalFormatting>
  <conditionalFormatting sqref="M13:M14">
    <cfRule type="expression" dxfId="4457" priority="3182" stopIfTrue="1">
      <formula>$I13="TTL"</formula>
    </cfRule>
  </conditionalFormatting>
  <conditionalFormatting sqref="M13:M14">
    <cfRule type="expression" dxfId="4456" priority="3181" stopIfTrue="1">
      <formula>$I13="TTL"</formula>
    </cfRule>
  </conditionalFormatting>
  <conditionalFormatting sqref="M13:M14">
    <cfRule type="expression" dxfId="4455" priority="3180" stopIfTrue="1">
      <formula>$I13="TTL"</formula>
    </cfRule>
  </conditionalFormatting>
  <conditionalFormatting sqref="M13:M14">
    <cfRule type="expression" dxfId="4454" priority="3179" stopIfTrue="1">
      <formula>$I13="TTL"</formula>
    </cfRule>
  </conditionalFormatting>
  <conditionalFormatting sqref="M13:M14">
    <cfRule type="expression" dxfId="4453" priority="3178" stopIfTrue="1">
      <formula>$I13="TTL"</formula>
    </cfRule>
  </conditionalFormatting>
  <conditionalFormatting sqref="M13:M14">
    <cfRule type="expression" dxfId="4452" priority="3177" stopIfTrue="1">
      <formula>$I13="TTL"</formula>
    </cfRule>
  </conditionalFormatting>
  <conditionalFormatting sqref="M13:M14">
    <cfRule type="expression" dxfId="4451" priority="3176" stopIfTrue="1">
      <formula>$I13="TTL"</formula>
    </cfRule>
  </conditionalFormatting>
  <conditionalFormatting sqref="M13:M14">
    <cfRule type="expression" dxfId="4450" priority="3175" stopIfTrue="1">
      <formula>$I13="TTL"</formula>
    </cfRule>
  </conditionalFormatting>
  <conditionalFormatting sqref="M13:M14">
    <cfRule type="expression" dxfId="4449" priority="3174" stopIfTrue="1">
      <formula>$I13="TTL"</formula>
    </cfRule>
  </conditionalFormatting>
  <conditionalFormatting sqref="M13:M14">
    <cfRule type="expression" dxfId="4448" priority="3173" stopIfTrue="1">
      <formula>$I13="TTL"</formula>
    </cfRule>
  </conditionalFormatting>
  <conditionalFormatting sqref="M13:M14">
    <cfRule type="expression" dxfId="4447" priority="3172" stopIfTrue="1">
      <formula>$I13="TTL"</formula>
    </cfRule>
  </conditionalFormatting>
  <conditionalFormatting sqref="M13:M14">
    <cfRule type="expression" dxfId="4446" priority="3171" stopIfTrue="1">
      <formula>$I13="TTL"</formula>
    </cfRule>
  </conditionalFormatting>
  <conditionalFormatting sqref="M13:M14">
    <cfRule type="expression" dxfId="4445" priority="3170" stopIfTrue="1">
      <formula>$I13="TTL"</formula>
    </cfRule>
  </conditionalFormatting>
  <conditionalFormatting sqref="M13:M14">
    <cfRule type="expression" dxfId="4444" priority="3169" stopIfTrue="1">
      <formula>$I13="TTL"</formula>
    </cfRule>
  </conditionalFormatting>
  <conditionalFormatting sqref="M13:M14">
    <cfRule type="expression" dxfId="4443" priority="3168" stopIfTrue="1">
      <formula>$I13="TTL"</formula>
    </cfRule>
  </conditionalFormatting>
  <conditionalFormatting sqref="M13:M14">
    <cfRule type="expression" dxfId="4442" priority="3167" stopIfTrue="1">
      <formula>$I13="TTL"</formula>
    </cfRule>
  </conditionalFormatting>
  <conditionalFormatting sqref="M13:M14">
    <cfRule type="expression" dxfId="4441" priority="3166" stopIfTrue="1">
      <formula>$I13="TTL"</formula>
    </cfRule>
  </conditionalFormatting>
  <conditionalFormatting sqref="M13:M14">
    <cfRule type="expression" dxfId="4440" priority="3165" stopIfTrue="1">
      <formula>$I13="TTL"</formula>
    </cfRule>
  </conditionalFormatting>
  <conditionalFormatting sqref="M13:M14">
    <cfRule type="expression" dxfId="4439" priority="3164" stopIfTrue="1">
      <formula>$I13="TTL"</formula>
    </cfRule>
  </conditionalFormatting>
  <conditionalFormatting sqref="M13:M14">
    <cfRule type="expression" dxfId="4438" priority="3163" stopIfTrue="1">
      <formula>$I13="TTL"</formula>
    </cfRule>
  </conditionalFormatting>
  <conditionalFormatting sqref="M13:M14">
    <cfRule type="expression" dxfId="4437" priority="3162" stopIfTrue="1">
      <formula>$I13="TTL"</formula>
    </cfRule>
  </conditionalFormatting>
  <conditionalFormatting sqref="M13:M14">
    <cfRule type="expression" dxfId="4436" priority="3161" stopIfTrue="1">
      <formula>$I13="TTL"</formula>
    </cfRule>
  </conditionalFormatting>
  <conditionalFormatting sqref="M13:M14">
    <cfRule type="expression" dxfId="4435" priority="3160" stopIfTrue="1">
      <formula>$I13="TTL"</formula>
    </cfRule>
  </conditionalFormatting>
  <conditionalFormatting sqref="M13:M14">
    <cfRule type="expression" dxfId="4434" priority="3159" stopIfTrue="1">
      <formula>$I13="TTL"</formula>
    </cfRule>
  </conditionalFormatting>
  <conditionalFormatting sqref="M13:M14">
    <cfRule type="expression" dxfId="4433" priority="3158" stopIfTrue="1">
      <formula>$I13="TTL"</formula>
    </cfRule>
  </conditionalFormatting>
  <conditionalFormatting sqref="M13:M14">
    <cfRule type="expression" dxfId="4432" priority="3157" stopIfTrue="1">
      <formula>$I13="TTL"</formula>
    </cfRule>
  </conditionalFormatting>
  <conditionalFormatting sqref="M13:M14">
    <cfRule type="expression" dxfId="4431" priority="3156" stopIfTrue="1">
      <formula>$I13="TTL"</formula>
    </cfRule>
  </conditionalFormatting>
  <conditionalFormatting sqref="M13:M14">
    <cfRule type="expression" dxfId="4430" priority="3155" stopIfTrue="1">
      <formula>$I13="TTL"</formula>
    </cfRule>
  </conditionalFormatting>
  <conditionalFormatting sqref="M13:M14">
    <cfRule type="expression" dxfId="4429" priority="3154" stopIfTrue="1">
      <formula>$I13="TTL"</formula>
    </cfRule>
  </conditionalFormatting>
  <conditionalFormatting sqref="M13:M14">
    <cfRule type="expression" dxfId="4428" priority="3153" stopIfTrue="1">
      <formula>$I13="TTL"</formula>
    </cfRule>
  </conditionalFormatting>
  <conditionalFormatting sqref="M13:M14">
    <cfRule type="expression" dxfId="4427" priority="3152" stopIfTrue="1">
      <formula>$I13="TTL"</formula>
    </cfRule>
  </conditionalFormatting>
  <conditionalFormatting sqref="M13:M14">
    <cfRule type="expression" dxfId="4426" priority="3151" stopIfTrue="1">
      <formula>$I13="TTL"</formula>
    </cfRule>
  </conditionalFormatting>
  <conditionalFormatting sqref="M13:M14">
    <cfRule type="expression" dxfId="4425" priority="3150" stopIfTrue="1">
      <formula>$I13="TTL"</formula>
    </cfRule>
  </conditionalFormatting>
  <conditionalFormatting sqref="M13:M14">
    <cfRule type="expression" dxfId="4424" priority="3149" stopIfTrue="1">
      <formula>$I13="TTL"</formula>
    </cfRule>
  </conditionalFormatting>
  <conditionalFormatting sqref="M13:M14">
    <cfRule type="expression" dxfId="4423" priority="3148" stopIfTrue="1">
      <formula>$I13="TTL"</formula>
    </cfRule>
  </conditionalFormatting>
  <conditionalFormatting sqref="M13:M14">
    <cfRule type="expression" dxfId="4422" priority="3147" stopIfTrue="1">
      <formula>$I13="TTL"</formula>
    </cfRule>
  </conditionalFormatting>
  <conditionalFormatting sqref="M13:M14">
    <cfRule type="expression" dxfId="4421" priority="3146" stopIfTrue="1">
      <formula>$I13="TTL"</formula>
    </cfRule>
  </conditionalFormatting>
  <conditionalFormatting sqref="M13:M14">
    <cfRule type="expression" dxfId="4420" priority="3145" stopIfTrue="1">
      <formula>$I13="TTL"</formula>
    </cfRule>
  </conditionalFormatting>
  <conditionalFormatting sqref="M13:M14">
    <cfRule type="expression" dxfId="4419" priority="3144" stopIfTrue="1">
      <formula>$I13="TTL"</formula>
    </cfRule>
  </conditionalFormatting>
  <conditionalFormatting sqref="M13:M14">
    <cfRule type="expression" dxfId="4418" priority="3143" stopIfTrue="1">
      <formula>$I13="TTL"</formula>
    </cfRule>
  </conditionalFormatting>
  <conditionalFormatting sqref="M13:M14">
    <cfRule type="expression" dxfId="4417" priority="3142" stopIfTrue="1">
      <formula>$I13="TTL"</formula>
    </cfRule>
  </conditionalFormatting>
  <conditionalFormatting sqref="M13:M14">
    <cfRule type="expression" dxfId="4416" priority="3141" stopIfTrue="1">
      <formula>$I13="TTL"</formula>
    </cfRule>
  </conditionalFormatting>
  <conditionalFormatting sqref="M13:M14">
    <cfRule type="expression" dxfId="4415" priority="3140" stopIfTrue="1">
      <formula>$I13="TTL"</formula>
    </cfRule>
  </conditionalFormatting>
  <conditionalFormatting sqref="M13:M14">
    <cfRule type="expression" dxfId="4414" priority="3139" stopIfTrue="1">
      <formula>$I13="TTL"</formula>
    </cfRule>
  </conditionalFormatting>
  <conditionalFormatting sqref="M13:M14">
    <cfRule type="expression" dxfId="4413" priority="3138" stopIfTrue="1">
      <formula>$I13="TTL"</formula>
    </cfRule>
  </conditionalFormatting>
  <conditionalFormatting sqref="M13:M14">
    <cfRule type="expression" dxfId="4412" priority="3137" stopIfTrue="1">
      <formula>$I13="TTL"</formula>
    </cfRule>
  </conditionalFormatting>
  <conditionalFormatting sqref="M13:M14">
    <cfRule type="expression" dxfId="4411" priority="3136" stopIfTrue="1">
      <formula>$I13="TTL"</formula>
    </cfRule>
  </conditionalFormatting>
  <conditionalFormatting sqref="M13:M14">
    <cfRule type="expression" dxfId="4410" priority="3135" stopIfTrue="1">
      <formula>$I13="TTL"</formula>
    </cfRule>
  </conditionalFormatting>
  <conditionalFormatting sqref="M13:M14">
    <cfRule type="expression" dxfId="4409" priority="3134" stopIfTrue="1">
      <formula>$I13="TTL"</formula>
    </cfRule>
  </conditionalFormatting>
  <conditionalFormatting sqref="M13:M14">
    <cfRule type="expression" dxfId="4408" priority="3133" stopIfTrue="1">
      <formula>$I13="TTL"</formula>
    </cfRule>
  </conditionalFormatting>
  <conditionalFormatting sqref="M13:M14">
    <cfRule type="expression" dxfId="4407" priority="3132" stopIfTrue="1">
      <formula>$I13="TTL"</formula>
    </cfRule>
  </conditionalFormatting>
  <conditionalFormatting sqref="M13:M14">
    <cfRule type="expression" dxfId="4406" priority="3131" stopIfTrue="1">
      <formula>$I13="TTL"</formula>
    </cfRule>
  </conditionalFormatting>
  <conditionalFormatting sqref="M13:M14">
    <cfRule type="expression" dxfId="4405" priority="3130" stopIfTrue="1">
      <formula>$I13="TTL"</formula>
    </cfRule>
  </conditionalFormatting>
  <conditionalFormatting sqref="M13:M14">
    <cfRule type="expression" dxfId="4404" priority="3129" stopIfTrue="1">
      <formula>$I13="TTL"</formula>
    </cfRule>
  </conditionalFormatting>
  <conditionalFormatting sqref="M13:M14">
    <cfRule type="expression" dxfId="4403" priority="3128" stopIfTrue="1">
      <formula>$I13="TTL"</formula>
    </cfRule>
  </conditionalFormatting>
  <conditionalFormatting sqref="M13:M14">
    <cfRule type="expression" dxfId="4402" priority="3127" stopIfTrue="1">
      <formula>$I13="TTL"</formula>
    </cfRule>
  </conditionalFormatting>
  <conditionalFormatting sqref="M13:M14">
    <cfRule type="expression" dxfId="4401" priority="3126" stopIfTrue="1">
      <formula>$I13="TTL"</formula>
    </cfRule>
  </conditionalFormatting>
  <conditionalFormatting sqref="M13:M14">
    <cfRule type="expression" dxfId="4400" priority="3125" stopIfTrue="1">
      <formula>$I13="TTL"</formula>
    </cfRule>
  </conditionalFormatting>
  <conditionalFormatting sqref="M13:M14">
    <cfRule type="expression" dxfId="4399" priority="3124" stopIfTrue="1">
      <formula>$I13="TTL"</formula>
    </cfRule>
  </conditionalFormatting>
  <conditionalFormatting sqref="M13:M14">
    <cfRule type="expression" dxfId="4398" priority="3123" stopIfTrue="1">
      <formula>$I13="TTL"</formula>
    </cfRule>
  </conditionalFormatting>
  <conditionalFormatting sqref="M13:M14">
    <cfRule type="expression" dxfId="4397" priority="3122" stopIfTrue="1">
      <formula>$I13="TTL"</formula>
    </cfRule>
  </conditionalFormatting>
  <conditionalFormatting sqref="M13:M14">
    <cfRule type="expression" dxfId="4396" priority="3121" stopIfTrue="1">
      <formula>$I13="TTL"</formula>
    </cfRule>
  </conditionalFormatting>
  <conditionalFormatting sqref="M13:M14">
    <cfRule type="expression" dxfId="4395" priority="3120" stopIfTrue="1">
      <formula>$I13="TTL"</formula>
    </cfRule>
  </conditionalFormatting>
  <conditionalFormatting sqref="M13:M14">
    <cfRule type="expression" dxfId="4394" priority="3119" stopIfTrue="1">
      <formula>$I13="TTL"</formula>
    </cfRule>
  </conditionalFormatting>
  <conditionalFormatting sqref="M13:M14">
    <cfRule type="expression" dxfId="4393" priority="3118" stopIfTrue="1">
      <formula>$I13="TTL"</formula>
    </cfRule>
  </conditionalFormatting>
  <conditionalFormatting sqref="M13:M14">
    <cfRule type="expression" dxfId="4392" priority="3117" stopIfTrue="1">
      <formula>$I13="TTL"</formula>
    </cfRule>
  </conditionalFormatting>
  <conditionalFormatting sqref="M13:M14">
    <cfRule type="expression" dxfId="4391" priority="3116" stopIfTrue="1">
      <formula>$I13="TTL"</formula>
    </cfRule>
  </conditionalFormatting>
  <conditionalFormatting sqref="M13:M14">
    <cfRule type="expression" dxfId="4390" priority="3115" stopIfTrue="1">
      <formula>$I13="TTL"</formula>
    </cfRule>
  </conditionalFormatting>
  <conditionalFormatting sqref="M13:M14">
    <cfRule type="expression" dxfId="4389" priority="3114" stopIfTrue="1">
      <formula>$I13="TTL"</formula>
    </cfRule>
  </conditionalFormatting>
  <conditionalFormatting sqref="M13:M14">
    <cfRule type="expression" dxfId="4388" priority="3113" stopIfTrue="1">
      <formula>$I13="TTL"</formula>
    </cfRule>
  </conditionalFormatting>
  <conditionalFormatting sqref="M13:M14">
    <cfRule type="expression" dxfId="4387" priority="3112" stopIfTrue="1">
      <formula>$I13="TTL"</formula>
    </cfRule>
  </conditionalFormatting>
  <conditionalFormatting sqref="M13:M14">
    <cfRule type="expression" dxfId="4386" priority="3111" stopIfTrue="1">
      <formula>$I13="TTL"</formula>
    </cfRule>
  </conditionalFormatting>
  <conditionalFormatting sqref="M13:M14">
    <cfRule type="expression" dxfId="4385" priority="3110" stopIfTrue="1">
      <formula>$I13="TTL"</formula>
    </cfRule>
  </conditionalFormatting>
  <conditionalFormatting sqref="M13:M14">
    <cfRule type="expression" dxfId="4384" priority="3109" stopIfTrue="1">
      <formula>$I13="TTL"</formula>
    </cfRule>
  </conditionalFormatting>
  <conditionalFormatting sqref="M13:M14">
    <cfRule type="expression" dxfId="4383" priority="3108" stopIfTrue="1">
      <formula>$I13="TTL"</formula>
    </cfRule>
  </conditionalFormatting>
  <conditionalFormatting sqref="M13:M14">
    <cfRule type="expression" dxfId="4382" priority="3107" stopIfTrue="1">
      <formula>$I13="TTL"</formula>
    </cfRule>
  </conditionalFormatting>
  <conditionalFormatting sqref="M13:M14">
    <cfRule type="expression" dxfId="4381" priority="3106" stopIfTrue="1">
      <formula>$I13="TTL"</formula>
    </cfRule>
  </conditionalFormatting>
  <conditionalFormatting sqref="M13:M14">
    <cfRule type="expression" dxfId="4380" priority="3105" stopIfTrue="1">
      <formula>$I13="TTL"</formula>
    </cfRule>
  </conditionalFormatting>
  <conditionalFormatting sqref="M13:M14">
    <cfRule type="expression" dxfId="4379" priority="3104" stopIfTrue="1">
      <formula>$I13="TTL"</formula>
    </cfRule>
  </conditionalFormatting>
  <conditionalFormatting sqref="M13:M14">
    <cfRule type="expression" dxfId="4378" priority="3103" stopIfTrue="1">
      <formula>$I13="TTL"</formula>
    </cfRule>
  </conditionalFormatting>
  <conditionalFormatting sqref="M13:M14">
    <cfRule type="expression" dxfId="4377" priority="3102" stopIfTrue="1">
      <formula>$I13="TTL"</formula>
    </cfRule>
  </conditionalFormatting>
  <conditionalFormatting sqref="M13:M14">
    <cfRule type="expression" dxfId="4376" priority="3101" stopIfTrue="1">
      <formula>$I13="TTL"</formula>
    </cfRule>
  </conditionalFormatting>
  <conditionalFormatting sqref="M13:M14">
    <cfRule type="expression" dxfId="4375" priority="3100" stopIfTrue="1">
      <formula>$I13="TTL"</formula>
    </cfRule>
  </conditionalFormatting>
  <conditionalFormatting sqref="M13:M14">
    <cfRule type="expression" dxfId="4374" priority="3099" stopIfTrue="1">
      <formula>$I13="TTL"</formula>
    </cfRule>
  </conditionalFormatting>
  <conditionalFormatting sqref="M13:M14">
    <cfRule type="expression" dxfId="4373" priority="3098" stopIfTrue="1">
      <formula>$I13="TTL"</formula>
    </cfRule>
  </conditionalFormatting>
  <conditionalFormatting sqref="M13:M14">
    <cfRule type="expression" dxfId="4372" priority="3097" stopIfTrue="1">
      <formula>$I13="TTL"</formula>
    </cfRule>
  </conditionalFormatting>
  <conditionalFormatting sqref="M13:M14">
    <cfRule type="expression" dxfId="4371" priority="3096" stopIfTrue="1">
      <formula>$I13="TTL"</formula>
    </cfRule>
  </conditionalFormatting>
  <conditionalFormatting sqref="M13:M14">
    <cfRule type="expression" dxfId="4370" priority="3095" stopIfTrue="1">
      <formula>$I13="TTL"</formula>
    </cfRule>
  </conditionalFormatting>
  <conditionalFormatting sqref="M13:M14">
    <cfRule type="expression" dxfId="4369" priority="3094" stopIfTrue="1">
      <formula>$I13="TTL"</formula>
    </cfRule>
  </conditionalFormatting>
  <conditionalFormatting sqref="M13:M14">
    <cfRule type="expression" dxfId="4368" priority="3093" stopIfTrue="1">
      <formula>$I13="TTL"</formula>
    </cfRule>
  </conditionalFormatting>
  <conditionalFormatting sqref="M13:M14">
    <cfRule type="expression" dxfId="4367" priority="3092" stopIfTrue="1">
      <formula>$I13="TTL"</formula>
    </cfRule>
  </conditionalFormatting>
  <conditionalFormatting sqref="M13:M14">
    <cfRule type="expression" dxfId="4366" priority="3091" stopIfTrue="1">
      <formula>$I13="TTL"</formula>
    </cfRule>
  </conditionalFormatting>
  <conditionalFormatting sqref="M13:M14">
    <cfRule type="expression" dxfId="4365" priority="3090" stopIfTrue="1">
      <formula>$I13="TTL"</formula>
    </cfRule>
  </conditionalFormatting>
  <conditionalFormatting sqref="M13:M14">
    <cfRule type="expression" dxfId="4364" priority="3089" stopIfTrue="1">
      <formula>$I13="TTL"</formula>
    </cfRule>
  </conditionalFormatting>
  <conditionalFormatting sqref="M13:M14">
    <cfRule type="expression" dxfId="4363" priority="3088" stopIfTrue="1">
      <formula>$I13="TTL"</formula>
    </cfRule>
  </conditionalFormatting>
  <conditionalFormatting sqref="M13:M14">
    <cfRule type="expression" dxfId="4362" priority="3087" stopIfTrue="1">
      <formula>$I13="TTL"</formula>
    </cfRule>
  </conditionalFormatting>
  <conditionalFormatting sqref="M13:M14">
    <cfRule type="expression" dxfId="4361" priority="3086" stopIfTrue="1">
      <formula>$I13="TTL"</formula>
    </cfRule>
  </conditionalFormatting>
  <conditionalFormatting sqref="M13:M14">
    <cfRule type="expression" dxfId="4360" priority="3085" stopIfTrue="1">
      <formula>$I13="TTL"</formula>
    </cfRule>
  </conditionalFormatting>
  <conditionalFormatting sqref="M13:M14">
    <cfRule type="expression" dxfId="4359" priority="3084" stopIfTrue="1">
      <formula>$I13="TTL"</formula>
    </cfRule>
  </conditionalFormatting>
  <conditionalFormatting sqref="M13:M14">
    <cfRule type="expression" dxfId="4358" priority="3083" stopIfTrue="1">
      <formula>$I13="TTL"</formula>
    </cfRule>
  </conditionalFormatting>
  <conditionalFormatting sqref="M13:M14">
    <cfRule type="expression" dxfId="4357" priority="3082" stopIfTrue="1">
      <formula>$I13="TTL"</formula>
    </cfRule>
  </conditionalFormatting>
  <conditionalFormatting sqref="M13:M14">
    <cfRule type="expression" dxfId="4356" priority="3081" stopIfTrue="1">
      <formula>$I13="TTL"</formula>
    </cfRule>
  </conditionalFormatting>
  <conditionalFormatting sqref="M13:M14">
    <cfRule type="expression" dxfId="4355" priority="3080" stopIfTrue="1">
      <formula>$I13="TTL"</formula>
    </cfRule>
  </conditionalFormatting>
  <conditionalFormatting sqref="M13:M14">
    <cfRule type="expression" dxfId="4354" priority="3079" stopIfTrue="1">
      <formula>$I13="TTL"</formula>
    </cfRule>
  </conditionalFormatting>
  <conditionalFormatting sqref="M13:M14">
    <cfRule type="expression" dxfId="4353" priority="3078" stopIfTrue="1">
      <formula>$I13="TTL"</formula>
    </cfRule>
  </conditionalFormatting>
  <conditionalFormatting sqref="M13:M14">
    <cfRule type="expression" dxfId="4352" priority="3077" stopIfTrue="1">
      <formula>$I13="TTL"</formula>
    </cfRule>
  </conditionalFormatting>
  <conditionalFormatting sqref="M13:M14">
    <cfRule type="expression" dxfId="4351" priority="3076" stopIfTrue="1">
      <formula>$I13="TTL"</formula>
    </cfRule>
  </conditionalFormatting>
  <conditionalFormatting sqref="M13:M14">
    <cfRule type="expression" dxfId="4350" priority="3075" stopIfTrue="1">
      <formula>$I13="TTL"</formula>
    </cfRule>
  </conditionalFormatting>
  <conditionalFormatting sqref="M13:M14">
    <cfRule type="expression" dxfId="4349" priority="3074" stopIfTrue="1">
      <formula>$I13="TTL"</formula>
    </cfRule>
  </conditionalFormatting>
  <conditionalFormatting sqref="M13:M14">
    <cfRule type="expression" dxfId="4348" priority="3073" stopIfTrue="1">
      <formula>$I13="TTL"</formula>
    </cfRule>
  </conditionalFormatting>
  <conditionalFormatting sqref="M13:M14">
    <cfRule type="expression" dxfId="4347" priority="3072" stopIfTrue="1">
      <formula>$I13="TTL"</formula>
    </cfRule>
  </conditionalFormatting>
  <conditionalFormatting sqref="M13:M14">
    <cfRule type="expression" dxfId="4346" priority="3071" stopIfTrue="1">
      <formula>$I13="TTL"</formula>
    </cfRule>
  </conditionalFormatting>
  <conditionalFormatting sqref="M13:M14">
    <cfRule type="expression" dxfId="4345" priority="3070" stopIfTrue="1">
      <formula>$I13="TTL"</formula>
    </cfRule>
  </conditionalFormatting>
  <conditionalFormatting sqref="M13:M14">
    <cfRule type="expression" dxfId="4344" priority="3069" stopIfTrue="1">
      <formula>$I13="TTL"</formula>
    </cfRule>
  </conditionalFormatting>
  <conditionalFormatting sqref="M13:M14">
    <cfRule type="expression" dxfId="4343" priority="3068" stopIfTrue="1">
      <formula>$I13="TTL"</formula>
    </cfRule>
  </conditionalFormatting>
  <conditionalFormatting sqref="M13:M14">
    <cfRule type="expression" dxfId="4342" priority="3067" stopIfTrue="1">
      <formula>$I13="TTL"</formula>
    </cfRule>
  </conditionalFormatting>
  <conditionalFormatting sqref="M13:M14">
    <cfRule type="expression" dxfId="4341" priority="3066" stopIfTrue="1">
      <formula>$I13="TTL"</formula>
    </cfRule>
  </conditionalFormatting>
  <conditionalFormatting sqref="M13:M14">
    <cfRule type="expression" dxfId="4340" priority="3065" stopIfTrue="1">
      <formula>$I13="TTL"</formula>
    </cfRule>
  </conditionalFormatting>
  <conditionalFormatting sqref="M13:M14">
    <cfRule type="expression" dxfId="4339" priority="3064" stopIfTrue="1">
      <formula>$I13="TTL"</formula>
    </cfRule>
  </conditionalFormatting>
  <conditionalFormatting sqref="M13:M14">
    <cfRule type="expression" dxfId="4338" priority="3063" stopIfTrue="1">
      <formula>$I13="TTL"</formula>
    </cfRule>
  </conditionalFormatting>
  <conditionalFormatting sqref="M13:M14">
    <cfRule type="expression" dxfId="4337" priority="3062" stopIfTrue="1">
      <formula>$I13="TTL"</formula>
    </cfRule>
  </conditionalFormatting>
  <conditionalFormatting sqref="M13:M14">
    <cfRule type="expression" dxfId="4336" priority="3061" stopIfTrue="1">
      <formula>$I13="TTL"</formula>
    </cfRule>
  </conditionalFormatting>
  <conditionalFormatting sqref="M13:M14">
    <cfRule type="expression" dxfId="4335" priority="3060" stopIfTrue="1">
      <formula>$I13="TTL"</formula>
    </cfRule>
  </conditionalFormatting>
  <conditionalFormatting sqref="M13:M14">
    <cfRule type="expression" dxfId="4334" priority="3059" stopIfTrue="1">
      <formula>$I13="TTL"</formula>
    </cfRule>
  </conditionalFormatting>
  <conditionalFormatting sqref="M13:M14">
    <cfRule type="expression" dxfId="4333" priority="3058" stopIfTrue="1">
      <formula>$I13="TTL"</formula>
    </cfRule>
  </conditionalFormatting>
  <conditionalFormatting sqref="M13:M14">
    <cfRule type="expression" dxfId="4332" priority="3057" stopIfTrue="1">
      <formula>$I13="TTL"</formula>
    </cfRule>
  </conditionalFormatting>
  <conditionalFormatting sqref="M13:M14">
    <cfRule type="expression" dxfId="4331" priority="3056" stopIfTrue="1">
      <formula>$I13="TTL"</formula>
    </cfRule>
  </conditionalFormatting>
  <conditionalFormatting sqref="M13:M14">
    <cfRule type="expression" dxfId="4330" priority="3055" stopIfTrue="1">
      <formula>$I13="TTL"</formula>
    </cfRule>
  </conditionalFormatting>
  <conditionalFormatting sqref="M13:M14">
    <cfRule type="expression" dxfId="4329" priority="3054" stopIfTrue="1">
      <formula>$I13="TTL"</formula>
    </cfRule>
  </conditionalFormatting>
  <conditionalFormatting sqref="M13:M14">
    <cfRule type="expression" dxfId="4328" priority="3053" stopIfTrue="1">
      <formula>$I13="TTL"</formula>
    </cfRule>
  </conditionalFormatting>
  <conditionalFormatting sqref="M13:M14">
    <cfRule type="expression" dxfId="4327" priority="3052" stopIfTrue="1">
      <formula>$I13="TTL"</formula>
    </cfRule>
  </conditionalFormatting>
  <conditionalFormatting sqref="M13:M14">
    <cfRule type="expression" dxfId="4326" priority="3051" stopIfTrue="1">
      <formula>$I13="TTL"</formula>
    </cfRule>
  </conditionalFormatting>
  <conditionalFormatting sqref="M13:M14">
    <cfRule type="expression" dxfId="4325" priority="3050" stopIfTrue="1">
      <formula>$I13="TTL"</formula>
    </cfRule>
  </conditionalFormatting>
  <conditionalFormatting sqref="M13:M14">
    <cfRule type="expression" dxfId="4324" priority="3049" stopIfTrue="1">
      <formula>$I13="TTL"</formula>
    </cfRule>
  </conditionalFormatting>
  <conditionalFormatting sqref="M13:M14">
    <cfRule type="expression" dxfId="4323" priority="3048" stopIfTrue="1">
      <formula>$I13="TTL"</formula>
    </cfRule>
  </conditionalFormatting>
  <conditionalFormatting sqref="M13:M14">
    <cfRule type="expression" dxfId="4322" priority="3047" stopIfTrue="1">
      <formula>$I13="TTL"</formula>
    </cfRule>
  </conditionalFormatting>
  <conditionalFormatting sqref="M13:M14">
    <cfRule type="expression" dxfId="4321" priority="3046" stopIfTrue="1">
      <formula>$I13="TTL"</formula>
    </cfRule>
  </conditionalFormatting>
  <conditionalFormatting sqref="M13:M14">
    <cfRule type="expression" dxfId="4320" priority="3045" stopIfTrue="1">
      <formula>$I13="TTL"</formula>
    </cfRule>
  </conditionalFormatting>
  <conditionalFormatting sqref="M13:M14">
    <cfRule type="expression" dxfId="4319" priority="3044" stopIfTrue="1">
      <formula>$I13="TTL"</formula>
    </cfRule>
  </conditionalFormatting>
  <conditionalFormatting sqref="M13:M14">
    <cfRule type="expression" dxfId="4318" priority="3043" stopIfTrue="1">
      <formula>$I13="TTL"</formula>
    </cfRule>
  </conditionalFormatting>
  <conditionalFormatting sqref="M13:M14">
    <cfRule type="expression" dxfId="4317" priority="3042" stopIfTrue="1">
      <formula>$I13="TTL"</formula>
    </cfRule>
  </conditionalFormatting>
  <conditionalFormatting sqref="M13:M14">
    <cfRule type="expression" dxfId="4316" priority="3041" stopIfTrue="1">
      <formula>$I13="TTL"</formula>
    </cfRule>
  </conditionalFormatting>
  <conditionalFormatting sqref="M13:M14">
    <cfRule type="expression" dxfId="4315" priority="3040" stopIfTrue="1">
      <formula>$I13="TTL"</formula>
    </cfRule>
  </conditionalFormatting>
  <conditionalFormatting sqref="M13:M14">
    <cfRule type="expression" dxfId="4314" priority="3039" stopIfTrue="1">
      <formula>$I13="TTL"</formula>
    </cfRule>
  </conditionalFormatting>
  <conditionalFormatting sqref="M13:M14">
    <cfRule type="expression" dxfId="4313" priority="3038" stopIfTrue="1">
      <formula>$I13="TTL"</formula>
    </cfRule>
  </conditionalFormatting>
  <conditionalFormatting sqref="M13:M14">
    <cfRule type="expression" dxfId="4312" priority="3037" stopIfTrue="1">
      <formula>$I13="TTL"</formula>
    </cfRule>
  </conditionalFormatting>
  <conditionalFormatting sqref="M13:M14">
    <cfRule type="expression" dxfId="4311" priority="3036" stopIfTrue="1">
      <formula>$I13="TTL"</formula>
    </cfRule>
  </conditionalFormatting>
  <conditionalFormatting sqref="M13:M14">
    <cfRule type="expression" dxfId="4310" priority="3035" stopIfTrue="1">
      <formula>$I13="TTL"</formula>
    </cfRule>
  </conditionalFormatting>
  <conditionalFormatting sqref="M13:M14">
    <cfRule type="expression" dxfId="4309" priority="3034" stopIfTrue="1">
      <formula>$I13="TTL"</formula>
    </cfRule>
  </conditionalFormatting>
  <conditionalFormatting sqref="M13:M14">
    <cfRule type="expression" dxfId="4308" priority="3033" stopIfTrue="1">
      <formula>$I13="TTL"</formula>
    </cfRule>
  </conditionalFormatting>
  <conditionalFormatting sqref="M13:M14">
    <cfRule type="expression" dxfId="4307" priority="3032" stopIfTrue="1">
      <formula>$I13="TTL"</formula>
    </cfRule>
  </conditionalFormatting>
  <conditionalFormatting sqref="M13:M14">
    <cfRule type="expression" dxfId="4306" priority="3031" stopIfTrue="1">
      <formula>$I13="TTL"</formula>
    </cfRule>
  </conditionalFormatting>
  <conditionalFormatting sqref="M13:M14">
    <cfRule type="expression" dxfId="4305" priority="3030" stopIfTrue="1">
      <formula>$I13="TTL"</formula>
    </cfRule>
  </conditionalFormatting>
  <conditionalFormatting sqref="M13:M14">
    <cfRule type="expression" dxfId="4304" priority="3029" stopIfTrue="1">
      <formula>$I13="TTL"</formula>
    </cfRule>
  </conditionalFormatting>
  <conditionalFormatting sqref="M13:M14">
    <cfRule type="expression" dxfId="4303" priority="3028" stopIfTrue="1">
      <formula>$I13="TTL"</formula>
    </cfRule>
  </conditionalFormatting>
  <conditionalFormatting sqref="M13:M14">
    <cfRule type="expression" dxfId="4302" priority="3027" stopIfTrue="1">
      <formula>$I13="TTL"</formula>
    </cfRule>
  </conditionalFormatting>
  <conditionalFormatting sqref="M13:M14">
    <cfRule type="expression" dxfId="4301" priority="3026" stopIfTrue="1">
      <formula>$I13="TTL"</formula>
    </cfRule>
  </conditionalFormatting>
  <conditionalFormatting sqref="M13:M14">
    <cfRule type="expression" dxfId="4300" priority="3025" stopIfTrue="1">
      <formula>$I13="TTL"</formula>
    </cfRule>
  </conditionalFormatting>
  <conditionalFormatting sqref="M13:M14">
    <cfRule type="expression" dxfId="4299" priority="3024" stopIfTrue="1">
      <formula>$I13="TTL"</formula>
    </cfRule>
  </conditionalFormatting>
  <conditionalFormatting sqref="M13:M14">
    <cfRule type="expression" dxfId="4298" priority="3023" stopIfTrue="1">
      <formula>$I13="TTL"</formula>
    </cfRule>
  </conditionalFormatting>
  <conditionalFormatting sqref="M13:M14">
    <cfRule type="expression" dxfId="4297" priority="3022" stopIfTrue="1">
      <formula>$I13="TTL"</formula>
    </cfRule>
  </conditionalFormatting>
  <conditionalFormatting sqref="M13:M14">
    <cfRule type="expression" dxfId="4296" priority="3021" stopIfTrue="1">
      <formula>$I13="TTL"</formula>
    </cfRule>
  </conditionalFormatting>
  <conditionalFormatting sqref="M13:M14">
    <cfRule type="expression" dxfId="4295" priority="3020" stopIfTrue="1">
      <formula>$I13="TTL"</formula>
    </cfRule>
  </conditionalFormatting>
  <conditionalFormatting sqref="M13:M14">
    <cfRule type="expression" dxfId="4294" priority="3019" stopIfTrue="1">
      <formula>$I13="TTL"</formula>
    </cfRule>
  </conditionalFormatting>
  <conditionalFormatting sqref="M13:M14">
    <cfRule type="expression" dxfId="4293" priority="3018" stopIfTrue="1">
      <formula>$I13="TTL"</formula>
    </cfRule>
  </conditionalFormatting>
  <conditionalFormatting sqref="M13:M14">
    <cfRule type="expression" dxfId="4292" priority="3017" stopIfTrue="1">
      <formula>$I13="TTL"</formula>
    </cfRule>
  </conditionalFormatting>
  <conditionalFormatting sqref="M13:M14">
    <cfRule type="expression" dxfId="4291" priority="3016" stopIfTrue="1">
      <formula>$I13="TTL"</formula>
    </cfRule>
  </conditionalFormatting>
  <conditionalFormatting sqref="M13:M14">
    <cfRule type="expression" dxfId="4290" priority="3015" stopIfTrue="1">
      <formula>$I13="TTL"</formula>
    </cfRule>
  </conditionalFormatting>
  <conditionalFormatting sqref="M13:M14">
    <cfRule type="expression" dxfId="4289" priority="3014" stopIfTrue="1">
      <formula>$I13="TTL"</formula>
    </cfRule>
  </conditionalFormatting>
  <conditionalFormatting sqref="M13:M14">
    <cfRule type="expression" dxfId="4288" priority="3013" stopIfTrue="1">
      <formula>$I13="TTL"</formula>
    </cfRule>
  </conditionalFormatting>
  <conditionalFormatting sqref="M13:M14">
    <cfRule type="expression" dxfId="4287" priority="3012" stopIfTrue="1">
      <formula>$I13="TTL"</formula>
    </cfRule>
  </conditionalFormatting>
  <conditionalFormatting sqref="M13:M14">
    <cfRule type="expression" dxfId="4286" priority="3011" stopIfTrue="1">
      <formula>$I13="TTL"</formula>
    </cfRule>
  </conditionalFormatting>
  <conditionalFormatting sqref="M13:M14">
    <cfRule type="expression" dxfId="4285" priority="3010" stopIfTrue="1">
      <formula>$I13="TTL"</formula>
    </cfRule>
  </conditionalFormatting>
  <conditionalFormatting sqref="M13:M14">
    <cfRule type="expression" dxfId="4284" priority="3009" stopIfTrue="1">
      <formula>$I13="TTL"</formula>
    </cfRule>
  </conditionalFormatting>
  <conditionalFormatting sqref="M13:M14">
    <cfRule type="expression" dxfId="4283" priority="3008" stopIfTrue="1">
      <formula>$I13="TTL"</formula>
    </cfRule>
  </conditionalFormatting>
  <conditionalFormatting sqref="M13:M14">
    <cfRule type="expression" dxfId="4282" priority="3007" stopIfTrue="1">
      <formula>$I13="TTL"</formula>
    </cfRule>
  </conditionalFormatting>
  <conditionalFormatting sqref="M13:M14">
    <cfRule type="expression" dxfId="4281" priority="3006" stopIfTrue="1">
      <formula>$I13="TTL"</formula>
    </cfRule>
  </conditionalFormatting>
  <conditionalFormatting sqref="M13:M14">
    <cfRule type="expression" dxfId="4280" priority="3005" stopIfTrue="1">
      <formula>$I13="TTL"</formula>
    </cfRule>
  </conditionalFormatting>
  <conditionalFormatting sqref="M13:M14">
    <cfRule type="expression" dxfId="4279" priority="3004" stopIfTrue="1">
      <formula>$I13="TTL"</formula>
    </cfRule>
  </conditionalFormatting>
  <conditionalFormatting sqref="M13:M14">
    <cfRule type="expression" dxfId="4278" priority="3003" stopIfTrue="1">
      <formula>$I13="TTL"</formula>
    </cfRule>
  </conditionalFormatting>
  <conditionalFormatting sqref="M13:M14">
    <cfRule type="expression" dxfId="4277" priority="3002" stopIfTrue="1">
      <formula>$I13="TTL"</formula>
    </cfRule>
  </conditionalFormatting>
  <conditionalFormatting sqref="M13:M14">
    <cfRule type="expression" dxfId="4276" priority="3001" stopIfTrue="1">
      <formula>$I13="TTL"</formula>
    </cfRule>
  </conditionalFormatting>
  <conditionalFormatting sqref="M13:M14">
    <cfRule type="expression" dxfId="4275" priority="3000" stopIfTrue="1">
      <formula>$I13="TTL"</formula>
    </cfRule>
  </conditionalFormatting>
  <conditionalFormatting sqref="M13:M14">
    <cfRule type="expression" dxfId="4274" priority="2999" stopIfTrue="1">
      <formula>$I13="TTL"</formula>
    </cfRule>
  </conditionalFormatting>
  <conditionalFormatting sqref="M13:M14">
    <cfRule type="expression" dxfId="4273" priority="2998" stopIfTrue="1">
      <formula>$I13="TTL"</formula>
    </cfRule>
  </conditionalFormatting>
  <conditionalFormatting sqref="M13:M14">
    <cfRule type="expression" dxfId="4272" priority="2997" stopIfTrue="1">
      <formula>$I13="TTL"</formula>
    </cfRule>
  </conditionalFormatting>
  <conditionalFormatting sqref="M13:M14">
    <cfRule type="expression" dxfId="4271" priority="2996" stopIfTrue="1">
      <formula>$I13="TTL"</formula>
    </cfRule>
  </conditionalFormatting>
  <conditionalFormatting sqref="M13:M14">
    <cfRule type="expression" dxfId="4270" priority="2995" stopIfTrue="1">
      <formula>$I13="TTL"</formula>
    </cfRule>
  </conditionalFormatting>
  <conditionalFormatting sqref="M13:M14">
    <cfRule type="expression" dxfId="4269" priority="2994" stopIfTrue="1">
      <formula>$I13="TTL"</formula>
    </cfRule>
  </conditionalFormatting>
  <conditionalFormatting sqref="M13:M14">
    <cfRule type="expression" dxfId="4268" priority="2993" stopIfTrue="1">
      <formula>$I13="TTL"</formula>
    </cfRule>
  </conditionalFormatting>
  <conditionalFormatting sqref="M13:M14">
    <cfRule type="expression" dxfId="4267" priority="2992" stopIfTrue="1">
      <formula>$I13="TTL"</formula>
    </cfRule>
  </conditionalFormatting>
  <conditionalFormatting sqref="M13:M14">
    <cfRule type="expression" dxfId="4266" priority="2991" stopIfTrue="1">
      <formula>$I13="TTL"</formula>
    </cfRule>
  </conditionalFormatting>
  <conditionalFormatting sqref="M13:M14">
    <cfRule type="expression" dxfId="4265" priority="2990" stopIfTrue="1">
      <formula>$I13="TTL"</formula>
    </cfRule>
  </conditionalFormatting>
  <conditionalFormatting sqref="M13:M14">
    <cfRule type="expression" dxfId="4264" priority="2989" stopIfTrue="1">
      <formula>$I13="TTL"</formula>
    </cfRule>
  </conditionalFormatting>
  <conditionalFormatting sqref="M13:M14">
    <cfRule type="expression" dxfId="4263" priority="2988" stopIfTrue="1">
      <formula>$I13="TTL"</formula>
    </cfRule>
  </conditionalFormatting>
  <conditionalFormatting sqref="M13:M14">
    <cfRule type="expression" dxfId="4262" priority="2987" stopIfTrue="1">
      <formula>$I13="TTL"</formula>
    </cfRule>
  </conditionalFormatting>
  <conditionalFormatting sqref="M13:M14">
    <cfRule type="expression" dxfId="4261" priority="2986" stopIfTrue="1">
      <formula>$I13="TTL"</formula>
    </cfRule>
  </conditionalFormatting>
  <conditionalFormatting sqref="M13:M14">
    <cfRule type="expression" dxfId="4260" priority="2985" stopIfTrue="1">
      <formula>$I13="TTL"</formula>
    </cfRule>
  </conditionalFormatting>
  <conditionalFormatting sqref="M13:M14">
    <cfRule type="expression" dxfId="4259" priority="2984" stopIfTrue="1">
      <formula>$I13="TTL"</formula>
    </cfRule>
  </conditionalFormatting>
  <conditionalFormatting sqref="M13:M14">
    <cfRule type="expression" dxfId="4258" priority="2983" stopIfTrue="1">
      <formula>$I13="TTL"</formula>
    </cfRule>
  </conditionalFormatting>
  <conditionalFormatting sqref="M13:M14">
    <cfRule type="expression" dxfId="4257" priority="2982" stopIfTrue="1">
      <formula>$I13="TTL"</formula>
    </cfRule>
  </conditionalFormatting>
  <conditionalFormatting sqref="M13:M14">
    <cfRule type="expression" dxfId="4256" priority="2981" stopIfTrue="1">
      <formula>$I13="TTL"</formula>
    </cfRule>
  </conditionalFormatting>
  <conditionalFormatting sqref="M13:M14">
    <cfRule type="expression" dxfId="4255" priority="2980" stopIfTrue="1">
      <formula>$I13="TTL"</formula>
    </cfRule>
  </conditionalFormatting>
  <conditionalFormatting sqref="M13:M14">
    <cfRule type="expression" dxfId="4254" priority="2979" stopIfTrue="1">
      <formula>$I13="TTL"</formula>
    </cfRule>
  </conditionalFormatting>
  <conditionalFormatting sqref="M13:M14">
    <cfRule type="expression" dxfId="4253" priority="2978" stopIfTrue="1">
      <formula>$I13="TTL"</formula>
    </cfRule>
  </conditionalFormatting>
  <conditionalFormatting sqref="M13:M14">
    <cfRule type="expression" dxfId="4252" priority="2977" stopIfTrue="1">
      <formula>$I13="TTL"</formula>
    </cfRule>
  </conditionalFormatting>
  <conditionalFormatting sqref="M13:M14">
    <cfRule type="expression" dxfId="4251" priority="2976" stopIfTrue="1">
      <formula>$I13="TTL"</formula>
    </cfRule>
  </conditionalFormatting>
  <conditionalFormatting sqref="M13:M14">
    <cfRule type="expression" dxfId="4250" priority="2975" stopIfTrue="1">
      <formula>$I13="TTL"</formula>
    </cfRule>
  </conditionalFormatting>
  <conditionalFormatting sqref="M13:M14">
    <cfRule type="expression" dxfId="4249" priority="2974" stopIfTrue="1">
      <formula>$I13="TTL"</formula>
    </cfRule>
  </conditionalFormatting>
  <conditionalFormatting sqref="M13:M14">
    <cfRule type="expression" dxfId="4248" priority="2973" stopIfTrue="1">
      <formula>$I13="TTL"</formula>
    </cfRule>
  </conditionalFormatting>
  <conditionalFormatting sqref="M13:M14">
    <cfRule type="expression" dxfId="4247" priority="2972" stopIfTrue="1">
      <formula>$I13="TTL"</formula>
    </cfRule>
  </conditionalFormatting>
  <conditionalFormatting sqref="M13:M14">
    <cfRule type="expression" dxfId="4246" priority="2971" stopIfTrue="1">
      <formula>$I13="TTL"</formula>
    </cfRule>
  </conditionalFormatting>
  <conditionalFormatting sqref="M13:M14">
    <cfRule type="expression" dxfId="4245" priority="2970" stopIfTrue="1">
      <formula>$I13="TTL"</formula>
    </cfRule>
  </conditionalFormatting>
  <conditionalFormatting sqref="M13:M14">
    <cfRule type="expression" dxfId="4244" priority="2969" stopIfTrue="1">
      <formula>$I13="TTL"</formula>
    </cfRule>
  </conditionalFormatting>
  <conditionalFormatting sqref="M13:M14">
    <cfRule type="expression" dxfId="4243" priority="2968" stopIfTrue="1">
      <formula>$I13="TTL"</formula>
    </cfRule>
  </conditionalFormatting>
  <conditionalFormatting sqref="M13:M14">
    <cfRule type="expression" dxfId="4242" priority="2967" stopIfTrue="1">
      <formula>$I13="TTL"</formula>
    </cfRule>
  </conditionalFormatting>
  <conditionalFormatting sqref="M13:M14">
    <cfRule type="expression" dxfId="4241" priority="2966" stopIfTrue="1">
      <formula>$I13="TTL"</formula>
    </cfRule>
  </conditionalFormatting>
  <conditionalFormatting sqref="M13:M14">
    <cfRule type="expression" dxfId="4240" priority="2965" stopIfTrue="1">
      <formula>$I13="TTL"</formula>
    </cfRule>
  </conditionalFormatting>
  <conditionalFormatting sqref="M13:M14">
    <cfRule type="expression" dxfId="4239" priority="2964" stopIfTrue="1">
      <formula>$I13="TTL"</formula>
    </cfRule>
  </conditionalFormatting>
  <conditionalFormatting sqref="M13:M14">
    <cfRule type="expression" dxfId="4238" priority="2963" stopIfTrue="1">
      <formula>$I13="TTL"</formula>
    </cfRule>
  </conditionalFormatting>
  <conditionalFormatting sqref="M13:M14">
    <cfRule type="expression" dxfId="4237" priority="2962" stopIfTrue="1">
      <formula>$I13="TTL"</formula>
    </cfRule>
  </conditionalFormatting>
  <conditionalFormatting sqref="M13:M14">
    <cfRule type="expression" dxfId="4236" priority="2961" stopIfTrue="1">
      <formula>$I13="TTL"</formula>
    </cfRule>
  </conditionalFormatting>
  <conditionalFormatting sqref="M13:M14">
    <cfRule type="expression" dxfId="4235" priority="2960" stopIfTrue="1">
      <formula>$I13="TTL"</formula>
    </cfRule>
  </conditionalFormatting>
  <conditionalFormatting sqref="M13:M14">
    <cfRule type="expression" dxfId="4234" priority="2959" stopIfTrue="1">
      <formula>$I13="TTL"</formula>
    </cfRule>
  </conditionalFormatting>
  <conditionalFormatting sqref="M13:M14">
    <cfRule type="expression" dxfId="4233" priority="2958" stopIfTrue="1">
      <formula>$I13="TTL"</formula>
    </cfRule>
  </conditionalFormatting>
  <conditionalFormatting sqref="M13:M14">
    <cfRule type="expression" dxfId="4232" priority="2957" stopIfTrue="1">
      <formula>$I13="TTL"</formula>
    </cfRule>
  </conditionalFormatting>
  <conditionalFormatting sqref="M13:M14">
    <cfRule type="expression" dxfId="4231" priority="2956" stopIfTrue="1">
      <formula>$I13="TTL"</formula>
    </cfRule>
  </conditionalFormatting>
  <conditionalFormatting sqref="M13:M14">
    <cfRule type="expression" dxfId="4230" priority="2955" stopIfTrue="1">
      <formula>$I13="TTL"</formula>
    </cfRule>
  </conditionalFormatting>
  <conditionalFormatting sqref="M13:M14">
    <cfRule type="expression" dxfId="4229" priority="2954" stopIfTrue="1">
      <formula>$I13="TTL"</formula>
    </cfRule>
  </conditionalFormatting>
  <conditionalFormatting sqref="M13:M14">
    <cfRule type="expression" dxfId="4228" priority="2953" stopIfTrue="1">
      <formula>$I13="TTL"</formula>
    </cfRule>
  </conditionalFormatting>
  <conditionalFormatting sqref="M13:M14">
    <cfRule type="expression" dxfId="4227" priority="2952" stopIfTrue="1">
      <formula>$I13="TTL"</formula>
    </cfRule>
  </conditionalFormatting>
  <conditionalFormatting sqref="M13:M14">
    <cfRule type="expression" dxfId="4226" priority="2951" stopIfTrue="1">
      <formula>$I13="TTL"</formula>
    </cfRule>
  </conditionalFormatting>
  <conditionalFormatting sqref="M13:M14">
    <cfRule type="expression" dxfId="4225" priority="2950" stopIfTrue="1">
      <formula>$I13="TTL"</formula>
    </cfRule>
  </conditionalFormatting>
  <conditionalFormatting sqref="M13:M14">
    <cfRule type="expression" dxfId="4224" priority="2949" stopIfTrue="1">
      <formula>$I13="TTL"</formula>
    </cfRule>
  </conditionalFormatting>
  <conditionalFormatting sqref="M13:M14">
    <cfRule type="expression" dxfId="4223" priority="2948" stopIfTrue="1">
      <formula>$I13="TTL"</formula>
    </cfRule>
  </conditionalFormatting>
  <conditionalFormatting sqref="M13:M14">
    <cfRule type="expression" dxfId="4222" priority="2947" stopIfTrue="1">
      <formula>$I13="TTL"</formula>
    </cfRule>
  </conditionalFormatting>
  <conditionalFormatting sqref="M13:M14">
    <cfRule type="expression" dxfId="4221" priority="2946" stopIfTrue="1">
      <formula>$I13="TTL"</formula>
    </cfRule>
  </conditionalFormatting>
  <conditionalFormatting sqref="M13:M14">
    <cfRule type="expression" dxfId="4220" priority="2945" stopIfTrue="1">
      <formula>$I13="TTL"</formula>
    </cfRule>
  </conditionalFormatting>
  <conditionalFormatting sqref="M13:M14">
    <cfRule type="expression" dxfId="4219" priority="2944" stopIfTrue="1">
      <formula>$I13="TTL"</formula>
    </cfRule>
  </conditionalFormatting>
  <conditionalFormatting sqref="M13:M14">
    <cfRule type="expression" dxfId="4218" priority="2943" stopIfTrue="1">
      <formula>$I13="TTL"</formula>
    </cfRule>
  </conditionalFormatting>
  <conditionalFormatting sqref="M13:M14">
    <cfRule type="expression" dxfId="4217" priority="2942" stopIfTrue="1">
      <formula>$I13="TTL"</formula>
    </cfRule>
  </conditionalFormatting>
  <conditionalFormatting sqref="M13:M14">
    <cfRule type="expression" dxfId="4216" priority="2941" stopIfTrue="1">
      <formula>$I13="TTL"</formula>
    </cfRule>
  </conditionalFormatting>
  <conditionalFormatting sqref="M13:M14">
    <cfRule type="expression" dxfId="4215" priority="2940" stopIfTrue="1">
      <formula>$I13="TTL"</formula>
    </cfRule>
  </conditionalFormatting>
  <conditionalFormatting sqref="M13:M14">
    <cfRule type="expression" dxfId="4214" priority="2939" stopIfTrue="1">
      <formula>$I13="TTL"</formula>
    </cfRule>
  </conditionalFormatting>
  <conditionalFormatting sqref="M13:M14">
    <cfRule type="expression" dxfId="4213" priority="2938" stopIfTrue="1">
      <formula>$I13="TTL"</formula>
    </cfRule>
  </conditionalFormatting>
  <conditionalFormatting sqref="M13:M14">
    <cfRule type="expression" dxfId="4212" priority="2937" stopIfTrue="1">
      <formula>$I13="TTL"</formula>
    </cfRule>
  </conditionalFormatting>
  <conditionalFormatting sqref="M13:M14">
    <cfRule type="expression" dxfId="4211" priority="2936" stopIfTrue="1">
      <formula>$I13="TTL"</formula>
    </cfRule>
  </conditionalFormatting>
  <conditionalFormatting sqref="M13:M14">
    <cfRule type="expression" dxfId="4210" priority="2935" stopIfTrue="1">
      <formula>$I13="TTL"</formula>
    </cfRule>
  </conditionalFormatting>
  <conditionalFormatting sqref="M13:M14">
    <cfRule type="expression" dxfId="4209" priority="2934" stopIfTrue="1">
      <formula>$I13="TTL"</formula>
    </cfRule>
  </conditionalFormatting>
  <conditionalFormatting sqref="M13:M14">
    <cfRule type="expression" dxfId="4208" priority="2933" stopIfTrue="1">
      <formula>$I13="TTL"</formula>
    </cfRule>
  </conditionalFormatting>
  <conditionalFormatting sqref="M13:M14">
    <cfRule type="expression" dxfId="4207" priority="2932" stopIfTrue="1">
      <formula>$I13="TTL"</formula>
    </cfRule>
  </conditionalFormatting>
  <conditionalFormatting sqref="M13:M14">
    <cfRule type="expression" dxfId="4206" priority="2931" stopIfTrue="1">
      <formula>$I13="TTL"</formula>
    </cfRule>
  </conditionalFormatting>
  <conditionalFormatting sqref="M13:M14">
    <cfRule type="expression" dxfId="4205" priority="2930" stopIfTrue="1">
      <formula>$I13="TTL"</formula>
    </cfRule>
  </conditionalFormatting>
  <conditionalFormatting sqref="M13:M14">
    <cfRule type="expression" dxfId="4204" priority="2929" stopIfTrue="1">
      <formula>$I13="TTL"</formula>
    </cfRule>
  </conditionalFormatting>
  <conditionalFormatting sqref="M13:M14">
    <cfRule type="expression" dxfId="4203" priority="2928" stopIfTrue="1">
      <formula>$I13="TTL"</formula>
    </cfRule>
  </conditionalFormatting>
  <conditionalFormatting sqref="M13:M14">
    <cfRule type="expression" dxfId="4202" priority="2927" stopIfTrue="1">
      <formula>$I13="TTL"</formula>
    </cfRule>
  </conditionalFormatting>
  <conditionalFormatting sqref="M13:M14">
    <cfRule type="expression" dxfId="4201" priority="2926" stopIfTrue="1">
      <formula>$I13="TTL"</formula>
    </cfRule>
  </conditionalFormatting>
  <conditionalFormatting sqref="M13:M14">
    <cfRule type="expression" dxfId="4200" priority="2925" stopIfTrue="1">
      <formula>$I13="TTL"</formula>
    </cfRule>
  </conditionalFormatting>
  <conditionalFormatting sqref="M13:M14">
    <cfRule type="expression" dxfId="4199" priority="2924" stopIfTrue="1">
      <formula>$I13="TTL"</formula>
    </cfRule>
  </conditionalFormatting>
  <conditionalFormatting sqref="M13:M14">
    <cfRule type="expression" dxfId="4198" priority="2923" stopIfTrue="1">
      <formula>$I13="TTL"</formula>
    </cfRule>
  </conditionalFormatting>
  <conditionalFormatting sqref="M13:M14">
    <cfRule type="expression" dxfId="4197" priority="2922" stopIfTrue="1">
      <formula>$I13="TTL"</formula>
    </cfRule>
  </conditionalFormatting>
  <conditionalFormatting sqref="M13:M14">
    <cfRule type="expression" dxfId="4196" priority="2921" stopIfTrue="1">
      <formula>$I13="TTL"</formula>
    </cfRule>
  </conditionalFormatting>
  <conditionalFormatting sqref="M13:M14">
    <cfRule type="expression" dxfId="4195" priority="2920" stopIfTrue="1">
      <formula>$I13="TTL"</formula>
    </cfRule>
  </conditionalFormatting>
  <conditionalFormatting sqref="M13:M14">
    <cfRule type="expression" dxfId="4194" priority="2919" stopIfTrue="1">
      <formula>$I13="TTL"</formula>
    </cfRule>
  </conditionalFormatting>
  <conditionalFormatting sqref="M13:M14">
    <cfRule type="expression" dxfId="4193" priority="2918" stopIfTrue="1">
      <formula>$I13="TTL"</formula>
    </cfRule>
  </conditionalFormatting>
  <conditionalFormatting sqref="M13:M14">
    <cfRule type="expression" dxfId="4192" priority="2917" stopIfTrue="1">
      <formula>$I13="TTL"</formula>
    </cfRule>
  </conditionalFormatting>
  <conditionalFormatting sqref="M13:M14">
    <cfRule type="expression" dxfId="4191" priority="2916" stopIfTrue="1">
      <formula>$I13="TTL"</formula>
    </cfRule>
  </conditionalFormatting>
  <conditionalFormatting sqref="M13:M14">
    <cfRule type="expression" dxfId="4190" priority="2915" stopIfTrue="1">
      <formula>$I13="TTL"</formula>
    </cfRule>
  </conditionalFormatting>
  <conditionalFormatting sqref="M13:M14">
    <cfRule type="expression" dxfId="4189" priority="2914" stopIfTrue="1">
      <formula>$I13="TTL"</formula>
    </cfRule>
  </conditionalFormatting>
  <conditionalFormatting sqref="M13:M14">
    <cfRule type="expression" dxfId="4188" priority="2913" stopIfTrue="1">
      <formula>$I13="TTL"</formula>
    </cfRule>
  </conditionalFormatting>
  <conditionalFormatting sqref="M13:M14">
    <cfRule type="expression" dxfId="4187" priority="2912" stopIfTrue="1">
      <formula>$I13="TTL"</formula>
    </cfRule>
  </conditionalFormatting>
  <conditionalFormatting sqref="M13:M14">
    <cfRule type="expression" dxfId="4186" priority="2911" stopIfTrue="1">
      <formula>$I13="TTL"</formula>
    </cfRule>
  </conditionalFormatting>
  <conditionalFormatting sqref="M13:M14">
    <cfRule type="expression" dxfId="4185" priority="2910" stopIfTrue="1">
      <formula>$I13="TTL"</formula>
    </cfRule>
  </conditionalFormatting>
  <conditionalFormatting sqref="M13:M14">
    <cfRule type="expression" dxfId="4184" priority="2909" stopIfTrue="1">
      <formula>$I13="TTL"</formula>
    </cfRule>
  </conditionalFormatting>
  <conditionalFormatting sqref="M13:M14">
    <cfRule type="expression" dxfId="4183" priority="2908" stopIfTrue="1">
      <formula>$I13="TTL"</formula>
    </cfRule>
  </conditionalFormatting>
  <conditionalFormatting sqref="M13:M14">
    <cfRule type="expression" dxfId="4182" priority="2907" stopIfTrue="1">
      <formula>$I13="TTL"</formula>
    </cfRule>
  </conditionalFormatting>
  <conditionalFormatting sqref="M13:M14">
    <cfRule type="expression" dxfId="4181" priority="2906" stopIfTrue="1">
      <formula>$I13="TTL"</formula>
    </cfRule>
  </conditionalFormatting>
  <conditionalFormatting sqref="M13:M14">
    <cfRule type="expression" dxfId="4180" priority="2905" stopIfTrue="1">
      <formula>$I13="TTL"</formula>
    </cfRule>
  </conditionalFormatting>
  <conditionalFormatting sqref="M13:M14">
    <cfRule type="expression" dxfId="4179" priority="2904" stopIfTrue="1">
      <formula>$I13="TTL"</formula>
    </cfRule>
  </conditionalFormatting>
  <conditionalFormatting sqref="M13:M14">
    <cfRule type="expression" dxfId="4178" priority="2903" stopIfTrue="1">
      <formula>$I13="TTL"</formula>
    </cfRule>
  </conditionalFormatting>
  <conditionalFormatting sqref="M13:M14">
    <cfRule type="expression" dxfId="4177" priority="2902" stopIfTrue="1">
      <formula>$I13="TTL"</formula>
    </cfRule>
  </conditionalFormatting>
  <conditionalFormatting sqref="M13:M14">
    <cfRule type="expression" dxfId="4176" priority="2901" stopIfTrue="1">
      <formula>$I13="TTL"</formula>
    </cfRule>
  </conditionalFormatting>
  <conditionalFormatting sqref="M13:M14">
    <cfRule type="expression" dxfId="4175" priority="2900" stopIfTrue="1">
      <formula>$I13="TTL"</formula>
    </cfRule>
  </conditionalFormatting>
  <conditionalFormatting sqref="M13:M14">
    <cfRule type="expression" dxfId="4174" priority="2899" stopIfTrue="1">
      <formula>$I13="TTL"</formula>
    </cfRule>
  </conditionalFormatting>
  <conditionalFormatting sqref="M13:M14">
    <cfRule type="expression" dxfId="4173" priority="2898" stopIfTrue="1">
      <formula>$I13="TTL"</formula>
    </cfRule>
  </conditionalFormatting>
  <conditionalFormatting sqref="M13:M14">
    <cfRule type="expression" dxfId="4172" priority="2897" stopIfTrue="1">
      <formula>$I13="TTL"</formula>
    </cfRule>
  </conditionalFormatting>
  <conditionalFormatting sqref="M13:M14">
    <cfRule type="expression" dxfId="4171" priority="2896" stopIfTrue="1">
      <formula>$I13="TTL"</formula>
    </cfRule>
  </conditionalFormatting>
  <conditionalFormatting sqref="M13:M14">
    <cfRule type="expression" dxfId="4170" priority="2895" stopIfTrue="1">
      <formula>$I13="TTL"</formula>
    </cfRule>
  </conditionalFormatting>
  <conditionalFormatting sqref="M13:M14">
    <cfRule type="expression" dxfId="4169" priority="2894" stopIfTrue="1">
      <formula>$I13="TTL"</formula>
    </cfRule>
  </conditionalFormatting>
  <conditionalFormatting sqref="M13:M14">
    <cfRule type="expression" dxfId="4168" priority="2893" stopIfTrue="1">
      <formula>$I13="TTL"</formula>
    </cfRule>
  </conditionalFormatting>
  <conditionalFormatting sqref="M13:M14">
    <cfRule type="expression" dxfId="4167" priority="2892" stopIfTrue="1">
      <formula>$I13="TTL"</formula>
    </cfRule>
  </conditionalFormatting>
  <conditionalFormatting sqref="M13:M14">
    <cfRule type="expression" dxfId="4166" priority="2891" stopIfTrue="1">
      <formula>$I13="TTL"</formula>
    </cfRule>
  </conditionalFormatting>
  <conditionalFormatting sqref="M13:M14">
    <cfRule type="expression" dxfId="4165" priority="2890" stopIfTrue="1">
      <formula>$I13="TTL"</formula>
    </cfRule>
  </conditionalFormatting>
  <conditionalFormatting sqref="M13:M14">
    <cfRule type="expression" dxfId="4164" priority="2889" stopIfTrue="1">
      <formula>$I13="TTL"</formula>
    </cfRule>
  </conditionalFormatting>
  <conditionalFormatting sqref="M13:M14">
    <cfRule type="expression" dxfId="4163" priority="2888" stopIfTrue="1">
      <formula>$I13="TTL"</formula>
    </cfRule>
  </conditionalFormatting>
  <conditionalFormatting sqref="M13:M14">
    <cfRule type="expression" dxfId="4162" priority="2887" stopIfTrue="1">
      <formula>$I13="TTL"</formula>
    </cfRule>
  </conditionalFormatting>
  <conditionalFormatting sqref="M13:M14">
    <cfRule type="expression" dxfId="4161" priority="2886" stopIfTrue="1">
      <formula>$I13="TTL"</formula>
    </cfRule>
  </conditionalFormatting>
  <conditionalFormatting sqref="M13:M14">
    <cfRule type="expression" dxfId="4160" priority="2885" stopIfTrue="1">
      <formula>$I13="TTL"</formula>
    </cfRule>
  </conditionalFormatting>
  <conditionalFormatting sqref="M13:M14">
    <cfRule type="expression" dxfId="4159" priority="2884" stopIfTrue="1">
      <formula>$I13="TTL"</formula>
    </cfRule>
  </conditionalFormatting>
  <conditionalFormatting sqref="M13:M14">
    <cfRule type="expression" dxfId="4158" priority="2883" stopIfTrue="1">
      <formula>$I13="TTL"</formula>
    </cfRule>
  </conditionalFormatting>
  <conditionalFormatting sqref="M13:M14">
    <cfRule type="expression" dxfId="4157" priority="2882" stopIfTrue="1">
      <formula>$I13="TTL"</formula>
    </cfRule>
  </conditionalFormatting>
  <conditionalFormatting sqref="M13:M14">
    <cfRule type="expression" dxfId="4156" priority="2881" stopIfTrue="1">
      <formula>$I13="TTL"</formula>
    </cfRule>
  </conditionalFormatting>
  <conditionalFormatting sqref="M13:M14">
    <cfRule type="expression" dxfId="4155" priority="2880" stopIfTrue="1">
      <formula>$I13="TTL"</formula>
    </cfRule>
  </conditionalFormatting>
  <conditionalFormatting sqref="M13:M14">
    <cfRule type="expression" dxfId="4154" priority="2879" stopIfTrue="1">
      <formula>$I13="TTL"</formula>
    </cfRule>
  </conditionalFormatting>
  <conditionalFormatting sqref="M13:M14">
    <cfRule type="expression" dxfId="4153" priority="2878" stopIfTrue="1">
      <formula>$I13="TTL"</formula>
    </cfRule>
  </conditionalFormatting>
  <conditionalFormatting sqref="M13:M14">
    <cfRule type="expression" dxfId="4152" priority="2877" stopIfTrue="1">
      <formula>$I13="TTL"</formula>
    </cfRule>
  </conditionalFormatting>
  <conditionalFormatting sqref="M13:M14">
    <cfRule type="expression" dxfId="4151" priority="2876" stopIfTrue="1">
      <formula>$I13="TTL"</formula>
    </cfRule>
  </conditionalFormatting>
  <conditionalFormatting sqref="M13:M14">
    <cfRule type="expression" dxfId="4150" priority="2875" stopIfTrue="1">
      <formula>$I13="TTL"</formula>
    </cfRule>
  </conditionalFormatting>
  <conditionalFormatting sqref="M13:M14">
    <cfRule type="expression" dxfId="4149" priority="2874" stopIfTrue="1">
      <formula>$I13="TTL"</formula>
    </cfRule>
  </conditionalFormatting>
  <conditionalFormatting sqref="M13:M14">
    <cfRule type="expression" dxfId="4148" priority="2873" stopIfTrue="1">
      <formula>$I13="TTL"</formula>
    </cfRule>
  </conditionalFormatting>
  <conditionalFormatting sqref="M13:M14">
    <cfRule type="expression" dxfId="4147" priority="2872" stopIfTrue="1">
      <formula>$I13="TTL"</formula>
    </cfRule>
  </conditionalFormatting>
  <conditionalFormatting sqref="M13:M14">
    <cfRule type="expression" dxfId="4146" priority="2871" stopIfTrue="1">
      <formula>$I13="TTL"</formula>
    </cfRule>
  </conditionalFormatting>
  <conditionalFormatting sqref="M13:M14">
    <cfRule type="expression" dxfId="4145" priority="2870" stopIfTrue="1">
      <formula>$I13="TTL"</formula>
    </cfRule>
  </conditionalFormatting>
  <conditionalFormatting sqref="M13:M14">
    <cfRule type="expression" dxfId="4144" priority="2869" stopIfTrue="1">
      <formula>$I13="TTL"</formula>
    </cfRule>
  </conditionalFormatting>
  <conditionalFormatting sqref="M13:M14">
    <cfRule type="expression" dxfId="4143" priority="2868" stopIfTrue="1">
      <formula>$I13="TTL"</formula>
    </cfRule>
  </conditionalFormatting>
  <conditionalFormatting sqref="M13:M14">
    <cfRule type="expression" dxfId="4142" priority="2867" stopIfTrue="1">
      <formula>$I13="TTL"</formula>
    </cfRule>
  </conditionalFormatting>
  <conditionalFormatting sqref="M13:M14">
    <cfRule type="expression" dxfId="4141" priority="2866" stopIfTrue="1">
      <formula>$I13="TTL"</formula>
    </cfRule>
  </conditionalFormatting>
  <conditionalFormatting sqref="M13:M14">
    <cfRule type="expression" dxfId="4140" priority="2865" stopIfTrue="1">
      <formula>$I13="TTL"</formula>
    </cfRule>
  </conditionalFormatting>
  <conditionalFormatting sqref="M13:M14">
    <cfRule type="expression" dxfId="4139" priority="2864" stopIfTrue="1">
      <formula>$I13="TTL"</formula>
    </cfRule>
  </conditionalFormatting>
  <conditionalFormatting sqref="M13:M14">
    <cfRule type="expression" dxfId="4138" priority="2863" stopIfTrue="1">
      <formula>$I13="TTL"</formula>
    </cfRule>
  </conditionalFormatting>
  <conditionalFormatting sqref="M13:M14">
    <cfRule type="expression" dxfId="4137" priority="2862" stopIfTrue="1">
      <formula>$I13="TTL"</formula>
    </cfRule>
  </conditionalFormatting>
  <conditionalFormatting sqref="M13:M14">
    <cfRule type="expression" dxfId="4136" priority="2861" stopIfTrue="1">
      <formula>$I13="TTL"</formula>
    </cfRule>
  </conditionalFormatting>
  <conditionalFormatting sqref="M13:M14">
    <cfRule type="expression" dxfId="4135" priority="2860" stopIfTrue="1">
      <formula>$I13="TTL"</formula>
    </cfRule>
  </conditionalFormatting>
  <conditionalFormatting sqref="M13:M14">
    <cfRule type="expression" dxfId="4134" priority="2859" stopIfTrue="1">
      <formula>$I13="TTL"</formula>
    </cfRule>
  </conditionalFormatting>
  <conditionalFormatting sqref="M13:M14">
    <cfRule type="expression" dxfId="4133" priority="2858" stopIfTrue="1">
      <formula>$I13="TTL"</formula>
    </cfRule>
  </conditionalFormatting>
  <conditionalFormatting sqref="M13:M14">
    <cfRule type="expression" dxfId="4132" priority="2857" stopIfTrue="1">
      <formula>$I13="TTL"</formula>
    </cfRule>
  </conditionalFormatting>
  <conditionalFormatting sqref="M13:M14">
    <cfRule type="expression" dxfId="4131" priority="2856" stopIfTrue="1">
      <formula>$I13="TTL"</formula>
    </cfRule>
  </conditionalFormatting>
  <conditionalFormatting sqref="M13:M14">
    <cfRule type="expression" dxfId="4130" priority="2855" stopIfTrue="1">
      <formula>$I13="TTL"</formula>
    </cfRule>
  </conditionalFormatting>
  <conditionalFormatting sqref="M13:M14">
    <cfRule type="expression" dxfId="4129" priority="2854" stopIfTrue="1">
      <formula>$I13="TTL"</formula>
    </cfRule>
  </conditionalFormatting>
  <conditionalFormatting sqref="M13:M14">
    <cfRule type="expression" dxfId="4128" priority="2853" stopIfTrue="1">
      <formula>$I13="TTL"</formula>
    </cfRule>
  </conditionalFormatting>
  <conditionalFormatting sqref="M13:M14">
    <cfRule type="expression" dxfId="4127" priority="2852" stopIfTrue="1">
      <formula>$I13="TTL"</formula>
    </cfRule>
  </conditionalFormatting>
  <conditionalFormatting sqref="M13:M14">
    <cfRule type="expression" dxfId="4126" priority="2851" stopIfTrue="1">
      <formula>$I13="TTL"</formula>
    </cfRule>
  </conditionalFormatting>
  <conditionalFormatting sqref="M13:M14">
    <cfRule type="expression" dxfId="4125" priority="2850" stopIfTrue="1">
      <formula>$I13="TTL"</formula>
    </cfRule>
  </conditionalFormatting>
  <conditionalFormatting sqref="M13:M14">
    <cfRule type="expression" dxfId="4124" priority="2849" stopIfTrue="1">
      <formula>$I13="TTL"</formula>
    </cfRule>
  </conditionalFormatting>
  <conditionalFormatting sqref="M13:M14">
    <cfRule type="expression" dxfId="4123" priority="2848" stopIfTrue="1">
      <formula>$I13="TTL"</formula>
    </cfRule>
  </conditionalFormatting>
  <conditionalFormatting sqref="M13:M14">
    <cfRule type="expression" dxfId="4122" priority="2847" stopIfTrue="1">
      <formula>$I13="TTL"</formula>
    </cfRule>
  </conditionalFormatting>
  <conditionalFormatting sqref="M13:M14">
    <cfRule type="expression" dxfId="4121" priority="2846" stopIfTrue="1">
      <formula>$I13="TTL"</formula>
    </cfRule>
  </conditionalFormatting>
  <conditionalFormatting sqref="M13:M14">
    <cfRule type="expression" dxfId="4120" priority="2845" stopIfTrue="1">
      <formula>$I13="TTL"</formula>
    </cfRule>
  </conditionalFormatting>
  <conditionalFormatting sqref="M13:M14">
    <cfRule type="expression" dxfId="4119" priority="2844" stopIfTrue="1">
      <formula>$I13="TTL"</formula>
    </cfRule>
  </conditionalFormatting>
  <conditionalFormatting sqref="M13:M14">
    <cfRule type="expression" dxfId="4118" priority="2843" stopIfTrue="1">
      <formula>$I13="TTL"</formula>
    </cfRule>
  </conditionalFormatting>
  <conditionalFormatting sqref="M13:M14">
    <cfRule type="expression" dxfId="4117" priority="2842" stopIfTrue="1">
      <formula>$I13="TTL"</formula>
    </cfRule>
  </conditionalFormatting>
  <conditionalFormatting sqref="M13:M14">
    <cfRule type="expression" dxfId="4116" priority="2841" stopIfTrue="1">
      <formula>$I13="TTL"</formula>
    </cfRule>
  </conditionalFormatting>
  <conditionalFormatting sqref="M13:M14">
    <cfRule type="expression" dxfId="4115" priority="2840" stopIfTrue="1">
      <formula>$I13="TTL"</formula>
    </cfRule>
  </conditionalFormatting>
  <conditionalFormatting sqref="M13:M14">
    <cfRule type="expression" dxfId="4114" priority="2839" stopIfTrue="1">
      <formula>$I13="TTL"</formula>
    </cfRule>
  </conditionalFormatting>
  <conditionalFormatting sqref="M13:M14">
    <cfRule type="expression" dxfId="4113" priority="2838" stopIfTrue="1">
      <formula>$I13="TTL"</formula>
    </cfRule>
  </conditionalFormatting>
  <conditionalFormatting sqref="M13:M14">
    <cfRule type="expression" dxfId="4112" priority="2837" stopIfTrue="1">
      <formula>$I13="TTL"</formula>
    </cfRule>
  </conditionalFormatting>
  <conditionalFormatting sqref="M13:M14">
    <cfRule type="expression" dxfId="4111" priority="2836" stopIfTrue="1">
      <formula>$I13="TTL"</formula>
    </cfRule>
  </conditionalFormatting>
  <conditionalFormatting sqref="M13:M14">
    <cfRule type="expression" dxfId="4110" priority="2835" stopIfTrue="1">
      <formula>$I13="TTL"</formula>
    </cfRule>
  </conditionalFormatting>
  <conditionalFormatting sqref="M13:M14">
    <cfRule type="expression" dxfId="4109" priority="2834" stopIfTrue="1">
      <formula>$I13="TTL"</formula>
    </cfRule>
  </conditionalFormatting>
  <conditionalFormatting sqref="M13:M14">
    <cfRule type="expression" dxfId="4108" priority="2833" stopIfTrue="1">
      <formula>$I13="TTL"</formula>
    </cfRule>
  </conditionalFormatting>
  <conditionalFormatting sqref="M13:M14">
    <cfRule type="expression" dxfId="4107" priority="2832" stopIfTrue="1">
      <formula>$I13="TTL"</formula>
    </cfRule>
  </conditionalFormatting>
  <conditionalFormatting sqref="M13:M14">
    <cfRule type="expression" dxfId="4106" priority="2831" stopIfTrue="1">
      <formula>$I13="TTL"</formula>
    </cfRule>
  </conditionalFormatting>
  <conditionalFormatting sqref="M13:M14">
    <cfRule type="expression" dxfId="4105" priority="2830" stopIfTrue="1">
      <formula>$I13="TTL"</formula>
    </cfRule>
  </conditionalFormatting>
  <conditionalFormatting sqref="M13:M14">
    <cfRule type="expression" dxfId="4104" priority="2829" stopIfTrue="1">
      <formula>$I13="TTL"</formula>
    </cfRule>
  </conditionalFormatting>
  <conditionalFormatting sqref="M13:M14">
    <cfRule type="expression" dxfId="4103" priority="2828" stopIfTrue="1">
      <formula>$I13="TTL"</formula>
    </cfRule>
  </conditionalFormatting>
  <conditionalFormatting sqref="M13:M14">
    <cfRule type="expression" dxfId="4102" priority="2827" stopIfTrue="1">
      <formula>$I13="TTL"</formula>
    </cfRule>
  </conditionalFormatting>
  <conditionalFormatting sqref="M13:M14">
    <cfRule type="expression" dxfId="4101" priority="2826" stopIfTrue="1">
      <formula>$I13="TTL"</formula>
    </cfRule>
  </conditionalFormatting>
  <conditionalFormatting sqref="M13:M14">
    <cfRule type="expression" dxfId="4100" priority="2825" stopIfTrue="1">
      <formula>$I13="TTL"</formula>
    </cfRule>
  </conditionalFormatting>
  <conditionalFormatting sqref="M13:M14">
    <cfRule type="expression" dxfId="4099" priority="2824" stopIfTrue="1">
      <formula>$I13="TTL"</formula>
    </cfRule>
  </conditionalFormatting>
  <conditionalFormatting sqref="M13:M14">
    <cfRule type="expression" dxfId="4098" priority="2823" stopIfTrue="1">
      <formula>$I13="TTL"</formula>
    </cfRule>
  </conditionalFormatting>
  <conditionalFormatting sqref="M13:M14">
    <cfRule type="expression" dxfId="4097" priority="2822" stopIfTrue="1">
      <formula>$I13="TTL"</formula>
    </cfRule>
  </conditionalFormatting>
  <conditionalFormatting sqref="M13:M14">
    <cfRule type="expression" dxfId="4096" priority="2821" stopIfTrue="1">
      <formula>$I13="TTL"</formula>
    </cfRule>
  </conditionalFormatting>
  <conditionalFormatting sqref="M13:M14">
    <cfRule type="expression" dxfId="4095" priority="2820" stopIfTrue="1">
      <formula>$I13="TTL"</formula>
    </cfRule>
  </conditionalFormatting>
  <conditionalFormatting sqref="M13:M14">
    <cfRule type="expression" dxfId="4094" priority="2819" stopIfTrue="1">
      <formula>$I13="TTL"</formula>
    </cfRule>
  </conditionalFormatting>
  <conditionalFormatting sqref="M13:M14">
    <cfRule type="expression" dxfId="4093" priority="2818" stopIfTrue="1">
      <formula>$I13="TTL"</formula>
    </cfRule>
  </conditionalFormatting>
  <conditionalFormatting sqref="M13:M14">
    <cfRule type="expression" dxfId="4092" priority="2817" stopIfTrue="1">
      <formula>$I13="TTL"</formula>
    </cfRule>
  </conditionalFormatting>
  <conditionalFormatting sqref="M13:M14">
    <cfRule type="expression" dxfId="4091" priority="2816" stopIfTrue="1">
      <formula>$I13="TTL"</formula>
    </cfRule>
  </conditionalFormatting>
  <conditionalFormatting sqref="M13:M14">
    <cfRule type="expression" dxfId="4090" priority="2815" stopIfTrue="1">
      <formula>$I13="TTL"</formula>
    </cfRule>
  </conditionalFormatting>
  <conditionalFormatting sqref="M13:M14">
    <cfRule type="expression" dxfId="4089" priority="2814" stopIfTrue="1">
      <formula>$I13="TTL"</formula>
    </cfRule>
  </conditionalFormatting>
  <conditionalFormatting sqref="M13:M14">
    <cfRule type="expression" dxfId="4088" priority="2813" stopIfTrue="1">
      <formula>$I13="TTL"</formula>
    </cfRule>
  </conditionalFormatting>
  <conditionalFormatting sqref="M13:M14">
    <cfRule type="expression" dxfId="4087" priority="2812" stopIfTrue="1">
      <formula>$I13="TTL"</formula>
    </cfRule>
  </conditionalFormatting>
  <conditionalFormatting sqref="M13:M14">
    <cfRule type="expression" dxfId="4086" priority="2811" stopIfTrue="1">
      <formula>$I13="TTL"</formula>
    </cfRule>
  </conditionalFormatting>
  <conditionalFormatting sqref="M13:M14">
    <cfRule type="expression" dxfId="4085" priority="2810" stopIfTrue="1">
      <formula>$I13="TTL"</formula>
    </cfRule>
  </conditionalFormatting>
  <conditionalFormatting sqref="M13:M14">
    <cfRule type="expression" dxfId="4084" priority="2809" stopIfTrue="1">
      <formula>$I13="TTL"</formula>
    </cfRule>
  </conditionalFormatting>
  <conditionalFormatting sqref="M13:M14">
    <cfRule type="expression" dxfId="4083" priority="2808" stopIfTrue="1">
      <formula>$I13="TTL"</formula>
    </cfRule>
  </conditionalFormatting>
  <conditionalFormatting sqref="M13:M14">
    <cfRule type="expression" dxfId="4082" priority="2807" stopIfTrue="1">
      <formula>$I13="TTL"</formula>
    </cfRule>
  </conditionalFormatting>
  <conditionalFormatting sqref="M13:M14">
    <cfRule type="expression" dxfId="4081" priority="2806" stopIfTrue="1">
      <formula>$I13="TTL"</formula>
    </cfRule>
  </conditionalFormatting>
  <conditionalFormatting sqref="M13:M14">
    <cfRule type="expression" dxfId="4080" priority="2805" stopIfTrue="1">
      <formula>$I13="TTL"</formula>
    </cfRule>
  </conditionalFormatting>
  <conditionalFormatting sqref="M13:M14">
    <cfRule type="expression" dxfId="4079" priority="2804" stopIfTrue="1">
      <formula>$I13="TTL"</formula>
    </cfRule>
  </conditionalFormatting>
  <conditionalFormatting sqref="M13:M14">
    <cfRule type="expression" dxfId="4078" priority="2803" stopIfTrue="1">
      <formula>$I13="TTL"</formula>
    </cfRule>
  </conditionalFormatting>
  <conditionalFormatting sqref="M13:M14">
    <cfRule type="expression" dxfId="4077" priority="2802" stopIfTrue="1">
      <formula>$I13="TTL"</formula>
    </cfRule>
  </conditionalFormatting>
  <conditionalFormatting sqref="M13:M14">
    <cfRule type="expression" dxfId="4076" priority="2801" stopIfTrue="1">
      <formula>$I13="TTL"</formula>
    </cfRule>
  </conditionalFormatting>
  <conditionalFormatting sqref="M13:M14">
    <cfRule type="expression" dxfId="4075" priority="2800" stopIfTrue="1">
      <formula>$I13="TTL"</formula>
    </cfRule>
  </conditionalFormatting>
  <conditionalFormatting sqref="M13:M14">
    <cfRule type="expression" dxfId="4074" priority="2799" stopIfTrue="1">
      <formula>$I13="TTL"</formula>
    </cfRule>
  </conditionalFormatting>
  <conditionalFormatting sqref="M13:M14">
    <cfRule type="expression" dxfId="4073" priority="2798" stopIfTrue="1">
      <formula>$I13="TTL"</formula>
    </cfRule>
  </conditionalFormatting>
  <conditionalFormatting sqref="M13:M14">
    <cfRule type="expression" dxfId="4072" priority="2797" stopIfTrue="1">
      <formula>$I13="TTL"</formula>
    </cfRule>
  </conditionalFormatting>
  <conditionalFormatting sqref="M13:M14">
    <cfRule type="expression" dxfId="4071" priority="2796" stopIfTrue="1">
      <formula>$I13="TTL"</formula>
    </cfRule>
  </conditionalFormatting>
  <conditionalFormatting sqref="M13:M14">
    <cfRule type="expression" dxfId="4070" priority="2795" stopIfTrue="1">
      <formula>$I13="TTL"</formula>
    </cfRule>
  </conditionalFormatting>
  <conditionalFormatting sqref="M13:M14">
    <cfRule type="expression" dxfId="4069" priority="2794" stopIfTrue="1">
      <formula>$I13="TTL"</formula>
    </cfRule>
  </conditionalFormatting>
  <conditionalFormatting sqref="M13:M14">
    <cfRule type="expression" dxfId="4068" priority="2793" stopIfTrue="1">
      <formula>$I13="TTL"</formula>
    </cfRule>
  </conditionalFormatting>
  <conditionalFormatting sqref="M13:M14">
    <cfRule type="expression" dxfId="4067" priority="2792" stopIfTrue="1">
      <formula>$I13="TTL"</formula>
    </cfRule>
  </conditionalFormatting>
  <conditionalFormatting sqref="M13:M14">
    <cfRule type="expression" dxfId="4066" priority="2791" stopIfTrue="1">
      <formula>$I13="TTL"</formula>
    </cfRule>
  </conditionalFormatting>
  <conditionalFormatting sqref="M13:M14">
    <cfRule type="expression" dxfId="4065" priority="2790" stopIfTrue="1">
      <formula>$I13="TTL"</formula>
    </cfRule>
  </conditionalFormatting>
  <conditionalFormatting sqref="M13:M14">
    <cfRule type="expression" dxfId="4064" priority="2789" stopIfTrue="1">
      <formula>$I13="TTL"</formula>
    </cfRule>
  </conditionalFormatting>
  <conditionalFormatting sqref="M13:M14">
    <cfRule type="expression" dxfId="4063" priority="2788" stopIfTrue="1">
      <formula>$I13="TTL"</formula>
    </cfRule>
  </conditionalFormatting>
  <conditionalFormatting sqref="M13:M14">
    <cfRule type="expression" dxfId="4062" priority="2787" stopIfTrue="1">
      <formula>$I13="TTL"</formula>
    </cfRule>
  </conditionalFormatting>
  <conditionalFormatting sqref="M13:M14">
    <cfRule type="expression" dxfId="4061" priority="2786" stopIfTrue="1">
      <formula>$I13="TTL"</formula>
    </cfRule>
  </conditionalFormatting>
  <conditionalFormatting sqref="M13:M14">
    <cfRule type="expression" dxfId="4060" priority="2785" stopIfTrue="1">
      <formula>$I13="TTL"</formula>
    </cfRule>
  </conditionalFormatting>
  <conditionalFormatting sqref="M13:M14">
    <cfRule type="expression" dxfId="4059" priority="2784" stopIfTrue="1">
      <formula>$I13="TTL"</formula>
    </cfRule>
  </conditionalFormatting>
  <conditionalFormatting sqref="M13:M14">
    <cfRule type="expression" dxfId="4058" priority="2783" stopIfTrue="1">
      <formula>$I13="TTL"</formula>
    </cfRule>
  </conditionalFormatting>
  <conditionalFormatting sqref="M13:M14">
    <cfRule type="expression" dxfId="4057" priority="2782" stopIfTrue="1">
      <formula>$I13="TTL"</formula>
    </cfRule>
  </conditionalFormatting>
  <conditionalFormatting sqref="M13:M14">
    <cfRule type="expression" dxfId="4056" priority="2781" stopIfTrue="1">
      <formula>$I13="TTL"</formula>
    </cfRule>
  </conditionalFormatting>
  <conditionalFormatting sqref="M13:M14">
    <cfRule type="expression" dxfId="4055" priority="2780" stopIfTrue="1">
      <formula>$I13="TTL"</formula>
    </cfRule>
  </conditionalFormatting>
  <conditionalFormatting sqref="M13:M14">
    <cfRule type="expression" dxfId="4054" priority="2779" stopIfTrue="1">
      <formula>$I13="TTL"</formula>
    </cfRule>
  </conditionalFormatting>
  <conditionalFormatting sqref="M13:M14">
    <cfRule type="expression" dxfId="4053" priority="2778" stopIfTrue="1">
      <formula>$I13="TTL"</formula>
    </cfRule>
  </conditionalFormatting>
  <conditionalFormatting sqref="M13:M14">
    <cfRule type="expression" dxfId="4052" priority="2777" stopIfTrue="1">
      <formula>$I13="TTL"</formula>
    </cfRule>
  </conditionalFormatting>
  <conditionalFormatting sqref="M13:M14">
    <cfRule type="expression" dxfId="4051" priority="2776" stopIfTrue="1">
      <formula>$I13="TTL"</formula>
    </cfRule>
  </conditionalFormatting>
  <conditionalFormatting sqref="M13:M14">
    <cfRule type="expression" dxfId="4050" priority="2775" stopIfTrue="1">
      <formula>$I13="TTL"</formula>
    </cfRule>
  </conditionalFormatting>
  <conditionalFormatting sqref="M13:M14">
    <cfRule type="expression" dxfId="4049" priority="2774" stopIfTrue="1">
      <formula>$I13="TTL"</formula>
    </cfRule>
  </conditionalFormatting>
  <conditionalFormatting sqref="M13:M14">
    <cfRule type="expression" dxfId="4048" priority="2773" stopIfTrue="1">
      <formula>$I13="TTL"</formula>
    </cfRule>
  </conditionalFormatting>
  <conditionalFormatting sqref="M13:M14">
    <cfRule type="expression" dxfId="4047" priority="2772" stopIfTrue="1">
      <formula>$I13="TTL"</formula>
    </cfRule>
  </conditionalFormatting>
  <conditionalFormatting sqref="M13:M14">
    <cfRule type="expression" dxfId="4046" priority="2771" stopIfTrue="1">
      <formula>$I13="TTL"</formula>
    </cfRule>
  </conditionalFormatting>
  <conditionalFormatting sqref="M13:M14">
    <cfRule type="expression" dxfId="4045" priority="2770" stopIfTrue="1">
      <formula>$I13="TTL"</formula>
    </cfRule>
  </conditionalFormatting>
  <conditionalFormatting sqref="M13:M14">
    <cfRule type="expression" dxfId="4044" priority="2769" stopIfTrue="1">
      <formula>$I13="TTL"</formula>
    </cfRule>
  </conditionalFormatting>
  <conditionalFormatting sqref="M13:M14">
    <cfRule type="expression" dxfId="4043" priority="2768" stopIfTrue="1">
      <formula>$I13="TTL"</formula>
    </cfRule>
  </conditionalFormatting>
  <conditionalFormatting sqref="M13:M14">
    <cfRule type="expression" dxfId="4042" priority="2767" stopIfTrue="1">
      <formula>$I13="TTL"</formula>
    </cfRule>
  </conditionalFormatting>
  <conditionalFormatting sqref="M13:M14">
    <cfRule type="expression" dxfId="4041" priority="2766" stopIfTrue="1">
      <formula>$I13="TTL"</formula>
    </cfRule>
  </conditionalFormatting>
  <conditionalFormatting sqref="M13:M14">
    <cfRule type="expression" dxfId="4040" priority="2765" stopIfTrue="1">
      <formula>$I13="TTL"</formula>
    </cfRule>
  </conditionalFormatting>
  <conditionalFormatting sqref="M13:M14">
    <cfRule type="expression" dxfId="4039" priority="2764" stopIfTrue="1">
      <formula>$I13="TTL"</formula>
    </cfRule>
  </conditionalFormatting>
  <conditionalFormatting sqref="M13:M14">
    <cfRule type="expression" dxfId="4038" priority="2763" stopIfTrue="1">
      <formula>$I13="TTL"</formula>
    </cfRule>
  </conditionalFormatting>
  <conditionalFormatting sqref="M13:M14">
    <cfRule type="expression" dxfId="4037" priority="2762" stopIfTrue="1">
      <formula>$I13="TTL"</formula>
    </cfRule>
  </conditionalFormatting>
  <conditionalFormatting sqref="M13:M14">
    <cfRule type="expression" dxfId="4036" priority="2761" stopIfTrue="1">
      <formula>$I13="TTL"</formula>
    </cfRule>
  </conditionalFormatting>
  <conditionalFormatting sqref="M13:M14">
    <cfRule type="expression" dxfId="4035" priority="2760" stopIfTrue="1">
      <formula>$I13="TTL"</formula>
    </cfRule>
  </conditionalFormatting>
  <conditionalFormatting sqref="M13:M14">
    <cfRule type="expression" dxfId="4034" priority="2759" stopIfTrue="1">
      <formula>$I13="TTL"</formula>
    </cfRule>
  </conditionalFormatting>
  <conditionalFormatting sqref="M13:M14">
    <cfRule type="expression" dxfId="4033" priority="2758" stopIfTrue="1">
      <formula>$I13="TTL"</formula>
    </cfRule>
  </conditionalFormatting>
  <conditionalFormatting sqref="M13:M14">
    <cfRule type="expression" dxfId="4032" priority="2757" stopIfTrue="1">
      <formula>$I13="TTL"</formula>
    </cfRule>
  </conditionalFormatting>
  <conditionalFormatting sqref="M13:M14">
    <cfRule type="expression" dxfId="4031" priority="2756" stopIfTrue="1">
      <formula>$I13="TTL"</formula>
    </cfRule>
  </conditionalFormatting>
  <conditionalFormatting sqref="M13:M14">
    <cfRule type="expression" dxfId="4030" priority="2755" stopIfTrue="1">
      <formula>$I13="TTL"</formula>
    </cfRule>
  </conditionalFormatting>
  <conditionalFormatting sqref="M13:M14">
    <cfRule type="expression" dxfId="4029" priority="2754" stopIfTrue="1">
      <formula>$I13="TTL"</formula>
    </cfRule>
  </conditionalFormatting>
  <conditionalFormatting sqref="M13:M14">
    <cfRule type="expression" dxfId="4028" priority="2753" stopIfTrue="1">
      <formula>$I13="TTL"</formula>
    </cfRule>
  </conditionalFormatting>
  <conditionalFormatting sqref="M13:M14">
    <cfRule type="expression" dxfId="4027" priority="2752" stopIfTrue="1">
      <formula>$I13="TTL"</formula>
    </cfRule>
  </conditionalFormatting>
  <conditionalFormatting sqref="M13:M14">
    <cfRule type="expression" dxfId="4026" priority="2751" stopIfTrue="1">
      <formula>$I13="TTL"</formula>
    </cfRule>
  </conditionalFormatting>
  <conditionalFormatting sqref="M13:M14">
    <cfRule type="expression" dxfId="4025" priority="2750" stopIfTrue="1">
      <formula>$I13="TTL"</formula>
    </cfRule>
  </conditionalFormatting>
  <conditionalFormatting sqref="M13:M14">
    <cfRule type="expression" dxfId="4024" priority="2749" stopIfTrue="1">
      <formula>$I13="TTL"</formula>
    </cfRule>
  </conditionalFormatting>
  <conditionalFormatting sqref="M13:M14">
    <cfRule type="expression" dxfId="4023" priority="2748" stopIfTrue="1">
      <formula>$I13="TTL"</formula>
    </cfRule>
  </conditionalFormatting>
  <conditionalFormatting sqref="M13:M14">
    <cfRule type="expression" dxfId="4022" priority="2747" stopIfTrue="1">
      <formula>$I13="TTL"</formula>
    </cfRule>
  </conditionalFormatting>
  <conditionalFormatting sqref="M13:M14">
    <cfRule type="expression" dxfId="4021" priority="2746" stopIfTrue="1">
      <formula>$I13="TTL"</formula>
    </cfRule>
  </conditionalFormatting>
  <conditionalFormatting sqref="M13:M14">
    <cfRule type="expression" dxfId="4020" priority="2745" stopIfTrue="1">
      <formula>$I13="TTL"</formula>
    </cfRule>
  </conditionalFormatting>
  <conditionalFormatting sqref="M13:M14">
    <cfRule type="expression" dxfId="4019" priority="2744" stopIfTrue="1">
      <formula>$I13="TTL"</formula>
    </cfRule>
  </conditionalFormatting>
  <conditionalFormatting sqref="M13:M14">
    <cfRule type="expression" dxfId="4018" priority="2743" stopIfTrue="1">
      <formula>$I13="TTL"</formula>
    </cfRule>
  </conditionalFormatting>
  <conditionalFormatting sqref="M13:M14">
    <cfRule type="expression" dxfId="4017" priority="2742" stopIfTrue="1">
      <formula>$I13="TTL"</formula>
    </cfRule>
  </conditionalFormatting>
  <conditionalFormatting sqref="M13:M14">
    <cfRule type="expression" dxfId="4016" priority="2741" stopIfTrue="1">
      <formula>$I13="TTL"</formula>
    </cfRule>
  </conditionalFormatting>
  <conditionalFormatting sqref="M13:M14">
    <cfRule type="expression" dxfId="4015" priority="2740" stopIfTrue="1">
      <formula>$I13="TTL"</formula>
    </cfRule>
  </conditionalFormatting>
  <conditionalFormatting sqref="M13:M14">
    <cfRule type="expression" dxfId="4014" priority="2739" stopIfTrue="1">
      <formula>$I13="TTL"</formula>
    </cfRule>
  </conditionalFormatting>
  <conditionalFormatting sqref="M13:M14">
    <cfRule type="expression" dxfId="4013" priority="2738" stopIfTrue="1">
      <formula>$I13="TTL"</formula>
    </cfRule>
  </conditionalFormatting>
  <conditionalFormatting sqref="M13:M14">
    <cfRule type="expression" dxfId="4012" priority="2737" stopIfTrue="1">
      <formula>$I13="TTL"</formula>
    </cfRule>
  </conditionalFormatting>
  <conditionalFormatting sqref="M13:M14">
    <cfRule type="expression" dxfId="4011" priority="2736" stopIfTrue="1">
      <formula>$I13="TTL"</formula>
    </cfRule>
  </conditionalFormatting>
  <conditionalFormatting sqref="M13:M14">
    <cfRule type="expression" dxfId="4010" priority="2735" stopIfTrue="1">
      <formula>$I13="TTL"</formula>
    </cfRule>
  </conditionalFormatting>
  <conditionalFormatting sqref="M13:M14">
    <cfRule type="expression" dxfId="4009" priority="2734" stopIfTrue="1">
      <formula>$I13="TTL"</formula>
    </cfRule>
  </conditionalFormatting>
  <conditionalFormatting sqref="M13:M14">
    <cfRule type="expression" dxfId="4008" priority="2733" stopIfTrue="1">
      <formula>$I13="TTL"</formula>
    </cfRule>
  </conditionalFormatting>
  <conditionalFormatting sqref="M13:M14">
    <cfRule type="expression" dxfId="4007" priority="2732" stopIfTrue="1">
      <formula>$I13="TTL"</formula>
    </cfRule>
  </conditionalFormatting>
  <conditionalFormatting sqref="M13:M14">
    <cfRule type="expression" dxfId="4006" priority="2731" stopIfTrue="1">
      <formula>$I13="TTL"</formula>
    </cfRule>
  </conditionalFormatting>
  <conditionalFormatting sqref="M13:M14">
    <cfRule type="expression" dxfId="4005" priority="2730" stopIfTrue="1">
      <formula>$I13="TTL"</formula>
    </cfRule>
  </conditionalFormatting>
  <conditionalFormatting sqref="M13:M14">
    <cfRule type="expression" dxfId="4004" priority="2729" stopIfTrue="1">
      <formula>$I13="TTL"</formula>
    </cfRule>
  </conditionalFormatting>
  <conditionalFormatting sqref="M13:M14">
    <cfRule type="expression" dxfId="4003" priority="2728" stopIfTrue="1">
      <formula>$I13="TTL"</formula>
    </cfRule>
  </conditionalFormatting>
  <conditionalFormatting sqref="M13:M14">
    <cfRule type="expression" dxfId="4002" priority="2727" stopIfTrue="1">
      <formula>$I13="TTL"</formula>
    </cfRule>
  </conditionalFormatting>
  <conditionalFormatting sqref="M13:M14">
    <cfRule type="expression" dxfId="4001" priority="2726" stopIfTrue="1">
      <formula>$I13="TTL"</formula>
    </cfRule>
  </conditionalFormatting>
  <conditionalFormatting sqref="M13:M14">
    <cfRule type="expression" dxfId="4000" priority="2725" stopIfTrue="1">
      <formula>$I13="TTL"</formula>
    </cfRule>
  </conditionalFormatting>
  <conditionalFormatting sqref="M13:M14">
    <cfRule type="expression" dxfId="3999" priority="2724" stopIfTrue="1">
      <formula>$I13="TTL"</formula>
    </cfRule>
  </conditionalFormatting>
  <conditionalFormatting sqref="M13:M14">
    <cfRule type="expression" dxfId="3998" priority="2723" stopIfTrue="1">
      <formula>$I13="TTL"</formula>
    </cfRule>
  </conditionalFormatting>
  <conditionalFormatting sqref="M13:M14">
    <cfRule type="expression" dxfId="3997" priority="2722" stopIfTrue="1">
      <formula>$I13="TTL"</formula>
    </cfRule>
  </conditionalFormatting>
  <conditionalFormatting sqref="M13:M14">
    <cfRule type="expression" dxfId="3996" priority="2721" stopIfTrue="1">
      <formula>$I13="TTL"</formula>
    </cfRule>
  </conditionalFormatting>
  <conditionalFormatting sqref="M13:M14">
    <cfRule type="expression" dxfId="3995" priority="2720" stopIfTrue="1">
      <formula>$I13="TTL"</formula>
    </cfRule>
  </conditionalFormatting>
  <conditionalFormatting sqref="M13:M14">
    <cfRule type="expression" dxfId="3994" priority="2719" stopIfTrue="1">
      <formula>$I13="TTL"</formula>
    </cfRule>
  </conditionalFormatting>
  <conditionalFormatting sqref="M13:M14">
    <cfRule type="expression" dxfId="3993" priority="2718" stopIfTrue="1">
      <formula>$I13="TTL"</formula>
    </cfRule>
  </conditionalFormatting>
  <conditionalFormatting sqref="M13:M14">
    <cfRule type="expression" dxfId="3992" priority="2717" stopIfTrue="1">
      <formula>$I13="TTL"</formula>
    </cfRule>
  </conditionalFormatting>
  <conditionalFormatting sqref="M13:M14">
    <cfRule type="expression" dxfId="3991" priority="2716" stopIfTrue="1">
      <formula>$I13="TTL"</formula>
    </cfRule>
  </conditionalFormatting>
  <conditionalFormatting sqref="M13:M14">
    <cfRule type="expression" dxfId="3990" priority="2715" stopIfTrue="1">
      <formula>$I13="TTL"</formula>
    </cfRule>
  </conditionalFormatting>
  <conditionalFormatting sqref="M13:M14">
    <cfRule type="expression" dxfId="3989" priority="2714" stopIfTrue="1">
      <formula>$I13="TTL"</formula>
    </cfRule>
  </conditionalFormatting>
  <conditionalFormatting sqref="M13:M14">
    <cfRule type="expression" dxfId="3988" priority="2713" stopIfTrue="1">
      <formula>$I13="TTL"</formula>
    </cfRule>
  </conditionalFormatting>
  <conditionalFormatting sqref="M13:M14">
    <cfRule type="expression" dxfId="3987" priority="2712" stopIfTrue="1">
      <formula>$I13="TTL"</formula>
    </cfRule>
  </conditionalFormatting>
  <conditionalFormatting sqref="M13:M14">
    <cfRule type="expression" dxfId="3986" priority="2711" stopIfTrue="1">
      <formula>$I13="TTL"</formula>
    </cfRule>
  </conditionalFormatting>
  <conditionalFormatting sqref="M13:M14">
    <cfRule type="expression" dxfId="3985" priority="2710" stopIfTrue="1">
      <formula>$I13="TTL"</formula>
    </cfRule>
  </conditionalFormatting>
  <conditionalFormatting sqref="M13:M14">
    <cfRule type="expression" dxfId="3984" priority="2709" stopIfTrue="1">
      <formula>$I13="TTL"</formula>
    </cfRule>
  </conditionalFormatting>
  <conditionalFormatting sqref="M13:M14">
    <cfRule type="expression" dxfId="3983" priority="2708" stopIfTrue="1">
      <formula>$I13="TTL"</formula>
    </cfRule>
  </conditionalFormatting>
  <conditionalFormatting sqref="M13:M14">
    <cfRule type="expression" dxfId="3982" priority="2707" stopIfTrue="1">
      <formula>$I13="TTL"</formula>
    </cfRule>
  </conditionalFormatting>
  <conditionalFormatting sqref="M13:M14">
    <cfRule type="expression" dxfId="3981" priority="2706" stopIfTrue="1">
      <formula>$I13="TTL"</formula>
    </cfRule>
  </conditionalFormatting>
  <conditionalFormatting sqref="M13:M14">
    <cfRule type="expression" dxfId="3980" priority="2705" stopIfTrue="1">
      <formula>$I13="TTL"</formula>
    </cfRule>
  </conditionalFormatting>
  <conditionalFormatting sqref="M13:M14">
    <cfRule type="expression" dxfId="3979" priority="2704" stopIfTrue="1">
      <formula>$I13="TTL"</formula>
    </cfRule>
  </conditionalFormatting>
  <conditionalFormatting sqref="M13:M14">
    <cfRule type="expression" dxfId="3978" priority="2703" stopIfTrue="1">
      <formula>$I13="TTL"</formula>
    </cfRule>
  </conditionalFormatting>
  <conditionalFormatting sqref="M13:M14">
    <cfRule type="expression" dxfId="3977" priority="2702" stopIfTrue="1">
      <formula>$I13="TTL"</formula>
    </cfRule>
  </conditionalFormatting>
  <conditionalFormatting sqref="M13:M14">
    <cfRule type="expression" dxfId="3976" priority="2701" stopIfTrue="1">
      <formula>$I13="TTL"</formula>
    </cfRule>
  </conditionalFormatting>
  <conditionalFormatting sqref="M13:M14">
    <cfRule type="expression" dxfId="3975" priority="2700" stopIfTrue="1">
      <formula>$I13="TTL"</formula>
    </cfRule>
  </conditionalFormatting>
  <conditionalFormatting sqref="M13:M14">
    <cfRule type="expression" dxfId="3974" priority="2699" stopIfTrue="1">
      <formula>$I13="TTL"</formula>
    </cfRule>
  </conditionalFormatting>
  <conditionalFormatting sqref="M13:M14">
    <cfRule type="expression" dxfId="3973" priority="2698" stopIfTrue="1">
      <formula>$I13="TTL"</formula>
    </cfRule>
  </conditionalFormatting>
  <conditionalFormatting sqref="M13:M14">
    <cfRule type="expression" dxfId="3972" priority="2697" stopIfTrue="1">
      <formula>$I13="TTL"</formula>
    </cfRule>
  </conditionalFormatting>
  <conditionalFormatting sqref="M13:M14">
    <cfRule type="expression" dxfId="3971" priority="2696" stopIfTrue="1">
      <formula>$I13="TTL"</formula>
    </cfRule>
  </conditionalFormatting>
  <conditionalFormatting sqref="M13:M14">
    <cfRule type="expression" dxfId="3970" priority="2695" stopIfTrue="1">
      <formula>$I13="TTL"</formula>
    </cfRule>
  </conditionalFormatting>
  <conditionalFormatting sqref="M13:M14">
    <cfRule type="expression" dxfId="3969" priority="2694" stopIfTrue="1">
      <formula>$I13="TTL"</formula>
    </cfRule>
  </conditionalFormatting>
  <conditionalFormatting sqref="M13:M14">
    <cfRule type="expression" dxfId="3968" priority="2693" stopIfTrue="1">
      <formula>$I13="TTL"</formula>
    </cfRule>
  </conditionalFormatting>
  <conditionalFormatting sqref="M13:M14">
    <cfRule type="expression" dxfId="3967" priority="2692" stopIfTrue="1">
      <formula>$I13="TTL"</formula>
    </cfRule>
  </conditionalFormatting>
  <conditionalFormatting sqref="M13:M14">
    <cfRule type="expression" dxfId="3966" priority="2691" stopIfTrue="1">
      <formula>$I13="TTL"</formula>
    </cfRule>
  </conditionalFormatting>
  <conditionalFormatting sqref="M13:M14">
    <cfRule type="expression" dxfId="3965" priority="2690" stopIfTrue="1">
      <formula>$I13="TTL"</formula>
    </cfRule>
  </conditionalFormatting>
  <conditionalFormatting sqref="M13:M14">
    <cfRule type="expression" dxfId="3964" priority="2689" stopIfTrue="1">
      <formula>$I13="TTL"</formula>
    </cfRule>
  </conditionalFormatting>
  <conditionalFormatting sqref="M13:M14">
    <cfRule type="expression" dxfId="3963" priority="2688" stopIfTrue="1">
      <formula>$I13="TTL"</formula>
    </cfRule>
  </conditionalFormatting>
  <conditionalFormatting sqref="M13:M14">
    <cfRule type="expression" dxfId="3962" priority="2687" stopIfTrue="1">
      <formula>$I13="TTL"</formula>
    </cfRule>
  </conditionalFormatting>
  <conditionalFormatting sqref="M13:M14">
    <cfRule type="expression" dxfId="3961" priority="2686" stopIfTrue="1">
      <formula>$I13="TTL"</formula>
    </cfRule>
  </conditionalFormatting>
  <conditionalFormatting sqref="M13:M14">
    <cfRule type="expression" dxfId="3960" priority="2685" stopIfTrue="1">
      <formula>$I13="TTL"</formula>
    </cfRule>
  </conditionalFormatting>
  <conditionalFormatting sqref="M13:M14">
    <cfRule type="expression" dxfId="3959" priority="2684" stopIfTrue="1">
      <formula>$I13="TTL"</formula>
    </cfRule>
  </conditionalFormatting>
  <conditionalFormatting sqref="M13:M14">
    <cfRule type="expression" dxfId="3958" priority="2683" stopIfTrue="1">
      <formula>$I13="TTL"</formula>
    </cfRule>
  </conditionalFormatting>
  <conditionalFormatting sqref="M13:M14">
    <cfRule type="expression" dxfId="3957" priority="2682" stopIfTrue="1">
      <formula>$I13="TTL"</formula>
    </cfRule>
  </conditionalFormatting>
  <conditionalFormatting sqref="M13:M14">
    <cfRule type="expression" dxfId="3956" priority="2681" stopIfTrue="1">
      <formula>$I13="TTL"</formula>
    </cfRule>
  </conditionalFormatting>
  <conditionalFormatting sqref="M13:M14">
    <cfRule type="expression" dxfId="3955" priority="2680" stopIfTrue="1">
      <formula>$I13="TTL"</formula>
    </cfRule>
  </conditionalFormatting>
  <conditionalFormatting sqref="M13:M14">
    <cfRule type="expression" dxfId="3954" priority="2679" stopIfTrue="1">
      <formula>$I13="TTL"</formula>
    </cfRule>
  </conditionalFormatting>
  <conditionalFormatting sqref="M13:M14">
    <cfRule type="expression" dxfId="3953" priority="2678" stopIfTrue="1">
      <formula>$I13="TTL"</formula>
    </cfRule>
  </conditionalFormatting>
  <conditionalFormatting sqref="M13:M14">
    <cfRule type="expression" dxfId="3952" priority="2677" stopIfTrue="1">
      <formula>$I13="TTL"</formula>
    </cfRule>
  </conditionalFormatting>
  <conditionalFormatting sqref="M13:M14">
    <cfRule type="expression" dxfId="3951" priority="2676" stopIfTrue="1">
      <formula>$I13="TTL"</formula>
    </cfRule>
  </conditionalFormatting>
  <conditionalFormatting sqref="M13:M14">
    <cfRule type="expression" dxfId="3950" priority="2675" stopIfTrue="1">
      <formula>$I13="TTL"</formula>
    </cfRule>
  </conditionalFormatting>
  <conditionalFormatting sqref="M13:M14">
    <cfRule type="expression" dxfId="3949" priority="2674" stopIfTrue="1">
      <formula>$I13="TTL"</formula>
    </cfRule>
  </conditionalFormatting>
  <conditionalFormatting sqref="M13:M14">
    <cfRule type="expression" dxfId="3948" priority="2673" stopIfTrue="1">
      <formula>$I13="TTL"</formula>
    </cfRule>
  </conditionalFormatting>
  <conditionalFormatting sqref="M13:M14">
    <cfRule type="expression" dxfId="3947" priority="2672" stopIfTrue="1">
      <formula>$I13="TTL"</formula>
    </cfRule>
  </conditionalFormatting>
  <conditionalFormatting sqref="M13:M14">
    <cfRule type="expression" dxfId="3946" priority="2671" stopIfTrue="1">
      <formula>$I13="TTL"</formula>
    </cfRule>
  </conditionalFormatting>
  <conditionalFormatting sqref="M13:M14">
    <cfRule type="expression" dxfId="3945" priority="2670" stopIfTrue="1">
      <formula>$I13="TTL"</formula>
    </cfRule>
  </conditionalFormatting>
  <conditionalFormatting sqref="M13:M14">
    <cfRule type="expression" dxfId="3944" priority="2669" stopIfTrue="1">
      <formula>$I13="TTL"</formula>
    </cfRule>
  </conditionalFormatting>
  <conditionalFormatting sqref="M13:M14">
    <cfRule type="expression" dxfId="3943" priority="2668" stopIfTrue="1">
      <formula>$I13="TTL"</formula>
    </cfRule>
  </conditionalFormatting>
  <conditionalFormatting sqref="M13:M14">
    <cfRule type="expression" dxfId="3942" priority="2667" stopIfTrue="1">
      <formula>$I13="TTL"</formula>
    </cfRule>
  </conditionalFormatting>
  <conditionalFormatting sqref="M13:M14">
    <cfRule type="expression" dxfId="3941" priority="2666" stopIfTrue="1">
      <formula>$I13="TTL"</formula>
    </cfRule>
  </conditionalFormatting>
  <conditionalFormatting sqref="M13:M14">
    <cfRule type="expression" dxfId="3940" priority="2665" stopIfTrue="1">
      <formula>$I13="TTL"</formula>
    </cfRule>
  </conditionalFormatting>
  <conditionalFormatting sqref="M13:M14">
    <cfRule type="expression" dxfId="3939" priority="2664" stopIfTrue="1">
      <formula>$I13="TTL"</formula>
    </cfRule>
  </conditionalFormatting>
  <conditionalFormatting sqref="M13:M14">
    <cfRule type="expression" dxfId="3938" priority="2663" stopIfTrue="1">
      <formula>$I13="TTL"</formula>
    </cfRule>
  </conditionalFormatting>
  <conditionalFormatting sqref="M13:M14">
    <cfRule type="expression" dxfId="3937" priority="2662" stopIfTrue="1">
      <formula>$I13="TTL"</formula>
    </cfRule>
  </conditionalFormatting>
  <conditionalFormatting sqref="M13:M14">
    <cfRule type="expression" dxfId="3936" priority="2661" stopIfTrue="1">
      <formula>$I13="TTL"</formula>
    </cfRule>
  </conditionalFormatting>
  <conditionalFormatting sqref="M13:M14">
    <cfRule type="expression" dxfId="3935" priority="2660" stopIfTrue="1">
      <formula>$I13="TTL"</formula>
    </cfRule>
  </conditionalFormatting>
  <conditionalFormatting sqref="M13:M14">
    <cfRule type="expression" dxfId="3934" priority="2659" stopIfTrue="1">
      <formula>$I13="TTL"</formula>
    </cfRule>
  </conditionalFormatting>
  <conditionalFormatting sqref="M13:M14">
    <cfRule type="expression" dxfId="3933" priority="2658" stopIfTrue="1">
      <formula>$I13="TTL"</formula>
    </cfRule>
  </conditionalFormatting>
  <conditionalFormatting sqref="M13:M14">
    <cfRule type="expression" dxfId="3932" priority="2657" stopIfTrue="1">
      <formula>$I13="TTL"</formula>
    </cfRule>
  </conditionalFormatting>
  <conditionalFormatting sqref="M13:M14">
    <cfRule type="expression" dxfId="3931" priority="2656" stopIfTrue="1">
      <formula>$I13="TTL"</formula>
    </cfRule>
  </conditionalFormatting>
  <conditionalFormatting sqref="M13:M14">
    <cfRule type="expression" dxfId="3930" priority="2655" stopIfTrue="1">
      <formula>$I13="TTL"</formula>
    </cfRule>
  </conditionalFormatting>
  <conditionalFormatting sqref="M13:M14">
    <cfRule type="expression" dxfId="3929" priority="2654" stopIfTrue="1">
      <formula>$I13="TTL"</formula>
    </cfRule>
  </conditionalFormatting>
  <conditionalFormatting sqref="M13:M14">
    <cfRule type="expression" dxfId="3928" priority="2653" stopIfTrue="1">
      <formula>$I13="TTL"</formula>
    </cfRule>
  </conditionalFormatting>
  <conditionalFormatting sqref="M13:M14">
    <cfRule type="expression" dxfId="3927" priority="2652" stopIfTrue="1">
      <formula>$I13="TTL"</formula>
    </cfRule>
  </conditionalFormatting>
  <conditionalFormatting sqref="M13:M14">
    <cfRule type="expression" dxfId="3926" priority="2651" stopIfTrue="1">
      <formula>$I13="TTL"</formula>
    </cfRule>
  </conditionalFormatting>
  <conditionalFormatting sqref="M13:M14">
    <cfRule type="expression" dxfId="3925" priority="2650" stopIfTrue="1">
      <formula>$I13="TTL"</formula>
    </cfRule>
  </conditionalFormatting>
  <conditionalFormatting sqref="M13:M14">
    <cfRule type="expression" dxfId="3924" priority="2649" stopIfTrue="1">
      <formula>$I13="TTL"</formula>
    </cfRule>
  </conditionalFormatting>
  <conditionalFormatting sqref="M13:M14">
    <cfRule type="expression" dxfId="3923" priority="2648" stopIfTrue="1">
      <formula>$I13="TTL"</formula>
    </cfRule>
  </conditionalFormatting>
  <conditionalFormatting sqref="M13:M14">
    <cfRule type="expression" dxfId="3922" priority="2647" stopIfTrue="1">
      <formula>$I13="TTL"</formula>
    </cfRule>
  </conditionalFormatting>
  <conditionalFormatting sqref="M13:M14">
    <cfRule type="expression" dxfId="3921" priority="2646" stopIfTrue="1">
      <formula>$I13="TTL"</formula>
    </cfRule>
  </conditionalFormatting>
  <conditionalFormatting sqref="M13:M14">
    <cfRule type="expression" dxfId="3920" priority="2645" stopIfTrue="1">
      <formula>$I13="TTL"</formula>
    </cfRule>
  </conditionalFormatting>
  <conditionalFormatting sqref="M13:M14">
    <cfRule type="expression" dxfId="3919" priority="2644" stopIfTrue="1">
      <formula>$I13="TTL"</formula>
    </cfRule>
  </conditionalFormatting>
  <conditionalFormatting sqref="M13:M14">
    <cfRule type="expression" dxfId="3918" priority="2643" stopIfTrue="1">
      <formula>$I13="TTL"</formula>
    </cfRule>
  </conditionalFormatting>
  <conditionalFormatting sqref="M13:M14">
    <cfRule type="expression" dxfId="3917" priority="2642" stopIfTrue="1">
      <formula>$I13="TTL"</formula>
    </cfRule>
  </conditionalFormatting>
  <conditionalFormatting sqref="M13:M14">
    <cfRule type="expression" dxfId="3916" priority="2641" stopIfTrue="1">
      <formula>$I13="TTL"</formula>
    </cfRule>
  </conditionalFormatting>
  <conditionalFormatting sqref="M13:M14">
    <cfRule type="expression" dxfId="3915" priority="2640" stopIfTrue="1">
      <formula>$I13="TTL"</formula>
    </cfRule>
  </conditionalFormatting>
  <conditionalFormatting sqref="M13:M14">
    <cfRule type="expression" dxfId="3914" priority="2639" stopIfTrue="1">
      <formula>$I13="TTL"</formula>
    </cfRule>
  </conditionalFormatting>
  <conditionalFormatting sqref="M13:M14">
    <cfRule type="expression" dxfId="3913" priority="2638" stopIfTrue="1">
      <formula>$I13="TTL"</formula>
    </cfRule>
  </conditionalFormatting>
  <conditionalFormatting sqref="M13:M14">
    <cfRule type="expression" dxfId="3912" priority="2637" stopIfTrue="1">
      <formula>$I13="TTL"</formula>
    </cfRule>
  </conditionalFormatting>
  <conditionalFormatting sqref="M13:M14">
    <cfRule type="expression" dxfId="3911" priority="2636" stopIfTrue="1">
      <formula>$I13="TTL"</formula>
    </cfRule>
  </conditionalFormatting>
  <conditionalFormatting sqref="M13:M14">
    <cfRule type="expression" dxfId="3910" priority="2635" stopIfTrue="1">
      <formula>$I13="TTL"</formula>
    </cfRule>
  </conditionalFormatting>
  <conditionalFormatting sqref="M13:M14">
    <cfRule type="expression" dxfId="3909" priority="2634" stopIfTrue="1">
      <formula>$I13="TTL"</formula>
    </cfRule>
  </conditionalFormatting>
  <conditionalFormatting sqref="M13:M14">
    <cfRule type="expression" dxfId="3908" priority="2633" stopIfTrue="1">
      <formula>$I13="TTL"</formula>
    </cfRule>
  </conditionalFormatting>
  <conditionalFormatting sqref="M13:M14">
    <cfRule type="expression" dxfId="3907" priority="2632" stopIfTrue="1">
      <formula>$I13="TTL"</formula>
    </cfRule>
  </conditionalFormatting>
  <conditionalFormatting sqref="M13:M14">
    <cfRule type="expression" dxfId="3906" priority="2631" stopIfTrue="1">
      <formula>$I13="TTL"</formula>
    </cfRule>
  </conditionalFormatting>
  <conditionalFormatting sqref="M13:M14">
    <cfRule type="expression" dxfId="3905" priority="2630" stopIfTrue="1">
      <formula>$I13="TTL"</formula>
    </cfRule>
  </conditionalFormatting>
  <conditionalFormatting sqref="M13:M14">
    <cfRule type="expression" dxfId="3904" priority="2629" stopIfTrue="1">
      <formula>$I13="TTL"</formula>
    </cfRule>
  </conditionalFormatting>
  <conditionalFormatting sqref="M13:M14">
    <cfRule type="expression" dxfId="3903" priority="2628" stopIfTrue="1">
      <formula>$I13="TTL"</formula>
    </cfRule>
  </conditionalFormatting>
  <conditionalFormatting sqref="M13:M14">
    <cfRule type="expression" dxfId="3902" priority="2627" stopIfTrue="1">
      <formula>$I13="TTL"</formula>
    </cfRule>
  </conditionalFormatting>
  <conditionalFormatting sqref="M13:M14">
    <cfRule type="expression" dxfId="3901" priority="2626" stopIfTrue="1">
      <formula>$I13="TTL"</formula>
    </cfRule>
  </conditionalFormatting>
  <conditionalFormatting sqref="M13:M14">
    <cfRule type="expression" dxfId="3900" priority="2625" stopIfTrue="1">
      <formula>$I13="TTL"</formula>
    </cfRule>
  </conditionalFormatting>
  <conditionalFormatting sqref="M13:M14">
    <cfRule type="expression" dxfId="3899" priority="2624" stopIfTrue="1">
      <formula>$I13="TTL"</formula>
    </cfRule>
  </conditionalFormatting>
  <conditionalFormatting sqref="M13:M14">
    <cfRule type="expression" dxfId="3898" priority="2623" stopIfTrue="1">
      <formula>$I13="TTL"</formula>
    </cfRule>
  </conditionalFormatting>
  <conditionalFormatting sqref="M13:M14">
    <cfRule type="expression" dxfId="3897" priority="2622" stopIfTrue="1">
      <formula>$I13="TTL"</formula>
    </cfRule>
  </conditionalFormatting>
  <conditionalFormatting sqref="M13:M14">
    <cfRule type="expression" dxfId="3896" priority="2621" stopIfTrue="1">
      <formula>$I13="TTL"</formula>
    </cfRule>
  </conditionalFormatting>
  <conditionalFormatting sqref="M13:M14">
    <cfRule type="expression" dxfId="3895" priority="2620" stopIfTrue="1">
      <formula>$I13="TTL"</formula>
    </cfRule>
  </conditionalFormatting>
  <conditionalFormatting sqref="M13:M14">
    <cfRule type="expression" dxfId="3894" priority="2619" stopIfTrue="1">
      <formula>$I13="TTL"</formula>
    </cfRule>
  </conditionalFormatting>
  <conditionalFormatting sqref="M13:M14">
    <cfRule type="expression" dxfId="3893" priority="2618" stopIfTrue="1">
      <formula>$I13="TTL"</formula>
    </cfRule>
  </conditionalFormatting>
  <conditionalFormatting sqref="M13:M14">
    <cfRule type="expression" dxfId="3892" priority="2617" stopIfTrue="1">
      <formula>$I13="TTL"</formula>
    </cfRule>
  </conditionalFormatting>
  <conditionalFormatting sqref="M13:M14">
    <cfRule type="expression" dxfId="3891" priority="2616" stopIfTrue="1">
      <formula>$I13="TTL"</formula>
    </cfRule>
  </conditionalFormatting>
  <conditionalFormatting sqref="M13:M14">
    <cfRule type="expression" dxfId="3890" priority="2615" stopIfTrue="1">
      <formula>$I13="TTL"</formula>
    </cfRule>
  </conditionalFormatting>
  <conditionalFormatting sqref="M13:M14">
    <cfRule type="expression" dxfId="3889" priority="2614" stopIfTrue="1">
      <formula>$I13="TTL"</formula>
    </cfRule>
  </conditionalFormatting>
  <conditionalFormatting sqref="M13:M14">
    <cfRule type="expression" dxfId="3888" priority="2613" stopIfTrue="1">
      <formula>$I13="TTL"</formula>
    </cfRule>
  </conditionalFormatting>
  <conditionalFormatting sqref="M13:M14">
    <cfRule type="expression" dxfId="3887" priority="2612" stopIfTrue="1">
      <formula>$I13="TTL"</formula>
    </cfRule>
  </conditionalFormatting>
  <conditionalFormatting sqref="M13:M14">
    <cfRule type="expression" dxfId="3886" priority="2611" stopIfTrue="1">
      <formula>$I13="TTL"</formula>
    </cfRule>
  </conditionalFormatting>
  <conditionalFormatting sqref="M13:M14">
    <cfRule type="expression" dxfId="3885" priority="2610" stopIfTrue="1">
      <formula>$I13="TTL"</formula>
    </cfRule>
  </conditionalFormatting>
  <conditionalFormatting sqref="M13:M14">
    <cfRule type="expression" dxfId="3884" priority="2609" stopIfTrue="1">
      <formula>$I13="TTL"</formula>
    </cfRule>
  </conditionalFormatting>
  <conditionalFormatting sqref="M13:M14">
    <cfRule type="expression" dxfId="3883" priority="2608" stopIfTrue="1">
      <formula>$I13="TTL"</formula>
    </cfRule>
  </conditionalFormatting>
  <conditionalFormatting sqref="M13:M14">
    <cfRule type="expression" dxfId="3882" priority="2607" stopIfTrue="1">
      <formula>$I13="TTL"</formula>
    </cfRule>
  </conditionalFormatting>
  <conditionalFormatting sqref="M13:M14">
    <cfRule type="expression" dxfId="3881" priority="2606" stopIfTrue="1">
      <formula>$I13="TTL"</formula>
    </cfRule>
  </conditionalFormatting>
  <conditionalFormatting sqref="M13:M14">
    <cfRule type="expression" dxfId="3880" priority="2605" stopIfTrue="1">
      <formula>$I13="TTL"</formula>
    </cfRule>
  </conditionalFormatting>
  <conditionalFormatting sqref="M13:M14">
    <cfRule type="expression" dxfId="3879" priority="2604" stopIfTrue="1">
      <formula>$I13="TTL"</formula>
    </cfRule>
  </conditionalFormatting>
  <conditionalFormatting sqref="M13:M14">
    <cfRule type="expression" dxfId="3878" priority="2603" stopIfTrue="1">
      <formula>$I13="TTL"</formula>
    </cfRule>
  </conditionalFormatting>
  <conditionalFormatting sqref="M13:M14">
    <cfRule type="expression" dxfId="3877" priority="2602" stopIfTrue="1">
      <formula>$I13="TTL"</formula>
    </cfRule>
  </conditionalFormatting>
  <conditionalFormatting sqref="M13:M14">
    <cfRule type="expression" dxfId="3876" priority="2601" stopIfTrue="1">
      <formula>$I13="TTL"</formula>
    </cfRule>
  </conditionalFormatting>
  <conditionalFormatting sqref="M13:M14">
    <cfRule type="expression" dxfId="3875" priority="2600" stopIfTrue="1">
      <formula>$I13="TTL"</formula>
    </cfRule>
  </conditionalFormatting>
  <conditionalFormatting sqref="M13:M14">
    <cfRule type="expression" dxfId="3874" priority="2599" stopIfTrue="1">
      <formula>$I13="TTL"</formula>
    </cfRule>
  </conditionalFormatting>
  <conditionalFormatting sqref="M13:M14">
    <cfRule type="expression" dxfId="3873" priority="2598" stopIfTrue="1">
      <formula>$I13="TTL"</formula>
    </cfRule>
  </conditionalFormatting>
  <conditionalFormatting sqref="M13:M14">
    <cfRule type="expression" dxfId="3872" priority="2597" stopIfTrue="1">
      <formula>$I13="TTL"</formula>
    </cfRule>
  </conditionalFormatting>
  <conditionalFormatting sqref="M13:M14">
    <cfRule type="expression" dxfId="3871" priority="2596" stopIfTrue="1">
      <formula>$I13="TTL"</formula>
    </cfRule>
  </conditionalFormatting>
  <conditionalFormatting sqref="M13:M14">
    <cfRule type="expression" dxfId="3870" priority="2595" stopIfTrue="1">
      <formula>$I13="TTL"</formula>
    </cfRule>
  </conditionalFormatting>
  <conditionalFormatting sqref="M13:M14">
    <cfRule type="expression" dxfId="3869" priority="2594" stopIfTrue="1">
      <formula>$I13="TTL"</formula>
    </cfRule>
  </conditionalFormatting>
  <conditionalFormatting sqref="M13:M14">
    <cfRule type="expression" dxfId="3868" priority="2593" stopIfTrue="1">
      <formula>$I13="TTL"</formula>
    </cfRule>
  </conditionalFormatting>
  <conditionalFormatting sqref="M13:M14">
    <cfRule type="expression" dxfId="3867" priority="2592" stopIfTrue="1">
      <formula>$I13="TTL"</formula>
    </cfRule>
  </conditionalFormatting>
  <conditionalFormatting sqref="M13:M14">
    <cfRule type="expression" dxfId="3866" priority="2591" stopIfTrue="1">
      <formula>$I13="TTL"</formula>
    </cfRule>
  </conditionalFormatting>
  <conditionalFormatting sqref="M13:M14">
    <cfRule type="expression" dxfId="3865" priority="2590" stopIfTrue="1">
      <formula>$I13="TTL"</formula>
    </cfRule>
  </conditionalFormatting>
  <conditionalFormatting sqref="M13:M14">
    <cfRule type="expression" dxfId="3864" priority="2589" stopIfTrue="1">
      <formula>$I13="TTL"</formula>
    </cfRule>
  </conditionalFormatting>
  <conditionalFormatting sqref="M13:M14">
    <cfRule type="expression" dxfId="3863" priority="2588" stopIfTrue="1">
      <formula>$I13="TTL"</formula>
    </cfRule>
  </conditionalFormatting>
  <conditionalFormatting sqref="M13:M14">
    <cfRule type="expression" dxfId="3862" priority="2587" stopIfTrue="1">
      <formula>$I13="TTL"</formula>
    </cfRule>
  </conditionalFormatting>
  <conditionalFormatting sqref="M13:M14">
    <cfRule type="expression" dxfId="3861" priority="2586" stopIfTrue="1">
      <formula>$I13="TTL"</formula>
    </cfRule>
  </conditionalFormatting>
  <conditionalFormatting sqref="M13:M14">
    <cfRule type="expression" dxfId="3860" priority="2585" stopIfTrue="1">
      <formula>$I13="TTL"</formula>
    </cfRule>
  </conditionalFormatting>
  <conditionalFormatting sqref="M13:M14">
    <cfRule type="expression" dxfId="3859" priority="2584" stopIfTrue="1">
      <formula>$I13="TTL"</formula>
    </cfRule>
  </conditionalFormatting>
  <conditionalFormatting sqref="M13:M14">
    <cfRule type="expression" dxfId="3858" priority="2583" stopIfTrue="1">
      <formula>$I13="TTL"</formula>
    </cfRule>
  </conditionalFormatting>
  <conditionalFormatting sqref="M13:M14">
    <cfRule type="expression" dxfId="3857" priority="2582" stopIfTrue="1">
      <formula>$I13="TTL"</formula>
    </cfRule>
  </conditionalFormatting>
  <conditionalFormatting sqref="M13:M14">
    <cfRule type="expression" dxfId="3856" priority="2581" stopIfTrue="1">
      <formula>$I13="TTL"</formula>
    </cfRule>
  </conditionalFormatting>
  <conditionalFormatting sqref="M13:M14">
    <cfRule type="expression" dxfId="3855" priority="2580" stopIfTrue="1">
      <formula>$I13="TTL"</formula>
    </cfRule>
  </conditionalFormatting>
  <conditionalFormatting sqref="M13:M14">
    <cfRule type="expression" dxfId="3854" priority="2579" stopIfTrue="1">
      <formula>$I13="TTL"</formula>
    </cfRule>
  </conditionalFormatting>
  <conditionalFormatting sqref="M13:M14">
    <cfRule type="expression" dxfId="3853" priority="2578" stopIfTrue="1">
      <formula>$I13="TTL"</formula>
    </cfRule>
  </conditionalFormatting>
  <conditionalFormatting sqref="M13:M14">
    <cfRule type="expression" dxfId="3852" priority="2577" stopIfTrue="1">
      <formula>$I13="TTL"</formula>
    </cfRule>
  </conditionalFormatting>
  <conditionalFormatting sqref="M13:M14">
    <cfRule type="expression" dxfId="3851" priority="2576" stopIfTrue="1">
      <formula>$I13="TTL"</formula>
    </cfRule>
  </conditionalFormatting>
  <conditionalFormatting sqref="M13:M14">
    <cfRule type="expression" dxfId="3850" priority="2575" stopIfTrue="1">
      <formula>$I13="TTL"</formula>
    </cfRule>
  </conditionalFormatting>
  <conditionalFormatting sqref="M13:M14">
    <cfRule type="expression" dxfId="3849" priority="2574" stopIfTrue="1">
      <formula>$I13="TTL"</formula>
    </cfRule>
  </conditionalFormatting>
  <conditionalFormatting sqref="M13:M14">
    <cfRule type="expression" dxfId="3848" priority="2573" stopIfTrue="1">
      <formula>$I13="TTL"</formula>
    </cfRule>
  </conditionalFormatting>
  <conditionalFormatting sqref="M13:M14">
    <cfRule type="expression" dxfId="3847" priority="2572" stopIfTrue="1">
      <formula>$I13="TTL"</formula>
    </cfRule>
  </conditionalFormatting>
  <conditionalFormatting sqref="M13:M14">
    <cfRule type="expression" dxfId="3846" priority="2571" stopIfTrue="1">
      <formula>$I13="TTL"</formula>
    </cfRule>
  </conditionalFormatting>
  <conditionalFormatting sqref="M13:M14">
    <cfRule type="expression" dxfId="3845" priority="2570" stopIfTrue="1">
      <formula>$I13="TTL"</formula>
    </cfRule>
  </conditionalFormatting>
  <conditionalFormatting sqref="M13:M14">
    <cfRule type="expression" dxfId="3844" priority="2569" stopIfTrue="1">
      <formula>$I13="TTL"</formula>
    </cfRule>
  </conditionalFormatting>
  <conditionalFormatting sqref="M13:M14">
    <cfRule type="expression" dxfId="3843" priority="2568" stopIfTrue="1">
      <formula>$I13="TTL"</formula>
    </cfRule>
  </conditionalFormatting>
  <conditionalFormatting sqref="M13:M14">
    <cfRule type="expression" dxfId="3842" priority="2567" stopIfTrue="1">
      <formula>$I13="TTL"</formula>
    </cfRule>
  </conditionalFormatting>
  <conditionalFormatting sqref="M13:M14">
    <cfRule type="expression" dxfId="3841" priority="2566" stopIfTrue="1">
      <formula>$I13="TTL"</formula>
    </cfRule>
  </conditionalFormatting>
  <conditionalFormatting sqref="M13:M14">
    <cfRule type="expression" dxfId="3840" priority="2565" stopIfTrue="1">
      <formula>$I13="TTL"</formula>
    </cfRule>
  </conditionalFormatting>
  <conditionalFormatting sqref="M13:M14">
    <cfRule type="expression" dxfId="3839" priority="2564" stopIfTrue="1">
      <formula>$I13="TTL"</formula>
    </cfRule>
  </conditionalFormatting>
  <conditionalFormatting sqref="M13:M14">
    <cfRule type="expression" dxfId="3838" priority="2563" stopIfTrue="1">
      <formula>$I13="TTL"</formula>
    </cfRule>
  </conditionalFormatting>
  <conditionalFormatting sqref="M13:M14">
    <cfRule type="expression" dxfId="3837" priority="2562" stopIfTrue="1">
      <formula>$I13="TTL"</formula>
    </cfRule>
  </conditionalFormatting>
  <conditionalFormatting sqref="M13:M14">
    <cfRule type="expression" dxfId="3836" priority="2561" stopIfTrue="1">
      <formula>$I13="TTL"</formula>
    </cfRule>
  </conditionalFormatting>
  <conditionalFormatting sqref="M13:M14">
    <cfRule type="expression" dxfId="3835" priority="2560" stopIfTrue="1">
      <formula>$I13="TTL"</formula>
    </cfRule>
  </conditionalFormatting>
  <conditionalFormatting sqref="M13:M14">
    <cfRule type="expression" dxfId="3834" priority="2559" stopIfTrue="1">
      <formula>$I13="TTL"</formula>
    </cfRule>
  </conditionalFormatting>
  <conditionalFormatting sqref="M13:M14">
    <cfRule type="expression" dxfId="3833" priority="2558" stopIfTrue="1">
      <formula>$I13="TTL"</formula>
    </cfRule>
  </conditionalFormatting>
  <conditionalFormatting sqref="M13:M14">
    <cfRule type="expression" dxfId="3832" priority="2557" stopIfTrue="1">
      <formula>$I13="TTL"</formula>
    </cfRule>
  </conditionalFormatting>
  <conditionalFormatting sqref="M13:M14">
    <cfRule type="expression" dxfId="3831" priority="2556" stopIfTrue="1">
      <formula>$I13="TTL"</formula>
    </cfRule>
  </conditionalFormatting>
  <conditionalFormatting sqref="M13:M14">
    <cfRule type="expression" dxfId="3830" priority="2555" stopIfTrue="1">
      <formula>$I13="TTL"</formula>
    </cfRule>
  </conditionalFormatting>
  <conditionalFormatting sqref="M13:M14">
    <cfRule type="expression" dxfId="3829" priority="2554" stopIfTrue="1">
      <formula>$I13="TTL"</formula>
    </cfRule>
  </conditionalFormatting>
  <conditionalFormatting sqref="M13:M14">
    <cfRule type="expression" dxfId="3828" priority="2553" stopIfTrue="1">
      <formula>$I13="TTL"</formula>
    </cfRule>
  </conditionalFormatting>
  <conditionalFormatting sqref="M13:M14">
    <cfRule type="expression" dxfId="3827" priority="2552" stopIfTrue="1">
      <formula>$I13="TTL"</formula>
    </cfRule>
  </conditionalFormatting>
  <conditionalFormatting sqref="M13:M14">
    <cfRule type="expression" dxfId="3826" priority="2551" stopIfTrue="1">
      <formula>$I13="TTL"</formula>
    </cfRule>
  </conditionalFormatting>
  <conditionalFormatting sqref="M13:M14">
    <cfRule type="expression" dxfId="3825" priority="2550" stopIfTrue="1">
      <formula>$I13="TTL"</formula>
    </cfRule>
  </conditionalFormatting>
  <conditionalFormatting sqref="M13:M14">
    <cfRule type="expression" dxfId="3824" priority="2549" stopIfTrue="1">
      <formula>$I13="TTL"</formula>
    </cfRule>
  </conditionalFormatting>
  <conditionalFormatting sqref="M13:M14">
    <cfRule type="expression" dxfId="3823" priority="2548" stopIfTrue="1">
      <formula>$I13="TTL"</formula>
    </cfRule>
  </conditionalFormatting>
  <conditionalFormatting sqref="M13:M14">
    <cfRule type="expression" dxfId="3822" priority="2547" stopIfTrue="1">
      <formula>$I13="TTL"</formula>
    </cfRule>
  </conditionalFormatting>
  <conditionalFormatting sqref="M13:M14">
    <cfRule type="expression" dxfId="3821" priority="2546" stopIfTrue="1">
      <formula>$I13="TTL"</formula>
    </cfRule>
  </conditionalFormatting>
  <conditionalFormatting sqref="M13:M14">
    <cfRule type="expression" dxfId="3820" priority="2545" stopIfTrue="1">
      <formula>$I13="TTL"</formula>
    </cfRule>
  </conditionalFormatting>
  <conditionalFormatting sqref="M13:M14">
    <cfRule type="expression" dxfId="3819" priority="2544" stopIfTrue="1">
      <formula>$I13="TTL"</formula>
    </cfRule>
  </conditionalFormatting>
  <conditionalFormatting sqref="M13:M14">
    <cfRule type="expression" dxfId="3818" priority="2543" stopIfTrue="1">
      <formula>$I13="TTL"</formula>
    </cfRule>
  </conditionalFormatting>
  <conditionalFormatting sqref="M13:M14">
    <cfRule type="expression" dxfId="3817" priority="2542" stopIfTrue="1">
      <formula>$I13="TTL"</formula>
    </cfRule>
  </conditionalFormatting>
  <conditionalFormatting sqref="M13:M14">
    <cfRule type="expression" dxfId="3816" priority="2541" stopIfTrue="1">
      <formula>$I13="TTL"</formula>
    </cfRule>
  </conditionalFormatting>
  <conditionalFormatting sqref="M13:M14">
    <cfRule type="expression" dxfId="3815" priority="2540" stopIfTrue="1">
      <formula>$I13="TTL"</formula>
    </cfRule>
  </conditionalFormatting>
  <conditionalFormatting sqref="M13:M14">
    <cfRule type="expression" dxfId="3814" priority="2539" stopIfTrue="1">
      <formula>$I13="TTL"</formula>
    </cfRule>
  </conditionalFormatting>
  <conditionalFormatting sqref="M13:M14">
    <cfRule type="expression" dxfId="3813" priority="2538" stopIfTrue="1">
      <formula>$I13="TTL"</formula>
    </cfRule>
  </conditionalFormatting>
  <conditionalFormatting sqref="M13:M14">
    <cfRule type="expression" dxfId="3812" priority="2537" stopIfTrue="1">
      <formula>$I13="TTL"</formula>
    </cfRule>
  </conditionalFormatting>
  <conditionalFormatting sqref="M13:M14">
    <cfRule type="expression" dxfId="3811" priority="2536" stopIfTrue="1">
      <formula>$I13="TTL"</formula>
    </cfRule>
  </conditionalFormatting>
  <conditionalFormatting sqref="M13:M14">
    <cfRule type="expression" dxfId="3810" priority="2535" stopIfTrue="1">
      <formula>$I13="TTL"</formula>
    </cfRule>
  </conditionalFormatting>
  <conditionalFormatting sqref="M13:M14">
    <cfRule type="expression" dxfId="3809" priority="2534" stopIfTrue="1">
      <formula>$I13="TTL"</formula>
    </cfRule>
  </conditionalFormatting>
  <conditionalFormatting sqref="M13:M14">
    <cfRule type="expression" dxfId="3808" priority="2533" stopIfTrue="1">
      <formula>$I13="TTL"</formula>
    </cfRule>
  </conditionalFormatting>
  <conditionalFormatting sqref="M13:M14">
    <cfRule type="expression" dxfId="3807" priority="2532" stopIfTrue="1">
      <formula>$I13="TTL"</formula>
    </cfRule>
  </conditionalFormatting>
  <conditionalFormatting sqref="M13:M14">
    <cfRule type="expression" dxfId="3806" priority="2531" stopIfTrue="1">
      <formula>$I13="TTL"</formula>
    </cfRule>
  </conditionalFormatting>
  <conditionalFormatting sqref="M13:M14">
    <cfRule type="expression" dxfId="3805" priority="2530" stopIfTrue="1">
      <formula>$I13="TTL"</formula>
    </cfRule>
  </conditionalFormatting>
  <conditionalFormatting sqref="M13:M14">
    <cfRule type="expression" dxfId="3804" priority="2529" stopIfTrue="1">
      <formula>$I13="TTL"</formula>
    </cfRule>
  </conditionalFormatting>
  <conditionalFormatting sqref="M13:M14">
    <cfRule type="expression" dxfId="3803" priority="2528" stopIfTrue="1">
      <formula>$I13="TTL"</formula>
    </cfRule>
  </conditionalFormatting>
  <conditionalFormatting sqref="M13:M14">
    <cfRule type="expression" dxfId="3802" priority="2527" stopIfTrue="1">
      <formula>$I13="TTL"</formula>
    </cfRule>
  </conditionalFormatting>
  <conditionalFormatting sqref="M13:M14">
    <cfRule type="expression" dxfId="3801" priority="2526" stopIfTrue="1">
      <formula>$I13="TTL"</formula>
    </cfRule>
  </conditionalFormatting>
  <conditionalFormatting sqref="M13:M14">
    <cfRule type="expression" dxfId="3800" priority="2525" stopIfTrue="1">
      <formula>$I13="TTL"</formula>
    </cfRule>
  </conditionalFormatting>
  <conditionalFormatting sqref="M13:M14">
    <cfRule type="expression" dxfId="3799" priority="2524" stopIfTrue="1">
      <formula>$I13="TTL"</formula>
    </cfRule>
  </conditionalFormatting>
  <conditionalFormatting sqref="M13:M14">
    <cfRule type="expression" dxfId="3798" priority="2523" stopIfTrue="1">
      <formula>$I13="TTL"</formula>
    </cfRule>
  </conditionalFormatting>
  <conditionalFormatting sqref="M13:M14">
    <cfRule type="expression" dxfId="3797" priority="2522" stopIfTrue="1">
      <formula>$I13="TTL"</formula>
    </cfRule>
  </conditionalFormatting>
  <conditionalFormatting sqref="M13:M14">
    <cfRule type="expression" dxfId="3796" priority="2521" stopIfTrue="1">
      <formula>$I13="TTL"</formula>
    </cfRule>
  </conditionalFormatting>
  <conditionalFormatting sqref="M13:M14">
    <cfRule type="expression" dxfId="3795" priority="2520" stopIfTrue="1">
      <formula>$I13="TTL"</formula>
    </cfRule>
  </conditionalFormatting>
  <conditionalFormatting sqref="M13:M14">
    <cfRule type="expression" dxfId="3794" priority="2519" stopIfTrue="1">
      <formula>$I13="TTL"</formula>
    </cfRule>
  </conditionalFormatting>
  <conditionalFormatting sqref="M13:M14">
    <cfRule type="expression" dxfId="3793" priority="2518" stopIfTrue="1">
      <formula>$I13="TTL"</formula>
    </cfRule>
  </conditionalFormatting>
  <conditionalFormatting sqref="M13:M14">
    <cfRule type="expression" dxfId="3792" priority="2517" stopIfTrue="1">
      <formula>$I13="TTL"</formula>
    </cfRule>
  </conditionalFormatting>
  <conditionalFormatting sqref="M13:M14">
    <cfRule type="expression" dxfId="3791" priority="2516" stopIfTrue="1">
      <formula>$I13="TTL"</formula>
    </cfRule>
  </conditionalFormatting>
  <conditionalFormatting sqref="M13:M14">
    <cfRule type="expression" dxfId="3790" priority="2515" stopIfTrue="1">
      <formula>$I13="TTL"</formula>
    </cfRule>
  </conditionalFormatting>
  <conditionalFormatting sqref="M13:M14">
    <cfRule type="expression" dxfId="3789" priority="2514" stopIfTrue="1">
      <formula>$I13="TTL"</formula>
    </cfRule>
  </conditionalFormatting>
  <conditionalFormatting sqref="M13:M14">
    <cfRule type="expression" dxfId="3788" priority="2513" stopIfTrue="1">
      <formula>$I13="TTL"</formula>
    </cfRule>
  </conditionalFormatting>
  <conditionalFormatting sqref="M13:M14">
    <cfRule type="expression" dxfId="3787" priority="2512" stopIfTrue="1">
      <formula>$I13="TTL"</formula>
    </cfRule>
  </conditionalFormatting>
  <conditionalFormatting sqref="M13:M14">
    <cfRule type="expression" dxfId="3786" priority="2511" stopIfTrue="1">
      <formula>$I13="TTL"</formula>
    </cfRule>
  </conditionalFormatting>
  <conditionalFormatting sqref="M13:M14">
    <cfRule type="expression" dxfId="3785" priority="2510" stopIfTrue="1">
      <formula>$I13="TTL"</formula>
    </cfRule>
  </conditionalFormatting>
  <conditionalFormatting sqref="M13:M14">
    <cfRule type="expression" dxfId="3784" priority="2509" stopIfTrue="1">
      <formula>$I13="TTL"</formula>
    </cfRule>
  </conditionalFormatting>
  <conditionalFormatting sqref="M13:M14">
    <cfRule type="expression" dxfId="3783" priority="2508" stopIfTrue="1">
      <formula>$I13="TTL"</formula>
    </cfRule>
  </conditionalFormatting>
  <conditionalFormatting sqref="M13:M14">
    <cfRule type="expression" dxfId="3782" priority="2507" stopIfTrue="1">
      <formula>$I13="TTL"</formula>
    </cfRule>
  </conditionalFormatting>
  <conditionalFormatting sqref="M13:M14">
    <cfRule type="expression" dxfId="3781" priority="2506" stopIfTrue="1">
      <formula>$I13="TTL"</formula>
    </cfRule>
  </conditionalFormatting>
  <conditionalFormatting sqref="M13:M14">
    <cfRule type="expression" dxfId="3780" priority="2505" stopIfTrue="1">
      <formula>$I13="TTL"</formula>
    </cfRule>
  </conditionalFormatting>
  <conditionalFormatting sqref="M13:M14">
    <cfRule type="expression" dxfId="3779" priority="2504" stopIfTrue="1">
      <formula>$I13="TTL"</formula>
    </cfRule>
  </conditionalFormatting>
  <conditionalFormatting sqref="M13:M14">
    <cfRule type="expression" dxfId="3778" priority="2503" stopIfTrue="1">
      <formula>$I13="TTL"</formula>
    </cfRule>
  </conditionalFormatting>
  <conditionalFormatting sqref="M13:M14">
    <cfRule type="expression" dxfId="3777" priority="2502" stopIfTrue="1">
      <formula>$I13="TTL"</formula>
    </cfRule>
  </conditionalFormatting>
  <conditionalFormatting sqref="M13:M14">
    <cfRule type="expression" dxfId="3776" priority="2501" stopIfTrue="1">
      <formula>$I13="TTL"</formula>
    </cfRule>
  </conditionalFormatting>
  <conditionalFormatting sqref="M13:M14">
    <cfRule type="expression" dxfId="3775" priority="2500" stopIfTrue="1">
      <formula>$I13="TTL"</formula>
    </cfRule>
  </conditionalFormatting>
  <conditionalFormatting sqref="M13:M14">
    <cfRule type="expression" dxfId="3774" priority="2499" stopIfTrue="1">
      <formula>$I13="TTL"</formula>
    </cfRule>
  </conditionalFormatting>
  <conditionalFormatting sqref="M13:M14">
    <cfRule type="expression" dxfId="3773" priority="2498" stopIfTrue="1">
      <formula>$I13="TTL"</formula>
    </cfRule>
  </conditionalFormatting>
  <conditionalFormatting sqref="M13:M14">
    <cfRule type="expression" dxfId="3772" priority="2497" stopIfTrue="1">
      <formula>$I13="TTL"</formula>
    </cfRule>
  </conditionalFormatting>
  <conditionalFormatting sqref="M13:M14">
    <cfRule type="expression" dxfId="3771" priority="2496" stopIfTrue="1">
      <formula>$I13="TTL"</formula>
    </cfRule>
  </conditionalFormatting>
  <conditionalFormatting sqref="M13:M14">
    <cfRule type="expression" dxfId="3770" priority="2495" stopIfTrue="1">
      <formula>$I13="TTL"</formula>
    </cfRule>
  </conditionalFormatting>
  <conditionalFormatting sqref="M13:M14">
    <cfRule type="expression" dxfId="3769" priority="2494" stopIfTrue="1">
      <formula>$I13="TTL"</formula>
    </cfRule>
  </conditionalFormatting>
  <conditionalFormatting sqref="M13:M14">
    <cfRule type="expression" dxfId="3768" priority="2493" stopIfTrue="1">
      <formula>$I13="TTL"</formula>
    </cfRule>
  </conditionalFormatting>
  <conditionalFormatting sqref="M13:M14">
    <cfRule type="expression" dxfId="3767" priority="2492" stopIfTrue="1">
      <formula>$I13="TTL"</formula>
    </cfRule>
  </conditionalFormatting>
  <conditionalFormatting sqref="M13:M14">
    <cfRule type="expression" dxfId="3766" priority="2491" stopIfTrue="1">
      <formula>$I13="TTL"</formula>
    </cfRule>
  </conditionalFormatting>
  <conditionalFormatting sqref="M13:M14">
    <cfRule type="expression" dxfId="3765" priority="2490" stopIfTrue="1">
      <formula>$I13="TTL"</formula>
    </cfRule>
  </conditionalFormatting>
  <conditionalFormatting sqref="M13:M14">
    <cfRule type="expression" dxfId="3764" priority="2489" stopIfTrue="1">
      <formula>$I13="TTL"</formula>
    </cfRule>
  </conditionalFormatting>
  <conditionalFormatting sqref="M13:M14">
    <cfRule type="expression" dxfId="3763" priority="2488" stopIfTrue="1">
      <formula>$I13="TTL"</formula>
    </cfRule>
  </conditionalFormatting>
  <conditionalFormatting sqref="M13:M14">
    <cfRule type="expression" dxfId="3762" priority="2487" stopIfTrue="1">
      <formula>$I13="TTL"</formula>
    </cfRule>
  </conditionalFormatting>
  <conditionalFormatting sqref="M13:M14">
    <cfRule type="expression" dxfId="3761" priority="2486" stopIfTrue="1">
      <formula>$I13="TTL"</formula>
    </cfRule>
  </conditionalFormatting>
  <conditionalFormatting sqref="M13:M14">
    <cfRule type="expression" dxfId="3760" priority="2485" stopIfTrue="1">
      <formula>$I13="TTL"</formula>
    </cfRule>
  </conditionalFormatting>
  <conditionalFormatting sqref="M13:M14">
    <cfRule type="expression" dxfId="3759" priority="2484" stopIfTrue="1">
      <formula>$I13="TTL"</formula>
    </cfRule>
  </conditionalFormatting>
  <conditionalFormatting sqref="M13:M14">
    <cfRule type="expression" dxfId="3758" priority="2483" stopIfTrue="1">
      <formula>$I13="TTL"</formula>
    </cfRule>
  </conditionalFormatting>
  <conditionalFormatting sqref="M13:M14">
    <cfRule type="expression" dxfId="3757" priority="2482" stopIfTrue="1">
      <formula>$I13="TTL"</formula>
    </cfRule>
  </conditionalFormatting>
  <conditionalFormatting sqref="M13:M14">
    <cfRule type="expression" dxfId="3756" priority="2481" stopIfTrue="1">
      <formula>$I13="TTL"</formula>
    </cfRule>
  </conditionalFormatting>
  <conditionalFormatting sqref="M13:M14">
    <cfRule type="expression" dxfId="3755" priority="2480" stopIfTrue="1">
      <formula>$I13="TTL"</formula>
    </cfRule>
  </conditionalFormatting>
  <conditionalFormatting sqref="M13:M14">
    <cfRule type="expression" dxfId="3754" priority="2479" stopIfTrue="1">
      <formula>$I13="TTL"</formula>
    </cfRule>
  </conditionalFormatting>
  <conditionalFormatting sqref="M13:M14">
    <cfRule type="expression" dxfId="3753" priority="2478" stopIfTrue="1">
      <formula>$I13="TTL"</formula>
    </cfRule>
  </conditionalFormatting>
  <conditionalFormatting sqref="M13:M14">
    <cfRule type="expression" dxfId="3752" priority="2477" stopIfTrue="1">
      <formula>$I13="TTL"</formula>
    </cfRule>
  </conditionalFormatting>
  <conditionalFormatting sqref="M13:M14">
    <cfRule type="expression" dxfId="3751" priority="2476" stopIfTrue="1">
      <formula>$I13="TTL"</formula>
    </cfRule>
  </conditionalFormatting>
  <conditionalFormatting sqref="M13:M14">
    <cfRule type="expression" dxfId="3750" priority="2475" stopIfTrue="1">
      <formula>$I13="TTL"</formula>
    </cfRule>
  </conditionalFormatting>
  <conditionalFormatting sqref="M13:M14">
    <cfRule type="expression" dxfId="3749" priority="2474" stopIfTrue="1">
      <formula>$I13="TTL"</formula>
    </cfRule>
  </conditionalFormatting>
  <conditionalFormatting sqref="M13:M14">
    <cfRule type="expression" dxfId="3748" priority="2473" stopIfTrue="1">
      <formula>$I13="TTL"</formula>
    </cfRule>
  </conditionalFormatting>
  <conditionalFormatting sqref="M13:M14">
    <cfRule type="expression" dxfId="3747" priority="2472" stopIfTrue="1">
      <formula>$I13="TTL"</formula>
    </cfRule>
  </conditionalFormatting>
  <conditionalFormatting sqref="M13:M14">
    <cfRule type="expression" dxfId="3746" priority="2471" stopIfTrue="1">
      <formula>$I13="TTL"</formula>
    </cfRule>
  </conditionalFormatting>
  <conditionalFormatting sqref="M13:M14">
    <cfRule type="expression" dxfId="3745" priority="2470" stopIfTrue="1">
      <formula>$I13="TTL"</formula>
    </cfRule>
  </conditionalFormatting>
  <conditionalFormatting sqref="M13:M14">
    <cfRule type="expression" dxfId="3744" priority="2469" stopIfTrue="1">
      <formula>$I13="TTL"</formula>
    </cfRule>
  </conditionalFormatting>
  <conditionalFormatting sqref="M13:M14">
    <cfRule type="expression" dxfId="3743" priority="2468" stopIfTrue="1">
      <formula>$I13="TTL"</formula>
    </cfRule>
  </conditionalFormatting>
  <conditionalFormatting sqref="M13:M14">
    <cfRule type="expression" dxfId="3742" priority="2467" stopIfTrue="1">
      <formula>$I13="TTL"</formula>
    </cfRule>
  </conditionalFormatting>
  <conditionalFormatting sqref="M13:M14">
    <cfRule type="expression" dxfId="3741" priority="2466" stopIfTrue="1">
      <formula>$I13="TTL"</formula>
    </cfRule>
  </conditionalFormatting>
  <conditionalFormatting sqref="M13:M14">
    <cfRule type="expression" dxfId="3740" priority="2465" stopIfTrue="1">
      <formula>$I13="TTL"</formula>
    </cfRule>
  </conditionalFormatting>
  <conditionalFormatting sqref="M13:M14">
    <cfRule type="expression" dxfId="3739" priority="2464" stopIfTrue="1">
      <formula>$I13="TTL"</formula>
    </cfRule>
  </conditionalFormatting>
  <conditionalFormatting sqref="M13:M14">
    <cfRule type="expression" dxfId="3738" priority="2463" stopIfTrue="1">
      <formula>$I13="TTL"</formula>
    </cfRule>
  </conditionalFormatting>
  <conditionalFormatting sqref="M13:M14">
    <cfRule type="expression" dxfId="3737" priority="2462" stopIfTrue="1">
      <formula>$I13="TTL"</formula>
    </cfRule>
  </conditionalFormatting>
  <conditionalFormatting sqref="M13:M14">
    <cfRule type="expression" dxfId="3736" priority="2461" stopIfTrue="1">
      <formula>$I13="TTL"</formula>
    </cfRule>
  </conditionalFormatting>
  <conditionalFormatting sqref="M13:M14">
    <cfRule type="expression" dxfId="3735" priority="2460" stopIfTrue="1">
      <formula>$I13="TTL"</formula>
    </cfRule>
  </conditionalFormatting>
  <conditionalFormatting sqref="M13:M14">
    <cfRule type="expression" dxfId="3734" priority="2459" stopIfTrue="1">
      <formula>$I13="TTL"</formula>
    </cfRule>
  </conditionalFormatting>
  <conditionalFormatting sqref="M13:M14">
    <cfRule type="expression" dxfId="3733" priority="2458" stopIfTrue="1">
      <formula>$I13="TTL"</formula>
    </cfRule>
  </conditionalFormatting>
  <conditionalFormatting sqref="M13:M14">
    <cfRule type="expression" dxfId="3732" priority="2457" stopIfTrue="1">
      <formula>$I13="TTL"</formula>
    </cfRule>
  </conditionalFormatting>
  <conditionalFormatting sqref="M13:M14">
    <cfRule type="expression" dxfId="3731" priority="2456" stopIfTrue="1">
      <formula>$I13="TTL"</formula>
    </cfRule>
  </conditionalFormatting>
  <conditionalFormatting sqref="M13:M14">
    <cfRule type="expression" dxfId="3730" priority="2455" stopIfTrue="1">
      <formula>$I13="TTL"</formula>
    </cfRule>
  </conditionalFormatting>
  <conditionalFormatting sqref="M13:M14">
    <cfRule type="expression" dxfId="3729" priority="2454" stopIfTrue="1">
      <formula>$I13="TTL"</formula>
    </cfRule>
  </conditionalFormatting>
  <conditionalFormatting sqref="M13:M14">
    <cfRule type="expression" dxfId="3728" priority="2453" stopIfTrue="1">
      <formula>$I13="TTL"</formula>
    </cfRule>
  </conditionalFormatting>
  <conditionalFormatting sqref="M13:M14">
    <cfRule type="expression" dxfId="3727" priority="2452" stopIfTrue="1">
      <formula>$I13="TTL"</formula>
    </cfRule>
  </conditionalFormatting>
  <conditionalFormatting sqref="M13:M14">
    <cfRule type="expression" dxfId="3726" priority="2451" stopIfTrue="1">
      <formula>$I13="TTL"</formula>
    </cfRule>
  </conditionalFormatting>
  <conditionalFormatting sqref="M13:M14">
    <cfRule type="expression" dxfId="3725" priority="2450" stopIfTrue="1">
      <formula>$I13="TTL"</formula>
    </cfRule>
  </conditionalFormatting>
  <conditionalFormatting sqref="M13:M14">
    <cfRule type="expression" dxfId="3724" priority="2449" stopIfTrue="1">
      <formula>$I13="TTL"</formula>
    </cfRule>
  </conditionalFormatting>
  <conditionalFormatting sqref="M13:M14">
    <cfRule type="expression" dxfId="3723" priority="2448" stopIfTrue="1">
      <formula>$I13="TTL"</formula>
    </cfRule>
  </conditionalFormatting>
  <conditionalFormatting sqref="M13:M14">
    <cfRule type="expression" dxfId="3722" priority="2447" stopIfTrue="1">
      <formula>$I13="TTL"</formula>
    </cfRule>
  </conditionalFormatting>
  <conditionalFormatting sqref="M13:M14">
    <cfRule type="expression" dxfId="3721" priority="2446" stopIfTrue="1">
      <formula>$I13="TTL"</formula>
    </cfRule>
  </conditionalFormatting>
  <conditionalFormatting sqref="M13:M14">
    <cfRule type="expression" dxfId="3720" priority="2445" stopIfTrue="1">
      <formula>$I13="TTL"</formula>
    </cfRule>
  </conditionalFormatting>
  <conditionalFormatting sqref="M13:M14">
    <cfRule type="expression" dxfId="3719" priority="2444" stopIfTrue="1">
      <formula>$I13="TTL"</formula>
    </cfRule>
  </conditionalFormatting>
  <conditionalFormatting sqref="M13:M14">
    <cfRule type="expression" dxfId="3718" priority="2443" stopIfTrue="1">
      <formula>$I13="TTL"</formula>
    </cfRule>
  </conditionalFormatting>
  <conditionalFormatting sqref="M13:M14">
    <cfRule type="expression" dxfId="3717" priority="2442" stopIfTrue="1">
      <formula>$I13="TTL"</formula>
    </cfRule>
  </conditionalFormatting>
  <conditionalFormatting sqref="M13:M14">
    <cfRule type="expression" dxfId="3716" priority="2441" stopIfTrue="1">
      <formula>$I13="TTL"</formula>
    </cfRule>
  </conditionalFormatting>
  <conditionalFormatting sqref="M13:M14">
    <cfRule type="expression" dxfId="3715" priority="2440" stopIfTrue="1">
      <formula>$I13="TTL"</formula>
    </cfRule>
  </conditionalFormatting>
  <conditionalFormatting sqref="M13:M14">
    <cfRule type="expression" dxfId="3714" priority="2439" stopIfTrue="1">
      <formula>$I13="TTL"</formula>
    </cfRule>
  </conditionalFormatting>
  <conditionalFormatting sqref="M13:M14">
    <cfRule type="expression" dxfId="3713" priority="2438" stopIfTrue="1">
      <formula>$I13="TTL"</formula>
    </cfRule>
  </conditionalFormatting>
  <conditionalFormatting sqref="M13:M14">
    <cfRule type="expression" dxfId="3712" priority="2437" stopIfTrue="1">
      <formula>$I13="TTL"</formula>
    </cfRule>
  </conditionalFormatting>
  <conditionalFormatting sqref="M13:M14">
    <cfRule type="expression" dxfId="3711" priority="2436" stopIfTrue="1">
      <formula>$I13="TTL"</formula>
    </cfRule>
  </conditionalFormatting>
  <conditionalFormatting sqref="M13:M14">
    <cfRule type="expression" dxfId="3710" priority="2435" stopIfTrue="1">
      <formula>$I13="TTL"</formula>
    </cfRule>
  </conditionalFormatting>
  <conditionalFormatting sqref="M13:M14">
    <cfRule type="expression" dxfId="3709" priority="2434" stopIfTrue="1">
      <formula>$I13="TTL"</formula>
    </cfRule>
  </conditionalFormatting>
  <conditionalFormatting sqref="M13:M14">
    <cfRule type="expression" dxfId="3708" priority="2433" stopIfTrue="1">
      <formula>$I13="TTL"</formula>
    </cfRule>
  </conditionalFormatting>
  <conditionalFormatting sqref="M13:M14">
    <cfRule type="expression" dxfId="3707" priority="2432" stopIfTrue="1">
      <formula>$I13="TTL"</formula>
    </cfRule>
  </conditionalFormatting>
  <conditionalFormatting sqref="M13:M14">
    <cfRule type="expression" dxfId="3706" priority="2431" stopIfTrue="1">
      <formula>$I13="TTL"</formula>
    </cfRule>
  </conditionalFormatting>
  <conditionalFormatting sqref="M13:M14">
    <cfRule type="expression" dxfId="3705" priority="2430" stopIfTrue="1">
      <formula>$I13="TTL"</formula>
    </cfRule>
  </conditionalFormatting>
  <conditionalFormatting sqref="M13:M14">
    <cfRule type="expression" dxfId="3704" priority="2429" stopIfTrue="1">
      <formula>$I13="TTL"</formula>
    </cfRule>
  </conditionalFormatting>
  <conditionalFormatting sqref="M13:M14">
    <cfRule type="expression" dxfId="3703" priority="2428" stopIfTrue="1">
      <formula>$I13="TTL"</formula>
    </cfRule>
  </conditionalFormatting>
  <conditionalFormatting sqref="M13:M14">
    <cfRule type="expression" dxfId="3702" priority="2427" stopIfTrue="1">
      <formula>$I13="TTL"</formula>
    </cfRule>
  </conditionalFormatting>
  <conditionalFormatting sqref="M13:M14">
    <cfRule type="expression" dxfId="3701" priority="2426" stopIfTrue="1">
      <formula>$I13="TTL"</formula>
    </cfRule>
  </conditionalFormatting>
  <conditionalFormatting sqref="M13:M14">
    <cfRule type="expression" dxfId="3700" priority="2425" stopIfTrue="1">
      <formula>$I13="TTL"</formula>
    </cfRule>
  </conditionalFormatting>
  <conditionalFormatting sqref="M13:M14">
    <cfRule type="expression" dxfId="3699" priority="2424" stopIfTrue="1">
      <formula>$I13="TTL"</formula>
    </cfRule>
  </conditionalFormatting>
  <conditionalFormatting sqref="M13:M14">
    <cfRule type="expression" dxfId="3698" priority="2423" stopIfTrue="1">
      <formula>$I13="TTL"</formula>
    </cfRule>
  </conditionalFormatting>
  <conditionalFormatting sqref="M13:M14">
    <cfRule type="expression" dxfId="3697" priority="2422" stopIfTrue="1">
      <formula>$I13="TTL"</formula>
    </cfRule>
  </conditionalFormatting>
  <conditionalFormatting sqref="M13:M14">
    <cfRule type="expression" dxfId="3696" priority="2421" stopIfTrue="1">
      <formula>$I13="TTL"</formula>
    </cfRule>
  </conditionalFormatting>
  <conditionalFormatting sqref="M13:M14">
    <cfRule type="expression" dxfId="3695" priority="2420" stopIfTrue="1">
      <formula>$I13="TTL"</formula>
    </cfRule>
  </conditionalFormatting>
  <conditionalFormatting sqref="M13:M14">
    <cfRule type="expression" dxfId="3694" priority="2419" stopIfTrue="1">
      <formula>$I13="TTL"</formula>
    </cfRule>
  </conditionalFormatting>
  <conditionalFormatting sqref="M13:M14">
    <cfRule type="expression" dxfId="3693" priority="2418" stopIfTrue="1">
      <formula>$I13="TTL"</formula>
    </cfRule>
  </conditionalFormatting>
  <conditionalFormatting sqref="M13:M14">
    <cfRule type="expression" dxfId="3692" priority="2417" stopIfTrue="1">
      <formula>$I13="TTL"</formula>
    </cfRule>
  </conditionalFormatting>
  <conditionalFormatting sqref="M13:M14">
    <cfRule type="expression" dxfId="3691" priority="2416" stopIfTrue="1">
      <formula>$I13="TTL"</formula>
    </cfRule>
  </conditionalFormatting>
  <conditionalFormatting sqref="M13:M14">
    <cfRule type="expression" dxfId="3690" priority="2415" stopIfTrue="1">
      <formula>$I13="TTL"</formula>
    </cfRule>
  </conditionalFormatting>
  <conditionalFormatting sqref="M13:M14">
    <cfRule type="expression" dxfId="3689" priority="2414" stopIfTrue="1">
      <formula>$I13="TTL"</formula>
    </cfRule>
  </conditionalFormatting>
  <conditionalFormatting sqref="M13:M14">
    <cfRule type="expression" dxfId="3688" priority="2413" stopIfTrue="1">
      <formula>$I13="TTL"</formula>
    </cfRule>
  </conditionalFormatting>
  <conditionalFormatting sqref="M13:M14">
    <cfRule type="expression" dxfId="3687" priority="2412" stopIfTrue="1">
      <formula>$I13="TTL"</formula>
    </cfRule>
  </conditionalFormatting>
  <conditionalFormatting sqref="M13:M14">
    <cfRule type="expression" dxfId="3686" priority="2411" stopIfTrue="1">
      <formula>$I13="TTL"</formula>
    </cfRule>
  </conditionalFormatting>
  <conditionalFormatting sqref="M13:M14">
    <cfRule type="expression" dxfId="3685" priority="2410" stopIfTrue="1">
      <formula>$I13="TTL"</formula>
    </cfRule>
  </conditionalFormatting>
  <conditionalFormatting sqref="M13:M14">
    <cfRule type="expression" dxfId="3684" priority="2409" stopIfTrue="1">
      <formula>$I13="TTL"</formula>
    </cfRule>
  </conditionalFormatting>
  <conditionalFormatting sqref="M13:M14">
    <cfRule type="expression" dxfId="3683" priority="2408" stopIfTrue="1">
      <formula>$I13="TTL"</formula>
    </cfRule>
  </conditionalFormatting>
  <conditionalFormatting sqref="M13:M14">
    <cfRule type="expression" dxfId="3682" priority="2407" stopIfTrue="1">
      <formula>$I13="TTL"</formula>
    </cfRule>
  </conditionalFormatting>
  <conditionalFormatting sqref="M13:M14">
    <cfRule type="expression" dxfId="3681" priority="2406" stopIfTrue="1">
      <formula>$I13="TTL"</formula>
    </cfRule>
  </conditionalFormatting>
  <conditionalFormatting sqref="M13:M14">
    <cfRule type="expression" dxfId="3680" priority="2405" stopIfTrue="1">
      <formula>$I13="TTL"</formula>
    </cfRule>
  </conditionalFormatting>
  <conditionalFormatting sqref="M13:M14">
    <cfRule type="expression" dxfId="3679" priority="2404" stopIfTrue="1">
      <formula>$I13="TTL"</formula>
    </cfRule>
  </conditionalFormatting>
  <conditionalFormatting sqref="M13:M14">
    <cfRule type="expression" dxfId="3678" priority="2403" stopIfTrue="1">
      <formula>$I13="TTL"</formula>
    </cfRule>
  </conditionalFormatting>
  <conditionalFormatting sqref="M13:M14">
    <cfRule type="expression" dxfId="3677" priority="2402" stopIfTrue="1">
      <formula>$I13="TTL"</formula>
    </cfRule>
  </conditionalFormatting>
  <conditionalFormatting sqref="M13:M14">
    <cfRule type="expression" dxfId="3676" priority="2401" stopIfTrue="1">
      <formula>$I13="TTL"</formula>
    </cfRule>
  </conditionalFormatting>
  <conditionalFormatting sqref="M13:M14">
    <cfRule type="expression" dxfId="3675" priority="2400" stopIfTrue="1">
      <formula>$I13="TTL"</formula>
    </cfRule>
  </conditionalFormatting>
  <conditionalFormatting sqref="M13:M14">
    <cfRule type="expression" dxfId="3674" priority="2399" stopIfTrue="1">
      <formula>$I13="TTL"</formula>
    </cfRule>
  </conditionalFormatting>
  <conditionalFormatting sqref="M13:M14">
    <cfRule type="expression" dxfId="3673" priority="2398" stopIfTrue="1">
      <formula>$I13="TTL"</formula>
    </cfRule>
  </conditionalFormatting>
  <conditionalFormatting sqref="M13:M14">
    <cfRule type="expression" dxfId="3672" priority="2397" stopIfTrue="1">
      <formula>$I13="TTL"</formula>
    </cfRule>
  </conditionalFormatting>
  <conditionalFormatting sqref="M13:M14">
    <cfRule type="expression" dxfId="3671" priority="2396" stopIfTrue="1">
      <formula>$I13="TTL"</formula>
    </cfRule>
  </conditionalFormatting>
  <conditionalFormatting sqref="M13:M14">
    <cfRule type="expression" dxfId="3670" priority="2395" stopIfTrue="1">
      <formula>$I13="TTL"</formula>
    </cfRule>
  </conditionalFormatting>
  <conditionalFormatting sqref="M13:M14">
    <cfRule type="expression" dxfId="3669" priority="2394" stopIfTrue="1">
      <formula>$I13="TTL"</formula>
    </cfRule>
  </conditionalFormatting>
  <conditionalFormatting sqref="M13:M14">
    <cfRule type="expression" dxfId="3668" priority="2393" stopIfTrue="1">
      <formula>$I13="TTL"</formula>
    </cfRule>
  </conditionalFormatting>
  <conditionalFormatting sqref="M13:M14">
    <cfRule type="expression" dxfId="3667" priority="2392" stopIfTrue="1">
      <formula>$I13="TTL"</formula>
    </cfRule>
  </conditionalFormatting>
  <conditionalFormatting sqref="M13:M14">
    <cfRule type="expression" dxfId="3666" priority="2391" stopIfTrue="1">
      <formula>$I13="TTL"</formula>
    </cfRule>
  </conditionalFormatting>
  <conditionalFormatting sqref="M13:M14">
    <cfRule type="expression" dxfId="3665" priority="2390" stopIfTrue="1">
      <formula>$I13="TTL"</formula>
    </cfRule>
  </conditionalFormatting>
  <conditionalFormatting sqref="M13:M14">
    <cfRule type="expression" dxfId="3664" priority="2389" stopIfTrue="1">
      <formula>$I13="TTL"</formula>
    </cfRule>
  </conditionalFormatting>
  <conditionalFormatting sqref="M13:M14">
    <cfRule type="expression" dxfId="3663" priority="2388" stopIfTrue="1">
      <formula>$I13="TTL"</formula>
    </cfRule>
  </conditionalFormatting>
  <conditionalFormatting sqref="M13:M14">
    <cfRule type="expression" dxfId="3662" priority="2387" stopIfTrue="1">
      <formula>$I13="TTL"</formula>
    </cfRule>
  </conditionalFormatting>
  <conditionalFormatting sqref="M13:M14">
    <cfRule type="expression" dxfId="3661" priority="2386" stopIfTrue="1">
      <formula>$I13="TTL"</formula>
    </cfRule>
  </conditionalFormatting>
  <conditionalFormatting sqref="M13:M14">
    <cfRule type="expression" dxfId="3660" priority="2385" stopIfTrue="1">
      <formula>$I13="TTL"</formula>
    </cfRule>
  </conditionalFormatting>
  <conditionalFormatting sqref="M13:M14">
    <cfRule type="expression" dxfId="3659" priority="2384" stopIfTrue="1">
      <formula>$I13="TTL"</formula>
    </cfRule>
  </conditionalFormatting>
  <conditionalFormatting sqref="M13:M14">
    <cfRule type="expression" dxfId="3658" priority="2383" stopIfTrue="1">
      <formula>$I13="TTL"</formula>
    </cfRule>
  </conditionalFormatting>
  <conditionalFormatting sqref="M13:M14">
    <cfRule type="expression" dxfId="3657" priority="2382" stopIfTrue="1">
      <formula>$I13="TTL"</formula>
    </cfRule>
  </conditionalFormatting>
  <conditionalFormatting sqref="M13:M14">
    <cfRule type="expression" dxfId="3656" priority="2381" stopIfTrue="1">
      <formula>$I13="TTL"</formula>
    </cfRule>
  </conditionalFormatting>
  <conditionalFormatting sqref="M13:M14">
    <cfRule type="expression" dxfId="3655" priority="2380" stopIfTrue="1">
      <formula>$I13="TTL"</formula>
    </cfRule>
  </conditionalFormatting>
  <conditionalFormatting sqref="M13:M14">
    <cfRule type="expression" dxfId="3654" priority="2379" stopIfTrue="1">
      <formula>$I13="TTL"</formula>
    </cfRule>
  </conditionalFormatting>
  <conditionalFormatting sqref="M13:M14">
    <cfRule type="expression" dxfId="3653" priority="2378" stopIfTrue="1">
      <formula>$I13="TTL"</formula>
    </cfRule>
  </conditionalFormatting>
  <conditionalFormatting sqref="M13:M14">
    <cfRule type="expression" dxfId="3652" priority="2377" stopIfTrue="1">
      <formula>$I13="TTL"</formula>
    </cfRule>
  </conditionalFormatting>
  <conditionalFormatting sqref="M13:M14">
    <cfRule type="expression" dxfId="3651" priority="2376" stopIfTrue="1">
      <formula>$I13="TTL"</formula>
    </cfRule>
  </conditionalFormatting>
  <conditionalFormatting sqref="M13:M14">
    <cfRule type="expression" dxfId="3650" priority="2375" stopIfTrue="1">
      <formula>$I13="TTL"</formula>
    </cfRule>
  </conditionalFormatting>
  <conditionalFormatting sqref="M13:M14">
    <cfRule type="expression" dxfId="3649" priority="2374" stopIfTrue="1">
      <formula>$I13="TTL"</formula>
    </cfRule>
  </conditionalFormatting>
  <conditionalFormatting sqref="M13:M14">
    <cfRule type="expression" dxfId="3648" priority="2373" stopIfTrue="1">
      <formula>$I13="TTL"</formula>
    </cfRule>
  </conditionalFormatting>
  <conditionalFormatting sqref="M13:M14">
    <cfRule type="expression" dxfId="3647" priority="2372" stopIfTrue="1">
      <formula>$I13="TTL"</formula>
    </cfRule>
  </conditionalFormatting>
  <conditionalFormatting sqref="M13:M14">
    <cfRule type="expression" dxfId="3646" priority="2371" stopIfTrue="1">
      <formula>$I13="TTL"</formula>
    </cfRule>
  </conditionalFormatting>
  <conditionalFormatting sqref="M13:M14">
    <cfRule type="expression" dxfId="3645" priority="2370" stopIfTrue="1">
      <formula>$I13="TTL"</formula>
    </cfRule>
  </conditionalFormatting>
  <conditionalFormatting sqref="M13:M14">
    <cfRule type="expression" dxfId="3644" priority="2369" stopIfTrue="1">
      <formula>$I13="TTL"</formula>
    </cfRule>
  </conditionalFormatting>
  <conditionalFormatting sqref="M13:M14">
    <cfRule type="expression" dxfId="3643" priority="2368" stopIfTrue="1">
      <formula>$I13="TTL"</formula>
    </cfRule>
  </conditionalFormatting>
  <conditionalFormatting sqref="M13:M14">
    <cfRule type="expression" dxfId="3642" priority="2367" stopIfTrue="1">
      <formula>$I13="TTL"</formula>
    </cfRule>
  </conditionalFormatting>
  <conditionalFormatting sqref="M13:M14">
    <cfRule type="expression" dxfId="3641" priority="2366" stopIfTrue="1">
      <formula>$I13="TTL"</formula>
    </cfRule>
  </conditionalFormatting>
  <conditionalFormatting sqref="M13:M14">
    <cfRule type="expression" dxfId="3640" priority="2365" stopIfTrue="1">
      <formula>$I13="TTL"</formula>
    </cfRule>
  </conditionalFormatting>
  <conditionalFormatting sqref="M13:M14">
    <cfRule type="expression" dxfId="3639" priority="2364" stopIfTrue="1">
      <formula>$I13="TTL"</formula>
    </cfRule>
  </conditionalFormatting>
  <conditionalFormatting sqref="M13:M14">
    <cfRule type="expression" dxfId="3638" priority="2363" stopIfTrue="1">
      <formula>$I13="TTL"</formula>
    </cfRule>
  </conditionalFormatting>
  <conditionalFormatting sqref="M13:M14">
    <cfRule type="expression" dxfId="3637" priority="2362" stopIfTrue="1">
      <formula>$I13="TTL"</formula>
    </cfRule>
  </conditionalFormatting>
  <conditionalFormatting sqref="M13:M14">
    <cfRule type="expression" dxfId="3636" priority="2361" stopIfTrue="1">
      <formula>$I13="TTL"</formula>
    </cfRule>
  </conditionalFormatting>
  <conditionalFormatting sqref="M13:M14">
    <cfRule type="expression" dxfId="3635" priority="2360" stopIfTrue="1">
      <formula>$I13="TTL"</formula>
    </cfRule>
  </conditionalFormatting>
  <conditionalFormatting sqref="M13:M14">
    <cfRule type="expression" dxfId="3634" priority="2359" stopIfTrue="1">
      <formula>$I13="TTL"</formula>
    </cfRule>
  </conditionalFormatting>
  <conditionalFormatting sqref="M13:M14">
    <cfRule type="expression" dxfId="3633" priority="2358" stopIfTrue="1">
      <formula>$I13="TTL"</formula>
    </cfRule>
  </conditionalFormatting>
  <conditionalFormatting sqref="M13:M14">
    <cfRule type="expression" dxfId="3632" priority="2357" stopIfTrue="1">
      <formula>$I13="TTL"</formula>
    </cfRule>
  </conditionalFormatting>
  <conditionalFormatting sqref="M13:M14">
    <cfRule type="expression" dxfId="3631" priority="2356" stopIfTrue="1">
      <formula>$I13="TTL"</formula>
    </cfRule>
  </conditionalFormatting>
  <conditionalFormatting sqref="M13:M14">
    <cfRule type="expression" dxfId="3630" priority="2355" stopIfTrue="1">
      <formula>$I13="TTL"</formula>
    </cfRule>
  </conditionalFormatting>
  <conditionalFormatting sqref="M13:M14">
    <cfRule type="expression" dxfId="3629" priority="2354" stopIfTrue="1">
      <formula>$I13="TTL"</formula>
    </cfRule>
  </conditionalFormatting>
  <conditionalFormatting sqref="M13:M14">
    <cfRule type="expression" dxfId="3628" priority="2353" stopIfTrue="1">
      <formula>$I13="TTL"</formula>
    </cfRule>
  </conditionalFormatting>
  <conditionalFormatting sqref="M13:M14">
    <cfRule type="expression" dxfId="3627" priority="2352" stopIfTrue="1">
      <formula>$I13="TTL"</formula>
    </cfRule>
  </conditionalFormatting>
  <conditionalFormatting sqref="M13:M14">
    <cfRule type="expression" dxfId="3626" priority="2351" stopIfTrue="1">
      <formula>$I13="TTL"</formula>
    </cfRule>
  </conditionalFormatting>
  <conditionalFormatting sqref="M13:M14">
    <cfRule type="expression" dxfId="3625" priority="2350" stopIfTrue="1">
      <formula>$I13="TTL"</formula>
    </cfRule>
  </conditionalFormatting>
  <conditionalFormatting sqref="M13:M14">
    <cfRule type="expression" dxfId="3624" priority="2349" stopIfTrue="1">
      <formula>$I13="TTL"</formula>
    </cfRule>
  </conditionalFormatting>
  <conditionalFormatting sqref="M13:M14">
    <cfRule type="expression" dxfId="3623" priority="2348" stopIfTrue="1">
      <formula>$I13="TTL"</formula>
    </cfRule>
  </conditionalFormatting>
  <conditionalFormatting sqref="M13:M14">
    <cfRule type="expression" dxfId="3622" priority="2347" stopIfTrue="1">
      <formula>$I13="TTL"</formula>
    </cfRule>
  </conditionalFormatting>
  <conditionalFormatting sqref="M13:M14">
    <cfRule type="expression" dxfId="3621" priority="2346" stopIfTrue="1">
      <formula>$I13="TTL"</formula>
    </cfRule>
  </conditionalFormatting>
  <conditionalFormatting sqref="M13:M14">
    <cfRule type="expression" dxfId="3620" priority="2345" stopIfTrue="1">
      <formula>$I13="TTL"</formula>
    </cfRule>
  </conditionalFormatting>
  <conditionalFormatting sqref="M13:M14">
    <cfRule type="expression" dxfId="3619" priority="2344" stopIfTrue="1">
      <formula>$I13="TTL"</formula>
    </cfRule>
  </conditionalFormatting>
  <conditionalFormatting sqref="M13:M14">
    <cfRule type="expression" dxfId="3618" priority="2343" stopIfTrue="1">
      <formula>$I13="TTL"</formula>
    </cfRule>
  </conditionalFormatting>
  <conditionalFormatting sqref="M13:M14">
    <cfRule type="expression" dxfId="3617" priority="2342" stopIfTrue="1">
      <formula>$I13="TTL"</formula>
    </cfRule>
  </conditionalFormatting>
  <conditionalFormatting sqref="M13:M14">
    <cfRule type="expression" dxfId="3616" priority="2341" stopIfTrue="1">
      <formula>$I13="TTL"</formula>
    </cfRule>
  </conditionalFormatting>
  <conditionalFormatting sqref="M13:M14">
    <cfRule type="expression" dxfId="3615" priority="2340" stopIfTrue="1">
      <formula>$I13="TTL"</formula>
    </cfRule>
  </conditionalFormatting>
  <conditionalFormatting sqref="M13:M14">
    <cfRule type="expression" dxfId="3614" priority="2339" stopIfTrue="1">
      <formula>$I13="TTL"</formula>
    </cfRule>
  </conditionalFormatting>
  <conditionalFormatting sqref="M13:M14">
    <cfRule type="expression" dxfId="3613" priority="2338" stopIfTrue="1">
      <formula>$I13="TTL"</formula>
    </cfRule>
  </conditionalFormatting>
  <conditionalFormatting sqref="M13:M14">
    <cfRule type="expression" dxfId="3612" priority="2337" stopIfTrue="1">
      <formula>$I13="TTL"</formula>
    </cfRule>
  </conditionalFormatting>
  <conditionalFormatting sqref="M13:M14">
    <cfRule type="expression" dxfId="3611" priority="2336" stopIfTrue="1">
      <formula>$I13="TTL"</formula>
    </cfRule>
  </conditionalFormatting>
  <conditionalFormatting sqref="M13:M14">
    <cfRule type="expression" dxfId="3610" priority="2335" stopIfTrue="1">
      <formula>$I13="TTL"</formula>
    </cfRule>
  </conditionalFormatting>
  <conditionalFormatting sqref="M13:M14">
    <cfRule type="expression" dxfId="3609" priority="2334" stopIfTrue="1">
      <formula>$I13="TTL"</formula>
    </cfRule>
  </conditionalFormatting>
  <conditionalFormatting sqref="M13:M14">
    <cfRule type="expression" dxfId="3608" priority="2333" stopIfTrue="1">
      <formula>$I13="TTL"</formula>
    </cfRule>
  </conditionalFormatting>
  <conditionalFormatting sqref="M13:M14">
    <cfRule type="expression" dxfId="3607" priority="2332" stopIfTrue="1">
      <formula>$I13="TTL"</formula>
    </cfRule>
  </conditionalFormatting>
  <conditionalFormatting sqref="M13:M14">
    <cfRule type="expression" dxfId="3606" priority="2331" stopIfTrue="1">
      <formula>$I13="TTL"</formula>
    </cfRule>
  </conditionalFormatting>
  <conditionalFormatting sqref="M13:M14">
    <cfRule type="expression" dxfId="3605" priority="2330" stopIfTrue="1">
      <formula>$I13="TTL"</formula>
    </cfRule>
  </conditionalFormatting>
  <conditionalFormatting sqref="M13:M14">
    <cfRule type="expression" dxfId="3604" priority="2329" stopIfTrue="1">
      <formula>$I13="TTL"</formula>
    </cfRule>
  </conditionalFormatting>
  <conditionalFormatting sqref="M13:M14">
    <cfRule type="expression" dxfId="3603" priority="2328" stopIfTrue="1">
      <formula>$I13="TTL"</formula>
    </cfRule>
  </conditionalFormatting>
  <conditionalFormatting sqref="M13:M14">
    <cfRule type="expression" dxfId="3602" priority="2327" stopIfTrue="1">
      <formula>$I13="TTL"</formula>
    </cfRule>
  </conditionalFormatting>
  <conditionalFormatting sqref="M13:M14">
    <cfRule type="expression" dxfId="3601" priority="2326" stopIfTrue="1">
      <formula>$I13="TTL"</formula>
    </cfRule>
  </conditionalFormatting>
  <conditionalFormatting sqref="M13:M14">
    <cfRule type="expression" dxfId="3600" priority="2325" stopIfTrue="1">
      <formula>$I13="TTL"</formula>
    </cfRule>
  </conditionalFormatting>
  <conditionalFormatting sqref="M13:M14">
    <cfRule type="expression" dxfId="3599" priority="2324" stopIfTrue="1">
      <formula>$I13="TTL"</formula>
    </cfRule>
  </conditionalFormatting>
  <conditionalFormatting sqref="M13:M14">
    <cfRule type="expression" dxfId="3598" priority="2323" stopIfTrue="1">
      <formula>$I13="TTL"</formula>
    </cfRule>
  </conditionalFormatting>
  <conditionalFormatting sqref="M13:M14">
    <cfRule type="expression" dxfId="3597" priority="2322" stopIfTrue="1">
      <formula>$I13="TTL"</formula>
    </cfRule>
  </conditionalFormatting>
  <conditionalFormatting sqref="M13:M14">
    <cfRule type="expression" dxfId="3596" priority="2321" stopIfTrue="1">
      <formula>$I13="TTL"</formula>
    </cfRule>
  </conditionalFormatting>
  <conditionalFormatting sqref="M13:M14">
    <cfRule type="expression" dxfId="3595" priority="2320" stopIfTrue="1">
      <formula>$I13="TTL"</formula>
    </cfRule>
  </conditionalFormatting>
  <conditionalFormatting sqref="M13:M14">
    <cfRule type="expression" dxfId="3594" priority="2319" stopIfTrue="1">
      <formula>$I13="TTL"</formula>
    </cfRule>
  </conditionalFormatting>
  <conditionalFormatting sqref="M13:M14">
    <cfRule type="expression" dxfId="3593" priority="2318" stopIfTrue="1">
      <formula>$I13="TTL"</formula>
    </cfRule>
  </conditionalFormatting>
  <conditionalFormatting sqref="M13:M14">
    <cfRule type="expression" dxfId="3592" priority="2317" stopIfTrue="1">
      <formula>$I13="TTL"</formula>
    </cfRule>
  </conditionalFormatting>
  <conditionalFormatting sqref="M13:M14">
    <cfRule type="expression" dxfId="3591" priority="2316" stopIfTrue="1">
      <formula>$I13="TTL"</formula>
    </cfRule>
  </conditionalFormatting>
  <conditionalFormatting sqref="M13:M14">
    <cfRule type="expression" dxfId="3590" priority="2315" stopIfTrue="1">
      <formula>$I13="TTL"</formula>
    </cfRule>
  </conditionalFormatting>
  <conditionalFormatting sqref="M13:M14">
    <cfRule type="expression" dxfId="3589" priority="2314" stopIfTrue="1">
      <formula>$I13="TTL"</formula>
    </cfRule>
  </conditionalFormatting>
  <conditionalFormatting sqref="M13:M14">
    <cfRule type="expression" dxfId="3588" priority="2313" stopIfTrue="1">
      <formula>$I13="TTL"</formula>
    </cfRule>
  </conditionalFormatting>
  <conditionalFormatting sqref="M13:M14">
    <cfRule type="expression" dxfId="3587" priority="2312" stopIfTrue="1">
      <formula>$I13="TTL"</formula>
    </cfRule>
  </conditionalFormatting>
  <conditionalFormatting sqref="M13:M14">
    <cfRule type="expression" dxfId="3586" priority="2311" stopIfTrue="1">
      <formula>$I13="TTL"</formula>
    </cfRule>
  </conditionalFormatting>
  <conditionalFormatting sqref="M13:M14">
    <cfRule type="expression" dxfId="3585" priority="2310" stopIfTrue="1">
      <formula>$I13="TTL"</formula>
    </cfRule>
  </conditionalFormatting>
  <conditionalFormatting sqref="M13:M14">
    <cfRule type="expression" dxfId="3584" priority="2309" stopIfTrue="1">
      <formula>$I13="TTL"</formula>
    </cfRule>
  </conditionalFormatting>
  <conditionalFormatting sqref="M13:M14">
    <cfRule type="expression" dxfId="3583" priority="2308" stopIfTrue="1">
      <formula>$I13="TTL"</formula>
    </cfRule>
  </conditionalFormatting>
  <conditionalFormatting sqref="M13:M14">
    <cfRule type="expression" dxfId="3582" priority="2307" stopIfTrue="1">
      <formula>$I13="TTL"</formula>
    </cfRule>
  </conditionalFormatting>
  <conditionalFormatting sqref="M13:M14">
    <cfRule type="expression" dxfId="3581" priority="2306" stopIfTrue="1">
      <formula>$I13="TTL"</formula>
    </cfRule>
  </conditionalFormatting>
  <conditionalFormatting sqref="M13:M14">
    <cfRule type="expression" dxfId="3580" priority="2305" stopIfTrue="1">
      <formula>$I13="TTL"</formula>
    </cfRule>
  </conditionalFormatting>
  <conditionalFormatting sqref="M13:M14">
    <cfRule type="expression" dxfId="3579" priority="2304" stopIfTrue="1">
      <formula>$I13="TTL"</formula>
    </cfRule>
  </conditionalFormatting>
  <conditionalFormatting sqref="M13:M14">
    <cfRule type="expression" dxfId="3578" priority="2303" stopIfTrue="1">
      <formula>$I13="TTL"</formula>
    </cfRule>
  </conditionalFormatting>
  <conditionalFormatting sqref="M13:M14">
    <cfRule type="expression" dxfId="3577" priority="2302" stopIfTrue="1">
      <formula>$I13="TTL"</formula>
    </cfRule>
  </conditionalFormatting>
  <conditionalFormatting sqref="M13:M14">
    <cfRule type="expression" dxfId="3576" priority="2301" stopIfTrue="1">
      <formula>$I13="TTL"</formula>
    </cfRule>
  </conditionalFormatting>
  <conditionalFormatting sqref="M13:M14">
    <cfRule type="expression" dxfId="3575" priority="2300" stopIfTrue="1">
      <formula>$I13="TTL"</formula>
    </cfRule>
  </conditionalFormatting>
  <conditionalFormatting sqref="M13:M14">
    <cfRule type="expression" dxfId="3574" priority="2299" stopIfTrue="1">
      <formula>$I13="TTL"</formula>
    </cfRule>
  </conditionalFormatting>
  <conditionalFormatting sqref="M13:M14">
    <cfRule type="expression" dxfId="3573" priority="2298" stopIfTrue="1">
      <formula>$I13="TTL"</formula>
    </cfRule>
  </conditionalFormatting>
  <conditionalFormatting sqref="M13:M14">
    <cfRule type="expression" dxfId="3572" priority="2297" stopIfTrue="1">
      <formula>$I13="TTL"</formula>
    </cfRule>
  </conditionalFormatting>
  <conditionalFormatting sqref="M13:M14">
    <cfRule type="expression" dxfId="3571" priority="2296" stopIfTrue="1">
      <formula>$I13="TTL"</formula>
    </cfRule>
  </conditionalFormatting>
  <conditionalFormatting sqref="M13:M14">
    <cfRule type="expression" dxfId="3570" priority="2295" stopIfTrue="1">
      <formula>$I13="TTL"</formula>
    </cfRule>
  </conditionalFormatting>
  <conditionalFormatting sqref="M13:M14">
    <cfRule type="expression" dxfId="3569" priority="2294" stopIfTrue="1">
      <formula>$I13="TTL"</formula>
    </cfRule>
  </conditionalFormatting>
  <conditionalFormatting sqref="M13:M14">
    <cfRule type="expression" dxfId="3568" priority="2293" stopIfTrue="1">
      <formula>$I13="TTL"</formula>
    </cfRule>
  </conditionalFormatting>
  <conditionalFormatting sqref="M13:M14">
    <cfRule type="expression" dxfId="3567" priority="2292" stopIfTrue="1">
      <formula>$I13="TTL"</formula>
    </cfRule>
  </conditionalFormatting>
  <conditionalFormatting sqref="M13:M14">
    <cfRule type="expression" dxfId="3566" priority="2291" stopIfTrue="1">
      <formula>$I13="TTL"</formula>
    </cfRule>
  </conditionalFormatting>
  <conditionalFormatting sqref="M13:M14">
    <cfRule type="expression" dxfId="3565" priority="2290" stopIfTrue="1">
      <formula>$I13="TTL"</formula>
    </cfRule>
  </conditionalFormatting>
  <conditionalFormatting sqref="M13:M14">
    <cfRule type="expression" dxfId="3564" priority="2289" stopIfTrue="1">
      <formula>$I13="TTL"</formula>
    </cfRule>
  </conditionalFormatting>
  <conditionalFormatting sqref="M13:M14">
    <cfRule type="expression" dxfId="3563" priority="2288" stopIfTrue="1">
      <formula>$I13="TTL"</formula>
    </cfRule>
  </conditionalFormatting>
  <conditionalFormatting sqref="M13:M14">
    <cfRule type="expression" dxfId="3562" priority="2287" stopIfTrue="1">
      <formula>$I13="TTL"</formula>
    </cfRule>
  </conditionalFormatting>
  <conditionalFormatting sqref="M13:M14">
    <cfRule type="expression" dxfId="3561" priority="2286" stopIfTrue="1">
      <formula>$I13="TTL"</formula>
    </cfRule>
  </conditionalFormatting>
  <conditionalFormatting sqref="M13:M14">
    <cfRule type="expression" dxfId="3560" priority="2285" stopIfTrue="1">
      <formula>$I13="TTL"</formula>
    </cfRule>
  </conditionalFormatting>
  <conditionalFormatting sqref="M13:M14">
    <cfRule type="expression" dxfId="3559" priority="2284" stopIfTrue="1">
      <formula>$I13="TTL"</formula>
    </cfRule>
  </conditionalFormatting>
  <conditionalFormatting sqref="M13:M14">
    <cfRule type="expression" dxfId="3558" priority="2283" stopIfTrue="1">
      <formula>$I13="TTL"</formula>
    </cfRule>
  </conditionalFormatting>
  <conditionalFormatting sqref="M13:M14">
    <cfRule type="expression" dxfId="3557" priority="2282" stopIfTrue="1">
      <formula>$I13="TTL"</formula>
    </cfRule>
  </conditionalFormatting>
  <conditionalFormatting sqref="M13:M14">
    <cfRule type="expression" dxfId="3556" priority="2281" stopIfTrue="1">
      <formula>$I13="TTL"</formula>
    </cfRule>
  </conditionalFormatting>
  <conditionalFormatting sqref="M13:M14">
    <cfRule type="expression" dxfId="3555" priority="2280" stopIfTrue="1">
      <formula>$I13="TTL"</formula>
    </cfRule>
  </conditionalFormatting>
  <conditionalFormatting sqref="M13:M14">
    <cfRule type="expression" dxfId="3554" priority="2279" stopIfTrue="1">
      <formula>$I13="TTL"</formula>
    </cfRule>
  </conditionalFormatting>
  <conditionalFormatting sqref="M13:M14">
    <cfRule type="expression" dxfId="3553" priority="2278" stopIfTrue="1">
      <formula>$I13="TTL"</formula>
    </cfRule>
  </conditionalFormatting>
  <conditionalFormatting sqref="M13:M14">
    <cfRule type="expression" dxfId="3552" priority="2277" stopIfTrue="1">
      <formula>$I13="TTL"</formula>
    </cfRule>
  </conditionalFormatting>
  <conditionalFormatting sqref="M13:M14">
    <cfRule type="expression" dxfId="3551" priority="2276" stopIfTrue="1">
      <formula>$I13="TTL"</formula>
    </cfRule>
  </conditionalFormatting>
  <conditionalFormatting sqref="M13:M14">
    <cfRule type="expression" dxfId="3550" priority="2275" stopIfTrue="1">
      <formula>$I13="TTL"</formula>
    </cfRule>
  </conditionalFormatting>
  <conditionalFormatting sqref="M13:M14">
    <cfRule type="expression" dxfId="3549" priority="2274" stopIfTrue="1">
      <formula>$I13="TTL"</formula>
    </cfRule>
  </conditionalFormatting>
  <conditionalFormatting sqref="M13:M14">
    <cfRule type="expression" dxfId="3548" priority="2273" stopIfTrue="1">
      <formula>$I13="TTL"</formula>
    </cfRule>
  </conditionalFormatting>
  <conditionalFormatting sqref="M13:M14">
    <cfRule type="expression" dxfId="3547" priority="2272" stopIfTrue="1">
      <formula>$I13="TTL"</formula>
    </cfRule>
  </conditionalFormatting>
  <conditionalFormatting sqref="M13:M14">
    <cfRule type="expression" dxfId="3546" priority="2271" stopIfTrue="1">
      <formula>$I13="TTL"</formula>
    </cfRule>
  </conditionalFormatting>
  <conditionalFormatting sqref="M13:M14">
    <cfRule type="expression" dxfId="3545" priority="2270" stopIfTrue="1">
      <formula>$I13="TTL"</formula>
    </cfRule>
  </conditionalFormatting>
  <conditionalFormatting sqref="M13:M14">
    <cfRule type="expression" dxfId="3544" priority="2269" stopIfTrue="1">
      <formula>$I13="TTL"</formula>
    </cfRule>
  </conditionalFormatting>
  <conditionalFormatting sqref="M13:M14">
    <cfRule type="expression" dxfId="3543" priority="2268" stopIfTrue="1">
      <formula>$I13="TTL"</formula>
    </cfRule>
  </conditionalFormatting>
  <conditionalFormatting sqref="M13:M14">
    <cfRule type="expression" dxfId="3542" priority="2267" stopIfTrue="1">
      <formula>$I13="TTL"</formula>
    </cfRule>
  </conditionalFormatting>
  <conditionalFormatting sqref="M13:M14">
    <cfRule type="expression" dxfId="3541" priority="2266" stopIfTrue="1">
      <formula>$I13="TTL"</formula>
    </cfRule>
  </conditionalFormatting>
  <conditionalFormatting sqref="M13:M14">
    <cfRule type="expression" dxfId="3540" priority="2265" stopIfTrue="1">
      <formula>$I13="TTL"</formula>
    </cfRule>
  </conditionalFormatting>
  <conditionalFormatting sqref="M13:M14">
    <cfRule type="expression" dxfId="3539" priority="2264" stopIfTrue="1">
      <formula>$I13="TTL"</formula>
    </cfRule>
  </conditionalFormatting>
  <conditionalFormatting sqref="M13:M14">
    <cfRule type="expression" dxfId="3538" priority="2263" stopIfTrue="1">
      <formula>$I13="TTL"</formula>
    </cfRule>
  </conditionalFormatting>
  <conditionalFormatting sqref="M13:M14">
    <cfRule type="expression" dxfId="3537" priority="2262" stopIfTrue="1">
      <formula>$I13="TTL"</formula>
    </cfRule>
  </conditionalFormatting>
  <conditionalFormatting sqref="M13:M14">
    <cfRule type="expression" dxfId="3536" priority="2261" stopIfTrue="1">
      <formula>$I13="TTL"</formula>
    </cfRule>
  </conditionalFormatting>
  <conditionalFormatting sqref="M13:M14">
    <cfRule type="expression" dxfId="3535" priority="2260" stopIfTrue="1">
      <formula>$I13="TTL"</formula>
    </cfRule>
  </conditionalFormatting>
  <conditionalFormatting sqref="M13:M14">
    <cfRule type="expression" dxfId="3534" priority="2259" stopIfTrue="1">
      <formula>$I13="TTL"</formula>
    </cfRule>
  </conditionalFormatting>
  <conditionalFormatting sqref="M13:M14">
    <cfRule type="expression" dxfId="3533" priority="2258" stopIfTrue="1">
      <formula>$I13="TTL"</formula>
    </cfRule>
  </conditionalFormatting>
  <conditionalFormatting sqref="M13:M14">
    <cfRule type="expression" dxfId="3532" priority="2257" stopIfTrue="1">
      <formula>$I13="TTL"</formula>
    </cfRule>
  </conditionalFormatting>
  <conditionalFormatting sqref="M13:M14">
    <cfRule type="expression" dxfId="3531" priority="2256" stopIfTrue="1">
      <formula>$I13="TTL"</formula>
    </cfRule>
  </conditionalFormatting>
  <conditionalFormatting sqref="M13:M14">
    <cfRule type="expression" dxfId="3530" priority="2255" stopIfTrue="1">
      <formula>$I13="TTL"</formula>
    </cfRule>
  </conditionalFormatting>
  <conditionalFormatting sqref="M13:M14">
    <cfRule type="expression" dxfId="3529" priority="2254" stopIfTrue="1">
      <formula>$I13="TTL"</formula>
    </cfRule>
  </conditionalFormatting>
  <conditionalFormatting sqref="M13:M14">
    <cfRule type="expression" dxfId="3528" priority="2253" stopIfTrue="1">
      <formula>$I13="TTL"</formula>
    </cfRule>
  </conditionalFormatting>
  <conditionalFormatting sqref="M13:M14">
    <cfRule type="expression" dxfId="3527" priority="2252" stopIfTrue="1">
      <formula>$I13="TTL"</formula>
    </cfRule>
  </conditionalFormatting>
  <conditionalFormatting sqref="M13:M14">
    <cfRule type="expression" dxfId="3526" priority="2251" stopIfTrue="1">
      <formula>$I13="TTL"</formula>
    </cfRule>
  </conditionalFormatting>
  <conditionalFormatting sqref="M13:M14">
    <cfRule type="expression" dxfId="3525" priority="2250" stopIfTrue="1">
      <formula>$I13="TTL"</formula>
    </cfRule>
  </conditionalFormatting>
  <conditionalFormatting sqref="M13:M14">
    <cfRule type="expression" dxfId="3524" priority="2249" stopIfTrue="1">
      <formula>$I13="TTL"</formula>
    </cfRule>
  </conditionalFormatting>
  <conditionalFormatting sqref="M13:M14">
    <cfRule type="expression" dxfId="3523" priority="2248" stopIfTrue="1">
      <formula>$I13="TTL"</formula>
    </cfRule>
  </conditionalFormatting>
  <conditionalFormatting sqref="M13:M14">
    <cfRule type="expression" dxfId="3522" priority="2247" stopIfTrue="1">
      <formula>$I13="TTL"</formula>
    </cfRule>
  </conditionalFormatting>
  <conditionalFormatting sqref="M13:M14">
    <cfRule type="expression" dxfId="3521" priority="2246" stopIfTrue="1">
      <formula>$I13="TTL"</formula>
    </cfRule>
  </conditionalFormatting>
  <conditionalFormatting sqref="M13:M14">
    <cfRule type="expression" dxfId="3520" priority="2245" stopIfTrue="1">
      <formula>$I13="TTL"</formula>
    </cfRule>
  </conditionalFormatting>
  <conditionalFormatting sqref="M13:M14">
    <cfRule type="expression" dxfId="3519" priority="2244" stopIfTrue="1">
      <formula>$I13="TTL"</formula>
    </cfRule>
  </conditionalFormatting>
  <conditionalFormatting sqref="M13:M14">
    <cfRule type="expression" dxfId="3518" priority="2243" stopIfTrue="1">
      <formula>$I13="TTL"</formula>
    </cfRule>
  </conditionalFormatting>
  <conditionalFormatting sqref="M13:M14">
    <cfRule type="expression" dxfId="3517" priority="2242" stopIfTrue="1">
      <formula>$I13="TTL"</formula>
    </cfRule>
  </conditionalFormatting>
  <conditionalFormatting sqref="M13:M14">
    <cfRule type="expression" dxfId="3516" priority="2241" stopIfTrue="1">
      <formula>$I13="TTL"</formula>
    </cfRule>
  </conditionalFormatting>
  <conditionalFormatting sqref="M13:M14">
    <cfRule type="expression" dxfId="3515" priority="2240" stopIfTrue="1">
      <formula>$I13="TTL"</formula>
    </cfRule>
  </conditionalFormatting>
  <conditionalFormatting sqref="M13:M14">
    <cfRule type="expression" dxfId="3514" priority="2239" stopIfTrue="1">
      <formula>$I13="TTL"</formula>
    </cfRule>
  </conditionalFormatting>
  <conditionalFormatting sqref="M13:M14">
    <cfRule type="expression" dxfId="3513" priority="2238" stopIfTrue="1">
      <formula>$I13="TTL"</formula>
    </cfRule>
  </conditionalFormatting>
  <conditionalFormatting sqref="M13:M14">
    <cfRule type="expression" dxfId="3512" priority="2237" stopIfTrue="1">
      <formula>$I13="TTL"</formula>
    </cfRule>
  </conditionalFormatting>
  <conditionalFormatting sqref="M13:M14">
    <cfRule type="expression" dxfId="3511" priority="2236" stopIfTrue="1">
      <formula>$I13="TTL"</formula>
    </cfRule>
  </conditionalFormatting>
  <conditionalFormatting sqref="M13:M14">
    <cfRule type="expression" dxfId="3510" priority="2235" stopIfTrue="1">
      <formula>$I13="TTL"</formula>
    </cfRule>
  </conditionalFormatting>
  <conditionalFormatting sqref="M13:M14">
    <cfRule type="expression" dxfId="3509" priority="2234" stopIfTrue="1">
      <formula>$I13="TTL"</formula>
    </cfRule>
  </conditionalFormatting>
  <conditionalFormatting sqref="M13:M14">
    <cfRule type="expression" dxfId="3508" priority="2233" stopIfTrue="1">
      <formula>$I13="TTL"</formula>
    </cfRule>
  </conditionalFormatting>
  <conditionalFormatting sqref="M13:M14">
    <cfRule type="expression" dxfId="3507" priority="2232" stopIfTrue="1">
      <formula>$I13="TTL"</formula>
    </cfRule>
  </conditionalFormatting>
  <conditionalFormatting sqref="M13:M14">
    <cfRule type="expression" dxfId="3506" priority="2231" stopIfTrue="1">
      <formula>$I13="TTL"</formula>
    </cfRule>
  </conditionalFormatting>
  <conditionalFormatting sqref="M13:M14">
    <cfRule type="expression" dxfId="3505" priority="2230" stopIfTrue="1">
      <formula>$I13="TTL"</formula>
    </cfRule>
  </conditionalFormatting>
  <conditionalFormatting sqref="M13:M14">
    <cfRule type="expression" dxfId="3504" priority="2229" stopIfTrue="1">
      <formula>$I13="TTL"</formula>
    </cfRule>
  </conditionalFormatting>
  <conditionalFormatting sqref="M13:M14">
    <cfRule type="expression" dxfId="3503" priority="2228" stopIfTrue="1">
      <formula>$I13="TTL"</formula>
    </cfRule>
  </conditionalFormatting>
  <conditionalFormatting sqref="M13:M14">
    <cfRule type="expression" dxfId="3502" priority="2227" stopIfTrue="1">
      <formula>$I13="TTL"</formula>
    </cfRule>
  </conditionalFormatting>
  <conditionalFormatting sqref="M13:M14">
    <cfRule type="expression" dxfId="3501" priority="2226" stopIfTrue="1">
      <formula>$I13="TTL"</formula>
    </cfRule>
  </conditionalFormatting>
  <conditionalFormatting sqref="M13:M14">
    <cfRule type="expression" dxfId="3500" priority="2225" stopIfTrue="1">
      <formula>$I13="TTL"</formula>
    </cfRule>
  </conditionalFormatting>
  <conditionalFormatting sqref="M13:M14">
    <cfRule type="expression" dxfId="3499" priority="2224" stopIfTrue="1">
      <formula>$I13="TTL"</formula>
    </cfRule>
  </conditionalFormatting>
  <conditionalFormatting sqref="M13:M14">
    <cfRule type="expression" dxfId="3498" priority="2223" stopIfTrue="1">
      <formula>$I13="TTL"</formula>
    </cfRule>
  </conditionalFormatting>
  <conditionalFormatting sqref="M13:M14">
    <cfRule type="expression" dxfId="3497" priority="2222" stopIfTrue="1">
      <formula>$I13="TTL"</formula>
    </cfRule>
  </conditionalFormatting>
  <conditionalFormatting sqref="M13:M14">
    <cfRule type="expression" dxfId="3496" priority="2221" stopIfTrue="1">
      <formula>$I13="TTL"</formula>
    </cfRule>
  </conditionalFormatting>
  <conditionalFormatting sqref="M13:M14">
    <cfRule type="expression" dxfId="3495" priority="2220" stopIfTrue="1">
      <formula>$I13="TTL"</formula>
    </cfRule>
  </conditionalFormatting>
  <conditionalFormatting sqref="M13:M14">
    <cfRule type="expression" dxfId="3494" priority="2219" stopIfTrue="1">
      <formula>$I13="TTL"</formula>
    </cfRule>
  </conditionalFormatting>
  <conditionalFormatting sqref="M13:M14">
    <cfRule type="expression" dxfId="3493" priority="2218" stopIfTrue="1">
      <formula>$I13="TTL"</formula>
    </cfRule>
  </conditionalFormatting>
  <conditionalFormatting sqref="M13:M14">
    <cfRule type="expression" dxfId="3492" priority="2217" stopIfTrue="1">
      <formula>$I13="TTL"</formula>
    </cfRule>
  </conditionalFormatting>
  <conditionalFormatting sqref="M13:M14">
    <cfRule type="expression" dxfId="3491" priority="2216" stopIfTrue="1">
      <formula>$I13="TTL"</formula>
    </cfRule>
  </conditionalFormatting>
  <conditionalFormatting sqref="M13:M14">
    <cfRule type="expression" dxfId="3490" priority="2215" stopIfTrue="1">
      <formula>$I13="TTL"</formula>
    </cfRule>
  </conditionalFormatting>
  <conditionalFormatting sqref="M13:M14">
    <cfRule type="expression" dxfId="3489" priority="2214" stopIfTrue="1">
      <formula>$I13="TTL"</formula>
    </cfRule>
  </conditionalFormatting>
  <conditionalFormatting sqref="M13:M14">
    <cfRule type="expression" dxfId="3488" priority="2213" stopIfTrue="1">
      <formula>$I13="TTL"</formula>
    </cfRule>
  </conditionalFormatting>
  <conditionalFormatting sqref="M13:M14">
    <cfRule type="expression" dxfId="3487" priority="2212" stopIfTrue="1">
      <formula>$I13="TTL"</formula>
    </cfRule>
  </conditionalFormatting>
  <conditionalFormatting sqref="M13:M14">
    <cfRule type="expression" dxfId="3486" priority="2211" stopIfTrue="1">
      <formula>$I13="TTL"</formula>
    </cfRule>
  </conditionalFormatting>
  <conditionalFormatting sqref="M13:M14">
    <cfRule type="expression" dxfId="3485" priority="2210" stopIfTrue="1">
      <formula>$I13="TTL"</formula>
    </cfRule>
  </conditionalFormatting>
  <conditionalFormatting sqref="M13:M14">
    <cfRule type="expression" dxfId="3484" priority="2209" stopIfTrue="1">
      <formula>$I13="TTL"</formula>
    </cfRule>
  </conditionalFormatting>
  <conditionalFormatting sqref="M13:M14">
    <cfRule type="expression" dxfId="3483" priority="2208" stopIfTrue="1">
      <formula>$I13="TTL"</formula>
    </cfRule>
  </conditionalFormatting>
  <conditionalFormatting sqref="M13:M14">
    <cfRule type="expression" dxfId="3482" priority="2207" stopIfTrue="1">
      <formula>$I13="TTL"</formula>
    </cfRule>
  </conditionalFormatting>
  <conditionalFormatting sqref="M13:M14">
    <cfRule type="expression" dxfId="3481" priority="2206" stopIfTrue="1">
      <formula>$I13="TTL"</formula>
    </cfRule>
  </conditionalFormatting>
  <conditionalFormatting sqref="M13:M14">
    <cfRule type="expression" dxfId="3480" priority="2205" stopIfTrue="1">
      <formula>$I13="TTL"</formula>
    </cfRule>
  </conditionalFormatting>
  <conditionalFormatting sqref="M13:M14">
    <cfRule type="expression" dxfId="3479" priority="2204" stopIfTrue="1">
      <formula>$I13="TTL"</formula>
    </cfRule>
  </conditionalFormatting>
  <conditionalFormatting sqref="M13:M14">
    <cfRule type="expression" dxfId="3478" priority="2203" stopIfTrue="1">
      <formula>$I13="TTL"</formula>
    </cfRule>
  </conditionalFormatting>
  <conditionalFormatting sqref="M13:M14">
    <cfRule type="expression" dxfId="3477" priority="2202" stopIfTrue="1">
      <formula>$I13="TTL"</formula>
    </cfRule>
  </conditionalFormatting>
  <conditionalFormatting sqref="M13:M14">
    <cfRule type="expression" dxfId="3476" priority="2201" stopIfTrue="1">
      <formula>$I13="TTL"</formula>
    </cfRule>
  </conditionalFormatting>
  <conditionalFormatting sqref="M13:M14">
    <cfRule type="expression" dxfId="3475" priority="2200" stopIfTrue="1">
      <formula>$I13="TTL"</formula>
    </cfRule>
  </conditionalFormatting>
  <conditionalFormatting sqref="M13:M14">
    <cfRule type="expression" dxfId="3474" priority="2199" stopIfTrue="1">
      <formula>$I13="TTL"</formula>
    </cfRule>
  </conditionalFormatting>
  <conditionalFormatting sqref="M13:M14">
    <cfRule type="expression" dxfId="3473" priority="2198" stopIfTrue="1">
      <formula>$I13="TTL"</formula>
    </cfRule>
  </conditionalFormatting>
  <conditionalFormatting sqref="M13:M14">
    <cfRule type="expression" dxfId="3472" priority="2197" stopIfTrue="1">
      <formula>$I13="TTL"</formula>
    </cfRule>
  </conditionalFormatting>
  <conditionalFormatting sqref="M13:M14">
    <cfRule type="expression" dxfId="3471" priority="2196" stopIfTrue="1">
      <formula>$I13="TTL"</formula>
    </cfRule>
  </conditionalFormatting>
  <conditionalFormatting sqref="M13:M14">
    <cfRule type="expression" dxfId="3470" priority="2195" stopIfTrue="1">
      <formula>$I13="TTL"</formula>
    </cfRule>
  </conditionalFormatting>
  <conditionalFormatting sqref="M13:M14">
    <cfRule type="expression" dxfId="3469" priority="2194" stopIfTrue="1">
      <formula>$I13="TTL"</formula>
    </cfRule>
  </conditionalFormatting>
  <conditionalFormatting sqref="M13:M14">
    <cfRule type="expression" dxfId="3468" priority="2193" stopIfTrue="1">
      <formula>$I13="TTL"</formula>
    </cfRule>
  </conditionalFormatting>
  <conditionalFormatting sqref="M13:M14">
    <cfRule type="expression" dxfId="3467" priority="2192" stopIfTrue="1">
      <formula>$I13="TTL"</formula>
    </cfRule>
  </conditionalFormatting>
  <conditionalFormatting sqref="M13:M14">
    <cfRule type="expression" dxfId="3466" priority="2191" stopIfTrue="1">
      <formula>$I13="TTL"</formula>
    </cfRule>
  </conditionalFormatting>
  <conditionalFormatting sqref="M13:M14">
    <cfRule type="expression" dxfId="3465" priority="2190" stopIfTrue="1">
      <formula>$I13="TTL"</formula>
    </cfRule>
  </conditionalFormatting>
  <conditionalFormatting sqref="M13:M14">
    <cfRule type="expression" dxfId="3464" priority="2189" stopIfTrue="1">
      <formula>$I13="TTL"</formula>
    </cfRule>
  </conditionalFormatting>
  <conditionalFormatting sqref="M13:M14">
    <cfRule type="expression" dxfId="3463" priority="2188" stopIfTrue="1">
      <formula>$I13="TTL"</formula>
    </cfRule>
  </conditionalFormatting>
  <conditionalFormatting sqref="M13:M14">
    <cfRule type="expression" dxfId="3462" priority="2187" stopIfTrue="1">
      <formula>$I13="TTL"</formula>
    </cfRule>
  </conditionalFormatting>
  <conditionalFormatting sqref="M13:M14">
    <cfRule type="expression" dxfId="3461" priority="2186" stopIfTrue="1">
      <formula>$I13="TTL"</formula>
    </cfRule>
  </conditionalFormatting>
  <conditionalFormatting sqref="M13:M14">
    <cfRule type="expression" dxfId="3460" priority="2185" stopIfTrue="1">
      <formula>$I13="TTL"</formula>
    </cfRule>
  </conditionalFormatting>
  <conditionalFormatting sqref="M13:M14">
    <cfRule type="expression" dxfId="3459" priority="2184" stopIfTrue="1">
      <formula>$I13="TTL"</formula>
    </cfRule>
  </conditionalFormatting>
  <conditionalFormatting sqref="M13:M14">
    <cfRule type="expression" dxfId="3458" priority="2183" stopIfTrue="1">
      <formula>$I13="TTL"</formula>
    </cfRule>
  </conditionalFormatting>
  <conditionalFormatting sqref="M13:M14">
    <cfRule type="expression" dxfId="3457" priority="2182" stopIfTrue="1">
      <formula>$I13="TTL"</formula>
    </cfRule>
  </conditionalFormatting>
  <conditionalFormatting sqref="M13:M14">
    <cfRule type="expression" dxfId="3456" priority="2181" stopIfTrue="1">
      <formula>$I13="TTL"</formula>
    </cfRule>
  </conditionalFormatting>
  <conditionalFormatting sqref="M13:M14">
    <cfRule type="expression" dxfId="3455" priority="2180" stopIfTrue="1">
      <formula>$I13="TTL"</formula>
    </cfRule>
  </conditionalFormatting>
  <conditionalFormatting sqref="M13:M14">
    <cfRule type="expression" dxfId="3454" priority="2179" stopIfTrue="1">
      <formula>$I13="TTL"</formula>
    </cfRule>
  </conditionalFormatting>
  <conditionalFormatting sqref="M13:M14">
    <cfRule type="expression" dxfId="3453" priority="2178" stopIfTrue="1">
      <formula>$I13="TTL"</formula>
    </cfRule>
  </conditionalFormatting>
  <conditionalFormatting sqref="M13:M14">
    <cfRule type="expression" dxfId="3452" priority="2177" stopIfTrue="1">
      <formula>$I13="TTL"</formula>
    </cfRule>
  </conditionalFormatting>
  <conditionalFormatting sqref="M13:M14">
    <cfRule type="expression" dxfId="3451" priority="2176" stopIfTrue="1">
      <formula>$I13="TTL"</formula>
    </cfRule>
  </conditionalFormatting>
  <conditionalFormatting sqref="M13:M14">
    <cfRule type="expression" dxfId="3450" priority="2175" stopIfTrue="1">
      <formula>$I13="TTL"</formula>
    </cfRule>
  </conditionalFormatting>
  <conditionalFormatting sqref="M13:M14">
    <cfRule type="expression" dxfId="3449" priority="2174" stopIfTrue="1">
      <formula>$I13="TTL"</formula>
    </cfRule>
  </conditionalFormatting>
  <conditionalFormatting sqref="M13:M14">
    <cfRule type="expression" dxfId="3448" priority="2173" stopIfTrue="1">
      <formula>$I13="TTL"</formula>
    </cfRule>
  </conditionalFormatting>
  <conditionalFormatting sqref="M13:M14">
    <cfRule type="expression" dxfId="3447" priority="2172" stopIfTrue="1">
      <formula>$I13="TTL"</formula>
    </cfRule>
  </conditionalFormatting>
  <conditionalFormatting sqref="M13:M14">
    <cfRule type="expression" dxfId="3446" priority="2171" stopIfTrue="1">
      <formula>$I13="TTL"</formula>
    </cfRule>
  </conditionalFormatting>
  <conditionalFormatting sqref="M13:M14">
    <cfRule type="expression" dxfId="3445" priority="2170" stopIfTrue="1">
      <formula>$I13="TTL"</formula>
    </cfRule>
  </conditionalFormatting>
  <conditionalFormatting sqref="M13:M14">
    <cfRule type="expression" dxfId="3444" priority="2169" stopIfTrue="1">
      <formula>$I13="TTL"</formula>
    </cfRule>
  </conditionalFormatting>
  <conditionalFormatting sqref="M13:M14">
    <cfRule type="expression" dxfId="3443" priority="2168" stopIfTrue="1">
      <formula>$I13="TTL"</formula>
    </cfRule>
  </conditionalFormatting>
  <conditionalFormatting sqref="M13:M14">
    <cfRule type="expression" dxfId="3442" priority="2167" stopIfTrue="1">
      <formula>$I13="TTL"</formula>
    </cfRule>
  </conditionalFormatting>
  <conditionalFormatting sqref="M13:M14">
    <cfRule type="expression" dxfId="3441" priority="2166" stopIfTrue="1">
      <formula>$I13="TTL"</formula>
    </cfRule>
  </conditionalFormatting>
  <conditionalFormatting sqref="M13:M14">
    <cfRule type="expression" dxfId="3440" priority="2165" stopIfTrue="1">
      <formula>$I13="TTL"</formula>
    </cfRule>
  </conditionalFormatting>
  <conditionalFormatting sqref="M13:M14">
    <cfRule type="expression" dxfId="3439" priority="2164" stopIfTrue="1">
      <formula>$I13="TTL"</formula>
    </cfRule>
  </conditionalFormatting>
  <conditionalFormatting sqref="M13:M14">
    <cfRule type="expression" dxfId="3438" priority="2163" stopIfTrue="1">
      <formula>$I13="TTL"</formula>
    </cfRule>
  </conditionalFormatting>
  <conditionalFormatting sqref="M13:M14">
    <cfRule type="expression" dxfId="3437" priority="2162" stopIfTrue="1">
      <formula>$I13="TTL"</formula>
    </cfRule>
  </conditionalFormatting>
  <conditionalFormatting sqref="M13:M14">
    <cfRule type="expression" dxfId="3436" priority="2161" stopIfTrue="1">
      <formula>$I13="TTL"</formula>
    </cfRule>
  </conditionalFormatting>
  <conditionalFormatting sqref="M13:M14">
    <cfRule type="expression" dxfId="3435" priority="2160" stopIfTrue="1">
      <formula>$I13="TTL"</formula>
    </cfRule>
  </conditionalFormatting>
  <conditionalFormatting sqref="M13:M14">
    <cfRule type="expression" dxfId="3434" priority="2159" stopIfTrue="1">
      <formula>$I13="TTL"</formula>
    </cfRule>
  </conditionalFormatting>
  <conditionalFormatting sqref="M13:M14">
    <cfRule type="expression" dxfId="3433" priority="2158" stopIfTrue="1">
      <formula>$I13="TTL"</formula>
    </cfRule>
  </conditionalFormatting>
  <conditionalFormatting sqref="M13:M14">
    <cfRule type="expression" dxfId="3432" priority="2157" stopIfTrue="1">
      <formula>$I13="TTL"</formula>
    </cfRule>
  </conditionalFormatting>
  <conditionalFormatting sqref="M13:M14">
    <cfRule type="expression" dxfId="3431" priority="2156" stopIfTrue="1">
      <formula>$I13="TTL"</formula>
    </cfRule>
  </conditionalFormatting>
  <conditionalFormatting sqref="M13:M14">
    <cfRule type="expression" dxfId="3430" priority="2155" stopIfTrue="1">
      <formula>$I13="TTL"</formula>
    </cfRule>
  </conditionalFormatting>
  <conditionalFormatting sqref="M13:M14">
    <cfRule type="expression" dxfId="3429" priority="2154" stopIfTrue="1">
      <formula>$I13="TTL"</formula>
    </cfRule>
  </conditionalFormatting>
  <conditionalFormatting sqref="M13:M14">
    <cfRule type="expression" dxfId="3428" priority="2153" stopIfTrue="1">
      <formula>$I13="TTL"</formula>
    </cfRule>
  </conditionalFormatting>
  <conditionalFormatting sqref="M13:M14">
    <cfRule type="expression" dxfId="3427" priority="2152" stopIfTrue="1">
      <formula>$I13="TTL"</formula>
    </cfRule>
  </conditionalFormatting>
  <conditionalFormatting sqref="M13:M14">
    <cfRule type="expression" dxfId="3426" priority="2151" stopIfTrue="1">
      <formula>$I13="TTL"</formula>
    </cfRule>
  </conditionalFormatting>
  <conditionalFormatting sqref="M13:M14">
    <cfRule type="expression" dxfId="3425" priority="2150" stopIfTrue="1">
      <formula>$I13="TTL"</formula>
    </cfRule>
  </conditionalFormatting>
  <conditionalFormatting sqref="M13:M14">
    <cfRule type="expression" dxfId="3424" priority="2149" stopIfTrue="1">
      <formula>$I13="TTL"</formula>
    </cfRule>
  </conditionalFormatting>
  <conditionalFormatting sqref="M13:M14">
    <cfRule type="expression" dxfId="3423" priority="2148" stopIfTrue="1">
      <formula>$I13="TTL"</formula>
    </cfRule>
  </conditionalFormatting>
  <conditionalFormatting sqref="M13:M14">
    <cfRule type="expression" dxfId="3422" priority="2147" stopIfTrue="1">
      <formula>$I13="TTL"</formula>
    </cfRule>
  </conditionalFormatting>
  <conditionalFormatting sqref="M13:M14">
    <cfRule type="expression" dxfId="3421" priority="2146" stopIfTrue="1">
      <formula>$I13="TTL"</formula>
    </cfRule>
  </conditionalFormatting>
  <conditionalFormatting sqref="M13:M14">
    <cfRule type="expression" dxfId="3420" priority="2145" stopIfTrue="1">
      <formula>$I13="TTL"</formula>
    </cfRule>
  </conditionalFormatting>
  <conditionalFormatting sqref="M13:M14">
    <cfRule type="expression" dxfId="3419" priority="2144" stopIfTrue="1">
      <formula>$I13="TTL"</formula>
    </cfRule>
  </conditionalFormatting>
  <conditionalFormatting sqref="M13:M14">
    <cfRule type="expression" dxfId="3418" priority="2143" stopIfTrue="1">
      <formula>$I13="TTL"</formula>
    </cfRule>
  </conditionalFormatting>
  <conditionalFormatting sqref="M13:M14">
    <cfRule type="expression" dxfId="3417" priority="2142" stopIfTrue="1">
      <formula>$I13="TTL"</formula>
    </cfRule>
  </conditionalFormatting>
  <conditionalFormatting sqref="M13:M14">
    <cfRule type="expression" dxfId="3416" priority="2141" stopIfTrue="1">
      <formula>$I13="TTL"</formula>
    </cfRule>
  </conditionalFormatting>
  <conditionalFormatting sqref="M13:M14">
    <cfRule type="expression" dxfId="3415" priority="2140" stopIfTrue="1">
      <formula>$I13="TTL"</formula>
    </cfRule>
  </conditionalFormatting>
  <conditionalFormatting sqref="M13:M14">
    <cfRule type="expression" dxfId="3414" priority="2139" stopIfTrue="1">
      <formula>$I13="TTL"</formula>
    </cfRule>
  </conditionalFormatting>
  <conditionalFormatting sqref="M13:M14">
    <cfRule type="expression" dxfId="3413" priority="2138" stopIfTrue="1">
      <formula>$I13="TTL"</formula>
    </cfRule>
  </conditionalFormatting>
  <conditionalFormatting sqref="M13:M14">
    <cfRule type="expression" dxfId="3412" priority="2137" stopIfTrue="1">
      <formula>$I13="TTL"</formula>
    </cfRule>
  </conditionalFormatting>
  <conditionalFormatting sqref="M13:M14">
    <cfRule type="expression" dxfId="3411" priority="2136" stopIfTrue="1">
      <formula>$I13="TTL"</formula>
    </cfRule>
  </conditionalFormatting>
  <conditionalFormatting sqref="M13:M14">
    <cfRule type="expression" dxfId="3410" priority="2135" stopIfTrue="1">
      <formula>$I13="TTL"</formula>
    </cfRule>
  </conditionalFormatting>
  <conditionalFormatting sqref="M13:M14">
    <cfRule type="expression" dxfId="3409" priority="2134" stopIfTrue="1">
      <formula>$I13="TTL"</formula>
    </cfRule>
  </conditionalFormatting>
  <conditionalFormatting sqref="M13:M14">
    <cfRule type="expression" dxfId="3408" priority="2133" stopIfTrue="1">
      <formula>$I13="TTL"</formula>
    </cfRule>
  </conditionalFormatting>
  <conditionalFormatting sqref="M13:M14">
    <cfRule type="expression" dxfId="3407" priority="2132" stopIfTrue="1">
      <formula>$I13="TTL"</formula>
    </cfRule>
  </conditionalFormatting>
  <conditionalFormatting sqref="M13:M14">
    <cfRule type="expression" dxfId="3406" priority="2131" stopIfTrue="1">
      <formula>$I13="TTL"</formula>
    </cfRule>
  </conditionalFormatting>
  <conditionalFormatting sqref="M13:M14">
    <cfRule type="expression" dxfId="3405" priority="2130" stopIfTrue="1">
      <formula>$I13="TTL"</formula>
    </cfRule>
  </conditionalFormatting>
  <conditionalFormatting sqref="M13:M14">
    <cfRule type="expression" dxfId="3404" priority="2129" stopIfTrue="1">
      <formula>$I13="TTL"</formula>
    </cfRule>
  </conditionalFormatting>
  <conditionalFormatting sqref="M13:M14">
    <cfRule type="expression" dxfId="3403" priority="2128" stopIfTrue="1">
      <formula>$I13="TTL"</formula>
    </cfRule>
  </conditionalFormatting>
  <conditionalFormatting sqref="M13:M14">
    <cfRule type="expression" dxfId="3402" priority="2127" stopIfTrue="1">
      <formula>$I13="TTL"</formula>
    </cfRule>
  </conditionalFormatting>
  <conditionalFormatting sqref="M13:M14">
    <cfRule type="expression" dxfId="3401" priority="2126" stopIfTrue="1">
      <formula>$I13="TTL"</formula>
    </cfRule>
  </conditionalFormatting>
  <conditionalFormatting sqref="M13:M14">
    <cfRule type="expression" dxfId="3400" priority="2125" stopIfTrue="1">
      <formula>$I13="TTL"</formula>
    </cfRule>
  </conditionalFormatting>
  <conditionalFormatting sqref="M13:M14">
    <cfRule type="expression" dxfId="3399" priority="2124" stopIfTrue="1">
      <formula>$I13="TTL"</formula>
    </cfRule>
  </conditionalFormatting>
  <conditionalFormatting sqref="M13:M14">
    <cfRule type="expression" dxfId="3398" priority="2123" stopIfTrue="1">
      <formula>$I13="TTL"</formula>
    </cfRule>
  </conditionalFormatting>
  <conditionalFormatting sqref="M13:M14">
    <cfRule type="expression" dxfId="3397" priority="2122" stopIfTrue="1">
      <formula>$I13="TTL"</formula>
    </cfRule>
  </conditionalFormatting>
  <conditionalFormatting sqref="M13:M14">
    <cfRule type="expression" dxfId="3396" priority="2121" stopIfTrue="1">
      <formula>$I13="TTL"</formula>
    </cfRule>
  </conditionalFormatting>
  <conditionalFormatting sqref="M13:M14">
    <cfRule type="expression" dxfId="3395" priority="2120" stopIfTrue="1">
      <formula>$I13="TTL"</formula>
    </cfRule>
  </conditionalFormatting>
  <conditionalFormatting sqref="M13:M14">
    <cfRule type="expression" dxfId="3394" priority="2119" stopIfTrue="1">
      <formula>$I13="TTL"</formula>
    </cfRule>
  </conditionalFormatting>
  <conditionalFormatting sqref="M13:M14">
    <cfRule type="expression" dxfId="3393" priority="2118" stopIfTrue="1">
      <formula>$I13="TTL"</formula>
    </cfRule>
  </conditionalFormatting>
  <conditionalFormatting sqref="M13:M14">
    <cfRule type="expression" dxfId="3392" priority="2117" stopIfTrue="1">
      <formula>$I13="TTL"</formula>
    </cfRule>
  </conditionalFormatting>
  <conditionalFormatting sqref="M13:M14">
    <cfRule type="expression" dxfId="3391" priority="2116" stopIfTrue="1">
      <formula>$I13="TTL"</formula>
    </cfRule>
  </conditionalFormatting>
  <conditionalFormatting sqref="M13:M14">
    <cfRule type="expression" dxfId="3390" priority="2115" stopIfTrue="1">
      <formula>$I13="TTL"</formula>
    </cfRule>
  </conditionalFormatting>
  <conditionalFormatting sqref="M13:M14">
    <cfRule type="expression" dxfId="3389" priority="2114" stopIfTrue="1">
      <formula>$I13="TTL"</formula>
    </cfRule>
  </conditionalFormatting>
  <conditionalFormatting sqref="M13:M14">
    <cfRule type="expression" dxfId="3388" priority="2113" stopIfTrue="1">
      <formula>$I13="TTL"</formula>
    </cfRule>
  </conditionalFormatting>
  <conditionalFormatting sqref="M13:M14">
    <cfRule type="expression" dxfId="3387" priority="2112" stopIfTrue="1">
      <formula>$I13="TTL"</formula>
    </cfRule>
  </conditionalFormatting>
  <conditionalFormatting sqref="M13:M14">
    <cfRule type="expression" dxfId="3386" priority="2111" stopIfTrue="1">
      <formula>$I13="TTL"</formula>
    </cfRule>
  </conditionalFormatting>
  <conditionalFormatting sqref="M13:M14">
    <cfRule type="expression" dxfId="3385" priority="2110" stopIfTrue="1">
      <formula>$I13="TTL"</formula>
    </cfRule>
  </conditionalFormatting>
  <conditionalFormatting sqref="M13:M14">
    <cfRule type="expression" dxfId="3384" priority="2109" stopIfTrue="1">
      <formula>$I13="TTL"</formula>
    </cfRule>
  </conditionalFormatting>
  <conditionalFormatting sqref="M13:M14">
    <cfRule type="expression" dxfId="3383" priority="2108" stopIfTrue="1">
      <formula>$I13="TTL"</formula>
    </cfRule>
  </conditionalFormatting>
  <conditionalFormatting sqref="M13:M14">
    <cfRule type="expression" dxfId="3382" priority="2107" stopIfTrue="1">
      <formula>$I13="TTL"</formula>
    </cfRule>
  </conditionalFormatting>
  <conditionalFormatting sqref="M13:M14">
    <cfRule type="expression" dxfId="3381" priority="2106" stopIfTrue="1">
      <formula>$I13="TTL"</formula>
    </cfRule>
  </conditionalFormatting>
  <conditionalFormatting sqref="M13:M14">
    <cfRule type="expression" dxfId="3380" priority="2105" stopIfTrue="1">
      <formula>$I13="TTL"</formula>
    </cfRule>
  </conditionalFormatting>
  <conditionalFormatting sqref="M13:M14">
    <cfRule type="expression" dxfId="3379" priority="2104" stopIfTrue="1">
      <formula>$I13="TTL"</formula>
    </cfRule>
  </conditionalFormatting>
  <conditionalFormatting sqref="M13:M14">
    <cfRule type="expression" dxfId="3378" priority="2103" stopIfTrue="1">
      <formula>$I13="TTL"</formula>
    </cfRule>
  </conditionalFormatting>
  <conditionalFormatting sqref="M13:M14">
    <cfRule type="expression" dxfId="3377" priority="2102" stopIfTrue="1">
      <formula>$I13="TTL"</formula>
    </cfRule>
  </conditionalFormatting>
  <conditionalFormatting sqref="M13:M14">
    <cfRule type="expression" dxfId="3376" priority="2101" stopIfTrue="1">
      <formula>$I13="TTL"</formula>
    </cfRule>
  </conditionalFormatting>
  <conditionalFormatting sqref="M13:M14">
    <cfRule type="expression" dxfId="3375" priority="2100" stopIfTrue="1">
      <formula>$I13="TTL"</formula>
    </cfRule>
  </conditionalFormatting>
  <conditionalFormatting sqref="M13:M14">
    <cfRule type="expression" dxfId="3374" priority="2099" stopIfTrue="1">
      <formula>$I13="TTL"</formula>
    </cfRule>
  </conditionalFormatting>
  <conditionalFormatting sqref="M13:M14">
    <cfRule type="expression" dxfId="3373" priority="2098" stopIfTrue="1">
      <formula>$I13="TTL"</formula>
    </cfRule>
  </conditionalFormatting>
  <conditionalFormatting sqref="M13:M14">
    <cfRule type="expression" dxfId="3372" priority="2097" stopIfTrue="1">
      <formula>$I13="TTL"</formula>
    </cfRule>
  </conditionalFormatting>
  <conditionalFormatting sqref="M13:M14">
    <cfRule type="expression" dxfId="3371" priority="2096" stopIfTrue="1">
      <formula>$I13="TTL"</formula>
    </cfRule>
  </conditionalFormatting>
  <conditionalFormatting sqref="M13:M14">
    <cfRule type="expression" dxfId="3370" priority="2095" stopIfTrue="1">
      <formula>$I13="TTL"</formula>
    </cfRule>
  </conditionalFormatting>
  <conditionalFormatting sqref="M13:M14">
    <cfRule type="expression" dxfId="3369" priority="2094" stopIfTrue="1">
      <formula>$I13="TTL"</formula>
    </cfRule>
  </conditionalFormatting>
  <conditionalFormatting sqref="M13:M14">
    <cfRule type="expression" dxfId="3368" priority="2093" stopIfTrue="1">
      <formula>$I13="TTL"</formula>
    </cfRule>
  </conditionalFormatting>
  <conditionalFormatting sqref="M13:M14">
    <cfRule type="expression" dxfId="3367" priority="2092" stopIfTrue="1">
      <formula>$I13="TTL"</formula>
    </cfRule>
  </conditionalFormatting>
  <conditionalFormatting sqref="M13:M14">
    <cfRule type="expression" dxfId="3366" priority="2091" stopIfTrue="1">
      <formula>$I13="TTL"</formula>
    </cfRule>
  </conditionalFormatting>
  <conditionalFormatting sqref="M13:M14">
    <cfRule type="expression" dxfId="3365" priority="2090" stopIfTrue="1">
      <formula>$I13="TTL"</formula>
    </cfRule>
  </conditionalFormatting>
  <conditionalFormatting sqref="M13:M14">
    <cfRule type="expression" dxfId="3364" priority="2089" stopIfTrue="1">
      <formula>$I13="TTL"</formula>
    </cfRule>
  </conditionalFormatting>
  <conditionalFormatting sqref="M13:M14">
    <cfRule type="expression" dxfId="3363" priority="2088" stopIfTrue="1">
      <formula>$I13="TTL"</formula>
    </cfRule>
  </conditionalFormatting>
  <conditionalFormatting sqref="M13:M14">
    <cfRule type="expression" dxfId="3362" priority="2087" stopIfTrue="1">
      <formula>$I13="TTL"</formula>
    </cfRule>
  </conditionalFormatting>
  <conditionalFormatting sqref="M13:M14">
    <cfRule type="expression" dxfId="3361" priority="2086" stopIfTrue="1">
      <formula>$I13="TTL"</formula>
    </cfRule>
  </conditionalFormatting>
  <conditionalFormatting sqref="M13:M14">
    <cfRule type="expression" dxfId="3360" priority="2085" stopIfTrue="1">
      <formula>$I13="TTL"</formula>
    </cfRule>
  </conditionalFormatting>
  <conditionalFormatting sqref="M13:M14">
    <cfRule type="expression" dxfId="3359" priority="2084" stopIfTrue="1">
      <formula>$I13="TTL"</formula>
    </cfRule>
  </conditionalFormatting>
  <conditionalFormatting sqref="M13:M14">
    <cfRule type="expression" dxfId="3358" priority="2083" stopIfTrue="1">
      <formula>$I13="TTL"</formula>
    </cfRule>
  </conditionalFormatting>
  <conditionalFormatting sqref="M13:M14">
    <cfRule type="expression" dxfId="3357" priority="2082" stopIfTrue="1">
      <formula>$I13="TTL"</formula>
    </cfRule>
  </conditionalFormatting>
  <conditionalFormatting sqref="M13:M14">
    <cfRule type="expression" dxfId="3356" priority="2081" stopIfTrue="1">
      <formula>$I13="TTL"</formula>
    </cfRule>
  </conditionalFormatting>
  <conditionalFormatting sqref="M13:M14">
    <cfRule type="expression" dxfId="3355" priority="2080" stopIfTrue="1">
      <formula>$I13="TTL"</formula>
    </cfRule>
  </conditionalFormatting>
  <conditionalFormatting sqref="M13:M14">
    <cfRule type="expression" dxfId="3354" priority="2079" stopIfTrue="1">
      <formula>$I13="TTL"</formula>
    </cfRule>
  </conditionalFormatting>
  <conditionalFormatting sqref="M13:M14">
    <cfRule type="expression" dxfId="3353" priority="2078" stopIfTrue="1">
      <formula>$I13="TTL"</formula>
    </cfRule>
  </conditionalFormatting>
  <conditionalFormatting sqref="M13:M14">
    <cfRule type="expression" dxfId="3352" priority="2077" stopIfTrue="1">
      <formula>$I13="TTL"</formula>
    </cfRule>
  </conditionalFormatting>
  <conditionalFormatting sqref="M13:M14">
    <cfRule type="expression" dxfId="3351" priority="2076" stopIfTrue="1">
      <formula>$I13="TTL"</formula>
    </cfRule>
  </conditionalFormatting>
  <conditionalFormatting sqref="M13:M14">
    <cfRule type="expression" dxfId="3350" priority="2075" stopIfTrue="1">
      <formula>$I13="TTL"</formula>
    </cfRule>
  </conditionalFormatting>
  <conditionalFormatting sqref="M13:M14">
    <cfRule type="expression" dxfId="3349" priority="2074" stopIfTrue="1">
      <formula>$I13="TTL"</formula>
    </cfRule>
  </conditionalFormatting>
  <conditionalFormatting sqref="M13:M14">
    <cfRule type="expression" dxfId="3348" priority="2073" stopIfTrue="1">
      <formula>$I13="TTL"</formula>
    </cfRule>
  </conditionalFormatting>
  <conditionalFormatting sqref="M13:M14">
    <cfRule type="expression" dxfId="3347" priority="2072" stopIfTrue="1">
      <formula>$I13="TTL"</formula>
    </cfRule>
  </conditionalFormatting>
  <conditionalFormatting sqref="M13:M14">
    <cfRule type="expression" dxfId="3346" priority="2071" stopIfTrue="1">
      <formula>$I13="TTL"</formula>
    </cfRule>
  </conditionalFormatting>
  <conditionalFormatting sqref="M13:M14">
    <cfRule type="expression" dxfId="3345" priority="2070" stopIfTrue="1">
      <formula>$I13="TTL"</formula>
    </cfRule>
  </conditionalFormatting>
  <conditionalFormatting sqref="M13:M14">
    <cfRule type="expression" dxfId="3344" priority="2069" stopIfTrue="1">
      <formula>$I13="TTL"</formula>
    </cfRule>
  </conditionalFormatting>
  <conditionalFormatting sqref="M13:M14">
    <cfRule type="expression" dxfId="3343" priority="2068" stopIfTrue="1">
      <formula>$I13="TTL"</formula>
    </cfRule>
  </conditionalFormatting>
  <conditionalFormatting sqref="M13:M14">
    <cfRule type="expression" dxfId="3342" priority="2067" stopIfTrue="1">
      <formula>$I13="TTL"</formula>
    </cfRule>
  </conditionalFormatting>
  <conditionalFormatting sqref="M13:M14">
    <cfRule type="expression" dxfId="3341" priority="2066" stopIfTrue="1">
      <formula>$I13="TTL"</formula>
    </cfRule>
  </conditionalFormatting>
  <conditionalFormatting sqref="M13:M14">
    <cfRule type="expression" dxfId="3340" priority="2065" stopIfTrue="1">
      <formula>$I13="TTL"</formula>
    </cfRule>
  </conditionalFormatting>
  <conditionalFormatting sqref="M13:M14">
    <cfRule type="expression" dxfId="3339" priority="2064" stopIfTrue="1">
      <formula>$I13="TTL"</formula>
    </cfRule>
  </conditionalFormatting>
  <conditionalFormatting sqref="M13:M14">
    <cfRule type="expression" dxfId="3338" priority="2063" stopIfTrue="1">
      <formula>$I13="TTL"</formula>
    </cfRule>
  </conditionalFormatting>
  <conditionalFormatting sqref="M13:M14">
    <cfRule type="expression" dxfId="3337" priority="2062" stopIfTrue="1">
      <formula>$I13="TTL"</formula>
    </cfRule>
  </conditionalFormatting>
  <conditionalFormatting sqref="M13:M14">
    <cfRule type="expression" dxfId="3336" priority="2061" stopIfTrue="1">
      <formula>$I13="TTL"</formula>
    </cfRule>
  </conditionalFormatting>
  <conditionalFormatting sqref="M13:M14">
    <cfRule type="expression" dxfId="3335" priority="2060" stopIfTrue="1">
      <formula>$I13="TTL"</formula>
    </cfRule>
  </conditionalFormatting>
  <conditionalFormatting sqref="M13:M14">
    <cfRule type="expression" dxfId="3334" priority="2059" stopIfTrue="1">
      <formula>$I13="TTL"</formula>
    </cfRule>
  </conditionalFormatting>
  <conditionalFormatting sqref="M13:M14">
    <cfRule type="expression" dxfId="3333" priority="2058" stopIfTrue="1">
      <formula>$I13="TTL"</formula>
    </cfRule>
  </conditionalFormatting>
  <conditionalFormatting sqref="M13:M14">
    <cfRule type="expression" dxfId="3332" priority="2057" stopIfTrue="1">
      <formula>$I13="TTL"</formula>
    </cfRule>
  </conditionalFormatting>
  <conditionalFormatting sqref="M13:M14">
    <cfRule type="expression" dxfId="3331" priority="2056" stopIfTrue="1">
      <formula>$I13="TTL"</formula>
    </cfRule>
  </conditionalFormatting>
  <conditionalFormatting sqref="M13:M14">
    <cfRule type="expression" dxfId="3330" priority="2055" stopIfTrue="1">
      <formula>$I13="TTL"</formula>
    </cfRule>
  </conditionalFormatting>
  <conditionalFormatting sqref="M13:M14">
    <cfRule type="expression" dxfId="3329" priority="2054" stopIfTrue="1">
      <formula>$I13="TTL"</formula>
    </cfRule>
  </conditionalFormatting>
  <conditionalFormatting sqref="M13:M14">
    <cfRule type="expression" dxfId="3328" priority="2053" stopIfTrue="1">
      <formula>$I13="TTL"</formula>
    </cfRule>
  </conditionalFormatting>
  <conditionalFormatting sqref="M13:M14">
    <cfRule type="expression" dxfId="3327" priority="2052" stopIfTrue="1">
      <formula>$I13="TTL"</formula>
    </cfRule>
  </conditionalFormatting>
  <conditionalFormatting sqref="M13:M14">
    <cfRule type="expression" dxfId="3326" priority="2051" stopIfTrue="1">
      <formula>$I13="TTL"</formula>
    </cfRule>
  </conditionalFormatting>
  <conditionalFormatting sqref="M13:M14">
    <cfRule type="expression" dxfId="3325" priority="2050" stopIfTrue="1">
      <formula>$I13="TTL"</formula>
    </cfRule>
  </conditionalFormatting>
  <conditionalFormatting sqref="M13:M14">
    <cfRule type="expression" dxfId="3324" priority="2049" stopIfTrue="1">
      <formula>$I13="TTL"</formula>
    </cfRule>
  </conditionalFormatting>
  <conditionalFormatting sqref="M13:M14">
    <cfRule type="expression" dxfId="3323" priority="2048" stopIfTrue="1">
      <formula>$I13="TTL"</formula>
    </cfRule>
  </conditionalFormatting>
  <conditionalFormatting sqref="M13:M14">
    <cfRule type="expression" dxfId="3322" priority="2047" stopIfTrue="1">
      <formula>$I13="TTL"</formula>
    </cfRule>
  </conditionalFormatting>
  <conditionalFormatting sqref="M13:M14">
    <cfRule type="expression" dxfId="3321" priority="2046" stopIfTrue="1">
      <formula>$I13="TTL"</formula>
    </cfRule>
  </conditionalFormatting>
  <conditionalFormatting sqref="M13:M14">
    <cfRule type="expression" dxfId="3320" priority="2045" stopIfTrue="1">
      <formula>$I13="TTL"</formula>
    </cfRule>
  </conditionalFormatting>
  <conditionalFormatting sqref="M13:M14">
    <cfRule type="expression" dxfId="3319" priority="2044" stopIfTrue="1">
      <formula>$I13="TTL"</formula>
    </cfRule>
  </conditionalFormatting>
  <conditionalFormatting sqref="M13:M14">
    <cfRule type="expression" dxfId="3318" priority="2043" stopIfTrue="1">
      <formula>$I13="TTL"</formula>
    </cfRule>
  </conditionalFormatting>
  <conditionalFormatting sqref="M13:M14">
    <cfRule type="expression" dxfId="3317" priority="2042" stopIfTrue="1">
      <formula>$I13="TTL"</formula>
    </cfRule>
  </conditionalFormatting>
  <conditionalFormatting sqref="M13:M14">
    <cfRule type="expression" dxfId="3316" priority="2041" stopIfTrue="1">
      <formula>$I13="TTL"</formula>
    </cfRule>
  </conditionalFormatting>
  <conditionalFormatting sqref="M13:M14">
    <cfRule type="expression" dxfId="3315" priority="2040" stopIfTrue="1">
      <formula>$I13="TTL"</formula>
    </cfRule>
  </conditionalFormatting>
  <conditionalFormatting sqref="M13:M14">
    <cfRule type="expression" dxfId="3314" priority="2039" stopIfTrue="1">
      <formula>$I13="TTL"</formula>
    </cfRule>
  </conditionalFormatting>
  <conditionalFormatting sqref="M13:M14">
    <cfRule type="expression" dxfId="3313" priority="2038" stopIfTrue="1">
      <formula>$I13="TTL"</formula>
    </cfRule>
  </conditionalFormatting>
  <conditionalFormatting sqref="M13:M14">
    <cfRule type="expression" dxfId="3312" priority="2037" stopIfTrue="1">
      <formula>$I13="TTL"</formula>
    </cfRule>
  </conditionalFormatting>
  <conditionalFormatting sqref="M13:M14">
    <cfRule type="expression" dxfId="3311" priority="2036" stopIfTrue="1">
      <formula>$I13="TTL"</formula>
    </cfRule>
  </conditionalFormatting>
  <conditionalFormatting sqref="M13:M14">
    <cfRule type="expression" dxfId="3310" priority="2035" stopIfTrue="1">
      <formula>$I13="TTL"</formula>
    </cfRule>
  </conditionalFormatting>
  <conditionalFormatting sqref="M13:M14">
    <cfRule type="expression" dxfId="3309" priority="2034" stopIfTrue="1">
      <formula>$I13="TTL"</formula>
    </cfRule>
  </conditionalFormatting>
  <conditionalFormatting sqref="M13:M14">
    <cfRule type="expression" dxfId="3308" priority="2033" stopIfTrue="1">
      <formula>$I13="TTL"</formula>
    </cfRule>
  </conditionalFormatting>
  <conditionalFormatting sqref="M13:M14">
    <cfRule type="expression" dxfId="3307" priority="2032" stopIfTrue="1">
      <formula>$I13="TTL"</formula>
    </cfRule>
  </conditionalFormatting>
  <conditionalFormatting sqref="M13:M14">
    <cfRule type="expression" dxfId="3306" priority="2031" stopIfTrue="1">
      <formula>$I13="TTL"</formula>
    </cfRule>
  </conditionalFormatting>
  <conditionalFormatting sqref="M13:M14">
    <cfRule type="expression" dxfId="3305" priority="2030" stopIfTrue="1">
      <formula>$I13="TTL"</formula>
    </cfRule>
  </conditionalFormatting>
  <conditionalFormatting sqref="M13:M14">
    <cfRule type="expression" dxfId="3304" priority="2029" stopIfTrue="1">
      <formula>$I13="TTL"</formula>
    </cfRule>
  </conditionalFormatting>
  <conditionalFormatting sqref="M13:M14">
    <cfRule type="expression" dxfId="3303" priority="2028" stopIfTrue="1">
      <formula>$I13="TTL"</formula>
    </cfRule>
  </conditionalFormatting>
  <conditionalFormatting sqref="M13:M14">
    <cfRule type="expression" dxfId="3302" priority="2027" stopIfTrue="1">
      <formula>$I13="TTL"</formula>
    </cfRule>
  </conditionalFormatting>
  <conditionalFormatting sqref="M13:M14">
    <cfRule type="expression" dxfId="3301" priority="2026" stopIfTrue="1">
      <formula>$I13="TTL"</formula>
    </cfRule>
  </conditionalFormatting>
  <conditionalFormatting sqref="M13:M14">
    <cfRule type="expression" dxfId="3300" priority="2025" stopIfTrue="1">
      <formula>$I13="TTL"</formula>
    </cfRule>
  </conditionalFormatting>
  <conditionalFormatting sqref="M13:M14">
    <cfRule type="expression" dxfId="3299" priority="2024" stopIfTrue="1">
      <formula>$I13="TTL"</formula>
    </cfRule>
  </conditionalFormatting>
  <conditionalFormatting sqref="M13:M14">
    <cfRule type="expression" dxfId="3298" priority="2023" stopIfTrue="1">
      <formula>$I13="TTL"</formula>
    </cfRule>
  </conditionalFormatting>
  <conditionalFormatting sqref="M13:M14">
    <cfRule type="expression" dxfId="3297" priority="2022" stopIfTrue="1">
      <formula>$I13="TTL"</formula>
    </cfRule>
  </conditionalFormatting>
  <conditionalFormatting sqref="M13:M14">
    <cfRule type="expression" dxfId="3296" priority="2021" stopIfTrue="1">
      <formula>$I13="TTL"</formula>
    </cfRule>
  </conditionalFormatting>
  <conditionalFormatting sqref="M13:M14">
    <cfRule type="expression" dxfId="3295" priority="2020" stopIfTrue="1">
      <formula>$I13="TTL"</formula>
    </cfRule>
  </conditionalFormatting>
  <conditionalFormatting sqref="M13:M14">
    <cfRule type="expression" dxfId="3294" priority="2019" stopIfTrue="1">
      <formula>$I13="TTL"</formula>
    </cfRule>
  </conditionalFormatting>
  <conditionalFormatting sqref="M13:M14">
    <cfRule type="expression" dxfId="3293" priority="2018" stopIfTrue="1">
      <formula>$I13="TTL"</formula>
    </cfRule>
  </conditionalFormatting>
  <conditionalFormatting sqref="M13:M14">
    <cfRule type="expression" dxfId="3292" priority="2017" stopIfTrue="1">
      <formula>$I13="TTL"</formula>
    </cfRule>
  </conditionalFormatting>
  <conditionalFormatting sqref="M13:M14">
    <cfRule type="expression" dxfId="3291" priority="2016" stopIfTrue="1">
      <formula>$I13="TTL"</formula>
    </cfRule>
  </conditionalFormatting>
  <conditionalFormatting sqref="M13:M14">
    <cfRule type="expression" dxfId="3290" priority="2015" stopIfTrue="1">
      <formula>$I13="TTL"</formula>
    </cfRule>
  </conditionalFormatting>
  <conditionalFormatting sqref="M13:M14">
    <cfRule type="expression" dxfId="3289" priority="2014" stopIfTrue="1">
      <formula>$I13="TTL"</formula>
    </cfRule>
  </conditionalFormatting>
  <conditionalFormatting sqref="M13:M14">
    <cfRule type="expression" dxfId="3288" priority="2013" stopIfTrue="1">
      <formula>$I13="TTL"</formula>
    </cfRule>
  </conditionalFormatting>
  <conditionalFormatting sqref="M13:M14">
    <cfRule type="expression" dxfId="3287" priority="2012" stopIfTrue="1">
      <formula>$I13="TTL"</formula>
    </cfRule>
  </conditionalFormatting>
  <conditionalFormatting sqref="M13:M14">
    <cfRule type="expression" dxfId="3286" priority="2011" stopIfTrue="1">
      <formula>$I13="TTL"</formula>
    </cfRule>
  </conditionalFormatting>
  <conditionalFormatting sqref="M13:M14">
    <cfRule type="expression" dxfId="3285" priority="2010" stopIfTrue="1">
      <formula>$I13="TTL"</formula>
    </cfRule>
  </conditionalFormatting>
  <conditionalFormatting sqref="M13:M14">
    <cfRule type="expression" dxfId="3284" priority="2009" stopIfTrue="1">
      <formula>$I13="TTL"</formula>
    </cfRule>
  </conditionalFormatting>
  <conditionalFormatting sqref="M13:M14">
    <cfRule type="expression" dxfId="3283" priority="2008" stopIfTrue="1">
      <formula>$I13="TTL"</formula>
    </cfRule>
  </conditionalFormatting>
  <conditionalFormatting sqref="M13:M14">
    <cfRule type="expression" dxfId="3282" priority="2007" stopIfTrue="1">
      <formula>$I13="TTL"</formula>
    </cfRule>
  </conditionalFormatting>
  <conditionalFormatting sqref="M13:M14">
    <cfRule type="expression" dxfId="3281" priority="2006" stopIfTrue="1">
      <formula>$I13="TTL"</formula>
    </cfRule>
  </conditionalFormatting>
  <conditionalFormatting sqref="M13:M14">
    <cfRule type="expression" dxfId="3280" priority="2005" stopIfTrue="1">
      <formula>$I13="TTL"</formula>
    </cfRule>
  </conditionalFormatting>
  <conditionalFormatting sqref="M13:M14">
    <cfRule type="expression" dxfId="3279" priority="2004" stopIfTrue="1">
      <formula>$I13="TTL"</formula>
    </cfRule>
  </conditionalFormatting>
  <conditionalFormatting sqref="M13:M14">
    <cfRule type="expression" dxfId="3278" priority="2003" stopIfTrue="1">
      <formula>$I13="TTL"</formula>
    </cfRule>
  </conditionalFormatting>
  <conditionalFormatting sqref="M13:M14">
    <cfRule type="expression" dxfId="3277" priority="2002" stopIfTrue="1">
      <formula>$I13="TTL"</formula>
    </cfRule>
  </conditionalFormatting>
  <conditionalFormatting sqref="M13:M14">
    <cfRule type="expression" dxfId="3276" priority="2001" stopIfTrue="1">
      <formula>$I13="TTL"</formula>
    </cfRule>
  </conditionalFormatting>
  <conditionalFormatting sqref="M13:M14">
    <cfRule type="expression" dxfId="3275" priority="2000" stopIfTrue="1">
      <formula>$I13="TTL"</formula>
    </cfRule>
  </conditionalFormatting>
  <conditionalFormatting sqref="M13:M14">
    <cfRule type="expression" dxfId="3274" priority="1999" stopIfTrue="1">
      <formula>$I13="TTL"</formula>
    </cfRule>
  </conditionalFormatting>
  <conditionalFormatting sqref="M13:M14">
    <cfRule type="expression" dxfId="3273" priority="1998" stopIfTrue="1">
      <formula>$I13="TTL"</formula>
    </cfRule>
  </conditionalFormatting>
  <conditionalFormatting sqref="M13:M14">
    <cfRule type="expression" dxfId="3272" priority="1997" stopIfTrue="1">
      <formula>$I13="TTL"</formula>
    </cfRule>
  </conditionalFormatting>
  <conditionalFormatting sqref="M13:M14">
    <cfRule type="expression" dxfId="3271" priority="1996" stopIfTrue="1">
      <formula>$I13="TTL"</formula>
    </cfRule>
  </conditionalFormatting>
  <conditionalFormatting sqref="M13:M14">
    <cfRule type="expression" dxfId="3270" priority="1995" stopIfTrue="1">
      <formula>$I13="TTL"</formula>
    </cfRule>
  </conditionalFormatting>
  <conditionalFormatting sqref="M13:M14">
    <cfRule type="expression" dxfId="3269" priority="1994" stopIfTrue="1">
      <formula>$I13="TTL"</formula>
    </cfRule>
  </conditionalFormatting>
  <conditionalFormatting sqref="M13:M14">
    <cfRule type="expression" dxfId="3268" priority="1993" stopIfTrue="1">
      <formula>$I13="TTL"</formula>
    </cfRule>
  </conditionalFormatting>
  <conditionalFormatting sqref="M13:M14">
    <cfRule type="expression" dxfId="3267" priority="1992" stopIfTrue="1">
      <formula>$I13="TTL"</formula>
    </cfRule>
  </conditionalFormatting>
  <conditionalFormatting sqref="M13:M14">
    <cfRule type="expression" dxfId="3266" priority="1991" stopIfTrue="1">
      <formula>$I13="TTL"</formula>
    </cfRule>
  </conditionalFormatting>
  <conditionalFormatting sqref="M13:M14">
    <cfRule type="expression" dxfId="3265" priority="1990" stopIfTrue="1">
      <formula>$I13="TTL"</formula>
    </cfRule>
  </conditionalFormatting>
  <conditionalFormatting sqref="M13:M14">
    <cfRule type="expression" dxfId="3264" priority="1989" stopIfTrue="1">
      <formula>$I13="TTL"</formula>
    </cfRule>
  </conditionalFormatting>
  <conditionalFormatting sqref="M13:M14">
    <cfRule type="expression" dxfId="3263" priority="1988" stopIfTrue="1">
      <formula>$I13="TTL"</formula>
    </cfRule>
  </conditionalFormatting>
  <conditionalFormatting sqref="M13:M14">
    <cfRule type="expression" dxfId="3262" priority="1987" stopIfTrue="1">
      <formula>$I13="TTL"</formula>
    </cfRule>
  </conditionalFormatting>
  <conditionalFormatting sqref="M13:M14">
    <cfRule type="expression" dxfId="3261" priority="1986" stopIfTrue="1">
      <formula>$I13="TTL"</formula>
    </cfRule>
  </conditionalFormatting>
  <conditionalFormatting sqref="M13:M14">
    <cfRule type="expression" dxfId="3260" priority="1985" stopIfTrue="1">
      <formula>$I13="TTL"</formula>
    </cfRule>
  </conditionalFormatting>
  <conditionalFormatting sqref="M13:M14">
    <cfRule type="expression" dxfId="3259" priority="1984" stopIfTrue="1">
      <formula>$I13="TTL"</formula>
    </cfRule>
  </conditionalFormatting>
  <conditionalFormatting sqref="M13:M14">
    <cfRule type="expression" dxfId="3258" priority="1983" stopIfTrue="1">
      <formula>$I13="TTL"</formula>
    </cfRule>
  </conditionalFormatting>
  <conditionalFormatting sqref="M13:M14">
    <cfRule type="expression" dxfId="3257" priority="1982" stopIfTrue="1">
      <formula>$I13="TTL"</formula>
    </cfRule>
  </conditionalFormatting>
  <conditionalFormatting sqref="M13:M14">
    <cfRule type="expression" dxfId="3256" priority="1981" stopIfTrue="1">
      <formula>$I13="TTL"</formula>
    </cfRule>
  </conditionalFormatting>
  <conditionalFormatting sqref="M13:M14">
    <cfRule type="expression" dxfId="3255" priority="1980" stopIfTrue="1">
      <formula>$I13="TTL"</formula>
    </cfRule>
  </conditionalFormatting>
  <conditionalFormatting sqref="M13:M14">
    <cfRule type="expression" dxfId="3254" priority="1979" stopIfTrue="1">
      <formula>$I13="TTL"</formula>
    </cfRule>
  </conditionalFormatting>
  <conditionalFormatting sqref="M13:M14">
    <cfRule type="expression" dxfId="3253" priority="1978" stopIfTrue="1">
      <formula>$I13="TTL"</formula>
    </cfRule>
  </conditionalFormatting>
  <conditionalFormatting sqref="M13:M14">
    <cfRule type="expression" dxfId="3252" priority="1977" stopIfTrue="1">
      <formula>$I13="TTL"</formula>
    </cfRule>
  </conditionalFormatting>
  <conditionalFormatting sqref="M13:M14">
    <cfRule type="expression" dxfId="3251" priority="1976" stopIfTrue="1">
      <formula>$I13="TTL"</formula>
    </cfRule>
  </conditionalFormatting>
  <conditionalFormatting sqref="M13:M14">
    <cfRule type="expression" dxfId="3250" priority="1975" stopIfTrue="1">
      <formula>$I13="TTL"</formula>
    </cfRule>
  </conditionalFormatting>
  <conditionalFormatting sqref="M13:M14">
    <cfRule type="expression" dxfId="3249" priority="1974" stopIfTrue="1">
      <formula>$I13="TTL"</formula>
    </cfRule>
  </conditionalFormatting>
  <conditionalFormatting sqref="M13:M14">
    <cfRule type="expression" dxfId="3248" priority="1973" stopIfTrue="1">
      <formula>$I13="TTL"</formula>
    </cfRule>
  </conditionalFormatting>
  <conditionalFormatting sqref="M13:M14">
    <cfRule type="expression" dxfId="3247" priority="1972" stopIfTrue="1">
      <formula>$I13="TTL"</formula>
    </cfRule>
  </conditionalFormatting>
  <conditionalFormatting sqref="M13:M14">
    <cfRule type="expression" dxfId="3246" priority="1971" stopIfTrue="1">
      <formula>$I13="TTL"</formula>
    </cfRule>
  </conditionalFormatting>
  <conditionalFormatting sqref="M13:M14">
    <cfRule type="expression" dxfId="3245" priority="1970" stopIfTrue="1">
      <formula>$I13="TTL"</formula>
    </cfRule>
  </conditionalFormatting>
  <conditionalFormatting sqref="M13:M14">
    <cfRule type="expression" dxfId="3244" priority="1969" stopIfTrue="1">
      <formula>$I13="TTL"</formula>
    </cfRule>
  </conditionalFormatting>
  <conditionalFormatting sqref="M13:M14">
    <cfRule type="expression" dxfId="3243" priority="1968" stopIfTrue="1">
      <formula>$I13="TTL"</formula>
    </cfRule>
  </conditionalFormatting>
  <conditionalFormatting sqref="M13:M14">
    <cfRule type="expression" dxfId="3242" priority="1967" stopIfTrue="1">
      <formula>$I13="TTL"</formula>
    </cfRule>
  </conditionalFormatting>
  <conditionalFormatting sqref="M13:M14">
    <cfRule type="expression" dxfId="3241" priority="1966" stopIfTrue="1">
      <formula>$I13="TTL"</formula>
    </cfRule>
  </conditionalFormatting>
  <conditionalFormatting sqref="M13:M14">
    <cfRule type="expression" dxfId="3240" priority="1965" stopIfTrue="1">
      <formula>$I13="TTL"</formula>
    </cfRule>
  </conditionalFormatting>
  <conditionalFormatting sqref="M13:M14">
    <cfRule type="expression" dxfId="3239" priority="1964" stopIfTrue="1">
      <formula>$I13="TTL"</formula>
    </cfRule>
  </conditionalFormatting>
  <conditionalFormatting sqref="M13:M14">
    <cfRule type="expression" dxfId="3238" priority="1963" stopIfTrue="1">
      <formula>$I13="TTL"</formula>
    </cfRule>
  </conditionalFormatting>
  <conditionalFormatting sqref="M13:M14">
    <cfRule type="expression" dxfId="3237" priority="1962" stopIfTrue="1">
      <formula>$I13="TTL"</formula>
    </cfRule>
  </conditionalFormatting>
  <conditionalFormatting sqref="M13:M14">
    <cfRule type="expression" dxfId="3236" priority="1961" stopIfTrue="1">
      <formula>$I13="TTL"</formula>
    </cfRule>
  </conditionalFormatting>
  <conditionalFormatting sqref="M13:M14">
    <cfRule type="expression" dxfId="3235" priority="1960" stopIfTrue="1">
      <formula>$I13="TTL"</formula>
    </cfRule>
  </conditionalFormatting>
  <conditionalFormatting sqref="M13:M14">
    <cfRule type="expression" dxfId="3234" priority="1959" stopIfTrue="1">
      <formula>$I13="TTL"</formula>
    </cfRule>
  </conditionalFormatting>
  <conditionalFormatting sqref="M13:M14">
    <cfRule type="expression" dxfId="3233" priority="1958" stopIfTrue="1">
      <formula>$I13="TTL"</formula>
    </cfRule>
  </conditionalFormatting>
  <conditionalFormatting sqref="M13:M14">
    <cfRule type="expression" dxfId="3232" priority="1957" stopIfTrue="1">
      <formula>$I13="TTL"</formula>
    </cfRule>
  </conditionalFormatting>
  <conditionalFormatting sqref="M13:M14">
    <cfRule type="expression" dxfId="3231" priority="1956" stopIfTrue="1">
      <formula>$I13="TTL"</formula>
    </cfRule>
  </conditionalFormatting>
  <conditionalFormatting sqref="M13:M14">
    <cfRule type="expression" dxfId="3230" priority="1955" stopIfTrue="1">
      <formula>$I13="TTL"</formula>
    </cfRule>
  </conditionalFormatting>
  <conditionalFormatting sqref="M13:M14">
    <cfRule type="expression" dxfId="3229" priority="1954" stopIfTrue="1">
      <formula>$I13="TTL"</formula>
    </cfRule>
  </conditionalFormatting>
  <conditionalFormatting sqref="M13:M14">
    <cfRule type="expression" dxfId="3228" priority="1953" stopIfTrue="1">
      <formula>$I13="TTL"</formula>
    </cfRule>
  </conditionalFormatting>
  <conditionalFormatting sqref="M13:M14">
    <cfRule type="expression" dxfId="3227" priority="1952" stopIfTrue="1">
      <formula>$I13="TTL"</formula>
    </cfRule>
  </conditionalFormatting>
  <conditionalFormatting sqref="M13:M14">
    <cfRule type="expression" dxfId="3226" priority="1951" stopIfTrue="1">
      <formula>$I13="TTL"</formula>
    </cfRule>
  </conditionalFormatting>
  <conditionalFormatting sqref="M13:M14">
    <cfRule type="expression" dxfId="3225" priority="1950" stopIfTrue="1">
      <formula>$I13="TTL"</formula>
    </cfRule>
  </conditionalFormatting>
  <conditionalFormatting sqref="M13:M14">
    <cfRule type="expression" dxfId="3224" priority="1949" stopIfTrue="1">
      <formula>$I13="TTL"</formula>
    </cfRule>
  </conditionalFormatting>
  <conditionalFormatting sqref="M13:M14">
    <cfRule type="expression" dxfId="3223" priority="1948" stopIfTrue="1">
      <formula>$I13="TTL"</formula>
    </cfRule>
  </conditionalFormatting>
  <conditionalFormatting sqref="M13:M14">
    <cfRule type="expression" dxfId="3222" priority="1947" stopIfTrue="1">
      <formula>$I13="TTL"</formula>
    </cfRule>
  </conditionalFormatting>
  <conditionalFormatting sqref="M13:M14">
    <cfRule type="expression" dxfId="3221" priority="1946" stopIfTrue="1">
      <formula>$I13="TTL"</formula>
    </cfRule>
  </conditionalFormatting>
  <conditionalFormatting sqref="M13:M14">
    <cfRule type="expression" dxfId="3220" priority="1945" stopIfTrue="1">
      <formula>$I13="TTL"</formula>
    </cfRule>
  </conditionalFormatting>
  <conditionalFormatting sqref="M13:M14">
    <cfRule type="expression" dxfId="3219" priority="1944" stopIfTrue="1">
      <formula>$I13="TTL"</formula>
    </cfRule>
  </conditionalFormatting>
  <conditionalFormatting sqref="M13:M14">
    <cfRule type="expression" dxfId="3218" priority="1943" stopIfTrue="1">
      <formula>$I13="TTL"</formula>
    </cfRule>
  </conditionalFormatting>
  <conditionalFormatting sqref="M13:M14">
    <cfRule type="expression" dxfId="3217" priority="1942" stopIfTrue="1">
      <formula>$I13="TTL"</formula>
    </cfRule>
  </conditionalFormatting>
  <conditionalFormatting sqref="M13:M14">
    <cfRule type="expression" dxfId="3216" priority="1941" stopIfTrue="1">
      <formula>$I13="TTL"</formula>
    </cfRule>
  </conditionalFormatting>
  <conditionalFormatting sqref="M13:M14">
    <cfRule type="expression" dxfId="3215" priority="1940" stopIfTrue="1">
      <formula>$I13="TTL"</formula>
    </cfRule>
  </conditionalFormatting>
  <conditionalFormatting sqref="M13:M14">
    <cfRule type="expression" dxfId="3214" priority="1939" stopIfTrue="1">
      <formula>$I13="TTL"</formula>
    </cfRule>
  </conditionalFormatting>
  <conditionalFormatting sqref="M13:M14">
    <cfRule type="expression" dxfId="3213" priority="1938" stopIfTrue="1">
      <formula>$I13="TTL"</formula>
    </cfRule>
  </conditionalFormatting>
  <conditionalFormatting sqref="M13:M14">
    <cfRule type="expression" dxfId="3212" priority="1937" stopIfTrue="1">
      <formula>$I13="TTL"</formula>
    </cfRule>
  </conditionalFormatting>
  <conditionalFormatting sqref="M13:M14">
    <cfRule type="expression" dxfId="3211" priority="1936" stopIfTrue="1">
      <formula>$I13="TTL"</formula>
    </cfRule>
  </conditionalFormatting>
  <conditionalFormatting sqref="M13:M14">
    <cfRule type="expression" dxfId="3210" priority="1935" stopIfTrue="1">
      <formula>$I13="TTL"</formula>
    </cfRule>
  </conditionalFormatting>
  <conditionalFormatting sqref="M13:M14">
    <cfRule type="expression" dxfId="3209" priority="1934" stopIfTrue="1">
      <formula>$I13="TTL"</formula>
    </cfRule>
  </conditionalFormatting>
  <conditionalFormatting sqref="M13:M14">
    <cfRule type="expression" dxfId="3208" priority="1933" stopIfTrue="1">
      <formula>$I13="TTL"</formula>
    </cfRule>
  </conditionalFormatting>
  <conditionalFormatting sqref="M13:M14">
    <cfRule type="expression" dxfId="3207" priority="1932" stopIfTrue="1">
      <formula>$I13="TTL"</formula>
    </cfRule>
  </conditionalFormatting>
  <conditionalFormatting sqref="M13:M14">
    <cfRule type="expression" dxfId="3206" priority="1931" stopIfTrue="1">
      <formula>$I13="TTL"</formula>
    </cfRule>
  </conditionalFormatting>
  <conditionalFormatting sqref="M13:M14">
    <cfRule type="expression" dxfId="3205" priority="1930" stopIfTrue="1">
      <formula>$I13="TTL"</formula>
    </cfRule>
  </conditionalFormatting>
  <conditionalFormatting sqref="M13:M14">
    <cfRule type="expression" dxfId="3204" priority="1929" stopIfTrue="1">
      <formula>$I13="TTL"</formula>
    </cfRule>
  </conditionalFormatting>
  <conditionalFormatting sqref="M13:M14">
    <cfRule type="expression" dxfId="3203" priority="1928" stopIfTrue="1">
      <formula>$I13="TTL"</formula>
    </cfRule>
  </conditionalFormatting>
  <conditionalFormatting sqref="M13:M14">
    <cfRule type="expression" dxfId="3202" priority="1927" stopIfTrue="1">
      <formula>$I13="TTL"</formula>
    </cfRule>
  </conditionalFormatting>
  <conditionalFormatting sqref="M13:M14">
    <cfRule type="expression" dxfId="3201" priority="1926" stopIfTrue="1">
      <formula>$I13="TTL"</formula>
    </cfRule>
  </conditionalFormatting>
  <conditionalFormatting sqref="M13:M14">
    <cfRule type="expression" dxfId="3200" priority="1925" stopIfTrue="1">
      <formula>$I13="TTL"</formula>
    </cfRule>
  </conditionalFormatting>
  <conditionalFormatting sqref="M13:M14">
    <cfRule type="expression" dxfId="3199" priority="1924" stopIfTrue="1">
      <formula>$I13="TTL"</formula>
    </cfRule>
  </conditionalFormatting>
  <conditionalFormatting sqref="M13:M14">
    <cfRule type="expression" dxfId="3198" priority="1923" stopIfTrue="1">
      <formula>$I13="TTL"</formula>
    </cfRule>
  </conditionalFormatting>
  <conditionalFormatting sqref="M13:M14">
    <cfRule type="expression" dxfId="3197" priority="1922" stopIfTrue="1">
      <formula>$I13="TTL"</formula>
    </cfRule>
  </conditionalFormatting>
  <conditionalFormatting sqref="M13:M14">
    <cfRule type="expression" dxfId="3196" priority="1921" stopIfTrue="1">
      <formula>$I13="TTL"</formula>
    </cfRule>
  </conditionalFormatting>
  <conditionalFormatting sqref="M13:M14">
    <cfRule type="expression" dxfId="3195" priority="1920" stopIfTrue="1">
      <formula>$I13="TTL"</formula>
    </cfRule>
  </conditionalFormatting>
  <conditionalFormatting sqref="M13:M14">
    <cfRule type="expression" dxfId="3194" priority="1919" stopIfTrue="1">
      <formula>$I13="TTL"</formula>
    </cfRule>
  </conditionalFormatting>
  <conditionalFormatting sqref="M13:M14">
    <cfRule type="expression" dxfId="3193" priority="1918" stopIfTrue="1">
      <formula>$I13="TTL"</formula>
    </cfRule>
  </conditionalFormatting>
  <conditionalFormatting sqref="M13:M14">
    <cfRule type="expression" dxfId="3192" priority="1917" stopIfTrue="1">
      <formula>$I13="TTL"</formula>
    </cfRule>
  </conditionalFormatting>
  <conditionalFormatting sqref="M13:M14">
    <cfRule type="expression" dxfId="3191" priority="1916" stopIfTrue="1">
      <formula>$I13="TTL"</formula>
    </cfRule>
  </conditionalFormatting>
  <conditionalFormatting sqref="M13:M14">
    <cfRule type="expression" dxfId="3190" priority="1915" stopIfTrue="1">
      <formula>$I13="TTL"</formula>
    </cfRule>
  </conditionalFormatting>
  <conditionalFormatting sqref="M13:M14">
    <cfRule type="expression" dxfId="3189" priority="1914" stopIfTrue="1">
      <formula>$I13="TTL"</formula>
    </cfRule>
  </conditionalFormatting>
  <conditionalFormatting sqref="M13:M14">
    <cfRule type="expression" dxfId="3188" priority="1913" stopIfTrue="1">
      <formula>$I13="TTL"</formula>
    </cfRule>
  </conditionalFormatting>
  <conditionalFormatting sqref="M13:M14">
    <cfRule type="expression" dxfId="3187" priority="1912" stopIfTrue="1">
      <formula>$I13="TTL"</formula>
    </cfRule>
  </conditionalFormatting>
  <conditionalFormatting sqref="M13:M14">
    <cfRule type="expression" dxfId="3186" priority="1911" stopIfTrue="1">
      <formula>$I13="TTL"</formula>
    </cfRule>
  </conditionalFormatting>
  <conditionalFormatting sqref="M13:M14">
    <cfRule type="expression" dxfId="3185" priority="1910" stopIfTrue="1">
      <formula>$I13="TTL"</formula>
    </cfRule>
  </conditionalFormatting>
  <conditionalFormatting sqref="M13:M14">
    <cfRule type="expression" dxfId="3184" priority="1909" stopIfTrue="1">
      <formula>$I13="TTL"</formula>
    </cfRule>
  </conditionalFormatting>
  <conditionalFormatting sqref="M13:M14">
    <cfRule type="expression" dxfId="3183" priority="1908" stopIfTrue="1">
      <formula>$I13="TTL"</formula>
    </cfRule>
  </conditionalFormatting>
  <conditionalFormatting sqref="M13:M14">
    <cfRule type="expression" dxfId="3182" priority="1907" stopIfTrue="1">
      <formula>$I13="TTL"</formula>
    </cfRule>
  </conditionalFormatting>
  <conditionalFormatting sqref="M13:M14">
    <cfRule type="expression" dxfId="3181" priority="1906" stopIfTrue="1">
      <formula>$I13="TTL"</formula>
    </cfRule>
  </conditionalFormatting>
  <conditionalFormatting sqref="M13:M14">
    <cfRule type="expression" dxfId="3180" priority="1905" stopIfTrue="1">
      <formula>$I13="TTL"</formula>
    </cfRule>
  </conditionalFormatting>
  <conditionalFormatting sqref="M13:M14">
    <cfRule type="expression" dxfId="3179" priority="1904" stopIfTrue="1">
      <formula>$I13="TTL"</formula>
    </cfRule>
  </conditionalFormatting>
  <conditionalFormatting sqref="M13:M14">
    <cfRule type="expression" dxfId="3178" priority="1903" stopIfTrue="1">
      <formula>$I13="TTL"</formula>
    </cfRule>
  </conditionalFormatting>
  <conditionalFormatting sqref="M13:M14">
    <cfRule type="expression" dxfId="3177" priority="1902" stopIfTrue="1">
      <formula>$I13="TTL"</formula>
    </cfRule>
  </conditionalFormatting>
  <conditionalFormatting sqref="M13:M14">
    <cfRule type="expression" dxfId="3176" priority="1901" stopIfTrue="1">
      <formula>$I13="TTL"</formula>
    </cfRule>
  </conditionalFormatting>
  <conditionalFormatting sqref="M13:M14">
    <cfRule type="expression" dxfId="3175" priority="1900" stopIfTrue="1">
      <formula>$I13="TTL"</formula>
    </cfRule>
  </conditionalFormatting>
  <conditionalFormatting sqref="M13:M14">
    <cfRule type="expression" dxfId="3174" priority="1899" stopIfTrue="1">
      <formula>$I13="TTL"</formula>
    </cfRule>
  </conditionalFormatting>
  <conditionalFormatting sqref="M13:M14">
    <cfRule type="expression" dxfId="3173" priority="1898" stopIfTrue="1">
      <formula>$I13="TTL"</formula>
    </cfRule>
  </conditionalFormatting>
  <conditionalFormatting sqref="M13:M14">
    <cfRule type="expression" dxfId="3172" priority="1897" stopIfTrue="1">
      <formula>$I13="TTL"</formula>
    </cfRule>
  </conditionalFormatting>
  <conditionalFormatting sqref="M13:M14">
    <cfRule type="expression" dxfId="3171" priority="1896" stopIfTrue="1">
      <formula>$I13="TTL"</formula>
    </cfRule>
  </conditionalFormatting>
  <conditionalFormatting sqref="M13:M14">
    <cfRule type="expression" dxfId="3170" priority="1895" stopIfTrue="1">
      <formula>$I13="TTL"</formula>
    </cfRule>
  </conditionalFormatting>
  <conditionalFormatting sqref="M13:M14">
    <cfRule type="expression" dxfId="3169" priority="1894" stopIfTrue="1">
      <formula>$I13="TTL"</formula>
    </cfRule>
  </conditionalFormatting>
  <conditionalFormatting sqref="M13:M14">
    <cfRule type="expression" dxfId="3168" priority="1893" stopIfTrue="1">
      <formula>$I13="TTL"</formula>
    </cfRule>
  </conditionalFormatting>
  <conditionalFormatting sqref="M13:M14">
    <cfRule type="expression" dxfId="3167" priority="1892" stopIfTrue="1">
      <formula>$I13="TTL"</formula>
    </cfRule>
  </conditionalFormatting>
  <conditionalFormatting sqref="M13:M14">
    <cfRule type="expression" dxfId="3166" priority="1891" stopIfTrue="1">
      <formula>$I13="TTL"</formula>
    </cfRule>
  </conditionalFormatting>
  <conditionalFormatting sqref="M13:M14">
    <cfRule type="expression" dxfId="3165" priority="1890" stopIfTrue="1">
      <formula>$I13="TTL"</formula>
    </cfRule>
  </conditionalFormatting>
  <conditionalFormatting sqref="M13:M14">
    <cfRule type="expression" dxfId="3164" priority="1889" stopIfTrue="1">
      <formula>$I13="TTL"</formula>
    </cfRule>
  </conditionalFormatting>
  <conditionalFormatting sqref="M13:M14">
    <cfRule type="expression" dxfId="3163" priority="1888" stopIfTrue="1">
      <formula>$I13="TTL"</formula>
    </cfRule>
  </conditionalFormatting>
  <conditionalFormatting sqref="M13:M14">
    <cfRule type="expression" dxfId="3162" priority="1887" stopIfTrue="1">
      <formula>$I13="TTL"</formula>
    </cfRule>
  </conditionalFormatting>
  <conditionalFormatting sqref="M13:M14">
    <cfRule type="expression" dxfId="3161" priority="1886" stopIfTrue="1">
      <formula>$I13="TTL"</formula>
    </cfRule>
  </conditionalFormatting>
  <conditionalFormatting sqref="M13:M14">
    <cfRule type="expression" dxfId="3160" priority="1885" stopIfTrue="1">
      <formula>$I13="TTL"</formula>
    </cfRule>
  </conditionalFormatting>
  <conditionalFormatting sqref="M13:M14">
    <cfRule type="expression" dxfId="3159" priority="1884" stopIfTrue="1">
      <formula>$I13="TTL"</formula>
    </cfRule>
  </conditionalFormatting>
  <conditionalFormatting sqref="M13:M14">
    <cfRule type="expression" dxfId="3158" priority="1883" stopIfTrue="1">
      <formula>$I13="TTL"</formula>
    </cfRule>
  </conditionalFormatting>
  <conditionalFormatting sqref="M13:M14">
    <cfRule type="expression" dxfId="3157" priority="1882" stopIfTrue="1">
      <formula>$I13="TTL"</formula>
    </cfRule>
  </conditionalFormatting>
  <conditionalFormatting sqref="M13:M14">
    <cfRule type="expression" dxfId="3156" priority="1881" stopIfTrue="1">
      <formula>$I13="TTL"</formula>
    </cfRule>
  </conditionalFormatting>
  <conditionalFormatting sqref="M13:M14">
    <cfRule type="expression" dxfId="3155" priority="1880" stopIfTrue="1">
      <formula>$I13="TTL"</formula>
    </cfRule>
  </conditionalFormatting>
  <conditionalFormatting sqref="M13:M14">
    <cfRule type="expression" dxfId="3154" priority="1879" stopIfTrue="1">
      <formula>$I13="TTL"</formula>
    </cfRule>
  </conditionalFormatting>
  <conditionalFormatting sqref="M13:M14">
    <cfRule type="expression" dxfId="3153" priority="1878" stopIfTrue="1">
      <formula>$I13="TTL"</formula>
    </cfRule>
  </conditionalFormatting>
  <conditionalFormatting sqref="M13:M14">
    <cfRule type="expression" dxfId="3152" priority="1877" stopIfTrue="1">
      <formula>$I13="TTL"</formula>
    </cfRule>
  </conditionalFormatting>
  <conditionalFormatting sqref="M13:M14">
    <cfRule type="expression" dxfId="3151" priority="1876" stopIfTrue="1">
      <formula>$I13="TTL"</formula>
    </cfRule>
  </conditionalFormatting>
  <conditionalFormatting sqref="M13:M14">
    <cfRule type="expression" dxfId="3150" priority="1875" stopIfTrue="1">
      <formula>$I13="TTL"</formula>
    </cfRule>
  </conditionalFormatting>
  <conditionalFormatting sqref="M13:M14">
    <cfRule type="expression" dxfId="3149" priority="1874" stopIfTrue="1">
      <formula>$I13="TTL"</formula>
    </cfRule>
  </conditionalFormatting>
  <conditionalFormatting sqref="M13:M14">
    <cfRule type="expression" dxfId="3148" priority="1873" stopIfTrue="1">
      <formula>$I13="TTL"</formula>
    </cfRule>
  </conditionalFormatting>
  <conditionalFormatting sqref="M13:M14">
    <cfRule type="expression" dxfId="3147" priority="1872" stopIfTrue="1">
      <formula>$I13="TTL"</formula>
    </cfRule>
  </conditionalFormatting>
  <conditionalFormatting sqref="M13:M14">
    <cfRule type="expression" dxfId="3146" priority="1871" stopIfTrue="1">
      <formula>$I13="TTL"</formula>
    </cfRule>
  </conditionalFormatting>
  <conditionalFormatting sqref="M13:M14">
    <cfRule type="expression" dxfId="3145" priority="1870" stopIfTrue="1">
      <formula>$I13="TTL"</formula>
    </cfRule>
  </conditionalFormatting>
  <conditionalFormatting sqref="M13:M14">
    <cfRule type="expression" dxfId="3144" priority="1869" stopIfTrue="1">
      <formula>$I13="TTL"</formula>
    </cfRule>
  </conditionalFormatting>
  <conditionalFormatting sqref="M13:M14">
    <cfRule type="expression" dxfId="3143" priority="1868" stopIfTrue="1">
      <formula>$I13="TTL"</formula>
    </cfRule>
  </conditionalFormatting>
  <conditionalFormatting sqref="M13:M14">
    <cfRule type="expression" dxfId="3142" priority="1867" stopIfTrue="1">
      <formula>$I13="TTL"</formula>
    </cfRule>
  </conditionalFormatting>
  <conditionalFormatting sqref="M13:M14">
    <cfRule type="expression" dxfId="3141" priority="1866" stopIfTrue="1">
      <formula>$I13="TTL"</formula>
    </cfRule>
  </conditionalFormatting>
  <conditionalFormatting sqref="M13:M14">
    <cfRule type="expression" dxfId="3140" priority="1865" stopIfTrue="1">
      <formula>$I13="TTL"</formula>
    </cfRule>
  </conditionalFormatting>
  <conditionalFormatting sqref="M13:M14">
    <cfRule type="expression" dxfId="3139" priority="1864" stopIfTrue="1">
      <formula>$I13="TTL"</formula>
    </cfRule>
  </conditionalFormatting>
  <conditionalFormatting sqref="M13:M14">
    <cfRule type="expression" dxfId="3138" priority="1863" stopIfTrue="1">
      <formula>$I13="TTL"</formula>
    </cfRule>
  </conditionalFormatting>
  <conditionalFormatting sqref="M13:M14">
    <cfRule type="expression" dxfId="3137" priority="1862" stopIfTrue="1">
      <formula>$I13="TTL"</formula>
    </cfRule>
  </conditionalFormatting>
  <conditionalFormatting sqref="M13:M14">
    <cfRule type="expression" dxfId="3136" priority="1861" stopIfTrue="1">
      <formula>$I13="TTL"</formula>
    </cfRule>
  </conditionalFormatting>
  <conditionalFormatting sqref="M13:M14">
    <cfRule type="expression" dxfId="3135" priority="1860" stopIfTrue="1">
      <formula>$I13="TTL"</formula>
    </cfRule>
  </conditionalFormatting>
  <conditionalFormatting sqref="M13:M14">
    <cfRule type="expression" dxfId="3134" priority="1859" stopIfTrue="1">
      <formula>$I13="TTL"</formula>
    </cfRule>
  </conditionalFormatting>
  <conditionalFormatting sqref="M13:M14">
    <cfRule type="expression" dxfId="3133" priority="1858" stopIfTrue="1">
      <formula>$I13="TTL"</formula>
    </cfRule>
  </conditionalFormatting>
  <conditionalFormatting sqref="M13:M14">
    <cfRule type="expression" dxfId="3132" priority="1857" stopIfTrue="1">
      <formula>$I13="TTL"</formula>
    </cfRule>
  </conditionalFormatting>
  <conditionalFormatting sqref="M13:M14">
    <cfRule type="expression" dxfId="3131" priority="1856" stopIfTrue="1">
      <formula>$I13="TTL"</formula>
    </cfRule>
  </conditionalFormatting>
  <conditionalFormatting sqref="M13:M14">
    <cfRule type="expression" dxfId="3130" priority="1855" stopIfTrue="1">
      <formula>$I13="TTL"</formula>
    </cfRule>
  </conditionalFormatting>
  <conditionalFormatting sqref="M13:M14">
    <cfRule type="expression" dxfId="3129" priority="1854" stopIfTrue="1">
      <formula>$I13="TTL"</formula>
    </cfRule>
  </conditionalFormatting>
  <conditionalFormatting sqref="M13:M14">
    <cfRule type="expression" dxfId="3128" priority="1853" stopIfTrue="1">
      <formula>$I13="TTL"</formula>
    </cfRule>
  </conditionalFormatting>
  <conditionalFormatting sqref="M13:M14">
    <cfRule type="expression" dxfId="3127" priority="1852" stopIfTrue="1">
      <formula>$I13="TTL"</formula>
    </cfRule>
  </conditionalFormatting>
  <conditionalFormatting sqref="M13:M14">
    <cfRule type="expression" dxfId="3126" priority="1851" stopIfTrue="1">
      <formula>$I13="TTL"</formula>
    </cfRule>
  </conditionalFormatting>
  <conditionalFormatting sqref="M13:M14">
    <cfRule type="expression" dxfId="3125" priority="1850" stopIfTrue="1">
      <formula>$I13="TTL"</formula>
    </cfRule>
  </conditionalFormatting>
  <conditionalFormatting sqref="M13:M14">
    <cfRule type="expression" dxfId="3124" priority="1849" stopIfTrue="1">
      <formula>$I13="TTL"</formula>
    </cfRule>
  </conditionalFormatting>
  <conditionalFormatting sqref="M10:M11">
    <cfRule type="expression" dxfId="3123" priority="1848" stopIfTrue="1">
      <formula>$I10="TTL"</formula>
    </cfRule>
  </conditionalFormatting>
  <conditionalFormatting sqref="M10:M11">
    <cfRule type="expression" dxfId="3122" priority="1847" stopIfTrue="1">
      <formula>$I10="TTL"</formula>
    </cfRule>
  </conditionalFormatting>
  <conditionalFormatting sqref="M10:M11">
    <cfRule type="expression" dxfId="3121" priority="1846" stopIfTrue="1">
      <formula>$I10="TTL"</formula>
    </cfRule>
  </conditionalFormatting>
  <conditionalFormatting sqref="M10:M11">
    <cfRule type="expression" dxfId="3120" priority="1845" stopIfTrue="1">
      <formula>$I10="TTL"</formula>
    </cfRule>
  </conditionalFormatting>
  <conditionalFormatting sqref="M10:M11">
    <cfRule type="expression" dxfId="3119" priority="1844" stopIfTrue="1">
      <formula>$I10="TTL"</formula>
    </cfRule>
  </conditionalFormatting>
  <conditionalFormatting sqref="M10:M11">
    <cfRule type="expression" dxfId="3118" priority="1843" stopIfTrue="1">
      <formula>$I10="TTL"</formula>
    </cfRule>
  </conditionalFormatting>
  <conditionalFormatting sqref="M10:M11">
    <cfRule type="expression" dxfId="3117" priority="1842" stopIfTrue="1">
      <formula>$I10="TTL"</formula>
    </cfRule>
  </conditionalFormatting>
  <conditionalFormatting sqref="M10:M11">
    <cfRule type="expression" dxfId="3116" priority="1841" stopIfTrue="1">
      <formula>$I10="TTL"</formula>
    </cfRule>
  </conditionalFormatting>
  <conditionalFormatting sqref="M10:M11">
    <cfRule type="expression" dxfId="3115" priority="1840" stopIfTrue="1">
      <formula>$I10="TTL"</formula>
    </cfRule>
  </conditionalFormatting>
  <conditionalFormatting sqref="M10:M11">
    <cfRule type="expression" dxfId="3114" priority="1839" stopIfTrue="1">
      <formula>$I10="TTL"</formula>
    </cfRule>
  </conditionalFormatting>
  <conditionalFormatting sqref="M10:M11">
    <cfRule type="expression" dxfId="3113" priority="1838" stopIfTrue="1">
      <formula>$I10="TTL"</formula>
    </cfRule>
  </conditionalFormatting>
  <conditionalFormatting sqref="M10:M11">
    <cfRule type="expression" dxfId="3112" priority="1837" stopIfTrue="1">
      <formula>$I10="TTL"</formula>
    </cfRule>
  </conditionalFormatting>
  <conditionalFormatting sqref="M10:M11">
    <cfRule type="expression" dxfId="3111" priority="1836" stopIfTrue="1">
      <formula>$I10="TTL"</formula>
    </cfRule>
  </conditionalFormatting>
  <conditionalFormatting sqref="M10:M11">
    <cfRule type="expression" dxfId="3110" priority="1835" stopIfTrue="1">
      <formula>$I10="TTL"</formula>
    </cfRule>
  </conditionalFormatting>
  <conditionalFormatting sqref="M10:M11">
    <cfRule type="expression" dxfId="3109" priority="1834" stopIfTrue="1">
      <formula>$I10="TTL"</formula>
    </cfRule>
  </conditionalFormatting>
  <conditionalFormatting sqref="M10:M11">
    <cfRule type="expression" dxfId="3108" priority="1833" stopIfTrue="1">
      <formula>$I10="TTL"</formula>
    </cfRule>
  </conditionalFormatting>
  <conditionalFormatting sqref="M10:M11">
    <cfRule type="expression" dxfId="3107" priority="1832" stopIfTrue="1">
      <formula>$I10="TTL"</formula>
    </cfRule>
  </conditionalFormatting>
  <conditionalFormatting sqref="M10:M11">
    <cfRule type="expression" dxfId="3106" priority="1831" stopIfTrue="1">
      <formula>$I10="TTL"</formula>
    </cfRule>
  </conditionalFormatting>
  <conditionalFormatting sqref="M10:M11">
    <cfRule type="expression" dxfId="3105" priority="1830" stopIfTrue="1">
      <formula>$I10="TTL"</formula>
    </cfRule>
  </conditionalFormatting>
  <conditionalFormatting sqref="M10:M11">
    <cfRule type="expression" dxfId="3104" priority="1829" stopIfTrue="1">
      <formula>$I10="TTL"</formula>
    </cfRule>
  </conditionalFormatting>
  <conditionalFormatting sqref="M10:M11">
    <cfRule type="expression" dxfId="3103" priority="1828" stopIfTrue="1">
      <formula>$I10="TTL"</formula>
    </cfRule>
  </conditionalFormatting>
  <conditionalFormatting sqref="M10:M11">
    <cfRule type="expression" dxfId="3102" priority="1827" stopIfTrue="1">
      <formula>$I10="TTL"</formula>
    </cfRule>
  </conditionalFormatting>
  <conditionalFormatting sqref="M10:M11">
    <cfRule type="expression" dxfId="3101" priority="1826" stopIfTrue="1">
      <formula>$I10="TTL"</formula>
    </cfRule>
  </conditionalFormatting>
  <conditionalFormatting sqref="M10:M11">
    <cfRule type="expression" dxfId="3100" priority="1825" stopIfTrue="1">
      <formula>$I10="TTL"</formula>
    </cfRule>
  </conditionalFormatting>
  <conditionalFormatting sqref="M10:M11">
    <cfRule type="expression" dxfId="3099" priority="1824" stopIfTrue="1">
      <formula>$I10="TTL"</formula>
    </cfRule>
  </conditionalFormatting>
  <conditionalFormatting sqref="M10:M11">
    <cfRule type="expression" dxfId="3098" priority="1823" stopIfTrue="1">
      <formula>$I10="TTL"</formula>
    </cfRule>
  </conditionalFormatting>
  <conditionalFormatting sqref="M10:M11">
    <cfRule type="expression" dxfId="3097" priority="1822" stopIfTrue="1">
      <formula>$I10="TTL"</formula>
    </cfRule>
  </conditionalFormatting>
  <conditionalFormatting sqref="M10:M11">
    <cfRule type="expression" dxfId="3096" priority="1821" stopIfTrue="1">
      <formula>$I10="TTL"</formula>
    </cfRule>
  </conditionalFormatting>
  <conditionalFormatting sqref="M10:M11">
    <cfRule type="expression" dxfId="3095" priority="1820" stopIfTrue="1">
      <formula>$I10="TTL"</formula>
    </cfRule>
  </conditionalFormatting>
  <conditionalFormatting sqref="M10:M11">
    <cfRule type="expression" dxfId="3094" priority="1819" stopIfTrue="1">
      <formula>$I10="TTL"</formula>
    </cfRule>
  </conditionalFormatting>
  <conditionalFormatting sqref="M10:M11">
    <cfRule type="expression" dxfId="3093" priority="1818" stopIfTrue="1">
      <formula>$I10="TTL"</formula>
    </cfRule>
  </conditionalFormatting>
  <conditionalFormatting sqref="M10:M11">
    <cfRule type="expression" dxfId="3092" priority="1817" stopIfTrue="1">
      <formula>$I10="TTL"</formula>
    </cfRule>
  </conditionalFormatting>
  <conditionalFormatting sqref="M10:M11">
    <cfRule type="expression" dxfId="3091" priority="1816" stopIfTrue="1">
      <formula>$I10="TTL"</formula>
    </cfRule>
  </conditionalFormatting>
  <conditionalFormatting sqref="M10:M11">
    <cfRule type="expression" dxfId="3090" priority="1815" stopIfTrue="1">
      <formula>$I10="TTL"</formula>
    </cfRule>
  </conditionalFormatting>
  <conditionalFormatting sqref="M10:M11">
    <cfRule type="expression" dxfId="3089" priority="1814" stopIfTrue="1">
      <formula>$I10="TTL"</formula>
    </cfRule>
  </conditionalFormatting>
  <conditionalFormatting sqref="M10:M11">
    <cfRule type="expression" dxfId="3088" priority="1813" stopIfTrue="1">
      <formula>$I10="TTL"</formula>
    </cfRule>
  </conditionalFormatting>
  <conditionalFormatting sqref="M10:M11">
    <cfRule type="expression" dxfId="3087" priority="1812" stopIfTrue="1">
      <formula>$I10="TTL"</formula>
    </cfRule>
  </conditionalFormatting>
  <conditionalFormatting sqref="M10:M11">
    <cfRule type="expression" dxfId="3086" priority="1811" stopIfTrue="1">
      <formula>$I10="TTL"</formula>
    </cfRule>
  </conditionalFormatting>
  <conditionalFormatting sqref="M10:M11">
    <cfRule type="expression" dxfId="3085" priority="1810" stopIfTrue="1">
      <formula>$I10="TTL"</formula>
    </cfRule>
  </conditionalFormatting>
  <conditionalFormatting sqref="M10:M11">
    <cfRule type="expression" dxfId="3084" priority="1809" stopIfTrue="1">
      <formula>$I10="TTL"</formula>
    </cfRule>
  </conditionalFormatting>
  <conditionalFormatting sqref="M10:M11">
    <cfRule type="expression" dxfId="3083" priority="1808" stopIfTrue="1">
      <formula>$I10="TTL"</formula>
    </cfRule>
  </conditionalFormatting>
  <conditionalFormatting sqref="M10:M11">
    <cfRule type="expression" dxfId="3082" priority="1807" stopIfTrue="1">
      <formula>$I10="TTL"</formula>
    </cfRule>
  </conditionalFormatting>
  <conditionalFormatting sqref="M10:M11">
    <cfRule type="expression" dxfId="3081" priority="1806" stopIfTrue="1">
      <formula>$I10="TTL"</formula>
    </cfRule>
  </conditionalFormatting>
  <conditionalFormatting sqref="M10:M11">
    <cfRule type="expression" dxfId="3080" priority="1805" stopIfTrue="1">
      <formula>$I10="TTL"</formula>
    </cfRule>
  </conditionalFormatting>
  <conditionalFormatting sqref="M10:M11">
    <cfRule type="expression" dxfId="3079" priority="1804" stopIfTrue="1">
      <formula>$I10="TTL"</formula>
    </cfRule>
  </conditionalFormatting>
  <conditionalFormatting sqref="M10:M11">
    <cfRule type="expression" dxfId="3078" priority="1803" stopIfTrue="1">
      <formula>$I10="TTL"</formula>
    </cfRule>
  </conditionalFormatting>
  <conditionalFormatting sqref="M10:M11">
    <cfRule type="expression" dxfId="3077" priority="1802" stopIfTrue="1">
      <formula>$I10="TTL"</formula>
    </cfRule>
  </conditionalFormatting>
  <conditionalFormatting sqref="M10:M11">
    <cfRule type="expression" dxfId="3076" priority="1801" stopIfTrue="1">
      <formula>$I10="TTL"</formula>
    </cfRule>
  </conditionalFormatting>
  <conditionalFormatting sqref="M10:M11">
    <cfRule type="expression" dxfId="3075" priority="1800" stopIfTrue="1">
      <formula>$I10="TTL"</formula>
    </cfRule>
  </conditionalFormatting>
  <conditionalFormatting sqref="M10:M11">
    <cfRule type="expression" dxfId="3074" priority="1799" stopIfTrue="1">
      <formula>$I10="TTL"</formula>
    </cfRule>
  </conditionalFormatting>
  <conditionalFormatting sqref="M10:M11">
    <cfRule type="expression" dxfId="3073" priority="1798" stopIfTrue="1">
      <formula>$I10="TTL"</formula>
    </cfRule>
  </conditionalFormatting>
  <conditionalFormatting sqref="M10:M11">
    <cfRule type="expression" dxfId="3072" priority="1797" stopIfTrue="1">
      <formula>$I10="TTL"</formula>
    </cfRule>
  </conditionalFormatting>
  <conditionalFormatting sqref="M10:M11">
    <cfRule type="expression" dxfId="3071" priority="1796" stopIfTrue="1">
      <formula>$I10="TTL"</formula>
    </cfRule>
  </conditionalFormatting>
  <conditionalFormatting sqref="M10:M11">
    <cfRule type="expression" dxfId="3070" priority="1795" stopIfTrue="1">
      <formula>$I10="TTL"</formula>
    </cfRule>
  </conditionalFormatting>
  <conditionalFormatting sqref="M10:M11">
    <cfRule type="expression" dxfId="3069" priority="1794" stopIfTrue="1">
      <formula>$I10="TTL"</formula>
    </cfRule>
  </conditionalFormatting>
  <conditionalFormatting sqref="M10:M11">
    <cfRule type="expression" dxfId="3068" priority="1793" stopIfTrue="1">
      <formula>$I10="TTL"</formula>
    </cfRule>
  </conditionalFormatting>
  <conditionalFormatting sqref="M10:M11">
    <cfRule type="expression" dxfId="3067" priority="1792" stopIfTrue="1">
      <formula>$I10="TTL"</formula>
    </cfRule>
  </conditionalFormatting>
  <conditionalFormatting sqref="M10:M11">
    <cfRule type="expression" dxfId="3066" priority="1791" stopIfTrue="1">
      <formula>$I10="TTL"</formula>
    </cfRule>
  </conditionalFormatting>
  <conditionalFormatting sqref="M10:M11">
    <cfRule type="expression" dxfId="3065" priority="1790" stopIfTrue="1">
      <formula>$I10="TTL"</formula>
    </cfRule>
  </conditionalFormatting>
  <conditionalFormatting sqref="M10:M11">
    <cfRule type="expression" dxfId="3064" priority="1789" stopIfTrue="1">
      <formula>$I10="TTL"</formula>
    </cfRule>
  </conditionalFormatting>
  <conditionalFormatting sqref="M10:M12">
    <cfRule type="expression" dxfId="3063" priority="1788" stopIfTrue="1">
      <formula>$I10="TTL"</formula>
    </cfRule>
  </conditionalFormatting>
  <conditionalFormatting sqref="M10:M12">
    <cfRule type="expression" dxfId="3062" priority="1787" stopIfTrue="1">
      <formula>$I10="TTL"</formula>
    </cfRule>
  </conditionalFormatting>
  <conditionalFormatting sqref="M10:M12">
    <cfRule type="expression" dxfId="3061" priority="1786" stopIfTrue="1">
      <formula>$I10="TTL"</formula>
    </cfRule>
  </conditionalFormatting>
  <conditionalFormatting sqref="M10:M12">
    <cfRule type="expression" dxfId="3060" priority="1785" stopIfTrue="1">
      <formula>$I10="TTL"</formula>
    </cfRule>
  </conditionalFormatting>
  <conditionalFormatting sqref="M10:M12">
    <cfRule type="expression" dxfId="3059" priority="1784" stopIfTrue="1">
      <formula>$I10="TTL"</formula>
    </cfRule>
  </conditionalFormatting>
  <conditionalFormatting sqref="M10:M12">
    <cfRule type="expression" dxfId="3058" priority="1783" stopIfTrue="1">
      <formula>$I10="TTL"</formula>
    </cfRule>
  </conditionalFormatting>
  <conditionalFormatting sqref="M10:M12">
    <cfRule type="expression" dxfId="3057" priority="1782" stopIfTrue="1">
      <formula>$I10="TTL"</formula>
    </cfRule>
  </conditionalFormatting>
  <conditionalFormatting sqref="M10:M12">
    <cfRule type="expression" dxfId="3056" priority="1781" stopIfTrue="1">
      <formula>$I10="TTL"</formula>
    </cfRule>
  </conditionalFormatting>
  <conditionalFormatting sqref="M10:M12">
    <cfRule type="expression" dxfId="3055" priority="1780" stopIfTrue="1">
      <formula>$I10="TTL"</formula>
    </cfRule>
  </conditionalFormatting>
  <conditionalFormatting sqref="M10:M12">
    <cfRule type="expression" dxfId="3054" priority="1779" stopIfTrue="1">
      <formula>$I10="TTL"</formula>
    </cfRule>
  </conditionalFormatting>
  <conditionalFormatting sqref="M10:M12">
    <cfRule type="expression" dxfId="3053" priority="1778" stopIfTrue="1">
      <formula>$I10="TTL"</formula>
    </cfRule>
  </conditionalFormatting>
  <conditionalFormatting sqref="M10:M12">
    <cfRule type="expression" dxfId="3052" priority="1777" stopIfTrue="1">
      <formula>$I10="TTL"</formula>
    </cfRule>
  </conditionalFormatting>
  <conditionalFormatting sqref="M10:M12">
    <cfRule type="expression" dxfId="3051" priority="1776" stopIfTrue="1">
      <formula>$I10="TTL"</formula>
    </cfRule>
  </conditionalFormatting>
  <conditionalFormatting sqref="M10:M12">
    <cfRule type="expression" dxfId="3050" priority="1775" stopIfTrue="1">
      <formula>$I10="TTL"</formula>
    </cfRule>
  </conditionalFormatting>
  <conditionalFormatting sqref="M10:M12">
    <cfRule type="expression" dxfId="3049" priority="1774" stopIfTrue="1">
      <formula>$I10="TTL"</formula>
    </cfRule>
  </conditionalFormatting>
  <conditionalFormatting sqref="M10:M12">
    <cfRule type="expression" dxfId="3048" priority="1773" stopIfTrue="1">
      <formula>$I10="TTL"</formula>
    </cfRule>
  </conditionalFormatting>
  <conditionalFormatting sqref="M10:M12">
    <cfRule type="expression" dxfId="3047" priority="1772" stopIfTrue="1">
      <formula>$I10="TTL"</formula>
    </cfRule>
  </conditionalFormatting>
  <conditionalFormatting sqref="M10:M12">
    <cfRule type="expression" dxfId="3046" priority="1771" stopIfTrue="1">
      <formula>$I10="TTL"</formula>
    </cfRule>
  </conditionalFormatting>
  <conditionalFormatting sqref="M10:M12">
    <cfRule type="expression" dxfId="3045" priority="1770" stopIfTrue="1">
      <formula>$I10="TTL"</formula>
    </cfRule>
  </conditionalFormatting>
  <conditionalFormatting sqref="M10:M12">
    <cfRule type="expression" dxfId="3044" priority="1769" stopIfTrue="1">
      <formula>$I10="TTL"</formula>
    </cfRule>
  </conditionalFormatting>
  <conditionalFormatting sqref="M10:M12">
    <cfRule type="expression" dxfId="3043" priority="1768" stopIfTrue="1">
      <formula>$I10="TTL"</formula>
    </cfRule>
  </conditionalFormatting>
  <conditionalFormatting sqref="M10:M12">
    <cfRule type="expression" dxfId="3042" priority="1767" stopIfTrue="1">
      <formula>$I10="TTL"</formula>
    </cfRule>
  </conditionalFormatting>
  <conditionalFormatting sqref="M10:M12">
    <cfRule type="expression" dxfId="3041" priority="1766" stopIfTrue="1">
      <formula>$I10="TTL"</formula>
    </cfRule>
  </conditionalFormatting>
  <conditionalFormatting sqref="M10:M12">
    <cfRule type="expression" dxfId="3040" priority="1765" stopIfTrue="1">
      <formula>$I10="TTL"</formula>
    </cfRule>
  </conditionalFormatting>
  <conditionalFormatting sqref="M10:M12">
    <cfRule type="expression" dxfId="3039" priority="1764" stopIfTrue="1">
      <formula>$I10="TTL"</formula>
    </cfRule>
  </conditionalFormatting>
  <conditionalFormatting sqref="M10:M12">
    <cfRule type="expression" dxfId="3038" priority="1763" stopIfTrue="1">
      <formula>$I10="TTL"</formula>
    </cfRule>
  </conditionalFormatting>
  <conditionalFormatting sqref="M10:M12">
    <cfRule type="expression" dxfId="3037" priority="1762" stopIfTrue="1">
      <formula>$I10="TTL"</formula>
    </cfRule>
  </conditionalFormatting>
  <conditionalFormatting sqref="M10:M12">
    <cfRule type="expression" dxfId="3036" priority="1761" stopIfTrue="1">
      <formula>$I10="TTL"</formula>
    </cfRule>
  </conditionalFormatting>
  <conditionalFormatting sqref="M10:M12">
    <cfRule type="expression" dxfId="3035" priority="1760" stopIfTrue="1">
      <formula>$I10="TTL"</formula>
    </cfRule>
  </conditionalFormatting>
  <conditionalFormatting sqref="M10:M12">
    <cfRule type="expression" dxfId="3034" priority="1759" stopIfTrue="1">
      <formula>$I10="TTL"</formula>
    </cfRule>
  </conditionalFormatting>
  <conditionalFormatting sqref="M10:M12">
    <cfRule type="expression" dxfId="3033" priority="1758" stopIfTrue="1">
      <formula>$I10="TTL"</formula>
    </cfRule>
  </conditionalFormatting>
  <conditionalFormatting sqref="M10:M12">
    <cfRule type="expression" dxfId="3032" priority="1757" stopIfTrue="1">
      <formula>$I10="TTL"</formula>
    </cfRule>
  </conditionalFormatting>
  <conditionalFormatting sqref="M10:M12">
    <cfRule type="expression" dxfId="3031" priority="1756" stopIfTrue="1">
      <formula>$I10="TTL"</formula>
    </cfRule>
  </conditionalFormatting>
  <conditionalFormatting sqref="M10:M12">
    <cfRule type="expression" dxfId="3030" priority="1755" stopIfTrue="1">
      <formula>$I10="TTL"</formula>
    </cfRule>
  </conditionalFormatting>
  <conditionalFormatting sqref="M10:M12">
    <cfRule type="expression" dxfId="3029" priority="1754" stopIfTrue="1">
      <formula>$I10="TTL"</formula>
    </cfRule>
  </conditionalFormatting>
  <conditionalFormatting sqref="M10:M12">
    <cfRule type="expression" dxfId="3028" priority="1753" stopIfTrue="1">
      <formula>$I10="TTL"</formula>
    </cfRule>
  </conditionalFormatting>
  <conditionalFormatting sqref="M10:M12">
    <cfRule type="expression" dxfId="3027" priority="1752" stopIfTrue="1">
      <formula>$I10="TTL"</formula>
    </cfRule>
  </conditionalFormatting>
  <conditionalFormatting sqref="M10:M12">
    <cfRule type="expression" dxfId="3026" priority="1751" stopIfTrue="1">
      <formula>$I10="TTL"</formula>
    </cfRule>
  </conditionalFormatting>
  <conditionalFormatting sqref="M10:M12">
    <cfRule type="expression" dxfId="3025" priority="1750" stopIfTrue="1">
      <formula>$I10="TTL"</formula>
    </cfRule>
  </conditionalFormatting>
  <conditionalFormatting sqref="M10:M12">
    <cfRule type="expression" dxfId="3024" priority="1749" stopIfTrue="1">
      <formula>$I10="TTL"</formula>
    </cfRule>
  </conditionalFormatting>
  <conditionalFormatting sqref="M10:M12">
    <cfRule type="expression" dxfId="3023" priority="1748" stopIfTrue="1">
      <formula>$I10="TTL"</formula>
    </cfRule>
  </conditionalFormatting>
  <conditionalFormatting sqref="M10:M12">
    <cfRule type="expression" dxfId="3022" priority="1747" stopIfTrue="1">
      <formula>$I10="TTL"</formula>
    </cfRule>
  </conditionalFormatting>
  <conditionalFormatting sqref="M10:M12">
    <cfRule type="expression" dxfId="3021" priority="1746" stopIfTrue="1">
      <formula>$I10="TTL"</formula>
    </cfRule>
  </conditionalFormatting>
  <conditionalFormatting sqref="M10:M12">
    <cfRule type="expression" dxfId="3020" priority="1745" stopIfTrue="1">
      <formula>$I10="TTL"</formula>
    </cfRule>
  </conditionalFormatting>
  <conditionalFormatting sqref="M10:M12">
    <cfRule type="expression" dxfId="3019" priority="1744" stopIfTrue="1">
      <formula>$I10="TTL"</formula>
    </cfRule>
  </conditionalFormatting>
  <conditionalFormatting sqref="M10:M12">
    <cfRule type="expression" dxfId="3018" priority="1743" stopIfTrue="1">
      <formula>$I10="TTL"</formula>
    </cfRule>
  </conditionalFormatting>
  <conditionalFormatting sqref="M10:M12">
    <cfRule type="expression" dxfId="3017" priority="1742" stopIfTrue="1">
      <formula>$I10="TTL"</formula>
    </cfRule>
  </conditionalFormatting>
  <conditionalFormatting sqref="M10:M12">
    <cfRule type="expression" dxfId="3016" priority="1741" stopIfTrue="1">
      <formula>$I10="TTL"</formula>
    </cfRule>
  </conditionalFormatting>
  <conditionalFormatting sqref="M10:M12">
    <cfRule type="expression" dxfId="3015" priority="1740" stopIfTrue="1">
      <formula>$I10="TTL"</formula>
    </cfRule>
  </conditionalFormatting>
  <conditionalFormatting sqref="M10:M12">
    <cfRule type="expression" dxfId="3014" priority="1739" stopIfTrue="1">
      <formula>$I10="TTL"</formula>
    </cfRule>
  </conditionalFormatting>
  <conditionalFormatting sqref="M10:M12">
    <cfRule type="expression" dxfId="3013" priority="1738" stopIfTrue="1">
      <formula>$I10="TTL"</formula>
    </cfRule>
  </conditionalFormatting>
  <conditionalFormatting sqref="M10:M12">
    <cfRule type="expression" dxfId="3012" priority="1737" stopIfTrue="1">
      <formula>$I10="TTL"</formula>
    </cfRule>
  </conditionalFormatting>
  <conditionalFormatting sqref="M10:M12">
    <cfRule type="expression" dxfId="3011" priority="1736" stopIfTrue="1">
      <formula>$I10="TTL"</formula>
    </cfRule>
  </conditionalFormatting>
  <conditionalFormatting sqref="M10:M12">
    <cfRule type="expression" dxfId="3010" priority="1735" stopIfTrue="1">
      <formula>$I10="TTL"</formula>
    </cfRule>
  </conditionalFormatting>
  <conditionalFormatting sqref="M10:M12">
    <cfRule type="expression" dxfId="3009" priority="1734" stopIfTrue="1">
      <formula>$I10="TTL"</formula>
    </cfRule>
  </conditionalFormatting>
  <conditionalFormatting sqref="M10:M12">
    <cfRule type="expression" dxfId="3008" priority="1733" stopIfTrue="1">
      <formula>$I10="TTL"</formula>
    </cfRule>
  </conditionalFormatting>
  <conditionalFormatting sqref="M10:M12">
    <cfRule type="expression" dxfId="3007" priority="1732" stopIfTrue="1">
      <formula>$I10="TTL"</formula>
    </cfRule>
  </conditionalFormatting>
  <conditionalFormatting sqref="M10:M12">
    <cfRule type="expression" dxfId="3006" priority="1731" stopIfTrue="1">
      <formula>$I10="TTL"</formula>
    </cfRule>
  </conditionalFormatting>
  <conditionalFormatting sqref="M10:M12">
    <cfRule type="expression" dxfId="3005" priority="1730" stopIfTrue="1">
      <formula>$I10="TTL"</formula>
    </cfRule>
  </conditionalFormatting>
  <conditionalFormatting sqref="M10:M12">
    <cfRule type="expression" dxfId="3004" priority="1729" stopIfTrue="1">
      <formula>$I10="TTL"</formula>
    </cfRule>
  </conditionalFormatting>
  <conditionalFormatting sqref="M13:M14">
    <cfRule type="expression" dxfId="3003" priority="1728" stopIfTrue="1">
      <formula>$I13="TTL"</formula>
    </cfRule>
  </conditionalFormatting>
  <conditionalFormatting sqref="M13:M14">
    <cfRule type="expression" dxfId="3002" priority="1727" stopIfTrue="1">
      <formula>$I13="TTL"</formula>
    </cfRule>
  </conditionalFormatting>
  <conditionalFormatting sqref="M13:M14">
    <cfRule type="expression" dxfId="3001" priority="1726" stopIfTrue="1">
      <formula>$I13="TTL"</formula>
    </cfRule>
  </conditionalFormatting>
  <conditionalFormatting sqref="M13:M14">
    <cfRule type="expression" dxfId="3000" priority="1725" stopIfTrue="1">
      <formula>$I13="TTL"</formula>
    </cfRule>
  </conditionalFormatting>
  <conditionalFormatting sqref="M13:M14">
    <cfRule type="expression" dxfId="2999" priority="1724" stopIfTrue="1">
      <formula>$I13="TTL"</formula>
    </cfRule>
  </conditionalFormatting>
  <conditionalFormatting sqref="M13:M14">
    <cfRule type="expression" dxfId="2998" priority="1723" stopIfTrue="1">
      <formula>$I13="TTL"</formula>
    </cfRule>
  </conditionalFormatting>
  <conditionalFormatting sqref="M13:M14">
    <cfRule type="expression" dxfId="2997" priority="1722" stopIfTrue="1">
      <formula>$I13="TTL"</formula>
    </cfRule>
  </conditionalFormatting>
  <conditionalFormatting sqref="M13:M14">
    <cfRule type="expression" dxfId="2996" priority="1721" stopIfTrue="1">
      <formula>$I13="TTL"</formula>
    </cfRule>
  </conditionalFormatting>
  <conditionalFormatting sqref="M13:M14">
    <cfRule type="expression" dxfId="2995" priority="1720" stopIfTrue="1">
      <formula>$I13="TTL"</formula>
    </cfRule>
  </conditionalFormatting>
  <conditionalFormatting sqref="M13:M14">
    <cfRule type="expression" dxfId="2994" priority="1719" stopIfTrue="1">
      <formula>$I13="TTL"</formula>
    </cfRule>
  </conditionalFormatting>
  <conditionalFormatting sqref="M13:M14">
    <cfRule type="expression" dxfId="2993" priority="1718" stopIfTrue="1">
      <formula>$I13="TTL"</formula>
    </cfRule>
  </conditionalFormatting>
  <conditionalFormatting sqref="M13:M14">
    <cfRule type="expression" dxfId="2992" priority="1717" stopIfTrue="1">
      <formula>$I13="TTL"</formula>
    </cfRule>
  </conditionalFormatting>
  <conditionalFormatting sqref="M13:M14">
    <cfRule type="expression" dxfId="2991" priority="1716" stopIfTrue="1">
      <formula>$I13="TTL"</formula>
    </cfRule>
  </conditionalFormatting>
  <conditionalFormatting sqref="M13:M14">
    <cfRule type="expression" dxfId="2990" priority="1715" stopIfTrue="1">
      <formula>$I13="TTL"</formula>
    </cfRule>
  </conditionalFormatting>
  <conditionalFormatting sqref="M13:M14">
    <cfRule type="expression" dxfId="2989" priority="1714" stopIfTrue="1">
      <formula>$I13="TTL"</formula>
    </cfRule>
  </conditionalFormatting>
  <conditionalFormatting sqref="M13:M14">
    <cfRule type="expression" dxfId="2988" priority="1713" stopIfTrue="1">
      <formula>$I13="TTL"</formula>
    </cfRule>
  </conditionalFormatting>
  <conditionalFormatting sqref="M13:M14">
    <cfRule type="expression" dxfId="2987" priority="1712" stopIfTrue="1">
      <formula>$I13="TTL"</formula>
    </cfRule>
  </conditionalFormatting>
  <conditionalFormatting sqref="M13:M14">
    <cfRule type="expression" dxfId="2986" priority="1711" stopIfTrue="1">
      <formula>$I13="TTL"</formula>
    </cfRule>
  </conditionalFormatting>
  <conditionalFormatting sqref="M13:M14">
    <cfRule type="expression" dxfId="2985" priority="1710" stopIfTrue="1">
      <formula>$I13="TTL"</formula>
    </cfRule>
  </conditionalFormatting>
  <conditionalFormatting sqref="M13:M14">
    <cfRule type="expression" dxfId="2984" priority="1709" stopIfTrue="1">
      <formula>$I13="TTL"</formula>
    </cfRule>
  </conditionalFormatting>
  <conditionalFormatting sqref="M13:M14">
    <cfRule type="expression" dxfId="2983" priority="1708" stopIfTrue="1">
      <formula>$I13="TTL"</formula>
    </cfRule>
  </conditionalFormatting>
  <conditionalFormatting sqref="M13:M14">
    <cfRule type="expression" dxfId="2982" priority="1707" stopIfTrue="1">
      <formula>$I13="TTL"</formula>
    </cfRule>
  </conditionalFormatting>
  <conditionalFormatting sqref="M13:M14">
    <cfRule type="expression" dxfId="2981" priority="1706" stopIfTrue="1">
      <formula>$I13="TTL"</formula>
    </cfRule>
  </conditionalFormatting>
  <conditionalFormatting sqref="M13:M14">
    <cfRule type="expression" dxfId="2980" priority="1705" stopIfTrue="1">
      <formula>$I13="TTL"</formula>
    </cfRule>
  </conditionalFormatting>
  <conditionalFormatting sqref="M13:M14">
    <cfRule type="expression" dxfId="2979" priority="1704" stopIfTrue="1">
      <formula>$I13="TTL"</formula>
    </cfRule>
  </conditionalFormatting>
  <conditionalFormatting sqref="M13:M14">
    <cfRule type="expression" dxfId="2978" priority="1703" stopIfTrue="1">
      <formula>$I13="TTL"</formula>
    </cfRule>
  </conditionalFormatting>
  <conditionalFormatting sqref="M13:M14">
    <cfRule type="expression" dxfId="2977" priority="1702" stopIfTrue="1">
      <formula>$I13="TTL"</formula>
    </cfRule>
  </conditionalFormatting>
  <conditionalFormatting sqref="M13:M14">
    <cfRule type="expression" dxfId="2976" priority="1701" stopIfTrue="1">
      <formula>$I13="TTL"</formula>
    </cfRule>
  </conditionalFormatting>
  <conditionalFormatting sqref="M13:M14">
    <cfRule type="expression" dxfId="2975" priority="1700" stopIfTrue="1">
      <formula>$I13="TTL"</formula>
    </cfRule>
  </conditionalFormatting>
  <conditionalFormatting sqref="M13:M14">
    <cfRule type="expression" dxfId="2974" priority="1699" stopIfTrue="1">
      <formula>$I13="TTL"</formula>
    </cfRule>
  </conditionalFormatting>
  <conditionalFormatting sqref="M13:M14">
    <cfRule type="expression" dxfId="2973" priority="1698" stopIfTrue="1">
      <formula>$I13="TTL"</formula>
    </cfRule>
  </conditionalFormatting>
  <conditionalFormatting sqref="M13:M14">
    <cfRule type="expression" dxfId="2972" priority="1697" stopIfTrue="1">
      <formula>$I13="TTL"</formula>
    </cfRule>
  </conditionalFormatting>
  <conditionalFormatting sqref="M13:M14">
    <cfRule type="expression" dxfId="2971" priority="1696" stopIfTrue="1">
      <formula>$I13="TTL"</formula>
    </cfRule>
  </conditionalFormatting>
  <conditionalFormatting sqref="M13:M14">
    <cfRule type="expression" dxfId="2970" priority="1695" stopIfTrue="1">
      <formula>$I13="TTL"</formula>
    </cfRule>
  </conditionalFormatting>
  <conditionalFormatting sqref="M13:M14">
    <cfRule type="expression" dxfId="2969" priority="1694" stopIfTrue="1">
      <formula>$I13="TTL"</formula>
    </cfRule>
  </conditionalFormatting>
  <conditionalFormatting sqref="M13:M14">
    <cfRule type="expression" dxfId="2968" priority="1693" stopIfTrue="1">
      <formula>$I13="TTL"</formula>
    </cfRule>
  </conditionalFormatting>
  <conditionalFormatting sqref="M13:M14">
    <cfRule type="expression" dxfId="2967" priority="1692" stopIfTrue="1">
      <formula>$I13="TTL"</formula>
    </cfRule>
  </conditionalFormatting>
  <conditionalFormatting sqref="M13:M14">
    <cfRule type="expression" dxfId="2966" priority="1691" stopIfTrue="1">
      <formula>$I13="TTL"</formula>
    </cfRule>
  </conditionalFormatting>
  <conditionalFormatting sqref="M13:M14">
    <cfRule type="expression" dxfId="2965" priority="1690" stopIfTrue="1">
      <formula>$I13="TTL"</formula>
    </cfRule>
  </conditionalFormatting>
  <conditionalFormatting sqref="M13:M14">
    <cfRule type="expression" dxfId="2964" priority="1689" stopIfTrue="1">
      <formula>$I13="TTL"</formula>
    </cfRule>
  </conditionalFormatting>
  <conditionalFormatting sqref="M13:M14">
    <cfRule type="expression" dxfId="2963" priority="1688" stopIfTrue="1">
      <formula>$I13="TTL"</formula>
    </cfRule>
  </conditionalFormatting>
  <conditionalFormatting sqref="M13:M14">
    <cfRule type="expression" dxfId="2962" priority="1687" stopIfTrue="1">
      <formula>$I13="TTL"</formula>
    </cfRule>
  </conditionalFormatting>
  <conditionalFormatting sqref="M13:M14">
    <cfRule type="expression" dxfId="2961" priority="1686" stopIfTrue="1">
      <formula>$I13="TTL"</formula>
    </cfRule>
  </conditionalFormatting>
  <conditionalFormatting sqref="M13:M14">
    <cfRule type="expression" dxfId="2960" priority="1685" stopIfTrue="1">
      <formula>$I13="TTL"</formula>
    </cfRule>
  </conditionalFormatting>
  <conditionalFormatting sqref="M13:M14">
    <cfRule type="expression" dxfId="2959" priority="1684" stopIfTrue="1">
      <formula>$I13="TTL"</formula>
    </cfRule>
  </conditionalFormatting>
  <conditionalFormatting sqref="M13:M14">
    <cfRule type="expression" dxfId="2958" priority="1683" stopIfTrue="1">
      <formula>$I13="TTL"</formula>
    </cfRule>
  </conditionalFormatting>
  <conditionalFormatting sqref="M13:M14">
    <cfRule type="expression" dxfId="2957" priority="1682" stopIfTrue="1">
      <formula>$I13="TTL"</formula>
    </cfRule>
  </conditionalFormatting>
  <conditionalFormatting sqref="M13:M14">
    <cfRule type="expression" dxfId="2956" priority="1681" stopIfTrue="1">
      <formula>$I13="TTL"</formula>
    </cfRule>
  </conditionalFormatting>
  <conditionalFormatting sqref="M13:M14">
    <cfRule type="expression" dxfId="2955" priority="1680" stopIfTrue="1">
      <formula>$I13="TTL"</formula>
    </cfRule>
  </conditionalFormatting>
  <conditionalFormatting sqref="M13:M14">
    <cfRule type="expression" dxfId="2954" priority="1679" stopIfTrue="1">
      <formula>$I13="TTL"</formula>
    </cfRule>
  </conditionalFormatting>
  <conditionalFormatting sqref="M13:M14">
    <cfRule type="expression" dxfId="2953" priority="1678" stopIfTrue="1">
      <formula>$I13="TTL"</formula>
    </cfRule>
  </conditionalFormatting>
  <conditionalFormatting sqref="M13:M14">
    <cfRule type="expression" dxfId="2952" priority="1677" stopIfTrue="1">
      <formula>$I13="TTL"</formula>
    </cfRule>
  </conditionalFormatting>
  <conditionalFormatting sqref="M13:M14">
    <cfRule type="expression" dxfId="2951" priority="1676" stopIfTrue="1">
      <formula>$I13="TTL"</formula>
    </cfRule>
  </conditionalFormatting>
  <conditionalFormatting sqref="M13:M14">
    <cfRule type="expression" dxfId="2950" priority="1675" stopIfTrue="1">
      <formula>$I13="TTL"</formula>
    </cfRule>
  </conditionalFormatting>
  <conditionalFormatting sqref="M13:M14">
    <cfRule type="expression" dxfId="2949" priority="1674" stopIfTrue="1">
      <formula>$I13="TTL"</formula>
    </cfRule>
  </conditionalFormatting>
  <conditionalFormatting sqref="M13:M14">
    <cfRule type="expression" dxfId="2948" priority="1673" stopIfTrue="1">
      <formula>$I13="TTL"</formula>
    </cfRule>
  </conditionalFormatting>
  <conditionalFormatting sqref="M13:M14">
    <cfRule type="expression" dxfId="2947" priority="1672" stopIfTrue="1">
      <formula>$I13="TTL"</formula>
    </cfRule>
  </conditionalFormatting>
  <conditionalFormatting sqref="M13:M14">
    <cfRule type="expression" dxfId="2946" priority="1671" stopIfTrue="1">
      <formula>$I13="TTL"</formula>
    </cfRule>
  </conditionalFormatting>
  <conditionalFormatting sqref="M13:M14">
    <cfRule type="expression" dxfId="2945" priority="1670" stopIfTrue="1">
      <formula>$I13="TTL"</formula>
    </cfRule>
  </conditionalFormatting>
  <conditionalFormatting sqref="M13:M14">
    <cfRule type="expression" dxfId="2944" priority="1669" stopIfTrue="1">
      <formula>$I13="TTL"</formula>
    </cfRule>
  </conditionalFormatting>
  <conditionalFormatting sqref="M13:M14">
    <cfRule type="expression" dxfId="2943" priority="1668" stopIfTrue="1">
      <formula>$I13="TTL"</formula>
    </cfRule>
  </conditionalFormatting>
  <conditionalFormatting sqref="M13:M14">
    <cfRule type="expression" dxfId="2942" priority="1667" stopIfTrue="1">
      <formula>$I13="TTL"</formula>
    </cfRule>
  </conditionalFormatting>
  <conditionalFormatting sqref="M13:M14">
    <cfRule type="expression" dxfId="2941" priority="1666" stopIfTrue="1">
      <formula>$I13="TTL"</formula>
    </cfRule>
  </conditionalFormatting>
  <conditionalFormatting sqref="M13:M14">
    <cfRule type="expression" dxfId="2940" priority="1665" stopIfTrue="1">
      <formula>$I13="TTL"</formula>
    </cfRule>
  </conditionalFormatting>
  <conditionalFormatting sqref="M13:M14">
    <cfRule type="expression" dxfId="2939" priority="1664" stopIfTrue="1">
      <formula>$I13="TTL"</formula>
    </cfRule>
  </conditionalFormatting>
  <conditionalFormatting sqref="M13:M14">
    <cfRule type="expression" dxfId="2938" priority="1663" stopIfTrue="1">
      <formula>$I13="TTL"</formula>
    </cfRule>
  </conditionalFormatting>
  <conditionalFormatting sqref="M13:M14">
    <cfRule type="expression" dxfId="2937" priority="1662" stopIfTrue="1">
      <formula>$I13="TTL"</formula>
    </cfRule>
  </conditionalFormatting>
  <conditionalFormatting sqref="M13:M14">
    <cfRule type="expression" dxfId="2936" priority="1661" stopIfTrue="1">
      <formula>$I13="TTL"</formula>
    </cfRule>
  </conditionalFormatting>
  <conditionalFormatting sqref="M13:M14">
    <cfRule type="expression" dxfId="2935" priority="1660" stopIfTrue="1">
      <formula>$I13="TTL"</formula>
    </cfRule>
  </conditionalFormatting>
  <conditionalFormatting sqref="M13:M14">
    <cfRule type="expression" dxfId="2934" priority="1659" stopIfTrue="1">
      <formula>$I13="TTL"</formula>
    </cfRule>
  </conditionalFormatting>
  <conditionalFormatting sqref="M13:M14">
    <cfRule type="expression" dxfId="2933" priority="1658" stopIfTrue="1">
      <formula>$I13="TTL"</formula>
    </cfRule>
  </conditionalFormatting>
  <conditionalFormatting sqref="M13:M14">
    <cfRule type="expression" dxfId="2932" priority="1657" stopIfTrue="1">
      <formula>$I13="TTL"</formula>
    </cfRule>
  </conditionalFormatting>
  <conditionalFormatting sqref="M13:M14">
    <cfRule type="expression" dxfId="2931" priority="1656" stopIfTrue="1">
      <formula>$I13="TTL"</formula>
    </cfRule>
  </conditionalFormatting>
  <conditionalFormatting sqref="M13:M14">
    <cfRule type="expression" dxfId="2930" priority="1655" stopIfTrue="1">
      <formula>$I13="TTL"</formula>
    </cfRule>
  </conditionalFormatting>
  <conditionalFormatting sqref="M13:M14">
    <cfRule type="expression" dxfId="2929" priority="1654" stopIfTrue="1">
      <formula>$I13="TTL"</formula>
    </cfRule>
  </conditionalFormatting>
  <conditionalFormatting sqref="M13:M14">
    <cfRule type="expression" dxfId="2928" priority="1653" stopIfTrue="1">
      <formula>$I13="TTL"</formula>
    </cfRule>
  </conditionalFormatting>
  <conditionalFormatting sqref="M13:M14">
    <cfRule type="expression" dxfId="2927" priority="1652" stopIfTrue="1">
      <formula>$I13="TTL"</formula>
    </cfRule>
  </conditionalFormatting>
  <conditionalFormatting sqref="M13:M14">
    <cfRule type="expression" dxfId="2926" priority="1651" stopIfTrue="1">
      <formula>$I13="TTL"</formula>
    </cfRule>
  </conditionalFormatting>
  <conditionalFormatting sqref="M13:M14">
    <cfRule type="expression" dxfId="2925" priority="1650" stopIfTrue="1">
      <formula>$I13="TTL"</formula>
    </cfRule>
  </conditionalFormatting>
  <conditionalFormatting sqref="M13:M14">
    <cfRule type="expression" dxfId="2924" priority="1649" stopIfTrue="1">
      <formula>$I13="TTL"</formula>
    </cfRule>
  </conditionalFormatting>
  <conditionalFormatting sqref="M13:M14">
    <cfRule type="expression" dxfId="2923" priority="1648" stopIfTrue="1">
      <formula>$I13="TTL"</formula>
    </cfRule>
  </conditionalFormatting>
  <conditionalFormatting sqref="M13:M14">
    <cfRule type="expression" dxfId="2922" priority="1647" stopIfTrue="1">
      <formula>$I13="TTL"</formula>
    </cfRule>
  </conditionalFormatting>
  <conditionalFormatting sqref="M13:M14">
    <cfRule type="expression" dxfId="2921" priority="1646" stopIfTrue="1">
      <formula>$I13="TTL"</formula>
    </cfRule>
  </conditionalFormatting>
  <conditionalFormatting sqref="M13:M14">
    <cfRule type="expression" dxfId="2920" priority="1645" stopIfTrue="1">
      <formula>$I13="TTL"</formula>
    </cfRule>
  </conditionalFormatting>
  <conditionalFormatting sqref="M13:M14">
    <cfRule type="expression" dxfId="2919" priority="1644" stopIfTrue="1">
      <formula>$I13="TTL"</formula>
    </cfRule>
  </conditionalFormatting>
  <conditionalFormatting sqref="M13:M14">
    <cfRule type="expression" dxfId="2918" priority="1643" stopIfTrue="1">
      <formula>$I13="TTL"</formula>
    </cfRule>
  </conditionalFormatting>
  <conditionalFormatting sqref="M13:M14">
    <cfRule type="expression" dxfId="2917" priority="1642" stopIfTrue="1">
      <formula>$I13="TTL"</formula>
    </cfRule>
  </conditionalFormatting>
  <conditionalFormatting sqref="M13:M14">
    <cfRule type="expression" dxfId="2916" priority="1641" stopIfTrue="1">
      <formula>$I13="TTL"</formula>
    </cfRule>
  </conditionalFormatting>
  <conditionalFormatting sqref="M13:M14">
    <cfRule type="expression" dxfId="2915" priority="1640" stopIfTrue="1">
      <formula>$I13="TTL"</formula>
    </cfRule>
  </conditionalFormatting>
  <conditionalFormatting sqref="M13:M14">
    <cfRule type="expression" dxfId="2914" priority="1639" stopIfTrue="1">
      <formula>$I13="TTL"</formula>
    </cfRule>
  </conditionalFormatting>
  <conditionalFormatting sqref="M13:M14">
    <cfRule type="expression" dxfId="2913" priority="1638" stopIfTrue="1">
      <formula>$I13="TTL"</formula>
    </cfRule>
  </conditionalFormatting>
  <conditionalFormatting sqref="M13:M14">
    <cfRule type="expression" dxfId="2912" priority="1637" stopIfTrue="1">
      <formula>$I13="TTL"</formula>
    </cfRule>
  </conditionalFormatting>
  <conditionalFormatting sqref="M13:M14">
    <cfRule type="expression" dxfId="2911" priority="1636" stopIfTrue="1">
      <formula>$I13="TTL"</formula>
    </cfRule>
  </conditionalFormatting>
  <conditionalFormatting sqref="M13:M14">
    <cfRule type="expression" dxfId="2910" priority="1635" stopIfTrue="1">
      <formula>$I13="TTL"</formula>
    </cfRule>
  </conditionalFormatting>
  <conditionalFormatting sqref="M13:M14">
    <cfRule type="expression" dxfId="2909" priority="1634" stopIfTrue="1">
      <formula>$I13="TTL"</formula>
    </cfRule>
  </conditionalFormatting>
  <conditionalFormatting sqref="M13:M14">
    <cfRule type="expression" dxfId="2908" priority="1633" stopIfTrue="1">
      <formula>$I13="TTL"</formula>
    </cfRule>
  </conditionalFormatting>
  <conditionalFormatting sqref="M13:M14">
    <cfRule type="expression" dxfId="2907" priority="1632" stopIfTrue="1">
      <formula>$I13="TTL"</formula>
    </cfRule>
  </conditionalFormatting>
  <conditionalFormatting sqref="M13:M14">
    <cfRule type="expression" dxfId="2906" priority="1631" stopIfTrue="1">
      <formula>$I13="TTL"</formula>
    </cfRule>
  </conditionalFormatting>
  <conditionalFormatting sqref="M13:M14">
    <cfRule type="expression" dxfId="2905" priority="1630" stopIfTrue="1">
      <formula>$I13="TTL"</formula>
    </cfRule>
  </conditionalFormatting>
  <conditionalFormatting sqref="M13:M14">
    <cfRule type="expression" dxfId="2904" priority="1629" stopIfTrue="1">
      <formula>$I13="TTL"</formula>
    </cfRule>
  </conditionalFormatting>
  <conditionalFormatting sqref="M13:M14">
    <cfRule type="expression" dxfId="2903" priority="1628" stopIfTrue="1">
      <formula>$I13="TTL"</formula>
    </cfRule>
  </conditionalFormatting>
  <conditionalFormatting sqref="M13:M14">
    <cfRule type="expression" dxfId="2902" priority="1627" stopIfTrue="1">
      <formula>$I13="TTL"</formula>
    </cfRule>
  </conditionalFormatting>
  <conditionalFormatting sqref="M13:M14">
    <cfRule type="expression" dxfId="2901" priority="1626" stopIfTrue="1">
      <formula>$I13="TTL"</formula>
    </cfRule>
  </conditionalFormatting>
  <conditionalFormatting sqref="M13:M14">
    <cfRule type="expression" dxfId="2900" priority="1625" stopIfTrue="1">
      <formula>$I13="TTL"</formula>
    </cfRule>
  </conditionalFormatting>
  <conditionalFormatting sqref="M13:M14">
    <cfRule type="expression" dxfId="2899" priority="1624" stopIfTrue="1">
      <formula>$I13="TTL"</formula>
    </cfRule>
  </conditionalFormatting>
  <conditionalFormatting sqref="M13:M14">
    <cfRule type="expression" dxfId="2898" priority="1623" stopIfTrue="1">
      <formula>$I13="TTL"</formula>
    </cfRule>
  </conditionalFormatting>
  <conditionalFormatting sqref="M13:M14">
    <cfRule type="expression" dxfId="2897" priority="1622" stopIfTrue="1">
      <formula>$I13="TTL"</formula>
    </cfRule>
  </conditionalFormatting>
  <conditionalFormatting sqref="M13:M14">
    <cfRule type="expression" dxfId="2896" priority="1621" stopIfTrue="1">
      <formula>$I13="TTL"</formula>
    </cfRule>
  </conditionalFormatting>
  <conditionalFormatting sqref="M13:M14">
    <cfRule type="expression" dxfId="2895" priority="1620" stopIfTrue="1">
      <formula>$I13="TTL"</formula>
    </cfRule>
  </conditionalFormatting>
  <conditionalFormatting sqref="M13:M14">
    <cfRule type="expression" dxfId="2894" priority="1619" stopIfTrue="1">
      <formula>$I13="TTL"</formula>
    </cfRule>
  </conditionalFormatting>
  <conditionalFormatting sqref="M13:M14">
    <cfRule type="expression" dxfId="2893" priority="1618" stopIfTrue="1">
      <formula>$I13="TTL"</formula>
    </cfRule>
  </conditionalFormatting>
  <conditionalFormatting sqref="M13:M14">
    <cfRule type="expression" dxfId="2892" priority="1617" stopIfTrue="1">
      <formula>$I13="TTL"</formula>
    </cfRule>
  </conditionalFormatting>
  <conditionalFormatting sqref="M13:M14">
    <cfRule type="expression" dxfId="2891" priority="1616" stopIfTrue="1">
      <formula>$I13="TTL"</formula>
    </cfRule>
  </conditionalFormatting>
  <conditionalFormatting sqref="M13:M14">
    <cfRule type="expression" dxfId="2890" priority="1615" stopIfTrue="1">
      <formula>$I13="TTL"</formula>
    </cfRule>
  </conditionalFormatting>
  <conditionalFormatting sqref="M13:M14">
    <cfRule type="expression" dxfId="2889" priority="1614" stopIfTrue="1">
      <formula>$I13="TTL"</formula>
    </cfRule>
  </conditionalFormatting>
  <conditionalFormatting sqref="M13:M14">
    <cfRule type="expression" dxfId="2888" priority="1613" stopIfTrue="1">
      <formula>$I13="TTL"</formula>
    </cfRule>
  </conditionalFormatting>
  <conditionalFormatting sqref="M13:M14">
    <cfRule type="expression" dxfId="2887" priority="1612" stopIfTrue="1">
      <formula>$I13="TTL"</formula>
    </cfRule>
  </conditionalFormatting>
  <conditionalFormatting sqref="M13:M14">
    <cfRule type="expression" dxfId="2886" priority="1611" stopIfTrue="1">
      <formula>$I13="TTL"</formula>
    </cfRule>
  </conditionalFormatting>
  <conditionalFormatting sqref="M13:M14">
    <cfRule type="expression" dxfId="2885" priority="1610" stopIfTrue="1">
      <formula>$I13="TTL"</formula>
    </cfRule>
  </conditionalFormatting>
  <conditionalFormatting sqref="M13:M14">
    <cfRule type="expression" dxfId="2884" priority="1609" stopIfTrue="1">
      <formula>$I13="TTL"</formula>
    </cfRule>
  </conditionalFormatting>
  <conditionalFormatting sqref="M13:M14">
    <cfRule type="expression" dxfId="2883" priority="1608" stopIfTrue="1">
      <formula>$I13="TTL"</formula>
    </cfRule>
  </conditionalFormatting>
  <conditionalFormatting sqref="M13:M14">
    <cfRule type="expression" dxfId="2882" priority="1607" stopIfTrue="1">
      <formula>$I13="TTL"</formula>
    </cfRule>
  </conditionalFormatting>
  <conditionalFormatting sqref="M13:M14">
    <cfRule type="expression" dxfId="2881" priority="1606" stopIfTrue="1">
      <formula>$I13="TTL"</formula>
    </cfRule>
  </conditionalFormatting>
  <conditionalFormatting sqref="M13:M14">
    <cfRule type="expression" dxfId="2880" priority="1605" stopIfTrue="1">
      <formula>$I13="TTL"</formula>
    </cfRule>
  </conditionalFormatting>
  <conditionalFormatting sqref="M13:M14">
    <cfRule type="expression" dxfId="2879" priority="1604" stopIfTrue="1">
      <formula>$I13="TTL"</formula>
    </cfRule>
  </conditionalFormatting>
  <conditionalFormatting sqref="M13:M14">
    <cfRule type="expression" dxfId="2878" priority="1603" stopIfTrue="1">
      <formula>$I13="TTL"</formula>
    </cfRule>
  </conditionalFormatting>
  <conditionalFormatting sqref="M13:M14">
    <cfRule type="expression" dxfId="2877" priority="1602" stopIfTrue="1">
      <formula>$I13="TTL"</formula>
    </cfRule>
  </conditionalFormatting>
  <conditionalFormatting sqref="M13:M14">
    <cfRule type="expression" dxfId="2876" priority="1601" stopIfTrue="1">
      <formula>$I13="TTL"</formula>
    </cfRule>
  </conditionalFormatting>
  <conditionalFormatting sqref="M13:M14">
    <cfRule type="expression" dxfId="2875" priority="1600" stopIfTrue="1">
      <formula>$I13="TTL"</formula>
    </cfRule>
  </conditionalFormatting>
  <conditionalFormatting sqref="M13:M14">
    <cfRule type="expression" dxfId="2874" priority="1599" stopIfTrue="1">
      <formula>$I13="TTL"</formula>
    </cfRule>
  </conditionalFormatting>
  <conditionalFormatting sqref="M13:M14">
    <cfRule type="expression" dxfId="2873" priority="1598" stopIfTrue="1">
      <formula>$I13="TTL"</formula>
    </cfRule>
  </conditionalFormatting>
  <conditionalFormatting sqref="M13:M14">
    <cfRule type="expression" dxfId="2872" priority="1597" stopIfTrue="1">
      <formula>$I13="TTL"</formula>
    </cfRule>
  </conditionalFormatting>
  <conditionalFormatting sqref="M13:M14">
    <cfRule type="expression" dxfId="2871" priority="1596" stopIfTrue="1">
      <formula>$I13="TTL"</formula>
    </cfRule>
  </conditionalFormatting>
  <conditionalFormatting sqref="M13:M14">
    <cfRule type="expression" dxfId="2870" priority="1595" stopIfTrue="1">
      <formula>$I13="TTL"</formula>
    </cfRule>
  </conditionalFormatting>
  <conditionalFormatting sqref="M13:M14">
    <cfRule type="expression" dxfId="2869" priority="1594" stopIfTrue="1">
      <formula>$I13="TTL"</formula>
    </cfRule>
  </conditionalFormatting>
  <conditionalFormatting sqref="M13:M14">
    <cfRule type="expression" dxfId="2868" priority="1593" stopIfTrue="1">
      <formula>$I13="TTL"</formula>
    </cfRule>
  </conditionalFormatting>
  <conditionalFormatting sqref="M13:M14">
    <cfRule type="expression" dxfId="2867" priority="1592" stopIfTrue="1">
      <formula>$I13="TTL"</formula>
    </cfRule>
  </conditionalFormatting>
  <conditionalFormatting sqref="M13:M14">
    <cfRule type="expression" dxfId="2866" priority="1591" stopIfTrue="1">
      <formula>$I13="TTL"</formula>
    </cfRule>
  </conditionalFormatting>
  <conditionalFormatting sqref="M13:M14">
    <cfRule type="expression" dxfId="2865" priority="1590" stopIfTrue="1">
      <formula>$I13="TTL"</formula>
    </cfRule>
  </conditionalFormatting>
  <conditionalFormatting sqref="M13:M14">
    <cfRule type="expression" dxfId="2864" priority="1589" stopIfTrue="1">
      <formula>$I13="TTL"</formula>
    </cfRule>
  </conditionalFormatting>
  <conditionalFormatting sqref="M13:M14">
    <cfRule type="expression" dxfId="2863" priority="1588" stopIfTrue="1">
      <formula>$I13="TTL"</formula>
    </cfRule>
  </conditionalFormatting>
  <conditionalFormatting sqref="M13:M14">
    <cfRule type="expression" dxfId="2862" priority="1587" stopIfTrue="1">
      <formula>$I13="TTL"</formula>
    </cfRule>
  </conditionalFormatting>
  <conditionalFormatting sqref="M13:M14">
    <cfRule type="expression" dxfId="2861" priority="1586" stopIfTrue="1">
      <formula>$I13="TTL"</formula>
    </cfRule>
  </conditionalFormatting>
  <conditionalFormatting sqref="M13:M14">
    <cfRule type="expression" dxfId="2860" priority="1585" stopIfTrue="1">
      <formula>$I13="TTL"</formula>
    </cfRule>
  </conditionalFormatting>
  <conditionalFormatting sqref="M13:M14">
    <cfRule type="expression" dxfId="2859" priority="1584" stopIfTrue="1">
      <formula>$I13="TTL"</formula>
    </cfRule>
  </conditionalFormatting>
  <conditionalFormatting sqref="M13:M14">
    <cfRule type="expression" dxfId="2858" priority="1583" stopIfTrue="1">
      <formula>$I13="TTL"</formula>
    </cfRule>
  </conditionalFormatting>
  <conditionalFormatting sqref="M13:M14">
    <cfRule type="expression" dxfId="2857" priority="1582" stopIfTrue="1">
      <formula>$I13="TTL"</formula>
    </cfRule>
  </conditionalFormatting>
  <conditionalFormatting sqref="M13:M14">
    <cfRule type="expression" dxfId="2856" priority="1581" stopIfTrue="1">
      <formula>$I13="TTL"</formula>
    </cfRule>
  </conditionalFormatting>
  <conditionalFormatting sqref="M13:M14">
    <cfRule type="expression" dxfId="2855" priority="1580" stopIfTrue="1">
      <formula>$I13="TTL"</formula>
    </cfRule>
  </conditionalFormatting>
  <conditionalFormatting sqref="M13:M14">
    <cfRule type="expression" dxfId="2854" priority="1579" stopIfTrue="1">
      <formula>$I13="TTL"</formula>
    </cfRule>
  </conditionalFormatting>
  <conditionalFormatting sqref="M13:M14">
    <cfRule type="expression" dxfId="2853" priority="1578" stopIfTrue="1">
      <formula>$I13="TTL"</formula>
    </cfRule>
  </conditionalFormatting>
  <conditionalFormatting sqref="M13:M14">
    <cfRule type="expression" dxfId="2852" priority="1577" stopIfTrue="1">
      <formula>$I13="TTL"</formula>
    </cfRule>
  </conditionalFormatting>
  <conditionalFormatting sqref="M13:M14">
    <cfRule type="expression" dxfId="2851" priority="1576" stopIfTrue="1">
      <formula>$I13="TTL"</formula>
    </cfRule>
  </conditionalFormatting>
  <conditionalFormatting sqref="M13:M14">
    <cfRule type="expression" dxfId="2850" priority="1575" stopIfTrue="1">
      <formula>$I13="TTL"</formula>
    </cfRule>
  </conditionalFormatting>
  <conditionalFormatting sqref="M13:M14">
    <cfRule type="expression" dxfId="2849" priority="1574" stopIfTrue="1">
      <formula>$I13="TTL"</formula>
    </cfRule>
  </conditionalFormatting>
  <conditionalFormatting sqref="M13:M14">
    <cfRule type="expression" dxfId="2848" priority="1573" stopIfTrue="1">
      <formula>$I13="TTL"</formula>
    </cfRule>
  </conditionalFormatting>
  <conditionalFormatting sqref="M13:M14">
    <cfRule type="expression" dxfId="2847" priority="1572" stopIfTrue="1">
      <formula>$I13="TTL"</formula>
    </cfRule>
  </conditionalFormatting>
  <conditionalFormatting sqref="M13:M14">
    <cfRule type="expression" dxfId="2846" priority="1571" stopIfTrue="1">
      <formula>$I13="TTL"</formula>
    </cfRule>
  </conditionalFormatting>
  <conditionalFormatting sqref="M13:M14">
    <cfRule type="expression" dxfId="2845" priority="1570" stopIfTrue="1">
      <formula>$I13="TTL"</formula>
    </cfRule>
  </conditionalFormatting>
  <conditionalFormatting sqref="M13:M14">
    <cfRule type="expression" dxfId="2844" priority="1569" stopIfTrue="1">
      <formula>$I13="TTL"</formula>
    </cfRule>
  </conditionalFormatting>
  <conditionalFormatting sqref="M13:M14">
    <cfRule type="expression" dxfId="2843" priority="1568" stopIfTrue="1">
      <formula>$I13="TTL"</formula>
    </cfRule>
  </conditionalFormatting>
  <conditionalFormatting sqref="M13:M14">
    <cfRule type="expression" dxfId="2842" priority="1567" stopIfTrue="1">
      <formula>$I13="TTL"</formula>
    </cfRule>
  </conditionalFormatting>
  <conditionalFormatting sqref="M13:M14">
    <cfRule type="expression" dxfId="2841" priority="1566" stopIfTrue="1">
      <formula>$I13="TTL"</formula>
    </cfRule>
  </conditionalFormatting>
  <conditionalFormatting sqref="M13:M14">
    <cfRule type="expression" dxfId="2840" priority="1565" stopIfTrue="1">
      <formula>$I13="TTL"</formula>
    </cfRule>
  </conditionalFormatting>
  <conditionalFormatting sqref="M13:M14">
    <cfRule type="expression" dxfId="2839" priority="1564" stopIfTrue="1">
      <formula>$I13="TTL"</formula>
    </cfRule>
  </conditionalFormatting>
  <conditionalFormatting sqref="M13:M14">
    <cfRule type="expression" dxfId="2838" priority="1563" stopIfTrue="1">
      <formula>$I13="TTL"</formula>
    </cfRule>
  </conditionalFormatting>
  <conditionalFormatting sqref="M13:M14">
    <cfRule type="expression" dxfId="2837" priority="1562" stopIfTrue="1">
      <formula>$I13="TTL"</formula>
    </cfRule>
  </conditionalFormatting>
  <conditionalFormatting sqref="M13:M14">
    <cfRule type="expression" dxfId="2836" priority="1561" stopIfTrue="1">
      <formula>$I13="TTL"</formula>
    </cfRule>
  </conditionalFormatting>
  <conditionalFormatting sqref="M13:M14">
    <cfRule type="expression" dxfId="2835" priority="1560" stopIfTrue="1">
      <formula>$I13="TTL"</formula>
    </cfRule>
  </conditionalFormatting>
  <conditionalFormatting sqref="M13:M14">
    <cfRule type="expression" dxfId="2834" priority="1559" stopIfTrue="1">
      <formula>$I13="TTL"</formula>
    </cfRule>
  </conditionalFormatting>
  <conditionalFormatting sqref="M13:M14">
    <cfRule type="expression" dxfId="2833" priority="1558" stopIfTrue="1">
      <formula>$I13="TTL"</formula>
    </cfRule>
  </conditionalFormatting>
  <conditionalFormatting sqref="M13:M14">
    <cfRule type="expression" dxfId="2832" priority="1557" stopIfTrue="1">
      <formula>$I13="TTL"</formula>
    </cfRule>
  </conditionalFormatting>
  <conditionalFormatting sqref="M13:M14">
    <cfRule type="expression" dxfId="2831" priority="1556" stopIfTrue="1">
      <formula>$I13="TTL"</formula>
    </cfRule>
  </conditionalFormatting>
  <conditionalFormatting sqref="M13:M14">
    <cfRule type="expression" dxfId="2830" priority="1555" stopIfTrue="1">
      <formula>$I13="TTL"</formula>
    </cfRule>
  </conditionalFormatting>
  <conditionalFormatting sqref="M13:M14">
    <cfRule type="expression" dxfId="2829" priority="1554" stopIfTrue="1">
      <formula>$I13="TTL"</formula>
    </cfRule>
  </conditionalFormatting>
  <conditionalFormatting sqref="M13:M14">
    <cfRule type="expression" dxfId="2828" priority="1553" stopIfTrue="1">
      <formula>$I13="TTL"</formula>
    </cfRule>
  </conditionalFormatting>
  <conditionalFormatting sqref="M13:M14">
    <cfRule type="expression" dxfId="2827" priority="1552" stopIfTrue="1">
      <formula>$I13="TTL"</formula>
    </cfRule>
  </conditionalFormatting>
  <conditionalFormatting sqref="M13:M14">
    <cfRule type="expression" dxfId="2826" priority="1551" stopIfTrue="1">
      <formula>$I13="TTL"</formula>
    </cfRule>
  </conditionalFormatting>
  <conditionalFormatting sqref="M13:M14">
    <cfRule type="expression" dxfId="2825" priority="1550" stopIfTrue="1">
      <formula>$I13="TTL"</formula>
    </cfRule>
  </conditionalFormatting>
  <conditionalFormatting sqref="M13:M14">
    <cfRule type="expression" dxfId="2824" priority="1549" stopIfTrue="1">
      <formula>$I13="TTL"</formula>
    </cfRule>
  </conditionalFormatting>
  <conditionalFormatting sqref="M13:M14">
    <cfRule type="expression" dxfId="2823" priority="1548" stopIfTrue="1">
      <formula>$I13="TTL"</formula>
    </cfRule>
  </conditionalFormatting>
  <conditionalFormatting sqref="M13:M14">
    <cfRule type="expression" dxfId="2822" priority="1547" stopIfTrue="1">
      <formula>$I13="TTL"</formula>
    </cfRule>
  </conditionalFormatting>
  <conditionalFormatting sqref="M13:M14">
    <cfRule type="expression" dxfId="2821" priority="1546" stopIfTrue="1">
      <formula>$I13="TTL"</formula>
    </cfRule>
  </conditionalFormatting>
  <conditionalFormatting sqref="M13:M14">
    <cfRule type="expression" dxfId="2820" priority="1545" stopIfTrue="1">
      <formula>$I13="TTL"</formula>
    </cfRule>
  </conditionalFormatting>
  <conditionalFormatting sqref="M13:M14">
    <cfRule type="expression" dxfId="2819" priority="1544" stopIfTrue="1">
      <formula>$I13="TTL"</formula>
    </cfRule>
  </conditionalFormatting>
  <conditionalFormatting sqref="M13:M14">
    <cfRule type="expression" dxfId="2818" priority="1543" stopIfTrue="1">
      <formula>$I13="TTL"</formula>
    </cfRule>
  </conditionalFormatting>
  <conditionalFormatting sqref="M13:M14">
    <cfRule type="expression" dxfId="2817" priority="1542" stopIfTrue="1">
      <formula>$I13="TTL"</formula>
    </cfRule>
  </conditionalFormatting>
  <conditionalFormatting sqref="M13:M14">
    <cfRule type="expression" dxfId="2816" priority="1541" stopIfTrue="1">
      <formula>$I13="TTL"</formula>
    </cfRule>
  </conditionalFormatting>
  <conditionalFormatting sqref="M13:M14">
    <cfRule type="expression" dxfId="2815" priority="1540" stopIfTrue="1">
      <formula>$I13="TTL"</formula>
    </cfRule>
  </conditionalFormatting>
  <conditionalFormatting sqref="M13:M14">
    <cfRule type="expression" dxfId="2814" priority="1539" stopIfTrue="1">
      <formula>$I13="TTL"</formula>
    </cfRule>
  </conditionalFormatting>
  <conditionalFormatting sqref="M13:M14">
    <cfRule type="expression" dxfId="2813" priority="1538" stopIfTrue="1">
      <formula>$I13="TTL"</formula>
    </cfRule>
  </conditionalFormatting>
  <conditionalFormatting sqref="M13:M14">
    <cfRule type="expression" dxfId="2812" priority="1537" stopIfTrue="1">
      <formula>$I13="TTL"</formula>
    </cfRule>
  </conditionalFormatting>
  <conditionalFormatting sqref="M13:M14">
    <cfRule type="expression" dxfId="2811" priority="1536" stopIfTrue="1">
      <formula>$I13="TTL"</formula>
    </cfRule>
  </conditionalFormatting>
  <conditionalFormatting sqref="M13:M14">
    <cfRule type="expression" dxfId="2810" priority="1535" stopIfTrue="1">
      <formula>$I13="TTL"</formula>
    </cfRule>
  </conditionalFormatting>
  <conditionalFormatting sqref="M13:M14">
    <cfRule type="expression" dxfId="2809" priority="1534" stopIfTrue="1">
      <formula>$I13="TTL"</formula>
    </cfRule>
  </conditionalFormatting>
  <conditionalFormatting sqref="M13:M14">
    <cfRule type="expression" dxfId="2808" priority="1533" stopIfTrue="1">
      <formula>$I13="TTL"</formula>
    </cfRule>
  </conditionalFormatting>
  <conditionalFormatting sqref="M13:M14">
    <cfRule type="expression" dxfId="2807" priority="1532" stopIfTrue="1">
      <formula>$I13="TTL"</formula>
    </cfRule>
  </conditionalFormatting>
  <conditionalFormatting sqref="M13:M14">
    <cfRule type="expression" dxfId="2806" priority="1531" stopIfTrue="1">
      <formula>$I13="TTL"</formula>
    </cfRule>
  </conditionalFormatting>
  <conditionalFormatting sqref="M13:M14">
    <cfRule type="expression" dxfId="2805" priority="1530" stopIfTrue="1">
      <formula>$I13="TTL"</formula>
    </cfRule>
  </conditionalFormatting>
  <conditionalFormatting sqref="M13:M14">
    <cfRule type="expression" dxfId="2804" priority="1529" stopIfTrue="1">
      <formula>$I13="TTL"</formula>
    </cfRule>
  </conditionalFormatting>
  <conditionalFormatting sqref="M13:M14">
    <cfRule type="expression" dxfId="2803" priority="1528" stopIfTrue="1">
      <formula>$I13="TTL"</formula>
    </cfRule>
  </conditionalFormatting>
  <conditionalFormatting sqref="M13:M14">
    <cfRule type="expression" dxfId="2802" priority="1527" stopIfTrue="1">
      <formula>$I13="TTL"</formula>
    </cfRule>
  </conditionalFormatting>
  <conditionalFormatting sqref="M13:M14">
    <cfRule type="expression" dxfId="2801" priority="1526" stopIfTrue="1">
      <formula>$I13="TTL"</formula>
    </cfRule>
  </conditionalFormatting>
  <conditionalFormatting sqref="M13:M14">
    <cfRule type="expression" dxfId="2800" priority="1525" stopIfTrue="1">
      <formula>$I13="TTL"</formula>
    </cfRule>
  </conditionalFormatting>
  <conditionalFormatting sqref="M13:M14">
    <cfRule type="expression" dxfId="2799" priority="1524" stopIfTrue="1">
      <formula>$I13="TTL"</formula>
    </cfRule>
  </conditionalFormatting>
  <conditionalFormatting sqref="M13:M14">
    <cfRule type="expression" dxfId="2798" priority="1523" stopIfTrue="1">
      <formula>$I13="TTL"</formula>
    </cfRule>
  </conditionalFormatting>
  <conditionalFormatting sqref="M13:M14">
    <cfRule type="expression" dxfId="2797" priority="1522" stopIfTrue="1">
      <formula>$I13="TTL"</formula>
    </cfRule>
  </conditionalFormatting>
  <conditionalFormatting sqref="M13:M14">
    <cfRule type="expression" dxfId="2796" priority="1521" stopIfTrue="1">
      <formula>$I13="TTL"</formula>
    </cfRule>
  </conditionalFormatting>
  <conditionalFormatting sqref="M13:M14">
    <cfRule type="expression" dxfId="2795" priority="1520" stopIfTrue="1">
      <formula>$I13="TTL"</formula>
    </cfRule>
  </conditionalFormatting>
  <conditionalFormatting sqref="M13:M14">
    <cfRule type="expression" dxfId="2794" priority="1519" stopIfTrue="1">
      <formula>$I13="TTL"</formula>
    </cfRule>
  </conditionalFormatting>
  <conditionalFormatting sqref="M13:M14">
    <cfRule type="expression" dxfId="2793" priority="1518" stopIfTrue="1">
      <formula>$I13="TTL"</formula>
    </cfRule>
  </conditionalFormatting>
  <conditionalFormatting sqref="M13:M14">
    <cfRule type="expression" dxfId="2792" priority="1517" stopIfTrue="1">
      <formula>$I13="TTL"</formula>
    </cfRule>
  </conditionalFormatting>
  <conditionalFormatting sqref="M13:M14">
    <cfRule type="expression" dxfId="2791" priority="1516" stopIfTrue="1">
      <formula>$I13="TTL"</formula>
    </cfRule>
  </conditionalFormatting>
  <conditionalFormatting sqref="M13:M14">
    <cfRule type="expression" dxfId="2790" priority="1515" stopIfTrue="1">
      <formula>$I13="TTL"</formula>
    </cfRule>
  </conditionalFormatting>
  <conditionalFormatting sqref="M13:M14">
    <cfRule type="expression" dxfId="2789" priority="1514" stopIfTrue="1">
      <formula>$I13="TTL"</formula>
    </cfRule>
  </conditionalFormatting>
  <conditionalFormatting sqref="M13:M14">
    <cfRule type="expression" dxfId="2788" priority="1513" stopIfTrue="1">
      <formula>$I13="TTL"</formula>
    </cfRule>
  </conditionalFormatting>
  <conditionalFormatting sqref="M13:M14">
    <cfRule type="expression" dxfId="2787" priority="1512" stopIfTrue="1">
      <formula>$I13="TTL"</formula>
    </cfRule>
  </conditionalFormatting>
  <conditionalFormatting sqref="M13:M14">
    <cfRule type="expression" dxfId="2786" priority="1511" stopIfTrue="1">
      <formula>$I13="TTL"</formula>
    </cfRule>
  </conditionalFormatting>
  <conditionalFormatting sqref="M13:M14">
    <cfRule type="expression" dxfId="2785" priority="1510" stopIfTrue="1">
      <formula>$I13="TTL"</formula>
    </cfRule>
  </conditionalFormatting>
  <conditionalFormatting sqref="M13:M14">
    <cfRule type="expression" dxfId="2784" priority="1509" stopIfTrue="1">
      <formula>$I13="TTL"</formula>
    </cfRule>
  </conditionalFormatting>
  <conditionalFormatting sqref="M13:M14">
    <cfRule type="expression" dxfId="2783" priority="1508" stopIfTrue="1">
      <formula>$I13="TTL"</formula>
    </cfRule>
  </conditionalFormatting>
  <conditionalFormatting sqref="M13:M14">
    <cfRule type="expression" dxfId="2782" priority="1507" stopIfTrue="1">
      <formula>$I13="TTL"</formula>
    </cfRule>
  </conditionalFormatting>
  <conditionalFormatting sqref="M13:M14">
    <cfRule type="expression" dxfId="2781" priority="1506" stopIfTrue="1">
      <formula>$I13="TTL"</formula>
    </cfRule>
  </conditionalFormatting>
  <conditionalFormatting sqref="M13:M14">
    <cfRule type="expression" dxfId="2780" priority="1505" stopIfTrue="1">
      <formula>$I13="TTL"</formula>
    </cfRule>
  </conditionalFormatting>
  <conditionalFormatting sqref="M13:M14">
    <cfRule type="expression" dxfId="2779" priority="1504" stopIfTrue="1">
      <formula>$I13="TTL"</formula>
    </cfRule>
  </conditionalFormatting>
  <conditionalFormatting sqref="M13:M14">
    <cfRule type="expression" dxfId="2778" priority="1503" stopIfTrue="1">
      <formula>$I13="TTL"</formula>
    </cfRule>
  </conditionalFormatting>
  <conditionalFormatting sqref="M13:M14">
    <cfRule type="expression" dxfId="2777" priority="1502" stopIfTrue="1">
      <formula>$I13="TTL"</formula>
    </cfRule>
  </conditionalFormatting>
  <conditionalFormatting sqref="M13:M14">
    <cfRule type="expression" dxfId="2776" priority="1501" stopIfTrue="1">
      <formula>$I13="TTL"</formula>
    </cfRule>
  </conditionalFormatting>
  <conditionalFormatting sqref="M13:M14">
    <cfRule type="expression" dxfId="2775" priority="1500" stopIfTrue="1">
      <formula>$I13="TTL"</formula>
    </cfRule>
  </conditionalFormatting>
  <conditionalFormatting sqref="M13:M14">
    <cfRule type="expression" dxfId="2774" priority="1499" stopIfTrue="1">
      <formula>$I13="TTL"</formula>
    </cfRule>
  </conditionalFormatting>
  <conditionalFormatting sqref="M13:M14">
    <cfRule type="expression" dxfId="2773" priority="1498" stopIfTrue="1">
      <formula>$I13="TTL"</formula>
    </cfRule>
  </conditionalFormatting>
  <conditionalFormatting sqref="M13:M14">
    <cfRule type="expression" dxfId="2772" priority="1497" stopIfTrue="1">
      <formula>$I13="TTL"</formula>
    </cfRule>
  </conditionalFormatting>
  <conditionalFormatting sqref="M13:M14">
    <cfRule type="expression" dxfId="2771" priority="1496" stopIfTrue="1">
      <formula>$I13="TTL"</formula>
    </cfRule>
  </conditionalFormatting>
  <conditionalFormatting sqref="M13:M14">
    <cfRule type="expression" dxfId="2770" priority="1495" stopIfTrue="1">
      <formula>$I13="TTL"</formula>
    </cfRule>
  </conditionalFormatting>
  <conditionalFormatting sqref="M13:M14">
    <cfRule type="expression" dxfId="2769" priority="1494" stopIfTrue="1">
      <formula>$I13="TTL"</formula>
    </cfRule>
  </conditionalFormatting>
  <conditionalFormatting sqref="M13:M14">
    <cfRule type="expression" dxfId="2768" priority="1493" stopIfTrue="1">
      <formula>$I13="TTL"</formula>
    </cfRule>
  </conditionalFormatting>
  <conditionalFormatting sqref="M13:M14">
    <cfRule type="expression" dxfId="2767" priority="1492" stopIfTrue="1">
      <formula>$I13="TTL"</formula>
    </cfRule>
  </conditionalFormatting>
  <conditionalFormatting sqref="M13:M14">
    <cfRule type="expression" dxfId="2766" priority="1491" stopIfTrue="1">
      <formula>$I13="TTL"</formula>
    </cfRule>
  </conditionalFormatting>
  <conditionalFormatting sqref="M13:M14">
    <cfRule type="expression" dxfId="2765" priority="1490" stopIfTrue="1">
      <formula>$I13="TTL"</formula>
    </cfRule>
  </conditionalFormatting>
  <conditionalFormatting sqref="M13:M14">
    <cfRule type="expression" dxfId="2764" priority="1489" stopIfTrue="1">
      <formula>$I13="TTL"</formula>
    </cfRule>
  </conditionalFormatting>
  <conditionalFormatting sqref="M13:M14">
    <cfRule type="expression" dxfId="2763" priority="1488" stopIfTrue="1">
      <formula>$I13="TTL"</formula>
    </cfRule>
  </conditionalFormatting>
  <conditionalFormatting sqref="M13:M14">
    <cfRule type="expression" dxfId="2762" priority="1487" stopIfTrue="1">
      <formula>$I13="TTL"</formula>
    </cfRule>
  </conditionalFormatting>
  <conditionalFormatting sqref="M13:M14">
    <cfRule type="expression" dxfId="2761" priority="1486" stopIfTrue="1">
      <formula>$I13="TTL"</formula>
    </cfRule>
  </conditionalFormatting>
  <conditionalFormatting sqref="M13:M14">
    <cfRule type="expression" dxfId="2760" priority="1485" stopIfTrue="1">
      <formula>$I13="TTL"</formula>
    </cfRule>
  </conditionalFormatting>
  <conditionalFormatting sqref="M13:M14">
    <cfRule type="expression" dxfId="2759" priority="1484" stopIfTrue="1">
      <formula>$I13="TTL"</formula>
    </cfRule>
  </conditionalFormatting>
  <conditionalFormatting sqref="M13:M14">
    <cfRule type="expression" dxfId="2758" priority="1483" stopIfTrue="1">
      <formula>$I13="TTL"</formula>
    </cfRule>
  </conditionalFormatting>
  <conditionalFormatting sqref="M13:M14">
    <cfRule type="expression" dxfId="2757" priority="1482" stopIfTrue="1">
      <formula>$I13="TTL"</formula>
    </cfRule>
  </conditionalFormatting>
  <conditionalFormatting sqref="M13:M14">
    <cfRule type="expression" dxfId="2756" priority="1481" stopIfTrue="1">
      <formula>$I13="TTL"</formula>
    </cfRule>
  </conditionalFormatting>
  <conditionalFormatting sqref="M13:M14">
    <cfRule type="expression" dxfId="2755" priority="1480" stopIfTrue="1">
      <formula>$I13="TTL"</formula>
    </cfRule>
  </conditionalFormatting>
  <conditionalFormatting sqref="M13:M14">
    <cfRule type="expression" dxfId="2754" priority="1479" stopIfTrue="1">
      <formula>$I13="TTL"</formula>
    </cfRule>
  </conditionalFormatting>
  <conditionalFormatting sqref="M13:M14">
    <cfRule type="expression" dxfId="2753" priority="1478" stopIfTrue="1">
      <formula>$I13="TTL"</formula>
    </cfRule>
  </conditionalFormatting>
  <conditionalFormatting sqref="M13:M14">
    <cfRule type="expression" dxfId="2752" priority="1477" stopIfTrue="1">
      <formula>$I13="TTL"</formula>
    </cfRule>
  </conditionalFormatting>
  <conditionalFormatting sqref="M13:M14">
    <cfRule type="expression" dxfId="2751" priority="1476" stopIfTrue="1">
      <formula>$I13="TTL"</formula>
    </cfRule>
  </conditionalFormatting>
  <conditionalFormatting sqref="M13:M14">
    <cfRule type="expression" dxfId="2750" priority="1475" stopIfTrue="1">
      <formula>$I13="TTL"</formula>
    </cfRule>
  </conditionalFormatting>
  <conditionalFormatting sqref="M13:M14">
    <cfRule type="expression" dxfId="2749" priority="1474" stopIfTrue="1">
      <formula>$I13="TTL"</formula>
    </cfRule>
  </conditionalFormatting>
  <conditionalFormatting sqref="M13:M14">
    <cfRule type="expression" dxfId="2748" priority="1473" stopIfTrue="1">
      <formula>$I13="TTL"</formula>
    </cfRule>
  </conditionalFormatting>
  <conditionalFormatting sqref="M13:M14">
    <cfRule type="expression" dxfId="2747" priority="1472" stopIfTrue="1">
      <formula>$I13="TTL"</formula>
    </cfRule>
  </conditionalFormatting>
  <conditionalFormatting sqref="M13:M14">
    <cfRule type="expression" dxfId="2746" priority="1471" stopIfTrue="1">
      <formula>$I13="TTL"</formula>
    </cfRule>
  </conditionalFormatting>
  <conditionalFormatting sqref="M13:M14">
    <cfRule type="expression" dxfId="2745" priority="1470" stopIfTrue="1">
      <formula>$I13="TTL"</formula>
    </cfRule>
  </conditionalFormatting>
  <conditionalFormatting sqref="M13:M14">
    <cfRule type="expression" dxfId="2744" priority="1469" stopIfTrue="1">
      <formula>$I13="TTL"</formula>
    </cfRule>
  </conditionalFormatting>
  <conditionalFormatting sqref="M13:M14">
    <cfRule type="expression" dxfId="2743" priority="1468" stopIfTrue="1">
      <formula>$I13="TTL"</formula>
    </cfRule>
  </conditionalFormatting>
  <conditionalFormatting sqref="M13:M14">
    <cfRule type="expression" dxfId="2742" priority="1467" stopIfTrue="1">
      <formula>$I13="TTL"</formula>
    </cfRule>
  </conditionalFormatting>
  <conditionalFormatting sqref="M13:M14">
    <cfRule type="expression" dxfId="2741" priority="1466" stopIfTrue="1">
      <formula>$I13="TTL"</formula>
    </cfRule>
  </conditionalFormatting>
  <conditionalFormatting sqref="M13:M14">
    <cfRule type="expression" dxfId="2740" priority="1465" stopIfTrue="1">
      <formula>$I13="TTL"</formula>
    </cfRule>
  </conditionalFormatting>
  <conditionalFormatting sqref="M13:M14">
    <cfRule type="expression" dxfId="2739" priority="1464" stopIfTrue="1">
      <formula>$I13="TTL"</formula>
    </cfRule>
  </conditionalFormatting>
  <conditionalFormatting sqref="M13:M14">
    <cfRule type="expression" dxfId="2738" priority="1463" stopIfTrue="1">
      <formula>$I13="TTL"</formula>
    </cfRule>
  </conditionalFormatting>
  <conditionalFormatting sqref="M13:M14">
    <cfRule type="expression" dxfId="2737" priority="1462" stopIfTrue="1">
      <formula>$I13="TTL"</formula>
    </cfRule>
  </conditionalFormatting>
  <conditionalFormatting sqref="M13:M14">
    <cfRule type="expression" dxfId="2736" priority="1461" stopIfTrue="1">
      <formula>$I13="TTL"</formula>
    </cfRule>
  </conditionalFormatting>
  <conditionalFormatting sqref="M13:M14">
    <cfRule type="expression" dxfId="2735" priority="1460" stopIfTrue="1">
      <formula>$I13="TTL"</formula>
    </cfRule>
  </conditionalFormatting>
  <conditionalFormatting sqref="M13:M14">
    <cfRule type="expression" dxfId="2734" priority="1459" stopIfTrue="1">
      <formula>$I13="TTL"</formula>
    </cfRule>
  </conditionalFormatting>
  <conditionalFormatting sqref="M13:M14">
    <cfRule type="expression" dxfId="2733" priority="1458" stopIfTrue="1">
      <formula>$I13="TTL"</formula>
    </cfRule>
  </conditionalFormatting>
  <conditionalFormatting sqref="M13:M14">
    <cfRule type="expression" dxfId="2732" priority="1457" stopIfTrue="1">
      <formula>$I13="TTL"</formula>
    </cfRule>
  </conditionalFormatting>
  <conditionalFormatting sqref="M13:M14">
    <cfRule type="expression" dxfId="2731" priority="1456" stopIfTrue="1">
      <formula>$I13="TTL"</formula>
    </cfRule>
  </conditionalFormatting>
  <conditionalFormatting sqref="M13:M14">
    <cfRule type="expression" dxfId="2730" priority="1455" stopIfTrue="1">
      <formula>$I13="TTL"</formula>
    </cfRule>
  </conditionalFormatting>
  <conditionalFormatting sqref="M13:M14">
    <cfRule type="expression" dxfId="2729" priority="1454" stopIfTrue="1">
      <formula>$I13="TTL"</formula>
    </cfRule>
  </conditionalFormatting>
  <conditionalFormatting sqref="M13:M14">
    <cfRule type="expression" dxfId="2728" priority="1453" stopIfTrue="1">
      <formula>$I13="TTL"</formula>
    </cfRule>
  </conditionalFormatting>
  <conditionalFormatting sqref="M13:M14">
    <cfRule type="expression" dxfId="2727" priority="1452" stopIfTrue="1">
      <formula>$I13="TTL"</formula>
    </cfRule>
  </conditionalFormatting>
  <conditionalFormatting sqref="M13:M14">
    <cfRule type="expression" dxfId="2726" priority="1451" stopIfTrue="1">
      <formula>$I13="TTL"</formula>
    </cfRule>
  </conditionalFormatting>
  <conditionalFormatting sqref="M13:M14">
    <cfRule type="expression" dxfId="2725" priority="1450" stopIfTrue="1">
      <formula>$I13="TTL"</formula>
    </cfRule>
  </conditionalFormatting>
  <conditionalFormatting sqref="M13:M14">
    <cfRule type="expression" dxfId="2724" priority="1449" stopIfTrue="1">
      <formula>$I13="TTL"</formula>
    </cfRule>
  </conditionalFormatting>
  <conditionalFormatting sqref="M13:M14">
    <cfRule type="expression" dxfId="2723" priority="1448" stopIfTrue="1">
      <formula>$I13="TTL"</formula>
    </cfRule>
  </conditionalFormatting>
  <conditionalFormatting sqref="M13:M14">
    <cfRule type="expression" dxfId="2722" priority="1447" stopIfTrue="1">
      <formula>$I13="TTL"</formula>
    </cfRule>
  </conditionalFormatting>
  <conditionalFormatting sqref="M13:M14">
    <cfRule type="expression" dxfId="2721" priority="1446" stopIfTrue="1">
      <formula>$I13="TTL"</formula>
    </cfRule>
  </conditionalFormatting>
  <conditionalFormatting sqref="M13:M14">
    <cfRule type="expression" dxfId="2720" priority="1445" stopIfTrue="1">
      <formula>$I13="TTL"</formula>
    </cfRule>
  </conditionalFormatting>
  <conditionalFormatting sqref="M13:M14">
    <cfRule type="expression" dxfId="2719" priority="1444" stopIfTrue="1">
      <formula>$I13="TTL"</formula>
    </cfRule>
  </conditionalFormatting>
  <conditionalFormatting sqref="M13:M14">
    <cfRule type="expression" dxfId="2718" priority="1443" stopIfTrue="1">
      <formula>$I13="TTL"</formula>
    </cfRule>
  </conditionalFormatting>
  <conditionalFormatting sqref="M13:M14">
    <cfRule type="expression" dxfId="2717" priority="1442" stopIfTrue="1">
      <formula>$I13="TTL"</formula>
    </cfRule>
  </conditionalFormatting>
  <conditionalFormatting sqref="M13:M14">
    <cfRule type="expression" dxfId="2716" priority="1441" stopIfTrue="1">
      <formula>$I13="TTL"</formula>
    </cfRule>
  </conditionalFormatting>
  <conditionalFormatting sqref="M13:M14">
    <cfRule type="expression" dxfId="2715" priority="1440" stopIfTrue="1">
      <formula>$I13="TTL"</formula>
    </cfRule>
  </conditionalFormatting>
  <conditionalFormatting sqref="M13:M14">
    <cfRule type="expression" dxfId="2714" priority="1439" stopIfTrue="1">
      <formula>$I13="TTL"</formula>
    </cfRule>
  </conditionalFormatting>
  <conditionalFormatting sqref="M13:M14">
    <cfRule type="expression" dxfId="2713" priority="1438" stopIfTrue="1">
      <formula>$I13="TTL"</formula>
    </cfRule>
  </conditionalFormatting>
  <conditionalFormatting sqref="M13:M14">
    <cfRule type="expression" dxfId="2712" priority="1437" stopIfTrue="1">
      <formula>$I13="TTL"</formula>
    </cfRule>
  </conditionalFormatting>
  <conditionalFormatting sqref="M13:M14">
    <cfRule type="expression" dxfId="2711" priority="1436" stopIfTrue="1">
      <formula>$I13="TTL"</formula>
    </cfRule>
  </conditionalFormatting>
  <conditionalFormatting sqref="M13:M14">
    <cfRule type="expression" dxfId="2710" priority="1435" stopIfTrue="1">
      <formula>$I13="TTL"</formula>
    </cfRule>
  </conditionalFormatting>
  <conditionalFormatting sqref="M13:M14">
    <cfRule type="expression" dxfId="2709" priority="1434" stopIfTrue="1">
      <formula>$I13="TTL"</formula>
    </cfRule>
  </conditionalFormatting>
  <conditionalFormatting sqref="M13:M14">
    <cfRule type="expression" dxfId="2708" priority="1433" stopIfTrue="1">
      <formula>$I13="TTL"</formula>
    </cfRule>
  </conditionalFormatting>
  <conditionalFormatting sqref="M13:M14">
    <cfRule type="expression" dxfId="2707" priority="1432" stopIfTrue="1">
      <formula>$I13="TTL"</formula>
    </cfRule>
  </conditionalFormatting>
  <conditionalFormatting sqref="M13:M14">
    <cfRule type="expression" dxfId="2706" priority="1431" stopIfTrue="1">
      <formula>$I13="TTL"</formula>
    </cfRule>
  </conditionalFormatting>
  <conditionalFormatting sqref="M13:M14">
    <cfRule type="expression" dxfId="2705" priority="1430" stopIfTrue="1">
      <formula>$I13="TTL"</formula>
    </cfRule>
  </conditionalFormatting>
  <conditionalFormatting sqref="M13:M14">
    <cfRule type="expression" dxfId="2704" priority="1429" stopIfTrue="1">
      <formula>$I13="TTL"</formula>
    </cfRule>
  </conditionalFormatting>
  <conditionalFormatting sqref="M13:M14">
    <cfRule type="expression" dxfId="2703" priority="1428" stopIfTrue="1">
      <formula>$I13="TTL"</formula>
    </cfRule>
  </conditionalFormatting>
  <conditionalFormatting sqref="M13:M14">
    <cfRule type="expression" dxfId="2702" priority="1427" stopIfTrue="1">
      <formula>$I13="TTL"</formula>
    </cfRule>
  </conditionalFormatting>
  <conditionalFormatting sqref="M13:M14">
    <cfRule type="expression" dxfId="2701" priority="1426" stopIfTrue="1">
      <formula>$I13="TTL"</formula>
    </cfRule>
  </conditionalFormatting>
  <conditionalFormatting sqref="M13:M14">
    <cfRule type="expression" dxfId="2700" priority="1425" stopIfTrue="1">
      <formula>$I13="TTL"</formula>
    </cfRule>
  </conditionalFormatting>
  <conditionalFormatting sqref="M13:M14">
    <cfRule type="expression" dxfId="2699" priority="1424" stopIfTrue="1">
      <formula>$I13="TTL"</formula>
    </cfRule>
  </conditionalFormatting>
  <conditionalFormatting sqref="M13:M14">
    <cfRule type="expression" dxfId="2698" priority="1423" stopIfTrue="1">
      <formula>$I13="TTL"</formula>
    </cfRule>
  </conditionalFormatting>
  <conditionalFormatting sqref="M13:M14">
    <cfRule type="expression" dxfId="2697" priority="1422" stopIfTrue="1">
      <formula>$I13="TTL"</formula>
    </cfRule>
  </conditionalFormatting>
  <conditionalFormatting sqref="M13:M14">
    <cfRule type="expression" dxfId="2696" priority="1421" stopIfTrue="1">
      <formula>$I13="TTL"</formula>
    </cfRule>
  </conditionalFormatting>
  <conditionalFormatting sqref="M13:M14">
    <cfRule type="expression" dxfId="2695" priority="1420" stopIfTrue="1">
      <formula>$I13="TTL"</formula>
    </cfRule>
  </conditionalFormatting>
  <conditionalFormatting sqref="M13:M14">
    <cfRule type="expression" dxfId="2694" priority="1419" stopIfTrue="1">
      <formula>$I13="TTL"</formula>
    </cfRule>
  </conditionalFormatting>
  <conditionalFormatting sqref="M13:M14">
    <cfRule type="expression" dxfId="2693" priority="1418" stopIfTrue="1">
      <formula>$I13="TTL"</formula>
    </cfRule>
  </conditionalFormatting>
  <conditionalFormatting sqref="M13:M14">
    <cfRule type="expression" dxfId="2692" priority="1417" stopIfTrue="1">
      <formula>$I13="TTL"</formula>
    </cfRule>
  </conditionalFormatting>
  <conditionalFormatting sqref="M13:M14">
    <cfRule type="expression" dxfId="2691" priority="1416" stopIfTrue="1">
      <formula>$I13="TTL"</formula>
    </cfRule>
  </conditionalFormatting>
  <conditionalFormatting sqref="M13:M14">
    <cfRule type="expression" dxfId="2690" priority="1415" stopIfTrue="1">
      <formula>$I13="TTL"</formula>
    </cfRule>
  </conditionalFormatting>
  <conditionalFormatting sqref="M13:M14">
    <cfRule type="expression" dxfId="2689" priority="1414" stopIfTrue="1">
      <formula>$I13="TTL"</formula>
    </cfRule>
  </conditionalFormatting>
  <conditionalFormatting sqref="M13:M14">
    <cfRule type="expression" dxfId="2688" priority="1413" stopIfTrue="1">
      <formula>$I13="TTL"</formula>
    </cfRule>
  </conditionalFormatting>
  <conditionalFormatting sqref="M13:M14">
    <cfRule type="expression" dxfId="2687" priority="1412" stopIfTrue="1">
      <formula>$I13="TTL"</formula>
    </cfRule>
  </conditionalFormatting>
  <conditionalFormatting sqref="M13:M14">
    <cfRule type="expression" dxfId="2686" priority="1411" stopIfTrue="1">
      <formula>$I13="TTL"</formula>
    </cfRule>
  </conditionalFormatting>
  <conditionalFormatting sqref="M13:M14">
    <cfRule type="expression" dxfId="2685" priority="1410" stopIfTrue="1">
      <formula>$I13="TTL"</formula>
    </cfRule>
  </conditionalFormatting>
  <conditionalFormatting sqref="M13:M14">
    <cfRule type="expression" dxfId="2684" priority="1409" stopIfTrue="1">
      <formula>$I13="TTL"</formula>
    </cfRule>
  </conditionalFormatting>
  <conditionalFormatting sqref="M13:M14">
    <cfRule type="expression" dxfId="2683" priority="1408" stopIfTrue="1">
      <formula>$I13="TTL"</formula>
    </cfRule>
  </conditionalFormatting>
  <conditionalFormatting sqref="M13:M14">
    <cfRule type="expression" dxfId="2682" priority="1407" stopIfTrue="1">
      <formula>$I13="TTL"</formula>
    </cfRule>
  </conditionalFormatting>
  <conditionalFormatting sqref="M13:M14">
    <cfRule type="expression" dxfId="2681" priority="1406" stopIfTrue="1">
      <formula>$I13="TTL"</formula>
    </cfRule>
  </conditionalFormatting>
  <conditionalFormatting sqref="M13:M14">
    <cfRule type="expression" dxfId="2680" priority="1405" stopIfTrue="1">
      <formula>$I13="TTL"</formula>
    </cfRule>
  </conditionalFormatting>
  <conditionalFormatting sqref="M13:M14">
    <cfRule type="expression" dxfId="2679" priority="1404" stopIfTrue="1">
      <formula>$I13="TTL"</formula>
    </cfRule>
  </conditionalFormatting>
  <conditionalFormatting sqref="M13:M14">
    <cfRule type="expression" dxfId="2678" priority="1403" stopIfTrue="1">
      <formula>$I13="TTL"</formula>
    </cfRule>
  </conditionalFormatting>
  <conditionalFormatting sqref="M13:M14">
    <cfRule type="expression" dxfId="2677" priority="1402" stopIfTrue="1">
      <formula>$I13="TTL"</formula>
    </cfRule>
  </conditionalFormatting>
  <conditionalFormatting sqref="M13:M14">
    <cfRule type="expression" dxfId="2676" priority="1401" stopIfTrue="1">
      <formula>$I13="TTL"</formula>
    </cfRule>
  </conditionalFormatting>
  <conditionalFormatting sqref="M13:M14">
    <cfRule type="expression" dxfId="2675" priority="1400" stopIfTrue="1">
      <formula>$I13="TTL"</formula>
    </cfRule>
  </conditionalFormatting>
  <conditionalFormatting sqref="M13:M14">
    <cfRule type="expression" dxfId="2674" priority="1399" stopIfTrue="1">
      <formula>$I13="TTL"</formula>
    </cfRule>
  </conditionalFormatting>
  <conditionalFormatting sqref="M13:M14">
    <cfRule type="expression" dxfId="2673" priority="1398" stopIfTrue="1">
      <formula>$I13="TTL"</formula>
    </cfRule>
  </conditionalFormatting>
  <conditionalFormatting sqref="M13:M14">
    <cfRule type="expression" dxfId="2672" priority="1397" stopIfTrue="1">
      <formula>$I13="TTL"</formula>
    </cfRule>
  </conditionalFormatting>
  <conditionalFormatting sqref="M13:M14">
    <cfRule type="expression" dxfId="2671" priority="1396" stopIfTrue="1">
      <formula>$I13="TTL"</formula>
    </cfRule>
  </conditionalFormatting>
  <conditionalFormatting sqref="M13:M14">
    <cfRule type="expression" dxfId="2670" priority="1395" stopIfTrue="1">
      <formula>$I13="TTL"</formula>
    </cfRule>
  </conditionalFormatting>
  <conditionalFormatting sqref="M13:M14">
    <cfRule type="expression" dxfId="2669" priority="1394" stopIfTrue="1">
      <formula>$I13="TTL"</formula>
    </cfRule>
  </conditionalFormatting>
  <conditionalFormatting sqref="M13:M14">
    <cfRule type="expression" dxfId="2668" priority="1393" stopIfTrue="1">
      <formula>$I13="TTL"</formula>
    </cfRule>
  </conditionalFormatting>
  <conditionalFormatting sqref="M13:M14">
    <cfRule type="expression" dxfId="2667" priority="1392" stopIfTrue="1">
      <formula>$I13="TTL"</formula>
    </cfRule>
  </conditionalFormatting>
  <conditionalFormatting sqref="M13:M14">
    <cfRule type="expression" dxfId="2666" priority="1391" stopIfTrue="1">
      <formula>$I13="TTL"</formula>
    </cfRule>
  </conditionalFormatting>
  <conditionalFormatting sqref="M13:M14">
    <cfRule type="expression" dxfId="2665" priority="1390" stopIfTrue="1">
      <formula>$I13="TTL"</formula>
    </cfRule>
  </conditionalFormatting>
  <conditionalFormatting sqref="M13:M14">
    <cfRule type="expression" dxfId="2664" priority="1389" stopIfTrue="1">
      <formula>$I13="TTL"</formula>
    </cfRule>
  </conditionalFormatting>
  <conditionalFormatting sqref="M13:M14">
    <cfRule type="expression" dxfId="2663" priority="1388" stopIfTrue="1">
      <formula>$I13="TTL"</formula>
    </cfRule>
  </conditionalFormatting>
  <conditionalFormatting sqref="M13:M14">
    <cfRule type="expression" dxfId="2662" priority="1387" stopIfTrue="1">
      <formula>$I13="TTL"</formula>
    </cfRule>
  </conditionalFormatting>
  <conditionalFormatting sqref="M13:M14">
    <cfRule type="expression" dxfId="2661" priority="1386" stopIfTrue="1">
      <formula>$I13="TTL"</formula>
    </cfRule>
  </conditionalFormatting>
  <conditionalFormatting sqref="M13:M14">
    <cfRule type="expression" dxfId="2660" priority="1385" stopIfTrue="1">
      <formula>$I13="TTL"</formula>
    </cfRule>
  </conditionalFormatting>
  <conditionalFormatting sqref="M13:M14">
    <cfRule type="expression" dxfId="2659" priority="1384" stopIfTrue="1">
      <formula>$I13="TTL"</formula>
    </cfRule>
  </conditionalFormatting>
  <conditionalFormatting sqref="M13:M14">
    <cfRule type="expression" dxfId="2658" priority="1383" stopIfTrue="1">
      <formula>$I13="TTL"</formula>
    </cfRule>
  </conditionalFormatting>
  <conditionalFormatting sqref="M13:M14">
    <cfRule type="expression" dxfId="2657" priority="1382" stopIfTrue="1">
      <formula>$I13="TTL"</formula>
    </cfRule>
  </conditionalFormatting>
  <conditionalFormatting sqref="M13:M14">
    <cfRule type="expression" dxfId="2656" priority="1381" stopIfTrue="1">
      <formula>$I13="TTL"</formula>
    </cfRule>
  </conditionalFormatting>
  <conditionalFormatting sqref="M13:M14">
    <cfRule type="expression" dxfId="2655" priority="1380" stopIfTrue="1">
      <formula>$I13="TTL"</formula>
    </cfRule>
  </conditionalFormatting>
  <conditionalFormatting sqref="M13:M14">
    <cfRule type="expression" dxfId="2654" priority="1379" stopIfTrue="1">
      <formula>$I13="TTL"</formula>
    </cfRule>
  </conditionalFormatting>
  <conditionalFormatting sqref="M13:M14">
    <cfRule type="expression" dxfId="2653" priority="1378" stopIfTrue="1">
      <formula>$I13="TTL"</formula>
    </cfRule>
  </conditionalFormatting>
  <conditionalFormatting sqref="M13:M14">
    <cfRule type="expression" dxfId="2652" priority="1377" stopIfTrue="1">
      <formula>$I13="TTL"</formula>
    </cfRule>
  </conditionalFormatting>
  <conditionalFormatting sqref="M13:M14">
    <cfRule type="expression" dxfId="2651" priority="1376" stopIfTrue="1">
      <formula>$I13="TTL"</formula>
    </cfRule>
  </conditionalFormatting>
  <conditionalFormatting sqref="M13:M14">
    <cfRule type="expression" dxfId="2650" priority="1375" stopIfTrue="1">
      <formula>$I13="TTL"</formula>
    </cfRule>
  </conditionalFormatting>
  <conditionalFormatting sqref="M13:M14">
    <cfRule type="expression" dxfId="2649" priority="1374" stopIfTrue="1">
      <formula>$I13="TTL"</formula>
    </cfRule>
  </conditionalFormatting>
  <conditionalFormatting sqref="M13:M14">
    <cfRule type="expression" dxfId="2648" priority="1373" stopIfTrue="1">
      <formula>$I13="TTL"</formula>
    </cfRule>
  </conditionalFormatting>
  <conditionalFormatting sqref="M13:M14">
    <cfRule type="expression" dxfId="2647" priority="1372" stopIfTrue="1">
      <formula>$I13="TTL"</formula>
    </cfRule>
  </conditionalFormatting>
  <conditionalFormatting sqref="M13:M14">
    <cfRule type="expression" dxfId="2646" priority="1371" stopIfTrue="1">
      <formula>$I13="TTL"</formula>
    </cfRule>
  </conditionalFormatting>
  <conditionalFormatting sqref="M13:M14">
    <cfRule type="expression" dxfId="2645" priority="1370" stopIfTrue="1">
      <formula>$I13="TTL"</formula>
    </cfRule>
  </conditionalFormatting>
  <conditionalFormatting sqref="M13:M14">
    <cfRule type="expression" dxfId="2644" priority="1369" stopIfTrue="1">
      <formula>$I13="TTL"</formula>
    </cfRule>
  </conditionalFormatting>
  <conditionalFormatting sqref="M13:M14">
    <cfRule type="expression" dxfId="2643" priority="1368" stopIfTrue="1">
      <formula>$I13="TTL"</formula>
    </cfRule>
  </conditionalFormatting>
  <conditionalFormatting sqref="M13:M14">
    <cfRule type="expression" dxfId="2642" priority="1367" stopIfTrue="1">
      <formula>$I13="TTL"</formula>
    </cfRule>
  </conditionalFormatting>
  <conditionalFormatting sqref="M13:M14">
    <cfRule type="expression" dxfId="2641" priority="1366" stopIfTrue="1">
      <formula>$I13="TTL"</formula>
    </cfRule>
  </conditionalFormatting>
  <conditionalFormatting sqref="M13:M14">
    <cfRule type="expression" dxfId="2640" priority="1365" stopIfTrue="1">
      <formula>$I13="TTL"</formula>
    </cfRule>
  </conditionalFormatting>
  <conditionalFormatting sqref="M13:M14">
    <cfRule type="expression" dxfId="2639" priority="1364" stopIfTrue="1">
      <formula>$I13="TTL"</formula>
    </cfRule>
  </conditionalFormatting>
  <conditionalFormatting sqref="M13:M14">
    <cfRule type="expression" dxfId="2638" priority="1363" stopIfTrue="1">
      <formula>$I13="TTL"</formula>
    </cfRule>
  </conditionalFormatting>
  <conditionalFormatting sqref="M13:M14">
    <cfRule type="expression" dxfId="2637" priority="1362" stopIfTrue="1">
      <formula>$I13="TTL"</formula>
    </cfRule>
  </conditionalFormatting>
  <conditionalFormatting sqref="M13:M14">
    <cfRule type="expression" dxfId="2636" priority="1361" stopIfTrue="1">
      <formula>$I13="TTL"</formula>
    </cfRule>
  </conditionalFormatting>
  <conditionalFormatting sqref="M13:M14">
    <cfRule type="expression" dxfId="2635" priority="1360" stopIfTrue="1">
      <formula>$I13="TTL"</formula>
    </cfRule>
  </conditionalFormatting>
  <conditionalFormatting sqref="M13:M14">
    <cfRule type="expression" dxfId="2634" priority="1359" stopIfTrue="1">
      <formula>$I13="TTL"</formula>
    </cfRule>
  </conditionalFormatting>
  <conditionalFormatting sqref="M13:M14">
    <cfRule type="expression" dxfId="2633" priority="1358" stopIfTrue="1">
      <formula>$I13="TTL"</formula>
    </cfRule>
  </conditionalFormatting>
  <conditionalFormatting sqref="M13:M14">
    <cfRule type="expression" dxfId="2632" priority="1357" stopIfTrue="1">
      <formula>$I13="TTL"</formula>
    </cfRule>
  </conditionalFormatting>
  <conditionalFormatting sqref="M13:M14">
    <cfRule type="expression" dxfId="2631" priority="1356" stopIfTrue="1">
      <formula>$I13="TTL"</formula>
    </cfRule>
  </conditionalFormatting>
  <conditionalFormatting sqref="M13:M14">
    <cfRule type="expression" dxfId="2630" priority="1355" stopIfTrue="1">
      <formula>$I13="TTL"</formula>
    </cfRule>
  </conditionalFormatting>
  <conditionalFormatting sqref="M13:M14">
    <cfRule type="expression" dxfId="2629" priority="1354" stopIfTrue="1">
      <formula>$I13="TTL"</formula>
    </cfRule>
  </conditionalFormatting>
  <conditionalFormatting sqref="M13:M14">
    <cfRule type="expression" dxfId="2628" priority="1353" stopIfTrue="1">
      <formula>$I13="TTL"</formula>
    </cfRule>
  </conditionalFormatting>
  <conditionalFormatting sqref="M13:M14">
    <cfRule type="expression" dxfId="2627" priority="1352" stopIfTrue="1">
      <formula>$I13="TTL"</formula>
    </cfRule>
  </conditionalFormatting>
  <conditionalFormatting sqref="M13:M14">
    <cfRule type="expression" dxfId="2626" priority="1351" stopIfTrue="1">
      <formula>$I13="TTL"</formula>
    </cfRule>
  </conditionalFormatting>
  <conditionalFormatting sqref="M13:M14">
    <cfRule type="expression" dxfId="2625" priority="1350" stopIfTrue="1">
      <formula>$I13="TTL"</formula>
    </cfRule>
  </conditionalFormatting>
  <conditionalFormatting sqref="M13:M14">
    <cfRule type="expression" dxfId="2624" priority="1349" stopIfTrue="1">
      <formula>$I13="TTL"</formula>
    </cfRule>
  </conditionalFormatting>
  <conditionalFormatting sqref="M13:M14">
    <cfRule type="expression" dxfId="2623" priority="1348" stopIfTrue="1">
      <formula>$I13="TTL"</formula>
    </cfRule>
  </conditionalFormatting>
  <conditionalFormatting sqref="M13:M14">
    <cfRule type="expression" dxfId="2622" priority="1347" stopIfTrue="1">
      <formula>$I13="TTL"</formula>
    </cfRule>
  </conditionalFormatting>
  <conditionalFormatting sqref="M13:M14">
    <cfRule type="expression" dxfId="2621" priority="1346" stopIfTrue="1">
      <formula>$I13="TTL"</formula>
    </cfRule>
  </conditionalFormatting>
  <conditionalFormatting sqref="M13:M14">
    <cfRule type="expression" dxfId="2620" priority="1345" stopIfTrue="1">
      <formula>$I13="TTL"</formula>
    </cfRule>
  </conditionalFormatting>
  <conditionalFormatting sqref="M13:M14">
    <cfRule type="expression" dxfId="2619" priority="1344" stopIfTrue="1">
      <formula>$I13="TTL"</formula>
    </cfRule>
  </conditionalFormatting>
  <conditionalFormatting sqref="M13:M14">
    <cfRule type="expression" dxfId="2618" priority="1343" stopIfTrue="1">
      <formula>$I13="TTL"</formula>
    </cfRule>
  </conditionalFormatting>
  <conditionalFormatting sqref="M13:M14">
    <cfRule type="expression" dxfId="2617" priority="1342" stopIfTrue="1">
      <formula>$I13="TTL"</formula>
    </cfRule>
  </conditionalFormatting>
  <conditionalFormatting sqref="M13:M14">
    <cfRule type="expression" dxfId="2616" priority="1341" stopIfTrue="1">
      <formula>$I13="TTL"</formula>
    </cfRule>
  </conditionalFormatting>
  <conditionalFormatting sqref="M13:M14">
    <cfRule type="expression" dxfId="2615" priority="1340" stopIfTrue="1">
      <formula>$I13="TTL"</formula>
    </cfRule>
  </conditionalFormatting>
  <conditionalFormatting sqref="M13:M14">
    <cfRule type="expression" dxfId="2614" priority="1339" stopIfTrue="1">
      <formula>$I13="TTL"</formula>
    </cfRule>
  </conditionalFormatting>
  <conditionalFormatting sqref="M13:M14">
    <cfRule type="expression" dxfId="2613" priority="1338" stopIfTrue="1">
      <formula>$I13="TTL"</formula>
    </cfRule>
  </conditionalFormatting>
  <conditionalFormatting sqref="M13:M14">
    <cfRule type="expression" dxfId="2612" priority="1337" stopIfTrue="1">
      <formula>$I13="TTL"</formula>
    </cfRule>
  </conditionalFormatting>
  <conditionalFormatting sqref="M13:M14">
    <cfRule type="expression" dxfId="2611" priority="1336" stopIfTrue="1">
      <formula>$I13="TTL"</formula>
    </cfRule>
  </conditionalFormatting>
  <conditionalFormatting sqref="M13:M14">
    <cfRule type="expression" dxfId="2610" priority="1335" stopIfTrue="1">
      <formula>$I13="TTL"</formula>
    </cfRule>
  </conditionalFormatting>
  <conditionalFormatting sqref="M13:M14">
    <cfRule type="expression" dxfId="2609" priority="1334" stopIfTrue="1">
      <formula>$I13="TTL"</formula>
    </cfRule>
  </conditionalFormatting>
  <conditionalFormatting sqref="M13:M14">
    <cfRule type="expression" dxfId="2608" priority="1333" stopIfTrue="1">
      <formula>$I13="TTL"</formula>
    </cfRule>
  </conditionalFormatting>
  <conditionalFormatting sqref="M13:M14">
    <cfRule type="expression" dxfId="2607" priority="1332" stopIfTrue="1">
      <formula>$I13="TTL"</formula>
    </cfRule>
  </conditionalFormatting>
  <conditionalFormatting sqref="M13:M14">
    <cfRule type="expression" dxfId="2606" priority="1331" stopIfTrue="1">
      <formula>$I13="TTL"</formula>
    </cfRule>
  </conditionalFormatting>
  <conditionalFormatting sqref="M13:M14">
    <cfRule type="expression" dxfId="2605" priority="1330" stopIfTrue="1">
      <formula>$I13="TTL"</formula>
    </cfRule>
  </conditionalFormatting>
  <conditionalFormatting sqref="M13:M14">
    <cfRule type="expression" dxfId="2604" priority="1329" stopIfTrue="1">
      <formula>$I13="TTL"</formula>
    </cfRule>
  </conditionalFormatting>
  <conditionalFormatting sqref="M13:M14">
    <cfRule type="expression" dxfId="2603" priority="1328" stopIfTrue="1">
      <formula>$I13="TTL"</formula>
    </cfRule>
  </conditionalFormatting>
  <conditionalFormatting sqref="M13:M14">
    <cfRule type="expression" dxfId="2602" priority="1327" stopIfTrue="1">
      <formula>$I13="TTL"</formula>
    </cfRule>
  </conditionalFormatting>
  <conditionalFormatting sqref="M13:M14">
    <cfRule type="expression" dxfId="2601" priority="1326" stopIfTrue="1">
      <formula>$I13="TTL"</formula>
    </cfRule>
  </conditionalFormatting>
  <conditionalFormatting sqref="M13:M14">
    <cfRule type="expression" dxfId="2600" priority="1325" stopIfTrue="1">
      <formula>$I13="TTL"</formula>
    </cfRule>
  </conditionalFormatting>
  <conditionalFormatting sqref="M13:M14">
    <cfRule type="expression" dxfId="2599" priority="1324" stopIfTrue="1">
      <formula>$I13="TTL"</formula>
    </cfRule>
  </conditionalFormatting>
  <conditionalFormatting sqref="M13:M14">
    <cfRule type="expression" dxfId="2598" priority="1323" stopIfTrue="1">
      <formula>$I13="TTL"</formula>
    </cfRule>
  </conditionalFormatting>
  <conditionalFormatting sqref="M13:M14">
    <cfRule type="expression" dxfId="2597" priority="1322" stopIfTrue="1">
      <formula>$I13="TTL"</formula>
    </cfRule>
  </conditionalFormatting>
  <conditionalFormatting sqref="M13:M14">
    <cfRule type="expression" dxfId="2596" priority="1321" stopIfTrue="1">
      <formula>$I13="TTL"</formula>
    </cfRule>
  </conditionalFormatting>
  <conditionalFormatting sqref="M13:M14">
    <cfRule type="expression" dxfId="2595" priority="1320" stopIfTrue="1">
      <formula>$I13="TTL"</formula>
    </cfRule>
  </conditionalFormatting>
  <conditionalFormatting sqref="M13:M14">
    <cfRule type="expression" dxfId="2594" priority="1319" stopIfTrue="1">
      <formula>$I13="TTL"</formula>
    </cfRule>
  </conditionalFormatting>
  <conditionalFormatting sqref="M13:M14">
    <cfRule type="expression" dxfId="2593" priority="1318" stopIfTrue="1">
      <formula>$I13="TTL"</formula>
    </cfRule>
  </conditionalFormatting>
  <conditionalFormatting sqref="M13:M14">
    <cfRule type="expression" dxfId="2592" priority="1317" stopIfTrue="1">
      <formula>$I13="TTL"</formula>
    </cfRule>
  </conditionalFormatting>
  <conditionalFormatting sqref="M13:M14">
    <cfRule type="expression" dxfId="2591" priority="1316" stopIfTrue="1">
      <formula>$I13="TTL"</formula>
    </cfRule>
  </conditionalFormatting>
  <conditionalFormatting sqref="M13:M14">
    <cfRule type="expression" dxfId="2590" priority="1315" stopIfTrue="1">
      <formula>$I13="TTL"</formula>
    </cfRule>
  </conditionalFormatting>
  <conditionalFormatting sqref="M13:M14">
    <cfRule type="expression" dxfId="2589" priority="1314" stopIfTrue="1">
      <formula>$I13="TTL"</formula>
    </cfRule>
  </conditionalFormatting>
  <conditionalFormatting sqref="M13:M14">
    <cfRule type="expression" dxfId="2588" priority="1313" stopIfTrue="1">
      <formula>$I13="TTL"</formula>
    </cfRule>
  </conditionalFormatting>
  <conditionalFormatting sqref="M13:M14">
    <cfRule type="expression" dxfId="2587" priority="1312" stopIfTrue="1">
      <formula>$I13="TTL"</formula>
    </cfRule>
  </conditionalFormatting>
  <conditionalFormatting sqref="M13:M14">
    <cfRule type="expression" dxfId="2586" priority="1311" stopIfTrue="1">
      <formula>$I13="TTL"</formula>
    </cfRule>
  </conditionalFormatting>
  <conditionalFormatting sqref="M13:M14">
    <cfRule type="expression" dxfId="2585" priority="1310" stopIfTrue="1">
      <formula>$I13="TTL"</formula>
    </cfRule>
  </conditionalFormatting>
  <conditionalFormatting sqref="M13:M14">
    <cfRule type="expression" dxfId="2584" priority="1309" stopIfTrue="1">
      <formula>$I13="TTL"</formula>
    </cfRule>
  </conditionalFormatting>
  <conditionalFormatting sqref="M13:M14">
    <cfRule type="expression" dxfId="2583" priority="1308" stopIfTrue="1">
      <formula>$I13="TTL"</formula>
    </cfRule>
  </conditionalFormatting>
  <conditionalFormatting sqref="M13:M14">
    <cfRule type="expression" dxfId="2582" priority="1307" stopIfTrue="1">
      <formula>$I13="TTL"</formula>
    </cfRule>
  </conditionalFormatting>
  <conditionalFormatting sqref="M13:M14">
    <cfRule type="expression" dxfId="2581" priority="1306" stopIfTrue="1">
      <formula>$I13="TTL"</formula>
    </cfRule>
  </conditionalFormatting>
  <conditionalFormatting sqref="M13:M14">
    <cfRule type="expression" dxfId="2580" priority="1305" stopIfTrue="1">
      <formula>$I13="TTL"</formula>
    </cfRule>
  </conditionalFormatting>
  <conditionalFormatting sqref="M13:M14">
    <cfRule type="expression" dxfId="2579" priority="1304" stopIfTrue="1">
      <formula>$I13="TTL"</formula>
    </cfRule>
  </conditionalFormatting>
  <conditionalFormatting sqref="M13:M14">
    <cfRule type="expression" dxfId="2578" priority="1303" stopIfTrue="1">
      <formula>$I13="TTL"</formula>
    </cfRule>
  </conditionalFormatting>
  <conditionalFormatting sqref="M13:M14">
    <cfRule type="expression" dxfId="2577" priority="1302" stopIfTrue="1">
      <formula>$I13="TTL"</formula>
    </cfRule>
  </conditionalFormatting>
  <conditionalFormatting sqref="M13:M14">
    <cfRule type="expression" dxfId="2576" priority="1301" stopIfTrue="1">
      <formula>$I13="TTL"</formula>
    </cfRule>
  </conditionalFormatting>
  <conditionalFormatting sqref="M13:M14">
    <cfRule type="expression" dxfId="2575" priority="1300" stopIfTrue="1">
      <formula>$I13="TTL"</formula>
    </cfRule>
  </conditionalFormatting>
  <conditionalFormatting sqref="M13:M14">
    <cfRule type="expression" dxfId="2574" priority="1299" stopIfTrue="1">
      <formula>$I13="TTL"</formula>
    </cfRule>
  </conditionalFormatting>
  <conditionalFormatting sqref="M13:M14">
    <cfRule type="expression" dxfId="2573" priority="1298" stopIfTrue="1">
      <formula>$I13="TTL"</formula>
    </cfRule>
  </conditionalFormatting>
  <conditionalFormatting sqref="M13:M14">
    <cfRule type="expression" dxfId="2572" priority="1297" stopIfTrue="1">
      <formula>$I13="TTL"</formula>
    </cfRule>
  </conditionalFormatting>
  <conditionalFormatting sqref="M13:M14">
    <cfRule type="expression" dxfId="2571" priority="1296" stopIfTrue="1">
      <formula>$I13="TTL"</formula>
    </cfRule>
  </conditionalFormatting>
  <conditionalFormatting sqref="M13:M14">
    <cfRule type="expression" dxfId="2570" priority="1295" stopIfTrue="1">
      <formula>$I13="TTL"</formula>
    </cfRule>
  </conditionalFormatting>
  <conditionalFormatting sqref="M13:M14">
    <cfRule type="expression" dxfId="2569" priority="1294" stopIfTrue="1">
      <formula>$I13="TTL"</formula>
    </cfRule>
  </conditionalFormatting>
  <conditionalFormatting sqref="M13:M14">
    <cfRule type="expression" dxfId="2568" priority="1293" stopIfTrue="1">
      <formula>$I13="TTL"</formula>
    </cfRule>
  </conditionalFormatting>
  <conditionalFormatting sqref="M13:M14">
    <cfRule type="expression" dxfId="2567" priority="1292" stopIfTrue="1">
      <formula>$I13="TTL"</formula>
    </cfRule>
  </conditionalFormatting>
  <conditionalFormatting sqref="M13:M14">
    <cfRule type="expression" dxfId="2566" priority="1291" stopIfTrue="1">
      <formula>$I13="TTL"</formula>
    </cfRule>
  </conditionalFormatting>
  <conditionalFormatting sqref="M13:M14">
    <cfRule type="expression" dxfId="2565" priority="1290" stopIfTrue="1">
      <formula>$I13="TTL"</formula>
    </cfRule>
  </conditionalFormatting>
  <conditionalFormatting sqref="M13:M14">
    <cfRule type="expression" dxfId="2564" priority="1289" stopIfTrue="1">
      <formula>$I13="TTL"</formula>
    </cfRule>
  </conditionalFormatting>
  <conditionalFormatting sqref="M13:M14">
    <cfRule type="expression" dxfId="2563" priority="1288" stopIfTrue="1">
      <formula>$I13="TTL"</formula>
    </cfRule>
  </conditionalFormatting>
  <conditionalFormatting sqref="M13:M14">
    <cfRule type="expression" dxfId="2562" priority="1287" stopIfTrue="1">
      <formula>$I13="TTL"</formula>
    </cfRule>
  </conditionalFormatting>
  <conditionalFormatting sqref="M13:M14">
    <cfRule type="expression" dxfId="2561" priority="1286" stopIfTrue="1">
      <formula>$I13="TTL"</formula>
    </cfRule>
  </conditionalFormatting>
  <conditionalFormatting sqref="M13:M14">
    <cfRule type="expression" dxfId="2560" priority="1285" stopIfTrue="1">
      <formula>$I13="TTL"</formula>
    </cfRule>
  </conditionalFormatting>
  <conditionalFormatting sqref="M13:M14">
    <cfRule type="expression" dxfId="2559" priority="1284" stopIfTrue="1">
      <formula>$I13="TTL"</formula>
    </cfRule>
  </conditionalFormatting>
  <conditionalFormatting sqref="M13:M14">
    <cfRule type="expression" dxfId="2558" priority="1283" stopIfTrue="1">
      <formula>$I13="TTL"</formula>
    </cfRule>
  </conditionalFormatting>
  <conditionalFormatting sqref="M13:M14">
    <cfRule type="expression" dxfId="2557" priority="1282" stopIfTrue="1">
      <formula>$I13="TTL"</formula>
    </cfRule>
  </conditionalFormatting>
  <conditionalFormatting sqref="M13:M14">
    <cfRule type="expression" dxfId="2556" priority="1281" stopIfTrue="1">
      <formula>$I13="TTL"</formula>
    </cfRule>
  </conditionalFormatting>
  <conditionalFormatting sqref="M13:M14">
    <cfRule type="expression" dxfId="2555" priority="1280" stopIfTrue="1">
      <formula>$I13="TTL"</formula>
    </cfRule>
  </conditionalFormatting>
  <conditionalFormatting sqref="M13:M14">
    <cfRule type="expression" dxfId="2554" priority="1279" stopIfTrue="1">
      <formula>$I13="TTL"</formula>
    </cfRule>
  </conditionalFormatting>
  <conditionalFormatting sqref="M13:M14">
    <cfRule type="expression" dxfId="2553" priority="1278" stopIfTrue="1">
      <formula>$I13="TTL"</formula>
    </cfRule>
  </conditionalFormatting>
  <conditionalFormatting sqref="M13:M14">
    <cfRule type="expression" dxfId="2552" priority="1277" stopIfTrue="1">
      <formula>$I13="TTL"</formula>
    </cfRule>
  </conditionalFormatting>
  <conditionalFormatting sqref="M13:M14">
    <cfRule type="expression" dxfId="2551" priority="1276" stopIfTrue="1">
      <formula>$I13="TTL"</formula>
    </cfRule>
  </conditionalFormatting>
  <conditionalFormatting sqref="M13:M14">
    <cfRule type="expression" dxfId="2550" priority="1275" stopIfTrue="1">
      <formula>$I13="TTL"</formula>
    </cfRule>
  </conditionalFormatting>
  <conditionalFormatting sqref="M13:M14">
    <cfRule type="expression" dxfId="2549" priority="1274" stopIfTrue="1">
      <formula>$I13="TTL"</formula>
    </cfRule>
  </conditionalFormatting>
  <conditionalFormatting sqref="M13:M14">
    <cfRule type="expression" dxfId="2548" priority="1273" stopIfTrue="1">
      <formula>$I13="TTL"</formula>
    </cfRule>
  </conditionalFormatting>
  <conditionalFormatting sqref="M13:M14">
    <cfRule type="expression" dxfId="2547" priority="1272" stopIfTrue="1">
      <formula>$I13="TTL"</formula>
    </cfRule>
  </conditionalFormatting>
  <conditionalFormatting sqref="M13:M14">
    <cfRule type="expression" dxfId="2546" priority="1271" stopIfTrue="1">
      <formula>$I13="TTL"</formula>
    </cfRule>
  </conditionalFormatting>
  <conditionalFormatting sqref="M13:M14">
    <cfRule type="expression" dxfId="2545" priority="1270" stopIfTrue="1">
      <formula>$I13="TTL"</formula>
    </cfRule>
  </conditionalFormatting>
  <conditionalFormatting sqref="M13:M14">
    <cfRule type="expression" dxfId="2544" priority="1269" stopIfTrue="1">
      <formula>$I13="TTL"</formula>
    </cfRule>
  </conditionalFormatting>
  <conditionalFormatting sqref="M13:M14">
    <cfRule type="expression" dxfId="2543" priority="1268" stopIfTrue="1">
      <formula>$I13="TTL"</formula>
    </cfRule>
  </conditionalFormatting>
  <conditionalFormatting sqref="M13:M14">
    <cfRule type="expression" dxfId="2542" priority="1267" stopIfTrue="1">
      <formula>$I13="TTL"</formula>
    </cfRule>
  </conditionalFormatting>
  <conditionalFormatting sqref="M13:M14">
    <cfRule type="expression" dxfId="2541" priority="1266" stopIfTrue="1">
      <formula>$I13="TTL"</formula>
    </cfRule>
  </conditionalFormatting>
  <conditionalFormatting sqref="M13:M14">
    <cfRule type="expression" dxfId="2540" priority="1265" stopIfTrue="1">
      <formula>$I13="TTL"</formula>
    </cfRule>
  </conditionalFormatting>
  <conditionalFormatting sqref="M13:M14">
    <cfRule type="expression" dxfId="2539" priority="1264" stopIfTrue="1">
      <formula>$I13="TTL"</formula>
    </cfRule>
  </conditionalFormatting>
  <conditionalFormatting sqref="M13:M14">
    <cfRule type="expression" dxfId="2538" priority="1263" stopIfTrue="1">
      <formula>$I13="TTL"</formula>
    </cfRule>
  </conditionalFormatting>
  <conditionalFormatting sqref="M13:M14">
    <cfRule type="expression" dxfId="2537" priority="1262" stopIfTrue="1">
      <formula>$I13="TTL"</formula>
    </cfRule>
  </conditionalFormatting>
  <conditionalFormatting sqref="M13:M14">
    <cfRule type="expression" dxfId="2536" priority="1261" stopIfTrue="1">
      <formula>$I13="TTL"</formula>
    </cfRule>
  </conditionalFormatting>
  <conditionalFormatting sqref="M13:M14">
    <cfRule type="expression" dxfId="2535" priority="1260" stopIfTrue="1">
      <formula>$I13="TTL"</formula>
    </cfRule>
  </conditionalFormatting>
  <conditionalFormatting sqref="M13:M14">
    <cfRule type="expression" dxfId="2534" priority="1259" stopIfTrue="1">
      <formula>$I13="TTL"</formula>
    </cfRule>
  </conditionalFormatting>
  <conditionalFormatting sqref="M13:M14">
    <cfRule type="expression" dxfId="2533" priority="1258" stopIfTrue="1">
      <formula>$I13="TTL"</formula>
    </cfRule>
  </conditionalFormatting>
  <conditionalFormatting sqref="M13:M14">
    <cfRule type="expression" dxfId="2532" priority="1257" stopIfTrue="1">
      <formula>$I13="TTL"</formula>
    </cfRule>
  </conditionalFormatting>
  <conditionalFormatting sqref="M13:M14">
    <cfRule type="expression" dxfId="2531" priority="1256" stopIfTrue="1">
      <formula>$I13="TTL"</formula>
    </cfRule>
  </conditionalFormatting>
  <conditionalFormatting sqref="M13:M14">
    <cfRule type="expression" dxfId="2530" priority="1255" stopIfTrue="1">
      <formula>$I13="TTL"</formula>
    </cfRule>
  </conditionalFormatting>
  <conditionalFormatting sqref="M13:M14">
    <cfRule type="expression" dxfId="2529" priority="1254" stopIfTrue="1">
      <formula>$I13="TTL"</formula>
    </cfRule>
  </conditionalFormatting>
  <conditionalFormatting sqref="M13:M14">
    <cfRule type="expression" dxfId="2528" priority="1253" stopIfTrue="1">
      <formula>$I13="TTL"</formula>
    </cfRule>
  </conditionalFormatting>
  <conditionalFormatting sqref="M13:M14">
    <cfRule type="expression" dxfId="2527" priority="1252" stopIfTrue="1">
      <formula>$I13="TTL"</formula>
    </cfRule>
  </conditionalFormatting>
  <conditionalFormatting sqref="M13:M14">
    <cfRule type="expression" dxfId="2526" priority="1251" stopIfTrue="1">
      <formula>$I13="TTL"</formula>
    </cfRule>
  </conditionalFormatting>
  <conditionalFormatting sqref="M13:M14">
    <cfRule type="expression" dxfId="2525" priority="1250" stopIfTrue="1">
      <formula>$I13="TTL"</formula>
    </cfRule>
  </conditionalFormatting>
  <conditionalFormatting sqref="M13:M14">
    <cfRule type="expression" dxfId="2524" priority="1249" stopIfTrue="1">
      <formula>$I13="TTL"</formula>
    </cfRule>
  </conditionalFormatting>
  <conditionalFormatting sqref="M13:M14">
    <cfRule type="expression" dxfId="2523" priority="1248" stopIfTrue="1">
      <formula>$I13="TTL"</formula>
    </cfRule>
  </conditionalFormatting>
  <conditionalFormatting sqref="M13:M14">
    <cfRule type="expression" dxfId="2522" priority="1247" stopIfTrue="1">
      <formula>$I13="TTL"</formula>
    </cfRule>
  </conditionalFormatting>
  <conditionalFormatting sqref="M13:M14">
    <cfRule type="expression" dxfId="2521" priority="1246" stopIfTrue="1">
      <formula>$I13="TTL"</formula>
    </cfRule>
  </conditionalFormatting>
  <conditionalFormatting sqref="M13:M14">
    <cfRule type="expression" dxfId="2520" priority="1245" stopIfTrue="1">
      <formula>$I13="TTL"</formula>
    </cfRule>
  </conditionalFormatting>
  <conditionalFormatting sqref="M13:M14">
    <cfRule type="expression" dxfId="2519" priority="1244" stopIfTrue="1">
      <formula>$I13="TTL"</formula>
    </cfRule>
  </conditionalFormatting>
  <conditionalFormatting sqref="M13:M14">
    <cfRule type="expression" dxfId="2518" priority="1243" stopIfTrue="1">
      <formula>$I13="TTL"</formula>
    </cfRule>
  </conditionalFormatting>
  <conditionalFormatting sqref="M13:M14">
    <cfRule type="expression" dxfId="2517" priority="1242" stopIfTrue="1">
      <formula>$I13="TTL"</formula>
    </cfRule>
  </conditionalFormatting>
  <conditionalFormatting sqref="M13:M14">
    <cfRule type="expression" dxfId="2516" priority="1241" stopIfTrue="1">
      <formula>$I13="TTL"</formula>
    </cfRule>
  </conditionalFormatting>
  <conditionalFormatting sqref="M13:M14">
    <cfRule type="expression" dxfId="2515" priority="1240" stopIfTrue="1">
      <formula>$I13="TTL"</formula>
    </cfRule>
  </conditionalFormatting>
  <conditionalFormatting sqref="M13:M14">
    <cfRule type="expression" dxfId="2514" priority="1239" stopIfTrue="1">
      <formula>$I13="TTL"</formula>
    </cfRule>
  </conditionalFormatting>
  <conditionalFormatting sqref="M13:M14">
    <cfRule type="expression" dxfId="2513" priority="1238" stopIfTrue="1">
      <formula>$I13="TTL"</formula>
    </cfRule>
  </conditionalFormatting>
  <conditionalFormatting sqref="M13:M14">
    <cfRule type="expression" dxfId="2512" priority="1237" stopIfTrue="1">
      <formula>$I13="TTL"</formula>
    </cfRule>
  </conditionalFormatting>
  <conditionalFormatting sqref="M13:M14">
    <cfRule type="expression" dxfId="2511" priority="1236" stopIfTrue="1">
      <formula>$I13="TTL"</formula>
    </cfRule>
  </conditionalFormatting>
  <conditionalFormatting sqref="M13:M14">
    <cfRule type="expression" dxfId="2510" priority="1235" stopIfTrue="1">
      <formula>$I13="TTL"</formula>
    </cfRule>
  </conditionalFormatting>
  <conditionalFormatting sqref="M13:M14">
    <cfRule type="expression" dxfId="2509" priority="1234" stopIfTrue="1">
      <formula>$I13="TTL"</formula>
    </cfRule>
  </conditionalFormatting>
  <conditionalFormatting sqref="M13:M14">
    <cfRule type="expression" dxfId="2508" priority="1233" stopIfTrue="1">
      <formula>$I13="TTL"</formula>
    </cfRule>
  </conditionalFormatting>
  <conditionalFormatting sqref="M13:M14">
    <cfRule type="expression" dxfId="2507" priority="1232" stopIfTrue="1">
      <formula>$I13="TTL"</formula>
    </cfRule>
  </conditionalFormatting>
  <conditionalFormatting sqref="M13:M14">
    <cfRule type="expression" dxfId="2506" priority="1231" stopIfTrue="1">
      <formula>$I13="TTL"</formula>
    </cfRule>
  </conditionalFormatting>
  <conditionalFormatting sqref="M13:M14">
    <cfRule type="expression" dxfId="2505" priority="1230" stopIfTrue="1">
      <formula>$I13="TTL"</formula>
    </cfRule>
  </conditionalFormatting>
  <conditionalFormatting sqref="M13:M14">
    <cfRule type="expression" dxfId="2504" priority="1229" stopIfTrue="1">
      <formula>$I13="TTL"</formula>
    </cfRule>
  </conditionalFormatting>
  <conditionalFormatting sqref="M13:M14">
    <cfRule type="expression" dxfId="2503" priority="1228" stopIfTrue="1">
      <formula>$I13="TTL"</formula>
    </cfRule>
  </conditionalFormatting>
  <conditionalFormatting sqref="M13:M14">
    <cfRule type="expression" dxfId="2502" priority="1227" stopIfTrue="1">
      <formula>$I13="TTL"</formula>
    </cfRule>
  </conditionalFormatting>
  <conditionalFormatting sqref="M13:M14">
    <cfRule type="expression" dxfId="2501" priority="1226" stopIfTrue="1">
      <formula>$I13="TTL"</formula>
    </cfRule>
  </conditionalFormatting>
  <conditionalFormatting sqref="M13:M14">
    <cfRule type="expression" dxfId="2500" priority="1225" stopIfTrue="1">
      <formula>$I13="TTL"</formula>
    </cfRule>
  </conditionalFormatting>
  <conditionalFormatting sqref="M13:M14">
    <cfRule type="expression" dxfId="2499" priority="1224" stopIfTrue="1">
      <formula>$I13="TTL"</formula>
    </cfRule>
  </conditionalFormatting>
  <conditionalFormatting sqref="M13:M14">
    <cfRule type="expression" dxfId="2498" priority="1223" stopIfTrue="1">
      <formula>$I13="TTL"</formula>
    </cfRule>
  </conditionalFormatting>
  <conditionalFormatting sqref="M13:M14">
    <cfRule type="expression" dxfId="2497" priority="1222" stopIfTrue="1">
      <formula>$I13="TTL"</formula>
    </cfRule>
  </conditionalFormatting>
  <conditionalFormatting sqref="M13:M14">
    <cfRule type="expression" dxfId="2496" priority="1221" stopIfTrue="1">
      <formula>$I13="TTL"</formula>
    </cfRule>
  </conditionalFormatting>
  <conditionalFormatting sqref="M13:M14">
    <cfRule type="expression" dxfId="2495" priority="1220" stopIfTrue="1">
      <formula>$I13="TTL"</formula>
    </cfRule>
  </conditionalFormatting>
  <conditionalFormatting sqref="M13:M14">
    <cfRule type="expression" dxfId="2494" priority="1219" stopIfTrue="1">
      <formula>$I13="TTL"</formula>
    </cfRule>
  </conditionalFormatting>
  <conditionalFormatting sqref="M13:M14">
    <cfRule type="expression" dxfId="2493" priority="1218" stopIfTrue="1">
      <formula>$I13="TTL"</formula>
    </cfRule>
  </conditionalFormatting>
  <conditionalFormatting sqref="M13:M14">
    <cfRule type="expression" dxfId="2492" priority="1217" stopIfTrue="1">
      <formula>$I13="TTL"</formula>
    </cfRule>
  </conditionalFormatting>
  <conditionalFormatting sqref="M13:M14">
    <cfRule type="expression" dxfId="2491" priority="1216" stopIfTrue="1">
      <formula>$I13="TTL"</formula>
    </cfRule>
  </conditionalFormatting>
  <conditionalFormatting sqref="M13:M14">
    <cfRule type="expression" dxfId="2490" priority="1215" stopIfTrue="1">
      <formula>$I13="TTL"</formula>
    </cfRule>
  </conditionalFormatting>
  <conditionalFormatting sqref="M13:M14">
    <cfRule type="expression" dxfId="2489" priority="1214" stopIfTrue="1">
      <formula>$I13="TTL"</formula>
    </cfRule>
  </conditionalFormatting>
  <conditionalFormatting sqref="M13:M14">
    <cfRule type="expression" dxfId="2488" priority="1213" stopIfTrue="1">
      <formula>$I13="TTL"</formula>
    </cfRule>
  </conditionalFormatting>
  <conditionalFormatting sqref="M13:M14">
    <cfRule type="expression" dxfId="2487" priority="1212" stopIfTrue="1">
      <formula>$I13="TTL"</formula>
    </cfRule>
  </conditionalFormatting>
  <conditionalFormatting sqref="M13:M14">
    <cfRule type="expression" dxfId="2486" priority="1211" stopIfTrue="1">
      <formula>$I13="TTL"</formula>
    </cfRule>
  </conditionalFormatting>
  <conditionalFormatting sqref="M13:M14">
    <cfRule type="expression" dxfId="2485" priority="1210" stopIfTrue="1">
      <formula>$I13="TTL"</formula>
    </cfRule>
  </conditionalFormatting>
  <conditionalFormatting sqref="M13:M14">
    <cfRule type="expression" dxfId="2484" priority="1209" stopIfTrue="1">
      <formula>$I13="TTL"</formula>
    </cfRule>
  </conditionalFormatting>
  <conditionalFormatting sqref="M13:M14">
    <cfRule type="expression" dxfId="2483" priority="1208" stopIfTrue="1">
      <formula>$I13="TTL"</formula>
    </cfRule>
  </conditionalFormatting>
  <conditionalFormatting sqref="M13:M14">
    <cfRule type="expression" dxfId="2482" priority="1207" stopIfTrue="1">
      <formula>$I13="TTL"</formula>
    </cfRule>
  </conditionalFormatting>
  <conditionalFormatting sqref="M13:M14">
    <cfRule type="expression" dxfId="2481" priority="1206" stopIfTrue="1">
      <formula>$I13="TTL"</formula>
    </cfRule>
  </conditionalFormatting>
  <conditionalFormatting sqref="M13:M14">
    <cfRule type="expression" dxfId="2480" priority="1205" stopIfTrue="1">
      <formula>$I13="TTL"</formula>
    </cfRule>
  </conditionalFormatting>
  <conditionalFormatting sqref="M13:M14">
    <cfRule type="expression" dxfId="2479" priority="1204" stopIfTrue="1">
      <formula>$I13="TTL"</formula>
    </cfRule>
  </conditionalFormatting>
  <conditionalFormatting sqref="M13:M14">
    <cfRule type="expression" dxfId="2478" priority="1203" stopIfTrue="1">
      <formula>$I13="TTL"</formula>
    </cfRule>
  </conditionalFormatting>
  <conditionalFormatting sqref="M13:M14">
    <cfRule type="expression" dxfId="2477" priority="1202" stopIfTrue="1">
      <formula>$I13="TTL"</formula>
    </cfRule>
  </conditionalFormatting>
  <conditionalFormatting sqref="M13:M14">
    <cfRule type="expression" dxfId="2476" priority="1201" stopIfTrue="1">
      <formula>$I13="TTL"</formula>
    </cfRule>
  </conditionalFormatting>
  <conditionalFormatting sqref="M13:M14">
    <cfRule type="expression" dxfId="2475" priority="1200" stopIfTrue="1">
      <formula>$I13="TTL"</formula>
    </cfRule>
  </conditionalFormatting>
  <conditionalFormatting sqref="M13:M14">
    <cfRule type="expression" dxfId="2474" priority="1199" stopIfTrue="1">
      <formula>$I13="TTL"</formula>
    </cfRule>
  </conditionalFormatting>
  <conditionalFormatting sqref="M13:M14">
    <cfRule type="expression" dxfId="2473" priority="1198" stopIfTrue="1">
      <formula>$I13="TTL"</formula>
    </cfRule>
  </conditionalFormatting>
  <conditionalFormatting sqref="M13:M14">
    <cfRule type="expression" dxfId="2472" priority="1197" stopIfTrue="1">
      <formula>$I13="TTL"</formula>
    </cfRule>
  </conditionalFormatting>
  <conditionalFormatting sqref="M13:M14">
    <cfRule type="expression" dxfId="2471" priority="1196" stopIfTrue="1">
      <formula>$I13="TTL"</formula>
    </cfRule>
  </conditionalFormatting>
  <conditionalFormatting sqref="M13:M14">
    <cfRule type="expression" dxfId="2470" priority="1195" stopIfTrue="1">
      <formula>$I13="TTL"</formula>
    </cfRule>
  </conditionalFormatting>
  <conditionalFormatting sqref="M13:M14">
    <cfRule type="expression" dxfId="2469" priority="1194" stopIfTrue="1">
      <formula>$I13="TTL"</formula>
    </cfRule>
  </conditionalFormatting>
  <conditionalFormatting sqref="M13:M14">
    <cfRule type="expression" dxfId="2468" priority="1193" stopIfTrue="1">
      <formula>$I13="TTL"</formula>
    </cfRule>
  </conditionalFormatting>
  <conditionalFormatting sqref="M13:M14">
    <cfRule type="expression" dxfId="2467" priority="1192" stopIfTrue="1">
      <formula>$I13="TTL"</formula>
    </cfRule>
  </conditionalFormatting>
  <conditionalFormatting sqref="M13:M14">
    <cfRule type="expression" dxfId="2466" priority="1191" stopIfTrue="1">
      <formula>$I13="TTL"</formula>
    </cfRule>
  </conditionalFormatting>
  <conditionalFormatting sqref="M13:M14">
    <cfRule type="expression" dxfId="2465" priority="1190" stopIfTrue="1">
      <formula>$I13="TTL"</formula>
    </cfRule>
  </conditionalFormatting>
  <conditionalFormatting sqref="M13:M14">
    <cfRule type="expression" dxfId="2464" priority="1189" stopIfTrue="1">
      <formula>$I13="TTL"</formula>
    </cfRule>
  </conditionalFormatting>
  <conditionalFormatting sqref="M13:M14">
    <cfRule type="expression" dxfId="2463" priority="1188" stopIfTrue="1">
      <formula>$I13="TTL"</formula>
    </cfRule>
  </conditionalFormatting>
  <conditionalFormatting sqref="M13:M14">
    <cfRule type="expression" dxfId="2462" priority="1187" stopIfTrue="1">
      <formula>$I13="TTL"</formula>
    </cfRule>
  </conditionalFormatting>
  <conditionalFormatting sqref="M13:M14">
    <cfRule type="expression" dxfId="2461" priority="1186" stopIfTrue="1">
      <formula>$I13="TTL"</formula>
    </cfRule>
  </conditionalFormatting>
  <conditionalFormatting sqref="M13:M14">
    <cfRule type="expression" dxfId="2460" priority="1185" stopIfTrue="1">
      <formula>$I13="TTL"</formula>
    </cfRule>
  </conditionalFormatting>
  <conditionalFormatting sqref="M13:M14">
    <cfRule type="expression" dxfId="2459" priority="1184" stopIfTrue="1">
      <formula>$I13="TTL"</formula>
    </cfRule>
  </conditionalFormatting>
  <conditionalFormatting sqref="M13:M14">
    <cfRule type="expression" dxfId="2458" priority="1183" stopIfTrue="1">
      <formula>$I13="TTL"</formula>
    </cfRule>
  </conditionalFormatting>
  <conditionalFormatting sqref="M13:M14">
    <cfRule type="expression" dxfId="2457" priority="1182" stopIfTrue="1">
      <formula>$I13="TTL"</formula>
    </cfRule>
  </conditionalFormatting>
  <conditionalFormatting sqref="M13:M14">
    <cfRule type="expression" dxfId="2456" priority="1181" stopIfTrue="1">
      <formula>$I13="TTL"</formula>
    </cfRule>
  </conditionalFormatting>
  <conditionalFormatting sqref="M13:M14">
    <cfRule type="expression" dxfId="2455" priority="1180" stopIfTrue="1">
      <formula>$I13="TTL"</formula>
    </cfRule>
  </conditionalFormatting>
  <conditionalFormatting sqref="M13:M14">
    <cfRule type="expression" dxfId="2454" priority="1179" stopIfTrue="1">
      <formula>$I13="TTL"</formula>
    </cfRule>
  </conditionalFormatting>
  <conditionalFormatting sqref="M13:M14">
    <cfRule type="expression" dxfId="2453" priority="1178" stopIfTrue="1">
      <formula>$I13="TTL"</formula>
    </cfRule>
  </conditionalFormatting>
  <conditionalFormatting sqref="M13:M14">
    <cfRule type="expression" dxfId="2452" priority="1177" stopIfTrue="1">
      <formula>$I13="TTL"</formula>
    </cfRule>
  </conditionalFormatting>
  <conditionalFormatting sqref="M13:M14">
    <cfRule type="expression" dxfId="2451" priority="1176" stopIfTrue="1">
      <formula>$I13="TTL"</formula>
    </cfRule>
  </conditionalFormatting>
  <conditionalFormatting sqref="M13:M14">
    <cfRule type="expression" dxfId="2450" priority="1175" stopIfTrue="1">
      <formula>$I13="TTL"</formula>
    </cfRule>
  </conditionalFormatting>
  <conditionalFormatting sqref="M13:M14">
    <cfRule type="expression" dxfId="2449" priority="1174" stopIfTrue="1">
      <formula>$I13="TTL"</formula>
    </cfRule>
  </conditionalFormatting>
  <conditionalFormatting sqref="M13:M14">
    <cfRule type="expression" dxfId="2448" priority="1173" stopIfTrue="1">
      <formula>$I13="TTL"</formula>
    </cfRule>
  </conditionalFormatting>
  <conditionalFormatting sqref="M13:M14">
    <cfRule type="expression" dxfId="2447" priority="1172" stopIfTrue="1">
      <formula>$I13="TTL"</formula>
    </cfRule>
  </conditionalFormatting>
  <conditionalFormatting sqref="M13:M14">
    <cfRule type="expression" dxfId="2446" priority="1171" stopIfTrue="1">
      <formula>$I13="TTL"</formula>
    </cfRule>
  </conditionalFormatting>
  <conditionalFormatting sqref="M13:M14">
    <cfRule type="expression" dxfId="2445" priority="1170" stopIfTrue="1">
      <formula>$I13="TTL"</formula>
    </cfRule>
  </conditionalFormatting>
  <conditionalFormatting sqref="M13:M14">
    <cfRule type="expression" dxfId="2444" priority="1169" stopIfTrue="1">
      <formula>$I13="TTL"</formula>
    </cfRule>
  </conditionalFormatting>
  <conditionalFormatting sqref="M13:M14">
    <cfRule type="expression" dxfId="2443" priority="1168" stopIfTrue="1">
      <formula>$I13="TTL"</formula>
    </cfRule>
  </conditionalFormatting>
  <conditionalFormatting sqref="M13:M14">
    <cfRule type="expression" dxfId="2442" priority="1167" stopIfTrue="1">
      <formula>$I13="TTL"</formula>
    </cfRule>
  </conditionalFormatting>
  <conditionalFormatting sqref="M13:M14">
    <cfRule type="expression" dxfId="2441" priority="1166" stopIfTrue="1">
      <formula>$I13="TTL"</formula>
    </cfRule>
  </conditionalFormatting>
  <conditionalFormatting sqref="M13:M14">
    <cfRule type="expression" dxfId="2440" priority="1165" stopIfTrue="1">
      <formula>$I13="TTL"</formula>
    </cfRule>
  </conditionalFormatting>
  <conditionalFormatting sqref="M13:M14">
    <cfRule type="expression" dxfId="2439" priority="1164" stopIfTrue="1">
      <formula>$I13="TTL"</formula>
    </cfRule>
  </conditionalFormatting>
  <conditionalFormatting sqref="M13:M14">
    <cfRule type="expression" dxfId="2438" priority="1163" stopIfTrue="1">
      <formula>$I13="TTL"</formula>
    </cfRule>
  </conditionalFormatting>
  <conditionalFormatting sqref="M13:M14">
    <cfRule type="expression" dxfId="2437" priority="1162" stopIfTrue="1">
      <formula>$I13="TTL"</formula>
    </cfRule>
  </conditionalFormatting>
  <conditionalFormatting sqref="M13:M14">
    <cfRule type="expression" dxfId="2436" priority="1161" stopIfTrue="1">
      <formula>$I13="TTL"</formula>
    </cfRule>
  </conditionalFormatting>
  <conditionalFormatting sqref="M13:M14">
    <cfRule type="expression" dxfId="2435" priority="1160" stopIfTrue="1">
      <formula>$I13="TTL"</formula>
    </cfRule>
  </conditionalFormatting>
  <conditionalFormatting sqref="M13:M14">
    <cfRule type="expression" dxfId="2434" priority="1159" stopIfTrue="1">
      <formula>$I13="TTL"</formula>
    </cfRule>
  </conditionalFormatting>
  <conditionalFormatting sqref="M13:M14">
    <cfRule type="expression" dxfId="2433" priority="1158" stopIfTrue="1">
      <formula>$I13="TTL"</formula>
    </cfRule>
  </conditionalFormatting>
  <conditionalFormatting sqref="M13:M14">
    <cfRule type="expression" dxfId="2432" priority="1157" stopIfTrue="1">
      <formula>$I13="TTL"</formula>
    </cfRule>
  </conditionalFormatting>
  <conditionalFormatting sqref="M13:M14">
    <cfRule type="expression" dxfId="2431" priority="1156" stopIfTrue="1">
      <formula>$I13="TTL"</formula>
    </cfRule>
  </conditionalFormatting>
  <conditionalFormatting sqref="M13:M14">
    <cfRule type="expression" dxfId="2430" priority="1155" stopIfTrue="1">
      <formula>$I13="TTL"</formula>
    </cfRule>
  </conditionalFormatting>
  <conditionalFormatting sqref="M13:M14">
    <cfRule type="expression" dxfId="2429" priority="1154" stopIfTrue="1">
      <formula>$I13="TTL"</formula>
    </cfRule>
  </conditionalFormatting>
  <conditionalFormatting sqref="M13:M14">
    <cfRule type="expression" dxfId="2428" priority="1153" stopIfTrue="1">
      <formula>$I13="TTL"</formula>
    </cfRule>
  </conditionalFormatting>
  <conditionalFormatting sqref="M13:M14">
    <cfRule type="expression" dxfId="2427" priority="1152" stopIfTrue="1">
      <formula>$I13="TTL"</formula>
    </cfRule>
  </conditionalFormatting>
  <conditionalFormatting sqref="M13:M14">
    <cfRule type="expression" dxfId="2426" priority="1151" stopIfTrue="1">
      <formula>$I13="TTL"</formula>
    </cfRule>
  </conditionalFormatting>
  <conditionalFormatting sqref="M13:M14">
    <cfRule type="expression" dxfId="2425" priority="1150" stopIfTrue="1">
      <formula>$I13="TTL"</formula>
    </cfRule>
  </conditionalFormatting>
  <conditionalFormatting sqref="M13:M14">
    <cfRule type="expression" dxfId="2424" priority="1149" stopIfTrue="1">
      <formula>$I13="TTL"</formula>
    </cfRule>
  </conditionalFormatting>
  <conditionalFormatting sqref="M13:M14">
    <cfRule type="expression" dxfId="2423" priority="1148" stopIfTrue="1">
      <formula>$I13="TTL"</formula>
    </cfRule>
  </conditionalFormatting>
  <conditionalFormatting sqref="M13:M14">
    <cfRule type="expression" dxfId="2422" priority="1147" stopIfTrue="1">
      <formula>$I13="TTL"</formula>
    </cfRule>
  </conditionalFormatting>
  <conditionalFormatting sqref="M13:M14">
    <cfRule type="expression" dxfId="2421" priority="1146" stopIfTrue="1">
      <formula>$I13="TTL"</formula>
    </cfRule>
  </conditionalFormatting>
  <conditionalFormatting sqref="M13:M14">
    <cfRule type="expression" dxfId="2420" priority="1145" stopIfTrue="1">
      <formula>$I13="TTL"</formula>
    </cfRule>
  </conditionalFormatting>
  <conditionalFormatting sqref="M13:M14">
    <cfRule type="expression" dxfId="2419" priority="1144" stopIfTrue="1">
      <formula>$I13="TTL"</formula>
    </cfRule>
  </conditionalFormatting>
  <conditionalFormatting sqref="M13:M14">
    <cfRule type="expression" dxfId="2418" priority="1143" stopIfTrue="1">
      <formula>$I13="TTL"</formula>
    </cfRule>
  </conditionalFormatting>
  <conditionalFormatting sqref="M13:M14">
    <cfRule type="expression" dxfId="2417" priority="1142" stopIfTrue="1">
      <formula>$I13="TTL"</formula>
    </cfRule>
  </conditionalFormatting>
  <conditionalFormatting sqref="M13:M14">
    <cfRule type="expression" dxfId="2416" priority="1141" stopIfTrue="1">
      <formula>$I13="TTL"</formula>
    </cfRule>
  </conditionalFormatting>
  <conditionalFormatting sqref="M13:M14">
    <cfRule type="expression" dxfId="2415" priority="1140" stopIfTrue="1">
      <formula>$I13="TTL"</formula>
    </cfRule>
  </conditionalFormatting>
  <conditionalFormatting sqref="M13:M14">
    <cfRule type="expression" dxfId="2414" priority="1139" stopIfTrue="1">
      <formula>$I13="TTL"</formula>
    </cfRule>
  </conditionalFormatting>
  <conditionalFormatting sqref="M13:M14">
    <cfRule type="expression" dxfId="2413" priority="1138" stopIfTrue="1">
      <formula>$I13="TTL"</formula>
    </cfRule>
  </conditionalFormatting>
  <conditionalFormatting sqref="M13:M14">
    <cfRule type="expression" dxfId="2412" priority="1137" stopIfTrue="1">
      <formula>$I13="TTL"</formula>
    </cfRule>
  </conditionalFormatting>
  <conditionalFormatting sqref="M13:M14">
    <cfRule type="expression" dxfId="2411" priority="1136" stopIfTrue="1">
      <formula>$I13="TTL"</formula>
    </cfRule>
  </conditionalFormatting>
  <conditionalFormatting sqref="M13:M14">
    <cfRule type="expression" dxfId="2410" priority="1135" stopIfTrue="1">
      <formula>$I13="TTL"</formula>
    </cfRule>
  </conditionalFormatting>
  <conditionalFormatting sqref="M13:M14">
    <cfRule type="expression" dxfId="2409" priority="1134" stopIfTrue="1">
      <formula>$I13="TTL"</formula>
    </cfRule>
  </conditionalFormatting>
  <conditionalFormatting sqref="M13:M14">
    <cfRule type="expression" dxfId="2408" priority="1133" stopIfTrue="1">
      <formula>$I13="TTL"</formula>
    </cfRule>
  </conditionalFormatting>
  <conditionalFormatting sqref="M13:M14">
    <cfRule type="expression" dxfId="2407" priority="1132" stopIfTrue="1">
      <formula>$I13="TTL"</formula>
    </cfRule>
  </conditionalFormatting>
  <conditionalFormatting sqref="M13:M14">
    <cfRule type="expression" dxfId="2406" priority="1131" stopIfTrue="1">
      <formula>$I13="TTL"</formula>
    </cfRule>
  </conditionalFormatting>
  <conditionalFormatting sqref="M13:M14">
    <cfRule type="expression" dxfId="2405" priority="1130" stopIfTrue="1">
      <formula>$I13="TTL"</formula>
    </cfRule>
  </conditionalFormatting>
  <conditionalFormatting sqref="M13:M14">
    <cfRule type="expression" dxfId="2404" priority="1129" stopIfTrue="1">
      <formula>$I13="TTL"</formula>
    </cfRule>
  </conditionalFormatting>
  <conditionalFormatting sqref="M13:M14">
    <cfRule type="expression" dxfId="2403" priority="1128" stopIfTrue="1">
      <formula>$I13="TTL"</formula>
    </cfRule>
  </conditionalFormatting>
  <conditionalFormatting sqref="M13:M14">
    <cfRule type="expression" dxfId="2402" priority="1127" stopIfTrue="1">
      <formula>$I13="TTL"</formula>
    </cfRule>
  </conditionalFormatting>
  <conditionalFormatting sqref="M13:M14">
    <cfRule type="expression" dxfId="2401" priority="1126" stopIfTrue="1">
      <formula>$I13="TTL"</formula>
    </cfRule>
  </conditionalFormatting>
  <conditionalFormatting sqref="M13:M14">
    <cfRule type="expression" dxfId="2400" priority="1125" stopIfTrue="1">
      <formula>$I13="TTL"</formula>
    </cfRule>
  </conditionalFormatting>
  <conditionalFormatting sqref="M13:M14">
    <cfRule type="expression" dxfId="2399" priority="1124" stopIfTrue="1">
      <formula>$I13="TTL"</formula>
    </cfRule>
  </conditionalFormatting>
  <conditionalFormatting sqref="M13:M14">
    <cfRule type="expression" dxfId="2398" priority="1123" stopIfTrue="1">
      <formula>$I13="TTL"</formula>
    </cfRule>
  </conditionalFormatting>
  <conditionalFormatting sqref="M13:M14">
    <cfRule type="expression" dxfId="2397" priority="1122" stopIfTrue="1">
      <formula>$I13="TTL"</formula>
    </cfRule>
  </conditionalFormatting>
  <conditionalFormatting sqref="M13:M14">
    <cfRule type="expression" dxfId="2396" priority="1121" stopIfTrue="1">
      <formula>$I13="TTL"</formula>
    </cfRule>
  </conditionalFormatting>
  <conditionalFormatting sqref="M13:M14">
    <cfRule type="expression" dxfId="2395" priority="1120" stopIfTrue="1">
      <formula>$I13="TTL"</formula>
    </cfRule>
  </conditionalFormatting>
  <conditionalFormatting sqref="M13:M14">
    <cfRule type="expression" dxfId="2394" priority="1119" stopIfTrue="1">
      <formula>$I13="TTL"</formula>
    </cfRule>
  </conditionalFormatting>
  <conditionalFormatting sqref="M13:M14">
    <cfRule type="expression" dxfId="2393" priority="1118" stopIfTrue="1">
      <formula>$I13="TTL"</formula>
    </cfRule>
  </conditionalFormatting>
  <conditionalFormatting sqref="M13:M14">
    <cfRule type="expression" dxfId="2392" priority="1117" stopIfTrue="1">
      <formula>$I13="TTL"</formula>
    </cfRule>
  </conditionalFormatting>
  <conditionalFormatting sqref="M13:M14">
    <cfRule type="expression" dxfId="2391" priority="1116" stopIfTrue="1">
      <formula>$I13="TTL"</formula>
    </cfRule>
  </conditionalFormatting>
  <conditionalFormatting sqref="M13:M14">
    <cfRule type="expression" dxfId="2390" priority="1115" stopIfTrue="1">
      <formula>$I13="TTL"</formula>
    </cfRule>
  </conditionalFormatting>
  <conditionalFormatting sqref="M13:M14">
    <cfRule type="expression" dxfId="2389" priority="1114" stopIfTrue="1">
      <formula>$I13="TTL"</formula>
    </cfRule>
  </conditionalFormatting>
  <conditionalFormatting sqref="M13:M14">
    <cfRule type="expression" dxfId="2388" priority="1113" stopIfTrue="1">
      <formula>$I13="TTL"</formula>
    </cfRule>
  </conditionalFormatting>
  <conditionalFormatting sqref="M13:M14">
    <cfRule type="expression" dxfId="2387" priority="1112" stopIfTrue="1">
      <formula>$I13="TTL"</formula>
    </cfRule>
  </conditionalFormatting>
  <conditionalFormatting sqref="M13:M14">
    <cfRule type="expression" dxfId="2386" priority="1111" stopIfTrue="1">
      <formula>$I13="TTL"</formula>
    </cfRule>
  </conditionalFormatting>
  <conditionalFormatting sqref="M13:M14">
    <cfRule type="expression" dxfId="2385" priority="1110" stopIfTrue="1">
      <formula>$I13="TTL"</formula>
    </cfRule>
  </conditionalFormatting>
  <conditionalFormatting sqref="M13:M14">
    <cfRule type="expression" dxfId="2384" priority="1109" stopIfTrue="1">
      <formula>$I13="TTL"</formula>
    </cfRule>
  </conditionalFormatting>
  <conditionalFormatting sqref="M13:M14">
    <cfRule type="expression" dxfId="2383" priority="1108" stopIfTrue="1">
      <formula>$I13="TTL"</formula>
    </cfRule>
  </conditionalFormatting>
  <conditionalFormatting sqref="M13:M14">
    <cfRule type="expression" dxfId="2382" priority="1107" stopIfTrue="1">
      <formula>$I13="TTL"</formula>
    </cfRule>
  </conditionalFormatting>
  <conditionalFormatting sqref="M13:M14">
    <cfRule type="expression" dxfId="2381" priority="1106" stopIfTrue="1">
      <formula>$I13="TTL"</formula>
    </cfRule>
  </conditionalFormatting>
  <conditionalFormatting sqref="M13:M14">
    <cfRule type="expression" dxfId="2380" priority="1105" stopIfTrue="1">
      <formula>$I13="TTL"</formula>
    </cfRule>
  </conditionalFormatting>
  <conditionalFormatting sqref="M13:M14">
    <cfRule type="expression" dxfId="2379" priority="1104" stopIfTrue="1">
      <formula>$I13="TTL"</formula>
    </cfRule>
  </conditionalFormatting>
  <conditionalFormatting sqref="M13:M14">
    <cfRule type="expression" dxfId="2378" priority="1103" stopIfTrue="1">
      <formula>$I13="TTL"</formula>
    </cfRule>
  </conditionalFormatting>
  <conditionalFormatting sqref="M13:M14">
    <cfRule type="expression" dxfId="2377" priority="1102" stopIfTrue="1">
      <formula>$I13="TTL"</formula>
    </cfRule>
  </conditionalFormatting>
  <conditionalFormatting sqref="M13:M14">
    <cfRule type="expression" dxfId="2376" priority="1101" stopIfTrue="1">
      <formula>$I13="TTL"</formula>
    </cfRule>
  </conditionalFormatting>
  <conditionalFormatting sqref="M13:M14">
    <cfRule type="expression" dxfId="2375" priority="1100" stopIfTrue="1">
      <formula>$I13="TTL"</formula>
    </cfRule>
  </conditionalFormatting>
  <conditionalFormatting sqref="M13:M14">
    <cfRule type="expression" dxfId="2374" priority="1099" stopIfTrue="1">
      <formula>$I13="TTL"</formula>
    </cfRule>
  </conditionalFormatting>
  <conditionalFormatting sqref="M13:M14">
    <cfRule type="expression" dxfId="2373" priority="1098" stopIfTrue="1">
      <formula>$I13="TTL"</formula>
    </cfRule>
  </conditionalFormatting>
  <conditionalFormatting sqref="M13:M14">
    <cfRule type="expression" dxfId="2372" priority="1097" stopIfTrue="1">
      <formula>$I13="TTL"</formula>
    </cfRule>
  </conditionalFormatting>
  <conditionalFormatting sqref="M13:M14">
    <cfRule type="expression" dxfId="2371" priority="1096" stopIfTrue="1">
      <formula>$I13="TTL"</formula>
    </cfRule>
  </conditionalFormatting>
  <conditionalFormatting sqref="M13:M14">
    <cfRule type="expression" dxfId="2370" priority="1095" stopIfTrue="1">
      <formula>$I13="TTL"</formula>
    </cfRule>
  </conditionalFormatting>
  <conditionalFormatting sqref="M13:M14">
    <cfRule type="expression" dxfId="2369" priority="1094" stopIfTrue="1">
      <formula>$I13="TTL"</formula>
    </cfRule>
  </conditionalFormatting>
  <conditionalFormatting sqref="M13:M14">
    <cfRule type="expression" dxfId="2368" priority="1093" stopIfTrue="1">
      <formula>$I13="TTL"</formula>
    </cfRule>
  </conditionalFormatting>
  <conditionalFormatting sqref="M13:M14">
    <cfRule type="expression" dxfId="2367" priority="1092" stopIfTrue="1">
      <formula>$I13="TTL"</formula>
    </cfRule>
  </conditionalFormatting>
  <conditionalFormatting sqref="M13:M14">
    <cfRule type="expression" dxfId="2366" priority="1091" stopIfTrue="1">
      <formula>$I13="TTL"</formula>
    </cfRule>
  </conditionalFormatting>
  <conditionalFormatting sqref="M13:M14">
    <cfRule type="expression" dxfId="2365" priority="1090" stopIfTrue="1">
      <formula>$I13="TTL"</formula>
    </cfRule>
  </conditionalFormatting>
  <conditionalFormatting sqref="M13:M14">
    <cfRule type="expression" dxfId="2364" priority="1089" stopIfTrue="1">
      <formula>$I13="TTL"</formula>
    </cfRule>
  </conditionalFormatting>
  <conditionalFormatting sqref="M13:M14">
    <cfRule type="expression" dxfId="2363" priority="1088" stopIfTrue="1">
      <formula>$I13="TTL"</formula>
    </cfRule>
  </conditionalFormatting>
  <conditionalFormatting sqref="M13:M14">
    <cfRule type="expression" dxfId="2362" priority="1087" stopIfTrue="1">
      <formula>$I13="TTL"</formula>
    </cfRule>
  </conditionalFormatting>
  <conditionalFormatting sqref="M13:M14">
    <cfRule type="expression" dxfId="2361" priority="1086" stopIfTrue="1">
      <formula>$I13="TTL"</formula>
    </cfRule>
  </conditionalFormatting>
  <conditionalFormatting sqref="M13:M14">
    <cfRule type="expression" dxfId="2360" priority="1085" stopIfTrue="1">
      <formula>$I13="TTL"</formula>
    </cfRule>
  </conditionalFormatting>
  <conditionalFormatting sqref="M13:M14">
    <cfRule type="expression" dxfId="2359" priority="1084" stopIfTrue="1">
      <formula>$I13="TTL"</formula>
    </cfRule>
  </conditionalFormatting>
  <conditionalFormatting sqref="M13:M14">
    <cfRule type="expression" dxfId="2358" priority="1083" stopIfTrue="1">
      <formula>$I13="TTL"</formula>
    </cfRule>
  </conditionalFormatting>
  <conditionalFormatting sqref="M13:M14">
    <cfRule type="expression" dxfId="2357" priority="1082" stopIfTrue="1">
      <formula>$I13="TTL"</formula>
    </cfRule>
  </conditionalFormatting>
  <conditionalFormatting sqref="M13:M14">
    <cfRule type="expression" dxfId="2356" priority="1081" stopIfTrue="1">
      <formula>$I13="TTL"</formula>
    </cfRule>
  </conditionalFormatting>
  <conditionalFormatting sqref="M13:M14">
    <cfRule type="expression" dxfId="2355" priority="1080" stopIfTrue="1">
      <formula>$I13="TTL"</formula>
    </cfRule>
  </conditionalFormatting>
  <conditionalFormatting sqref="M13:M14">
    <cfRule type="expression" dxfId="2354" priority="1079" stopIfTrue="1">
      <formula>$I13="TTL"</formula>
    </cfRule>
  </conditionalFormatting>
  <conditionalFormatting sqref="M13:M14">
    <cfRule type="expression" dxfId="2353" priority="1078" stopIfTrue="1">
      <formula>$I13="TTL"</formula>
    </cfRule>
  </conditionalFormatting>
  <conditionalFormatting sqref="M13:M14">
    <cfRule type="expression" dxfId="2352" priority="1077" stopIfTrue="1">
      <formula>$I13="TTL"</formula>
    </cfRule>
  </conditionalFormatting>
  <conditionalFormatting sqref="M13:M14">
    <cfRule type="expression" dxfId="2351" priority="1076" stopIfTrue="1">
      <formula>$I13="TTL"</formula>
    </cfRule>
  </conditionalFormatting>
  <conditionalFormatting sqref="M13:M14">
    <cfRule type="expression" dxfId="2350" priority="1075" stopIfTrue="1">
      <formula>$I13="TTL"</formula>
    </cfRule>
  </conditionalFormatting>
  <conditionalFormatting sqref="M13:M14">
    <cfRule type="expression" dxfId="2349" priority="1074" stopIfTrue="1">
      <formula>$I13="TTL"</formula>
    </cfRule>
  </conditionalFormatting>
  <conditionalFormatting sqref="M13:M14">
    <cfRule type="expression" dxfId="2348" priority="1073" stopIfTrue="1">
      <formula>$I13="TTL"</formula>
    </cfRule>
  </conditionalFormatting>
  <conditionalFormatting sqref="M13:M14">
    <cfRule type="expression" dxfId="2347" priority="1072" stopIfTrue="1">
      <formula>$I13="TTL"</formula>
    </cfRule>
  </conditionalFormatting>
  <conditionalFormatting sqref="M13:M14">
    <cfRule type="expression" dxfId="2346" priority="1071" stopIfTrue="1">
      <formula>$I13="TTL"</formula>
    </cfRule>
  </conditionalFormatting>
  <conditionalFormatting sqref="M13:M14">
    <cfRule type="expression" dxfId="2345" priority="1070" stopIfTrue="1">
      <formula>$I13="TTL"</formula>
    </cfRule>
  </conditionalFormatting>
  <conditionalFormatting sqref="M13:M14">
    <cfRule type="expression" dxfId="2344" priority="1069" stopIfTrue="1">
      <formula>$I13="TTL"</formula>
    </cfRule>
  </conditionalFormatting>
  <conditionalFormatting sqref="M13:M14">
    <cfRule type="expression" dxfId="2343" priority="1068" stopIfTrue="1">
      <formula>$I13="TTL"</formula>
    </cfRule>
  </conditionalFormatting>
  <conditionalFormatting sqref="M13:M14">
    <cfRule type="expression" dxfId="2342" priority="1067" stopIfTrue="1">
      <formula>$I13="TTL"</formula>
    </cfRule>
  </conditionalFormatting>
  <conditionalFormatting sqref="M13:M14">
    <cfRule type="expression" dxfId="2341" priority="1066" stopIfTrue="1">
      <formula>$I13="TTL"</formula>
    </cfRule>
  </conditionalFormatting>
  <conditionalFormatting sqref="M13:M14">
    <cfRule type="expression" dxfId="2340" priority="1065" stopIfTrue="1">
      <formula>$I13="TTL"</formula>
    </cfRule>
  </conditionalFormatting>
  <conditionalFormatting sqref="M13:M14">
    <cfRule type="expression" dxfId="2339" priority="1064" stopIfTrue="1">
      <formula>$I13="TTL"</formula>
    </cfRule>
  </conditionalFormatting>
  <conditionalFormatting sqref="M13:M14">
    <cfRule type="expression" dxfId="2338" priority="1063" stopIfTrue="1">
      <formula>$I13="TTL"</formula>
    </cfRule>
  </conditionalFormatting>
  <conditionalFormatting sqref="M13:M14">
    <cfRule type="expression" dxfId="2337" priority="1062" stopIfTrue="1">
      <formula>$I13="TTL"</formula>
    </cfRule>
  </conditionalFormatting>
  <conditionalFormatting sqref="M13:M14">
    <cfRule type="expression" dxfId="2336" priority="1061" stopIfTrue="1">
      <formula>$I13="TTL"</formula>
    </cfRule>
  </conditionalFormatting>
  <conditionalFormatting sqref="M13:M14">
    <cfRule type="expression" dxfId="2335" priority="1060" stopIfTrue="1">
      <formula>$I13="TTL"</formula>
    </cfRule>
  </conditionalFormatting>
  <conditionalFormatting sqref="M13:M14">
    <cfRule type="expression" dxfId="2334" priority="1059" stopIfTrue="1">
      <formula>$I13="TTL"</formula>
    </cfRule>
  </conditionalFormatting>
  <conditionalFormatting sqref="M13:M14">
    <cfRule type="expression" dxfId="2333" priority="1058" stopIfTrue="1">
      <formula>$I13="TTL"</formula>
    </cfRule>
  </conditionalFormatting>
  <conditionalFormatting sqref="M13:M14">
    <cfRule type="expression" dxfId="2332" priority="1057" stopIfTrue="1">
      <formula>$I13="TTL"</formula>
    </cfRule>
  </conditionalFormatting>
  <conditionalFormatting sqref="M13:M14">
    <cfRule type="expression" dxfId="2331" priority="1056" stopIfTrue="1">
      <formula>$I13="TTL"</formula>
    </cfRule>
  </conditionalFormatting>
  <conditionalFormatting sqref="M13:M14">
    <cfRule type="expression" dxfId="2330" priority="1055" stopIfTrue="1">
      <formula>$I13="TTL"</formula>
    </cfRule>
  </conditionalFormatting>
  <conditionalFormatting sqref="M13:M14">
    <cfRule type="expression" dxfId="2329" priority="1054" stopIfTrue="1">
      <formula>$I13="TTL"</formula>
    </cfRule>
  </conditionalFormatting>
  <conditionalFormatting sqref="M13:M14">
    <cfRule type="expression" dxfId="2328" priority="1053" stopIfTrue="1">
      <formula>$I13="TTL"</formula>
    </cfRule>
  </conditionalFormatting>
  <conditionalFormatting sqref="M13:M14">
    <cfRule type="expression" dxfId="2327" priority="1052" stopIfTrue="1">
      <formula>$I13="TTL"</formula>
    </cfRule>
  </conditionalFormatting>
  <conditionalFormatting sqref="M13:M14">
    <cfRule type="expression" dxfId="2326" priority="1051" stopIfTrue="1">
      <formula>$I13="TTL"</formula>
    </cfRule>
  </conditionalFormatting>
  <conditionalFormatting sqref="M13:M14">
    <cfRule type="expression" dxfId="2325" priority="1050" stopIfTrue="1">
      <formula>$I13="TTL"</formula>
    </cfRule>
  </conditionalFormatting>
  <conditionalFormatting sqref="M13:M14">
    <cfRule type="expression" dxfId="2324" priority="1049" stopIfTrue="1">
      <formula>$I13="TTL"</formula>
    </cfRule>
  </conditionalFormatting>
  <conditionalFormatting sqref="M13:M14">
    <cfRule type="expression" dxfId="2323" priority="1048" stopIfTrue="1">
      <formula>$I13="TTL"</formula>
    </cfRule>
  </conditionalFormatting>
  <conditionalFormatting sqref="M13:M14">
    <cfRule type="expression" dxfId="2322" priority="1047" stopIfTrue="1">
      <formula>$I13="TTL"</formula>
    </cfRule>
  </conditionalFormatting>
  <conditionalFormatting sqref="M13:M14">
    <cfRule type="expression" dxfId="2321" priority="1046" stopIfTrue="1">
      <formula>$I13="TTL"</formula>
    </cfRule>
  </conditionalFormatting>
  <conditionalFormatting sqref="M13:M14">
    <cfRule type="expression" dxfId="2320" priority="1045" stopIfTrue="1">
      <formula>$I13="TTL"</formula>
    </cfRule>
  </conditionalFormatting>
  <conditionalFormatting sqref="M13:M14">
    <cfRule type="expression" dxfId="2319" priority="1044" stopIfTrue="1">
      <formula>$I13="TTL"</formula>
    </cfRule>
  </conditionalFormatting>
  <conditionalFormatting sqref="M13:M14">
    <cfRule type="expression" dxfId="2318" priority="1043" stopIfTrue="1">
      <formula>$I13="TTL"</formula>
    </cfRule>
  </conditionalFormatting>
  <conditionalFormatting sqref="M13:M14">
    <cfRule type="expression" dxfId="2317" priority="1042" stopIfTrue="1">
      <formula>$I13="TTL"</formula>
    </cfRule>
  </conditionalFormatting>
  <conditionalFormatting sqref="M13:M14">
    <cfRule type="expression" dxfId="2316" priority="1041" stopIfTrue="1">
      <formula>$I13="TTL"</formula>
    </cfRule>
  </conditionalFormatting>
  <conditionalFormatting sqref="M13:M14">
    <cfRule type="expression" dxfId="2315" priority="1040" stopIfTrue="1">
      <formula>$I13="TTL"</formula>
    </cfRule>
  </conditionalFormatting>
  <conditionalFormatting sqref="M13:M14">
    <cfRule type="expression" dxfId="2314" priority="1039" stopIfTrue="1">
      <formula>$I13="TTL"</formula>
    </cfRule>
  </conditionalFormatting>
  <conditionalFormatting sqref="M13:M14">
    <cfRule type="expression" dxfId="2313" priority="1038" stopIfTrue="1">
      <formula>$I13="TTL"</formula>
    </cfRule>
  </conditionalFormatting>
  <conditionalFormatting sqref="M13:M14">
    <cfRule type="expression" dxfId="2312" priority="1037" stopIfTrue="1">
      <formula>$I13="TTL"</formula>
    </cfRule>
  </conditionalFormatting>
  <conditionalFormatting sqref="M13:M14">
    <cfRule type="expression" dxfId="2311" priority="1036" stopIfTrue="1">
      <formula>$I13="TTL"</formula>
    </cfRule>
  </conditionalFormatting>
  <conditionalFormatting sqref="M13:M14">
    <cfRule type="expression" dxfId="2310" priority="1035" stopIfTrue="1">
      <formula>$I13="TTL"</formula>
    </cfRule>
  </conditionalFormatting>
  <conditionalFormatting sqref="M13:M14">
    <cfRule type="expression" dxfId="2309" priority="1034" stopIfTrue="1">
      <formula>$I13="TTL"</formula>
    </cfRule>
  </conditionalFormatting>
  <conditionalFormatting sqref="M13:M14">
    <cfRule type="expression" dxfId="2308" priority="1033" stopIfTrue="1">
      <formula>$I13="TTL"</formula>
    </cfRule>
  </conditionalFormatting>
  <conditionalFormatting sqref="M13:M14">
    <cfRule type="expression" dxfId="2307" priority="1032" stopIfTrue="1">
      <formula>$I13="TTL"</formula>
    </cfRule>
  </conditionalFormatting>
  <conditionalFormatting sqref="M13:M14">
    <cfRule type="expression" dxfId="2306" priority="1031" stopIfTrue="1">
      <formula>$I13="TTL"</formula>
    </cfRule>
  </conditionalFormatting>
  <conditionalFormatting sqref="M13:M14">
    <cfRule type="expression" dxfId="2305" priority="1030" stopIfTrue="1">
      <formula>$I13="TTL"</formula>
    </cfRule>
  </conditionalFormatting>
  <conditionalFormatting sqref="M13:M14">
    <cfRule type="expression" dxfId="2304" priority="1029" stopIfTrue="1">
      <formula>$I13="TTL"</formula>
    </cfRule>
  </conditionalFormatting>
  <conditionalFormatting sqref="M13:M14">
    <cfRule type="expression" dxfId="2303" priority="1028" stopIfTrue="1">
      <formula>$I13="TTL"</formula>
    </cfRule>
  </conditionalFormatting>
  <conditionalFormatting sqref="M13:M14">
    <cfRule type="expression" dxfId="2302" priority="1027" stopIfTrue="1">
      <formula>$I13="TTL"</formula>
    </cfRule>
  </conditionalFormatting>
  <conditionalFormatting sqref="M13:M14">
    <cfRule type="expression" dxfId="2301" priority="1026" stopIfTrue="1">
      <formula>$I13="TTL"</formula>
    </cfRule>
  </conditionalFormatting>
  <conditionalFormatting sqref="M13:M14">
    <cfRule type="expression" dxfId="2300" priority="1025" stopIfTrue="1">
      <formula>$I13="TTL"</formula>
    </cfRule>
  </conditionalFormatting>
  <conditionalFormatting sqref="M13:M14">
    <cfRule type="expression" dxfId="2299" priority="1024" stopIfTrue="1">
      <formula>$I13="TTL"</formula>
    </cfRule>
  </conditionalFormatting>
  <conditionalFormatting sqref="M13:M14">
    <cfRule type="expression" dxfId="2298" priority="1023" stopIfTrue="1">
      <formula>$I13="TTL"</formula>
    </cfRule>
  </conditionalFormatting>
  <conditionalFormatting sqref="M13:M14">
    <cfRule type="expression" dxfId="2297" priority="1022" stopIfTrue="1">
      <formula>$I13="TTL"</formula>
    </cfRule>
  </conditionalFormatting>
  <conditionalFormatting sqref="M13:M14">
    <cfRule type="expression" dxfId="2296" priority="1021" stopIfTrue="1">
      <formula>$I13="TTL"</formula>
    </cfRule>
  </conditionalFormatting>
  <conditionalFormatting sqref="M13:M14">
    <cfRule type="expression" dxfId="2295" priority="1020" stopIfTrue="1">
      <formula>$I13="TTL"</formula>
    </cfRule>
  </conditionalFormatting>
  <conditionalFormatting sqref="M13:M14">
    <cfRule type="expression" dxfId="2294" priority="1019" stopIfTrue="1">
      <formula>$I13="TTL"</formula>
    </cfRule>
  </conditionalFormatting>
  <conditionalFormatting sqref="M13:M14">
    <cfRule type="expression" dxfId="2293" priority="1018" stopIfTrue="1">
      <formula>$I13="TTL"</formula>
    </cfRule>
  </conditionalFormatting>
  <conditionalFormatting sqref="M13:M14">
    <cfRule type="expression" dxfId="2292" priority="1017" stopIfTrue="1">
      <formula>$I13="TTL"</formula>
    </cfRule>
  </conditionalFormatting>
  <conditionalFormatting sqref="M13:M14">
    <cfRule type="expression" dxfId="2291" priority="1016" stopIfTrue="1">
      <formula>$I13="TTL"</formula>
    </cfRule>
  </conditionalFormatting>
  <conditionalFormatting sqref="M13:M14">
    <cfRule type="expression" dxfId="2290" priority="1015" stopIfTrue="1">
      <formula>$I13="TTL"</formula>
    </cfRule>
  </conditionalFormatting>
  <conditionalFormatting sqref="M13:M14">
    <cfRule type="expression" dxfId="2289" priority="1014" stopIfTrue="1">
      <formula>$I13="TTL"</formula>
    </cfRule>
  </conditionalFormatting>
  <conditionalFormatting sqref="M13:M14">
    <cfRule type="expression" dxfId="2288" priority="1013" stopIfTrue="1">
      <formula>$I13="TTL"</formula>
    </cfRule>
  </conditionalFormatting>
  <conditionalFormatting sqref="M13:M14">
    <cfRule type="expression" dxfId="2287" priority="1012" stopIfTrue="1">
      <formula>$I13="TTL"</formula>
    </cfRule>
  </conditionalFormatting>
  <conditionalFormatting sqref="M13:M14">
    <cfRule type="expression" dxfId="2286" priority="1011" stopIfTrue="1">
      <formula>$I13="TTL"</formula>
    </cfRule>
  </conditionalFormatting>
  <conditionalFormatting sqref="M13:M14">
    <cfRule type="expression" dxfId="2285" priority="1010" stopIfTrue="1">
      <formula>$I13="TTL"</formula>
    </cfRule>
  </conditionalFormatting>
  <conditionalFormatting sqref="M13:M14">
    <cfRule type="expression" dxfId="2284" priority="1009" stopIfTrue="1">
      <formula>$I13="TTL"</formula>
    </cfRule>
  </conditionalFormatting>
  <conditionalFormatting sqref="M13:M14">
    <cfRule type="expression" dxfId="2283" priority="1008" stopIfTrue="1">
      <formula>$I13="TTL"</formula>
    </cfRule>
  </conditionalFormatting>
  <conditionalFormatting sqref="M13:M14">
    <cfRule type="expression" dxfId="2282" priority="1007" stopIfTrue="1">
      <formula>$I13="TTL"</formula>
    </cfRule>
  </conditionalFormatting>
  <conditionalFormatting sqref="M13:M14">
    <cfRule type="expression" dxfId="2281" priority="1006" stopIfTrue="1">
      <formula>$I13="TTL"</formula>
    </cfRule>
  </conditionalFormatting>
  <conditionalFormatting sqref="M13:M14">
    <cfRule type="expression" dxfId="2280" priority="1005" stopIfTrue="1">
      <formula>$I13="TTL"</formula>
    </cfRule>
  </conditionalFormatting>
  <conditionalFormatting sqref="M13:M14">
    <cfRule type="expression" dxfId="2279" priority="1004" stopIfTrue="1">
      <formula>$I13="TTL"</formula>
    </cfRule>
  </conditionalFormatting>
  <conditionalFormatting sqref="M13:M14">
    <cfRule type="expression" dxfId="2278" priority="1003" stopIfTrue="1">
      <formula>$I13="TTL"</formula>
    </cfRule>
  </conditionalFormatting>
  <conditionalFormatting sqref="M13:M14">
    <cfRule type="expression" dxfId="2277" priority="1002" stopIfTrue="1">
      <formula>$I13="TTL"</formula>
    </cfRule>
  </conditionalFormatting>
  <conditionalFormatting sqref="M13:M14">
    <cfRule type="expression" dxfId="2276" priority="1001" stopIfTrue="1">
      <formula>$I13="TTL"</formula>
    </cfRule>
  </conditionalFormatting>
  <conditionalFormatting sqref="M13:M14">
    <cfRule type="expression" dxfId="2275" priority="1000" stopIfTrue="1">
      <formula>$I13="TTL"</formula>
    </cfRule>
  </conditionalFormatting>
  <conditionalFormatting sqref="M13:M14">
    <cfRule type="expression" dxfId="2274" priority="999" stopIfTrue="1">
      <formula>$I13="TTL"</formula>
    </cfRule>
  </conditionalFormatting>
  <conditionalFormatting sqref="M13:M14">
    <cfRule type="expression" dxfId="2273" priority="998" stopIfTrue="1">
      <formula>$I13="TTL"</formula>
    </cfRule>
  </conditionalFormatting>
  <conditionalFormatting sqref="M13:M14">
    <cfRule type="expression" dxfId="2272" priority="997" stopIfTrue="1">
      <formula>$I13="TTL"</formula>
    </cfRule>
  </conditionalFormatting>
  <conditionalFormatting sqref="M13:M14">
    <cfRule type="expression" dxfId="2271" priority="996" stopIfTrue="1">
      <formula>$I13="TTL"</formula>
    </cfRule>
  </conditionalFormatting>
  <conditionalFormatting sqref="M13:M14">
    <cfRule type="expression" dxfId="2270" priority="995" stopIfTrue="1">
      <formula>$I13="TTL"</formula>
    </cfRule>
  </conditionalFormatting>
  <conditionalFormatting sqref="M13:M14">
    <cfRule type="expression" dxfId="2269" priority="994" stopIfTrue="1">
      <formula>$I13="TTL"</formula>
    </cfRule>
  </conditionalFormatting>
  <conditionalFormatting sqref="M13:M14">
    <cfRule type="expression" dxfId="2268" priority="993" stopIfTrue="1">
      <formula>$I13="TTL"</formula>
    </cfRule>
  </conditionalFormatting>
  <conditionalFormatting sqref="M13:M14">
    <cfRule type="expression" dxfId="2267" priority="992" stopIfTrue="1">
      <formula>$I13="TTL"</formula>
    </cfRule>
  </conditionalFormatting>
  <conditionalFormatting sqref="M13:M14">
    <cfRule type="expression" dxfId="2266" priority="991" stopIfTrue="1">
      <formula>$I13="TTL"</formula>
    </cfRule>
  </conditionalFormatting>
  <conditionalFormatting sqref="M13:M14">
    <cfRule type="expression" dxfId="2265" priority="990" stopIfTrue="1">
      <formula>$I13="TTL"</formula>
    </cfRule>
  </conditionalFormatting>
  <conditionalFormatting sqref="M13:M14">
    <cfRule type="expression" dxfId="2264" priority="989" stopIfTrue="1">
      <formula>$I13="TTL"</formula>
    </cfRule>
  </conditionalFormatting>
  <conditionalFormatting sqref="M13:M14">
    <cfRule type="expression" dxfId="2263" priority="988" stopIfTrue="1">
      <formula>$I13="TTL"</formula>
    </cfRule>
  </conditionalFormatting>
  <conditionalFormatting sqref="M13:M14">
    <cfRule type="expression" dxfId="2262" priority="987" stopIfTrue="1">
      <formula>$I13="TTL"</formula>
    </cfRule>
  </conditionalFormatting>
  <conditionalFormatting sqref="M13:M14">
    <cfRule type="expression" dxfId="2261" priority="986" stopIfTrue="1">
      <formula>$I13="TTL"</formula>
    </cfRule>
  </conditionalFormatting>
  <conditionalFormatting sqref="M13:M14">
    <cfRule type="expression" dxfId="2260" priority="985" stopIfTrue="1">
      <formula>$I13="TTL"</formula>
    </cfRule>
  </conditionalFormatting>
  <conditionalFormatting sqref="M13:M14">
    <cfRule type="expression" dxfId="2259" priority="984" stopIfTrue="1">
      <formula>$I13="TTL"</formula>
    </cfRule>
  </conditionalFormatting>
  <conditionalFormatting sqref="M13:M14">
    <cfRule type="expression" dxfId="2258" priority="983" stopIfTrue="1">
      <formula>$I13="TTL"</formula>
    </cfRule>
  </conditionalFormatting>
  <conditionalFormatting sqref="M13:M14">
    <cfRule type="expression" dxfId="2257" priority="982" stopIfTrue="1">
      <formula>$I13="TTL"</formula>
    </cfRule>
  </conditionalFormatting>
  <conditionalFormatting sqref="M13:M14">
    <cfRule type="expression" dxfId="2256" priority="981" stopIfTrue="1">
      <formula>$I13="TTL"</formula>
    </cfRule>
  </conditionalFormatting>
  <conditionalFormatting sqref="M13:M14">
    <cfRule type="expression" dxfId="2255" priority="980" stopIfTrue="1">
      <formula>$I13="TTL"</formula>
    </cfRule>
  </conditionalFormatting>
  <conditionalFormatting sqref="M13:M14">
    <cfRule type="expression" dxfId="2254" priority="979" stopIfTrue="1">
      <formula>$I13="TTL"</formula>
    </cfRule>
  </conditionalFormatting>
  <conditionalFormatting sqref="M13:M14">
    <cfRule type="expression" dxfId="2253" priority="978" stopIfTrue="1">
      <formula>$I13="TTL"</formula>
    </cfRule>
  </conditionalFormatting>
  <conditionalFormatting sqref="M13:M14">
    <cfRule type="expression" dxfId="2252" priority="977" stopIfTrue="1">
      <formula>$I13="TTL"</formula>
    </cfRule>
  </conditionalFormatting>
  <conditionalFormatting sqref="M13:M14">
    <cfRule type="expression" dxfId="2251" priority="976" stopIfTrue="1">
      <formula>$I13="TTL"</formula>
    </cfRule>
  </conditionalFormatting>
  <conditionalFormatting sqref="M13:M14">
    <cfRule type="expression" dxfId="2250" priority="975" stopIfTrue="1">
      <formula>$I13="TTL"</formula>
    </cfRule>
  </conditionalFormatting>
  <conditionalFormatting sqref="M13:M14">
    <cfRule type="expression" dxfId="2249" priority="974" stopIfTrue="1">
      <formula>$I13="TTL"</formula>
    </cfRule>
  </conditionalFormatting>
  <conditionalFormatting sqref="M13:M14">
    <cfRule type="expression" dxfId="2248" priority="973" stopIfTrue="1">
      <formula>$I13="TTL"</formula>
    </cfRule>
  </conditionalFormatting>
  <conditionalFormatting sqref="M13:M14">
    <cfRule type="expression" dxfId="2247" priority="972" stopIfTrue="1">
      <formula>$I13="TTL"</formula>
    </cfRule>
  </conditionalFormatting>
  <conditionalFormatting sqref="M13:M14">
    <cfRule type="expression" dxfId="2246" priority="971" stopIfTrue="1">
      <formula>$I13="TTL"</formula>
    </cfRule>
  </conditionalFormatting>
  <conditionalFormatting sqref="M13:M14">
    <cfRule type="expression" dxfId="2245" priority="970" stopIfTrue="1">
      <formula>$I13="TTL"</formula>
    </cfRule>
  </conditionalFormatting>
  <conditionalFormatting sqref="M13:M14">
    <cfRule type="expression" dxfId="2244" priority="969" stopIfTrue="1">
      <formula>$I13="TTL"</formula>
    </cfRule>
  </conditionalFormatting>
  <conditionalFormatting sqref="M13:M14">
    <cfRule type="expression" dxfId="2243" priority="968" stopIfTrue="1">
      <formula>$I13="TTL"</formula>
    </cfRule>
  </conditionalFormatting>
  <conditionalFormatting sqref="M13:M14">
    <cfRule type="expression" dxfId="2242" priority="967" stopIfTrue="1">
      <formula>$I13="TTL"</formula>
    </cfRule>
  </conditionalFormatting>
  <conditionalFormatting sqref="M13:M14">
    <cfRule type="expression" dxfId="2241" priority="966" stopIfTrue="1">
      <formula>$I13="TTL"</formula>
    </cfRule>
  </conditionalFormatting>
  <conditionalFormatting sqref="M13:M14">
    <cfRule type="expression" dxfId="2240" priority="965" stopIfTrue="1">
      <formula>$I13="TTL"</formula>
    </cfRule>
  </conditionalFormatting>
  <conditionalFormatting sqref="M13:M14">
    <cfRule type="expression" dxfId="2239" priority="964" stopIfTrue="1">
      <formula>$I13="TTL"</formula>
    </cfRule>
  </conditionalFormatting>
  <conditionalFormatting sqref="M13:M14">
    <cfRule type="expression" dxfId="2238" priority="963" stopIfTrue="1">
      <formula>$I13="TTL"</formula>
    </cfRule>
  </conditionalFormatting>
  <conditionalFormatting sqref="M13:M14">
    <cfRule type="expression" dxfId="2237" priority="962" stopIfTrue="1">
      <formula>$I13="TTL"</formula>
    </cfRule>
  </conditionalFormatting>
  <conditionalFormatting sqref="M13:M14">
    <cfRule type="expression" dxfId="2236" priority="961" stopIfTrue="1">
      <formula>$I13="TTL"</formula>
    </cfRule>
  </conditionalFormatting>
  <conditionalFormatting sqref="M13:M14">
    <cfRule type="expression" dxfId="2235" priority="960" stopIfTrue="1">
      <formula>$I13="TTL"</formula>
    </cfRule>
  </conditionalFormatting>
  <conditionalFormatting sqref="M13:M14">
    <cfRule type="expression" dxfId="2234" priority="959" stopIfTrue="1">
      <formula>$I13="TTL"</formula>
    </cfRule>
  </conditionalFormatting>
  <conditionalFormatting sqref="M13:M14">
    <cfRule type="expression" dxfId="2233" priority="958" stopIfTrue="1">
      <formula>$I13="TTL"</formula>
    </cfRule>
  </conditionalFormatting>
  <conditionalFormatting sqref="M13:M14">
    <cfRule type="expression" dxfId="2232" priority="957" stopIfTrue="1">
      <formula>$I13="TTL"</formula>
    </cfRule>
  </conditionalFormatting>
  <conditionalFormatting sqref="M13:M14">
    <cfRule type="expression" dxfId="2231" priority="956" stopIfTrue="1">
      <formula>$I13="TTL"</formula>
    </cfRule>
  </conditionalFormatting>
  <conditionalFormatting sqref="M13:M14">
    <cfRule type="expression" dxfId="2230" priority="955" stopIfTrue="1">
      <formula>$I13="TTL"</formula>
    </cfRule>
  </conditionalFormatting>
  <conditionalFormatting sqref="M13:M14">
    <cfRule type="expression" dxfId="2229" priority="954" stopIfTrue="1">
      <formula>$I13="TTL"</formula>
    </cfRule>
  </conditionalFormatting>
  <conditionalFormatting sqref="M13:M14">
    <cfRule type="expression" dxfId="2228" priority="953" stopIfTrue="1">
      <formula>$I13="TTL"</formula>
    </cfRule>
  </conditionalFormatting>
  <conditionalFormatting sqref="M13:M14">
    <cfRule type="expression" dxfId="2227" priority="952" stopIfTrue="1">
      <formula>$I13="TTL"</formula>
    </cfRule>
  </conditionalFormatting>
  <conditionalFormatting sqref="M13:M14">
    <cfRule type="expression" dxfId="2226" priority="951" stopIfTrue="1">
      <formula>$I13="TTL"</formula>
    </cfRule>
  </conditionalFormatting>
  <conditionalFormatting sqref="M13:M14">
    <cfRule type="expression" dxfId="2225" priority="950" stopIfTrue="1">
      <formula>$I13="TTL"</formula>
    </cfRule>
  </conditionalFormatting>
  <conditionalFormatting sqref="M13:M14">
    <cfRule type="expression" dxfId="2224" priority="949" stopIfTrue="1">
      <formula>$I13="TTL"</formula>
    </cfRule>
  </conditionalFormatting>
  <conditionalFormatting sqref="M13:M14">
    <cfRule type="expression" dxfId="2223" priority="948" stopIfTrue="1">
      <formula>$I13="TTL"</formula>
    </cfRule>
  </conditionalFormatting>
  <conditionalFormatting sqref="M13:M14">
    <cfRule type="expression" dxfId="2222" priority="947" stopIfTrue="1">
      <formula>$I13="TTL"</formula>
    </cfRule>
  </conditionalFormatting>
  <conditionalFormatting sqref="M13:M14">
    <cfRule type="expression" dxfId="2221" priority="946" stopIfTrue="1">
      <formula>$I13="TTL"</formula>
    </cfRule>
  </conditionalFormatting>
  <conditionalFormatting sqref="M13:M14">
    <cfRule type="expression" dxfId="2220" priority="945" stopIfTrue="1">
      <formula>$I13="TTL"</formula>
    </cfRule>
  </conditionalFormatting>
  <conditionalFormatting sqref="M13:M14">
    <cfRule type="expression" dxfId="2219" priority="944" stopIfTrue="1">
      <formula>$I13="TTL"</formula>
    </cfRule>
  </conditionalFormatting>
  <conditionalFormatting sqref="M13:M14">
    <cfRule type="expression" dxfId="2218" priority="943" stopIfTrue="1">
      <formula>$I13="TTL"</formula>
    </cfRule>
  </conditionalFormatting>
  <conditionalFormatting sqref="M13:M14">
    <cfRule type="expression" dxfId="2217" priority="942" stopIfTrue="1">
      <formula>$I13="TTL"</formula>
    </cfRule>
  </conditionalFormatting>
  <conditionalFormatting sqref="M13:M14">
    <cfRule type="expression" dxfId="2216" priority="941" stopIfTrue="1">
      <formula>$I13="TTL"</formula>
    </cfRule>
  </conditionalFormatting>
  <conditionalFormatting sqref="M13:M14">
    <cfRule type="expression" dxfId="2215" priority="940" stopIfTrue="1">
      <formula>$I13="TTL"</formula>
    </cfRule>
  </conditionalFormatting>
  <conditionalFormatting sqref="M13:M14">
    <cfRule type="expression" dxfId="2214" priority="939" stopIfTrue="1">
      <formula>$I13="TTL"</formula>
    </cfRule>
  </conditionalFormatting>
  <conditionalFormatting sqref="M13:M14">
    <cfRule type="expression" dxfId="2213" priority="938" stopIfTrue="1">
      <formula>$I13="TTL"</formula>
    </cfRule>
  </conditionalFormatting>
  <conditionalFormatting sqref="M13:M14">
    <cfRule type="expression" dxfId="2212" priority="937" stopIfTrue="1">
      <formula>$I13="TTL"</formula>
    </cfRule>
  </conditionalFormatting>
  <conditionalFormatting sqref="M13:M14">
    <cfRule type="expression" dxfId="2211" priority="936" stopIfTrue="1">
      <formula>$I13="TTL"</formula>
    </cfRule>
  </conditionalFormatting>
  <conditionalFormatting sqref="M13:M14">
    <cfRule type="expression" dxfId="2210" priority="935" stopIfTrue="1">
      <formula>$I13="TTL"</formula>
    </cfRule>
  </conditionalFormatting>
  <conditionalFormatting sqref="M13:M14">
    <cfRule type="expression" dxfId="2209" priority="934" stopIfTrue="1">
      <formula>$I13="TTL"</formula>
    </cfRule>
  </conditionalFormatting>
  <conditionalFormatting sqref="M13:M14">
    <cfRule type="expression" dxfId="2208" priority="933" stopIfTrue="1">
      <formula>$I13="TTL"</formula>
    </cfRule>
  </conditionalFormatting>
  <conditionalFormatting sqref="M13:M14">
    <cfRule type="expression" dxfId="2207" priority="932" stopIfTrue="1">
      <formula>$I13="TTL"</formula>
    </cfRule>
  </conditionalFormatting>
  <conditionalFormatting sqref="M13:M14">
    <cfRule type="expression" dxfId="2206" priority="931" stopIfTrue="1">
      <formula>$I13="TTL"</formula>
    </cfRule>
  </conditionalFormatting>
  <conditionalFormatting sqref="M13:M14">
    <cfRule type="expression" dxfId="2205" priority="930" stopIfTrue="1">
      <formula>$I13="TTL"</formula>
    </cfRule>
  </conditionalFormatting>
  <conditionalFormatting sqref="M13:M14">
    <cfRule type="expression" dxfId="2204" priority="929" stopIfTrue="1">
      <formula>$I13="TTL"</formula>
    </cfRule>
  </conditionalFormatting>
  <conditionalFormatting sqref="M13:M14">
    <cfRule type="expression" dxfId="2203" priority="928" stopIfTrue="1">
      <formula>$I13="TTL"</formula>
    </cfRule>
  </conditionalFormatting>
  <conditionalFormatting sqref="M13:M14">
    <cfRule type="expression" dxfId="2202" priority="927" stopIfTrue="1">
      <formula>$I13="TTL"</formula>
    </cfRule>
  </conditionalFormatting>
  <conditionalFormatting sqref="M13:M14">
    <cfRule type="expression" dxfId="2201" priority="926" stopIfTrue="1">
      <formula>$I13="TTL"</formula>
    </cfRule>
  </conditionalFormatting>
  <conditionalFormatting sqref="M13:M14">
    <cfRule type="expression" dxfId="2200" priority="925" stopIfTrue="1">
      <formula>$I13="TTL"</formula>
    </cfRule>
  </conditionalFormatting>
  <conditionalFormatting sqref="M13:M14">
    <cfRule type="expression" dxfId="2199" priority="924" stopIfTrue="1">
      <formula>$I13="TTL"</formula>
    </cfRule>
  </conditionalFormatting>
  <conditionalFormatting sqref="M13:M14">
    <cfRule type="expression" dxfId="2198" priority="923" stopIfTrue="1">
      <formula>$I13="TTL"</formula>
    </cfRule>
  </conditionalFormatting>
  <conditionalFormatting sqref="M13:M14">
    <cfRule type="expression" dxfId="2197" priority="922" stopIfTrue="1">
      <formula>$I13="TTL"</formula>
    </cfRule>
  </conditionalFormatting>
  <conditionalFormatting sqref="M13:M14">
    <cfRule type="expression" dxfId="2196" priority="921" stopIfTrue="1">
      <formula>$I13="TTL"</formula>
    </cfRule>
  </conditionalFormatting>
  <conditionalFormatting sqref="M13:M14">
    <cfRule type="expression" dxfId="2195" priority="920" stopIfTrue="1">
      <formula>$I13="TTL"</formula>
    </cfRule>
  </conditionalFormatting>
  <conditionalFormatting sqref="M13:M14">
    <cfRule type="expression" dxfId="2194" priority="919" stopIfTrue="1">
      <formula>$I13="TTL"</formula>
    </cfRule>
  </conditionalFormatting>
  <conditionalFormatting sqref="M13:M14">
    <cfRule type="expression" dxfId="2193" priority="918" stopIfTrue="1">
      <formula>$I13="TTL"</formula>
    </cfRule>
  </conditionalFormatting>
  <conditionalFormatting sqref="M13:M14">
    <cfRule type="expression" dxfId="2192" priority="917" stopIfTrue="1">
      <formula>$I13="TTL"</formula>
    </cfRule>
  </conditionalFormatting>
  <conditionalFormatting sqref="M13:M14">
    <cfRule type="expression" dxfId="2191" priority="916" stopIfTrue="1">
      <formula>$I13="TTL"</formula>
    </cfRule>
  </conditionalFormatting>
  <conditionalFormatting sqref="M13:M14">
    <cfRule type="expression" dxfId="2190" priority="915" stopIfTrue="1">
      <formula>$I13="TTL"</formula>
    </cfRule>
  </conditionalFormatting>
  <conditionalFormatting sqref="M13:M14">
    <cfRule type="expression" dxfId="2189" priority="914" stopIfTrue="1">
      <formula>$I13="TTL"</formula>
    </cfRule>
  </conditionalFormatting>
  <conditionalFormatting sqref="M13:M14">
    <cfRule type="expression" dxfId="2188" priority="913" stopIfTrue="1">
      <formula>$I13="TTL"</formula>
    </cfRule>
  </conditionalFormatting>
  <conditionalFormatting sqref="M13:M14">
    <cfRule type="expression" dxfId="2187" priority="912" stopIfTrue="1">
      <formula>$I13="TTL"</formula>
    </cfRule>
  </conditionalFormatting>
  <conditionalFormatting sqref="M13:M14">
    <cfRule type="expression" dxfId="2186" priority="911" stopIfTrue="1">
      <formula>$I13="TTL"</formula>
    </cfRule>
  </conditionalFormatting>
  <conditionalFormatting sqref="M13:M14">
    <cfRule type="expression" dxfId="2185" priority="910" stopIfTrue="1">
      <formula>$I13="TTL"</formula>
    </cfRule>
  </conditionalFormatting>
  <conditionalFormatting sqref="M13:M14">
    <cfRule type="expression" dxfId="2184" priority="909" stopIfTrue="1">
      <formula>$I13="TTL"</formula>
    </cfRule>
  </conditionalFormatting>
  <conditionalFormatting sqref="M13:M14">
    <cfRule type="expression" dxfId="2183" priority="908" stopIfTrue="1">
      <formula>$I13="TTL"</formula>
    </cfRule>
  </conditionalFormatting>
  <conditionalFormatting sqref="M13:M14">
    <cfRule type="expression" dxfId="2182" priority="907" stopIfTrue="1">
      <formula>$I13="TTL"</formula>
    </cfRule>
  </conditionalFormatting>
  <conditionalFormatting sqref="M13:M14">
    <cfRule type="expression" dxfId="2181" priority="906" stopIfTrue="1">
      <formula>$I13="TTL"</formula>
    </cfRule>
  </conditionalFormatting>
  <conditionalFormatting sqref="M13:M14">
    <cfRule type="expression" dxfId="2180" priority="905" stopIfTrue="1">
      <formula>$I13="TTL"</formula>
    </cfRule>
  </conditionalFormatting>
  <conditionalFormatting sqref="M13:M14">
    <cfRule type="expression" dxfId="2179" priority="904" stopIfTrue="1">
      <formula>$I13="TTL"</formula>
    </cfRule>
  </conditionalFormatting>
  <conditionalFormatting sqref="M13:M14">
    <cfRule type="expression" dxfId="2178" priority="903" stopIfTrue="1">
      <formula>$I13="TTL"</formula>
    </cfRule>
  </conditionalFormatting>
  <conditionalFormatting sqref="M13:M14">
    <cfRule type="expression" dxfId="2177" priority="902" stopIfTrue="1">
      <formula>$I13="TTL"</formula>
    </cfRule>
  </conditionalFormatting>
  <conditionalFormatting sqref="M13:M14">
    <cfRule type="expression" dxfId="2176" priority="901" stopIfTrue="1">
      <formula>$I13="TTL"</formula>
    </cfRule>
  </conditionalFormatting>
  <conditionalFormatting sqref="M13:M14">
    <cfRule type="expression" dxfId="2175" priority="900" stopIfTrue="1">
      <formula>$I13="TTL"</formula>
    </cfRule>
  </conditionalFormatting>
  <conditionalFormatting sqref="M13:M14">
    <cfRule type="expression" dxfId="2174" priority="899" stopIfTrue="1">
      <formula>$I13="TTL"</formula>
    </cfRule>
  </conditionalFormatting>
  <conditionalFormatting sqref="M13:M14">
    <cfRule type="expression" dxfId="2173" priority="898" stopIfTrue="1">
      <formula>$I13="TTL"</formula>
    </cfRule>
  </conditionalFormatting>
  <conditionalFormatting sqref="M13:M14">
    <cfRule type="expression" dxfId="2172" priority="897" stopIfTrue="1">
      <formula>$I13="TTL"</formula>
    </cfRule>
  </conditionalFormatting>
  <conditionalFormatting sqref="M13:M14">
    <cfRule type="expression" dxfId="2171" priority="896" stopIfTrue="1">
      <formula>$I13="TTL"</formula>
    </cfRule>
  </conditionalFormatting>
  <conditionalFormatting sqref="M13:M14">
    <cfRule type="expression" dxfId="2170" priority="895" stopIfTrue="1">
      <formula>$I13="TTL"</formula>
    </cfRule>
  </conditionalFormatting>
  <conditionalFormatting sqref="M13:M14">
    <cfRule type="expression" dxfId="2169" priority="894" stopIfTrue="1">
      <formula>$I13="TTL"</formula>
    </cfRule>
  </conditionalFormatting>
  <conditionalFormatting sqref="M13:M14">
    <cfRule type="expression" dxfId="2168" priority="893" stopIfTrue="1">
      <formula>$I13="TTL"</formula>
    </cfRule>
  </conditionalFormatting>
  <conditionalFormatting sqref="M13:M14">
    <cfRule type="expression" dxfId="2167" priority="892" stopIfTrue="1">
      <formula>$I13="TTL"</formula>
    </cfRule>
  </conditionalFormatting>
  <conditionalFormatting sqref="M13:M14">
    <cfRule type="expression" dxfId="2166" priority="891" stopIfTrue="1">
      <formula>$I13="TTL"</formula>
    </cfRule>
  </conditionalFormatting>
  <conditionalFormatting sqref="M13:M14">
    <cfRule type="expression" dxfId="2165" priority="890" stopIfTrue="1">
      <formula>$I13="TTL"</formula>
    </cfRule>
  </conditionalFormatting>
  <conditionalFormatting sqref="M13:M14">
    <cfRule type="expression" dxfId="2164" priority="889" stopIfTrue="1">
      <formula>$I13="TTL"</formula>
    </cfRule>
  </conditionalFormatting>
  <conditionalFormatting sqref="M13:M14">
    <cfRule type="expression" dxfId="2163" priority="888" stopIfTrue="1">
      <formula>$I13="TTL"</formula>
    </cfRule>
  </conditionalFormatting>
  <conditionalFormatting sqref="M13:M14">
    <cfRule type="expression" dxfId="2162" priority="887" stopIfTrue="1">
      <formula>$I13="TTL"</formula>
    </cfRule>
  </conditionalFormatting>
  <conditionalFormatting sqref="M13:M14">
    <cfRule type="expression" dxfId="2161" priority="886" stopIfTrue="1">
      <formula>$I13="TTL"</formula>
    </cfRule>
  </conditionalFormatting>
  <conditionalFormatting sqref="M13:M14">
    <cfRule type="expression" dxfId="2160" priority="885" stopIfTrue="1">
      <formula>$I13="TTL"</formula>
    </cfRule>
  </conditionalFormatting>
  <conditionalFormatting sqref="M13:M14">
    <cfRule type="expression" dxfId="2159" priority="884" stopIfTrue="1">
      <formula>$I13="TTL"</formula>
    </cfRule>
  </conditionalFormatting>
  <conditionalFormatting sqref="M13:M14">
    <cfRule type="expression" dxfId="2158" priority="883" stopIfTrue="1">
      <formula>$I13="TTL"</formula>
    </cfRule>
  </conditionalFormatting>
  <conditionalFormatting sqref="M13:M14">
    <cfRule type="expression" dxfId="2157" priority="882" stopIfTrue="1">
      <formula>$I13="TTL"</formula>
    </cfRule>
  </conditionalFormatting>
  <conditionalFormatting sqref="M13:M14">
    <cfRule type="expression" dxfId="2156" priority="881" stopIfTrue="1">
      <formula>$I13="TTL"</formula>
    </cfRule>
  </conditionalFormatting>
  <conditionalFormatting sqref="M13:M14">
    <cfRule type="expression" dxfId="2155" priority="880" stopIfTrue="1">
      <formula>$I13="TTL"</formula>
    </cfRule>
  </conditionalFormatting>
  <conditionalFormatting sqref="M13:M14">
    <cfRule type="expression" dxfId="2154" priority="879" stopIfTrue="1">
      <formula>$I13="TTL"</formula>
    </cfRule>
  </conditionalFormatting>
  <conditionalFormatting sqref="M13:M14">
    <cfRule type="expression" dxfId="2153" priority="878" stopIfTrue="1">
      <formula>$I13="TTL"</formula>
    </cfRule>
  </conditionalFormatting>
  <conditionalFormatting sqref="M13:M14">
    <cfRule type="expression" dxfId="2152" priority="877" stopIfTrue="1">
      <formula>$I13="TTL"</formula>
    </cfRule>
  </conditionalFormatting>
  <conditionalFormatting sqref="M13:M14">
    <cfRule type="expression" dxfId="2151" priority="876" stopIfTrue="1">
      <formula>$I13="TTL"</formula>
    </cfRule>
  </conditionalFormatting>
  <conditionalFormatting sqref="M13:M14">
    <cfRule type="expression" dxfId="2150" priority="875" stopIfTrue="1">
      <formula>$I13="TTL"</formula>
    </cfRule>
  </conditionalFormatting>
  <conditionalFormatting sqref="M13:M14">
    <cfRule type="expression" dxfId="2149" priority="874" stopIfTrue="1">
      <formula>$I13="TTL"</formula>
    </cfRule>
  </conditionalFormatting>
  <conditionalFormatting sqref="M13:M14">
    <cfRule type="expression" dxfId="2148" priority="873" stopIfTrue="1">
      <formula>$I13="TTL"</formula>
    </cfRule>
  </conditionalFormatting>
  <conditionalFormatting sqref="M13:M14">
    <cfRule type="expression" dxfId="2147" priority="872" stopIfTrue="1">
      <formula>$I13="TTL"</formula>
    </cfRule>
  </conditionalFormatting>
  <conditionalFormatting sqref="M13:M14">
    <cfRule type="expression" dxfId="2146" priority="871" stopIfTrue="1">
      <formula>$I13="TTL"</formula>
    </cfRule>
  </conditionalFormatting>
  <conditionalFormatting sqref="M13:M14">
    <cfRule type="expression" dxfId="2145" priority="870" stopIfTrue="1">
      <formula>$I13="TTL"</formula>
    </cfRule>
  </conditionalFormatting>
  <conditionalFormatting sqref="M13:M14">
    <cfRule type="expression" dxfId="2144" priority="869" stopIfTrue="1">
      <formula>$I13="TTL"</formula>
    </cfRule>
  </conditionalFormatting>
  <conditionalFormatting sqref="M13:M14">
    <cfRule type="expression" dxfId="2143" priority="868" stopIfTrue="1">
      <formula>$I13="TTL"</formula>
    </cfRule>
  </conditionalFormatting>
  <conditionalFormatting sqref="M13:M14">
    <cfRule type="expression" dxfId="2142" priority="867" stopIfTrue="1">
      <formula>$I13="TTL"</formula>
    </cfRule>
  </conditionalFormatting>
  <conditionalFormatting sqref="M13:M14">
    <cfRule type="expression" dxfId="2141" priority="866" stopIfTrue="1">
      <formula>$I13="TTL"</formula>
    </cfRule>
  </conditionalFormatting>
  <conditionalFormatting sqref="M13:M14">
    <cfRule type="expression" dxfId="2140" priority="865" stopIfTrue="1">
      <formula>$I13="TTL"</formula>
    </cfRule>
  </conditionalFormatting>
  <conditionalFormatting sqref="M13:M14">
    <cfRule type="expression" dxfId="2139" priority="864" stopIfTrue="1">
      <formula>$I13="TTL"</formula>
    </cfRule>
  </conditionalFormatting>
  <conditionalFormatting sqref="M13:M14">
    <cfRule type="expression" dxfId="2138" priority="863" stopIfTrue="1">
      <formula>$I13="TTL"</formula>
    </cfRule>
  </conditionalFormatting>
  <conditionalFormatting sqref="M13:M14">
    <cfRule type="expression" dxfId="2137" priority="862" stopIfTrue="1">
      <formula>$I13="TTL"</formula>
    </cfRule>
  </conditionalFormatting>
  <conditionalFormatting sqref="M13:M14">
    <cfRule type="expression" dxfId="2136" priority="861" stopIfTrue="1">
      <formula>$I13="TTL"</formula>
    </cfRule>
  </conditionalFormatting>
  <conditionalFormatting sqref="M13:M14">
    <cfRule type="expression" dxfId="2135" priority="860" stopIfTrue="1">
      <formula>$I13="TTL"</formula>
    </cfRule>
  </conditionalFormatting>
  <conditionalFormatting sqref="M13:M14">
    <cfRule type="expression" dxfId="2134" priority="859" stopIfTrue="1">
      <formula>$I13="TTL"</formula>
    </cfRule>
  </conditionalFormatting>
  <conditionalFormatting sqref="M13:M14">
    <cfRule type="expression" dxfId="2133" priority="858" stopIfTrue="1">
      <formula>$I13="TTL"</formula>
    </cfRule>
  </conditionalFormatting>
  <conditionalFormatting sqref="M13:M14">
    <cfRule type="expression" dxfId="2132" priority="857" stopIfTrue="1">
      <formula>$I13="TTL"</formula>
    </cfRule>
  </conditionalFormatting>
  <conditionalFormatting sqref="M13:M14">
    <cfRule type="expression" dxfId="2131" priority="856" stopIfTrue="1">
      <formula>$I13="TTL"</formula>
    </cfRule>
  </conditionalFormatting>
  <conditionalFormatting sqref="M13:M14">
    <cfRule type="expression" dxfId="2130" priority="855" stopIfTrue="1">
      <formula>$I13="TTL"</formula>
    </cfRule>
  </conditionalFormatting>
  <conditionalFormatting sqref="M13:M14">
    <cfRule type="expression" dxfId="2129" priority="854" stopIfTrue="1">
      <formula>$I13="TTL"</formula>
    </cfRule>
  </conditionalFormatting>
  <conditionalFormatting sqref="M13:M14">
    <cfRule type="expression" dxfId="2128" priority="853" stopIfTrue="1">
      <formula>$I13="TTL"</formula>
    </cfRule>
  </conditionalFormatting>
  <conditionalFormatting sqref="M13:M14">
    <cfRule type="expression" dxfId="2127" priority="852" stopIfTrue="1">
      <formula>$I13="TTL"</formula>
    </cfRule>
  </conditionalFormatting>
  <conditionalFormatting sqref="M13:M14">
    <cfRule type="expression" dxfId="2126" priority="851" stopIfTrue="1">
      <formula>$I13="TTL"</formula>
    </cfRule>
  </conditionalFormatting>
  <conditionalFormatting sqref="M13:M14">
    <cfRule type="expression" dxfId="2125" priority="850" stopIfTrue="1">
      <formula>$I13="TTL"</formula>
    </cfRule>
  </conditionalFormatting>
  <conditionalFormatting sqref="M13:M14">
    <cfRule type="expression" dxfId="2124" priority="849" stopIfTrue="1">
      <formula>$I13="TTL"</formula>
    </cfRule>
  </conditionalFormatting>
  <conditionalFormatting sqref="M13:M14">
    <cfRule type="expression" dxfId="2123" priority="848" stopIfTrue="1">
      <formula>$I13="TTL"</formula>
    </cfRule>
  </conditionalFormatting>
  <conditionalFormatting sqref="M13:M14">
    <cfRule type="expression" dxfId="2122" priority="847" stopIfTrue="1">
      <formula>$I13="TTL"</formula>
    </cfRule>
  </conditionalFormatting>
  <conditionalFormatting sqref="M13:M14">
    <cfRule type="expression" dxfId="2121" priority="846" stopIfTrue="1">
      <formula>$I13="TTL"</formula>
    </cfRule>
  </conditionalFormatting>
  <conditionalFormatting sqref="M13:M14">
    <cfRule type="expression" dxfId="2120" priority="845" stopIfTrue="1">
      <formula>$I13="TTL"</formula>
    </cfRule>
  </conditionalFormatting>
  <conditionalFormatting sqref="M13:M14">
    <cfRule type="expression" dxfId="2119" priority="844" stopIfTrue="1">
      <formula>$I13="TTL"</formula>
    </cfRule>
  </conditionalFormatting>
  <conditionalFormatting sqref="M13:M14">
    <cfRule type="expression" dxfId="2118" priority="843" stopIfTrue="1">
      <formula>$I13="TTL"</formula>
    </cfRule>
  </conditionalFormatting>
  <conditionalFormatting sqref="M13:M14">
    <cfRule type="expression" dxfId="2117" priority="842" stopIfTrue="1">
      <formula>$I13="TTL"</formula>
    </cfRule>
  </conditionalFormatting>
  <conditionalFormatting sqref="M13:M14">
    <cfRule type="expression" dxfId="2116" priority="841" stopIfTrue="1">
      <formula>$I13="TTL"</formula>
    </cfRule>
  </conditionalFormatting>
  <conditionalFormatting sqref="M13:M14">
    <cfRule type="expression" dxfId="2115" priority="840" stopIfTrue="1">
      <formula>$I13="TTL"</formula>
    </cfRule>
  </conditionalFormatting>
  <conditionalFormatting sqref="M13:M14">
    <cfRule type="expression" dxfId="2114" priority="839" stopIfTrue="1">
      <formula>$I13="TTL"</formula>
    </cfRule>
  </conditionalFormatting>
  <conditionalFormatting sqref="M13:M14">
    <cfRule type="expression" dxfId="2113" priority="838" stopIfTrue="1">
      <formula>$I13="TTL"</formula>
    </cfRule>
  </conditionalFormatting>
  <conditionalFormatting sqref="M13:M14">
    <cfRule type="expression" dxfId="2112" priority="837" stopIfTrue="1">
      <formula>$I13="TTL"</formula>
    </cfRule>
  </conditionalFormatting>
  <conditionalFormatting sqref="M13:M14">
    <cfRule type="expression" dxfId="2111" priority="836" stopIfTrue="1">
      <formula>$I13="TTL"</formula>
    </cfRule>
  </conditionalFormatting>
  <conditionalFormatting sqref="M13:M14">
    <cfRule type="expression" dxfId="2110" priority="835" stopIfTrue="1">
      <formula>$I13="TTL"</formula>
    </cfRule>
  </conditionalFormatting>
  <conditionalFormatting sqref="M13:M14">
    <cfRule type="expression" dxfId="2109" priority="834" stopIfTrue="1">
      <formula>$I13="TTL"</formula>
    </cfRule>
  </conditionalFormatting>
  <conditionalFormatting sqref="M13:M14">
    <cfRule type="expression" dxfId="2108" priority="833" stopIfTrue="1">
      <formula>$I13="TTL"</formula>
    </cfRule>
  </conditionalFormatting>
  <conditionalFormatting sqref="M13:M14">
    <cfRule type="expression" dxfId="2107" priority="832" stopIfTrue="1">
      <formula>$I13="TTL"</formula>
    </cfRule>
  </conditionalFormatting>
  <conditionalFormatting sqref="M13:M14">
    <cfRule type="expression" dxfId="2106" priority="831" stopIfTrue="1">
      <formula>$I13="TTL"</formula>
    </cfRule>
  </conditionalFormatting>
  <conditionalFormatting sqref="M13:M14">
    <cfRule type="expression" dxfId="2105" priority="830" stopIfTrue="1">
      <formula>$I13="TTL"</formula>
    </cfRule>
  </conditionalFormatting>
  <conditionalFormatting sqref="M13:M14">
    <cfRule type="expression" dxfId="2104" priority="829" stopIfTrue="1">
      <formula>$I13="TTL"</formula>
    </cfRule>
  </conditionalFormatting>
  <conditionalFormatting sqref="M13:M14">
    <cfRule type="expression" dxfId="2103" priority="828" stopIfTrue="1">
      <formula>$I13="TTL"</formula>
    </cfRule>
  </conditionalFormatting>
  <conditionalFormatting sqref="M13:M14">
    <cfRule type="expression" dxfId="2102" priority="827" stopIfTrue="1">
      <formula>$I13="TTL"</formula>
    </cfRule>
  </conditionalFormatting>
  <conditionalFormatting sqref="M13:M14">
    <cfRule type="expression" dxfId="2101" priority="826" stopIfTrue="1">
      <formula>$I13="TTL"</formula>
    </cfRule>
  </conditionalFormatting>
  <conditionalFormatting sqref="M13:M14">
    <cfRule type="expression" dxfId="2100" priority="825" stopIfTrue="1">
      <formula>$I13="TTL"</formula>
    </cfRule>
  </conditionalFormatting>
  <conditionalFormatting sqref="M13:M14">
    <cfRule type="expression" dxfId="2099" priority="824" stopIfTrue="1">
      <formula>$I13="TTL"</formula>
    </cfRule>
  </conditionalFormatting>
  <conditionalFormatting sqref="M13:M14">
    <cfRule type="expression" dxfId="2098" priority="823" stopIfTrue="1">
      <formula>$I13="TTL"</formula>
    </cfRule>
  </conditionalFormatting>
  <conditionalFormatting sqref="M13:M14">
    <cfRule type="expression" dxfId="2097" priority="822" stopIfTrue="1">
      <formula>$I13="TTL"</formula>
    </cfRule>
  </conditionalFormatting>
  <conditionalFormatting sqref="M13:M14">
    <cfRule type="expression" dxfId="2096" priority="821" stopIfTrue="1">
      <formula>$I13="TTL"</formula>
    </cfRule>
  </conditionalFormatting>
  <conditionalFormatting sqref="M13:M14">
    <cfRule type="expression" dxfId="2095" priority="820" stopIfTrue="1">
      <formula>$I13="TTL"</formula>
    </cfRule>
  </conditionalFormatting>
  <conditionalFormatting sqref="M13:M14">
    <cfRule type="expression" dxfId="2094" priority="819" stopIfTrue="1">
      <formula>$I13="TTL"</formula>
    </cfRule>
  </conditionalFormatting>
  <conditionalFormatting sqref="M13:M14">
    <cfRule type="expression" dxfId="2093" priority="818" stopIfTrue="1">
      <formula>$I13="TTL"</formula>
    </cfRule>
  </conditionalFormatting>
  <conditionalFormatting sqref="M13:M14">
    <cfRule type="expression" dxfId="2092" priority="817" stopIfTrue="1">
      <formula>$I13="TTL"</formula>
    </cfRule>
  </conditionalFormatting>
  <conditionalFormatting sqref="M13:M14">
    <cfRule type="expression" dxfId="2091" priority="816" stopIfTrue="1">
      <formula>$I13="TTL"</formula>
    </cfRule>
  </conditionalFormatting>
  <conditionalFormatting sqref="M13:M14">
    <cfRule type="expression" dxfId="2090" priority="815" stopIfTrue="1">
      <formula>$I13="TTL"</formula>
    </cfRule>
  </conditionalFormatting>
  <conditionalFormatting sqref="M13:M14">
    <cfRule type="expression" dxfId="2089" priority="814" stopIfTrue="1">
      <formula>$I13="TTL"</formula>
    </cfRule>
  </conditionalFormatting>
  <conditionalFormatting sqref="M13:M14">
    <cfRule type="expression" dxfId="2088" priority="813" stopIfTrue="1">
      <formula>$I13="TTL"</formula>
    </cfRule>
  </conditionalFormatting>
  <conditionalFormatting sqref="M13:M14">
    <cfRule type="expression" dxfId="2087" priority="812" stopIfTrue="1">
      <formula>$I13="TTL"</formula>
    </cfRule>
  </conditionalFormatting>
  <conditionalFormatting sqref="M13:M14">
    <cfRule type="expression" dxfId="2086" priority="811" stopIfTrue="1">
      <formula>$I13="TTL"</formula>
    </cfRule>
  </conditionalFormatting>
  <conditionalFormatting sqref="M13:M14">
    <cfRule type="expression" dxfId="2085" priority="810" stopIfTrue="1">
      <formula>$I13="TTL"</formula>
    </cfRule>
  </conditionalFormatting>
  <conditionalFormatting sqref="M13:M14">
    <cfRule type="expression" dxfId="2084" priority="809" stopIfTrue="1">
      <formula>$I13="TTL"</formula>
    </cfRule>
  </conditionalFormatting>
  <conditionalFormatting sqref="M13:M14">
    <cfRule type="expression" dxfId="2083" priority="808" stopIfTrue="1">
      <formula>$I13="TTL"</formula>
    </cfRule>
  </conditionalFormatting>
  <conditionalFormatting sqref="M13:M14">
    <cfRule type="expression" dxfId="2082" priority="807" stopIfTrue="1">
      <formula>$I13="TTL"</formula>
    </cfRule>
  </conditionalFormatting>
  <conditionalFormatting sqref="M13:M14">
    <cfRule type="expression" dxfId="2081" priority="806" stopIfTrue="1">
      <formula>$I13="TTL"</formula>
    </cfRule>
  </conditionalFormatting>
  <conditionalFormatting sqref="M13:M14">
    <cfRule type="expression" dxfId="2080" priority="805" stopIfTrue="1">
      <formula>$I13="TTL"</formula>
    </cfRule>
  </conditionalFormatting>
  <conditionalFormatting sqref="M13:M14">
    <cfRule type="expression" dxfId="2079" priority="804" stopIfTrue="1">
      <formula>$I13="TTL"</formula>
    </cfRule>
  </conditionalFormatting>
  <conditionalFormatting sqref="M13:M14">
    <cfRule type="expression" dxfId="2078" priority="803" stopIfTrue="1">
      <formula>$I13="TTL"</formula>
    </cfRule>
  </conditionalFormatting>
  <conditionalFormatting sqref="M13:M14">
    <cfRule type="expression" dxfId="2077" priority="802" stopIfTrue="1">
      <formula>$I13="TTL"</formula>
    </cfRule>
  </conditionalFormatting>
  <conditionalFormatting sqref="M13:M14">
    <cfRule type="expression" dxfId="2076" priority="801" stopIfTrue="1">
      <formula>$I13="TTL"</formula>
    </cfRule>
  </conditionalFormatting>
  <conditionalFormatting sqref="M13:M14">
    <cfRule type="expression" dxfId="2075" priority="800" stopIfTrue="1">
      <formula>$I13="TTL"</formula>
    </cfRule>
  </conditionalFormatting>
  <conditionalFormatting sqref="M13:M14">
    <cfRule type="expression" dxfId="2074" priority="799" stopIfTrue="1">
      <formula>$I13="TTL"</formula>
    </cfRule>
  </conditionalFormatting>
  <conditionalFormatting sqref="M13:M14">
    <cfRule type="expression" dxfId="2073" priority="798" stopIfTrue="1">
      <formula>$I13="TTL"</formula>
    </cfRule>
  </conditionalFormatting>
  <conditionalFormatting sqref="M13:M14">
    <cfRule type="expression" dxfId="2072" priority="797" stopIfTrue="1">
      <formula>$I13="TTL"</formula>
    </cfRule>
  </conditionalFormatting>
  <conditionalFormatting sqref="M13:M14">
    <cfRule type="expression" dxfId="2071" priority="796" stopIfTrue="1">
      <formula>$I13="TTL"</formula>
    </cfRule>
  </conditionalFormatting>
  <conditionalFormatting sqref="M13:M14">
    <cfRule type="expression" dxfId="2070" priority="795" stopIfTrue="1">
      <formula>$I13="TTL"</formula>
    </cfRule>
  </conditionalFormatting>
  <conditionalFormatting sqref="M13:M14">
    <cfRule type="expression" dxfId="2069" priority="794" stopIfTrue="1">
      <formula>$I13="TTL"</formula>
    </cfRule>
  </conditionalFormatting>
  <conditionalFormatting sqref="M13:M14">
    <cfRule type="expression" dxfId="2068" priority="793" stopIfTrue="1">
      <formula>$I13="TTL"</formula>
    </cfRule>
  </conditionalFormatting>
  <conditionalFormatting sqref="M13:M14">
    <cfRule type="expression" dxfId="2067" priority="792" stopIfTrue="1">
      <formula>$I13="TTL"</formula>
    </cfRule>
  </conditionalFormatting>
  <conditionalFormatting sqref="M13:M14">
    <cfRule type="expression" dxfId="2066" priority="791" stopIfTrue="1">
      <formula>$I13="TTL"</formula>
    </cfRule>
  </conditionalFormatting>
  <conditionalFormatting sqref="M13:M14">
    <cfRule type="expression" dxfId="2065" priority="790" stopIfTrue="1">
      <formula>$I13="TTL"</formula>
    </cfRule>
  </conditionalFormatting>
  <conditionalFormatting sqref="M13:M14">
    <cfRule type="expression" dxfId="2064" priority="789" stopIfTrue="1">
      <formula>$I13="TTL"</formula>
    </cfRule>
  </conditionalFormatting>
  <conditionalFormatting sqref="M13:M14">
    <cfRule type="expression" dxfId="2063" priority="788" stopIfTrue="1">
      <formula>$I13="TTL"</formula>
    </cfRule>
  </conditionalFormatting>
  <conditionalFormatting sqref="M13:M14">
    <cfRule type="expression" dxfId="2062" priority="787" stopIfTrue="1">
      <formula>$I13="TTL"</formula>
    </cfRule>
  </conditionalFormatting>
  <conditionalFormatting sqref="M13:M14">
    <cfRule type="expression" dxfId="2061" priority="786" stopIfTrue="1">
      <formula>$I13="TTL"</formula>
    </cfRule>
  </conditionalFormatting>
  <conditionalFormatting sqref="M13:M14">
    <cfRule type="expression" dxfId="2060" priority="785" stopIfTrue="1">
      <formula>$I13="TTL"</formula>
    </cfRule>
  </conditionalFormatting>
  <conditionalFormatting sqref="M13:M14">
    <cfRule type="expression" dxfId="2059" priority="784" stopIfTrue="1">
      <formula>$I13="TTL"</formula>
    </cfRule>
  </conditionalFormatting>
  <conditionalFormatting sqref="M13:M14">
    <cfRule type="expression" dxfId="2058" priority="783" stopIfTrue="1">
      <formula>$I13="TTL"</formula>
    </cfRule>
  </conditionalFormatting>
  <conditionalFormatting sqref="M13:M14">
    <cfRule type="expression" dxfId="2057" priority="782" stopIfTrue="1">
      <formula>$I13="TTL"</formula>
    </cfRule>
  </conditionalFormatting>
  <conditionalFormatting sqref="M13:M14">
    <cfRule type="expression" dxfId="2056" priority="781" stopIfTrue="1">
      <formula>$I13="TTL"</formula>
    </cfRule>
  </conditionalFormatting>
  <conditionalFormatting sqref="M13:M14">
    <cfRule type="expression" dxfId="2055" priority="780" stopIfTrue="1">
      <formula>$I13="TTL"</formula>
    </cfRule>
  </conditionalFormatting>
  <conditionalFormatting sqref="M13:M14">
    <cfRule type="expression" dxfId="2054" priority="779" stopIfTrue="1">
      <formula>$I13="TTL"</formula>
    </cfRule>
  </conditionalFormatting>
  <conditionalFormatting sqref="M13:M14">
    <cfRule type="expression" dxfId="2053" priority="778" stopIfTrue="1">
      <formula>$I13="TTL"</formula>
    </cfRule>
  </conditionalFormatting>
  <conditionalFormatting sqref="M13:M14">
    <cfRule type="expression" dxfId="2052" priority="777" stopIfTrue="1">
      <formula>$I13="TTL"</formula>
    </cfRule>
  </conditionalFormatting>
  <conditionalFormatting sqref="M13:M14">
    <cfRule type="expression" dxfId="2051" priority="776" stopIfTrue="1">
      <formula>$I13="TTL"</formula>
    </cfRule>
  </conditionalFormatting>
  <conditionalFormatting sqref="M13:M14">
    <cfRule type="expression" dxfId="2050" priority="775" stopIfTrue="1">
      <formula>$I13="TTL"</formula>
    </cfRule>
  </conditionalFormatting>
  <conditionalFormatting sqref="M13:M14">
    <cfRule type="expression" dxfId="2049" priority="774" stopIfTrue="1">
      <formula>$I13="TTL"</formula>
    </cfRule>
  </conditionalFormatting>
  <conditionalFormatting sqref="M13:M14">
    <cfRule type="expression" dxfId="2048" priority="773" stopIfTrue="1">
      <formula>$I13="TTL"</formula>
    </cfRule>
  </conditionalFormatting>
  <conditionalFormatting sqref="M13:M14">
    <cfRule type="expression" dxfId="2047" priority="772" stopIfTrue="1">
      <formula>$I13="TTL"</formula>
    </cfRule>
  </conditionalFormatting>
  <conditionalFormatting sqref="M13:M14">
    <cfRule type="expression" dxfId="2046" priority="771" stopIfTrue="1">
      <formula>$I13="TTL"</formula>
    </cfRule>
  </conditionalFormatting>
  <conditionalFormatting sqref="M13:M14">
    <cfRule type="expression" dxfId="2045" priority="770" stopIfTrue="1">
      <formula>$I13="TTL"</formula>
    </cfRule>
  </conditionalFormatting>
  <conditionalFormatting sqref="M13:M14">
    <cfRule type="expression" dxfId="2044" priority="769" stopIfTrue="1">
      <formula>$I13="TTL"</formula>
    </cfRule>
  </conditionalFormatting>
  <conditionalFormatting sqref="M13:M14">
    <cfRule type="expression" dxfId="2043" priority="768" stopIfTrue="1">
      <formula>$I13="TTL"</formula>
    </cfRule>
  </conditionalFormatting>
  <conditionalFormatting sqref="M13:M14">
    <cfRule type="expression" dxfId="2042" priority="767" stopIfTrue="1">
      <formula>$I13="TTL"</formula>
    </cfRule>
  </conditionalFormatting>
  <conditionalFormatting sqref="M13:M14">
    <cfRule type="expression" dxfId="2041" priority="766" stopIfTrue="1">
      <formula>$I13="TTL"</formula>
    </cfRule>
  </conditionalFormatting>
  <conditionalFormatting sqref="M13:M14">
    <cfRule type="expression" dxfId="2040" priority="765" stopIfTrue="1">
      <formula>$I13="TTL"</formula>
    </cfRule>
  </conditionalFormatting>
  <conditionalFormatting sqref="M13:M14">
    <cfRule type="expression" dxfId="2039" priority="764" stopIfTrue="1">
      <formula>$I13="TTL"</formula>
    </cfRule>
  </conditionalFormatting>
  <conditionalFormatting sqref="M13:M14">
    <cfRule type="expression" dxfId="2038" priority="763" stopIfTrue="1">
      <formula>$I13="TTL"</formula>
    </cfRule>
  </conditionalFormatting>
  <conditionalFormatting sqref="M13:M14">
    <cfRule type="expression" dxfId="2037" priority="762" stopIfTrue="1">
      <formula>$I13="TTL"</formula>
    </cfRule>
  </conditionalFormatting>
  <conditionalFormatting sqref="M13:M14">
    <cfRule type="expression" dxfId="2036" priority="761" stopIfTrue="1">
      <formula>$I13="TTL"</formula>
    </cfRule>
  </conditionalFormatting>
  <conditionalFormatting sqref="M13:M14">
    <cfRule type="expression" dxfId="2035" priority="760" stopIfTrue="1">
      <formula>$I13="TTL"</formula>
    </cfRule>
  </conditionalFormatting>
  <conditionalFormatting sqref="M13:M14">
    <cfRule type="expression" dxfId="2034" priority="759" stopIfTrue="1">
      <formula>$I13="TTL"</formula>
    </cfRule>
  </conditionalFormatting>
  <conditionalFormatting sqref="M13:M14">
    <cfRule type="expression" dxfId="2033" priority="758" stopIfTrue="1">
      <formula>$I13="TTL"</formula>
    </cfRule>
  </conditionalFormatting>
  <conditionalFormatting sqref="M13:M14">
    <cfRule type="expression" dxfId="2032" priority="757" stopIfTrue="1">
      <formula>$I13="TTL"</formula>
    </cfRule>
  </conditionalFormatting>
  <conditionalFormatting sqref="M13:M14">
    <cfRule type="expression" dxfId="2031" priority="756" stopIfTrue="1">
      <formula>$I13="TTL"</formula>
    </cfRule>
  </conditionalFormatting>
  <conditionalFormatting sqref="M13:M14">
    <cfRule type="expression" dxfId="2030" priority="755" stopIfTrue="1">
      <formula>$I13="TTL"</formula>
    </cfRule>
  </conditionalFormatting>
  <conditionalFormatting sqref="M13:M14">
    <cfRule type="expression" dxfId="2029" priority="754" stopIfTrue="1">
      <formula>$I13="TTL"</formula>
    </cfRule>
  </conditionalFormatting>
  <conditionalFormatting sqref="M13:M14">
    <cfRule type="expression" dxfId="2028" priority="753" stopIfTrue="1">
      <formula>$I13="TTL"</formula>
    </cfRule>
  </conditionalFormatting>
  <conditionalFormatting sqref="M13:M14">
    <cfRule type="expression" dxfId="2027" priority="752" stopIfTrue="1">
      <formula>$I13="TTL"</formula>
    </cfRule>
  </conditionalFormatting>
  <conditionalFormatting sqref="M13:M14">
    <cfRule type="expression" dxfId="2026" priority="751" stopIfTrue="1">
      <formula>$I13="TTL"</formula>
    </cfRule>
  </conditionalFormatting>
  <conditionalFormatting sqref="M13:M14">
    <cfRule type="expression" dxfId="2025" priority="750" stopIfTrue="1">
      <formula>$I13="TTL"</formula>
    </cfRule>
  </conditionalFormatting>
  <conditionalFormatting sqref="M13:M14">
    <cfRule type="expression" dxfId="2024" priority="749" stopIfTrue="1">
      <formula>$I13="TTL"</formula>
    </cfRule>
  </conditionalFormatting>
  <conditionalFormatting sqref="M13:M14">
    <cfRule type="expression" dxfId="2023" priority="748" stopIfTrue="1">
      <formula>$I13="TTL"</formula>
    </cfRule>
  </conditionalFormatting>
  <conditionalFormatting sqref="M13:M14">
    <cfRule type="expression" dxfId="2022" priority="747" stopIfTrue="1">
      <formula>$I13="TTL"</formula>
    </cfRule>
  </conditionalFormatting>
  <conditionalFormatting sqref="M13:M14">
    <cfRule type="expression" dxfId="2021" priority="746" stopIfTrue="1">
      <formula>$I13="TTL"</formula>
    </cfRule>
  </conditionalFormatting>
  <conditionalFormatting sqref="M13:M14">
    <cfRule type="expression" dxfId="2020" priority="745" stopIfTrue="1">
      <formula>$I13="TTL"</formula>
    </cfRule>
  </conditionalFormatting>
  <conditionalFormatting sqref="M13:M14">
    <cfRule type="expression" dxfId="2019" priority="744" stopIfTrue="1">
      <formula>$I13="TTL"</formula>
    </cfRule>
  </conditionalFormatting>
  <conditionalFormatting sqref="M13:M14">
    <cfRule type="expression" dxfId="2018" priority="743" stopIfTrue="1">
      <formula>$I13="TTL"</formula>
    </cfRule>
  </conditionalFormatting>
  <conditionalFormatting sqref="M13:M14">
    <cfRule type="expression" dxfId="2017" priority="742" stopIfTrue="1">
      <formula>$I13="TTL"</formula>
    </cfRule>
  </conditionalFormatting>
  <conditionalFormatting sqref="M13:M14">
    <cfRule type="expression" dxfId="2016" priority="741" stopIfTrue="1">
      <formula>$I13="TTL"</formula>
    </cfRule>
  </conditionalFormatting>
  <conditionalFormatting sqref="M13:M14">
    <cfRule type="expression" dxfId="2015" priority="740" stopIfTrue="1">
      <formula>$I13="TTL"</formula>
    </cfRule>
  </conditionalFormatting>
  <conditionalFormatting sqref="M13:M14">
    <cfRule type="expression" dxfId="2014" priority="739" stopIfTrue="1">
      <formula>$I13="TTL"</formula>
    </cfRule>
  </conditionalFormatting>
  <conditionalFormatting sqref="M13:M14">
    <cfRule type="expression" dxfId="2013" priority="738" stopIfTrue="1">
      <formula>$I13="TTL"</formula>
    </cfRule>
  </conditionalFormatting>
  <conditionalFormatting sqref="M13:M14">
    <cfRule type="expression" dxfId="2012" priority="737" stopIfTrue="1">
      <formula>$I13="TTL"</formula>
    </cfRule>
  </conditionalFormatting>
  <conditionalFormatting sqref="M13:M14">
    <cfRule type="expression" dxfId="2011" priority="736" stopIfTrue="1">
      <formula>$I13="TTL"</formula>
    </cfRule>
  </conditionalFormatting>
  <conditionalFormatting sqref="M13:M14">
    <cfRule type="expression" dxfId="2010" priority="735" stopIfTrue="1">
      <formula>$I13="TTL"</formula>
    </cfRule>
  </conditionalFormatting>
  <conditionalFormatting sqref="M13:M14">
    <cfRule type="expression" dxfId="2009" priority="734" stopIfTrue="1">
      <formula>$I13="TTL"</formula>
    </cfRule>
  </conditionalFormatting>
  <conditionalFormatting sqref="M13:M14">
    <cfRule type="expression" dxfId="2008" priority="733" stopIfTrue="1">
      <formula>$I13="TTL"</formula>
    </cfRule>
  </conditionalFormatting>
  <conditionalFormatting sqref="M13:M14">
    <cfRule type="expression" dxfId="2007" priority="732" stopIfTrue="1">
      <formula>$I13="TTL"</formula>
    </cfRule>
  </conditionalFormatting>
  <conditionalFormatting sqref="M13:M14">
    <cfRule type="expression" dxfId="2006" priority="731" stopIfTrue="1">
      <formula>$I13="TTL"</formula>
    </cfRule>
  </conditionalFormatting>
  <conditionalFormatting sqref="M13:M14">
    <cfRule type="expression" dxfId="2005" priority="730" stopIfTrue="1">
      <formula>$I13="TTL"</formula>
    </cfRule>
  </conditionalFormatting>
  <conditionalFormatting sqref="M13:M14">
    <cfRule type="expression" dxfId="2004" priority="729" stopIfTrue="1">
      <formula>$I13="TTL"</formula>
    </cfRule>
  </conditionalFormatting>
  <conditionalFormatting sqref="M13:M14">
    <cfRule type="expression" dxfId="2003" priority="728" stopIfTrue="1">
      <formula>$I13="TTL"</formula>
    </cfRule>
  </conditionalFormatting>
  <conditionalFormatting sqref="M13:M14">
    <cfRule type="expression" dxfId="2002" priority="727" stopIfTrue="1">
      <formula>$I13="TTL"</formula>
    </cfRule>
  </conditionalFormatting>
  <conditionalFormatting sqref="M13:M14">
    <cfRule type="expression" dxfId="2001" priority="726" stopIfTrue="1">
      <formula>$I13="TTL"</formula>
    </cfRule>
  </conditionalFormatting>
  <conditionalFormatting sqref="M13:M14">
    <cfRule type="expression" dxfId="2000" priority="725" stopIfTrue="1">
      <formula>$I13="TTL"</formula>
    </cfRule>
  </conditionalFormatting>
  <conditionalFormatting sqref="M13:M14">
    <cfRule type="expression" dxfId="1999" priority="724" stopIfTrue="1">
      <formula>$I13="TTL"</formula>
    </cfRule>
  </conditionalFormatting>
  <conditionalFormatting sqref="M13:M14">
    <cfRule type="expression" dxfId="1998" priority="723" stopIfTrue="1">
      <formula>$I13="TTL"</formula>
    </cfRule>
  </conditionalFormatting>
  <conditionalFormatting sqref="M13:M14">
    <cfRule type="expression" dxfId="1997" priority="722" stopIfTrue="1">
      <formula>$I13="TTL"</formula>
    </cfRule>
  </conditionalFormatting>
  <conditionalFormatting sqref="M13:M14">
    <cfRule type="expression" dxfId="1996" priority="721" stopIfTrue="1">
      <formula>$I13="TTL"</formula>
    </cfRule>
  </conditionalFormatting>
  <conditionalFormatting sqref="M13:M14">
    <cfRule type="expression" dxfId="1995" priority="720" stopIfTrue="1">
      <formula>$I13="TTL"</formula>
    </cfRule>
  </conditionalFormatting>
  <conditionalFormatting sqref="M13:M14">
    <cfRule type="expression" dxfId="1994" priority="719" stopIfTrue="1">
      <formula>$I13="TTL"</formula>
    </cfRule>
  </conditionalFormatting>
  <conditionalFormatting sqref="M13:M14">
    <cfRule type="expression" dxfId="1993" priority="718" stopIfTrue="1">
      <formula>$I13="TTL"</formula>
    </cfRule>
  </conditionalFormatting>
  <conditionalFormatting sqref="M13:M14">
    <cfRule type="expression" dxfId="1992" priority="717" stopIfTrue="1">
      <formula>$I13="TTL"</formula>
    </cfRule>
  </conditionalFormatting>
  <conditionalFormatting sqref="M13:M14">
    <cfRule type="expression" dxfId="1991" priority="716" stopIfTrue="1">
      <formula>$I13="TTL"</formula>
    </cfRule>
  </conditionalFormatting>
  <conditionalFormatting sqref="M13:M14">
    <cfRule type="expression" dxfId="1990" priority="715" stopIfTrue="1">
      <formula>$I13="TTL"</formula>
    </cfRule>
  </conditionalFormatting>
  <conditionalFormatting sqref="M13:M14">
    <cfRule type="expression" dxfId="1989" priority="714" stopIfTrue="1">
      <formula>$I13="TTL"</formula>
    </cfRule>
  </conditionalFormatting>
  <conditionalFormatting sqref="M13:M14">
    <cfRule type="expression" dxfId="1988" priority="713" stopIfTrue="1">
      <formula>$I13="TTL"</formula>
    </cfRule>
  </conditionalFormatting>
  <conditionalFormatting sqref="M13:M14">
    <cfRule type="expression" dxfId="1987" priority="712" stopIfTrue="1">
      <formula>$I13="TTL"</formula>
    </cfRule>
  </conditionalFormatting>
  <conditionalFormatting sqref="M13:M14">
    <cfRule type="expression" dxfId="1986" priority="711" stopIfTrue="1">
      <formula>$I13="TTL"</formula>
    </cfRule>
  </conditionalFormatting>
  <conditionalFormatting sqref="M13:M14">
    <cfRule type="expression" dxfId="1985" priority="710" stopIfTrue="1">
      <formula>$I13="TTL"</formula>
    </cfRule>
  </conditionalFormatting>
  <conditionalFormatting sqref="M13:M14">
    <cfRule type="expression" dxfId="1984" priority="709" stopIfTrue="1">
      <formula>$I13="TTL"</formula>
    </cfRule>
  </conditionalFormatting>
  <conditionalFormatting sqref="M13:M14">
    <cfRule type="expression" dxfId="1983" priority="708" stopIfTrue="1">
      <formula>$I13="TTL"</formula>
    </cfRule>
  </conditionalFormatting>
  <conditionalFormatting sqref="M13:M14">
    <cfRule type="expression" dxfId="1982" priority="707" stopIfTrue="1">
      <formula>$I13="TTL"</formula>
    </cfRule>
  </conditionalFormatting>
  <conditionalFormatting sqref="M13:M14">
    <cfRule type="expression" dxfId="1981" priority="706" stopIfTrue="1">
      <formula>$I13="TTL"</formula>
    </cfRule>
  </conditionalFormatting>
  <conditionalFormatting sqref="M13:M14">
    <cfRule type="expression" dxfId="1980" priority="705" stopIfTrue="1">
      <formula>$I13="TTL"</formula>
    </cfRule>
  </conditionalFormatting>
  <conditionalFormatting sqref="M13:M14">
    <cfRule type="expression" dxfId="1979" priority="704" stopIfTrue="1">
      <formula>$I13="TTL"</formula>
    </cfRule>
  </conditionalFormatting>
  <conditionalFormatting sqref="M13:M14">
    <cfRule type="expression" dxfId="1978" priority="703" stopIfTrue="1">
      <formula>$I13="TTL"</formula>
    </cfRule>
  </conditionalFormatting>
  <conditionalFormatting sqref="M13:M14">
    <cfRule type="expression" dxfId="1977" priority="702" stopIfTrue="1">
      <formula>$I13="TTL"</formula>
    </cfRule>
  </conditionalFormatting>
  <conditionalFormatting sqref="M13:M14">
    <cfRule type="expression" dxfId="1976" priority="701" stopIfTrue="1">
      <formula>$I13="TTL"</formula>
    </cfRule>
  </conditionalFormatting>
  <conditionalFormatting sqref="M13:M14">
    <cfRule type="expression" dxfId="1975" priority="700" stopIfTrue="1">
      <formula>$I13="TTL"</formula>
    </cfRule>
  </conditionalFormatting>
  <conditionalFormatting sqref="M13:M14">
    <cfRule type="expression" dxfId="1974" priority="699" stopIfTrue="1">
      <formula>$I13="TTL"</formula>
    </cfRule>
  </conditionalFormatting>
  <conditionalFormatting sqref="M13:M14">
    <cfRule type="expression" dxfId="1973" priority="698" stopIfTrue="1">
      <formula>$I13="TTL"</formula>
    </cfRule>
  </conditionalFormatting>
  <conditionalFormatting sqref="M13:M14">
    <cfRule type="expression" dxfId="1972" priority="697" stopIfTrue="1">
      <formula>$I13="TTL"</formula>
    </cfRule>
  </conditionalFormatting>
  <conditionalFormatting sqref="M13:M14">
    <cfRule type="expression" dxfId="1971" priority="696" stopIfTrue="1">
      <formula>$I13="TTL"</formula>
    </cfRule>
  </conditionalFormatting>
  <conditionalFormatting sqref="M13:M14">
    <cfRule type="expression" dxfId="1970" priority="695" stopIfTrue="1">
      <formula>$I13="TTL"</formula>
    </cfRule>
  </conditionalFormatting>
  <conditionalFormatting sqref="M13:M14">
    <cfRule type="expression" dxfId="1969" priority="694" stopIfTrue="1">
      <formula>$I13="TTL"</formula>
    </cfRule>
  </conditionalFormatting>
  <conditionalFormatting sqref="M13:M14">
    <cfRule type="expression" dxfId="1968" priority="693" stopIfTrue="1">
      <formula>$I13="TTL"</formula>
    </cfRule>
  </conditionalFormatting>
  <conditionalFormatting sqref="M13:M14">
    <cfRule type="expression" dxfId="1967" priority="692" stopIfTrue="1">
      <formula>$I13="TTL"</formula>
    </cfRule>
  </conditionalFormatting>
  <conditionalFormatting sqref="M13:M14">
    <cfRule type="expression" dxfId="1966" priority="691" stopIfTrue="1">
      <formula>$I13="TTL"</formula>
    </cfRule>
  </conditionalFormatting>
  <conditionalFormatting sqref="M13:M14">
    <cfRule type="expression" dxfId="1965" priority="690" stopIfTrue="1">
      <formula>$I13="TTL"</formula>
    </cfRule>
  </conditionalFormatting>
  <conditionalFormatting sqref="M13:M14">
    <cfRule type="expression" dxfId="1964" priority="689" stopIfTrue="1">
      <formula>$I13="TTL"</formula>
    </cfRule>
  </conditionalFormatting>
  <conditionalFormatting sqref="M13:M14">
    <cfRule type="expression" dxfId="1963" priority="688" stopIfTrue="1">
      <formula>$I13="TTL"</formula>
    </cfRule>
  </conditionalFormatting>
  <conditionalFormatting sqref="M13:M14">
    <cfRule type="expression" dxfId="1962" priority="687" stopIfTrue="1">
      <formula>$I13="TTL"</formula>
    </cfRule>
  </conditionalFormatting>
  <conditionalFormatting sqref="M13:M14">
    <cfRule type="expression" dxfId="1961" priority="686" stopIfTrue="1">
      <formula>$I13="TTL"</formula>
    </cfRule>
  </conditionalFormatting>
  <conditionalFormatting sqref="M13:M14">
    <cfRule type="expression" dxfId="1960" priority="685" stopIfTrue="1">
      <formula>$I13="TTL"</formula>
    </cfRule>
  </conditionalFormatting>
  <conditionalFormatting sqref="M13:M14">
    <cfRule type="expression" dxfId="1959" priority="684" stopIfTrue="1">
      <formula>$I13="TTL"</formula>
    </cfRule>
  </conditionalFormatting>
  <conditionalFormatting sqref="M13:M14">
    <cfRule type="expression" dxfId="1958" priority="683" stopIfTrue="1">
      <formula>$I13="TTL"</formula>
    </cfRule>
  </conditionalFormatting>
  <conditionalFormatting sqref="M13:M14">
    <cfRule type="expression" dxfId="1957" priority="682" stopIfTrue="1">
      <formula>$I13="TTL"</formula>
    </cfRule>
  </conditionalFormatting>
  <conditionalFormatting sqref="M13:M14">
    <cfRule type="expression" dxfId="1956" priority="681" stopIfTrue="1">
      <formula>$I13="TTL"</formula>
    </cfRule>
  </conditionalFormatting>
  <conditionalFormatting sqref="M13:M14">
    <cfRule type="expression" dxfId="1955" priority="680" stopIfTrue="1">
      <formula>$I13="TTL"</formula>
    </cfRule>
  </conditionalFormatting>
  <conditionalFormatting sqref="M13:M14">
    <cfRule type="expression" dxfId="1954" priority="679" stopIfTrue="1">
      <formula>$I13="TTL"</formula>
    </cfRule>
  </conditionalFormatting>
  <conditionalFormatting sqref="M13:M14">
    <cfRule type="expression" dxfId="1953" priority="678" stopIfTrue="1">
      <formula>$I13="TTL"</formula>
    </cfRule>
  </conditionalFormatting>
  <conditionalFormatting sqref="M13:M14">
    <cfRule type="expression" dxfId="1952" priority="677" stopIfTrue="1">
      <formula>$I13="TTL"</formula>
    </cfRule>
  </conditionalFormatting>
  <conditionalFormatting sqref="M13:M14">
    <cfRule type="expression" dxfId="1951" priority="676" stopIfTrue="1">
      <formula>$I13="TTL"</formula>
    </cfRule>
  </conditionalFormatting>
  <conditionalFormatting sqref="M13:M14">
    <cfRule type="expression" dxfId="1950" priority="675" stopIfTrue="1">
      <formula>$I13="TTL"</formula>
    </cfRule>
  </conditionalFormatting>
  <conditionalFormatting sqref="M13:M14">
    <cfRule type="expression" dxfId="1949" priority="674" stopIfTrue="1">
      <formula>$I13="TTL"</formula>
    </cfRule>
  </conditionalFormatting>
  <conditionalFormatting sqref="M13:M14">
    <cfRule type="expression" dxfId="1948" priority="673" stopIfTrue="1">
      <formula>$I13="TTL"</formula>
    </cfRule>
  </conditionalFormatting>
  <conditionalFormatting sqref="M13:M14">
    <cfRule type="expression" dxfId="1947" priority="672" stopIfTrue="1">
      <formula>$I13="TTL"</formula>
    </cfRule>
  </conditionalFormatting>
  <conditionalFormatting sqref="M13:M14">
    <cfRule type="expression" dxfId="1946" priority="671" stopIfTrue="1">
      <formula>$I13="TTL"</formula>
    </cfRule>
  </conditionalFormatting>
  <conditionalFormatting sqref="M13:M14">
    <cfRule type="expression" dxfId="1945" priority="670" stopIfTrue="1">
      <formula>$I13="TTL"</formula>
    </cfRule>
  </conditionalFormatting>
  <conditionalFormatting sqref="M13:M14">
    <cfRule type="expression" dxfId="1944" priority="669" stopIfTrue="1">
      <formula>$I13="TTL"</formula>
    </cfRule>
  </conditionalFormatting>
  <conditionalFormatting sqref="M13:M14">
    <cfRule type="expression" dxfId="1943" priority="668" stopIfTrue="1">
      <formula>$I13="TTL"</formula>
    </cfRule>
  </conditionalFormatting>
  <conditionalFormatting sqref="M13:M14">
    <cfRule type="expression" dxfId="1942" priority="667" stopIfTrue="1">
      <formula>$I13="TTL"</formula>
    </cfRule>
  </conditionalFormatting>
  <conditionalFormatting sqref="M13:M14">
    <cfRule type="expression" dxfId="1941" priority="666" stopIfTrue="1">
      <formula>$I13="TTL"</formula>
    </cfRule>
  </conditionalFormatting>
  <conditionalFormatting sqref="M13:M14">
    <cfRule type="expression" dxfId="1940" priority="665" stopIfTrue="1">
      <formula>$I13="TTL"</formula>
    </cfRule>
  </conditionalFormatting>
  <conditionalFormatting sqref="M13:M14">
    <cfRule type="expression" dxfId="1939" priority="664" stopIfTrue="1">
      <formula>$I13="TTL"</formula>
    </cfRule>
  </conditionalFormatting>
  <conditionalFormatting sqref="M13:M14">
    <cfRule type="expression" dxfId="1938" priority="663" stopIfTrue="1">
      <formula>$I13="TTL"</formula>
    </cfRule>
  </conditionalFormatting>
  <conditionalFormatting sqref="M13:M14">
    <cfRule type="expression" dxfId="1937" priority="662" stopIfTrue="1">
      <formula>$I13="TTL"</formula>
    </cfRule>
  </conditionalFormatting>
  <conditionalFormatting sqref="M13:M14">
    <cfRule type="expression" dxfId="1936" priority="661" stopIfTrue="1">
      <formula>$I13="TTL"</formula>
    </cfRule>
  </conditionalFormatting>
  <conditionalFormatting sqref="M13:M14">
    <cfRule type="expression" dxfId="1935" priority="660" stopIfTrue="1">
      <formula>$I13="TTL"</formula>
    </cfRule>
  </conditionalFormatting>
  <conditionalFormatting sqref="M13:M14">
    <cfRule type="expression" dxfId="1934" priority="659" stopIfTrue="1">
      <formula>$I13="TTL"</formula>
    </cfRule>
  </conditionalFormatting>
  <conditionalFormatting sqref="M13:M14">
    <cfRule type="expression" dxfId="1933" priority="658" stopIfTrue="1">
      <formula>$I13="TTL"</formula>
    </cfRule>
  </conditionalFormatting>
  <conditionalFormatting sqref="M13:M14">
    <cfRule type="expression" dxfId="1932" priority="657" stopIfTrue="1">
      <formula>$I13="TTL"</formula>
    </cfRule>
  </conditionalFormatting>
  <conditionalFormatting sqref="M13:M14">
    <cfRule type="expression" dxfId="1931" priority="656" stopIfTrue="1">
      <formula>$I13="TTL"</formula>
    </cfRule>
  </conditionalFormatting>
  <conditionalFormatting sqref="M13:M14">
    <cfRule type="expression" dxfId="1930" priority="655" stopIfTrue="1">
      <formula>$I13="TTL"</formula>
    </cfRule>
  </conditionalFormatting>
  <conditionalFormatting sqref="M13:M14">
    <cfRule type="expression" dxfId="1929" priority="654" stopIfTrue="1">
      <formula>$I13="TTL"</formula>
    </cfRule>
  </conditionalFormatting>
  <conditionalFormatting sqref="M13:M14">
    <cfRule type="expression" dxfId="1928" priority="653" stopIfTrue="1">
      <formula>$I13="TTL"</formula>
    </cfRule>
  </conditionalFormatting>
  <conditionalFormatting sqref="M13:M14">
    <cfRule type="expression" dxfId="1927" priority="652" stopIfTrue="1">
      <formula>$I13="TTL"</formula>
    </cfRule>
  </conditionalFormatting>
  <conditionalFormatting sqref="M13:M14">
    <cfRule type="expression" dxfId="1926" priority="651" stopIfTrue="1">
      <formula>$I13="TTL"</formula>
    </cfRule>
  </conditionalFormatting>
  <conditionalFormatting sqref="M13:M14">
    <cfRule type="expression" dxfId="1925" priority="650" stopIfTrue="1">
      <formula>$I13="TTL"</formula>
    </cfRule>
  </conditionalFormatting>
  <conditionalFormatting sqref="M13:M14">
    <cfRule type="expression" dxfId="1924" priority="649" stopIfTrue="1">
      <formula>$I13="TTL"</formula>
    </cfRule>
  </conditionalFormatting>
  <conditionalFormatting sqref="M13:M14">
    <cfRule type="expression" dxfId="1923" priority="648" stopIfTrue="1">
      <formula>$I13="TTL"</formula>
    </cfRule>
  </conditionalFormatting>
  <conditionalFormatting sqref="M13:M14">
    <cfRule type="expression" dxfId="1922" priority="647" stopIfTrue="1">
      <formula>$I13="TTL"</formula>
    </cfRule>
  </conditionalFormatting>
  <conditionalFormatting sqref="M13:M14">
    <cfRule type="expression" dxfId="1921" priority="646" stopIfTrue="1">
      <formula>$I13="TTL"</formula>
    </cfRule>
  </conditionalFormatting>
  <conditionalFormatting sqref="M13:M14">
    <cfRule type="expression" dxfId="1920" priority="645" stopIfTrue="1">
      <formula>$I13="TTL"</formula>
    </cfRule>
  </conditionalFormatting>
  <conditionalFormatting sqref="M13:M14">
    <cfRule type="expression" dxfId="1919" priority="644" stopIfTrue="1">
      <formula>$I13="TTL"</formula>
    </cfRule>
  </conditionalFormatting>
  <conditionalFormatting sqref="M13:M14">
    <cfRule type="expression" dxfId="1918" priority="643" stopIfTrue="1">
      <formula>$I13="TTL"</formula>
    </cfRule>
  </conditionalFormatting>
  <conditionalFormatting sqref="M13:M14">
    <cfRule type="expression" dxfId="1917" priority="642" stopIfTrue="1">
      <formula>$I13="TTL"</formula>
    </cfRule>
  </conditionalFormatting>
  <conditionalFormatting sqref="M13:M14">
    <cfRule type="expression" dxfId="1916" priority="641" stopIfTrue="1">
      <formula>$I13="TTL"</formula>
    </cfRule>
  </conditionalFormatting>
  <conditionalFormatting sqref="M13:M14">
    <cfRule type="expression" dxfId="1915" priority="640" stopIfTrue="1">
      <formula>$I13="TTL"</formula>
    </cfRule>
  </conditionalFormatting>
  <conditionalFormatting sqref="M13:M14">
    <cfRule type="expression" dxfId="1914" priority="639" stopIfTrue="1">
      <formula>$I13="TTL"</formula>
    </cfRule>
  </conditionalFormatting>
  <conditionalFormatting sqref="M13:M14">
    <cfRule type="expression" dxfId="1913" priority="638" stopIfTrue="1">
      <formula>$I13="TTL"</formula>
    </cfRule>
  </conditionalFormatting>
  <conditionalFormatting sqref="M13:M14">
    <cfRule type="expression" dxfId="1912" priority="637" stopIfTrue="1">
      <formula>$I13="TTL"</formula>
    </cfRule>
  </conditionalFormatting>
  <conditionalFormatting sqref="M13:M14">
    <cfRule type="expression" dxfId="1911" priority="636" stopIfTrue="1">
      <formula>$I13="TTL"</formula>
    </cfRule>
  </conditionalFormatting>
  <conditionalFormatting sqref="M13:M14">
    <cfRule type="expression" dxfId="1910" priority="635" stopIfTrue="1">
      <formula>$I13="TTL"</formula>
    </cfRule>
  </conditionalFormatting>
  <conditionalFormatting sqref="M13:M14">
    <cfRule type="expression" dxfId="1909" priority="634" stopIfTrue="1">
      <formula>$I13="TTL"</formula>
    </cfRule>
  </conditionalFormatting>
  <conditionalFormatting sqref="M13:M14">
    <cfRule type="expression" dxfId="1908" priority="633" stopIfTrue="1">
      <formula>$I13="TTL"</formula>
    </cfRule>
  </conditionalFormatting>
  <conditionalFormatting sqref="M13:M14">
    <cfRule type="expression" dxfId="1907" priority="632" stopIfTrue="1">
      <formula>$I13="TTL"</formula>
    </cfRule>
  </conditionalFormatting>
  <conditionalFormatting sqref="M13:M14">
    <cfRule type="expression" dxfId="1906" priority="631" stopIfTrue="1">
      <formula>$I13="TTL"</formula>
    </cfRule>
  </conditionalFormatting>
  <conditionalFormatting sqref="M13:M14">
    <cfRule type="expression" dxfId="1905" priority="630" stopIfTrue="1">
      <formula>$I13="TTL"</formula>
    </cfRule>
  </conditionalFormatting>
  <conditionalFormatting sqref="M13:M14">
    <cfRule type="expression" dxfId="1904" priority="629" stopIfTrue="1">
      <formula>$I13="TTL"</formula>
    </cfRule>
  </conditionalFormatting>
  <conditionalFormatting sqref="M13:M14">
    <cfRule type="expression" dxfId="1903" priority="628" stopIfTrue="1">
      <formula>$I13="TTL"</formula>
    </cfRule>
  </conditionalFormatting>
  <conditionalFormatting sqref="M13:M14">
    <cfRule type="expression" dxfId="1902" priority="627" stopIfTrue="1">
      <formula>$I13="TTL"</formula>
    </cfRule>
  </conditionalFormatting>
  <conditionalFormatting sqref="M13:M14">
    <cfRule type="expression" dxfId="1901" priority="626" stopIfTrue="1">
      <formula>$I13="TTL"</formula>
    </cfRule>
  </conditionalFormatting>
  <conditionalFormatting sqref="M13:M14">
    <cfRule type="expression" dxfId="1900" priority="625" stopIfTrue="1">
      <formula>$I13="TTL"</formula>
    </cfRule>
  </conditionalFormatting>
  <conditionalFormatting sqref="M13:M14">
    <cfRule type="expression" dxfId="1899" priority="624" stopIfTrue="1">
      <formula>$I13="TTL"</formula>
    </cfRule>
  </conditionalFormatting>
  <conditionalFormatting sqref="M13:M14">
    <cfRule type="expression" dxfId="1898" priority="623" stopIfTrue="1">
      <formula>$I13="TTL"</formula>
    </cfRule>
  </conditionalFormatting>
  <conditionalFormatting sqref="M13:M14">
    <cfRule type="expression" dxfId="1897" priority="622" stopIfTrue="1">
      <formula>$I13="TTL"</formula>
    </cfRule>
  </conditionalFormatting>
  <conditionalFormatting sqref="M13:M14">
    <cfRule type="expression" dxfId="1896" priority="621" stopIfTrue="1">
      <formula>$I13="TTL"</formula>
    </cfRule>
  </conditionalFormatting>
  <conditionalFormatting sqref="M13:M14">
    <cfRule type="expression" dxfId="1895" priority="620" stopIfTrue="1">
      <formula>$I13="TTL"</formula>
    </cfRule>
  </conditionalFormatting>
  <conditionalFormatting sqref="M13:M14">
    <cfRule type="expression" dxfId="1894" priority="619" stopIfTrue="1">
      <formula>$I13="TTL"</formula>
    </cfRule>
  </conditionalFormatting>
  <conditionalFormatting sqref="M13:M14">
    <cfRule type="expression" dxfId="1893" priority="618" stopIfTrue="1">
      <formula>$I13="TTL"</formula>
    </cfRule>
  </conditionalFormatting>
  <conditionalFormatting sqref="M13:M14">
    <cfRule type="expression" dxfId="1892" priority="617" stopIfTrue="1">
      <formula>$I13="TTL"</formula>
    </cfRule>
  </conditionalFormatting>
  <conditionalFormatting sqref="M13:M14">
    <cfRule type="expression" dxfId="1891" priority="616" stopIfTrue="1">
      <formula>$I13="TTL"</formula>
    </cfRule>
  </conditionalFormatting>
  <conditionalFormatting sqref="M13:M14">
    <cfRule type="expression" dxfId="1890" priority="615" stopIfTrue="1">
      <formula>$I13="TTL"</formula>
    </cfRule>
  </conditionalFormatting>
  <conditionalFormatting sqref="M13:M14">
    <cfRule type="expression" dxfId="1889" priority="614" stopIfTrue="1">
      <formula>$I13="TTL"</formula>
    </cfRule>
  </conditionalFormatting>
  <conditionalFormatting sqref="M13:M14">
    <cfRule type="expression" dxfId="1888" priority="613" stopIfTrue="1">
      <formula>$I13="TTL"</formula>
    </cfRule>
  </conditionalFormatting>
  <conditionalFormatting sqref="M13:M14">
    <cfRule type="expression" dxfId="1887" priority="612" stopIfTrue="1">
      <formula>$I13="TTL"</formula>
    </cfRule>
  </conditionalFormatting>
  <conditionalFormatting sqref="M13:M14">
    <cfRule type="expression" dxfId="1886" priority="611" stopIfTrue="1">
      <formula>$I13="TTL"</formula>
    </cfRule>
  </conditionalFormatting>
  <conditionalFormatting sqref="M13:M14">
    <cfRule type="expression" dxfId="1885" priority="610" stopIfTrue="1">
      <formula>$I13="TTL"</formula>
    </cfRule>
  </conditionalFormatting>
  <conditionalFormatting sqref="M13:M14">
    <cfRule type="expression" dxfId="1884" priority="609" stopIfTrue="1">
      <formula>$I13="TTL"</formula>
    </cfRule>
  </conditionalFormatting>
  <conditionalFormatting sqref="M13:M14">
    <cfRule type="expression" dxfId="1883" priority="608" stopIfTrue="1">
      <formula>$I13="TTL"</formula>
    </cfRule>
  </conditionalFormatting>
  <conditionalFormatting sqref="M13:M14">
    <cfRule type="expression" dxfId="1882" priority="607" stopIfTrue="1">
      <formula>$I13="TTL"</formula>
    </cfRule>
  </conditionalFormatting>
  <conditionalFormatting sqref="M13:M14">
    <cfRule type="expression" dxfId="1881" priority="606" stopIfTrue="1">
      <formula>$I13="TTL"</formula>
    </cfRule>
  </conditionalFormatting>
  <conditionalFormatting sqref="M13:M14">
    <cfRule type="expression" dxfId="1880" priority="605" stopIfTrue="1">
      <formula>$I13="TTL"</formula>
    </cfRule>
  </conditionalFormatting>
  <conditionalFormatting sqref="M13:M14">
    <cfRule type="expression" dxfId="1879" priority="604" stopIfTrue="1">
      <formula>$I13="TTL"</formula>
    </cfRule>
  </conditionalFormatting>
  <conditionalFormatting sqref="M13:M14">
    <cfRule type="expression" dxfId="1878" priority="603" stopIfTrue="1">
      <formula>$I13="TTL"</formula>
    </cfRule>
  </conditionalFormatting>
  <conditionalFormatting sqref="M13:M14">
    <cfRule type="expression" dxfId="1877" priority="602" stopIfTrue="1">
      <formula>$I13="TTL"</formula>
    </cfRule>
  </conditionalFormatting>
  <conditionalFormatting sqref="M13:M14">
    <cfRule type="expression" dxfId="1876" priority="601" stopIfTrue="1">
      <formula>$I13="TTL"</formula>
    </cfRule>
  </conditionalFormatting>
  <conditionalFormatting sqref="M13:M14">
    <cfRule type="expression" dxfId="1875" priority="600" stopIfTrue="1">
      <formula>$I13="TTL"</formula>
    </cfRule>
  </conditionalFormatting>
  <conditionalFormatting sqref="M13:M14">
    <cfRule type="expression" dxfId="1874" priority="599" stopIfTrue="1">
      <formula>$I13="TTL"</formula>
    </cfRule>
  </conditionalFormatting>
  <conditionalFormatting sqref="M13:M14">
    <cfRule type="expression" dxfId="1873" priority="598" stopIfTrue="1">
      <formula>$I13="TTL"</formula>
    </cfRule>
  </conditionalFormatting>
  <conditionalFormatting sqref="M13:M14">
    <cfRule type="expression" dxfId="1872" priority="597" stopIfTrue="1">
      <formula>$I13="TTL"</formula>
    </cfRule>
  </conditionalFormatting>
  <conditionalFormatting sqref="M13:M14">
    <cfRule type="expression" dxfId="1871" priority="596" stopIfTrue="1">
      <formula>$I13="TTL"</formula>
    </cfRule>
  </conditionalFormatting>
  <conditionalFormatting sqref="M13:M14">
    <cfRule type="expression" dxfId="1870" priority="595" stopIfTrue="1">
      <formula>$I13="TTL"</formula>
    </cfRule>
  </conditionalFormatting>
  <conditionalFormatting sqref="M13:M14">
    <cfRule type="expression" dxfId="1869" priority="594" stopIfTrue="1">
      <formula>$I13="TTL"</formula>
    </cfRule>
  </conditionalFormatting>
  <conditionalFormatting sqref="M13:M14">
    <cfRule type="expression" dxfId="1868" priority="593" stopIfTrue="1">
      <formula>$I13="TTL"</formula>
    </cfRule>
  </conditionalFormatting>
  <conditionalFormatting sqref="M13:M14">
    <cfRule type="expression" dxfId="1867" priority="592" stopIfTrue="1">
      <formula>$I13="TTL"</formula>
    </cfRule>
  </conditionalFormatting>
  <conditionalFormatting sqref="M13:M14">
    <cfRule type="expression" dxfId="1866" priority="591" stopIfTrue="1">
      <formula>$I13="TTL"</formula>
    </cfRule>
  </conditionalFormatting>
  <conditionalFormatting sqref="M13:M14">
    <cfRule type="expression" dxfId="1865" priority="590" stopIfTrue="1">
      <formula>$I13="TTL"</formula>
    </cfRule>
  </conditionalFormatting>
  <conditionalFormatting sqref="M13:M14">
    <cfRule type="expression" dxfId="1864" priority="589" stopIfTrue="1">
      <formula>$I13="TTL"</formula>
    </cfRule>
  </conditionalFormatting>
  <conditionalFormatting sqref="M13:M14">
    <cfRule type="expression" dxfId="1863" priority="588" stopIfTrue="1">
      <formula>$I13="TTL"</formula>
    </cfRule>
  </conditionalFormatting>
  <conditionalFormatting sqref="M13:M14">
    <cfRule type="expression" dxfId="1862" priority="587" stopIfTrue="1">
      <formula>$I13="TTL"</formula>
    </cfRule>
  </conditionalFormatting>
  <conditionalFormatting sqref="M13:M14">
    <cfRule type="expression" dxfId="1861" priority="586" stopIfTrue="1">
      <formula>$I13="TTL"</formula>
    </cfRule>
  </conditionalFormatting>
  <conditionalFormatting sqref="M13:M14">
    <cfRule type="expression" dxfId="1860" priority="585" stopIfTrue="1">
      <formula>$I13="TTL"</formula>
    </cfRule>
  </conditionalFormatting>
  <conditionalFormatting sqref="M13:M14">
    <cfRule type="expression" dxfId="1859" priority="584" stopIfTrue="1">
      <formula>$I13="TTL"</formula>
    </cfRule>
  </conditionalFormatting>
  <conditionalFormatting sqref="M13:M14">
    <cfRule type="expression" dxfId="1858" priority="583" stopIfTrue="1">
      <formula>$I13="TTL"</formula>
    </cfRule>
  </conditionalFormatting>
  <conditionalFormatting sqref="M13:M14">
    <cfRule type="expression" dxfId="1857" priority="582" stopIfTrue="1">
      <formula>$I13="TTL"</formula>
    </cfRule>
  </conditionalFormatting>
  <conditionalFormatting sqref="M13:M14">
    <cfRule type="expression" dxfId="1856" priority="581" stopIfTrue="1">
      <formula>$I13="TTL"</formula>
    </cfRule>
  </conditionalFormatting>
  <conditionalFormatting sqref="M13:M14">
    <cfRule type="expression" dxfId="1855" priority="580" stopIfTrue="1">
      <formula>$I13="TTL"</formula>
    </cfRule>
  </conditionalFormatting>
  <conditionalFormatting sqref="M13:M14">
    <cfRule type="expression" dxfId="1854" priority="579" stopIfTrue="1">
      <formula>$I13="TTL"</formula>
    </cfRule>
  </conditionalFormatting>
  <conditionalFormatting sqref="M13:M14">
    <cfRule type="expression" dxfId="1853" priority="578" stopIfTrue="1">
      <formula>$I13="TTL"</formula>
    </cfRule>
  </conditionalFormatting>
  <conditionalFormatting sqref="M13:M14">
    <cfRule type="expression" dxfId="1852" priority="577" stopIfTrue="1">
      <formula>$I13="TTL"</formula>
    </cfRule>
  </conditionalFormatting>
  <conditionalFormatting sqref="M13:M14">
    <cfRule type="expression" dxfId="1851" priority="576" stopIfTrue="1">
      <formula>$I13="TTL"</formula>
    </cfRule>
  </conditionalFormatting>
  <conditionalFormatting sqref="M13:M14">
    <cfRule type="expression" dxfId="1850" priority="575" stopIfTrue="1">
      <formula>$I13="TTL"</formula>
    </cfRule>
  </conditionalFormatting>
  <conditionalFormatting sqref="M13:M14">
    <cfRule type="expression" dxfId="1849" priority="574" stopIfTrue="1">
      <formula>$I13="TTL"</formula>
    </cfRule>
  </conditionalFormatting>
  <conditionalFormatting sqref="M13:M14">
    <cfRule type="expression" dxfId="1848" priority="573" stopIfTrue="1">
      <formula>$I13="TTL"</formula>
    </cfRule>
  </conditionalFormatting>
  <conditionalFormatting sqref="M13:M14">
    <cfRule type="expression" dxfId="1847" priority="572" stopIfTrue="1">
      <formula>$I13="TTL"</formula>
    </cfRule>
  </conditionalFormatting>
  <conditionalFormatting sqref="M13:M14">
    <cfRule type="expression" dxfId="1846" priority="571" stopIfTrue="1">
      <formula>$I13="TTL"</formula>
    </cfRule>
  </conditionalFormatting>
  <conditionalFormatting sqref="M13:M14">
    <cfRule type="expression" dxfId="1845" priority="570" stopIfTrue="1">
      <formula>$I13="TTL"</formula>
    </cfRule>
  </conditionalFormatting>
  <conditionalFormatting sqref="M13:M14">
    <cfRule type="expression" dxfId="1844" priority="569" stopIfTrue="1">
      <formula>$I13="TTL"</formula>
    </cfRule>
  </conditionalFormatting>
  <conditionalFormatting sqref="M13:M14">
    <cfRule type="expression" dxfId="1843" priority="568" stopIfTrue="1">
      <formula>$I13="TTL"</formula>
    </cfRule>
  </conditionalFormatting>
  <conditionalFormatting sqref="M13:M14">
    <cfRule type="expression" dxfId="1842" priority="567" stopIfTrue="1">
      <formula>$I13="TTL"</formula>
    </cfRule>
  </conditionalFormatting>
  <conditionalFormatting sqref="M13:M14">
    <cfRule type="expression" dxfId="1841" priority="566" stopIfTrue="1">
      <formula>$I13="TTL"</formula>
    </cfRule>
  </conditionalFormatting>
  <conditionalFormatting sqref="M13:M14">
    <cfRule type="expression" dxfId="1840" priority="565" stopIfTrue="1">
      <formula>$I13="TTL"</formula>
    </cfRule>
  </conditionalFormatting>
  <conditionalFormatting sqref="M13:M14">
    <cfRule type="expression" dxfId="1839" priority="564" stopIfTrue="1">
      <formula>$I13="TTL"</formula>
    </cfRule>
  </conditionalFormatting>
  <conditionalFormatting sqref="M13:M14">
    <cfRule type="expression" dxfId="1838" priority="563" stopIfTrue="1">
      <formula>$I13="TTL"</formula>
    </cfRule>
  </conditionalFormatting>
  <conditionalFormatting sqref="M13:M14">
    <cfRule type="expression" dxfId="1837" priority="562" stopIfTrue="1">
      <formula>$I13="TTL"</formula>
    </cfRule>
  </conditionalFormatting>
  <conditionalFormatting sqref="M13:M14">
    <cfRule type="expression" dxfId="1836" priority="561" stopIfTrue="1">
      <formula>$I13="TTL"</formula>
    </cfRule>
  </conditionalFormatting>
  <conditionalFormatting sqref="M13:M14">
    <cfRule type="expression" dxfId="1835" priority="560" stopIfTrue="1">
      <formula>$I13="TTL"</formula>
    </cfRule>
  </conditionalFormatting>
  <conditionalFormatting sqref="M13:M14">
    <cfRule type="expression" dxfId="1834" priority="559" stopIfTrue="1">
      <formula>$I13="TTL"</formula>
    </cfRule>
  </conditionalFormatting>
  <conditionalFormatting sqref="M13:M14">
    <cfRule type="expression" dxfId="1833" priority="558" stopIfTrue="1">
      <formula>$I13="TTL"</formula>
    </cfRule>
  </conditionalFormatting>
  <conditionalFormatting sqref="M13:M14">
    <cfRule type="expression" dxfId="1832" priority="557" stopIfTrue="1">
      <formula>$I13="TTL"</formula>
    </cfRule>
  </conditionalFormatting>
  <conditionalFormatting sqref="M13:M14">
    <cfRule type="expression" dxfId="1831" priority="556" stopIfTrue="1">
      <formula>$I13="TTL"</formula>
    </cfRule>
  </conditionalFormatting>
  <conditionalFormatting sqref="M13:M14">
    <cfRule type="expression" dxfId="1830" priority="555" stopIfTrue="1">
      <formula>$I13="TTL"</formula>
    </cfRule>
  </conditionalFormatting>
  <conditionalFormatting sqref="M13:M14">
    <cfRule type="expression" dxfId="1829" priority="554" stopIfTrue="1">
      <formula>$I13="TTL"</formula>
    </cfRule>
  </conditionalFormatting>
  <conditionalFormatting sqref="M13:M14">
    <cfRule type="expression" dxfId="1828" priority="553" stopIfTrue="1">
      <formula>$I13="TTL"</formula>
    </cfRule>
  </conditionalFormatting>
  <conditionalFormatting sqref="M13:M14">
    <cfRule type="expression" dxfId="1827" priority="552" stopIfTrue="1">
      <formula>$I13="TTL"</formula>
    </cfRule>
  </conditionalFormatting>
  <conditionalFormatting sqref="M13:M14">
    <cfRule type="expression" dxfId="1826" priority="551" stopIfTrue="1">
      <formula>$I13="TTL"</formula>
    </cfRule>
  </conditionalFormatting>
  <conditionalFormatting sqref="M13:M14">
    <cfRule type="expression" dxfId="1825" priority="550" stopIfTrue="1">
      <formula>$I13="TTL"</formula>
    </cfRule>
  </conditionalFormatting>
  <conditionalFormatting sqref="M13:M14">
    <cfRule type="expression" dxfId="1824" priority="549" stopIfTrue="1">
      <formula>$I13="TTL"</formula>
    </cfRule>
  </conditionalFormatting>
  <conditionalFormatting sqref="M13:M14">
    <cfRule type="expression" dxfId="1823" priority="548" stopIfTrue="1">
      <formula>$I13="TTL"</formula>
    </cfRule>
  </conditionalFormatting>
  <conditionalFormatting sqref="M13:M14">
    <cfRule type="expression" dxfId="1822" priority="547" stopIfTrue="1">
      <formula>$I13="TTL"</formula>
    </cfRule>
  </conditionalFormatting>
  <conditionalFormatting sqref="M13:M14">
    <cfRule type="expression" dxfId="1821" priority="546" stopIfTrue="1">
      <formula>$I13="TTL"</formula>
    </cfRule>
  </conditionalFormatting>
  <conditionalFormatting sqref="M13:M14">
    <cfRule type="expression" dxfId="1820" priority="545" stopIfTrue="1">
      <formula>$I13="TTL"</formula>
    </cfRule>
  </conditionalFormatting>
  <conditionalFormatting sqref="M13:M14">
    <cfRule type="expression" dxfId="1819" priority="544" stopIfTrue="1">
      <formula>$I13="TTL"</formula>
    </cfRule>
  </conditionalFormatting>
  <conditionalFormatting sqref="M13:M14">
    <cfRule type="expression" dxfId="1818" priority="543" stopIfTrue="1">
      <formula>$I13="TTL"</formula>
    </cfRule>
  </conditionalFormatting>
  <conditionalFormatting sqref="M13:M14">
    <cfRule type="expression" dxfId="1817" priority="542" stopIfTrue="1">
      <formula>$I13="TTL"</formula>
    </cfRule>
  </conditionalFormatting>
  <conditionalFormatting sqref="M13:M14">
    <cfRule type="expression" dxfId="1816" priority="541" stopIfTrue="1">
      <formula>$I13="TTL"</formula>
    </cfRule>
  </conditionalFormatting>
  <conditionalFormatting sqref="M13:M14">
    <cfRule type="expression" dxfId="1815" priority="540" stopIfTrue="1">
      <formula>$I13="TTL"</formula>
    </cfRule>
  </conditionalFormatting>
  <conditionalFormatting sqref="M13:M14">
    <cfRule type="expression" dxfId="1814" priority="539" stopIfTrue="1">
      <formula>$I13="TTL"</formula>
    </cfRule>
  </conditionalFormatting>
  <conditionalFormatting sqref="M13:M14">
    <cfRule type="expression" dxfId="1813" priority="538" stopIfTrue="1">
      <formula>$I13="TTL"</formula>
    </cfRule>
  </conditionalFormatting>
  <conditionalFormatting sqref="M13:M14">
    <cfRule type="expression" dxfId="1812" priority="537" stopIfTrue="1">
      <formula>$I13="TTL"</formula>
    </cfRule>
  </conditionalFormatting>
  <conditionalFormatting sqref="M13:M14">
    <cfRule type="expression" dxfId="1811" priority="536" stopIfTrue="1">
      <formula>$I13="TTL"</formula>
    </cfRule>
  </conditionalFormatting>
  <conditionalFormatting sqref="M13:M14">
    <cfRule type="expression" dxfId="1810" priority="535" stopIfTrue="1">
      <formula>$I13="TTL"</formula>
    </cfRule>
  </conditionalFormatting>
  <conditionalFormatting sqref="M13:M14">
    <cfRule type="expression" dxfId="1809" priority="534" stopIfTrue="1">
      <formula>$I13="TTL"</formula>
    </cfRule>
  </conditionalFormatting>
  <conditionalFormatting sqref="M13:M14">
    <cfRule type="expression" dxfId="1808" priority="533" stopIfTrue="1">
      <formula>$I13="TTL"</formula>
    </cfRule>
  </conditionalFormatting>
  <conditionalFormatting sqref="M13:M14">
    <cfRule type="expression" dxfId="1807" priority="532" stopIfTrue="1">
      <formula>$I13="TTL"</formula>
    </cfRule>
  </conditionalFormatting>
  <conditionalFormatting sqref="M13:M14">
    <cfRule type="expression" dxfId="1806" priority="531" stopIfTrue="1">
      <formula>$I13="TTL"</formula>
    </cfRule>
  </conditionalFormatting>
  <conditionalFormatting sqref="M13:M14">
    <cfRule type="expression" dxfId="1805" priority="530" stopIfTrue="1">
      <formula>$I13="TTL"</formula>
    </cfRule>
  </conditionalFormatting>
  <conditionalFormatting sqref="M13:M14">
    <cfRule type="expression" dxfId="1804" priority="529" stopIfTrue="1">
      <formula>$I13="TTL"</formula>
    </cfRule>
  </conditionalFormatting>
  <conditionalFormatting sqref="M13:M14">
    <cfRule type="expression" dxfId="1803" priority="528" stopIfTrue="1">
      <formula>$I13="TTL"</formula>
    </cfRule>
  </conditionalFormatting>
  <conditionalFormatting sqref="M13:M14">
    <cfRule type="expression" dxfId="1802" priority="527" stopIfTrue="1">
      <formula>$I13="TTL"</formula>
    </cfRule>
  </conditionalFormatting>
  <conditionalFormatting sqref="M13:M14">
    <cfRule type="expression" dxfId="1801" priority="526" stopIfTrue="1">
      <formula>$I13="TTL"</formula>
    </cfRule>
  </conditionalFormatting>
  <conditionalFormatting sqref="M13:M14">
    <cfRule type="expression" dxfId="1800" priority="525" stopIfTrue="1">
      <formula>$I13="TTL"</formula>
    </cfRule>
  </conditionalFormatting>
  <conditionalFormatting sqref="M13:M14">
    <cfRule type="expression" dxfId="1799" priority="524" stopIfTrue="1">
      <formula>$I13="TTL"</formula>
    </cfRule>
  </conditionalFormatting>
  <conditionalFormatting sqref="M13:M14">
    <cfRule type="expression" dxfId="1798" priority="523" stopIfTrue="1">
      <formula>$I13="TTL"</formula>
    </cfRule>
  </conditionalFormatting>
  <conditionalFormatting sqref="M13:M14">
    <cfRule type="expression" dxfId="1797" priority="522" stopIfTrue="1">
      <formula>$I13="TTL"</formula>
    </cfRule>
  </conditionalFormatting>
  <conditionalFormatting sqref="M13:M14">
    <cfRule type="expression" dxfId="1796" priority="521" stopIfTrue="1">
      <formula>$I13="TTL"</formula>
    </cfRule>
  </conditionalFormatting>
  <conditionalFormatting sqref="M13:M14">
    <cfRule type="expression" dxfId="1795" priority="520" stopIfTrue="1">
      <formula>$I13="TTL"</formula>
    </cfRule>
  </conditionalFormatting>
  <conditionalFormatting sqref="M13:M14">
    <cfRule type="expression" dxfId="1794" priority="519" stopIfTrue="1">
      <formula>$I13="TTL"</formula>
    </cfRule>
  </conditionalFormatting>
  <conditionalFormatting sqref="M13:M14">
    <cfRule type="expression" dxfId="1793" priority="518" stopIfTrue="1">
      <formula>$I13="TTL"</formula>
    </cfRule>
  </conditionalFormatting>
  <conditionalFormatting sqref="M13:M14">
    <cfRule type="expression" dxfId="1792" priority="517" stopIfTrue="1">
      <formula>$I13="TTL"</formula>
    </cfRule>
  </conditionalFormatting>
  <conditionalFormatting sqref="M13:M14">
    <cfRule type="expression" dxfId="1791" priority="516" stopIfTrue="1">
      <formula>$I13="TTL"</formula>
    </cfRule>
  </conditionalFormatting>
  <conditionalFormatting sqref="M13:M14">
    <cfRule type="expression" dxfId="1790" priority="515" stopIfTrue="1">
      <formula>$I13="TTL"</formula>
    </cfRule>
  </conditionalFormatting>
  <conditionalFormatting sqref="M13:M14">
    <cfRule type="expression" dxfId="1789" priority="514" stopIfTrue="1">
      <formula>$I13="TTL"</formula>
    </cfRule>
  </conditionalFormatting>
  <conditionalFormatting sqref="M13:M14">
    <cfRule type="expression" dxfId="1788" priority="513" stopIfTrue="1">
      <formula>$I13="TTL"</formula>
    </cfRule>
  </conditionalFormatting>
  <conditionalFormatting sqref="M13:M14">
    <cfRule type="expression" dxfId="1787" priority="512" stopIfTrue="1">
      <formula>$I13="TTL"</formula>
    </cfRule>
  </conditionalFormatting>
  <conditionalFormatting sqref="M13:M14">
    <cfRule type="expression" dxfId="1786" priority="511" stopIfTrue="1">
      <formula>$I13="TTL"</formula>
    </cfRule>
  </conditionalFormatting>
  <conditionalFormatting sqref="M13:M14">
    <cfRule type="expression" dxfId="1785" priority="510" stopIfTrue="1">
      <formula>$I13="TTL"</formula>
    </cfRule>
  </conditionalFormatting>
  <conditionalFormatting sqref="M13:M14">
    <cfRule type="expression" dxfId="1784" priority="509" stopIfTrue="1">
      <formula>$I13="TTL"</formula>
    </cfRule>
  </conditionalFormatting>
  <conditionalFormatting sqref="M13:M14">
    <cfRule type="expression" dxfId="1783" priority="508" stopIfTrue="1">
      <formula>$I13="TTL"</formula>
    </cfRule>
  </conditionalFormatting>
  <conditionalFormatting sqref="M13:M14">
    <cfRule type="expression" dxfId="1782" priority="507" stopIfTrue="1">
      <formula>$I13="TTL"</formula>
    </cfRule>
  </conditionalFormatting>
  <conditionalFormatting sqref="M13:M14">
    <cfRule type="expression" dxfId="1781" priority="506" stopIfTrue="1">
      <formula>$I13="TTL"</formula>
    </cfRule>
  </conditionalFormatting>
  <conditionalFormatting sqref="M13:M14">
    <cfRule type="expression" dxfId="1780" priority="505" stopIfTrue="1">
      <formula>$I13="TTL"</formula>
    </cfRule>
  </conditionalFormatting>
  <conditionalFormatting sqref="M13:M14">
    <cfRule type="expression" dxfId="1779" priority="504" stopIfTrue="1">
      <formula>$I13="TTL"</formula>
    </cfRule>
  </conditionalFormatting>
  <conditionalFormatting sqref="M13:M14">
    <cfRule type="expression" dxfId="1778" priority="503" stopIfTrue="1">
      <formula>$I13="TTL"</formula>
    </cfRule>
  </conditionalFormatting>
  <conditionalFormatting sqref="M13:M14">
    <cfRule type="expression" dxfId="1777" priority="502" stopIfTrue="1">
      <formula>$I13="TTL"</formula>
    </cfRule>
  </conditionalFormatting>
  <conditionalFormatting sqref="M13:M14">
    <cfRule type="expression" dxfId="1776" priority="501" stopIfTrue="1">
      <formula>$I13="TTL"</formula>
    </cfRule>
  </conditionalFormatting>
  <conditionalFormatting sqref="M13:M14">
    <cfRule type="expression" dxfId="1775" priority="500" stopIfTrue="1">
      <formula>$I13="TTL"</formula>
    </cfRule>
  </conditionalFormatting>
  <conditionalFormatting sqref="M13:M14">
    <cfRule type="expression" dxfId="1774" priority="499" stopIfTrue="1">
      <formula>$I13="TTL"</formula>
    </cfRule>
  </conditionalFormatting>
  <conditionalFormatting sqref="M13:M14">
    <cfRule type="expression" dxfId="1773" priority="498" stopIfTrue="1">
      <formula>$I13="TTL"</formula>
    </cfRule>
  </conditionalFormatting>
  <conditionalFormatting sqref="M13:M14">
    <cfRule type="expression" dxfId="1772" priority="497" stopIfTrue="1">
      <formula>$I13="TTL"</formula>
    </cfRule>
  </conditionalFormatting>
  <conditionalFormatting sqref="M13:M14">
    <cfRule type="expression" dxfId="1771" priority="496" stopIfTrue="1">
      <formula>$I13="TTL"</formula>
    </cfRule>
  </conditionalFormatting>
  <conditionalFormatting sqref="M13:M14">
    <cfRule type="expression" dxfId="1770" priority="495" stopIfTrue="1">
      <formula>$I13="TTL"</formula>
    </cfRule>
  </conditionalFormatting>
  <conditionalFormatting sqref="M13:M14">
    <cfRule type="expression" dxfId="1769" priority="494" stopIfTrue="1">
      <formula>$I13="TTL"</formula>
    </cfRule>
  </conditionalFormatting>
  <conditionalFormatting sqref="M13:M14">
    <cfRule type="expression" dxfId="1768" priority="493" stopIfTrue="1">
      <formula>$I13="TTL"</formula>
    </cfRule>
  </conditionalFormatting>
  <conditionalFormatting sqref="M13:M14">
    <cfRule type="expression" dxfId="1767" priority="492" stopIfTrue="1">
      <formula>$I13="TTL"</formula>
    </cfRule>
  </conditionalFormatting>
  <conditionalFormatting sqref="M13:M14">
    <cfRule type="expression" dxfId="1766" priority="491" stopIfTrue="1">
      <formula>$I13="TTL"</formula>
    </cfRule>
  </conditionalFormatting>
  <conditionalFormatting sqref="M13:M14">
    <cfRule type="expression" dxfId="1765" priority="490" stopIfTrue="1">
      <formula>$I13="TTL"</formula>
    </cfRule>
  </conditionalFormatting>
  <conditionalFormatting sqref="M13:M14">
    <cfRule type="expression" dxfId="1764" priority="489" stopIfTrue="1">
      <formula>$I13="TTL"</formula>
    </cfRule>
  </conditionalFormatting>
  <conditionalFormatting sqref="M13:M14">
    <cfRule type="expression" dxfId="1763" priority="488" stopIfTrue="1">
      <formula>$I13="TTL"</formula>
    </cfRule>
  </conditionalFormatting>
  <conditionalFormatting sqref="M13:M14">
    <cfRule type="expression" dxfId="1762" priority="487" stopIfTrue="1">
      <formula>$I13="TTL"</formula>
    </cfRule>
  </conditionalFormatting>
  <conditionalFormatting sqref="M13:M14">
    <cfRule type="expression" dxfId="1761" priority="486" stopIfTrue="1">
      <formula>$I13="TTL"</formula>
    </cfRule>
  </conditionalFormatting>
  <conditionalFormatting sqref="M13:M14">
    <cfRule type="expression" dxfId="1760" priority="485" stopIfTrue="1">
      <formula>$I13="TTL"</formula>
    </cfRule>
  </conditionalFormatting>
  <conditionalFormatting sqref="M13:M14">
    <cfRule type="expression" dxfId="1759" priority="484" stopIfTrue="1">
      <formula>$I13="TTL"</formula>
    </cfRule>
  </conditionalFormatting>
  <conditionalFormatting sqref="M13:M14">
    <cfRule type="expression" dxfId="1758" priority="483" stopIfTrue="1">
      <formula>$I13="TTL"</formula>
    </cfRule>
  </conditionalFormatting>
  <conditionalFormatting sqref="M13:M14">
    <cfRule type="expression" dxfId="1757" priority="482" stopIfTrue="1">
      <formula>$I13="TTL"</formula>
    </cfRule>
  </conditionalFormatting>
  <conditionalFormatting sqref="M13:M14">
    <cfRule type="expression" dxfId="1756" priority="481" stopIfTrue="1">
      <formula>$I13="TTL"</formula>
    </cfRule>
  </conditionalFormatting>
  <conditionalFormatting sqref="M13:M14">
    <cfRule type="expression" dxfId="1755" priority="480" stopIfTrue="1">
      <formula>$I13="TTL"</formula>
    </cfRule>
  </conditionalFormatting>
  <conditionalFormatting sqref="M13:M14">
    <cfRule type="expression" dxfId="1754" priority="479" stopIfTrue="1">
      <formula>$I13="TTL"</formula>
    </cfRule>
  </conditionalFormatting>
  <conditionalFormatting sqref="M13:M14">
    <cfRule type="expression" dxfId="1753" priority="478" stopIfTrue="1">
      <formula>$I13="TTL"</formula>
    </cfRule>
  </conditionalFormatting>
  <conditionalFormatting sqref="M13:M14">
    <cfRule type="expression" dxfId="1752" priority="477" stopIfTrue="1">
      <formula>$I13="TTL"</formula>
    </cfRule>
  </conditionalFormatting>
  <conditionalFormatting sqref="M13:M14">
    <cfRule type="expression" dxfId="1751" priority="476" stopIfTrue="1">
      <formula>$I13="TTL"</formula>
    </cfRule>
  </conditionalFormatting>
  <conditionalFormatting sqref="M13:M14">
    <cfRule type="expression" dxfId="1750" priority="475" stopIfTrue="1">
      <formula>$I13="TTL"</formula>
    </cfRule>
  </conditionalFormatting>
  <conditionalFormatting sqref="M13:M14">
    <cfRule type="expression" dxfId="1749" priority="474" stopIfTrue="1">
      <formula>$I13="TTL"</formula>
    </cfRule>
  </conditionalFormatting>
  <conditionalFormatting sqref="M13:M14">
    <cfRule type="expression" dxfId="1748" priority="473" stopIfTrue="1">
      <formula>$I13="TTL"</formula>
    </cfRule>
  </conditionalFormatting>
  <conditionalFormatting sqref="M13:M14">
    <cfRule type="expression" dxfId="1747" priority="472" stopIfTrue="1">
      <formula>$I13="TTL"</formula>
    </cfRule>
  </conditionalFormatting>
  <conditionalFormatting sqref="M13:M14">
    <cfRule type="expression" dxfId="1746" priority="471" stopIfTrue="1">
      <formula>$I13="TTL"</formula>
    </cfRule>
  </conditionalFormatting>
  <conditionalFormatting sqref="M13:M14">
    <cfRule type="expression" dxfId="1745" priority="470" stopIfTrue="1">
      <formula>$I13="TTL"</formula>
    </cfRule>
  </conditionalFormatting>
  <conditionalFormatting sqref="M13:M14">
    <cfRule type="expression" dxfId="1744" priority="469" stopIfTrue="1">
      <formula>$I13="TTL"</formula>
    </cfRule>
  </conditionalFormatting>
  <conditionalFormatting sqref="M13:M14">
    <cfRule type="expression" dxfId="1743" priority="468" stopIfTrue="1">
      <formula>$I13="TTL"</formula>
    </cfRule>
  </conditionalFormatting>
  <conditionalFormatting sqref="M13:M14">
    <cfRule type="expression" dxfId="1742" priority="467" stopIfTrue="1">
      <formula>$I13="TTL"</formula>
    </cfRule>
  </conditionalFormatting>
  <conditionalFormatting sqref="M13:M14">
    <cfRule type="expression" dxfId="1741" priority="466" stopIfTrue="1">
      <formula>$I13="TTL"</formula>
    </cfRule>
  </conditionalFormatting>
  <conditionalFormatting sqref="M13:M14">
    <cfRule type="expression" dxfId="1740" priority="465" stopIfTrue="1">
      <formula>$I13="TTL"</formula>
    </cfRule>
  </conditionalFormatting>
  <conditionalFormatting sqref="M13:M14">
    <cfRule type="expression" dxfId="1739" priority="464" stopIfTrue="1">
      <formula>$I13="TTL"</formula>
    </cfRule>
  </conditionalFormatting>
  <conditionalFormatting sqref="M13:M14">
    <cfRule type="expression" dxfId="1738" priority="463" stopIfTrue="1">
      <formula>$I13="TTL"</formula>
    </cfRule>
  </conditionalFormatting>
  <conditionalFormatting sqref="M13:M14">
    <cfRule type="expression" dxfId="1737" priority="462" stopIfTrue="1">
      <formula>$I13="TTL"</formula>
    </cfRule>
  </conditionalFormatting>
  <conditionalFormatting sqref="M13:M14">
    <cfRule type="expression" dxfId="1736" priority="461" stopIfTrue="1">
      <formula>$I13="TTL"</formula>
    </cfRule>
  </conditionalFormatting>
  <conditionalFormatting sqref="M13:M14">
    <cfRule type="expression" dxfId="1735" priority="460" stopIfTrue="1">
      <formula>$I13="TTL"</formula>
    </cfRule>
  </conditionalFormatting>
  <conditionalFormatting sqref="M13:M14">
    <cfRule type="expression" dxfId="1734" priority="459" stopIfTrue="1">
      <formula>$I13="TTL"</formula>
    </cfRule>
  </conditionalFormatting>
  <conditionalFormatting sqref="M13:M14">
    <cfRule type="expression" dxfId="1733" priority="458" stopIfTrue="1">
      <formula>$I13="TTL"</formula>
    </cfRule>
  </conditionalFormatting>
  <conditionalFormatting sqref="M13:M14">
    <cfRule type="expression" dxfId="1732" priority="457" stopIfTrue="1">
      <formula>$I13="TTL"</formula>
    </cfRule>
  </conditionalFormatting>
  <conditionalFormatting sqref="M13:M14">
    <cfRule type="expression" dxfId="1731" priority="456" stopIfTrue="1">
      <formula>$I13="TTL"</formula>
    </cfRule>
  </conditionalFormatting>
  <conditionalFormatting sqref="M13:M14">
    <cfRule type="expression" dxfId="1730" priority="455" stopIfTrue="1">
      <formula>$I13="TTL"</formula>
    </cfRule>
  </conditionalFormatting>
  <conditionalFormatting sqref="M13:M14">
    <cfRule type="expression" dxfId="1729" priority="454" stopIfTrue="1">
      <formula>$I13="TTL"</formula>
    </cfRule>
  </conditionalFormatting>
  <conditionalFormatting sqref="M13:M14">
    <cfRule type="expression" dxfId="1728" priority="453" stopIfTrue="1">
      <formula>$I13="TTL"</formula>
    </cfRule>
  </conditionalFormatting>
  <conditionalFormatting sqref="M13:M14">
    <cfRule type="expression" dxfId="1727" priority="452" stopIfTrue="1">
      <formula>$I13="TTL"</formula>
    </cfRule>
  </conditionalFormatting>
  <conditionalFormatting sqref="M13:M14">
    <cfRule type="expression" dxfId="1726" priority="451" stopIfTrue="1">
      <formula>$I13="TTL"</formula>
    </cfRule>
  </conditionalFormatting>
  <conditionalFormatting sqref="M13:M14">
    <cfRule type="expression" dxfId="1725" priority="450" stopIfTrue="1">
      <formula>$I13="TTL"</formula>
    </cfRule>
  </conditionalFormatting>
  <conditionalFormatting sqref="M13:M14">
    <cfRule type="expression" dxfId="1724" priority="449" stopIfTrue="1">
      <formula>$I13="TTL"</formula>
    </cfRule>
  </conditionalFormatting>
  <conditionalFormatting sqref="M13:M14">
    <cfRule type="expression" dxfId="1723" priority="448" stopIfTrue="1">
      <formula>$I13="TTL"</formula>
    </cfRule>
  </conditionalFormatting>
  <conditionalFormatting sqref="M13:M14">
    <cfRule type="expression" dxfId="1722" priority="447" stopIfTrue="1">
      <formula>$I13="TTL"</formula>
    </cfRule>
  </conditionalFormatting>
  <conditionalFormatting sqref="M13:M14">
    <cfRule type="expression" dxfId="1721" priority="446" stopIfTrue="1">
      <formula>$I13="TTL"</formula>
    </cfRule>
  </conditionalFormatting>
  <conditionalFormatting sqref="M13:M14">
    <cfRule type="expression" dxfId="1720" priority="445" stopIfTrue="1">
      <formula>$I13="TTL"</formula>
    </cfRule>
  </conditionalFormatting>
  <conditionalFormatting sqref="M13:M14">
    <cfRule type="expression" dxfId="1719" priority="444" stopIfTrue="1">
      <formula>$I13="TTL"</formula>
    </cfRule>
  </conditionalFormatting>
  <conditionalFormatting sqref="M13:M14">
    <cfRule type="expression" dxfId="1718" priority="443" stopIfTrue="1">
      <formula>$I13="TTL"</formula>
    </cfRule>
  </conditionalFormatting>
  <conditionalFormatting sqref="M13:M14">
    <cfRule type="expression" dxfId="1717" priority="442" stopIfTrue="1">
      <formula>$I13="TTL"</formula>
    </cfRule>
  </conditionalFormatting>
  <conditionalFormatting sqref="M13:M14">
    <cfRule type="expression" dxfId="1716" priority="441" stopIfTrue="1">
      <formula>$I13="TTL"</formula>
    </cfRule>
  </conditionalFormatting>
  <conditionalFormatting sqref="M13:M14">
    <cfRule type="expression" dxfId="1715" priority="440" stopIfTrue="1">
      <formula>$I13="TTL"</formula>
    </cfRule>
  </conditionalFormatting>
  <conditionalFormatting sqref="M13:M14">
    <cfRule type="expression" dxfId="1714" priority="439" stopIfTrue="1">
      <formula>$I13="TTL"</formula>
    </cfRule>
  </conditionalFormatting>
  <conditionalFormatting sqref="M13:M14">
    <cfRule type="expression" dxfId="1713" priority="438" stopIfTrue="1">
      <formula>$I13="TTL"</formula>
    </cfRule>
  </conditionalFormatting>
  <conditionalFormatting sqref="M13:M14">
    <cfRule type="expression" dxfId="1712" priority="437" stopIfTrue="1">
      <formula>$I13="TTL"</formula>
    </cfRule>
  </conditionalFormatting>
  <conditionalFormatting sqref="M13:M14">
    <cfRule type="expression" dxfId="1711" priority="436" stopIfTrue="1">
      <formula>$I13="TTL"</formula>
    </cfRule>
  </conditionalFormatting>
  <conditionalFormatting sqref="M13:M14">
    <cfRule type="expression" dxfId="1710" priority="435" stopIfTrue="1">
      <formula>$I13="TTL"</formula>
    </cfRule>
  </conditionalFormatting>
  <conditionalFormatting sqref="M13:M14">
    <cfRule type="expression" dxfId="1709" priority="434" stopIfTrue="1">
      <formula>$I13="TTL"</formula>
    </cfRule>
  </conditionalFormatting>
  <conditionalFormatting sqref="M13:M14">
    <cfRule type="expression" dxfId="1708" priority="433" stopIfTrue="1">
      <formula>$I13="TTL"</formula>
    </cfRule>
  </conditionalFormatting>
  <conditionalFormatting sqref="M13:M14">
    <cfRule type="expression" dxfId="1707" priority="432" stopIfTrue="1">
      <formula>$I13="TTL"</formula>
    </cfRule>
  </conditionalFormatting>
  <conditionalFormatting sqref="M13:M14">
    <cfRule type="expression" dxfId="1706" priority="431" stopIfTrue="1">
      <formula>$I13="TTL"</formula>
    </cfRule>
  </conditionalFormatting>
  <conditionalFormatting sqref="M13:M14">
    <cfRule type="expression" dxfId="1705" priority="430" stopIfTrue="1">
      <formula>$I13="TTL"</formula>
    </cfRule>
  </conditionalFormatting>
  <conditionalFormatting sqref="M13:M14">
    <cfRule type="expression" dxfId="1704" priority="429" stopIfTrue="1">
      <formula>$I13="TTL"</formula>
    </cfRule>
  </conditionalFormatting>
  <conditionalFormatting sqref="M13:M14">
    <cfRule type="expression" dxfId="1703" priority="428" stopIfTrue="1">
      <formula>$I13="TTL"</formula>
    </cfRule>
  </conditionalFormatting>
  <conditionalFormatting sqref="M13:M14">
    <cfRule type="expression" dxfId="1702" priority="427" stopIfTrue="1">
      <formula>$I13="TTL"</formula>
    </cfRule>
  </conditionalFormatting>
  <conditionalFormatting sqref="M13:M14">
    <cfRule type="expression" dxfId="1701" priority="426" stopIfTrue="1">
      <formula>$I13="TTL"</formula>
    </cfRule>
  </conditionalFormatting>
  <conditionalFormatting sqref="M13:M14">
    <cfRule type="expression" dxfId="1700" priority="425" stopIfTrue="1">
      <formula>$I13="TTL"</formula>
    </cfRule>
  </conditionalFormatting>
  <conditionalFormatting sqref="M13:M14">
    <cfRule type="expression" dxfId="1699" priority="424" stopIfTrue="1">
      <formula>$I13="TTL"</formula>
    </cfRule>
  </conditionalFormatting>
  <conditionalFormatting sqref="M13:M14">
    <cfRule type="expression" dxfId="1698" priority="423" stopIfTrue="1">
      <formula>$I13="TTL"</formula>
    </cfRule>
  </conditionalFormatting>
  <conditionalFormatting sqref="M13:M14">
    <cfRule type="expression" dxfId="1697" priority="422" stopIfTrue="1">
      <formula>$I13="TTL"</formula>
    </cfRule>
  </conditionalFormatting>
  <conditionalFormatting sqref="M13:M14">
    <cfRule type="expression" dxfId="1696" priority="421" stopIfTrue="1">
      <formula>$I13="TTL"</formula>
    </cfRule>
  </conditionalFormatting>
  <conditionalFormatting sqref="M13:M14">
    <cfRule type="expression" dxfId="1695" priority="420" stopIfTrue="1">
      <formula>$I13="TTL"</formula>
    </cfRule>
  </conditionalFormatting>
  <conditionalFormatting sqref="M13:M14">
    <cfRule type="expression" dxfId="1694" priority="419" stopIfTrue="1">
      <formula>$I13="TTL"</formula>
    </cfRule>
  </conditionalFormatting>
  <conditionalFormatting sqref="M13:M14">
    <cfRule type="expression" dxfId="1693" priority="418" stopIfTrue="1">
      <formula>$I13="TTL"</formula>
    </cfRule>
  </conditionalFormatting>
  <conditionalFormatting sqref="M13:M14">
    <cfRule type="expression" dxfId="1692" priority="417" stopIfTrue="1">
      <formula>$I13="TTL"</formula>
    </cfRule>
  </conditionalFormatting>
  <conditionalFormatting sqref="M13:M14">
    <cfRule type="expression" dxfId="1691" priority="416" stopIfTrue="1">
      <formula>$I13="TTL"</formula>
    </cfRule>
  </conditionalFormatting>
  <conditionalFormatting sqref="M13:M14">
    <cfRule type="expression" dxfId="1690" priority="415" stopIfTrue="1">
      <formula>$I13="TTL"</formula>
    </cfRule>
  </conditionalFormatting>
  <conditionalFormatting sqref="M13:M14">
    <cfRule type="expression" dxfId="1689" priority="414" stopIfTrue="1">
      <formula>$I13="TTL"</formula>
    </cfRule>
  </conditionalFormatting>
  <conditionalFormatting sqref="M13:M14">
    <cfRule type="expression" dxfId="1688" priority="413" stopIfTrue="1">
      <formula>$I13="TTL"</formula>
    </cfRule>
  </conditionalFormatting>
  <conditionalFormatting sqref="M13:M14">
    <cfRule type="expression" dxfId="1687" priority="412" stopIfTrue="1">
      <formula>$I13="TTL"</formula>
    </cfRule>
  </conditionalFormatting>
  <conditionalFormatting sqref="M13:M14">
    <cfRule type="expression" dxfId="1686" priority="411" stopIfTrue="1">
      <formula>$I13="TTL"</formula>
    </cfRule>
  </conditionalFormatting>
  <conditionalFormatting sqref="M13:M14">
    <cfRule type="expression" dxfId="1685" priority="410" stopIfTrue="1">
      <formula>$I13="TTL"</formula>
    </cfRule>
  </conditionalFormatting>
  <conditionalFormatting sqref="M13:M14">
    <cfRule type="expression" dxfId="1684" priority="409" stopIfTrue="1">
      <formula>$I13="TTL"</formula>
    </cfRule>
  </conditionalFormatting>
  <conditionalFormatting sqref="M13:M14">
    <cfRule type="expression" dxfId="1683" priority="408" stopIfTrue="1">
      <formula>$I13="TTL"</formula>
    </cfRule>
  </conditionalFormatting>
  <conditionalFormatting sqref="M13:M14">
    <cfRule type="expression" dxfId="1682" priority="407" stopIfTrue="1">
      <formula>$I13="TTL"</formula>
    </cfRule>
  </conditionalFormatting>
  <conditionalFormatting sqref="M13:M14">
    <cfRule type="expression" dxfId="1681" priority="406" stopIfTrue="1">
      <formula>$I13="TTL"</formula>
    </cfRule>
  </conditionalFormatting>
  <conditionalFormatting sqref="M13:M14">
    <cfRule type="expression" dxfId="1680" priority="405" stopIfTrue="1">
      <formula>$I13="TTL"</formula>
    </cfRule>
  </conditionalFormatting>
  <conditionalFormatting sqref="M13:M14">
    <cfRule type="expression" dxfId="1679" priority="404" stopIfTrue="1">
      <formula>$I13="TTL"</formula>
    </cfRule>
  </conditionalFormatting>
  <conditionalFormatting sqref="M13:M14">
    <cfRule type="expression" dxfId="1678" priority="403" stopIfTrue="1">
      <formula>$I13="TTL"</formula>
    </cfRule>
  </conditionalFormatting>
  <conditionalFormatting sqref="M13:M14">
    <cfRule type="expression" dxfId="1677" priority="402" stopIfTrue="1">
      <formula>$I13="TTL"</formula>
    </cfRule>
  </conditionalFormatting>
  <conditionalFormatting sqref="M13:M14">
    <cfRule type="expression" dxfId="1676" priority="401" stopIfTrue="1">
      <formula>$I13="TTL"</formula>
    </cfRule>
  </conditionalFormatting>
  <conditionalFormatting sqref="M13:M14">
    <cfRule type="expression" dxfId="1675" priority="400" stopIfTrue="1">
      <formula>$I13="TTL"</formula>
    </cfRule>
  </conditionalFormatting>
  <conditionalFormatting sqref="M13:M14">
    <cfRule type="expression" dxfId="1674" priority="399" stopIfTrue="1">
      <formula>$I13="TTL"</formula>
    </cfRule>
  </conditionalFormatting>
  <conditionalFormatting sqref="M13:M14">
    <cfRule type="expression" dxfId="1673" priority="398" stopIfTrue="1">
      <formula>$I13="TTL"</formula>
    </cfRule>
  </conditionalFormatting>
  <conditionalFormatting sqref="M13:M14">
    <cfRule type="expression" dxfId="1672" priority="397" stopIfTrue="1">
      <formula>$I13="TTL"</formula>
    </cfRule>
  </conditionalFormatting>
  <conditionalFormatting sqref="M13:M14">
    <cfRule type="expression" dxfId="1671" priority="396" stopIfTrue="1">
      <formula>$I13="TTL"</formula>
    </cfRule>
  </conditionalFormatting>
  <conditionalFormatting sqref="M13:M14">
    <cfRule type="expression" dxfId="1670" priority="395" stopIfTrue="1">
      <formula>$I13="TTL"</formula>
    </cfRule>
  </conditionalFormatting>
  <conditionalFormatting sqref="M13:M14">
    <cfRule type="expression" dxfId="1669" priority="394" stopIfTrue="1">
      <formula>$I13="TTL"</formula>
    </cfRule>
  </conditionalFormatting>
  <conditionalFormatting sqref="M13:M14">
    <cfRule type="expression" dxfId="1668" priority="393" stopIfTrue="1">
      <formula>$I13="TTL"</formula>
    </cfRule>
  </conditionalFormatting>
  <conditionalFormatting sqref="M13:M14">
    <cfRule type="expression" dxfId="1667" priority="392" stopIfTrue="1">
      <formula>$I13="TTL"</formula>
    </cfRule>
  </conditionalFormatting>
  <conditionalFormatting sqref="M13:M14">
    <cfRule type="expression" dxfId="1666" priority="391" stopIfTrue="1">
      <formula>$I13="TTL"</formula>
    </cfRule>
  </conditionalFormatting>
  <conditionalFormatting sqref="M13:M14">
    <cfRule type="expression" dxfId="1665" priority="390" stopIfTrue="1">
      <formula>$I13="TTL"</formula>
    </cfRule>
  </conditionalFormatting>
  <conditionalFormatting sqref="M13:M14">
    <cfRule type="expression" dxfId="1664" priority="389" stopIfTrue="1">
      <formula>$I13="TTL"</formula>
    </cfRule>
  </conditionalFormatting>
  <conditionalFormatting sqref="M13:M14">
    <cfRule type="expression" dxfId="1663" priority="388" stopIfTrue="1">
      <formula>$I13="TTL"</formula>
    </cfRule>
  </conditionalFormatting>
  <conditionalFormatting sqref="M13:M14">
    <cfRule type="expression" dxfId="1662" priority="387" stopIfTrue="1">
      <formula>$I13="TTL"</formula>
    </cfRule>
  </conditionalFormatting>
  <conditionalFormatting sqref="M13:M14">
    <cfRule type="expression" dxfId="1661" priority="386" stopIfTrue="1">
      <formula>$I13="TTL"</formula>
    </cfRule>
  </conditionalFormatting>
  <conditionalFormatting sqref="M13:M14">
    <cfRule type="expression" dxfId="1660" priority="385" stopIfTrue="1">
      <formula>$I13="TTL"</formula>
    </cfRule>
  </conditionalFormatting>
  <conditionalFormatting sqref="M13:M14">
    <cfRule type="expression" dxfId="1659" priority="384" stopIfTrue="1">
      <formula>$I13="TTL"</formula>
    </cfRule>
  </conditionalFormatting>
  <conditionalFormatting sqref="M13:M14">
    <cfRule type="expression" dxfId="1658" priority="383" stopIfTrue="1">
      <formula>$I13="TTL"</formula>
    </cfRule>
  </conditionalFormatting>
  <conditionalFormatting sqref="M13:M14">
    <cfRule type="expression" dxfId="1657" priority="382" stopIfTrue="1">
      <formula>$I13="TTL"</formula>
    </cfRule>
  </conditionalFormatting>
  <conditionalFormatting sqref="M13:M14">
    <cfRule type="expression" dxfId="1656" priority="381" stopIfTrue="1">
      <formula>$I13="TTL"</formula>
    </cfRule>
  </conditionalFormatting>
  <conditionalFormatting sqref="M13:M14">
    <cfRule type="expression" dxfId="1655" priority="380" stopIfTrue="1">
      <formula>$I13="TTL"</formula>
    </cfRule>
  </conditionalFormatting>
  <conditionalFormatting sqref="M13:M14">
    <cfRule type="expression" dxfId="1654" priority="379" stopIfTrue="1">
      <formula>$I13="TTL"</formula>
    </cfRule>
  </conditionalFormatting>
  <conditionalFormatting sqref="M13:M14">
    <cfRule type="expression" dxfId="1653" priority="378" stopIfTrue="1">
      <formula>$I13="TTL"</formula>
    </cfRule>
  </conditionalFormatting>
  <conditionalFormatting sqref="M13:M14">
    <cfRule type="expression" dxfId="1652" priority="377" stopIfTrue="1">
      <formula>$I13="TTL"</formula>
    </cfRule>
  </conditionalFormatting>
  <conditionalFormatting sqref="M13:M14">
    <cfRule type="expression" dxfId="1651" priority="376" stopIfTrue="1">
      <formula>$I13="TTL"</formula>
    </cfRule>
  </conditionalFormatting>
  <conditionalFormatting sqref="M13:M14">
    <cfRule type="expression" dxfId="1650" priority="375" stopIfTrue="1">
      <formula>$I13="TTL"</formula>
    </cfRule>
  </conditionalFormatting>
  <conditionalFormatting sqref="M13:M14">
    <cfRule type="expression" dxfId="1649" priority="374" stopIfTrue="1">
      <formula>$I13="TTL"</formula>
    </cfRule>
  </conditionalFormatting>
  <conditionalFormatting sqref="M13:M14">
    <cfRule type="expression" dxfId="1648" priority="373" stopIfTrue="1">
      <formula>$I13="TTL"</formula>
    </cfRule>
  </conditionalFormatting>
  <conditionalFormatting sqref="M13:M14">
    <cfRule type="expression" dxfId="1647" priority="372" stopIfTrue="1">
      <formula>$I13="TTL"</formula>
    </cfRule>
  </conditionalFormatting>
  <conditionalFormatting sqref="M13:M14">
    <cfRule type="expression" dxfId="1646" priority="371" stopIfTrue="1">
      <formula>$I13="TTL"</formula>
    </cfRule>
  </conditionalFormatting>
  <conditionalFormatting sqref="M13:M14">
    <cfRule type="expression" dxfId="1645" priority="370" stopIfTrue="1">
      <formula>$I13="TTL"</formula>
    </cfRule>
  </conditionalFormatting>
  <conditionalFormatting sqref="M13:M14">
    <cfRule type="expression" dxfId="1644" priority="369" stopIfTrue="1">
      <formula>$I13="TTL"</formula>
    </cfRule>
  </conditionalFormatting>
  <conditionalFormatting sqref="M13:M14">
    <cfRule type="expression" dxfId="1643" priority="368" stopIfTrue="1">
      <formula>$I13="TTL"</formula>
    </cfRule>
  </conditionalFormatting>
  <conditionalFormatting sqref="M13:M14">
    <cfRule type="expression" dxfId="1642" priority="367" stopIfTrue="1">
      <formula>$I13="TTL"</formula>
    </cfRule>
  </conditionalFormatting>
  <conditionalFormatting sqref="M13:M14">
    <cfRule type="expression" dxfId="1641" priority="366" stopIfTrue="1">
      <formula>$I13="TTL"</formula>
    </cfRule>
  </conditionalFormatting>
  <conditionalFormatting sqref="M13:M14">
    <cfRule type="expression" dxfId="1640" priority="365" stopIfTrue="1">
      <formula>$I13="TTL"</formula>
    </cfRule>
  </conditionalFormatting>
  <conditionalFormatting sqref="M13:M14">
    <cfRule type="expression" dxfId="1639" priority="364" stopIfTrue="1">
      <formula>$I13="TTL"</formula>
    </cfRule>
  </conditionalFormatting>
  <conditionalFormatting sqref="M13:M14">
    <cfRule type="expression" dxfId="1638" priority="363" stopIfTrue="1">
      <formula>$I13="TTL"</formula>
    </cfRule>
  </conditionalFormatting>
  <conditionalFormatting sqref="M13:M14">
    <cfRule type="expression" dxfId="1637" priority="362" stopIfTrue="1">
      <formula>$I13="TTL"</formula>
    </cfRule>
  </conditionalFormatting>
  <conditionalFormatting sqref="M13:M14">
    <cfRule type="expression" dxfId="1636" priority="361" stopIfTrue="1">
      <formula>$I13="TTL"</formula>
    </cfRule>
  </conditionalFormatting>
  <conditionalFormatting sqref="M13:M14">
    <cfRule type="expression" dxfId="1635" priority="360" stopIfTrue="1">
      <formula>$I13="TTL"</formula>
    </cfRule>
  </conditionalFormatting>
  <conditionalFormatting sqref="M13:M14">
    <cfRule type="expression" dxfId="1634" priority="359" stopIfTrue="1">
      <formula>$I13="TTL"</formula>
    </cfRule>
  </conditionalFormatting>
  <conditionalFormatting sqref="M13:M14">
    <cfRule type="expression" dxfId="1633" priority="358" stopIfTrue="1">
      <formula>$I13="TTL"</formula>
    </cfRule>
  </conditionalFormatting>
  <conditionalFormatting sqref="M13:M14">
    <cfRule type="expression" dxfId="1632" priority="357" stopIfTrue="1">
      <formula>$I13="TTL"</formula>
    </cfRule>
  </conditionalFormatting>
  <conditionalFormatting sqref="M13:M14">
    <cfRule type="expression" dxfId="1631" priority="356" stopIfTrue="1">
      <formula>$I13="TTL"</formula>
    </cfRule>
  </conditionalFormatting>
  <conditionalFormatting sqref="M13:M14">
    <cfRule type="expression" dxfId="1630" priority="355" stopIfTrue="1">
      <formula>$I13="TTL"</formula>
    </cfRule>
  </conditionalFormatting>
  <conditionalFormatting sqref="M13:M14">
    <cfRule type="expression" dxfId="1629" priority="354" stopIfTrue="1">
      <formula>$I13="TTL"</formula>
    </cfRule>
  </conditionalFormatting>
  <conditionalFormatting sqref="M13:M14">
    <cfRule type="expression" dxfId="1628" priority="353" stopIfTrue="1">
      <formula>$I13="TTL"</formula>
    </cfRule>
  </conditionalFormatting>
  <conditionalFormatting sqref="M13:M14">
    <cfRule type="expression" dxfId="1627" priority="352" stopIfTrue="1">
      <formula>$I13="TTL"</formula>
    </cfRule>
  </conditionalFormatting>
  <conditionalFormatting sqref="M13:M14">
    <cfRule type="expression" dxfId="1626" priority="351" stopIfTrue="1">
      <formula>$I13="TTL"</formula>
    </cfRule>
  </conditionalFormatting>
  <conditionalFormatting sqref="M13:M14">
    <cfRule type="expression" dxfId="1625" priority="350" stopIfTrue="1">
      <formula>$I13="TTL"</formula>
    </cfRule>
  </conditionalFormatting>
  <conditionalFormatting sqref="M13:M14">
    <cfRule type="expression" dxfId="1624" priority="349" stopIfTrue="1">
      <formula>$I13="TTL"</formula>
    </cfRule>
  </conditionalFormatting>
  <conditionalFormatting sqref="M13:M14">
    <cfRule type="expression" dxfId="1623" priority="348" stopIfTrue="1">
      <formula>$I13="TTL"</formula>
    </cfRule>
  </conditionalFormatting>
  <conditionalFormatting sqref="M13:M14">
    <cfRule type="expression" dxfId="1622" priority="347" stopIfTrue="1">
      <formula>$I13="TTL"</formula>
    </cfRule>
  </conditionalFormatting>
  <conditionalFormatting sqref="M13:M14">
    <cfRule type="expression" dxfId="1621" priority="346" stopIfTrue="1">
      <formula>$I13="TTL"</formula>
    </cfRule>
  </conditionalFormatting>
  <conditionalFormatting sqref="M13:M14">
    <cfRule type="expression" dxfId="1620" priority="345" stopIfTrue="1">
      <formula>$I13="TTL"</formula>
    </cfRule>
  </conditionalFormatting>
  <conditionalFormatting sqref="M13:M14">
    <cfRule type="expression" dxfId="1619" priority="344" stopIfTrue="1">
      <formula>$I13="TTL"</formula>
    </cfRule>
  </conditionalFormatting>
  <conditionalFormatting sqref="M13:M14">
    <cfRule type="expression" dxfId="1618" priority="343" stopIfTrue="1">
      <formula>$I13="TTL"</formula>
    </cfRule>
  </conditionalFormatting>
  <conditionalFormatting sqref="M13:M14">
    <cfRule type="expression" dxfId="1617" priority="342" stopIfTrue="1">
      <formula>$I13="TTL"</formula>
    </cfRule>
  </conditionalFormatting>
  <conditionalFormatting sqref="M13:M14">
    <cfRule type="expression" dxfId="1616" priority="341" stopIfTrue="1">
      <formula>$I13="TTL"</formula>
    </cfRule>
  </conditionalFormatting>
  <conditionalFormatting sqref="M13:M14">
    <cfRule type="expression" dxfId="1615" priority="340" stopIfTrue="1">
      <formula>$I13="TTL"</formula>
    </cfRule>
  </conditionalFormatting>
  <conditionalFormatting sqref="M13:M14">
    <cfRule type="expression" dxfId="1614" priority="339" stopIfTrue="1">
      <formula>$I13="TTL"</formula>
    </cfRule>
  </conditionalFormatting>
  <conditionalFormatting sqref="M13:M14">
    <cfRule type="expression" dxfId="1613" priority="338" stopIfTrue="1">
      <formula>$I13="TTL"</formula>
    </cfRule>
  </conditionalFormatting>
  <conditionalFormatting sqref="M13:M14">
    <cfRule type="expression" dxfId="1612" priority="337" stopIfTrue="1">
      <formula>$I13="TTL"</formula>
    </cfRule>
  </conditionalFormatting>
  <conditionalFormatting sqref="M13:M14">
    <cfRule type="expression" dxfId="1611" priority="336" stopIfTrue="1">
      <formula>$I13="TTL"</formula>
    </cfRule>
  </conditionalFormatting>
  <conditionalFormatting sqref="M13:M14">
    <cfRule type="expression" dxfId="1610" priority="335" stopIfTrue="1">
      <formula>$I13="TTL"</formula>
    </cfRule>
  </conditionalFormatting>
  <conditionalFormatting sqref="M13:M14">
    <cfRule type="expression" dxfId="1609" priority="334" stopIfTrue="1">
      <formula>$I13="TTL"</formula>
    </cfRule>
  </conditionalFormatting>
  <conditionalFormatting sqref="M13:M14">
    <cfRule type="expression" dxfId="1608" priority="333" stopIfTrue="1">
      <formula>$I13="TTL"</formula>
    </cfRule>
  </conditionalFormatting>
  <conditionalFormatting sqref="M13:M14">
    <cfRule type="expression" dxfId="1607" priority="332" stopIfTrue="1">
      <formula>$I13="TTL"</formula>
    </cfRule>
  </conditionalFormatting>
  <conditionalFormatting sqref="M13:M14">
    <cfRule type="expression" dxfId="1606" priority="331" stopIfTrue="1">
      <formula>$I13="TTL"</formula>
    </cfRule>
  </conditionalFormatting>
  <conditionalFormatting sqref="M13:M14">
    <cfRule type="expression" dxfId="1605" priority="330" stopIfTrue="1">
      <formula>$I13="TTL"</formula>
    </cfRule>
  </conditionalFormatting>
  <conditionalFormatting sqref="M13:M14">
    <cfRule type="expression" dxfId="1604" priority="329" stopIfTrue="1">
      <formula>$I13="TTL"</formula>
    </cfRule>
  </conditionalFormatting>
  <conditionalFormatting sqref="M13:M14">
    <cfRule type="expression" dxfId="1603" priority="328" stopIfTrue="1">
      <formula>$I13="TTL"</formula>
    </cfRule>
  </conditionalFormatting>
  <conditionalFormatting sqref="M13:M14">
    <cfRule type="expression" dxfId="1602" priority="327" stopIfTrue="1">
      <formula>$I13="TTL"</formula>
    </cfRule>
  </conditionalFormatting>
  <conditionalFormatting sqref="M13:M14">
    <cfRule type="expression" dxfId="1601" priority="326" stopIfTrue="1">
      <formula>$I13="TTL"</formula>
    </cfRule>
  </conditionalFormatting>
  <conditionalFormatting sqref="M13:M14">
    <cfRule type="expression" dxfId="1600" priority="325" stopIfTrue="1">
      <formula>$I13="TTL"</formula>
    </cfRule>
  </conditionalFormatting>
  <conditionalFormatting sqref="M13:M14">
    <cfRule type="expression" dxfId="1599" priority="324" stopIfTrue="1">
      <formula>$I13="TTL"</formula>
    </cfRule>
  </conditionalFormatting>
  <conditionalFormatting sqref="M13:M14">
    <cfRule type="expression" dxfId="1598" priority="323" stopIfTrue="1">
      <formula>$I13="TTL"</formula>
    </cfRule>
  </conditionalFormatting>
  <conditionalFormatting sqref="M13:M14">
    <cfRule type="expression" dxfId="1597" priority="322" stopIfTrue="1">
      <formula>$I13="TTL"</formula>
    </cfRule>
  </conditionalFormatting>
  <conditionalFormatting sqref="M13:M14">
    <cfRule type="expression" dxfId="1596" priority="321" stopIfTrue="1">
      <formula>$I13="TTL"</formula>
    </cfRule>
  </conditionalFormatting>
  <conditionalFormatting sqref="M13:M14">
    <cfRule type="expression" dxfId="1595" priority="320" stopIfTrue="1">
      <formula>$I13="TTL"</formula>
    </cfRule>
  </conditionalFormatting>
  <conditionalFormatting sqref="M13:M14">
    <cfRule type="expression" dxfId="1594" priority="319" stopIfTrue="1">
      <formula>$I13="TTL"</formula>
    </cfRule>
  </conditionalFormatting>
  <conditionalFormatting sqref="M13:M14">
    <cfRule type="expression" dxfId="1593" priority="318" stopIfTrue="1">
      <formula>$I13="TTL"</formula>
    </cfRule>
  </conditionalFormatting>
  <conditionalFormatting sqref="M13:M14">
    <cfRule type="expression" dxfId="1592" priority="317" stopIfTrue="1">
      <formula>$I13="TTL"</formula>
    </cfRule>
  </conditionalFormatting>
  <conditionalFormatting sqref="M13:M14">
    <cfRule type="expression" dxfId="1591" priority="316" stopIfTrue="1">
      <formula>$I13="TTL"</formula>
    </cfRule>
  </conditionalFormatting>
  <conditionalFormatting sqref="M13:M14">
    <cfRule type="expression" dxfId="1590" priority="315" stopIfTrue="1">
      <formula>$I13="TTL"</formula>
    </cfRule>
  </conditionalFormatting>
  <conditionalFormatting sqref="M13:M14">
    <cfRule type="expression" dxfId="1589" priority="314" stopIfTrue="1">
      <formula>$I13="TTL"</formula>
    </cfRule>
  </conditionalFormatting>
  <conditionalFormatting sqref="M13:M14">
    <cfRule type="expression" dxfId="1588" priority="313" stopIfTrue="1">
      <formula>$I13="TTL"</formula>
    </cfRule>
  </conditionalFormatting>
  <conditionalFormatting sqref="M13:M14">
    <cfRule type="expression" dxfId="1587" priority="312" stopIfTrue="1">
      <formula>$I13="TTL"</formula>
    </cfRule>
  </conditionalFormatting>
  <conditionalFormatting sqref="M13:M14">
    <cfRule type="expression" dxfId="1586" priority="311" stopIfTrue="1">
      <formula>$I13="TTL"</formula>
    </cfRule>
  </conditionalFormatting>
  <conditionalFormatting sqref="M13:M14">
    <cfRule type="expression" dxfId="1585" priority="310" stopIfTrue="1">
      <formula>$I13="TTL"</formula>
    </cfRule>
  </conditionalFormatting>
  <conditionalFormatting sqref="M13:M14">
    <cfRule type="expression" dxfId="1584" priority="309" stopIfTrue="1">
      <formula>$I13="TTL"</formula>
    </cfRule>
  </conditionalFormatting>
  <conditionalFormatting sqref="M13:M14">
    <cfRule type="expression" dxfId="1583" priority="308" stopIfTrue="1">
      <formula>$I13="TTL"</formula>
    </cfRule>
  </conditionalFormatting>
  <conditionalFormatting sqref="M13:M14">
    <cfRule type="expression" dxfId="1582" priority="307" stopIfTrue="1">
      <formula>$I13="TTL"</formula>
    </cfRule>
  </conditionalFormatting>
  <conditionalFormatting sqref="M13:M14">
    <cfRule type="expression" dxfId="1581" priority="306" stopIfTrue="1">
      <formula>$I13="TTL"</formula>
    </cfRule>
  </conditionalFormatting>
  <conditionalFormatting sqref="M13:M14">
    <cfRule type="expression" dxfId="1580" priority="305" stopIfTrue="1">
      <formula>$I13="TTL"</formula>
    </cfRule>
  </conditionalFormatting>
  <conditionalFormatting sqref="M13:M14">
    <cfRule type="expression" dxfId="1579" priority="304" stopIfTrue="1">
      <formula>$I13="TTL"</formula>
    </cfRule>
  </conditionalFormatting>
  <conditionalFormatting sqref="M13:M14">
    <cfRule type="expression" dxfId="1578" priority="303" stopIfTrue="1">
      <formula>$I13="TTL"</formula>
    </cfRule>
  </conditionalFormatting>
  <conditionalFormatting sqref="M13:M14">
    <cfRule type="expression" dxfId="1577" priority="302" stopIfTrue="1">
      <formula>$I13="TTL"</formula>
    </cfRule>
  </conditionalFormatting>
  <conditionalFormatting sqref="M13:M14">
    <cfRule type="expression" dxfId="1576" priority="301" stopIfTrue="1">
      <formula>$I13="TTL"</formula>
    </cfRule>
  </conditionalFormatting>
  <conditionalFormatting sqref="M13:M14">
    <cfRule type="expression" dxfId="1575" priority="300" stopIfTrue="1">
      <formula>$I13="TTL"</formula>
    </cfRule>
  </conditionalFormatting>
  <conditionalFormatting sqref="M13:M14">
    <cfRule type="expression" dxfId="1574" priority="299" stopIfTrue="1">
      <formula>$I13="TTL"</formula>
    </cfRule>
  </conditionalFormatting>
  <conditionalFormatting sqref="M13:M14">
    <cfRule type="expression" dxfId="1573" priority="298" stopIfTrue="1">
      <formula>$I13="TTL"</formula>
    </cfRule>
  </conditionalFormatting>
  <conditionalFormatting sqref="M13:M14">
    <cfRule type="expression" dxfId="1572" priority="297" stopIfTrue="1">
      <formula>$I13="TTL"</formula>
    </cfRule>
  </conditionalFormatting>
  <conditionalFormatting sqref="M13:M14">
    <cfRule type="expression" dxfId="1571" priority="296" stopIfTrue="1">
      <formula>$I13="TTL"</formula>
    </cfRule>
  </conditionalFormatting>
  <conditionalFormatting sqref="M13:M14">
    <cfRule type="expression" dxfId="1570" priority="295" stopIfTrue="1">
      <formula>$I13="TTL"</formula>
    </cfRule>
  </conditionalFormatting>
  <conditionalFormatting sqref="M13:M14">
    <cfRule type="expression" dxfId="1569" priority="294" stopIfTrue="1">
      <formula>$I13="TTL"</formula>
    </cfRule>
  </conditionalFormatting>
  <conditionalFormatting sqref="M13:M14">
    <cfRule type="expression" dxfId="1568" priority="293" stopIfTrue="1">
      <formula>$I13="TTL"</formula>
    </cfRule>
  </conditionalFormatting>
  <conditionalFormatting sqref="M13:M14">
    <cfRule type="expression" dxfId="1567" priority="292" stopIfTrue="1">
      <formula>$I13="TTL"</formula>
    </cfRule>
  </conditionalFormatting>
  <conditionalFormatting sqref="M13:M14">
    <cfRule type="expression" dxfId="1566" priority="291" stopIfTrue="1">
      <formula>$I13="TTL"</formula>
    </cfRule>
  </conditionalFormatting>
  <conditionalFormatting sqref="M13:M14">
    <cfRule type="expression" dxfId="1565" priority="290" stopIfTrue="1">
      <formula>$I13="TTL"</formula>
    </cfRule>
  </conditionalFormatting>
  <conditionalFormatting sqref="M13:M14">
    <cfRule type="expression" dxfId="1564" priority="289" stopIfTrue="1">
      <formula>$I13="TTL"</formula>
    </cfRule>
  </conditionalFormatting>
  <conditionalFormatting sqref="M13:M14">
    <cfRule type="expression" dxfId="1563" priority="288" stopIfTrue="1">
      <formula>$I13="TTL"</formula>
    </cfRule>
  </conditionalFormatting>
  <conditionalFormatting sqref="M13:M14">
    <cfRule type="expression" dxfId="1562" priority="287" stopIfTrue="1">
      <formula>$I13="TTL"</formula>
    </cfRule>
  </conditionalFormatting>
  <conditionalFormatting sqref="M13:M14">
    <cfRule type="expression" dxfId="1561" priority="286" stopIfTrue="1">
      <formula>$I13="TTL"</formula>
    </cfRule>
  </conditionalFormatting>
  <conditionalFormatting sqref="M13:M14">
    <cfRule type="expression" dxfId="1560" priority="285" stopIfTrue="1">
      <formula>$I13="TTL"</formula>
    </cfRule>
  </conditionalFormatting>
  <conditionalFormatting sqref="M13:M14">
    <cfRule type="expression" dxfId="1559" priority="284" stopIfTrue="1">
      <formula>$I13="TTL"</formula>
    </cfRule>
  </conditionalFormatting>
  <conditionalFormatting sqref="M13:M14">
    <cfRule type="expression" dxfId="1558" priority="283" stopIfTrue="1">
      <formula>$I13="TTL"</formula>
    </cfRule>
  </conditionalFormatting>
  <conditionalFormatting sqref="M13:M14">
    <cfRule type="expression" dxfId="1557" priority="282" stopIfTrue="1">
      <formula>$I13="TTL"</formula>
    </cfRule>
  </conditionalFormatting>
  <conditionalFormatting sqref="M13:M14">
    <cfRule type="expression" dxfId="1556" priority="281" stopIfTrue="1">
      <formula>$I13="TTL"</formula>
    </cfRule>
  </conditionalFormatting>
  <conditionalFormatting sqref="M13:M14">
    <cfRule type="expression" dxfId="1555" priority="280" stopIfTrue="1">
      <formula>$I13="TTL"</formula>
    </cfRule>
  </conditionalFormatting>
  <conditionalFormatting sqref="M13:M14">
    <cfRule type="expression" dxfId="1554" priority="279" stopIfTrue="1">
      <formula>$I13="TTL"</formula>
    </cfRule>
  </conditionalFormatting>
  <conditionalFormatting sqref="M13:M14">
    <cfRule type="expression" dxfId="1553" priority="278" stopIfTrue="1">
      <formula>$I13="TTL"</formula>
    </cfRule>
  </conditionalFormatting>
  <conditionalFormatting sqref="M13:M14">
    <cfRule type="expression" dxfId="1552" priority="277" stopIfTrue="1">
      <formula>$I13="TTL"</formula>
    </cfRule>
  </conditionalFormatting>
  <conditionalFormatting sqref="M13:M14">
    <cfRule type="expression" dxfId="1551" priority="276" stopIfTrue="1">
      <formula>$I13="TTL"</formula>
    </cfRule>
  </conditionalFormatting>
  <conditionalFormatting sqref="M13:M14">
    <cfRule type="expression" dxfId="1550" priority="275" stopIfTrue="1">
      <formula>$I13="TTL"</formula>
    </cfRule>
  </conditionalFormatting>
  <conditionalFormatting sqref="M13:M14">
    <cfRule type="expression" dxfId="1549" priority="274" stopIfTrue="1">
      <formula>$I13="TTL"</formula>
    </cfRule>
  </conditionalFormatting>
  <conditionalFormatting sqref="M13:M14">
    <cfRule type="expression" dxfId="1548" priority="273" stopIfTrue="1">
      <formula>$I13="TTL"</formula>
    </cfRule>
  </conditionalFormatting>
  <conditionalFormatting sqref="M13:M14">
    <cfRule type="expression" dxfId="1547" priority="272" stopIfTrue="1">
      <formula>$I13="TTL"</formula>
    </cfRule>
  </conditionalFormatting>
  <conditionalFormatting sqref="M13:M14">
    <cfRule type="expression" dxfId="1546" priority="271" stopIfTrue="1">
      <formula>$I13="TTL"</formula>
    </cfRule>
  </conditionalFormatting>
  <conditionalFormatting sqref="M13:M14">
    <cfRule type="expression" dxfId="1545" priority="270" stopIfTrue="1">
      <formula>$I13="TTL"</formula>
    </cfRule>
  </conditionalFormatting>
  <conditionalFormatting sqref="M13:M14">
    <cfRule type="expression" dxfId="1544" priority="269" stopIfTrue="1">
      <formula>$I13="TTL"</formula>
    </cfRule>
  </conditionalFormatting>
  <conditionalFormatting sqref="M13:M14">
    <cfRule type="expression" dxfId="1543" priority="268" stopIfTrue="1">
      <formula>$I13="TTL"</formula>
    </cfRule>
  </conditionalFormatting>
  <conditionalFormatting sqref="M13:M14">
    <cfRule type="expression" dxfId="1542" priority="267" stopIfTrue="1">
      <formula>$I13="TTL"</formula>
    </cfRule>
  </conditionalFormatting>
  <conditionalFormatting sqref="M13:M14">
    <cfRule type="expression" dxfId="1541" priority="266" stopIfTrue="1">
      <formula>$I13="TTL"</formula>
    </cfRule>
  </conditionalFormatting>
  <conditionalFormatting sqref="M13:M14">
    <cfRule type="expression" dxfId="1540" priority="265" stopIfTrue="1">
      <formula>$I13="TTL"</formula>
    </cfRule>
  </conditionalFormatting>
  <conditionalFormatting sqref="M13:M14">
    <cfRule type="expression" dxfId="1539" priority="264" stopIfTrue="1">
      <formula>$I13="TTL"</formula>
    </cfRule>
  </conditionalFormatting>
  <conditionalFormatting sqref="M13:M14">
    <cfRule type="expression" dxfId="1538" priority="263" stopIfTrue="1">
      <formula>$I13="TTL"</formula>
    </cfRule>
  </conditionalFormatting>
  <conditionalFormatting sqref="M13:M14">
    <cfRule type="expression" dxfId="1537" priority="262" stopIfTrue="1">
      <formula>$I13="TTL"</formula>
    </cfRule>
  </conditionalFormatting>
  <conditionalFormatting sqref="M13:M14">
    <cfRule type="expression" dxfId="1536" priority="261" stopIfTrue="1">
      <formula>$I13="TTL"</formula>
    </cfRule>
  </conditionalFormatting>
  <conditionalFormatting sqref="M13:M14">
    <cfRule type="expression" dxfId="1535" priority="260" stopIfTrue="1">
      <formula>$I13="TTL"</formula>
    </cfRule>
  </conditionalFormatting>
  <conditionalFormatting sqref="M13:M14">
    <cfRule type="expression" dxfId="1534" priority="259" stopIfTrue="1">
      <formula>$I13="TTL"</formula>
    </cfRule>
  </conditionalFormatting>
  <conditionalFormatting sqref="M13:M14">
    <cfRule type="expression" dxfId="1533" priority="258" stopIfTrue="1">
      <formula>$I13="TTL"</formula>
    </cfRule>
  </conditionalFormatting>
  <conditionalFormatting sqref="M13:M14">
    <cfRule type="expression" dxfId="1532" priority="257" stopIfTrue="1">
      <formula>$I13="TTL"</formula>
    </cfRule>
  </conditionalFormatting>
  <conditionalFormatting sqref="M13:M14">
    <cfRule type="expression" dxfId="1531" priority="256" stopIfTrue="1">
      <formula>$I13="TTL"</formula>
    </cfRule>
  </conditionalFormatting>
  <conditionalFormatting sqref="M13:M14">
    <cfRule type="expression" dxfId="1530" priority="255" stopIfTrue="1">
      <formula>$I13="TTL"</formula>
    </cfRule>
  </conditionalFormatting>
  <conditionalFormatting sqref="M13:M14">
    <cfRule type="expression" dxfId="1529" priority="254" stopIfTrue="1">
      <formula>$I13="TTL"</formula>
    </cfRule>
  </conditionalFormatting>
  <conditionalFormatting sqref="M13:M14">
    <cfRule type="expression" dxfId="1528" priority="253" stopIfTrue="1">
      <formula>$I13="TTL"</formula>
    </cfRule>
  </conditionalFormatting>
  <conditionalFormatting sqref="M13:M14">
    <cfRule type="expression" dxfId="1527" priority="252" stopIfTrue="1">
      <formula>$I13="TTL"</formula>
    </cfRule>
  </conditionalFormatting>
  <conditionalFormatting sqref="M13:M14">
    <cfRule type="expression" dxfId="1526" priority="251" stopIfTrue="1">
      <formula>$I13="TTL"</formula>
    </cfRule>
  </conditionalFormatting>
  <conditionalFormatting sqref="M13:M14">
    <cfRule type="expression" dxfId="1525" priority="250" stopIfTrue="1">
      <formula>$I13="TTL"</formula>
    </cfRule>
  </conditionalFormatting>
  <conditionalFormatting sqref="M13:M14">
    <cfRule type="expression" dxfId="1524" priority="249" stopIfTrue="1">
      <formula>$I13="TTL"</formula>
    </cfRule>
  </conditionalFormatting>
  <conditionalFormatting sqref="M13:M14">
    <cfRule type="expression" dxfId="1523" priority="248" stopIfTrue="1">
      <formula>$I13="TTL"</formula>
    </cfRule>
  </conditionalFormatting>
  <conditionalFormatting sqref="M13:M14">
    <cfRule type="expression" dxfId="1522" priority="247" stopIfTrue="1">
      <formula>$I13="TTL"</formula>
    </cfRule>
  </conditionalFormatting>
  <conditionalFormatting sqref="M13:M14">
    <cfRule type="expression" dxfId="1521" priority="246" stopIfTrue="1">
      <formula>$I13="TTL"</formula>
    </cfRule>
  </conditionalFormatting>
  <conditionalFormatting sqref="M13:M14">
    <cfRule type="expression" dxfId="1520" priority="245" stopIfTrue="1">
      <formula>$I13="TTL"</formula>
    </cfRule>
  </conditionalFormatting>
  <conditionalFormatting sqref="M13:M14">
    <cfRule type="expression" dxfId="1519" priority="244" stopIfTrue="1">
      <formula>$I13="TTL"</formula>
    </cfRule>
  </conditionalFormatting>
  <conditionalFormatting sqref="M13:M14">
    <cfRule type="expression" dxfId="1518" priority="243" stopIfTrue="1">
      <formula>$I13="TTL"</formula>
    </cfRule>
  </conditionalFormatting>
  <conditionalFormatting sqref="M13:M14">
    <cfRule type="expression" dxfId="1517" priority="242" stopIfTrue="1">
      <formula>$I13="TTL"</formula>
    </cfRule>
  </conditionalFormatting>
  <conditionalFormatting sqref="M13:M14">
    <cfRule type="expression" dxfId="1516" priority="241" stopIfTrue="1">
      <formula>$I13="TTL"</formula>
    </cfRule>
  </conditionalFormatting>
  <conditionalFormatting sqref="M13:M14">
    <cfRule type="expression" dxfId="1515" priority="240" stopIfTrue="1">
      <formula>$I13="TTL"</formula>
    </cfRule>
  </conditionalFormatting>
  <conditionalFormatting sqref="M13:M14">
    <cfRule type="expression" dxfId="1514" priority="239" stopIfTrue="1">
      <formula>$I13="TTL"</formula>
    </cfRule>
  </conditionalFormatting>
  <conditionalFormatting sqref="M13:M14">
    <cfRule type="expression" dxfId="1513" priority="238" stopIfTrue="1">
      <formula>$I13="TTL"</formula>
    </cfRule>
  </conditionalFormatting>
  <conditionalFormatting sqref="M13:M14">
    <cfRule type="expression" dxfId="1512" priority="237" stopIfTrue="1">
      <formula>$I13="TTL"</formula>
    </cfRule>
  </conditionalFormatting>
  <conditionalFormatting sqref="M13:M14">
    <cfRule type="expression" dxfId="1511" priority="236" stopIfTrue="1">
      <formula>$I13="TTL"</formula>
    </cfRule>
  </conditionalFormatting>
  <conditionalFormatting sqref="M13:M14">
    <cfRule type="expression" dxfId="1510" priority="235" stopIfTrue="1">
      <formula>$I13="TTL"</formula>
    </cfRule>
  </conditionalFormatting>
  <conditionalFormatting sqref="M13:M14">
    <cfRule type="expression" dxfId="1509" priority="234" stopIfTrue="1">
      <formula>$I13="TTL"</formula>
    </cfRule>
  </conditionalFormatting>
  <conditionalFormatting sqref="M13:M14">
    <cfRule type="expression" dxfId="1508" priority="233" stopIfTrue="1">
      <formula>$I13="TTL"</formula>
    </cfRule>
  </conditionalFormatting>
  <conditionalFormatting sqref="M13:M14">
    <cfRule type="expression" dxfId="1507" priority="232" stopIfTrue="1">
      <formula>$I13="TTL"</formula>
    </cfRule>
  </conditionalFormatting>
  <conditionalFormatting sqref="M13:M14">
    <cfRule type="expression" dxfId="1506" priority="231" stopIfTrue="1">
      <formula>$I13="TTL"</formula>
    </cfRule>
  </conditionalFormatting>
  <conditionalFormatting sqref="M13:M14">
    <cfRule type="expression" dxfId="1505" priority="230" stopIfTrue="1">
      <formula>$I13="TTL"</formula>
    </cfRule>
  </conditionalFormatting>
  <conditionalFormatting sqref="M13:M14">
    <cfRule type="expression" dxfId="1504" priority="229" stopIfTrue="1">
      <formula>$I13="TTL"</formula>
    </cfRule>
  </conditionalFormatting>
  <conditionalFormatting sqref="M13:M14">
    <cfRule type="expression" dxfId="1503" priority="228" stopIfTrue="1">
      <formula>$I13="TTL"</formula>
    </cfRule>
  </conditionalFormatting>
  <conditionalFormatting sqref="M13:M14">
    <cfRule type="expression" dxfId="1502" priority="227" stopIfTrue="1">
      <formula>$I13="TTL"</formula>
    </cfRule>
  </conditionalFormatting>
  <conditionalFormatting sqref="M13:M14">
    <cfRule type="expression" dxfId="1501" priority="226" stopIfTrue="1">
      <formula>$I13="TTL"</formula>
    </cfRule>
  </conditionalFormatting>
  <conditionalFormatting sqref="M13:M14">
    <cfRule type="expression" dxfId="1500" priority="225" stopIfTrue="1">
      <formula>$I13="TTL"</formula>
    </cfRule>
  </conditionalFormatting>
  <conditionalFormatting sqref="M13:M14">
    <cfRule type="expression" dxfId="1499" priority="224" stopIfTrue="1">
      <formula>$I13="TTL"</formula>
    </cfRule>
  </conditionalFormatting>
  <conditionalFormatting sqref="M13:M14">
    <cfRule type="expression" dxfId="1498" priority="223" stopIfTrue="1">
      <formula>$I13="TTL"</formula>
    </cfRule>
  </conditionalFormatting>
  <conditionalFormatting sqref="M13:M14">
    <cfRule type="expression" dxfId="1497" priority="222" stopIfTrue="1">
      <formula>$I13="TTL"</formula>
    </cfRule>
  </conditionalFormatting>
  <conditionalFormatting sqref="M13:M14">
    <cfRule type="expression" dxfId="1496" priority="221" stopIfTrue="1">
      <formula>$I13="TTL"</formula>
    </cfRule>
  </conditionalFormatting>
  <conditionalFormatting sqref="M13:M14">
    <cfRule type="expression" dxfId="1495" priority="220" stopIfTrue="1">
      <formula>$I13="TTL"</formula>
    </cfRule>
  </conditionalFormatting>
  <conditionalFormatting sqref="M13:M14">
    <cfRule type="expression" dxfId="1494" priority="219" stopIfTrue="1">
      <formula>$I13="TTL"</formula>
    </cfRule>
  </conditionalFormatting>
  <conditionalFormatting sqref="M13:M14">
    <cfRule type="expression" dxfId="1493" priority="218" stopIfTrue="1">
      <formula>$I13="TTL"</formula>
    </cfRule>
  </conditionalFormatting>
  <conditionalFormatting sqref="M13:M14">
    <cfRule type="expression" dxfId="1492" priority="217" stopIfTrue="1">
      <formula>$I13="TTL"</formula>
    </cfRule>
  </conditionalFormatting>
  <conditionalFormatting sqref="M13:M14">
    <cfRule type="expression" dxfId="1491" priority="216" stopIfTrue="1">
      <formula>$I13="TTL"</formula>
    </cfRule>
  </conditionalFormatting>
  <conditionalFormatting sqref="M13:M14">
    <cfRule type="expression" dxfId="1490" priority="215" stopIfTrue="1">
      <formula>$I13="TTL"</formula>
    </cfRule>
  </conditionalFormatting>
  <conditionalFormatting sqref="M13:M14">
    <cfRule type="expression" dxfId="1489" priority="214" stopIfTrue="1">
      <formula>$I13="TTL"</formula>
    </cfRule>
  </conditionalFormatting>
  <conditionalFormatting sqref="M13:M14">
    <cfRule type="expression" dxfId="1488" priority="213" stopIfTrue="1">
      <formula>$I13="TTL"</formula>
    </cfRule>
  </conditionalFormatting>
  <conditionalFormatting sqref="M13:M14">
    <cfRule type="expression" dxfId="1487" priority="212" stopIfTrue="1">
      <formula>$I13="TTL"</formula>
    </cfRule>
  </conditionalFormatting>
  <conditionalFormatting sqref="M13:M14">
    <cfRule type="expression" dxfId="1486" priority="211" stopIfTrue="1">
      <formula>$I13="TTL"</formula>
    </cfRule>
  </conditionalFormatting>
  <conditionalFormatting sqref="M13:M14">
    <cfRule type="expression" dxfId="1485" priority="210" stopIfTrue="1">
      <formula>$I13="TTL"</formula>
    </cfRule>
  </conditionalFormatting>
  <conditionalFormatting sqref="M13:M14">
    <cfRule type="expression" dxfId="1484" priority="209" stopIfTrue="1">
      <formula>$I13="TTL"</formula>
    </cfRule>
  </conditionalFormatting>
  <conditionalFormatting sqref="M13:M14">
    <cfRule type="expression" dxfId="1483" priority="208" stopIfTrue="1">
      <formula>$I13="TTL"</formula>
    </cfRule>
  </conditionalFormatting>
  <conditionalFormatting sqref="M13:M14">
    <cfRule type="expression" dxfId="1482" priority="207" stopIfTrue="1">
      <formula>$I13="TTL"</formula>
    </cfRule>
  </conditionalFormatting>
  <conditionalFormatting sqref="M13:M14">
    <cfRule type="expression" dxfId="1481" priority="206" stopIfTrue="1">
      <formula>$I13="TTL"</formula>
    </cfRule>
  </conditionalFormatting>
  <conditionalFormatting sqref="M13:M14">
    <cfRule type="expression" dxfId="1480" priority="205" stopIfTrue="1">
      <formula>$I13="TTL"</formula>
    </cfRule>
  </conditionalFormatting>
  <conditionalFormatting sqref="M13:M14">
    <cfRule type="expression" dxfId="1479" priority="204" stopIfTrue="1">
      <formula>$I13="TTL"</formula>
    </cfRule>
  </conditionalFormatting>
  <conditionalFormatting sqref="M13:M14">
    <cfRule type="expression" dxfId="1478" priority="203" stopIfTrue="1">
      <formula>$I13="TTL"</formula>
    </cfRule>
  </conditionalFormatting>
  <conditionalFormatting sqref="M13:M14">
    <cfRule type="expression" dxfId="1477" priority="202" stopIfTrue="1">
      <formula>$I13="TTL"</formula>
    </cfRule>
  </conditionalFormatting>
  <conditionalFormatting sqref="M13:M14">
    <cfRule type="expression" dxfId="1476" priority="201" stopIfTrue="1">
      <formula>$I13="TTL"</formula>
    </cfRule>
  </conditionalFormatting>
  <conditionalFormatting sqref="M13:M14">
    <cfRule type="expression" dxfId="1475" priority="200" stopIfTrue="1">
      <formula>$I13="TTL"</formula>
    </cfRule>
  </conditionalFormatting>
  <conditionalFormatting sqref="M13:M14">
    <cfRule type="expression" dxfId="1474" priority="199" stopIfTrue="1">
      <formula>$I13="TTL"</formula>
    </cfRule>
  </conditionalFormatting>
  <conditionalFormatting sqref="M13:M14">
    <cfRule type="expression" dxfId="1473" priority="198" stopIfTrue="1">
      <formula>$I13="TTL"</formula>
    </cfRule>
  </conditionalFormatting>
  <conditionalFormatting sqref="M13:M14">
    <cfRule type="expression" dxfId="1472" priority="197" stopIfTrue="1">
      <formula>$I13="TTL"</formula>
    </cfRule>
  </conditionalFormatting>
  <conditionalFormatting sqref="M13:M14">
    <cfRule type="expression" dxfId="1471" priority="196" stopIfTrue="1">
      <formula>$I13="TTL"</formula>
    </cfRule>
  </conditionalFormatting>
  <conditionalFormatting sqref="M13:M14">
    <cfRule type="expression" dxfId="1470" priority="195" stopIfTrue="1">
      <formula>$I13="TTL"</formula>
    </cfRule>
  </conditionalFormatting>
  <conditionalFormatting sqref="M13:M14">
    <cfRule type="expression" dxfId="1469" priority="194" stopIfTrue="1">
      <formula>$I13="TTL"</formula>
    </cfRule>
  </conditionalFormatting>
  <conditionalFormatting sqref="M13:M14">
    <cfRule type="expression" dxfId="1468" priority="193" stopIfTrue="1">
      <formula>$I13="TTL"</formula>
    </cfRule>
  </conditionalFormatting>
  <conditionalFormatting sqref="M13:M14">
    <cfRule type="expression" dxfId="1467" priority="192" stopIfTrue="1">
      <formula>$I13="TTL"</formula>
    </cfRule>
  </conditionalFormatting>
  <conditionalFormatting sqref="M13:M14">
    <cfRule type="expression" dxfId="1466" priority="191" stopIfTrue="1">
      <formula>$I13="TTL"</formula>
    </cfRule>
  </conditionalFormatting>
  <conditionalFormatting sqref="M13:M14">
    <cfRule type="expression" dxfId="1465" priority="190" stopIfTrue="1">
      <formula>$I13="TTL"</formula>
    </cfRule>
  </conditionalFormatting>
  <conditionalFormatting sqref="M13:M14">
    <cfRule type="expression" dxfId="1464" priority="189" stopIfTrue="1">
      <formula>$I13="TTL"</formula>
    </cfRule>
  </conditionalFormatting>
  <conditionalFormatting sqref="M13:M14">
    <cfRule type="expression" dxfId="1463" priority="188" stopIfTrue="1">
      <formula>$I13="TTL"</formula>
    </cfRule>
  </conditionalFormatting>
  <conditionalFormatting sqref="M13:M14">
    <cfRule type="expression" dxfId="1462" priority="187" stopIfTrue="1">
      <formula>$I13="TTL"</formula>
    </cfRule>
  </conditionalFormatting>
  <conditionalFormatting sqref="M13:M14">
    <cfRule type="expression" dxfId="1461" priority="186" stopIfTrue="1">
      <formula>$I13="TTL"</formula>
    </cfRule>
  </conditionalFormatting>
  <conditionalFormatting sqref="M13:M14">
    <cfRule type="expression" dxfId="1460" priority="185" stopIfTrue="1">
      <formula>$I13="TTL"</formula>
    </cfRule>
  </conditionalFormatting>
  <conditionalFormatting sqref="M13:M14">
    <cfRule type="expression" dxfId="1459" priority="184" stopIfTrue="1">
      <formula>$I13="TTL"</formula>
    </cfRule>
  </conditionalFormatting>
  <conditionalFormatting sqref="M13:M14">
    <cfRule type="expression" dxfId="1458" priority="183" stopIfTrue="1">
      <formula>$I13="TTL"</formula>
    </cfRule>
  </conditionalFormatting>
  <conditionalFormatting sqref="M13:M14">
    <cfRule type="expression" dxfId="1457" priority="182" stopIfTrue="1">
      <formula>$I13="TTL"</formula>
    </cfRule>
  </conditionalFormatting>
  <conditionalFormatting sqref="M13:M14">
    <cfRule type="expression" dxfId="1456" priority="181" stopIfTrue="1">
      <formula>$I13="TTL"</formula>
    </cfRule>
  </conditionalFormatting>
  <conditionalFormatting sqref="M13:M14">
    <cfRule type="expression" dxfId="1455" priority="180" stopIfTrue="1">
      <formula>$I13="TTL"</formula>
    </cfRule>
  </conditionalFormatting>
  <conditionalFormatting sqref="M13:M14">
    <cfRule type="expression" dxfId="1454" priority="179" stopIfTrue="1">
      <formula>$I13="TTL"</formula>
    </cfRule>
  </conditionalFormatting>
  <conditionalFormatting sqref="M13:M14">
    <cfRule type="expression" dxfId="1453" priority="178" stopIfTrue="1">
      <formula>$I13="TTL"</formula>
    </cfRule>
  </conditionalFormatting>
  <conditionalFormatting sqref="M13:M14">
    <cfRule type="expression" dxfId="1452" priority="177" stopIfTrue="1">
      <formula>$I13="TTL"</formula>
    </cfRule>
  </conditionalFormatting>
  <conditionalFormatting sqref="M13:M14">
    <cfRule type="expression" dxfId="1451" priority="176" stopIfTrue="1">
      <formula>$I13="TTL"</formula>
    </cfRule>
  </conditionalFormatting>
  <conditionalFormatting sqref="M13:M14">
    <cfRule type="expression" dxfId="1450" priority="175" stopIfTrue="1">
      <formula>$I13="TTL"</formula>
    </cfRule>
  </conditionalFormatting>
  <conditionalFormatting sqref="M13:M14">
    <cfRule type="expression" dxfId="1449" priority="174" stopIfTrue="1">
      <formula>$I13="TTL"</formula>
    </cfRule>
  </conditionalFormatting>
  <conditionalFormatting sqref="M13:M14">
    <cfRule type="expression" dxfId="1448" priority="173" stopIfTrue="1">
      <formula>$I13="TTL"</formula>
    </cfRule>
  </conditionalFormatting>
  <conditionalFormatting sqref="M13:M14">
    <cfRule type="expression" dxfId="1447" priority="172" stopIfTrue="1">
      <formula>$I13="TTL"</formula>
    </cfRule>
  </conditionalFormatting>
  <conditionalFormatting sqref="M13:M14">
    <cfRule type="expression" dxfId="1446" priority="171" stopIfTrue="1">
      <formula>$I13="TTL"</formula>
    </cfRule>
  </conditionalFormatting>
  <conditionalFormatting sqref="M13:M14">
    <cfRule type="expression" dxfId="1445" priority="170" stopIfTrue="1">
      <formula>$I13="TTL"</formula>
    </cfRule>
  </conditionalFormatting>
  <conditionalFormatting sqref="M13:M14">
    <cfRule type="expression" dxfId="1444" priority="169" stopIfTrue="1">
      <formula>$I13="TTL"</formula>
    </cfRule>
  </conditionalFormatting>
  <conditionalFormatting sqref="M13:M14">
    <cfRule type="expression" dxfId="1443" priority="168" stopIfTrue="1">
      <formula>$I13="TTL"</formula>
    </cfRule>
  </conditionalFormatting>
  <conditionalFormatting sqref="M13:M14">
    <cfRule type="expression" dxfId="1442" priority="167" stopIfTrue="1">
      <formula>$I13="TTL"</formula>
    </cfRule>
  </conditionalFormatting>
  <conditionalFormatting sqref="M13:M14">
    <cfRule type="expression" dxfId="1441" priority="166" stopIfTrue="1">
      <formula>$I13="TTL"</formula>
    </cfRule>
  </conditionalFormatting>
  <conditionalFormatting sqref="M13:M14">
    <cfRule type="expression" dxfId="1440" priority="165" stopIfTrue="1">
      <formula>$I13="TTL"</formula>
    </cfRule>
  </conditionalFormatting>
  <conditionalFormatting sqref="M13:M14">
    <cfRule type="expression" dxfId="1439" priority="164" stopIfTrue="1">
      <formula>$I13="TTL"</formula>
    </cfRule>
  </conditionalFormatting>
  <conditionalFormatting sqref="M13:M14">
    <cfRule type="expression" dxfId="1438" priority="163" stopIfTrue="1">
      <formula>$I13="TTL"</formula>
    </cfRule>
  </conditionalFormatting>
  <conditionalFormatting sqref="M13:M14">
    <cfRule type="expression" dxfId="1437" priority="162" stopIfTrue="1">
      <formula>$I13="TTL"</formula>
    </cfRule>
  </conditionalFormatting>
  <conditionalFormatting sqref="M13:M14">
    <cfRule type="expression" dxfId="1436" priority="161" stopIfTrue="1">
      <formula>$I13="TTL"</formula>
    </cfRule>
  </conditionalFormatting>
  <conditionalFormatting sqref="M13:M14">
    <cfRule type="expression" dxfId="1435" priority="160" stopIfTrue="1">
      <formula>$I13="TTL"</formula>
    </cfRule>
  </conditionalFormatting>
  <conditionalFormatting sqref="M13:M14">
    <cfRule type="expression" dxfId="1434" priority="159" stopIfTrue="1">
      <formula>$I13="TTL"</formula>
    </cfRule>
  </conditionalFormatting>
  <conditionalFormatting sqref="M13:M14">
    <cfRule type="expression" dxfId="1433" priority="158" stopIfTrue="1">
      <formula>$I13="TTL"</formula>
    </cfRule>
  </conditionalFormatting>
  <conditionalFormatting sqref="M13:M14">
    <cfRule type="expression" dxfId="1432" priority="157" stopIfTrue="1">
      <formula>$I13="TTL"</formula>
    </cfRule>
  </conditionalFormatting>
  <conditionalFormatting sqref="M13:M14">
    <cfRule type="expression" dxfId="1431" priority="156" stopIfTrue="1">
      <formula>$I13="TTL"</formula>
    </cfRule>
  </conditionalFormatting>
  <conditionalFormatting sqref="M13:M14">
    <cfRule type="expression" dxfId="1430" priority="155" stopIfTrue="1">
      <formula>$I13="TTL"</formula>
    </cfRule>
  </conditionalFormatting>
  <conditionalFormatting sqref="M13:M14">
    <cfRule type="expression" dxfId="1429" priority="154" stopIfTrue="1">
      <formula>$I13="TTL"</formula>
    </cfRule>
  </conditionalFormatting>
  <conditionalFormatting sqref="M13:M14">
    <cfRule type="expression" dxfId="1428" priority="153" stopIfTrue="1">
      <formula>$I13="TTL"</formula>
    </cfRule>
  </conditionalFormatting>
  <conditionalFormatting sqref="M13:M14">
    <cfRule type="expression" dxfId="1427" priority="152" stopIfTrue="1">
      <formula>$I13="TTL"</formula>
    </cfRule>
  </conditionalFormatting>
  <conditionalFormatting sqref="M13:M14">
    <cfRule type="expression" dxfId="1426" priority="151" stopIfTrue="1">
      <formula>$I13="TTL"</formula>
    </cfRule>
  </conditionalFormatting>
  <conditionalFormatting sqref="M13:M14">
    <cfRule type="expression" dxfId="1425" priority="150" stopIfTrue="1">
      <formula>$I13="TTL"</formula>
    </cfRule>
  </conditionalFormatting>
  <conditionalFormatting sqref="M13:M14">
    <cfRule type="expression" dxfId="1424" priority="149" stopIfTrue="1">
      <formula>$I13="TTL"</formula>
    </cfRule>
  </conditionalFormatting>
  <conditionalFormatting sqref="M13:M14">
    <cfRule type="expression" dxfId="1423" priority="148" stopIfTrue="1">
      <formula>$I13="TTL"</formula>
    </cfRule>
  </conditionalFormatting>
  <conditionalFormatting sqref="M13:M14">
    <cfRule type="expression" dxfId="1422" priority="147" stopIfTrue="1">
      <formula>$I13="TTL"</formula>
    </cfRule>
  </conditionalFormatting>
  <conditionalFormatting sqref="M13:M14">
    <cfRule type="expression" dxfId="1421" priority="146" stopIfTrue="1">
      <formula>$I13="TTL"</formula>
    </cfRule>
  </conditionalFormatting>
  <conditionalFormatting sqref="M13:M14">
    <cfRule type="expression" dxfId="1420" priority="145" stopIfTrue="1">
      <formula>$I13="TTL"</formula>
    </cfRule>
  </conditionalFormatting>
  <conditionalFormatting sqref="M13:M14">
    <cfRule type="expression" dxfId="1419" priority="144" stopIfTrue="1">
      <formula>$I13="TTL"</formula>
    </cfRule>
  </conditionalFormatting>
  <conditionalFormatting sqref="M13:M14">
    <cfRule type="expression" dxfId="1418" priority="143" stopIfTrue="1">
      <formula>$I13="TTL"</formula>
    </cfRule>
  </conditionalFormatting>
  <conditionalFormatting sqref="M13:M14">
    <cfRule type="expression" dxfId="1417" priority="142" stopIfTrue="1">
      <formula>$I13="TTL"</formula>
    </cfRule>
  </conditionalFormatting>
  <conditionalFormatting sqref="M13:M14">
    <cfRule type="expression" dxfId="1416" priority="141" stopIfTrue="1">
      <formula>$I13="TTL"</formula>
    </cfRule>
  </conditionalFormatting>
  <conditionalFormatting sqref="M13:M14">
    <cfRule type="expression" dxfId="1415" priority="140" stopIfTrue="1">
      <formula>$I13="TTL"</formula>
    </cfRule>
  </conditionalFormatting>
  <conditionalFormatting sqref="M13:M14">
    <cfRule type="expression" dxfId="1414" priority="139" stopIfTrue="1">
      <formula>$I13="TTL"</formula>
    </cfRule>
  </conditionalFormatting>
  <conditionalFormatting sqref="M13:M14">
    <cfRule type="expression" dxfId="1413" priority="138" stopIfTrue="1">
      <formula>$I13="TTL"</formula>
    </cfRule>
  </conditionalFormatting>
  <conditionalFormatting sqref="M13:M14">
    <cfRule type="expression" dxfId="1412" priority="137" stopIfTrue="1">
      <formula>$I13="TTL"</formula>
    </cfRule>
  </conditionalFormatting>
  <conditionalFormatting sqref="M13:M14">
    <cfRule type="expression" dxfId="1411" priority="136" stopIfTrue="1">
      <formula>$I13="TTL"</formula>
    </cfRule>
  </conditionalFormatting>
  <conditionalFormatting sqref="M13:M14">
    <cfRule type="expression" dxfId="1410" priority="135" stopIfTrue="1">
      <formula>$I13="TTL"</formula>
    </cfRule>
  </conditionalFormatting>
  <conditionalFormatting sqref="M13:M14">
    <cfRule type="expression" dxfId="1409" priority="134" stopIfTrue="1">
      <formula>$I13="TTL"</formula>
    </cfRule>
  </conditionalFormatting>
  <conditionalFormatting sqref="M13:M14">
    <cfRule type="expression" dxfId="1408" priority="133" stopIfTrue="1">
      <formula>$I13="TTL"</formula>
    </cfRule>
  </conditionalFormatting>
  <conditionalFormatting sqref="M13:M14">
    <cfRule type="expression" dxfId="1407" priority="132" stopIfTrue="1">
      <formula>$I13="TTL"</formula>
    </cfRule>
  </conditionalFormatting>
  <conditionalFormatting sqref="M13:M14">
    <cfRule type="expression" dxfId="1406" priority="131" stopIfTrue="1">
      <formula>$I13="TTL"</formula>
    </cfRule>
  </conditionalFormatting>
  <conditionalFormatting sqref="M13:M14">
    <cfRule type="expression" dxfId="1405" priority="130" stopIfTrue="1">
      <formula>$I13="TTL"</formula>
    </cfRule>
  </conditionalFormatting>
  <conditionalFormatting sqref="M13:M14">
    <cfRule type="expression" dxfId="1404" priority="129" stopIfTrue="1">
      <formula>$I13="TTL"</formula>
    </cfRule>
  </conditionalFormatting>
  <conditionalFormatting sqref="M13:M14">
    <cfRule type="expression" dxfId="1403" priority="128" stopIfTrue="1">
      <formula>$I13="TTL"</formula>
    </cfRule>
  </conditionalFormatting>
  <conditionalFormatting sqref="M13:M14">
    <cfRule type="expression" dxfId="1402" priority="127" stopIfTrue="1">
      <formula>$I13="TTL"</formula>
    </cfRule>
  </conditionalFormatting>
  <conditionalFormatting sqref="M13:M14">
    <cfRule type="expression" dxfId="1401" priority="126" stopIfTrue="1">
      <formula>$I13="TTL"</formula>
    </cfRule>
  </conditionalFormatting>
  <conditionalFormatting sqref="M13:M14">
    <cfRule type="expression" dxfId="1400" priority="125" stopIfTrue="1">
      <formula>$I13="TTL"</formula>
    </cfRule>
  </conditionalFormatting>
  <conditionalFormatting sqref="M13:M14">
    <cfRule type="expression" dxfId="1399" priority="124" stopIfTrue="1">
      <formula>$I13="TTL"</formula>
    </cfRule>
  </conditionalFormatting>
  <conditionalFormatting sqref="M13:M14">
    <cfRule type="expression" dxfId="1398" priority="123" stopIfTrue="1">
      <formula>$I13="TTL"</formula>
    </cfRule>
  </conditionalFormatting>
  <conditionalFormatting sqref="M13:M14">
    <cfRule type="expression" dxfId="1397" priority="122" stopIfTrue="1">
      <formula>$I13="TTL"</formula>
    </cfRule>
  </conditionalFormatting>
  <conditionalFormatting sqref="M13:M14">
    <cfRule type="expression" dxfId="1396" priority="121" stopIfTrue="1">
      <formula>$I13="TTL"</formula>
    </cfRule>
  </conditionalFormatting>
  <conditionalFormatting sqref="M13:M14">
    <cfRule type="expression" dxfId="1395" priority="120" stopIfTrue="1">
      <formula>$I13="TTL"</formula>
    </cfRule>
  </conditionalFormatting>
  <conditionalFormatting sqref="M13:M14">
    <cfRule type="expression" dxfId="1394" priority="119" stopIfTrue="1">
      <formula>$I13="TTL"</formula>
    </cfRule>
  </conditionalFormatting>
  <conditionalFormatting sqref="M13:M14">
    <cfRule type="expression" dxfId="1393" priority="118" stopIfTrue="1">
      <formula>$I13="TTL"</formula>
    </cfRule>
  </conditionalFormatting>
  <conditionalFormatting sqref="M13:M14">
    <cfRule type="expression" dxfId="1392" priority="117" stopIfTrue="1">
      <formula>$I13="TTL"</formula>
    </cfRule>
  </conditionalFormatting>
  <conditionalFormatting sqref="M13:M14">
    <cfRule type="expression" dxfId="1391" priority="116" stopIfTrue="1">
      <formula>$I13="TTL"</formula>
    </cfRule>
  </conditionalFormatting>
  <conditionalFormatting sqref="M13:M14">
    <cfRule type="expression" dxfId="1390" priority="115" stopIfTrue="1">
      <formula>$I13="TTL"</formula>
    </cfRule>
  </conditionalFormatting>
  <conditionalFormatting sqref="M13:M14">
    <cfRule type="expression" dxfId="1389" priority="114" stopIfTrue="1">
      <formula>$I13="TTL"</formula>
    </cfRule>
  </conditionalFormatting>
  <conditionalFormatting sqref="M13:M14">
    <cfRule type="expression" dxfId="1388" priority="113" stopIfTrue="1">
      <formula>$I13="TTL"</formula>
    </cfRule>
  </conditionalFormatting>
  <conditionalFormatting sqref="M13:M14">
    <cfRule type="expression" dxfId="1387" priority="112" stopIfTrue="1">
      <formula>$I13="TTL"</formula>
    </cfRule>
  </conditionalFormatting>
  <conditionalFormatting sqref="M13:M14">
    <cfRule type="expression" dxfId="1386" priority="111" stopIfTrue="1">
      <formula>$I13="TTL"</formula>
    </cfRule>
  </conditionalFormatting>
  <conditionalFormatting sqref="M13:M14">
    <cfRule type="expression" dxfId="1385" priority="110" stopIfTrue="1">
      <formula>$I13="TTL"</formula>
    </cfRule>
  </conditionalFormatting>
  <conditionalFormatting sqref="M13:M14">
    <cfRule type="expression" dxfId="1384" priority="109" stopIfTrue="1">
      <formula>$I13="TTL"</formula>
    </cfRule>
  </conditionalFormatting>
  <conditionalFormatting sqref="M13:M14">
    <cfRule type="expression" dxfId="1383" priority="108" stopIfTrue="1">
      <formula>$I13="TTL"</formula>
    </cfRule>
  </conditionalFormatting>
  <conditionalFormatting sqref="M13:M14">
    <cfRule type="expression" dxfId="1382" priority="107" stopIfTrue="1">
      <formula>$I13="TTL"</formula>
    </cfRule>
  </conditionalFormatting>
  <conditionalFormatting sqref="M13:M14">
    <cfRule type="expression" dxfId="1381" priority="106" stopIfTrue="1">
      <formula>$I13="TTL"</formula>
    </cfRule>
  </conditionalFormatting>
  <conditionalFormatting sqref="M13:M14">
    <cfRule type="expression" dxfId="1380" priority="105" stopIfTrue="1">
      <formula>$I13="TTL"</formula>
    </cfRule>
  </conditionalFormatting>
  <conditionalFormatting sqref="M13:M14">
    <cfRule type="expression" dxfId="1379" priority="104" stopIfTrue="1">
      <formula>$I13="TTL"</formula>
    </cfRule>
  </conditionalFormatting>
  <conditionalFormatting sqref="M13:M14">
    <cfRule type="expression" dxfId="1378" priority="103" stopIfTrue="1">
      <formula>$I13="TTL"</formula>
    </cfRule>
  </conditionalFormatting>
  <conditionalFormatting sqref="M13:M14">
    <cfRule type="expression" dxfId="1377" priority="102" stopIfTrue="1">
      <formula>$I13="TTL"</formula>
    </cfRule>
  </conditionalFormatting>
  <conditionalFormatting sqref="M13:M14">
    <cfRule type="expression" dxfId="1376" priority="101" stopIfTrue="1">
      <formula>$I13="TTL"</formula>
    </cfRule>
  </conditionalFormatting>
  <conditionalFormatting sqref="M13:M14">
    <cfRule type="expression" dxfId="1375" priority="100" stopIfTrue="1">
      <formula>$I13="TTL"</formula>
    </cfRule>
  </conditionalFormatting>
  <conditionalFormatting sqref="M13:M14">
    <cfRule type="expression" dxfId="1374" priority="99" stopIfTrue="1">
      <formula>$I13="TTL"</formula>
    </cfRule>
  </conditionalFormatting>
  <conditionalFormatting sqref="M13:M14">
    <cfRule type="expression" dxfId="1373" priority="98" stopIfTrue="1">
      <formula>$I13="TTL"</formula>
    </cfRule>
  </conditionalFormatting>
  <conditionalFormatting sqref="M13:M14">
    <cfRule type="expression" dxfId="1372" priority="97" stopIfTrue="1">
      <formula>$I13="TTL"</formula>
    </cfRule>
  </conditionalFormatting>
  <conditionalFormatting sqref="M13:M14">
    <cfRule type="expression" dxfId="1371" priority="96" stopIfTrue="1">
      <formula>$I13="TTL"</formula>
    </cfRule>
  </conditionalFormatting>
  <conditionalFormatting sqref="M13:M14">
    <cfRule type="expression" dxfId="1370" priority="95" stopIfTrue="1">
      <formula>$I13="TTL"</formula>
    </cfRule>
  </conditionalFormatting>
  <conditionalFormatting sqref="M13:M14">
    <cfRule type="expression" dxfId="1369" priority="94" stopIfTrue="1">
      <formula>$I13="TTL"</formula>
    </cfRule>
  </conditionalFormatting>
  <conditionalFormatting sqref="M13:M14">
    <cfRule type="expression" dxfId="1368" priority="93" stopIfTrue="1">
      <formula>$I13="TTL"</formula>
    </cfRule>
  </conditionalFormatting>
  <conditionalFormatting sqref="M13:M14">
    <cfRule type="expression" dxfId="1367" priority="92" stopIfTrue="1">
      <formula>$I13="TTL"</formula>
    </cfRule>
  </conditionalFormatting>
  <conditionalFormatting sqref="M13:M14">
    <cfRule type="expression" dxfId="1366" priority="91" stopIfTrue="1">
      <formula>$I13="TTL"</formula>
    </cfRule>
  </conditionalFormatting>
  <conditionalFormatting sqref="M13:M14">
    <cfRule type="expression" dxfId="1365" priority="90" stopIfTrue="1">
      <formula>$I13="TTL"</formula>
    </cfRule>
  </conditionalFormatting>
  <conditionalFormatting sqref="M13:M14">
    <cfRule type="expression" dxfId="1364" priority="89" stopIfTrue="1">
      <formula>$I13="TTL"</formula>
    </cfRule>
  </conditionalFormatting>
  <conditionalFormatting sqref="M13:M14">
    <cfRule type="expression" dxfId="1363" priority="88" stopIfTrue="1">
      <formula>$I13="TTL"</formula>
    </cfRule>
  </conditionalFormatting>
  <conditionalFormatting sqref="M13:M14">
    <cfRule type="expression" dxfId="1362" priority="87" stopIfTrue="1">
      <formula>$I13="TTL"</formula>
    </cfRule>
  </conditionalFormatting>
  <conditionalFormatting sqref="M13:M14">
    <cfRule type="expression" dxfId="1361" priority="86" stopIfTrue="1">
      <formula>$I13="TTL"</formula>
    </cfRule>
  </conditionalFormatting>
  <conditionalFormatting sqref="M13:M14">
    <cfRule type="expression" dxfId="1360" priority="85" stopIfTrue="1">
      <formula>$I13="TTL"</formula>
    </cfRule>
  </conditionalFormatting>
  <conditionalFormatting sqref="M13:M14">
    <cfRule type="expression" dxfId="1359" priority="84" stopIfTrue="1">
      <formula>$I13="TTL"</formula>
    </cfRule>
  </conditionalFormatting>
  <conditionalFormatting sqref="M13:M14">
    <cfRule type="expression" dxfId="1358" priority="83" stopIfTrue="1">
      <formula>$I13="TTL"</formula>
    </cfRule>
  </conditionalFormatting>
  <conditionalFormatting sqref="M13:M14">
    <cfRule type="expression" dxfId="1357" priority="82" stopIfTrue="1">
      <formula>$I13="TTL"</formula>
    </cfRule>
  </conditionalFormatting>
  <conditionalFormatting sqref="M13:M14">
    <cfRule type="expression" dxfId="1356" priority="81" stopIfTrue="1">
      <formula>$I13="TTL"</formula>
    </cfRule>
  </conditionalFormatting>
  <conditionalFormatting sqref="M13:M14">
    <cfRule type="expression" dxfId="1355" priority="80" stopIfTrue="1">
      <formula>$I13="TTL"</formula>
    </cfRule>
  </conditionalFormatting>
  <conditionalFormatting sqref="M13:M14">
    <cfRule type="expression" dxfId="1354" priority="79" stopIfTrue="1">
      <formula>$I13="TTL"</formula>
    </cfRule>
  </conditionalFormatting>
  <conditionalFormatting sqref="M13:M14">
    <cfRule type="expression" dxfId="1353" priority="78" stopIfTrue="1">
      <formula>$I13="TTL"</formula>
    </cfRule>
  </conditionalFormatting>
  <conditionalFormatting sqref="M13:M14">
    <cfRule type="expression" dxfId="1352" priority="77" stopIfTrue="1">
      <formula>$I13="TTL"</formula>
    </cfRule>
  </conditionalFormatting>
  <conditionalFormatting sqref="M13:M14">
    <cfRule type="expression" dxfId="1351" priority="76" stopIfTrue="1">
      <formula>$I13="TTL"</formula>
    </cfRule>
  </conditionalFormatting>
  <conditionalFormatting sqref="M13:M14">
    <cfRule type="expression" dxfId="1350" priority="75" stopIfTrue="1">
      <formula>$I13="TTL"</formula>
    </cfRule>
  </conditionalFormatting>
  <conditionalFormatting sqref="M13:M14">
    <cfRule type="expression" dxfId="1349" priority="74" stopIfTrue="1">
      <formula>$I13="TTL"</formula>
    </cfRule>
  </conditionalFormatting>
  <conditionalFormatting sqref="M13:M14">
    <cfRule type="expression" dxfId="1348" priority="73" stopIfTrue="1">
      <formula>$I13="TTL"</formula>
    </cfRule>
  </conditionalFormatting>
  <conditionalFormatting sqref="M13:M14">
    <cfRule type="expression" dxfId="1347" priority="72" stopIfTrue="1">
      <formula>$I13="TTL"</formula>
    </cfRule>
  </conditionalFormatting>
  <conditionalFormatting sqref="M13:M14">
    <cfRule type="expression" dxfId="1346" priority="71" stopIfTrue="1">
      <formula>$I13="TTL"</formula>
    </cfRule>
  </conditionalFormatting>
  <conditionalFormatting sqref="M13:M14">
    <cfRule type="expression" dxfId="1345" priority="70" stopIfTrue="1">
      <formula>$I13="TTL"</formula>
    </cfRule>
  </conditionalFormatting>
  <conditionalFormatting sqref="M13:M14">
    <cfRule type="expression" dxfId="1344" priority="69" stopIfTrue="1">
      <formula>$I13="TTL"</formula>
    </cfRule>
  </conditionalFormatting>
  <conditionalFormatting sqref="M13:M14">
    <cfRule type="expression" dxfId="1343" priority="68" stopIfTrue="1">
      <formula>$I13="TTL"</formula>
    </cfRule>
  </conditionalFormatting>
  <conditionalFormatting sqref="M13:M14">
    <cfRule type="expression" dxfId="1342" priority="67" stopIfTrue="1">
      <formula>$I13="TTL"</formula>
    </cfRule>
  </conditionalFormatting>
  <conditionalFormatting sqref="M9">
    <cfRule type="expression" dxfId="1341" priority="64" stopIfTrue="1">
      <formula>$I9="TTL"</formula>
    </cfRule>
  </conditionalFormatting>
  <conditionalFormatting sqref="N9">
    <cfRule type="expression" dxfId="1340" priority="63">
      <formula>$I9="TTL"</formula>
    </cfRule>
  </conditionalFormatting>
  <conditionalFormatting sqref="M10">
    <cfRule type="expression" dxfId="1339" priority="62" stopIfTrue="1">
      <formula>$I10="TTL"</formula>
    </cfRule>
  </conditionalFormatting>
  <conditionalFormatting sqref="M10">
    <cfRule type="expression" dxfId="1338" priority="61" stopIfTrue="1">
      <formula>$I10="TTL"</formula>
    </cfRule>
  </conditionalFormatting>
  <conditionalFormatting sqref="M10">
    <cfRule type="expression" dxfId="1337" priority="60" stopIfTrue="1">
      <formula>$I10="TTL"</formula>
    </cfRule>
  </conditionalFormatting>
  <conditionalFormatting sqref="M10">
    <cfRule type="expression" dxfId="1336" priority="59" stopIfTrue="1">
      <formula>$I10="TTL"</formula>
    </cfRule>
  </conditionalFormatting>
  <conditionalFormatting sqref="M10">
    <cfRule type="expression" dxfId="1335" priority="58" stopIfTrue="1">
      <formula>$I10="TTL"</formula>
    </cfRule>
  </conditionalFormatting>
  <conditionalFormatting sqref="M10">
    <cfRule type="expression" dxfId="1334" priority="57" stopIfTrue="1">
      <formula>$I10="TTL"</formula>
    </cfRule>
  </conditionalFormatting>
  <conditionalFormatting sqref="M10">
    <cfRule type="expression" dxfId="1333" priority="56" stopIfTrue="1">
      <formula>$I10="TTL"</formula>
    </cfRule>
  </conditionalFormatting>
  <conditionalFormatting sqref="M10">
    <cfRule type="expression" dxfId="1332" priority="55" stopIfTrue="1">
      <formula>$I10="TTL"</formula>
    </cfRule>
  </conditionalFormatting>
  <conditionalFormatting sqref="M10">
    <cfRule type="expression" dxfId="1331" priority="54" stopIfTrue="1">
      <formula>$I10="TTL"</formula>
    </cfRule>
  </conditionalFormatting>
  <conditionalFormatting sqref="M10">
    <cfRule type="expression" dxfId="1330" priority="53" stopIfTrue="1">
      <formula>$I10="TTL"</formula>
    </cfRule>
  </conditionalFormatting>
  <conditionalFormatting sqref="M10">
    <cfRule type="expression" dxfId="1329" priority="52" stopIfTrue="1">
      <formula>$I10="TTL"</formula>
    </cfRule>
  </conditionalFormatting>
  <conditionalFormatting sqref="M10">
    <cfRule type="expression" dxfId="1328" priority="51" stopIfTrue="1">
      <formula>$I10="TTL"</formula>
    </cfRule>
  </conditionalFormatting>
  <conditionalFormatting sqref="M10">
    <cfRule type="expression" dxfId="1327" priority="50" stopIfTrue="1">
      <formula>$I10="TTL"</formula>
    </cfRule>
  </conditionalFormatting>
  <conditionalFormatting sqref="M10">
    <cfRule type="expression" dxfId="1326" priority="49" stopIfTrue="1">
      <formula>$I10="TTL"</formula>
    </cfRule>
  </conditionalFormatting>
  <conditionalFormatting sqref="M10">
    <cfRule type="expression" dxfId="1325" priority="48" stopIfTrue="1">
      <formula>$I10="TTL"</formula>
    </cfRule>
  </conditionalFormatting>
  <conditionalFormatting sqref="M10">
    <cfRule type="expression" dxfId="1324" priority="47" stopIfTrue="1">
      <formula>$I10="TTL"</formula>
    </cfRule>
  </conditionalFormatting>
  <conditionalFormatting sqref="M10">
    <cfRule type="expression" dxfId="1323" priority="46" stopIfTrue="1">
      <formula>$I10="TTL"</formula>
    </cfRule>
  </conditionalFormatting>
  <conditionalFormatting sqref="M10">
    <cfRule type="expression" dxfId="1322" priority="45" stopIfTrue="1">
      <formula>$I10="TTL"</formula>
    </cfRule>
  </conditionalFormatting>
  <conditionalFormatting sqref="M10">
    <cfRule type="expression" dxfId="1321" priority="44" stopIfTrue="1">
      <formula>$I10="TTL"</formula>
    </cfRule>
  </conditionalFormatting>
  <conditionalFormatting sqref="M10">
    <cfRule type="expression" dxfId="1320" priority="43" stopIfTrue="1">
      <formula>$I10="TTL"</formula>
    </cfRule>
  </conditionalFormatting>
  <conditionalFormatting sqref="M10">
    <cfRule type="expression" dxfId="1319" priority="42" stopIfTrue="1">
      <formula>$I10="TTL"</formula>
    </cfRule>
  </conditionalFormatting>
  <conditionalFormatting sqref="M10">
    <cfRule type="expression" dxfId="1318" priority="41" stopIfTrue="1">
      <formula>$I10="TTL"</formula>
    </cfRule>
  </conditionalFormatting>
  <conditionalFormatting sqref="M10">
    <cfRule type="expression" dxfId="1317" priority="40" stopIfTrue="1">
      <formula>$I10="TTL"</formula>
    </cfRule>
  </conditionalFormatting>
  <conditionalFormatting sqref="M10">
    <cfRule type="expression" dxfId="1316" priority="39" stopIfTrue="1">
      <formula>$I10="TTL"</formula>
    </cfRule>
  </conditionalFormatting>
  <conditionalFormatting sqref="M10">
    <cfRule type="expression" dxfId="1315" priority="38" stopIfTrue="1">
      <formula>$I10="TTL"</formula>
    </cfRule>
  </conditionalFormatting>
  <conditionalFormatting sqref="M10">
    <cfRule type="expression" dxfId="1314" priority="37" stopIfTrue="1">
      <formula>$I10="TTL"</formula>
    </cfRule>
  </conditionalFormatting>
  <conditionalFormatting sqref="M10">
    <cfRule type="expression" dxfId="1313" priority="36" stopIfTrue="1">
      <formula>$I10="TTL"</formula>
    </cfRule>
  </conditionalFormatting>
  <conditionalFormatting sqref="M10">
    <cfRule type="expression" dxfId="1312" priority="35" stopIfTrue="1">
      <formula>$I10="TTL"</formula>
    </cfRule>
  </conditionalFormatting>
  <conditionalFormatting sqref="M10">
    <cfRule type="expression" dxfId="1311" priority="34" stopIfTrue="1">
      <formula>$I10="TTL"</formula>
    </cfRule>
  </conditionalFormatting>
  <conditionalFormatting sqref="M10">
    <cfRule type="expression" dxfId="1310" priority="33" stopIfTrue="1">
      <formula>$I10="TTL"</formula>
    </cfRule>
  </conditionalFormatting>
  <conditionalFormatting sqref="M10">
    <cfRule type="expression" dxfId="1309" priority="32" stopIfTrue="1">
      <formula>$I10="TTL"</formula>
    </cfRule>
  </conditionalFormatting>
  <conditionalFormatting sqref="M10">
    <cfRule type="expression" dxfId="1308" priority="31" stopIfTrue="1">
      <formula>$I10="TTL"</formula>
    </cfRule>
  </conditionalFormatting>
  <conditionalFormatting sqref="M10">
    <cfRule type="expression" dxfId="1307" priority="30" stopIfTrue="1">
      <formula>$I10="TTL"</formula>
    </cfRule>
  </conditionalFormatting>
  <conditionalFormatting sqref="M10">
    <cfRule type="expression" dxfId="1306" priority="29" stopIfTrue="1">
      <formula>$I10="TTL"</formula>
    </cfRule>
  </conditionalFormatting>
  <conditionalFormatting sqref="M10">
    <cfRule type="expression" dxfId="1305" priority="28" stopIfTrue="1">
      <formula>$I10="TTL"</formula>
    </cfRule>
  </conditionalFormatting>
  <conditionalFormatting sqref="M10">
    <cfRule type="expression" dxfId="1304" priority="27" stopIfTrue="1">
      <formula>$I10="TTL"</formula>
    </cfRule>
  </conditionalFormatting>
  <conditionalFormatting sqref="M10">
    <cfRule type="expression" dxfId="1303" priority="26" stopIfTrue="1">
      <formula>$I10="TTL"</formula>
    </cfRule>
  </conditionalFormatting>
  <conditionalFormatting sqref="M10">
    <cfRule type="expression" dxfId="1302" priority="25" stopIfTrue="1">
      <formula>$I10="TTL"</formula>
    </cfRule>
  </conditionalFormatting>
  <conditionalFormatting sqref="M10">
    <cfRule type="expression" dxfId="1301" priority="24" stopIfTrue="1">
      <formula>$I10="TTL"</formula>
    </cfRule>
  </conditionalFormatting>
  <conditionalFormatting sqref="M10">
    <cfRule type="expression" dxfId="1300" priority="23" stopIfTrue="1">
      <formula>$I10="TTL"</formula>
    </cfRule>
  </conditionalFormatting>
  <conditionalFormatting sqref="M10">
    <cfRule type="expression" dxfId="1299" priority="22" stopIfTrue="1">
      <formula>$I10="TTL"</formula>
    </cfRule>
  </conditionalFormatting>
  <conditionalFormatting sqref="M10">
    <cfRule type="expression" dxfId="1298" priority="21" stopIfTrue="1">
      <formula>$I10="TTL"</formula>
    </cfRule>
  </conditionalFormatting>
  <conditionalFormatting sqref="M10">
    <cfRule type="expression" dxfId="1297" priority="20" stopIfTrue="1">
      <formula>$I10="TTL"</formula>
    </cfRule>
  </conditionalFormatting>
  <conditionalFormatting sqref="M10">
    <cfRule type="expression" dxfId="1296" priority="19" stopIfTrue="1">
      <formula>$I10="TTL"</formula>
    </cfRule>
  </conditionalFormatting>
  <conditionalFormatting sqref="M10">
    <cfRule type="expression" dxfId="1295" priority="18" stopIfTrue="1">
      <formula>$I10="TTL"</formula>
    </cfRule>
  </conditionalFormatting>
  <conditionalFormatting sqref="M10">
    <cfRule type="expression" dxfId="1294" priority="17" stopIfTrue="1">
      <formula>$I10="TTL"</formula>
    </cfRule>
  </conditionalFormatting>
  <conditionalFormatting sqref="M10">
    <cfRule type="expression" dxfId="1293" priority="16" stopIfTrue="1">
      <formula>$I10="TTL"</formula>
    </cfRule>
  </conditionalFormatting>
  <conditionalFormatting sqref="M10">
    <cfRule type="expression" dxfId="1292" priority="15" stopIfTrue="1">
      <formula>$I10="TTL"</formula>
    </cfRule>
  </conditionalFormatting>
  <conditionalFormatting sqref="M10">
    <cfRule type="expression" dxfId="1291" priority="14" stopIfTrue="1">
      <formula>$I10="TTL"</formula>
    </cfRule>
  </conditionalFormatting>
  <conditionalFormatting sqref="M10">
    <cfRule type="expression" dxfId="1290" priority="13" stopIfTrue="1">
      <formula>$I10="TTL"</formula>
    </cfRule>
  </conditionalFormatting>
  <conditionalFormatting sqref="M10">
    <cfRule type="expression" dxfId="1289" priority="12" stopIfTrue="1">
      <formula>$I10="TTL"</formula>
    </cfRule>
  </conditionalFormatting>
  <conditionalFormatting sqref="M10">
    <cfRule type="expression" dxfId="1288" priority="11" stopIfTrue="1">
      <formula>$I10="TTL"</formula>
    </cfRule>
  </conditionalFormatting>
  <conditionalFormatting sqref="M10">
    <cfRule type="expression" dxfId="1287" priority="10" stopIfTrue="1">
      <formula>$I10="TTL"</formula>
    </cfRule>
  </conditionalFormatting>
  <conditionalFormatting sqref="M10">
    <cfRule type="expression" dxfId="1286" priority="9" stopIfTrue="1">
      <formula>$I10="TTL"</formula>
    </cfRule>
  </conditionalFormatting>
  <conditionalFormatting sqref="M10">
    <cfRule type="expression" dxfId="1285" priority="8" stopIfTrue="1">
      <formula>$I10="TTL"</formula>
    </cfRule>
  </conditionalFormatting>
  <conditionalFormatting sqref="M10">
    <cfRule type="expression" dxfId="1284" priority="7" stopIfTrue="1">
      <formula>$I10="TTL"</formula>
    </cfRule>
  </conditionalFormatting>
  <conditionalFormatting sqref="M10">
    <cfRule type="expression" dxfId="1283" priority="6" stopIfTrue="1">
      <formula>$I10="TTL"</formula>
    </cfRule>
  </conditionalFormatting>
  <conditionalFormatting sqref="M10">
    <cfRule type="expression" dxfId="1282" priority="5" stopIfTrue="1">
      <formula>$I10="TTL"</formula>
    </cfRule>
  </conditionalFormatting>
  <conditionalFormatting sqref="M10">
    <cfRule type="expression" dxfId="1281" priority="4" stopIfTrue="1">
      <formula>$I10="TTL"</formula>
    </cfRule>
  </conditionalFormatting>
  <conditionalFormatting sqref="M10">
    <cfRule type="expression" dxfId="1280" priority="3" stopIfTrue="1">
      <formula>$I10="TTL"</formula>
    </cfRule>
  </conditionalFormatting>
  <conditionalFormatting sqref="M10">
    <cfRule type="expression" dxfId="1279" priority="2" stopIfTrue="1">
      <formula>$I10="TTL"</formula>
    </cfRule>
  </conditionalFormatting>
  <conditionalFormatting sqref="N10">
    <cfRule type="expression" dxfId="1278" priority="1">
      <formula>$I10="TTL"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3" manualBreakCount="3">
    <brk id="15" max="16383" man="1"/>
    <brk id="22" max="26" man="1"/>
    <brk id="3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85" activePane="bottomRight" state="frozen"/>
      <selection activeCell="B39" sqref="B39"/>
      <selection pane="topRight" activeCell="B39" sqref="B39"/>
      <selection pane="bottomLeft" activeCell="B39" sqref="B39"/>
      <selection pane="bottomRight" activeCell="U102" sqref="U102"/>
    </sheetView>
  </sheetViews>
  <sheetFormatPr defaultRowHeight="13.5" outlineLevelCol="1"/>
  <cols>
    <col min="1" max="1" width="3.33203125" style="332" hidden="1" customWidth="1" outlineLevel="1"/>
    <col min="2" max="2" width="15.33203125" style="356" hidden="1" customWidth="1" outlineLevel="1"/>
    <col min="3" max="3" width="5.6640625" style="356" hidden="1" customWidth="1" outlineLevel="1"/>
    <col min="4" max="4" width="17.5546875" style="356" hidden="1" customWidth="1" outlineLevel="1"/>
    <col min="5" max="5" width="5.6640625" style="356" hidden="1" customWidth="1" outlineLevel="1"/>
    <col min="6" max="6" width="5.6640625" style="393" hidden="1" customWidth="1" outlineLevel="1"/>
    <col min="7" max="7" width="7.44140625" style="393" hidden="1" customWidth="1" outlineLevel="1"/>
    <col min="8" max="8" width="1.109375" style="332" customWidth="1" collapsed="1"/>
    <col min="9" max="9" width="9.77734375" style="332" customWidth="1"/>
    <col min="10" max="11" width="9.77734375" style="337" customWidth="1"/>
    <col min="12" max="12" width="13" style="337" customWidth="1"/>
    <col min="13" max="14" width="9.77734375" style="337" customWidth="1"/>
    <col min="15" max="15" width="12.21875" style="337" bestFit="1" customWidth="1"/>
    <col min="16" max="19" width="9.77734375" style="374" customWidth="1"/>
    <col min="20" max="20" width="9.77734375" style="334" customWidth="1"/>
    <col min="21" max="21" width="9.77734375" style="376" customWidth="1"/>
    <col min="22" max="22" width="9.77734375" style="343" customWidth="1"/>
    <col min="23" max="24" width="9.77734375" style="344" customWidth="1"/>
    <col min="25" max="25" width="9.77734375" style="332" customWidth="1"/>
    <col min="26" max="26" width="9.77734375" style="346" customWidth="1"/>
    <col min="27" max="28" width="9.77734375" style="357" customWidth="1"/>
    <col min="29" max="29" width="9.77734375" style="332" customWidth="1"/>
    <col min="30" max="30" width="9.77734375" style="364" customWidth="1"/>
    <col min="31" max="31" width="9.77734375" style="357" customWidth="1"/>
    <col min="32" max="32" width="9.6640625" style="339" bestFit="1" customWidth="1"/>
    <col min="33" max="33" width="11.6640625" style="339" customWidth="1"/>
    <col min="34" max="34" width="8.88671875" style="339"/>
    <col min="35" max="35" width="6.44140625" style="339" customWidth="1"/>
    <col min="36" max="37" width="8.88671875" style="339"/>
    <col min="38" max="38" width="7.5546875" style="339" customWidth="1"/>
    <col min="39" max="16384" width="8.88671875" style="339"/>
  </cols>
  <sheetData>
    <row r="1" spans="1:34" s="315" customFormat="1" ht="31.5">
      <c r="A1" s="312"/>
      <c r="B1" s="313"/>
      <c r="C1" s="313"/>
      <c r="D1" s="313"/>
      <c r="E1" s="313"/>
      <c r="F1" s="389"/>
      <c r="G1" s="389"/>
      <c r="H1" s="314"/>
      <c r="I1" s="74">
        <f>기획현황!$K$2</f>
        <v>2014</v>
      </c>
      <c r="J1" s="74" t="str">
        <f>기획현황!$L$2</f>
        <v>FW</v>
      </c>
      <c r="K1" s="20" t="s">
        <v>1635</v>
      </c>
      <c r="L1" s="316"/>
      <c r="M1" s="317"/>
      <c r="N1" s="318"/>
      <c r="P1" s="369"/>
      <c r="Q1" s="369"/>
      <c r="R1" s="369"/>
      <c r="S1" s="369"/>
      <c r="T1" s="319"/>
      <c r="U1" s="375"/>
      <c r="V1" s="320"/>
      <c r="W1" s="321"/>
      <c r="X1" s="321"/>
      <c r="Y1" s="314"/>
      <c r="Z1" s="359"/>
      <c r="AA1" s="366"/>
      <c r="AB1" s="366"/>
      <c r="AC1" s="314"/>
      <c r="AD1" s="361"/>
      <c r="AE1" s="366"/>
    </row>
    <row r="2" spans="1:34" s="326" customFormat="1">
      <c r="A2" s="322"/>
      <c r="B2" s="1475"/>
      <c r="C2" s="535"/>
      <c r="D2" s="535"/>
      <c r="E2" s="535"/>
      <c r="F2" s="390"/>
      <c r="G2" s="390"/>
      <c r="H2" s="323"/>
      <c r="I2" s="324"/>
      <c r="J2" s="324"/>
      <c r="K2" s="324"/>
      <c r="L2" s="324"/>
      <c r="M2" s="325"/>
      <c r="P2" s="370"/>
      <c r="Q2" s="370"/>
      <c r="R2" s="370"/>
      <c r="S2" s="370"/>
      <c r="T2" s="328"/>
      <c r="U2" s="370"/>
      <c r="V2" s="329"/>
      <c r="W2" s="330"/>
      <c r="X2" s="330"/>
      <c r="Z2" s="360"/>
      <c r="AA2" s="327"/>
      <c r="AB2" s="327"/>
      <c r="AC2" s="323"/>
      <c r="AD2" s="362"/>
      <c r="AE2" s="327"/>
    </row>
    <row r="3" spans="1:34" s="325" customFormat="1" ht="18.75" customHeight="1">
      <c r="A3" s="331"/>
      <c r="B3" s="1475"/>
      <c r="C3" s="535"/>
      <c r="D3" s="535"/>
      <c r="E3" s="535"/>
      <c r="F3" s="390"/>
      <c r="G3" s="390"/>
      <c r="H3" s="332"/>
      <c r="I3" s="333" t="s">
        <v>520</v>
      </c>
      <c r="J3" s="1534" t="str">
        <f>원자재구매리스트!M4</f>
        <v>RXK-KIDS-14FW-DPK-QF-11</v>
      </c>
      <c r="K3" s="1534"/>
      <c r="L3" s="1534"/>
      <c r="O3" s="326"/>
      <c r="P3" s="371"/>
      <c r="Q3" s="371"/>
      <c r="R3" s="371"/>
      <c r="S3" s="371"/>
      <c r="T3" s="334"/>
      <c r="U3" s="371"/>
      <c r="V3" s="335"/>
      <c r="W3" s="336"/>
      <c r="X3" s="330"/>
      <c r="Y3" s="332"/>
      <c r="Z3" s="348"/>
      <c r="AA3" s="367"/>
      <c r="AB3" s="367"/>
      <c r="AC3" s="332"/>
      <c r="AD3" s="363"/>
      <c r="AE3" s="367"/>
    </row>
    <row r="4" spans="1:34" ht="17.25">
      <c r="A4" s="331"/>
      <c r="B4" s="1475"/>
      <c r="C4" s="535"/>
      <c r="D4" s="535"/>
      <c r="E4" s="535"/>
      <c r="F4" s="390"/>
      <c r="G4" s="390"/>
      <c r="I4" s="323"/>
      <c r="J4" s="338"/>
      <c r="K4" s="338"/>
      <c r="L4" s="338"/>
      <c r="M4" s="338"/>
      <c r="N4" s="339"/>
      <c r="O4" s="323"/>
      <c r="P4" s="372"/>
      <c r="Q4" s="372"/>
      <c r="R4" s="737" t="s">
        <v>1810</v>
      </c>
      <c r="S4" s="372"/>
      <c r="U4" s="372"/>
      <c r="V4" s="340"/>
      <c r="W4" s="341"/>
      <c r="X4" s="330"/>
    </row>
    <row r="5" spans="1:34" s="325" customFormat="1" ht="18.75" customHeight="1">
      <c r="A5" s="331"/>
      <c r="B5" s="1475"/>
      <c r="C5" s="535"/>
      <c r="D5" s="535"/>
      <c r="E5" s="535"/>
      <c r="F5" s="390"/>
      <c r="G5" s="390"/>
      <c r="H5" s="332"/>
      <c r="I5" s="342" t="s">
        <v>1590</v>
      </c>
      <c r="J5" s="337"/>
      <c r="K5" s="337"/>
      <c r="L5" s="337"/>
      <c r="M5" s="337"/>
      <c r="N5" s="337"/>
      <c r="O5" s="337"/>
      <c r="P5" s="371"/>
      <c r="Q5" s="371"/>
      <c r="R5" s="739" t="s">
        <v>1811</v>
      </c>
      <c r="S5" s="371"/>
      <c r="T5" s="334"/>
      <c r="U5" s="376"/>
      <c r="V5" s="343"/>
      <c r="W5" s="344"/>
      <c r="X5" s="344"/>
      <c r="Y5" s="332"/>
      <c r="Z5" s="348"/>
      <c r="AA5" s="367"/>
      <c r="AB5" s="367"/>
      <c r="AC5" s="355"/>
      <c r="AD5" s="363"/>
      <c r="AE5" s="367"/>
    </row>
    <row r="6" spans="1:34" s="347" customFormat="1" ht="18.75" customHeight="1">
      <c r="A6" s="345"/>
      <c r="B6" s="1475"/>
      <c r="C6" s="535"/>
      <c r="D6" s="535"/>
      <c r="E6" s="535"/>
      <c r="F6" s="390"/>
      <c r="G6" s="390"/>
      <c r="H6" s="346"/>
      <c r="I6" s="1535" t="s">
        <v>521</v>
      </c>
      <c r="J6" s="1537" t="s">
        <v>522</v>
      </c>
      <c r="K6" s="1532" t="s">
        <v>523</v>
      </c>
      <c r="L6" s="1532" t="s">
        <v>1365</v>
      </c>
      <c r="M6" s="1532" t="s">
        <v>524</v>
      </c>
      <c r="N6" s="1532" t="s">
        <v>1335</v>
      </c>
      <c r="O6" s="1539" t="s">
        <v>1325</v>
      </c>
      <c r="P6" s="1541" t="s">
        <v>1307</v>
      </c>
      <c r="Q6" s="1548" t="s">
        <v>1308</v>
      </c>
      <c r="R6" s="1545" t="s">
        <v>1337</v>
      </c>
      <c r="S6" s="1546"/>
      <c r="T6" s="1546"/>
      <c r="U6" s="1547"/>
      <c r="V6" s="1550" t="s">
        <v>1627</v>
      </c>
      <c r="W6" s="1543" t="s">
        <v>1366</v>
      </c>
      <c r="X6" s="1544"/>
      <c r="Y6" s="1529" t="s">
        <v>1634</v>
      </c>
      <c r="Z6" s="1530"/>
      <c r="AA6" s="1530"/>
      <c r="AB6" s="1530"/>
      <c r="AC6" s="1530"/>
      <c r="AD6" s="1530"/>
      <c r="AE6" s="1530"/>
      <c r="AF6" s="1530"/>
      <c r="AG6" s="1531"/>
    </row>
    <row r="7" spans="1:34" s="348" customFormat="1" ht="40.5">
      <c r="A7" s="303" t="s">
        <v>521</v>
      </c>
      <c r="B7" s="303" t="s">
        <v>1623</v>
      </c>
      <c r="C7" s="303" t="s">
        <v>1626</v>
      </c>
      <c r="D7" s="303" t="s">
        <v>1628</v>
      </c>
      <c r="E7" s="303" t="s">
        <v>1307</v>
      </c>
      <c r="F7" s="391" t="s">
        <v>1308</v>
      </c>
      <c r="G7" s="391" t="s">
        <v>1637</v>
      </c>
      <c r="H7" s="346"/>
      <c r="I7" s="1536"/>
      <c r="J7" s="1538"/>
      <c r="K7" s="1533"/>
      <c r="L7" s="1533"/>
      <c r="M7" s="1533"/>
      <c r="N7" s="1533"/>
      <c r="O7" s="1540"/>
      <c r="P7" s="1542"/>
      <c r="Q7" s="1549"/>
      <c r="R7" s="373" t="s">
        <v>1304</v>
      </c>
      <c r="S7" s="373" t="s">
        <v>1305</v>
      </c>
      <c r="T7" s="438" t="s">
        <v>1297</v>
      </c>
      <c r="U7" s="442" t="s">
        <v>1306</v>
      </c>
      <c r="V7" s="1551"/>
      <c r="W7" s="419" t="s">
        <v>525</v>
      </c>
      <c r="X7" s="420" t="s">
        <v>1636</v>
      </c>
      <c r="Y7" s="427" t="s">
        <v>1629</v>
      </c>
      <c r="Z7" s="358" t="s">
        <v>1630</v>
      </c>
      <c r="AA7" s="368" t="s">
        <v>1631</v>
      </c>
      <c r="AB7" s="368" t="s">
        <v>1632</v>
      </c>
      <c r="AC7" s="358" t="s">
        <v>1385</v>
      </c>
      <c r="AD7" s="365" t="s">
        <v>1625</v>
      </c>
      <c r="AE7" s="748" t="s">
        <v>1633</v>
      </c>
      <c r="AF7" s="751" t="s">
        <v>1812</v>
      </c>
      <c r="AG7" s="751" t="s">
        <v>1813</v>
      </c>
    </row>
    <row r="8" spans="1:34" s="355" customFormat="1" ht="52.5" customHeight="1">
      <c r="A8" s="331">
        <f>IF(A7="NO.",1,A7+1)</f>
        <v>1</v>
      </c>
      <c r="B8" s="349" t="str">
        <f>IF(O8="","",MID($J$3,15,100)&amp;$O8)</f>
        <v>DPK-QF-11DPKERF5509PK</v>
      </c>
      <c r="C8" s="304">
        <f>IF(C7="순차",1,IF($O7=$O8,$C7+1,1))</f>
        <v>1</v>
      </c>
      <c r="D8" s="304" t="str">
        <f>B8&amp;C8</f>
        <v>DPK-QF-11DPKERF5509PK1</v>
      </c>
      <c r="E8" s="392">
        <f>IF($C8=1,P8,0)</f>
        <v>200</v>
      </c>
      <c r="F8" s="392">
        <f>IF($C8=1,Q8,0)</f>
        <v>49000</v>
      </c>
      <c r="G8" s="392">
        <f>IF($C8=1,U8,0)</f>
        <v>6504.86</v>
      </c>
      <c r="H8" s="350"/>
      <c r="I8" s="575">
        <f>IF(O8="",0,IF(O7=O8,I7,I7+1))</f>
        <v>1</v>
      </c>
      <c r="J8" s="576" t="str">
        <f>IF(ISERROR(VLOOKUP(MID($O8,1,3),CODE!$B:$G,CODE!$C$1,FALSE))=TRUE,"",VLOOKUP(MID($O8,1,3),CODE!$B:$G,CODE!$C$1,FALSE))</f>
        <v>DISNEY PRINCESS KIDS</v>
      </c>
      <c r="K8" s="577" t="str">
        <f>IF(ISERROR(VLOOKUP(MID($O8,4,2),CODE!$K:$P,CODE!$L$1,FALSE))=TRUE,"",VLOOKUP(MID($O8,4,2),CODE!$K:$P,CODE!$L$1,FALSE))</f>
        <v>EARCAP</v>
      </c>
      <c r="L8" s="577" t="str">
        <f>IF(ISERROR(VLOOKUP($B8,기획현황!$D:$BR,기획현황!$R$1+2,FALSE))=TRUE,"",VLOOKUP($B8,기획현황!$D:$BR,기획현황!$R$1+2,FALSE))</f>
        <v>K</v>
      </c>
      <c r="M8" s="578"/>
      <c r="N8" s="577" t="str">
        <f>IF(ISERROR(VLOOKUP($A8,원자재구매리스트!$A:$Z,원자재구매리스트!M$1,FALSE))=TRUE,"",VLOOKUP($A8,원자재구매리스트!$A:$Z,원자재구매리스트!M$1,FALSE))</f>
        <v>14FW FROZEN SNAP_03_PK_KIDS</v>
      </c>
      <c r="O8" s="579" t="str">
        <f>IF(ISERROR(VLOOKUP($A8,원자재구매리스트!$A:$Z,원자재구매리스트!N$1,FALSE))=TRUE,"",VLOOKUP($A8,원자재구매리스트!$A:$Z,원자재구매리스트!N$1,FALSE))</f>
        <v>DPKERF5509PK</v>
      </c>
      <c r="P8" s="580">
        <f>IF(B8="",0,SUMIF(기획현황!$D:$D,원자재구매정보!$B8,기획현황!$AF:$AF))</f>
        <v>200</v>
      </c>
      <c r="Q8" s="379">
        <f>IF(ISERROR(VLOOKUP($B8,기획현황!$D:$BR,기획현황!$AM$1+2,FALSE))=TRUE,"",VLOOKUP($B8,기획현황!$D:$BR,기획현황!$AM$1+2,FALSE))</f>
        <v>49000</v>
      </c>
      <c r="R8" s="738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1620</v>
      </c>
      <c r="S8" s="379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20</v>
      </c>
      <c r="T8" s="581">
        <f>IF(ISERROR(VLOOKUP($B8,기획현황!$D:$BR,기획현황!$AV$1+2,FALSE))=TRUE,"",VLOOKUP($B8,기획현황!$D:$BR,기획현황!$AV$1+2,FALSE))</f>
        <v>3.9</v>
      </c>
      <c r="U8" s="582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6504.86</v>
      </c>
      <c r="V8" s="583">
        <f>IF(ISERROR(Q8/(U8*1.1))=TRUE,0,Q8/(U8*1.1))</f>
        <v>6.8480266363080133</v>
      </c>
      <c r="W8" s="584">
        <f>IF(ISERROR(VLOOKUP($B8,기획현황!$D:$BR,기획현황!$AY$1+2,FALSE))=TRUE,"",VLOOKUP($B8,기획현황!$D:$BR,기획현황!$AY$1+2,FALSE))</f>
        <v>0</v>
      </c>
      <c r="X8" s="585">
        <f>IF(ISERROR(VLOOKUP($B8,기획현황!$D:$BR,기획현황!$BB$1+2,FALSE))=TRUE,"",VLOOKUP($B8,기획현황!$D:$BR,기획현황!$BB$1+2,FALSE))</f>
        <v>41956</v>
      </c>
      <c r="Y8" s="428" t="str">
        <f>IF(ISERROR(VLOOKUP($D8,원자재구매리스트!$D:$Z,원자재구매리스트!O$1-3,FALSE))=TRUE,0,VLOOKUP($D8,원자재구매리스트!$D:$Z,원자재구매리스트!O$1-3,FALSE))</f>
        <v>#3</v>
      </c>
      <c r="Z8" s="352" t="str">
        <f>IF(ISERROR(VLOOKUP($D8,원자재구매리스트!$D:$Z,원자재구매리스트!P$1-3,FALSE))=TRUE,0,VLOOKUP($D8,원자재구매리스트!$D:$Z,원자재구매리스트!P$1-3,FALSE))</f>
        <v>20S TWILL</v>
      </c>
      <c r="AA8" s="353" t="str">
        <f>IF(ISERROR(VLOOKUP($D8,원자재구매리스트!$D:$Z,원자재구매리스트!R$1-3,FALSE))=TRUE,0,VLOOKUP($D8,원자재구매리스트!$D:$Z,원자재구매리스트!R$1-3,FALSE))</f>
        <v>58"</v>
      </c>
      <c r="AB8" s="353">
        <f>IF(ISERROR(VLOOKUP($D8,원자재구매리스트!$D:$Z,원자재구매리스트!T$1-3,FALSE))=TRUE,0,VLOOKUP($D8,원자재구매리스트!$D:$Z,원자재구매리스트!T$1-3,FALSE))</f>
        <v>3600</v>
      </c>
      <c r="AC8" s="351" t="str">
        <f>IF(ISERROR(VLOOKUP($D8,원자재구매리스트!$D:$Z,원자재구매리스트!U$1-3,FALSE))=TRUE,0,VLOOKUP($D8,원자재구매리스트!$D:$Z,원자재구매리스트!U$1-3,FALSE))</f>
        <v>나림</v>
      </c>
      <c r="AD8" s="354">
        <f>IF(ISERROR(VLOOKUP($D8,원자재구매리스트!$D:$Z,원자재구매리스트!Z$1-3,FALSE))=TRUE,0,VLOOKUP($D8,원자재구매리스트!$D:$Z,원자재구매리스트!Z$1-3,FALSE))</f>
        <v>0.22500000000000001</v>
      </c>
      <c r="AE8" s="749">
        <f>IF(ISERROR(VLOOKUP($D8,원자재구매리스트!$D:$Z,원자재구매리스트!X$1-3,FALSE))=TRUE,0,VLOOKUP($D8,원자재구매리스트!$D:$Z,원자재구매리스트!X$1-3,FALSE))</f>
        <v>45</v>
      </c>
      <c r="AF8" s="752">
        <f>(AB8*1.1)*AE8</f>
        <v>178200.00000000003</v>
      </c>
      <c r="AG8" s="752">
        <f>(AB8*1.1)*AD8</f>
        <v>891.00000000000011</v>
      </c>
    </row>
    <row r="9" spans="1:34" s="325" customFormat="1" ht="52.5" customHeight="1">
      <c r="A9" s="331">
        <f t="shared" ref="A9:A72" si="0">IF(A8="NO.",1,A8+1)</f>
        <v>2</v>
      </c>
      <c r="B9" s="349" t="str">
        <f t="shared" ref="B9:B72" si="1">IF(O9="","",MID($J$3,15,100)&amp;$O9)</f>
        <v>DPK-QF-110</v>
      </c>
      <c r="C9" s="304">
        <f t="shared" ref="C9:C72" si="2">IF(C8="순차",1,IF($O8=$O9,$C8+1,1))</f>
        <v>1</v>
      </c>
      <c r="D9" s="304" t="str">
        <f t="shared" ref="D9:D72" si="3">B9&amp;C9</f>
        <v>DPK-QF-1101</v>
      </c>
      <c r="E9" s="392">
        <f t="shared" ref="E9:E72" si="4">IF($C9=1,P9,0)</f>
        <v>0</v>
      </c>
      <c r="F9" s="392" t="str">
        <f t="shared" ref="F9:F72" si="5">IF($C9=1,Q9,0)</f>
        <v/>
      </c>
      <c r="G9" s="392">
        <f t="shared" ref="G9:G72" si="6">IF($C9=1,U9,0)</f>
        <v>0</v>
      </c>
      <c r="H9" s="332"/>
      <c r="I9" s="404">
        <f t="shared" ref="I9:I72" si="7">IF(O9="",0,IF(O8=O9,I8,I8+1))</f>
        <v>2</v>
      </c>
      <c r="J9" s="407" t="str">
        <f>IF(ISERROR(VLOOKUP(MID($O9,1,3),CODE!$B:$G,CODE!$C$1,FALSE))=TRUE,"",VLOOKUP(MID($O9,1,3),CODE!$B:$G,CODE!$C$1,FALSE))</f>
        <v/>
      </c>
      <c r="K9" s="377" t="str">
        <f>IF(ISERROR(VLOOKUP(MID($O9,4,2),CODE!$K:$P,CODE!$L$1,FALSE))=TRUE,"",VLOOKUP(MID($O9,4,2),CODE!$K:$P,CODE!$L$1,FALSE))</f>
        <v/>
      </c>
      <c r="L9" s="377" t="str">
        <f>IF(ISERROR(VLOOKUP($B9,기획현황!$D:$BR,기획현황!$R$1+2,FALSE))=TRUE,"",VLOOKUP($B9,기획현황!$D:$BR,기획현황!$R$1+2,FALSE))</f>
        <v/>
      </c>
      <c r="M9" s="586"/>
      <c r="N9" s="377">
        <f>IF(ISERROR(VLOOKUP($A9,원자재구매리스트!$A:$Z,원자재구매리스트!M$1,FALSE))=TRUE,"",VLOOKUP($A9,원자재구매리스트!$A:$Z,원자재구매리스트!M$1,FALSE))</f>
        <v>0</v>
      </c>
      <c r="O9" s="408">
        <f>IF(ISERROR(VLOOKUP($A9,원자재구매리스트!$A:$Z,원자재구매리스트!N$1,FALSE))=TRUE,"",VLOOKUP($A9,원자재구매리스트!$A:$Z,원자재구매리스트!N$1,FALSE))</f>
        <v>0</v>
      </c>
      <c r="P9" s="413">
        <f>IF(B9="",0,SUMIF(기획현황!$D:$D,원자재구매정보!$B9,기획현황!$AF:$AF))</f>
        <v>0</v>
      </c>
      <c r="Q9" s="379" t="str">
        <f>IF(ISERROR(VLOOKUP($B9,기획현황!$D:$BR,기획현황!$AM$1+2,FALSE))=TRUE,"",VLOOKUP($B9,기획현황!$D:$BR,기획현황!$AM$1+2,FALSE))</f>
        <v/>
      </c>
      <c r="R9" s="738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79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39" t="str">
        <f>IF(ISERROR(VLOOKUP($B9,기획현황!$D:$BR,기획현황!$AV$1+2,FALSE))=TRUE,"",VLOOKUP($B9,기획현황!$D:$BR,기획현황!$AV$1+2,FALSE))</f>
        <v/>
      </c>
      <c r="U9" s="443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14">
        <f>IF(ISERROR(Q9/(U9*1.1))=TRUE,0,Q9/(U9*1.1))</f>
        <v>0</v>
      </c>
      <c r="W9" s="421" t="str">
        <f>IF(ISERROR(VLOOKUP($B9,기획현황!$D:$BR,기획현황!$AY$1+2,FALSE))=TRUE,"",VLOOKUP($B9,기획현황!$D:$BR,기획현황!$AY$1+2,FALSE))</f>
        <v/>
      </c>
      <c r="X9" s="422" t="str">
        <f>IF(ISERROR(VLOOKUP($B9,기획현황!$D:$BR,기획현황!$BB$1+2,FALSE))=TRUE,"",VLOOKUP($B9,기획현황!$D:$BR,기획현황!$BB$1+2,FALSE))</f>
        <v/>
      </c>
      <c r="Y9" s="428">
        <f>IF(ISERROR(VLOOKUP($D9,원자재구매리스트!$D:$Z,원자재구매리스트!O$1-3,FALSE))=TRUE,0,VLOOKUP($D9,원자재구매리스트!$D:$Z,원자재구매리스트!O$1-3,FALSE))</f>
        <v>0</v>
      </c>
      <c r="Z9" s="352">
        <f>IF(ISERROR(VLOOKUP($D9,원자재구매리스트!$D:$Z,원자재구매리스트!P$1-3,FALSE))=TRUE,0,VLOOKUP($D9,원자재구매리스트!$D:$Z,원자재구매리스트!P$1-3,FALSE))</f>
        <v>0</v>
      </c>
      <c r="AA9" s="353">
        <f>IF(ISERROR(VLOOKUP($D9,원자재구매리스트!$D:$Z,원자재구매리스트!R$1-3,FALSE))=TRUE,0,VLOOKUP($D9,원자재구매리스트!$D:$Z,원자재구매리스트!R$1-3,FALSE))</f>
        <v>0</v>
      </c>
      <c r="AB9" s="353">
        <f>IF(ISERROR(VLOOKUP($D9,원자재구매리스트!$D:$Z,원자재구매리스트!T$1-3,FALSE))=TRUE,0,VLOOKUP($D9,원자재구매리스트!$D:$Z,원자재구매리스트!T$1-3,FALSE))</f>
        <v>0</v>
      </c>
      <c r="AC9" s="351">
        <f>IF(ISERROR(VLOOKUP($D9,원자재구매리스트!$D:$Z,원자재구매리스트!U$1-3,FALSE))=TRUE,0,VLOOKUP($D9,원자재구매리스트!$D:$Z,원자재구매리스트!U$1-3,FALSE))</f>
        <v>0</v>
      </c>
      <c r="AD9" s="354">
        <f>IF(ISERROR(VLOOKUP($D9,원자재구매리스트!$D:$Z,원자재구매리스트!Z$1-3,FALSE))=TRUE,0,VLOOKUP($D9,원자재구매리스트!$D:$Z,원자재구매리스트!Z$1-3,FALSE))</f>
        <v>0</v>
      </c>
      <c r="AE9" s="749">
        <f>IF(ISERROR(VLOOKUP($D9,원자재구매리스트!$D:$Z,원자재구매리스트!X$1-3,FALSE))=TRUE,0,VLOOKUP($D9,원자재구매리스트!$D:$Z,원자재구매리스트!X$1-3,FALSE))</f>
        <v>0</v>
      </c>
      <c r="AF9" s="752">
        <f>(AB9*1.1)*AE9</f>
        <v>0</v>
      </c>
      <c r="AG9" s="752">
        <f t="shared" ref="AG9:AG72" si="8">(AB9*1.1)*AD9</f>
        <v>0</v>
      </c>
      <c r="AH9" s="371"/>
    </row>
    <row r="10" spans="1:34" s="325" customFormat="1" ht="52.5" customHeight="1">
      <c r="A10" s="331">
        <f t="shared" si="0"/>
        <v>3</v>
      </c>
      <c r="B10" s="349" t="str">
        <f t="shared" si="1"/>
        <v>DPK-QF-110</v>
      </c>
      <c r="C10" s="304">
        <f t="shared" si="2"/>
        <v>2</v>
      </c>
      <c r="D10" s="304" t="str">
        <f t="shared" si="3"/>
        <v>DPK-QF-1102</v>
      </c>
      <c r="E10" s="392">
        <f t="shared" si="4"/>
        <v>0</v>
      </c>
      <c r="F10" s="392">
        <f t="shared" si="5"/>
        <v>0</v>
      </c>
      <c r="G10" s="392">
        <f t="shared" si="6"/>
        <v>0</v>
      </c>
      <c r="H10" s="332"/>
      <c r="I10" s="404">
        <f t="shared" si="7"/>
        <v>2</v>
      </c>
      <c r="J10" s="407" t="str">
        <f>IF(ISERROR(VLOOKUP(MID($O10,1,3),CODE!$B:$G,CODE!$C$1,FALSE))=TRUE,"",VLOOKUP(MID($O10,1,3),CODE!$B:$G,CODE!$C$1,FALSE))</f>
        <v/>
      </c>
      <c r="K10" s="377" t="str">
        <f>IF(ISERROR(VLOOKUP(MID($O10,4,2),CODE!$K:$P,CODE!$L$1,FALSE))=TRUE,"",VLOOKUP(MID($O10,4,2),CODE!$K:$P,CODE!$L$1,FALSE))</f>
        <v/>
      </c>
      <c r="L10" s="377" t="str">
        <f>IF(ISERROR(VLOOKUP($B10,기획현황!$D:$BR,기획현황!$R$1+2,FALSE))=TRUE,"",VLOOKUP($B10,기획현황!$D:$BR,기획현황!$R$1+2,FALSE))</f>
        <v/>
      </c>
      <c r="M10" s="378"/>
      <c r="N10" s="377">
        <f>IF(ISERROR(VLOOKUP($A10,원자재구매리스트!$A:$Z,원자재구매리스트!M$1,FALSE))=TRUE,"",VLOOKUP($A10,원자재구매리스트!$A:$Z,원자재구매리스트!M$1,FALSE))</f>
        <v>0</v>
      </c>
      <c r="O10" s="408">
        <f>IF(ISERROR(VLOOKUP($A10,원자재구매리스트!$A:$Z,원자재구매리스트!N$1,FALSE))=TRUE,"",VLOOKUP($A10,원자재구매리스트!$A:$Z,원자재구매리스트!N$1,FALSE))</f>
        <v>0</v>
      </c>
      <c r="P10" s="413">
        <f>IF(B10="",0,SUMIF(기획현황!$D:$D,원자재구매정보!$B10,기획현황!$AF:$AF))</f>
        <v>0</v>
      </c>
      <c r="Q10" s="379" t="str">
        <f>IF(ISERROR(VLOOKUP($B10,기획현황!$D:$BR,기획현황!$AM$1+2,FALSE))=TRUE,"",VLOOKUP($B10,기획현황!$D:$BR,기획현황!$AM$1+2,FALSE))</f>
        <v/>
      </c>
      <c r="R10" s="738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79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39" t="str">
        <f>IF(ISERROR(VLOOKUP($B10,기획현황!$D:$BR,기획현황!$AV$1+2,FALSE))=TRUE,"",VLOOKUP($B10,기획현황!$D:$BR,기획현황!$AV$1+2,FALSE))</f>
        <v/>
      </c>
      <c r="U10" s="443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14">
        <f>IF(ISERROR(Q10/(U10*1.1))=TRUE,0,Q10/(U10*1.1))</f>
        <v>0</v>
      </c>
      <c r="W10" s="421" t="str">
        <f>IF(ISERROR(VLOOKUP($B10,기획현황!$D:$BR,기획현황!$AY$1+2,FALSE))=TRUE,"",VLOOKUP($B10,기획현황!$D:$BR,기획현황!$AY$1+2,FALSE))</f>
        <v/>
      </c>
      <c r="X10" s="422" t="str">
        <f>IF(ISERROR(VLOOKUP($B10,기획현황!$D:$BR,기획현황!$BB$1+2,FALSE))=TRUE,"",VLOOKUP($B10,기획현황!$D:$BR,기획현황!$BB$1+2,FALSE))</f>
        <v/>
      </c>
      <c r="Y10" s="428">
        <f>IF(ISERROR(VLOOKUP($D10,원자재구매리스트!$D:$Z,원자재구매리스트!O$1-3,FALSE))=TRUE,0,VLOOKUP($D10,원자재구매리스트!$D:$Z,원자재구매리스트!O$1-3,FALSE))</f>
        <v>0</v>
      </c>
      <c r="Z10" s="352">
        <f>IF(ISERROR(VLOOKUP($D10,원자재구매리스트!$D:$Z,원자재구매리스트!P$1-3,FALSE))=TRUE,0,VLOOKUP($D10,원자재구매리스트!$D:$Z,원자재구매리스트!P$1-3,FALSE))</f>
        <v>0</v>
      </c>
      <c r="AA10" s="353">
        <f>IF(ISERROR(VLOOKUP($D10,원자재구매리스트!$D:$Z,원자재구매리스트!R$1-3,FALSE))=TRUE,0,VLOOKUP($D10,원자재구매리스트!$D:$Z,원자재구매리스트!R$1-3,FALSE))</f>
        <v>0</v>
      </c>
      <c r="AB10" s="353">
        <f>IF(ISERROR(VLOOKUP($D10,원자재구매리스트!$D:$Z,원자재구매리스트!T$1-3,FALSE))=TRUE,0,VLOOKUP($D10,원자재구매리스트!$D:$Z,원자재구매리스트!T$1-3,FALSE))</f>
        <v>0</v>
      </c>
      <c r="AC10" s="351">
        <f>IF(ISERROR(VLOOKUP($D10,원자재구매리스트!$D:$Z,원자재구매리스트!U$1-3,FALSE))=TRUE,0,VLOOKUP($D10,원자재구매리스트!$D:$Z,원자재구매리스트!U$1-3,FALSE))</f>
        <v>0</v>
      </c>
      <c r="AD10" s="354">
        <f>IF(ISERROR(VLOOKUP($D10,원자재구매리스트!$D:$Z,원자재구매리스트!Z$1-3,FALSE))=TRUE,0,VLOOKUP($D10,원자재구매리스트!$D:$Z,원자재구매리스트!Z$1-3,FALSE))</f>
        <v>0</v>
      </c>
      <c r="AE10" s="749">
        <f>IF(ISERROR(VLOOKUP($D10,원자재구매리스트!$D:$Z,원자재구매리스트!X$1-3,FALSE))=TRUE,0,VLOOKUP($D10,원자재구매리스트!$D:$Z,원자재구매리스트!X$1-3,FALSE))</f>
        <v>0</v>
      </c>
      <c r="AF10" s="752">
        <f>(AB10*1.1)*AE10</f>
        <v>0</v>
      </c>
      <c r="AG10" s="752">
        <f t="shared" si="8"/>
        <v>0</v>
      </c>
      <c r="AH10" s="371"/>
    </row>
    <row r="11" spans="1:34" s="325" customFormat="1" ht="52.5" customHeight="1">
      <c r="A11" s="331">
        <f t="shared" si="0"/>
        <v>4</v>
      </c>
      <c r="B11" s="349" t="str">
        <f t="shared" si="1"/>
        <v>DPK-QF-110</v>
      </c>
      <c r="C11" s="304">
        <f t="shared" si="2"/>
        <v>3</v>
      </c>
      <c r="D11" s="304" t="str">
        <f t="shared" si="3"/>
        <v>DPK-QF-1103</v>
      </c>
      <c r="E11" s="392">
        <f t="shared" si="4"/>
        <v>0</v>
      </c>
      <c r="F11" s="392">
        <f t="shared" si="5"/>
        <v>0</v>
      </c>
      <c r="G11" s="392">
        <f t="shared" si="6"/>
        <v>0</v>
      </c>
      <c r="H11" s="332"/>
      <c r="I11" s="404"/>
      <c r="J11" s="407" t="str">
        <f>IF(ISERROR(VLOOKUP(MID($O11,1,3),CODE!$B:$G,CODE!$C$1,FALSE))=TRUE,"",VLOOKUP(MID($O11,1,3),CODE!$B:$G,CODE!$C$1,FALSE))</f>
        <v/>
      </c>
      <c r="K11" s="377" t="str">
        <f>IF(ISERROR(VLOOKUP(MID($O11,4,2),CODE!$K:$P,CODE!$L$1,FALSE))=TRUE,"",VLOOKUP(MID($O11,4,2),CODE!$K:$P,CODE!$L$1,FALSE))</f>
        <v/>
      </c>
      <c r="L11" s="377" t="str">
        <f>IF(ISERROR(VLOOKUP($B11,기획현황!$D:$BR,기획현황!$R$1+2,FALSE))=TRUE,"",VLOOKUP($B11,기획현황!$D:$BR,기획현황!$R$1+2,FALSE))</f>
        <v/>
      </c>
      <c r="M11" s="378"/>
      <c r="N11" s="377">
        <f>IF(ISERROR(VLOOKUP($A11,원자재구매리스트!$A:$Z,원자재구매리스트!M$1,FALSE))=TRUE,"",VLOOKUP($A11,원자재구매리스트!$A:$Z,원자재구매리스트!M$1,FALSE))</f>
        <v>0</v>
      </c>
      <c r="O11" s="408">
        <f>IF(ISERROR(VLOOKUP($A11,원자재구매리스트!$A:$Z,원자재구매리스트!N$1,FALSE))=TRUE,"",VLOOKUP($A11,원자재구매리스트!$A:$Z,원자재구매리스트!N$1,FALSE))</f>
        <v>0</v>
      </c>
      <c r="P11" s="413">
        <f>IF(B11="",0,SUMIF(기획현황!$D:$D,원자재구매정보!$B11,기획현황!$AF:$AF))</f>
        <v>0</v>
      </c>
      <c r="Q11" s="379" t="str">
        <f>IF(ISERROR(VLOOKUP($B11,기획현황!$D:$BR,기획현황!$AM$1+2,FALSE))=TRUE,"",VLOOKUP($B11,기획현황!$D:$BR,기획현황!$AM$1+2,FALSE))</f>
        <v/>
      </c>
      <c r="R11" s="738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79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39" t="str">
        <f>IF(ISERROR(VLOOKUP($B11,기획현황!$D:$BR,기획현황!$AV$1+2,FALSE))=TRUE,"",VLOOKUP($B11,기획현황!$D:$BR,기획현황!$AV$1+2,FALSE))</f>
        <v/>
      </c>
      <c r="U11" s="443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14">
        <f t="shared" ref="V11:V72" si="9">IF(ISERROR(Q11/(U11*1.1))=TRUE,0,Q11/(U11*1.1))</f>
        <v>0</v>
      </c>
      <c r="W11" s="421" t="str">
        <f>IF(ISERROR(VLOOKUP($B11,기획현황!$D:$BR,기획현황!$AY$1+2,FALSE))=TRUE,"",VLOOKUP($B11,기획현황!$D:$BR,기획현황!$AY$1+2,FALSE))</f>
        <v/>
      </c>
      <c r="X11" s="422" t="str">
        <f>IF(ISERROR(VLOOKUP($B11,기획현황!$D:$BR,기획현황!$BB$1+2,FALSE))=TRUE,"",VLOOKUP($B11,기획현황!$D:$BR,기획현황!$BB$1+2,FALSE))</f>
        <v/>
      </c>
      <c r="Y11" s="428">
        <f>IF(ISERROR(VLOOKUP($D11,원자재구매리스트!$D:$Z,원자재구매리스트!O$1-3,FALSE))=TRUE,0,VLOOKUP($D11,원자재구매리스트!$D:$Z,원자재구매리스트!O$1-3,FALSE))</f>
        <v>0</v>
      </c>
      <c r="Z11" s="352">
        <f>IF(ISERROR(VLOOKUP($D11,원자재구매리스트!$D:$Z,원자재구매리스트!P$1-3,FALSE))=TRUE,0,VLOOKUP($D11,원자재구매리스트!$D:$Z,원자재구매리스트!P$1-3,FALSE))</f>
        <v>0</v>
      </c>
      <c r="AA11" s="353">
        <f>IF(ISERROR(VLOOKUP($D11,원자재구매리스트!$D:$Z,원자재구매리스트!R$1-3,FALSE))=TRUE,0,VLOOKUP($D11,원자재구매리스트!$D:$Z,원자재구매리스트!R$1-3,FALSE))</f>
        <v>0</v>
      </c>
      <c r="AB11" s="353">
        <f>IF(ISERROR(VLOOKUP($D11,원자재구매리스트!$D:$Z,원자재구매리스트!T$1-3,FALSE))=TRUE,0,VLOOKUP($D11,원자재구매리스트!$D:$Z,원자재구매리스트!T$1-3,FALSE))</f>
        <v>0</v>
      </c>
      <c r="AC11" s="351">
        <f>IF(ISERROR(VLOOKUP($D11,원자재구매리스트!$D:$Z,원자재구매리스트!U$1-3,FALSE))=TRUE,0,VLOOKUP($D11,원자재구매리스트!$D:$Z,원자재구매리스트!U$1-3,FALSE))</f>
        <v>0</v>
      </c>
      <c r="AD11" s="354">
        <f>IF(ISERROR(VLOOKUP($D11,원자재구매리스트!$D:$Z,원자재구매리스트!Z$1-3,FALSE))=TRUE,0,VLOOKUP($D11,원자재구매리스트!$D:$Z,원자재구매리스트!Z$1-3,FALSE))</f>
        <v>0</v>
      </c>
      <c r="AE11" s="749">
        <f>IF(ISERROR(VLOOKUP($D11,원자재구매리스트!$D:$Z,원자재구매리스트!X$1-3,FALSE))=TRUE,0,VLOOKUP($D11,원자재구매리스트!$D:$Z,원자재구매리스트!X$1-3,FALSE))</f>
        <v>0</v>
      </c>
      <c r="AF11" s="752">
        <f>(AB11*1.1)*AE11</f>
        <v>0</v>
      </c>
      <c r="AG11" s="752">
        <f t="shared" si="8"/>
        <v>0</v>
      </c>
      <c r="AH11" s="371"/>
    </row>
    <row r="12" spans="1:34" s="325" customFormat="1" ht="52.5" customHeight="1">
      <c r="A12" s="331">
        <f t="shared" si="0"/>
        <v>5</v>
      </c>
      <c r="B12" s="349" t="str">
        <f t="shared" si="1"/>
        <v>DPK-QF-110</v>
      </c>
      <c r="C12" s="304">
        <f t="shared" si="2"/>
        <v>4</v>
      </c>
      <c r="D12" s="304" t="str">
        <f t="shared" si="3"/>
        <v>DPK-QF-1104</v>
      </c>
      <c r="E12" s="392">
        <f t="shared" si="4"/>
        <v>0</v>
      </c>
      <c r="F12" s="392">
        <f t="shared" si="5"/>
        <v>0</v>
      </c>
      <c r="G12" s="392">
        <f t="shared" si="6"/>
        <v>0</v>
      </c>
      <c r="H12" s="332"/>
      <c r="I12" s="404">
        <f t="shared" si="7"/>
        <v>0</v>
      </c>
      <c r="J12" s="407" t="str">
        <f>IF(ISERROR(VLOOKUP(MID($O12,1,3),CODE!$B:$G,CODE!$C$1,FALSE))=TRUE,"",VLOOKUP(MID($O12,1,3),CODE!$B:$G,CODE!$C$1,FALSE))</f>
        <v/>
      </c>
      <c r="K12" s="377" t="str">
        <f>IF(ISERROR(VLOOKUP(MID($O12,4,2),CODE!$K:$P,CODE!$L$1,FALSE))=TRUE,"",VLOOKUP(MID($O12,4,2),CODE!$K:$P,CODE!$L$1,FALSE))</f>
        <v/>
      </c>
      <c r="L12" s="377" t="str">
        <f>IF(ISERROR(VLOOKUP($B12,기획현황!$D:$BR,기획현황!$R$1+2,FALSE))=TRUE,"",VLOOKUP($B12,기획현황!$D:$BR,기획현황!$R$1+2,FALSE))</f>
        <v/>
      </c>
      <c r="M12" s="378"/>
      <c r="N12" s="377">
        <f>IF(ISERROR(VLOOKUP($A12,원자재구매리스트!$A:$Z,원자재구매리스트!M$1,FALSE))=TRUE,"",VLOOKUP($A12,원자재구매리스트!$A:$Z,원자재구매리스트!M$1,FALSE))</f>
        <v>0</v>
      </c>
      <c r="O12" s="408">
        <f>IF(ISERROR(VLOOKUP($A12,원자재구매리스트!$A:$Z,원자재구매리스트!N$1,FALSE))=TRUE,"",VLOOKUP($A12,원자재구매리스트!$A:$Z,원자재구매리스트!N$1,FALSE))</f>
        <v>0</v>
      </c>
      <c r="P12" s="413">
        <f>IF(B12="",0,SUMIF(기획현황!$D:$D,원자재구매정보!$B12,기획현황!$AF:$AF))</f>
        <v>0</v>
      </c>
      <c r="Q12" s="379" t="str">
        <f>IF(ISERROR(VLOOKUP($B12,기획현황!$D:$BR,기획현황!$AM$1+2,FALSE))=TRUE,"",VLOOKUP($B12,기획현황!$D:$BR,기획현황!$AM$1+2,FALSE))</f>
        <v/>
      </c>
      <c r="R12" s="738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79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9" t="str">
        <f>IF(ISERROR(VLOOKUP($B12,기획현황!$D:$BR,기획현황!$AV$1+2,FALSE))=TRUE,"",VLOOKUP($B12,기획현황!$D:$BR,기획현황!$AV$1+2,FALSE))</f>
        <v/>
      </c>
      <c r="U12" s="443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4">
        <f t="shared" si="9"/>
        <v>0</v>
      </c>
      <c r="W12" s="421" t="str">
        <f>IF(ISERROR(VLOOKUP($B12,기획현황!$D:$BR,기획현황!$AY$1+2,FALSE))=TRUE,"",VLOOKUP($B12,기획현황!$D:$BR,기획현황!$AY$1+2,FALSE))</f>
        <v/>
      </c>
      <c r="X12" s="422" t="str">
        <f>IF(ISERROR(VLOOKUP($B12,기획현황!$D:$BR,기획현황!$BB$1+2,FALSE))=TRUE,"",VLOOKUP($B12,기획현황!$D:$BR,기획현황!$BB$1+2,FALSE))</f>
        <v/>
      </c>
      <c r="Y12" s="428">
        <f>IF(ISERROR(VLOOKUP($D12,원자재구매리스트!$D:$Z,원자재구매리스트!O$1-3,FALSE))=TRUE,0,VLOOKUP($D12,원자재구매리스트!$D:$Z,원자재구매리스트!O$1-3,FALSE))</f>
        <v>0</v>
      </c>
      <c r="Z12" s="352">
        <f>IF(ISERROR(VLOOKUP($D12,원자재구매리스트!$D:$Z,원자재구매리스트!P$1-3,FALSE))=TRUE,0,VLOOKUP($D12,원자재구매리스트!$D:$Z,원자재구매리스트!P$1-3,FALSE))</f>
        <v>0</v>
      </c>
      <c r="AA12" s="353">
        <f>IF(ISERROR(VLOOKUP($D12,원자재구매리스트!$D:$Z,원자재구매리스트!R$1-3,FALSE))=TRUE,0,VLOOKUP($D12,원자재구매리스트!$D:$Z,원자재구매리스트!R$1-3,FALSE))</f>
        <v>0</v>
      </c>
      <c r="AB12" s="353">
        <f>IF(ISERROR(VLOOKUP($D12,원자재구매리스트!$D:$Z,원자재구매리스트!T$1-3,FALSE))=TRUE,0,VLOOKUP($D12,원자재구매리스트!$D:$Z,원자재구매리스트!T$1-3,FALSE))</f>
        <v>0</v>
      </c>
      <c r="AC12" s="351">
        <f>IF(ISERROR(VLOOKUP($D12,원자재구매리스트!$D:$Z,원자재구매리스트!U$1-3,FALSE))=TRUE,0,VLOOKUP($D12,원자재구매리스트!$D:$Z,원자재구매리스트!U$1-3,FALSE))</f>
        <v>0</v>
      </c>
      <c r="AD12" s="354">
        <f>IF(ISERROR(VLOOKUP($D12,원자재구매리스트!$D:$Z,원자재구매리스트!Z$1-3,FALSE))=TRUE,0,VLOOKUP($D12,원자재구매리스트!$D:$Z,원자재구매리스트!Z$1-3,FALSE))</f>
        <v>0</v>
      </c>
      <c r="AE12" s="749">
        <f>IF(ISERROR(VLOOKUP($D12,원자재구매리스트!$D:$Z,원자재구매리스트!X$1-3,FALSE))=TRUE,0,VLOOKUP($D12,원자재구매리스트!$D:$Z,원자재구매리스트!X$1-3,FALSE))</f>
        <v>0</v>
      </c>
      <c r="AF12" s="752">
        <f>(AB12*1.1)*AE12</f>
        <v>0</v>
      </c>
      <c r="AG12" s="752">
        <f t="shared" si="8"/>
        <v>0</v>
      </c>
      <c r="AH12" s="371"/>
    </row>
    <row r="13" spans="1:34" s="325" customFormat="1" ht="52.5" customHeight="1">
      <c r="A13" s="331">
        <f t="shared" si="0"/>
        <v>6</v>
      </c>
      <c r="B13" s="349" t="str">
        <f t="shared" si="1"/>
        <v>DPK-QF-110</v>
      </c>
      <c r="C13" s="304">
        <f t="shared" si="2"/>
        <v>5</v>
      </c>
      <c r="D13" s="304" t="str">
        <f t="shared" si="3"/>
        <v>DPK-QF-1105</v>
      </c>
      <c r="E13" s="392">
        <f t="shared" si="4"/>
        <v>0</v>
      </c>
      <c r="F13" s="392">
        <f t="shared" si="5"/>
        <v>0</v>
      </c>
      <c r="G13" s="392">
        <f t="shared" si="6"/>
        <v>0</v>
      </c>
      <c r="H13" s="332"/>
      <c r="I13" s="404">
        <f t="shared" si="7"/>
        <v>0</v>
      </c>
      <c r="J13" s="407" t="str">
        <f>IF(ISERROR(VLOOKUP(MID($O13,1,3),CODE!$B:$G,CODE!$C$1,FALSE))=TRUE,"",VLOOKUP(MID($O13,1,3),CODE!$B:$G,CODE!$C$1,FALSE))</f>
        <v/>
      </c>
      <c r="K13" s="377" t="str">
        <f>IF(ISERROR(VLOOKUP(MID($O13,4,2),CODE!$K:$P,CODE!$L$1,FALSE))=TRUE,"",VLOOKUP(MID($O13,4,2),CODE!$K:$P,CODE!$L$1,FALSE))</f>
        <v/>
      </c>
      <c r="L13" s="377" t="str">
        <f>IF(ISERROR(VLOOKUP($B13,기획현황!$D:$BR,기획현황!$R$1+2,FALSE))=TRUE,"",VLOOKUP($B13,기획현황!$D:$BR,기획현황!$R$1+2,FALSE))</f>
        <v/>
      </c>
      <c r="M13" s="378"/>
      <c r="N13" s="377">
        <f>IF(ISERROR(VLOOKUP($A13,원자재구매리스트!$A:$Z,원자재구매리스트!M$1,FALSE))=TRUE,"",VLOOKUP($A13,원자재구매리스트!$A:$Z,원자재구매리스트!M$1,FALSE))</f>
        <v>0</v>
      </c>
      <c r="O13" s="408">
        <f>IF(ISERROR(VLOOKUP($A13,원자재구매리스트!$A:$Z,원자재구매리스트!N$1,FALSE))=TRUE,"",VLOOKUP($A13,원자재구매리스트!$A:$Z,원자재구매리스트!N$1,FALSE))</f>
        <v>0</v>
      </c>
      <c r="P13" s="413">
        <f>IF(B13="",0,SUMIF(기획현황!$D:$D,원자재구매정보!$B13,기획현황!$AF:$AF))</f>
        <v>0</v>
      </c>
      <c r="Q13" s="379" t="str">
        <f>IF(ISERROR(VLOOKUP($B13,기획현황!$D:$BR,기획현황!$AM$1+2,FALSE))=TRUE,"",VLOOKUP($B13,기획현황!$D:$BR,기획현황!$AM$1+2,FALSE))</f>
        <v/>
      </c>
      <c r="R13" s="738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79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9" t="str">
        <f>IF(ISERROR(VLOOKUP($B13,기획현황!$D:$BR,기획현황!$AV$1+2,FALSE))=TRUE,"",VLOOKUP($B13,기획현황!$D:$BR,기획현황!$AV$1+2,FALSE))</f>
        <v/>
      </c>
      <c r="U13" s="443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4">
        <f t="shared" si="9"/>
        <v>0</v>
      </c>
      <c r="W13" s="421" t="str">
        <f>IF(ISERROR(VLOOKUP($B13,기획현황!$D:$BR,기획현황!$AY$1+2,FALSE))=TRUE,"",VLOOKUP($B13,기획현황!$D:$BR,기획현황!$AY$1+2,FALSE))</f>
        <v/>
      </c>
      <c r="X13" s="422" t="str">
        <f>IF(ISERROR(VLOOKUP($B13,기획현황!$D:$BR,기획현황!$BB$1+2,FALSE))=TRUE,"",VLOOKUP($B13,기획현황!$D:$BR,기획현황!$BB$1+2,FALSE))</f>
        <v/>
      </c>
      <c r="Y13" s="428">
        <f>IF(ISERROR(VLOOKUP($D13,원자재구매리스트!$D:$Y,원자재구매리스트!O$1-3,FALSE))=TRUE,0,VLOOKUP($D13,원자재구매리스트!$D:$Y,원자재구매리스트!O$1-3,FALSE))</f>
        <v>0</v>
      </c>
      <c r="Z13" s="352">
        <f>IF(ISERROR(VLOOKUP($D13,원자재구매리스트!$D:$Y,원자재구매리스트!P$1-3,FALSE))=TRUE,0,VLOOKUP($D13,원자재구매리스트!$D:$Y,원자재구매리스트!P$1-3,FALSE))</f>
        <v>0</v>
      </c>
      <c r="AA13" s="353">
        <f>IF(ISERROR(VLOOKUP($D13,원자재구매리스트!$D:$Y,원자재구매리스트!R$1-3,FALSE))=TRUE,0,VLOOKUP($D13,원자재구매리스트!$D:$Y,원자재구매리스트!R$1-3,FALSE))</f>
        <v>0</v>
      </c>
      <c r="AB13" s="353">
        <f>IF(ISERROR(VLOOKUP($D13,원자재구매리스트!$D:$Y,원자재구매리스트!T$1-3,FALSE))=TRUE,0,VLOOKUP($D13,원자재구매리스트!$D:$Y,원자재구매리스트!T$1-3,FALSE))</f>
        <v>0</v>
      </c>
      <c r="AC13" s="351">
        <f>IF(ISERROR(VLOOKUP($D13,원자재구매리스트!$D:$Y,원자재구매리스트!U$1-3,FALSE))=TRUE,0,VLOOKUP($D13,원자재구매리스트!$D:$Y,원자재구매리스트!U$1-3,FALSE))</f>
        <v>0</v>
      </c>
      <c r="AD13" s="354">
        <f>IF(ISERROR(VLOOKUP($D13,원자재구매리스트!$D:$Z,원자재구매리스트!Z$1-3,FALSE))=TRUE,0,VLOOKUP($D13,원자재구매리스트!$D:$Z,원자재구매리스트!Z$1-3,FALSE))</f>
        <v>0</v>
      </c>
      <c r="AE13" s="749">
        <f>IF(ISERROR(VLOOKUP($D13,원자재구매리스트!$D:$Y,원자재구매리스트!X$1-3,FALSE))=TRUE,0,VLOOKUP($D13,원자재구매리스트!$D:$Y,원자재구매리스트!X$1-3,FALSE))</f>
        <v>0</v>
      </c>
      <c r="AF13" s="752">
        <f t="shared" ref="AF13:AF72" si="10">(AB13*1.1)*AE13</f>
        <v>0</v>
      </c>
      <c r="AG13" s="752">
        <f t="shared" si="8"/>
        <v>0</v>
      </c>
    </row>
    <row r="14" spans="1:34" s="325" customFormat="1" ht="52.5" customHeight="1">
      <c r="A14" s="331">
        <f t="shared" si="0"/>
        <v>7</v>
      </c>
      <c r="B14" s="349" t="str">
        <f t="shared" si="1"/>
        <v>DPK-QF-110</v>
      </c>
      <c r="C14" s="304">
        <f t="shared" si="2"/>
        <v>6</v>
      </c>
      <c r="D14" s="304" t="str">
        <f t="shared" si="3"/>
        <v>DPK-QF-1106</v>
      </c>
      <c r="E14" s="392">
        <f t="shared" si="4"/>
        <v>0</v>
      </c>
      <c r="F14" s="392">
        <f t="shared" si="5"/>
        <v>0</v>
      </c>
      <c r="G14" s="392">
        <f t="shared" si="6"/>
        <v>0</v>
      </c>
      <c r="H14" s="332"/>
      <c r="I14" s="404">
        <f t="shared" si="7"/>
        <v>0</v>
      </c>
      <c r="J14" s="407" t="str">
        <f>IF(ISERROR(VLOOKUP(MID($O14,1,3),CODE!$B:$G,CODE!$C$1,FALSE))=TRUE,"",VLOOKUP(MID($O14,1,3),CODE!$B:$G,CODE!$C$1,FALSE))</f>
        <v/>
      </c>
      <c r="K14" s="377" t="str">
        <f>IF(ISERROR(VLOOKUP(MID($O14,4,2),CODE!$K:$P,CODE!$L$1,FALSE))=TRUE,"",VLOOKUP(MID($O14,4,2),CODE!$K:$P,CODE!$L$1,FALSE))</f>
        <v/>
      </c>
      <c r="L14" s="377" t="str">
        <f>IF(ISERROR(VLOOKUP($B14,기획현황!$D:$BR,기획현황!$R$1+2,FALSE))=TRUE,"",VLOOKUP($B14,기획현황!$D:$BR,기획현황!$R$1+2,FALSE))</f>
        <v/>
      </c>
      <c r="M14" s="378"/>
      <c r="N14" s="377">
        <f>IF(ISERROR(VLOOKUP($A14,원자재구매리스트!$A:$Z,원자재구매리스트!M$1,FALSE))=TRUE,"",VLOOKUP($A14,원자재구매리스트!$A:$Z,원자재구매리스트!M$1,FALSE))</f>
        <v>0</v>
      </c>
      <c r="O14" s="408">
        <f>IF(ISERROR(VLOOKUP($A14,원자재구매리스트!$A:$Z,원자재구매리스트!N$1,FALSE))=TRUE,"",VLOOKUP($A14,원자재구매리스트!$A:$Z,원자재구매리스트!N$1,FALSE))</f>
        <v>0</v>
      </c>
      <c r="P14" s="413">
        <f>IF(B14="",0,SUMIF(기획현황!$D:$D,원자재구매정보!$B14,기획현황!$AF:$AF))</f>
        <v>0</v>
      </c>
      <c r="Q14" s="379" t="str">
        <f>IF(ISERROR(VLOOKUP($B14,기획현황!$D:$BR,기획현황!$AM$1+2,FALSE))=TRUE,"",VLOOKUP($B14,기획현황!$D:$BR,기획현황!$AM$1+2,FALSE))</f>
        <v/>
      </c>
      <c r="R14" s="738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79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9" t="str">
        <f>IF(ISERROR(VLOOKUP($B14,기획현황!$D:$BR,기획현황!$AV$1+2,FALSE))=TRUE,"",VLOOKUP($B14,기획현황!$D:$BR,기획현황!$AV$1+2,FALSE))</f>
        <v/>
      </c>
      <c r="U14" s="443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4">
        <f>IF(ISERROR(Q14/(U14*1.1))=TRUE,0,Q14/(U14*1.1))</f>
        <v>0</v>
      </c>
      <c r="W14" s="1317" t="str">
        <f>IF(ISERROR(VLOOKUP($B14,기획현황!$D:$BR,기획현황!$AY$1+2,FALSE))=TRUE,"",VLOOKUP($B14,기획현황!$D:$BR,기획현황!$AY$1+2,FALSE))</f>
        <v/>
      </c>
      <c r="X14" s="422" t="str">
        <f>IF(ISERROR(VLOOKUP($B14,기획현황!$D:$BR,기획현황!$BB$1+2,FALSE))=TRUE,"",VLOOKUP($B14,기획현황!$D:$BR,기획현황!$BB$1+2,FALSE))</f>
        <v/>
      </c>
      <c r="Y14" s="428">
        <f>IF(ISERROR(VLOOKUP($D14,원자재구매리스트!$D:$Y,원자재구매리스트!O$1-3,FALSE))=TRUE,0,VLOOKUP($D14,원자재구매리스트!$D:$Y,원자재구매리스트!O$1-3,FALSE))</f>
        <v>0</v>
      </c>
      <c r="Z14" s="352">
        <f>IF(ISERROR(VLOOKUP($D14,원자재구매리스트!$D:$Y,원자재구매리스트!P$1-3,FALSE))=TRUE,0,VLOOKUP($D14,원자재구매리스트!$D:$Y,원자재구매리스트!P$1-3,FALSE))</f>
        <v>0</v>
      </c>
      <c r="AA14" s="353">
        <f>IF(ISERROR(VLOOKUP($D14,원자재구매리스트!$D:$Y,원자재구매리스트!R$1-3,FALSE))=TRUE,0,VLOOKUP($D14,원자재구매리스트!$D:$Y,원자재구매리스트!R$1-3,FALSE))</f>
        <v>0</v>
      </c>
      <c r="AB14" s="353">
        <f>IF(ISERROR(VLOOKUP($D14,원자재구매리스트!$D:$Y,원자재구매리스트!T$1-3,FALSE))=TRUE,0,VLOOKUP($D14,원자재구매리스트!$D:$Y,원자재구매리스트!T$1-3,FALSE))</f>
        <v>0</v>
      </c>
      <c r="AC14" s="351">
        <f>IF(ISERROR(VLOOKUP($D14,원자재구매리스트!$D:$Y,원자재구매리스트!U$1-3,FALSE))=TRUE,0,VLOOKUP($D14,원자재구매리스트!$D:$Y,원자재구매리스트!U$1-3,FALSE))</f>
        <v>0</v>
      </c>
      <c r="AD14" s="354">
        <f>IF(ISERROR(VLOOKUP($D14,원자재구매리스트!$D:$Z,원자재구매리스트!Z$1-3,FALSE))=TRUE,0,VLOOKUP($D14,원자재구매리스트!$D:$Z,원자재구매리스트!Z$1-3,FALSE))</f>
        <v>0</v>
      </c>
      <c r="AE14" s="749">
        <f>IF(ISERROR(VLOOKUP($D14,원자재구매리스트!$D:$Y,원자재구매리스트!X$1-3,FALSE))=TRUE,0,VLOOKUP($D14,원자재구매리스트!$D:$Y,원자재구매리스트!X$1-3,FALSE))</f>
        <v>0</v>
      </c>
      <c r="AF14" s="752">
        <f t="shared" si="10"/>
        <v>0</v>
      </c>
      <c r="AG14" s="752">
        <f t="shared" si="8"/>
        <v>0</v>
      </c>
    </row>
    <row r="15" spans="1:34" s="325" customFormat="1" ht="52.5" customHeight="1">
      <c r="A15" s="331">
        <f t="shared" si="0"/>
        <v>8</v>
      </c>
      <c r="B15" s="349" t="str">
        <f t="shared" si="1"/>
        <v>DPK-QF-110</v>
      </c>
      <c r="C15" s="304">
        <f t="shared" si="2"/>
        <v>7</v>
      </c>
      <c r="D15" s="304" t="str">
        <f t="shared" si="3"/>
        <v>DPK-QF-1107</v>
      </c>
      <c r="E15" s="392">
        <f t="shared" si="4"/>
        <v>0</v>
      </c>
      <c r="F15" s="392">
        <f t="shared" si="5"/>
        <v>0</v>
      </c>
      <c r="G15" s="392">
        <f t="shared" si="6"/>
        <v>0</v>
      </c>
      <c r="H15" s="332"/>
      <c r="I15" s="404">
        <f t="shared" si="7"/>
        <v>0</v>
      </c>
      <c r="J15" s="407" t="str">
        <f>IF(ISERROR(VLOOKUP(MID($O15,1,3),CODE!$B:$G,CODE!$C$1,FALSE))=TRUE,"",VLOOKUP(MID($O15,1,3),CODE!$B:$G,CODE!$C$1,FALSE))</f>
        <v/>
      </c>
      <c r="K15" s="377" t="str">
        <f>IF(ISERROR(VLOOKUP(MID($O15,4,2),CODE!$K:$P,CODE!$L$1,FALSE))=TRUE,"",VLOOKUP(MID($O15,4,2),CODE!$K:$P,CODE!$L$1,FALSE))</f>
        <v/>
      </c>
      <c r="L15" s="377" t="str">
        <f>IF(ISERROR(VLOOKUP($B15,기획현황!$D:$BR,기획현황!$R$1+2,FALSE))=TRUE,"",VLOOKUP($B15,기획현황!$D:$BR,기획현황!$R$1+2,FALSE))</f>
        <v/>
      </c>
      <c r="M15" s="378"/>
      <c r="N15" s="377">
        <f>IF(ISERROR(VLOOKUP($A15,원자재구매리스트!$A:$Z,원자재구매리스트!M$1,FALSE))=TRUE,"",VLOOKUP($A15,원자재구매리스트!$A:$Z,원자재구매리스트!M$1,FALSE))</f>
        <v>0</v>
      </c>
      <c r="O15" s="408">
        <f>IF(ISERROR(VLOOKUP($A15,원자재구매리스트!$A:$Z,원자재구매리스트!N$1,FALSE))=TRUE,"",VLOOKUP($A15,원자재구매리스트!$A:$Z,원자재구매리스트!N$1,FALSE))</f>
        <v>0</v>
      </c>
      <c r="P15" s="413">
        <f>IF(B15="",0,SUMIF(기획현황!$D:$D,원자재구매정보!$B15,기획현황!$AF:$AF))</f>
        <v>0</v>
      </c>
      <c r="Q15" s="379" t="str">
        <f>IF(ISERROR(VLOOKUP($B15,기획현황!$D:$BR,기획현황!$AM$1+2,FALSE))=TRUE,"",VLOOKUP($B15,기획현황!$D:$BR,기획현황!$AM$1+2,FALSE))</f>
        <v/>
      </c>
      <c r="R15" s="738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79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39" t="str">
        <f>IF(ISERROR(VLOOKUP($B15,기획현황!$D:$BR,기획현황!$AV$1+2,FALSE))=TRUE,"",VLOOKUP($B15,기획현황!$D:$BR,기획현황!$AV$1+2,FALSE))</f>
        <v/>
      </c>
      <c r="U15" s="443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4">
        <f t="shared" si="9"/>
        <v>0</v>
      </c>
      <c r="W15" s="421" t="str">
        <f>IF(ISERROR(VLOOKUP($B15,기획현황!$D:$BR,기획현황!$AY$1+2,FALSE))=TRUE,"",VLOOKUP($B15,기획현황!$D:$BR,기획현황!$AY$1+2,FALSE))</f>
        <v/>
      </c>
      <c r="X15" s="422" t="str">
        <f>IF(ISERROR(VLOOKUP($B15,기획현황!$D:$BR,기획현황!$BB$1+2,FALSE))=TRUE,"",VLOOKUP($B15,기획현황!$D:$BR,기획현황!$BB$1+2,FALSE))</f>
        <v/>
      </c>
      <c r="Y15" s="428">
        <f>IF(ISERROR(VLOOKUP($D15,원자재구매리스트!$D:$Y,원자재구매리스트!O$1-3,FALSE))=TRUE,0,VLOOKUP($D15,원자재구매리스트!$D:$Y,원자재구매리스트!O$1-3,FALSE))</f>
        <v>0</v>
      </c>
      <c r="Z15" s="352">
        <f>IF(ISERROR(VLOOKUP($D15,원자재구매리스트!$D:$Y,원자재구매리스트!P$1-3,FALSE))=TRUE,0,VLOOKUP($D15,원자재구매리스트!$D:$Y,원자재구매리스트!P$1-3,FALSE))</f>
        <v>0</v>
      </c>
      <c r="AA15" s="353">
        <f>IF(ISERROR(VLOOKUP($D15,원자재구매리스트!$D:$Y,원자재구매리스트!R$1-3,FALSE))=TRUE,0,VLOOKUP($D15,원자재구매리스트!$D:$Y,원자재구매리스트!R$1-3,FALSE))</f>
        <v>0</v>
      </c>
      <c r="AB15" s="353">
        <f>IF(ISERROR(VLOOKUP($D15,원자재구매리스트!$D:$Y,원자재구매리스트!T$1-3,FALSE))=TRUE,0,VLOOKUP($D15,원자재구매리스트!$D:$Y,원자재구매리스트!T$1-3,FALSE))</f>
        <v>0</v>
      </c>
      <c r="AC15" s="351">
        <f>IF(ISERROR(VLOOKUP($D15,원자재구매리스트!$D:$Y,원자재구매리스트!U$1-3,FALSE))=TRUE,0,VLOOKUP($D15,원자재구매리스트!$D:$Y,원자재구매리스트!U$1-3,FALSE))</f>
        <v>0</v>
      </c>
      <c r="AD15" s="354">
        <f>IF(ISERROR(VLOOKUP($D15,원자재구매리스트!$D:$Z,원자재구매리스트!Z$1-3,FALSE))=TRUE,0,VLOOKUP($D15,원자재구매리스트!$D:$Z,원자재구매리스트!Z$1-3,FALSE))</f>
        <v>0</v>
      </c>
      <c r="AE15" s="749">
        <f>IF(ISERROR(VLOOKUP($D15,원자재구매리스트!$D:$Y,원자재구매리스트!X$1-3,FALSE))=TRUE,0,VLOOKUP($D15,원자재구매리스트!$D:$Y,원자재구매리스트!X$1-3,FALSE))</f>
        <v>0</v>
      </c>
      <c r="AF15" s="752">
        <f t="shared" si="10"/>
        <v>0</v>
      </c>
      <c r="AG15" s="752">
        <f t="shared" si="8"/>
        <v>0</v>
      </c>
    </row>
    <row r="16" spans="1:34" s="325" customFormat="1" ht="52.5" customHeight="1">
      <c r="A16" s="331">
        <f t="shared" si="0"/>
        <v>9</v>
      </c>
      <c r="B16" s="349" t="str">
        <f t="shared" si="1"/>
        <v>DPK-QF-110</v>
      </c>
      <c r="C16" s="304">
        <f t="shared" si="2"/>
        <v>8</v>
      </c>
      <c r="D16" s="304" t="str">
        <f t="shared" si="3"/>
        <v>DPK-QF-1108</v>
      </c>
      <c r="E16" s="392">
        <f t="shared" si="4"/>
        <v>0</v>
      </c>
      <c r="F16" s="392">
        <f t="shared" si="5"/>
        <v>0</v>
      </c>
      <c r="G16" s="392">
        <f t="shared" si="6"/>
        <v>0</v>
      </c>
      <c r="H16" s="332"/>
      <c r="I16" s="404">
        <f t="shared" si="7"/>
        <v>0</v>
      </c>
      <c r="J16" s="407" t="str">
        <f>IF(ISERROR(VLOOKUP(MID($O16,1,3),CODE!$B:$G,CODE!$C$1,FALSE))=TRUE,"",VLOOKUP(MID($O16,1,3),CODE!$B:$G,CODE!$C$1,FALSE))</f>
        <v/>
      </c>
      <c r="K16" s="377" t="str">
        <f>IF(ISERROR(VLOOKUP(MID($O16,4,2),CODE!$K:$P,CODE!$L$1,FALSE))=TRUE,"",VLOOKUP(MID($O16,4,2),CODE!$K:$P,CODE!$L$1,FALSE))</f>
        <v/>
      </c>
      <c r="L16" s="377" t="str">
        <f>IF(ISERROR(VLOOKUP($B16,기획현황!$D:$BR,기획현황!$R$1+2,FALSE))=TRUE,"",VLOOKUP($B16,기획현황!$D:$BR,기획현황!$R$1+2,FALSE))</f>
        <v/>
      </c>
      <c r="M16" s="378"/>
      <c r="N16" s="377">
        <f>IF(ISERROR(VLOOKUP($A16,원자재구매리스트!$A:$Z,원자재구매리스트!M$1,FALSE))=TRUE,"",VLOOKUP($A16,원자재구매리스트!$A:$Z,원자재구매리스트!M$1,FALSE))</f>
        <v>0</v>
      </c>
      <c r="O16" s="408">
        <f>IF(ISERROR(VLOOKUP($A16,원자재구매리스트!$A:$Z,원자재구매리스트!N$1,FALSE))=TRUE,"",VLOOKUP($A16,원자재구매리스트!$A:$Z,원자재구매리스트!N$1,FALSE))</f>
        <v>0</v>
      </c>
      <c r="P16" s="413">
        <f>IF(B16="",0,SUMIF(기획현황!$D:$D,원자재구매정보!$B16,기획현황!$AF:$AF))</f>
        <v>0</v>
      </c>
      <c r="Q16" s="379" t="str">
        <f>IF(ISERROR(VLOOKUP($B16,기획현황!$D:$BR,기획현황!$AM$1+2,FALSE))=TRUE,"",VLOOKUP($B16,기획현황!$D:$BR,기획현황!$AM$1+2,FALSE))</f>
        <v/>
      </c>
      <c r="R16" s="738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79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9" t="str">
        <f>IF(ISERROR(VLOOKUP($B16,기획현황!$D:$BR,기획현황!$AV$1+2,FALSE))=TRUE,"",VLOOKUP($B16,기획현황!$D:$BR,기획현황!$AV$1+2,FALSE))</f>
        <v/>
      </c>
      <c r="U16" s="443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4">
        <f t="shared" si="9"/>
        <v>0</v>
      </c>
      <c r="W16" s="421" t="str">
        <f>IF(ISERROR(VLOOKUP($B16,기획현황!$D:$BR,기획현황!$AY$1+2,FALSE))=TRUE,"",VLOOKUP($B16,기획현황!$D:$BR,기획현황!$AY$1+2,FALSE))</f>
        <v/>
      </c>
      <c r="X16" s="422" t="str">
        <f>IF(ISERROR(VLOOKUP($B16,기획현황!$D:$BR,기획현황!$BB$1+2,FALSE))=TRUE,"",VLOOKUP($B16,기획현황!$D:$BR,기획현황!$BB$1+2,FALSE))</f>
        <v/>
      </c>
      <c r="Y16" s="428">
        <f>IF(ISERROR(VLOOKUP($D16,원자재구매리스트!$D:$Y,원자재구매리스트!O$1-3,FALSE))=TRUE,0,VLOOKUP($D16,원자재구매리스트!$D:$Y,원자재구매리스트!O$1-3,FALSE))</f>
        <v>0</v>
      </c>
      <c r="Z16" s="352">
        <f>IF(ISERROR(VLOOKUP($D16,원자재구매리스트!$D:$Y,원자재구매리스트!P$1-3,FALSE))=TRUE,0,VLOOKUP($D16,원자재구매리스트!$D:$Y,원자재구매리스트!P$1-3,FALSE))</f>
        <v>0</v>
      </c>
      <c r="AA16" s="353">
        <f>IF(ISERROR(VLOOKUP($D16,원자재구매리스트!$D:$Y,원자재구매리스트!R$1-3,FALSE))=TRUE,0,VLOOKUP($D16,원자재구매리스트!$D:$Y,원자재구매리스트!R$1-3,FALSE))</f>
        <v>0</v>
      </c>
      <c r="AB16" s="353">
        <f>IF(ISERROR(VLOOKUP($D16,원자재구매리스트!$D:$Y,원자재구매리스트!T$1-3,FALSE))=TRUE,0,VLOOKUP($D16,원자재구매리스트!$D:$Y,원자재구매리스트!T$1-3,FALSE))</f>
        <v>0</v>
      </c>
      <c r="AC16" s="351">
        <f>IF(ISERROR(VLOOKUP($D16,원자재구매리스트!$D:$Y,원자재구매리스트!U$1-3,FALSE))=TRUE,0,VLOOKUP($D16,원자재구매리스트!$D:$Y,원자재구매리스트!U$1-3,FALSE))</f>
        <v>0</v>
      </c>
      <c r="AD16" s="354">
        <f>IF(ISERROR(VLOOKUP($D16,원자재구매리스트!$D:$Z,원자재구매리스트!Z$1-3,FALSE))=TRUE,0,VLOOKUP($D16,원자재구매리스트!$D:$Z,원자재구매리스트!Z$1-3,FALSE))</f>
        <v>0</v>
      </c>
      <c r="AE16" s="749">
        <f>IF(ISERROR(VLOOKUP($D16,원자재구매리스트!$D:$Y,원자재구매리스트!X$1-3,FALSE))=TRUE,0,VLOOKUP($D16,원자재구매리스트!$D:$Y,원자재구매리스트!X$1-3,FALSE))</f>
        <v>0</v>
      </c>
      <c r="AF16" s="752">
        <f t="shared" si="10"/>
        <v>0</v>
      </c>
      <c r="AG16" s="752">
        <f t="shared" si="8"/>
        <v>0</v>
      </c>
    </row>
    <row r="17" spans="1:33" s="325" customFormat="1" ht="52.5" customHeight="1">
      <c r="A17" s="331">
        <f t="shared" si="0"/>
        <v>10</v>
      </c>
      <c r="B17" s="349" t="str">
        <f t="shared" si="1"/>
        <v>DPK-QF-110</v>
      </c>
      <c r="C17" s="304">
        <f t="shared" si="2"/>
        <v>9</v>
      </c>
      <c r="D17" s="304" t="str">
        <f t="shared" si="3"/>
        <v>DPK-QF-1109</v>
      </c>
      <c r="E17" s="392">
        <f t="shared" si="4"/>
        <v>0</v>
      </c>
      <c r="F17" s="392">
        <f t="shared" si="5"/>
        <v>0</v>
      </c>
      <c r="G17" s="392">
        <f t="shared" si="6"/>
        <v>0</v>
      </c>
      <c r="H17" s="332"/>
      <c r="I17" s="404">
        <f t="shared" si="7"/>
        <v>0</v>
      </c>
      <c r="J17" s="407" t="str">
        <f>IF(ISERROR(VLOOKUP(MID($O17,1,3),CODE!$B:$G,CODE!$C$1,FALSE))=TRUE,"",VLOOKUP(MID($O17,1,3),CODE!$B:$G,CODE!$C$1,FALSE))</f>
        <v/>
      </c>
      <c r="K17" s="377" t="str">
        <f>IF(ISERROR(VLOOKUP(MID($O17,4,2),CODE!$K:$P,CODE!$L$1,FALSE))=TRUE,"",VLOOKUP(MID($O17,4,2),CODE!$K:$P,CODE!$L$1,FALSE))</f>
        <v/>
      </c>
      <c r="L17" s="377" t="str">
        <f>IF(ISERROR(VLOOKUP($B17,기획현황!$D:$BR,기획현황!$R$1+2,FALSE))=TRUE,"",VLOOKUP($B17,기획현황!$D:$BR,기획현황!$R$1+2,FALSE))</f>
        <v/>
      </c>
      <c r="M17" s="378"/>
      <c r="N17" s="377">
        <f>IF(ISERROR(VLOOKUP($A17,원자재구매리스트!$A:$Z,원자재구매리스트!M$1,FALSE))=TRUE,"",VLOOKUP($A17,원자재구매리스트!$A:$Z,원자재구매리스트!M$1,FALSE))</f>
        <v>0</v>
      </c>
      <c r="O17" s="408">
        <f>IF(ISERROR(VLOOKUP($A17,원자재구매리스트!$A:$Z,원자재구매리스트!N$1,FALSE))=TRUE,"",VLOOKUP($A17,원자재구매리스트!$A:$Z,원자재구매리스트!N$1,FALSE))</f>
        <v>0</v>
      </c>
      <c r="P17" s="413">
        <f>IF(B17="",0,SUMIF(기획현황!$D:$D,원자재구매정보!$B17,기획현황!$AF:$AF))</f>
        <v>0</v>
      </c>
      <c r="Q17" s="379" t="str">
        <f>IF(ISERROR(VLOOKUP($B17,기획현황!$D:$BR,기획현황!$AM$1+2,FALSE))=TRUE,"",VLOOKUP($B17,기획현황!$D:$BR,기획현황!$AM$1+2,FALSE))</f>
        <v/>
      </c>
      <c r="R17" s="738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79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9" t="str">
        <f>IF(ISERROR(VLOOKUP($B17,기획현황!$D:$BR,기획현황!$AV$1+2,FALSE))=TRUE,"",VLOOKUP($B17,기획현황!$D:$BR,기획현황!$AV$1+2,FALSE))</f>
        <v/>
      </c>
      <c r="U17" s="443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4">
        <f t="shared" si="9"/>
        <v>0</v>
      </c>
      <c r="W17" s="421" t="str">
        <f>IF(ISERROR(VLOOKUP($B17,기획현황!$D:$BR,기획현황!$AY$1+2,FALSE))=TRUE,"",VLOOKUP($B17,기획현황!$D:$BR,기획현황!$AY$1+2,FALSE))</f>
        <v/>
      </c>
      <c r="X17" s="422" t="str">
        <f>IF(ISERROR(VLOOKUP($B17,기획현황!$D:$BR,기획현황!$BB$1+2,FALSE))=TRUE,"",VLOOKUP($B17,기획현황!$D:$BR,기획현황!$BB$1+2,FALSE))</f>
        <v/>
      </c>
      <c r="Y17" s="428">
        <f>IF(ISERROR(VLOOKUP($D17,원자재구매리스트!$D:$Y,원자재구매리스트!O$1-3,FALSE))=TRUE,0,VLOOKUP($D17,원자재구매리스트!$D:$Y,원자재구매리스트!O$1-3,FALSE))</f>
        <v>0</v>
      </c>
      <c r="Z17" s="352">
        <f>IF(ISERROR(VLOOKUP($D17,원자재구매리스트!$D:$Y,원자재구매리스트!P$1-3,FALSE))=TRUE,0,VLOOKUP($D17,원자재구매리스트!$D:$Y,원자재구매리스트!P$1-3,FALSE))</f>
        <v>0</v>
      </c>
      <c r="AA17" s="353">
        <f>IF(ISERROR(VLOOKUP($D17,원자재구매리스트!$D:$Y,원자재구매리스트!R$1-3,FALSE))=TRUE,0,VLOOKUP($D17,원자재구매리스트!$D:$Y,원자재구매리스트!R$1-3,FALSE))</f>
        <v>0</v>
      </c>
      <c r="AB17" s="353">
        <f>IF(ISERROR(VLOOKUP($D17,원자재구매리스트!$D:$Y,원자재구매리스트!T$1-3,FALSE))=TRUE,0,VLOOKUP($D17,원자재구매리스트!$D:$Y,원자재구매리스트!T$1-3,FALSE))</f>
        <v>0</v>
      </c>
      <c r="AC17" s="351">
        <f>IF(ISERROR(VLOOKUP($D17,원자재구매리스트!$D:$Y,원자재구매리스트!U$1-3,FALSE))=TRUE,0,VLOOKUP($D17,원자재구매리스트!$D:$Y,원자재구매리스트!U$1-3,FALSE))</f>
        <v>0</v>
      </c>
      <c r="AD17" s="354">
        <f>IF(ISERROR(VLOOKUP($D17,원자재구매리스트!$D:$Z,원자재구매리스트!Z$1-3,FALSE))=TRUE,0,VLOOKUP($D17,원자재구매리스트!$D:$Z,원자재구매리스트!Z$1-3,FALSE))</f>
        <v>0</v>
      </c>
      <c r="AE17" s="749">
        <f>IF(ISERROR(VLOOKUP($D17,원자재구매리스트!$D:$Y,원자재구매리스트!X$1-3,FALSE))=TRUE,0,VLOOKUP($D17,원자재구매리스트!$D:$Y,원자재구매리스트!X$1-3,FALSE))</f>
        <v>0</v>
      </c>
      <c r="AF17" s="752">
        <f t="shared" si="10"/>
        <v>0</v>
      </c>
      <c r="AG17" s="752">
        <f t="shared" si="8"/>
        <v>0</v>
      </c>
    </row>
    <row r="18" spans="1:33" s="325" customFormat="1" ht="52.5" customHeight="1">
      <c r="A18" s="331">
        <f t="shared" si="0"/>
        <v>11</v>
      </c>
      <c r="B18" s="349" t="str">
        <f t="shared" si="1"/>
        <v>DPK-QF-110</v>
      </c>
      <c r="C18" s="304">
        <f t="shared" si="2"/>
        <v>10</v>
      </c>
      <c r="D18" s="304" t="str">
        <f t="shared" si="3"/>
        <v>DPK-QF-11010</v>
      </c>
      <c r="E18" s="392">
        <f t="shared" si="4"/>
        <v>0</v>
      </c>
      <c r="F18" s="392">
        <f t="shared" si="5"/>
        <v>0</v>
      </c>
      <c r="G18" s="392">
        <f t="shared" si="6"/>
        <v>0</v>
      </c>
      <c r="H18" s="332"/>
      <c r="I18" s="404">
        <f t="shared" si="7"/>
        <v>0</v>
      </c>
      <c r="J18" s="407" t="str">
        <f>IF(ISERROR(VLOOKUP(MID($O18,1,3),CODE!$B:$G,CODE!$C$1,FALSE))=TRUE,"",VLOOKUP(MID($O18,1,3),CODE!$B:$G,CODE!$C$1,FALSE))</f>
        <v/>
      </c>
      <c r="K18" s="377" t="str">
        <f>IF(ISERROR(VLOOKUP(MID($O18,4,2),CODE!$K:$P,CODE!$L$1,FALSE))=TRUE,"",VLOOKUP(MID($O18,4,2),CODE!$K:$P,CODE!$L$1,FALSE))</f>
        <v/>
      </c>
      <c r="L18" s="377" t="str">
        <f>IF(ISERROR(VLOOKUP($B18,기획현황!$D:$BR,기획현황!$R$1+2,FALSE))=TRUE,"",VLOOKUP($B18,기획현황!$D:$BR,기획현황!$R$1+2,FALSE))</f>
        <v/>
      </c>
      <c r="M18" s="378"/>
      <c r="N18" s="377">
        <f>IF(ISERROR(VLOOKUP($A18,원자재구매리스트!$A:$Z,원자재구매리스트!M$1,FALSE))=TRUE,"",VLOOKUP($A18,원자재구매리스트!$A:$Z,원자재구매리스트!M$1,FALSE))</f>
        <v>0</v>
      </c>
      <c r="O18" s="408">
        <f>IF(ISERROR(VLOOKUP($A18,원자재구매리스트!$A:$Z,원자재구매리스트!N$1,FALSE))=TRUE,"",VLOOKUP($A18,원자재구매리스트!$A:$Z,원자재구매리스트!N$1,FALSE))</f>
        <v>0</v>
      </c>
      <c r="P18" s="413">
        <f>IF(B18="",0,SUMIF(기획현황!$D:$D,원자재구매정보!$B18,기획현황!$AF:$AF))</f>
        <v>0</v>
      </c>
      <c r="Q18" s="379" t="str">
        <f>IF(ISERROR(VLOOKUP($B18,기획현황!$D:$BR,기획현황!$AM$1+2,FALSE))=TRUE,"",VLOOKUP($B18,기획현황!$D:$BR,기획현황!$AM$1+2,FALSE))</f>
        <v/>
      </c>
      <c r="R18" s="738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79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9" t="str">
        <f>IF(ISERROR(VLOOKUP($B18,기획현황!$D:$BR,기획현황!$AV$1+2,FALSE))=TRUE,"",VLOOKUP($B18,기획현황!$D:$BR,기획현황!$AV$1+2,FALSE))</f>
        <v/>
      </c>
      <c r="U18" s="443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4">
        <f t="shared" si="9"/>
        <v>0</v>
      </c>
      <c r="W18" s="421" t="str">
        <f>IF(ISERROR(VLOOKUP($B18,기획현황!$D:$BR,기획현황!$AY$1+2,FALSE))=TRUE,"",VLOOKUP($B18,기획현황!$D:$BR,기획현황!$AY$1+2,FALSE))</f>
        <v/>
      </c>
      <c r="X18" s="422" t="str">
        <f>IF(ISERROR(VLOOKUP($B18,기획현황!$D:$BR,기획현황!$BB$1+2,FALSE))=TRUE,"",VLOOKUP($B18,기획현황!$D:$BR,기획현황!$BB$1+2,FALSE))</f>
        <v/>
      </c>
      <c r="Y18" s="428">
        <f>IF(ISERROR(VLOOKUP($D18,원자재구매리스트!$D:$Y,원자재구매리스트!O$1-3,FALSE))=TRUE,0,VLOOKUP($D18,원자재구매리스트!$D:$Y,원자재구매리스트!O$1-3,FALSE))</f>
        <v>0</v>
      </c>
      <c r="Z18" s="352">
        <f>IF(ISERROR(VLOOKUP($D18,원자재구매리스트!$D:$Y,원자재구매리스트!P$1-3,FALSE))=TRUE,0,VLOOKUP($D18,원자재구매리스트!$D:$Y,원자재구매리스트!P$1-3,FALSE))</f>
        <v>0</v>
      </c>
      <c r="AA18" s="353">
        <f>IF(ISERROR(VLOOKUP($D18,원자재구매리스트!$D:$Y,원자재구매리스트!R$1-3,FALSE))=TRUE,0,VLOOKUP($D18,원자재구매리스트!$D:$Y,원자재구매리스트!R$1-3,FALSE))</f>
        <v>0</v>
      </c>
      <c r="AB18" s="353">
        <f>IF(ISERROR(VLOOKUP($D18,원자재구매리스트!$D:$Y,원자재구매리스트!T$1-3,FALSE))=TRUE,0,VLOOKUP($D18,원자재구매리스트!$D:$Y,원자재구매리스트!T$1-3,FALSE))</f>
        <v>0</v>
      </c>
      <c r="AC18" s="351">
        <f>IF(ISERROR(VLOOKUP($D18,원자재구매리스트!$D:$Y,원자재구매리스트!U$1-3,FALSE))=TRUE,0,VLOOKUP($D18,원자재구매리스트!$D:$Y,원자재구매리스트!U$1-3,FALSE))</f>
        <v>0</v>
      </c>
      <c r="AD18" s="354">
        <f>IF(ISERROR(VLOOKUP($D18,원자재구매리스트!$D:$Z,원자재구매리스트!Z$1-3,FALSE))=TRUE,0,VLOOKUP($D18,원자재구매리스트!$D:$Z,원자재구매리스트!Z$1-3,FALSE))</f>
        <v>0</v>
      </c>
      <c r="AE18" s="749">
        <f>IF(ISERROR(VLOOKUP($D18,원자재구매리스트!$D:$Y,원자재구매리스트!X$1-3,FALSE))=TRUE,0,VLOOKUP($D18,원자재구매리스트!$D:$Y,원자재구매리스트!X$1-3,FALSE))</f>
        <v>0</v>
      </c>
      <c r="AF18" s="752">
        <f t="shared" si="10"/>
        <v>0</v>
      </c>
      <c r="AG18" s="752">
        <f t="shared" si="8"/>
        <v>0</v>
      </c>
    </row>
    <row r="19" spans="1:33" s="325" customFormat="1" ht="52.5" customHeight="1">
      <c r="A19" s="331">
        <f t="shared" si="0"/>
        <v>12</v>
      </c>
      <c r="B19" s="349" t="str">
        <f t="shared" si="1"/>
        <v>DPK-QF-110</v>
      </c>
      <c r="C19" s="304">
        <f t="shared" si="2"/>
        <v>11</v>
      </c>
      <c r="D19" s="304" t="str">
        <f t="shared" si="3"/>
        <v>DPK-QF-11011</v>
      </c>
      <c r="E19" s="392">
        <f t="shared" si="4"/>
        <v>0</v>
      </c>
      <c r="F19" s="392">
        <f t="shared" si="5"/>
        <v>0</v>
      </c>
      <c r="G19" s="392">
        <f t="shared" si="6"/>
        <v>0</v>
      </c>
      <c r="H19" s="332"/>
      <c r="I19" s="404">
        <f t="shared" si="7"/>
        <v>0</v>
      </c>
      <c r="J19" s="407" t="str">
        <f>IF(ISERROR(VLOOKUP(MID($O19,1,3),CODE!$B:$G,CODE!$C$1,FALSE))=TRUE,"",VLOOKUP(MID($O19,1,3),CODE!$B:$G,CODE!$C$1,FALSE))</f>
        <v/>
      </c>
      <c r="K19" s="377" t="str">
        <f>IF(ISERROR(VLOOKUP(MID($O19,4,2),CODE!$K:$P,CODE!$L$1,FALSE))=TRUE,"",VLOOKUP(MID($O19,4,2),CODE!$K:$P,CODE!$L$1,FALSE))</f>
        <v/>
      </c>
      <c r="L19" s="377" t="str">
        <f>IF(ISERROR(VLOOKUP($B19,기획현황!$D:$BR,기획현황!$R$1+2,FALSE))=TRUE,"",VLOOKUP($B19,기획현황!$D:$BR,기획현황!$R$1+2,FALSE))</f>
        <v/>
      </c>
      <c r="M19" s="378"/>
      <c r="N19" s="377">
        <f>IF(ISERROR(VLOOKUP($A19,원자재구매리스트!$A:$Z,원자재구매리스트!M$1,FALSE))=TRUE,"",VLOOKUP($A19,원자재구매리스트!$A:$Z,원자재구매리스트!M$1,FALSE))</f>
        <v>0</v>
      </c>
      <c r="O19" s="408">
        <f>IF(ISERROR(VLOOKUP($A19,원자재구매리스트!$A:$Z,원자재구매리스트!N$1,FALSE))=TRUE,"",VLOOKUP($A19,원자재구매리스트!$A:$Z,원자재구매리스트!N$1,FALSE))</f>
        <v>0</v>
      </c>
      <c r="P19" s="413">
        <f>IF(B19="",0,SUMIF(기획현황!$D:$D,원자재구매정보!$B19,기획현황!$AF:$AF))</f>
        <v>0</v>
      </c>
      <c r="Q19" s="379" t="str">
        <f>IF(ISERROR(VLOOKUP($B19,기획현황!$D:$BR,기획현황!$AM$1+2,FALSE))=TRUE,"",VLOOKUP($B19,기획현황!$D:$BR,기획현황!$AM$1+2,FALSE))</f>
        <v/>
      </c>
      <c r="R19" s="738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79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9" t="str">
        <f>IF(ISERROR(VLOOKUP($B19,기획현황!$D:$BR,기획현황!$AV$1+2,FALSE))=TRUE,"",VLOOKUP($B19,기획현황!$D:$BR,기획현황!$AV$1+2,FALSE))</f>
        <v/>
      </c>
      <c r="U19" s="443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4">
        <f t="shared" si="9"/>
        <v>0</v>
      </c>
      <c r="W19" s="421" t="str">
        <f>IF(ISERROR(VLOOKUP($B19,기획현황!$D:$BR,기획현황!$AY$1+2,FALSE))=TRUE,"",VLOOKUP($B19,기획현황!$D:$BR,기획현황!$AY$1+2,FALSE))</f>
        <v/>
      </c>
      <c r="X19" s="422" t="str">
        <f>IF(ISERROR(VLOOKUP($B19,기획현황!$D:$BR,기획현황!$BB$1+2,FALSE))=TRUE,"",VLOOKUP($B19,기획현황!$D:$BR,기획현황!$BB$1+2,FALSE))</f>
        <v/>
      </c>
      <c r="Y19" s="428">
        <f>IF(ISERROR(VLOOKUP($D19,원자재구매리스트!$D:$Y,원자재구매리스트!O$1-3,FALSE))=TRUE,0,VLOOKUP($D19,원자재구매리스트!$D:$Y,원자재구매리스트!O$1-3,FALSE))</f>
        <v>0</v>
      </c>
      <c r="Z19" s="352">
        <f>IF(ISERROR(VLOOKUP($D19,원자재구매리스트!$D:$Y,원자재구매리스트!P$1-3,FALSE))=TRUE,0,VLOOKUP($D19,원자재구매리스트!$D:$Y,원자재구매리스트!P$1-3,FALSE))</f>
        <v>0</v>
      </c>
      <c r="AA19" s="353">
        <f>IF(ISERROR(VLOOKUP($D19,원자재구매리스트!$D:$Y,원자재구매리스트!R$1-3,FALSE))=TRUE,0,VLOOKUP($D19,원자재구매리스트!$D:$Y,원자재구매리스트!R$1-3,FALSE))</f>
        <v>0</v>
      </c>
      <c r="AB19" s="353">
        <f>IF(ISERROR(VLOOKUP($D19,원자재구매리스트!$D:$Y,원자재구매리스트!T$1-3,FALSE))=TRUE,0,VLOOKUP($D19,원자재구매리스트!$D:$Y,원자재구매리스트!T$1-3,FALSE))</f>
        <v>0</v>
      </c>
      <c r="AC19" s="351">
        <f>IF(ISERROR(VLOOKUP($D19,원자재구매리스트!$D:$Y,원자재구매리스트!U$1-3,FALSE))=TRUE,0,VLOOKUP($D19,원자재구매리스트!$D:$Y,원자재구매리스트!U$1-3,FALSE))</f>
        <v>0</v>
      </c>
      <c r="AD19" s="354">
        <f>IF(ISERROR(VLOOKUP($D19,원자재구매리스트!$D:$Z,원자재구매리스트!Z$1-3,FALSE))=TRUE,0,VLOOKUP($D19,원자재구매리스트!$D:$Z,원자재구매리스트!Z$1-3,FALSE))</f>
        <v>0</v>
      </c>
      <c r="AE19" s="749">
        <f>IF(ISERROR(VLOOKUP($D19,원자재구매리스트!$D:$Y,원자재구매리스트!X$1-3,FALSE))=TRUE,0,VLOOKUP($D19,원자재구매리스트!$D:$Y,원자재구매리스트!X$1-3,FALSE))</f>
        <v>0</v>
      </c>
      <c r="AF19" s="752">
        <f t="shared" si="10"/>
        <v>0</v>
      </c>
      <c r="AG19" s="752">
        <f t="shared" si="8"/>
        <v>0</v>
      </c>
    </row>
    <row r="20" spans="1:33" s="325" customFormat="1" ht="52.5" customHeight="1">
      <c r="A20" s="331">
        <f t="shared" si="0"/>
        <v>13</v>
      </c>
      <c r="B20" s="349" t="str">
        <f t="shared" si="1"/>
        <v>DPK-QF-110</v>
      </c>
      <c r="C20" s="304">
        <f t="shared" si="2"/>
        <v>12</v>
      </c>
      <c r="D20" s="304" t="str">
        <f t="shared" si="3"/>
        <v>DPK-QF-11012</v>
      </c>
      <c r="E20" s="392">
        <f t="shared" si="4"/>
        <v>0</v>
      </c>
      <c r="F20" s="392">
        <f t="shared" si="5"/>
        <v>0</v>
      </c>
      <c r="G20" s="392">
        <f t="shared" si="6"/>
        <v>0</v>
      </c>
      <c r="H20" s="332"/>
      <c r="I20" s="404">
        <f t="shared" si="7"/>
        <v>0</v>
      </c>
      <c r="J20" s="407" t="str">
        <f>IF(ISERROR(VLOOKUP(MID($O20,1,3),CODE!$B:$G,CODE!$C$1,FALSE))=TRUE,"",VLOOKUP(MID($O20,1,3),CODE!$B:$G,CODE!$C$1,FALSE))</f>
        <v/>
      </c>
      <c r="K20" s="377" t="str">
        <f>IF(ISERROR(VLOOKUP(MID($O20,4,2),CODE!$K:$P,CODE!$L$1,FALSE))=TRUE,"",VLOOKUP(MID($O20,4,2),CODE!$K:$P,CODE!$L$1,FALSE))</f>
        <v/>
      </c>
      <c r="L20" s="377" t="str">
        <f>IF(ISERROR(VLOOKUP($B20,기획현황!$D:$BR,기획현황!$R$1+2,FALSE))=TRUE,"",VLOOKUP($B20,기획현황!$D:$BR,기획현황!$R$1+2,FALSE))</f>
        <v/>
      </c>
      <c r="M20" s="378"/>
      <c r="N20" s="377">
        <f>IF(ISERROR(VLOOKUP($A20,원자재구매리스트!$A:$Z,원자재구매리스트!M$1,FALSE))=TRUE,"",VLOOKUP($A20,원자재구매리스트!$A:$Z,원자재구매리스트!M$1,FALSE))</f>
        <v>0</v>
      </c>
      <c r="O20" s="408">
        <f>IF(ISERROR(VLOOKUP($A20,원자재구매리스트!$A:$Z,원자재구매리스트!N$1,FALSE))=TRUE,"",VLOOKUP($A20,원자재구매리스트!$A:$Z,원자재구매리스트!N$1,FALSE))</f>
        <v>0</v>
      </c>
      <c r="P20" s="413">
        <f>IF(B20="",0,SUMIF(기획현황!$D:$D,원자재구매정보!$B20,기획현황!$AF:$AF))</f>
        <v>0</v>
      </c>
      <c r="Q20" s="379" t="str">
        <f>IF(ISERROR(VLOOKUP($B20,기획현황!$D:$BR,기획현황!$AM$1+2,FALSE))=TRUE,"",VLOOKUP($B20,기획현황!$D:$BR,기획현황!$AM$1+2,FALSE))</f>
        <v/>
      </c>
      <c r="R20" s="738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79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9" t="str">
        <f>IF(ISERROR(VLOOKUP($B20,기획현황!$D:$BR,기획현황!$AV$1+2,FALSE))=TRUE,"",VLOOKUP($B20,기획현황!$D:$BR,기획현황!$AV$1+2,FALSE))</f>
        <v/>
      </c>
      <c r="U20" s="443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4">
        <f t="shared" si="9"/>
        <v>0</v>
      </c>
      <c r="W20" s="421" t="str">
        <f>IF(ISERROR(VLOOKUP($B20,기획현황!$D:$BR,기획현황!$AY$1+2,FALSE))=TRUE,"",VLOOKUP($B20,기획현황!$D:$BR,기획현황!$AY$1+2,FALSE))</f>
        <v/>
      </c>
      <c r="X20" s="422" t="str">
        <f>IF(ISERROR(VLOOKUP($B20,기획현황!$D:$BR,기획현황!$BB$1+2,FALSE))=TRUE,"",VLOOKUP($B20,기획현황!$D:$BR,기획현황!$BB$1+2,FALSE))</f>
        <v/>
      </c>
      <c r="Y20" s="428">
        <f>IF(ISERROR(VLOOKUP($D20,원자재구매리스트!$D:$Y,원자재구매리스트!O$1-3,FALSE))=TRUE,0,VLOOKUP($D20,원자재구매리스트!$D:$Y,원자재구매리스트!O$1-3,FALSE))</f>
        <v>0</v>
      </c>
      <c r="Z20" s="352">
        <f>IF(ISERROR(VLOOKUP($D20,원자재구매리스트!$D:$Y,원자재구매리스트!P$1-3,FALSE))=TRUE,0,VLOOKUP($D20,원자재구매리스트!$D:$Y,원자재구매리스트!P$1-3,FALSE))</f>
        <v>0</v>
      </c>
      <c r="AA20" s="353">
        <f>IF(ISERROR(VLOOKUP($D20,원자재구매리스트!$D:$Y,원자재구매리스트!R$1-3,FALSE))=TRUE,0,VLOOKUP($D20,원자재구매리스트!$D:$Y,원자재구매리스트!R$1-3,FALSE))</f>
        <v>0</v>
      </c>
      <c r="AB20" s="353">
        <f>IF(ISERROR(VLOOKUP($D20,원자재구매리스트!$D:$Y,원자재구매리스트!T$1-3,FALSE))=TRUE,0,VLOOKUP($D20,원자재구매리스트!$D:$Y,원자재구매리스트!T$1-3,FALSE))</f>
        <v>0</v>
      </c>
      <c r="AC20" s="351">
        <f>IF(ISERROR(VLOOKUP($D20,원자재구매리스트!$D:$Y,원자재구매리스트!U$1-3,FALSE))=TRUE,0,VLOOKUP($D20,원자재구매리스트!$D:$Y,원자재구매리스트!U$1-3,FALSE))</f>
        <v>0</v>
      </c>
      <c r="AD20" s="354">
        <f>IF(ISERROR(VLOOKUP($D20,원자재구매리스트!$D:$Z,원자재구매리스트!Z$1-3,FALSE))=TRUE,0,VLOOKUP($D20,원자재구매리스트!$D:$Z,원자재구매리스트!Z$1-3,FALSE))</f>
        <v>0</v>
      </c>
      <c r="AE20" s="749">
        <f>IF(ISERROR(VLOOKUP($D20,원자재구매리스트!$D:$Y,원자재구매리스트!X$1-3,FALSE))=TRUE,0,VLOOKUP($D20,원자재구매리스트!$D:$Y,원자재구매리스트!X$1-3,FALSE))</f>
        <v>0</v>
      </c>
      <c r="AF20" s="752">
        <f t="shared" si="10"/>
        <v>0</v>
      </c>
      <c r="AG20" s="752">
        <f t="shared" si="8"/>
        <v>0</v>
      </c>
    </row>
    <row r="21" spans="1:33" s="325" customFormat="1" ht="52.5" customHeight="1">
      <c r="A21" s="331">
        <f t="shared" si="0"/>
        <v>14</v>
      </c>
      <c r="B21" s="349" t="str">
        <f t="shared" si="1"/>
        <v>DPK-QF-110</v>
      </c>
      <c r="C21" s="304">
        <f t="shared" si="2"/>
        <v>13</v>
      </c>
      <c r="D21" s="304" t="str">
        <f t="shared" si="3"/>
        <v>DPK-QF-11013</v>
      </c>
      <c r="E21" s="392">
        <f t="shared" si="4"/>
        <v>0</v>
      </c>
      <c r="F21" s="392">
        <f t="shared" si="5"/>
        <v>0</v>
      </c>
      <c r="G21" s="392">
        <f t="shared" si="6"/>
        <v>0</v>
      </c>
      <c r="H21" s="332"/>
      <c r="I21" s="404">
        <f t="shared" si="7"/>
        <v>0</v>
      </c>
      <c r="J21" s="407" t="str">
        <f>IF(ISERROR(VLOOKUP(MID($O21,1,3),CODE!$B:$G,CODE!$C$1,FALSE))=TRUE,"",VLOOKUP(MID($O21,1,3),CODE!$B:$G,CODE!$C$1,FALSE))</f>
        <v/>
      </c>
      <c r="K21" s="377" t="str">
        <f>IF(ISERROR(VLOOKUP(MID($O21,4,2),CODE!$K:$P,CODE!$L$1,FALSE))=TRUE,"",VLOOKUP(MID($O21,4,2),CODE!$K:$P,CODE!$L$1,FALSE))</f>
        <v/>
      </c>
      <c r="L21" s="377" t="str">
        <f>IF(ISERROR(VLOOKUP($B21,기획현황!$D:$BR,기획현황!$R$1+2,FALSE))=TRUE,"",VLOOKUP($B21,기획현황!$D:$BR,기획현황!$R$1+2,FALSE))</f>
        <v/>
      </c>
      <c r="M21" s="378"/>
      <c r="N21" s="377">
        <f>IF(ISERROR(VLOOKUP($A21,원자재구매리스트!$A:$Z,원자재구매리스트!M$1,FALSE))=TRUE,"",VLOOKUP($A21,원자재구매리스트!$A:$Z,원자재구매리스트!M$1,FALSE))</f>
        <v>0</v>
      </c>
      <c r="O21" s="408">
        <f>IF(ISERROR(VLOOKUP($A21,원자재구매리스트!$A:$Z,원자재구매리스트!N$1,FALSE))=TRUE,"",VLOOKUP($A21,원자재구매리스트!$A:$Z,원자재구매리스트!N$1,FALSE))</f>
        <v>0</v>
      </c>
      <c r="P21" s="413">
        <f>IF(B21="",0,SUMIF(기획현황!$D:$D,원자재구매정보!$B21,기획현황!$AF:$AF))</f>
        <v>0</v>
      </c>
      <c r="Q21" s="379" t="str">
        <f>IF(ISERROR(VLOOKUP($B21,기획현황!$D:$BR,기획현황!$AM$1+2,FALSE))=TRUE,"",VLOOKUP($B21,기획현황!$D:$BR,기획현황!$AM$1+2,FALSE))</f>
        <v/>
      </c>
      <c r="R21" s="738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79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9" t="str">
        <f>IF(ISERROR(VLOOKUP($B21,기획현황!$D:$BR,기획현황!$AV$1+2,FALSE))=TRUE,"",VLOOKUP($B21,기획현황!$D:$BR,기획현황!$AV$1+2,FALSE))</f>
        <v/>
      </c>
      <c r="U21" s="443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4">
        <f t="shared" si="9"/>
        <v>0</v>
      </c>
      <c r="W21" s="421" t="str">
        <f>IF(ISERROR(VLOOKUP($B21,기획현황!$D:$BR,기획현황!$AY$1+2,FALSE))=TRUE,"",VLOOKUP($B21,기획현황!$D:$BR,기획현황!$AY$1+2,FALSE))</f>
        <v/>
      </c>
      <c r="X21" s="422" t="str">
        <f>IF(ISERROR(VLOOKUP($B21,기획현황!$D:$BR,기획현황!$BB$1+2,FALSE))=TRUE,"",VLOOKUP($B21,기획현황!$D:$BR,기획현황!$BB$1+2,FALSE))</f>
        <v/>
      </c>
      <c r="Y21" s="428">
        <f>IF(ISERROR(VLOOKUP($D21,원자재구매리스트!$D:$Y,원자재구매리스트!O$1-3,FALSE))=TRUE,0,VLOOKUP($D21,원자재구매리스트!$D:$Y,원자재구매리스트!O$1-3,FALSE))</f>
        <v>0</v>
      </c>
      <c r="Z21" s="352">
        <f>IF(ISERROR(VLOOKUP($D21,원자재구매리스트!$D:$Y,원자재구매리스트!P$1-3,FALSE))=TRUE,0,VLOOKUP($D21,원자재구매리스트!$D:$Y,원자재구매리스트!P$1-3,FALSE))</f>
        <v>0</v>
      </c>
      <c r="AA21" s="353">
        <f>IF(ISERROR(VLOOKUP($D21,원자재구매리스트!$D:$Y,원자재구매리스트!R$1-3,FALSE))=TRUE,0,VLOOKUP($D21,원자재구매리스트!$D:$Y,원자재구매리스트!R$1-3,FALSE))</f>
        <v>0</v>
      </c>
      <c r="AB21" s="353">
        <f>IF(ISERROR(VLOOKUP($D21,원자재구매리스트!$D:$Y,원자재구매리스트!T$1-3,FALSE))=TRUE,0,VLOOKUP($D21,원자재구매리스트!$D:$Y,원자재구매리스트!T$1-3,FALSE))</f>
        <v>0</v>
      </c>
      <c r="AC21" s="351">
        <f>IF(ISERROR(VLOOKUP($D21,원자재구매리스트!$D:$Y,원자재구매리스트!U$1-3,FALSE))=TRUE,0,VLOOKUP($D21,원자재구매리스트!$D:$Y,원자재구매리스트!U$1-3,FALSE))</f>
        <v>0</v>
      </c>
      <c r="AD21" s="354">
        <f>IF(ISERROR(VLOOKUP($D21,원자재구매리스트!$D:$Z,원자재구매리스트!Z$1-3,FALSE))=TRUE,0,VLOOKUP($D21,원자재구매리스트!$D:$Z,원자재구매리스트!Z$1-3,FALSE))</f>
        <v>0</v>
      </c>
      <c r="AE21" s="749">
        <f>IF(ISERROR(VLOOKUP($D21,원자재구매리스트!$D:$Y,원자재구매리스트!X$1-3,FALSE))=TRUE,0,VLOOKUP($D21,원자재구매리스트!$D:$Y,원자재구매리스트!X$1-3,FALSE))</f>
        <v>0</v>
      </c>
      <c r="AF21" s="752">
        <f t="shared" si="10"/>
        <v>0</v>
      </c>
      <c r="AG21" s="752">
        <f t="shared" si="8"/>
        <v>0</v>
      </c>
    </row>
    <row r="22" spans="1:33" s="325" customFormat="1" ht="52.5" customHeight="1">
      <c r="A22" s="331">
        <f t="shared" si="0"/>
        <v>15</v>
      </c>
      <c r="B22" s="349" t="str">
        <f t="shared" si="1"/>
        <v>DPK-QF-110</v>
      </c>
      <c r="C22" s="304">
        <f t="shared" si="2"/>
        <v>14</v>
      </c>
      <c r="D22" s="304" t="str">
        <f t="shared" si="3"/>
        <v>DPK-QF-11014</v>
      </c>
      <c r="E22" s="392">
        <f t="shared" si="4"/>
        <v>0</v>
      </c>
      <c r="F22" s="392">
        <f t="shared" si="5"/>
        <v>0</v>
      </c>
      <c r="G22" s="392">
        <f t="shared" si="6"/>
        <v>0</v>
      </c>
      <c r="H22" s="332"/>
      <c r="I22" s="404">
        <f t="shared" si="7"/>
        <v>0</v>
      </c>
      <c r="J22" s="407" t="str">
        <f>IF(ISERROR(VLOOKUP(MID($O22,1,3),CODE!$B:$G,CODE!$C$1,FALSE))=TRUE,"",VLOOKUP(MID($O22,1,3),CODE!$B:$G,CODE!$C$1,FALSE))</f>
        <v/>
      </c>
      <c r="K22" s="377" t="str">
        <f>IF(ISERROR(VLOOKUP(MID($O22,4,2),CODE!$K:$P,CODE!$L$1,FALSE))=TRUE,"",VLOOKUP(MID($O22,4,2),CODE!$K:$P,CODE!$L$1,FALSE))</f>
        <v/>
      </c>
      <c r="L22" s="377" t="str">
        <f>IF(ISERROR(VLOOKUP($B22,기획현황!$D:$BR,기획현황!$R$1+2,FALSE))=TRUE,"",VLOOKUP($B22,기획현황!$D:$BR,기획현황!$R$1+2,FALSE))</f>
        <v/>
      </c>
      <c r="M22" s="378"/>
      <c r="N22" s="377">
        <f>IF(ISERROR(VLOOKUP($A22,원자재구매리스트!$A:$Z,원자재구매리스트!M$1,FALSE))=TRUE,"",VLOOKUP($A22,원자재구매리스트!$A:$Z,원자재구매리스트!M$1,FALSE))</f>
        <v>0</v>
      </c>
      <c r="O22" s="408">
        <f>IF(ISERROR(VLOOKUP($A22,원자재구매리스트!$A:$Z,원자재구매리스트!N$1,FALSE))=TRUE,"",VLOOKUP($A22,원자재구매리스트!$A:$Z,원자재구매리스트!N$1,FALSE))</f>
        <v>0</v>
      </c>
      <c r="P22" s="413">
        <f>IF(B22="",0,SUMIF(기획현황!$D:$D,원자재구매정보!$B22,기획현황!$AF:$AF))</f>
        <v>0</v>
      </c>
      <c r="Q22" s="379" t="str">
        <f>IF(ISERROR(VLOOKUP($B22,기획현황!$D:$BR,기획현황!$AM$1+2,FALSE))=TRUE,"",VLOOKUP($B22,기획현황!$D:$BR,기획현황!$AM$1+2,FALSE))</f>
        <v/>
      </c>
      <c r="R22" s="738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79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9" t="str">
        <f>IF(ISERROR(VLOOKUP($B22,기획현황!$D:$BR,기획현황!$AV$1+2,FALSE))=TRUE,"",VLOOKUP($B22,기획현황!$D:$BR,기획현황!$AV$1+2,FALSE))</f>
        <v/>
      </c>
      <c r="U22" s="443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4">
        <f t="shared" si="9"/>
        <v>0</v>
      </c>
      <c r="W22" s="421" t="str">
        <f>IF(ISERROR(VLOOKUP($B22,기획현황!$D:$BR,기획현황!$AY$1+2,FALSE))=TRUE,"",VLOOKUP($B22,기획현황!$D:$BR,기획현황!$AY$1+2,FALSE))</f>
        <v/>
      </c>
      <c r="X22" s="422" t="str">
        <f>IF(ISERROR(VLOOKUP($B22,기획현황!$D:$BR,기획현황!$BB$1+2,FALSE))=TRUE,"",VLOOKUP($B22,기획현황!$D:$BR,기획현황!$BB$1+2,FALSE))</f>
        <v/>
      </c>
      <c r="Y22" s="428">
        <f>IF(ISERROR(VLOOKUP($D22,원자재구매리스트!$D:$Y,원자재구매리스트!O$1-3,FALSE))=TRUE,0,VLOOKUP($D22,원자재구매리스트!$D:$Y,원자재구매리스트!O$1-3,FALSE))</f>
        <v>0</v>
      </c>
      <c r="Z22" s="352">
        <f>IF(ISERROR(VLOOKUP($D22,원자재구매리스트!$D:$Y,원자재구매리스트!P$1-3,FALSE))=TRUE,0,VLOOKUP($D22,원자재구매리스트!$D:$Y,원자재구매리스트!P$1-3,FALSE))</f>
        <v>0</v>
      </c>
      <c r="AA22" s="353">
        <f>IF(ISERROR(VLOOKUP($D22,원자재구매리스트!$D:$Y,원자재구매리스트!R$1-3,FALSE))=TRUE,0,VLOOKUP($D22,원자재구매리스트!$D:$Y,원자재구매리스트!R$1-3,FALSE))</f>
        <v>0</v>
      </c>
      <c r="AB22" s="353">
        <f>IF(ISERROR(VLOOKUP($D22,원자재구매리스트!$D:$Y,원자재구매리스트!T$1-3,FALSE))=TRUE,0,VLOOKUP($D22,원자재구매리스트!$D:$Y,원자재구매리스트!T$1-3,FALSE))</f>
        <v>0</v>
      </c>
      <c r="AC22" s="351">
        <f>IF(ISERROR(VLOOKUP($D22,원자재구매리스트!$D:$Y,원자재구매리스트!U$1-3,FALSE))=TRUE,0,VLOOKUP($D22,원자재구매리스트!$D:$Y,원자재구매리스트!U$1-3,FALSE))</f>
        <v>0</v>
      </c>
      <c r="AD22" s="354">
        <f>IF(ISERROR(VLOOKUP($D22,원자재구매리스트!$D:$Z,원자재구매리스트!Z$1-3,FALSE))=TRUE,0,VLOOKUP($D22,원자재구매리스트!$D:$Z,원자재구매리스트!Z$1-3,FALSE))</f>
        <v>0</v>
      </c>
      <c r="AE22" s="749">
        <f>IF(ISERROR(VLOOKUP($D22,원자재구매리스트!$D:$Y,원자재구매리스트!X$1-3,FALSE))=TRUE,0,VLOOKUP($D22,원자재구매리스트!$D:$Y,원자재구매리스트!X$1-3,FALSE))</f>
        <v>0</v>
      </c>
      <c r="AF22" s="752">
        <f t="shared" si="10"/>
        <v>0</v>
      </c>
      <c r="AG22" s="752">
        <f t="shared" si="8"/>
        <v>0</v>
      </c>
    </row>
    <row r="23" spans="1:33" s="325" customFormat="1" ht="52.5" customHeight="1">
      <c r="A23" s="331">
        <f t="shared" si="0"/>
        <v>16</v>
      </c>
      <c r="B23" s="349" t="str">
        <f t="shared" si="1"/>
        <v>DPK-QF-110</v>
      </c>
      <c r="C23" s="304">
        <f t="shared" si="2"/>
        <v>15</v>
      </c>
      <c r="D23" s="304" t="str">
        <f t="shared" si="3"/>
        <v>DPK-QF-11015</v>
      </c>
      <c r="E23" s="392">
        <f t="shared" si="4"/>
        <v>0</v>
      </c>
      <c r="F23" s="392">
        <f t="shared" si="5"/>
        <v>0</v>
      </c>
      <c r="G23" s="392">
        <f t="shared" si="6"/>
        <v>0</v>
      </c>
      <c r="H23" s="332"/>
      <c r="I23" s="404">
        <f t="shared" si="7"/>
        <v>0</v>
      </c>
      <c r="J23" s="407" t="str">
        <f>IF(ISERROR(VLOOKUP(MID($O23,1,3),CODE!$B:$G,CODE!$C$1,FALSE))=TRUE,"",VLOOKUP(MID($O23,1,3),CODE!$B:$G,CODE!$C$1,FALSE))</f>
        <v/>
      </c>
      <c r="K23" s="377" t="str">
        <f>IF(ISERROR(VLOOKUP(MID($O23,4,2),CODE!$K:$P,CODE!$L$1,FALSE))=TRUE,"",VLOOKUP(MID($O23,4,2),CODE!$K:$P,CODE!$L$1,FALSE))</f>
        <v/>
      </c>
      <c r="L23" s="377" t="str">
        <f>IF(ISERROR(VLOOKUP($B23,기획현황!$D:$BR,기획현황!$R$1+2,FALSE))=TRUE,"",VLOOKUP($B23,기획현황!$D:$BR,기획현황!$R$1+2,FALSE))</f>
        <v/>
      </c>
      <c r="M23" s="378"/>
      <c r="N23" s="377">
        <f>IF(ISERROR(VLOOKUP($A23,원자재구매리스트!$A:$Z,원자재구매리스트!M$1,FALSE))=TRUE,"",VLOOKUP($A23,원자재구매리스트!$A:$Z,원자재구매리스트!M$1,FALSE))</f>
        <v>0</v>
      </c>
      <c r="O23" s="408">
        <f>IF(ISERROR(VLOOKUP($A23,원자재구매리스트!$A:$Z,원자재구매리스트!N$1,FALSE))=TRUE,"",VLOOKUP($A23,원자재구매리스트!$A:$Z,원자재구매리스트!N$1,FALSE))</f>
        <v>0</v>
      </c>
      <c r="P23" s="413">
        <f>IF(B23="",0,SUMIF(기획현황!$D:$D,원자재구매정보!$B23,기획현황!$AF:$AF))</f>
        <v>0</v>
      </c>
      <c r="Q23" s="379" t="str">
        <f>IF(ISERROR(VLOOKUP($B23,기획현황!$D:$BR,기획현황!$AM$1+2,FALSE))=TRUE,"",VLOOKUP($B23,기획현황!$D:$BR,기획현황!$AM$1+2,FALSE))</f>
        <v/>
      </c>
      <c r="R23" s="738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79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9" t="str">
        <f>IF(ISERROR(VLOOKUP($B23,기획현황!$D:$BR,기획현황!$AV$1+2,FALSE))=TRUE,"",VLOOKUP($B23,기획현황!$D:$BR,기획현황!$AV$1+2,FALSE))</f>
        <v/>
      </c>
      <c r="U23" s="443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4">
        <f t="shared" si="9"/>
        <v>0</v>
      </c>
      <c r="W23" s="421" t="str">
        <f>IF(ISERROR(VLOOKUP($B23,기획현황!$D:$BR,기획현황!$AY$1+2,FALSE))=TRUE,"",VLOOKUP($B23,기획현황!$D:$BR,기획현황!$AY$1+2,FALSE))</f>
        <v/>
      </c>
      <c r="X23" s="422" t="str">
        <f>IF(ISERROR(VLOOKUP($B23,기획현황!$D:$BR,기획현황!$BB$1+2,FALSE))=TRUE,"",VLOOKUP($B23,기획현황!$D:$BR,기획현황!$BB$1+2,FALSE))</f>
        <v/>
      </c>
      <c r="Y23" s="428">
        <f>IF(ISERROR(VLOOKUP($D23,원자재구매리스트!$D:$Y,원자재구매리스트!O$1-3,FALSE))=TRUE,0,VLOOKUP($D23,원자재구매리스트!$D:$Y,원자재구매리스트!O$1-3,FALSE))</f>
        <v>0</v>
      </c>
      <c r="Z23" s="352">
        <f>IF(ISERROR(VLOOKUP($D23,원자재구매리스트!$D:$Y,원자재구매리스트!P$1-3,FALSE))=TRUE,0,VLOOKUP($D23,원자재구매리스트!$D:$Y,원자재구매리스트!P$1-3,FALSE))</f>
        <v>0</v>
      </c>
      <c r="AA23" s="353">
        <f>IF(ISERROR(VLOOKUP($D23,원자재구매리스트!$D:$Y,원자재구매리스트!R$1-3,FALSE))=TRUE,0,VLOOKUP($D23,원자재구매리스트!$D:$Y,원자재구매리스트!R$1-3,FALSE))</f>
        <v>0</v>
      </c>
      <c r="AB23" s="353">
        <f>IF(ISERROR(VLOOKUP($D23,원자재구매리스트!$D:$Y,원자재구매리스트!T$1-3,FALSE))=TRUE,0,VLOOKUP($D23,원자재구매리스트!$D:$Y,원자재구매리스트!T$1-3,FALSE))</f>
        <v>0</v>
      </c>
      <c r="AC23" s="351">
        <f>IF(ISERROR(VLOOKUP($D23,원자재구매리스트!$D:$Y,원자재구매리스트!U$1-3,FALSE))=TRUE,0,VLOOKUP($D23,원자재구매리스트!$D:$Y,원자재구매리스트!U$1-3,FALSE))</f>
        <v>0</v>
      </c>
      <c r="AD23" s="354">
        <f>IF(ISERROR(VLOOKUP($D23,원자재구매리스트!$D:$Z,원자재구매리스트!Z$1-3,FALSE))=TRUE,0,VLOOKUP($D23,원자재구매리스트!$D:$Z,원자재구매리스트!Z$1-3,FALSE))</f>
        <v>0</v>
      </c>
      <c r="AE23" s="749">
        <f>IF(ISERROR(VLOOKUP($D23,원자재구매리스트!$D:$Y,원자재구매리스트!X$1-3,FALSE))=TRUE,0,VLOOKUP($D23,원자재구매리스트!$D:$Y,원자재구매리스트!X$1-3,FALSE))</f>
        <v>0</v>
      </c>
      <c r="AF23" s="752">
        <f t="shared" si="10"/>
        <v>0</v>
      </c>
      <c r="AG23" s="752">
        <f t="shared" si="8"/>
        <v>0</v>
      </c>
    </row>
    <row r="24" spans="1:33" s="325" customFormat="1" ht="52.5" customHeight="1">
      <c r="A24" s="331">
        <f t="shared" si="0"/>
        <v>17</v>
      </c>
      <c r="B24" s="349" t="str">
        <f t="shared" si="1"/>
        <v>DPK-QF-110</v>
      </c>
      <c r="C24" s="304">
        <f t="shared" si="2"/>
        <v>16</v>
      </c>
      <c r="D24" s="304" t="str">
        <f t="shared" si="3"/>
        <v>DPK-QF-11016</v>
      </c>
      <c r="E24" s="392">
        <f t="shared" si="4"/>
        <v>0</v>
      </c>
      <c r="F24" s="392">
        <f t="shared" si="5"/>
        <v>0</v>
      </c>
      <c r="G24" s="392">
        <f t="shared" si="6"/>
        <v>0</v>
      </c>
      <c r="H24" s="332"/>
      <c r="I24" s="404">
        <f t="shared" si="7"/>
        <v>0</v>
      </c>
      <c r="J24" s="407" t="str">
        <f>IF(ISERROR(VLOOKUP(MID($O24,1,3),CODE!$B:$G,CODE!$C$1,FALSE))=TRUE,"",VLOOKUP(MID($O24,1,3),CODE!$B:$G,CODE!$C$1,FALSE))</f>
        <v/>
      </c>
      <c r="K24" s="377" t="str">
        <f>IF(ISERROR(VLOOKUP(MID($O24,4,2),CODE!$K:$P,CODE!$L$1,FALSE))=TRUE,"",VLOOKUP(MID($O24,4,2),CODE!$K:$P,CODE!$L$1,FALSE))</f>
        <v/>
      </c>
      <c r="L24" s="377" t="str">
        <f>IF(ISERROR(VLOOKUP($B24,기획현황!$D:$BR,기획현황!$R$1+2,FALSE))=TRUE,"",VLOOKUP($B24,기획현황!$D:$BR,기획현황!$R$1+2,FALSE))</f>
        <v/>
      </c>
      <c r="M24" s="378"/>
      <c r="N24" s="377">
        <f>IF(ISERROR(VLOOKUP($A24,원자재구매리스트!$A:$Z,원자재구매리스트!M$1,FALSE))=TRUE,"",VLOOKUP($A24,원자재구매리스트!$A:$Z,원자재구매리스트!M$1,FALSE))</f>
        <v>0</v>
      </c>
      <c r="O24" s="408">
        <f>IF(ISERROR(VLOOKUP($A24,원자재구매리스트!$A:$Z,원자재구매리스트!N$1,FALSE))=TRUE,"",VLOOKUP($A24,원자재구매리스트!$A:$Z,원자재구매리스트!N$1,FALSE))</f>
        <v>0</v>
      </c>
      <c r="P24" s="413">
        <f>IF(B24="",0,SUMIF(기획현황!$D:$D,원자재구매정보!$B24,기획현황!$AF:$AF))</f>
        <v>0</v>
      </c>
      <c r="Q24" s="379" t="str">
        <f>IF(ISERROR(VLOOKUP($B24,기획현황!$D:$BR,기획현황!$AM$1+2,FALSE))=TRUE,"",VLOOKUP($B24,기획현황!$D:$BR,기획현황!$AM$1+2,FALSE))</f>
        <v/>
      </c>
      <c r="R24" s="738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79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9" t="str">
        <f>IF(ISERROR(VLOOKUP($B24,기획현황!$D:$BR,기획현황!$AV$1+2,FALSE))=TRUE,"",VLOOKUP($B24,기획현황!$D:$BR,기획현황!$AV$1+2,FALSE))</f>
        <v/>
      </c>
      <c r="U24" s="443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4">
        <f t="shared" si="9"/>
        <v>0</v>
      </c>
      <c r="W24" s="421" t="str">
        <f>IF(ISERROR(VLOOKUP($B24,기획현황!$D:$BR,기획현황!$AY$1+2,FALSE))=TRUE,"",VLOOKUP($B24,기획현황!$D:$BR,기획현황!$AY$1+2,FALSE))</f>
        <v/>
      </c>
      <c r="X24" s="422" t="str">
        <f>IF(ISERROR(VLOOKUP($B24,기획현황!$D:$BR,기획현황!$BB$1+2,FALSE))=TRUE,"",VLOOKUP($B24,기획현황!$D:$BR,기획현황!$BB$1+2,FALSE))</f>
        <v/>
      </c>
      <c r="Y24" s="428">
        <f>IF(ISERROR(VLOOKUP($D24,원자재구매리스트!$D:$Y,원자재구매리스트!O$1-3,FALSE))=TRUE,0,VLOOKUP($D24,원자재구매리스트!$D:$Y,원자재구매리스트!O$1-3,FALSE))</f>
        <v>0</v>
      </c>
      <c r="Z24" s="352">
        <f>IF(ISERROR(VLOOKUP($D24,원자재구매리스트!$D:$Y,원자재구매리스트!P$1-3,FALSE))=TRUE,0,VLOOKUP($D24,원자재구매리스트!$D:$Y,원자재구매리스트!P$1-3,FALSE))</f>
        <v>0</v>
      </c>
      <c r="AA24" s="353">
        <f>IF(ISERROR(VLOOKUP($D24,원자재구매리스트!$D:$Y,원자재구매리스트!R$1-3,FALSE))=TRUE,0,VLOOKUP($D24,원자재구매리스트!$D:$Y,원자재구매리스트!R$1-3,FALSE))</f>
        <v>0</v>
      </c>
      <c r="AB24" s="353">
        <f>IF(ISERROR(VLOOKUP($D24,원자재구매리스트!$D:$Y,원자재구매리스트!T$1-3,FALSE))=TRUE,0,VLOOKUP($D24,원자재구매리스트!$D:$Y,원자재구매리스트!T$1-3,FALSE))</f>
        <v>0</v>
      </c>
      <c r="AC24" s="351">
        <f>IF(ISERROR(VLOOKUP($D24,원자재구매리스트!$D:$Y,원자재구매리스트!U$1-3,FALSE))=TRUE,0,VLOOKUP($D24,원자재구매리스트!$D:$Y,원자재구매리스트!U$1-3,FALSE))</f>
        <v>0</v>
      </c>
      <c r="AD24" s="354">
        <f>IF(ISERROR(VLOOKUP($D24,원자재구매리스트!$D:$Z,원자재구매리스트!Z$1-3,FALSE))=TRUE,0,VLOOKUP($D24,원자재구매리스트!$D:$Z,원자재구매리스트!Z$1-3,FALSE))</f>
        <v>0</v>
      </c>
      <c r="AE24" s="749">
        <f>IF(ISERROR(VLOOKUP($D24,원자재구매리스트!$D:$Y,원자재구매리스트!X$1-3,FALSE))=TRUE,0,VLOOKUP($D24,원자재구매리스트!$D:$Y,원자재구매리스트!X$1-3,FALSE))</f>
        <v>0</v>
      </c>
      <c r="AF24" s="752">
        <f t="shared" si="10"/>
        <v>0</v>
      </c>
      <c r="AG24" s="752">
        <f t="shared" si="8"/>
        <v>0</v>
      </c>
    </row>
    <row r="25" spans="1:33" s="325" customFormat="1" ht="52.5" customHeight="1">
      <c r="A25" s="331">
        <f t="shared" si="0"/>
        <v>18</v>
      </c>
      <c r="B25" s="349" t="str">
        <f t="shared" si="1"/>
        <v>DPK-QF-110</v>
      </c>
      <c r="C25" s="304">
        <f t="shared" si="2"/>
        <v>17</v>
      </c>
      <c r="D25" s="304" t="str">
        <f t="shared" si="3"/>
        <v>DPK-QF-11017</v>
      </c>
      <c r="E25" s="392">
        <f t="shared" si="4"/>
        <v>0</v>
      </c>
      <c r="F25" s="392">
        <f t="shared" si="5"/>
        <v>0</v>
      </c>
      <c r="G25" s="392">
        <f t="shared" si="6"/>
        <v>0</v>
      </c>
      <c r="H25" s="332"/>
      <c r="I25" s="404">
        <f t="shared" si="7"/>
        <v>0</v>
      </c>
      <c r="J25" s="407" t="str">
        <f>IF(ISERROR(VLOOKUP(MID($O25,1,3),CODE!$B:$G,CODE!$C$1,FALSE))=TRUE,"",VLOOKUP(MID($O25,1,3),CODE!$B:$G,CODE!$C$1,FALSE))</f>
        <v/>
      </c>
      <c r="K25" s="377" t="str">
        <f>IF(ISERROR(VLOOKUP(MID($O25,4,2),CODE!$K:$P,CODE!$L$1,FALSE))=TRUE,"",VLOOKUP(MID($O25,4,2),CODE!$K:$P,CODE!$L$1,FALSE))</f>
        <v/>
      </c>
      <c r="L25" s="377" t="str">
        <f>IF(ISERROR(VLOOKUP($B25,기획현황!$D:$BR,기획현황!$R$1+2,FALSE))=TRUE,"",VLOOKUP($B25,기획현황!$D:$BR,기획현황!$R$1+2,FALSE))</f>
        <v/>
      </c>
      <c r="M25" s="378"/>
      <c r="N25" s="377">
        <f>IF(ISERROR(VLOOKUP($A25,원자재구매리스트!$A:$Z,원자재구매리스트!M$1,FALSE))=TRUE,"",VLOOKUP($A25,원자재구매리스트!$A:$Z,원자재구매리스트!M$1,FALSE))</f>
        <v>0</v>
      </c>
      <c r="O25" s="408">
        <f>IF(ISERROR(VLOOKUP($A25,원자재구매리스트!$A:$Z,원자재구매리스트!N$1,FALSE))=TRUE,"",VLOOKUP($A25,원자재구매리스트!$A:$Z,원자재구매리스트!N$1,FALSE))</f>
        <v>0</v>
      </c>
      <c r="P25" s="413">
        <f>IF(B25="",0,SUMIF(기획현황!$D:$D,원자재구매정보!$B25,기획현황!$AF:$AF))</f>
        <v>0</v>
      </c>
      <c r="Q25" s="379" t="str">
        <f>IF(ISERROR(VLOOKUP($B25,기획현황!$D:$BR,기획현황!$AM$1+2,FALSE))=TRUE,"",VLOOKUP($B25,기획현황!$D:$BR,기획현황!$AM$1+2,FALSE))</f>
        <v/>
      </c>
      <c r="R25" s="738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79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9" t="str">
        <f>IF(ISERROR(VLOOKUP($B25,기획현황!$D:$BR,기획현황!$AV$1+2,FALSE))=TRUE,"",VLOOKUP($B25,기획현황!$D:$BR,기획현황!$AV$1+2,FALSE))</f>
        <v/>
      </c>
      <c r="U25" s="443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4">
        <f t="shared" si="9"/>
        <v>0</v>
      </c>
      <c r="W25" s="421" t="str">
        <f>IF(ISERROR(VLOOKUP($B25,기획현황!$D:$BR,기획현황!$AY$1+2,FALSE))=TRUE,"",VLOOKUP($B25,기획현황!$D:$BR,기획현황!$AY$1+2,FALSE))</f>
        <v/>
      </c>
      <c r="X25" s="422" t="str">
        <f>IF(ISERROR(VLOOKUP($B25,기획현황!$D:$BR,기획현황!$BB$1+2,FALSE))=TRUE,"",VLOOKUP($B25,기획현황!$D:$BR,기획현황!$BB$1+2,FALSE))</f>
        <v/>
      </c>
      <c r="Y25" s="428">
        <f>IF(ISERROR(VLOOKUP($D25,원자재구매리스트!$D:$Y,원자재구매리스트!O$1-3,FALSE))=TRUE,0,VLOOKUP($D25,원자재구매리스트!$D:$Y,원자재구매리스트!O$1-3,FALSE))</f>
        <v>0</v>
      </c>
      <c r="Z25" s="352">
        <f>IF(ISERROR(VLOOKUP($D25,원자재구매리스트!$D:$Y,원자재구매리스트!P$1-3,FALSE))=TRUE,0,VLOOKUP($D25,원자재구매리스트!$D:$Y,원자재구매리스트!P$1-3,FALSE))</f>
        <v>0</v>
      </c>
      <c r="AA25" s="353">
        <f>IF(ISERROR(VLOOKUP($D25,원자재구매리스트!$D:$Y,원자재구매리스트!R$1-3,FALSE))=TRUE,0,VLOOKUP($D25,원자재구매리스트!$D:$Y,원자재구매리스트!R$1-3,FALSE))</f>
        <v>0</v>
      </c>
      <c r="AB25" s="353">
        <f>IF(ISERROR(VLOOKUP($D25,원자재구매리스트!$D:$Y,원자재구매리스트!T$1-3,FALSE))=TRUE,0,VLOOKUP($D25,원자재구매리스트!$D:$Y,원자재구매리스트!T$1-3,FALSE))</f>
        <v>0</v>
      </c>
      <c r="AC25" s="351">
        <f>IF(ISERROR(VLOOKUP($D25,원자재구매리스트!$D:$Y,원자재구매리스트!U$1-3,FALSE))=TRUE,0,VLOOKUP($D25,원자재구매리스트!$D:$Y,원자재구매리스트!U$1-3,FALSE))</f>
        <v>0</v>
      </c>
      <c r="AD25" s="354">
        <f>IF(ISERROR(VLOOKUP($D25,원자재구매리스트!$D:$Z,원자재구매리스트!Z$1-3,FALSE))=TRUE,0,VLOOKUP($D25,원자재구매리스트!$D:$Z,원자재구매리스트!Z$1-3,FALSE))</f>
        <v>0</v>
      </c>
      <c r="AE25" s="749">
        <f>IF(ISERROR(VLOOKUP($D25,원자재구매리스트!$D:$Y,원자재구매리스트!X$1-3,FALSE))=TRUE,0,VLOOKUP($D25,원자재구매리스트!$D:$Y,원자재구매리스트!X$1-3,FALSE))</f>
        <v>0</v>
      </c>
      <c r="AF25" s="752">
        <f t="shared" si="10"/>
        <v>0</v>
      </c>
      <c r="AG25" s="752">
        <f t="shared" si="8"/>
        <v>0</v>
      </c>
    </row>
    <row r="26" spans="1:33" s="325" customFormat="1" ht="52.5" customHeight="1">
      <c r="A26" s="331">
        <f t="shared" si="0"/>
        <v>19</v>
      </c>
      <c r="B26" s="349" t="str">
        <f t="shared" si="1"/>
        <v>DPK-QF-110</v>
      </c>
      <c r="C26" s="304">
        <f t="shared" si="2"/>
        <v>18</v>
      </c>
      <c r="D26" s="304" t="str">
        <f t="shared" si="3"/>
        <v>DPK-QF-11018</v>
      </c>
      <c r="E26" s="392">
        <f t="shared" si="4"/>
        <v>0</v>
      </c>
      <c r="F26" s="392">
        <f t="shared" si="5"/>
        <v>0</v>
      </c>
      <c r="G26" s="392">
        <f t="shared" si="6"/>
        <v>0</v>
      </c>
      <c r="H26" s="332"/>
      <c r="I26" s="404">
        <f t="shared" si="7"/>
        <v>0</v>
      </c>
      <c r="J26" s="407" t="str">
        <f>IF(ISERROR(VLOOKUP(MID($O26,1,3),CODE!$B:$G,CODE!$C$1,FALSE))=TRUE,"",VLOOKUP(MID($O26,1,3),CODE!$B:$G,CODE!$C$1,FALSE))</f>
        <v/>
      </c>
      <c r="K26" s="377" t="str">
        <f>IF(ISERROR(VLOOKUP(MID($O26,4,2),CODE!$K:$P,CODE!$L$1,FALSE))=TRUE,"",VLOOKUP(MID($O26,4,2),CODE!$K:$P,CODE!$L$1,FALSE))</f>
        <v/>
      </c>
      <c r="L26" s="377" t="str">
        <f>IF(ISERROR(VLOOKUP($B26,기획현황!$D:$BR,기획현황!$R$1+2,FALSE))=TRUE,"",VLOOKUP($B26,기획현황!$D:$BR,기획현황!$R$1+2,FALSE))</f>
        <v/>
      </c>
      <c r="M26" s="378"/>
      <c r="N26" s="377">
        <f>IF(ISERROR(VLOOKUP($A26,원자재구매리스트!$A:$Z,원자재구매리스트!M$1,FALSE))=TRUE,"",VLOOKUP($A26,원자재구매리스트!$A:$Z,원자재구매리스트!M$1,FALSE))</f>
        <v>0</v>
      </c>
      <c r="O26" s="408">
        <f>IF(ISERROR(VLOOKUP($A26,원자재구매리스트!$A:$Z,원자재구매리스트!N$1,FALSE))=TRUE,"",VLOOKUP($A26,원자재구매리스트!$A:$Z,원자재구매리스트!N$1,FALSE))</f>
        <v>0</v>
      </c>
      <c r="P26" s="413">
        <f>IF(B26="",0,SUMIF(기획현황!$D:$D,원자재구매정보!$B26,기획현황!$AF:$AF))</f>
        <v>0</v>
      </c>
      <c r="Q26" s="379" t="str">
        <f>IF(ISERROR(VLOOKUP($B26,기획현황!$D:$BR,기획현황!$AM$1+2,FALSE))=TRUE,"",VLOOKUP($B26,기획현황!$D:$BR,기획현황!$AM$1+2,FALSE))</f>
        <v/>
      </c>
      <c r="R26" s="738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79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9" t="str">
        <f>IF(ISERROR(VLOOKUP($B26,기획현황!$D:$BR,기획현황!$AV$1+2,FALSE))=TRUE,"",VLOOKUP($B26,기획현황!$D:$BR,기획현황!$AV$1+2,FALSE))</f>
        <v/>
      </c>
      <c r="U26" s="443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4">
        <f t="shared" si="9"/>
        <v>0</v>
      </c>
      <c r="W26" s="421" t="str">
        <f>IF(ISERROR(VLOOKUP($B26,기획현황!$D:$BR,기획현황!$AY$1+2,FALSE))=TRUE,"",VLOOKUP($B26,기획현황!$D:$BR,기획현황!$AY$1+2,FALSE))</f>
        <v/>
      </c>
      <c r="X26" s="422" t="str">
        <f>IF(ISERROR(VLOOKUP($B26,기획현황!$D:$BR,기획현황!$BB$1+2,FALSE))=TRUE,"",VLOOKUP($B26,기획현황!$D:$BR,기획현황!$BB$1+2,FALSE))</f>
        <v/>
      </c>
      <c r="Y26" s="428">
        <f>IF(ISERROR(VLOOKUP($D26,원자재구매리스트!$D:$Y,원자재구매리스트!O$1-3,FALSE))=TRUE,0,VLOOKUP($D26,원자재구매리스트!$D:$Y,원자재구매리스트!O$1-3,FALSE))</f>
        <v>0</v>
      </c>
      <c r="Z26" s="352">
        <f>IF(ISERROR(VLOOKUP($D26,원자재구매리스트!$D:$Y,원자재구매리스트!P$1-3,FALSE))=TRUE,0,VLOOKUP($D26,원자재구매리스트!$D:$Y,원자재구매리스트!P$1-3,FALSE))</f>
        <v>0</v>
      </c>
      <c r="AA26" s="353">
        <f>IF(ISERROR(VLOOKUP($D26,원자재구매리스트!$D:$Y,원자재구매리스트!R$1-3,FALSE))=TRUE,0,VLOOKUP($D26,원자재구매리스트!$D:$Y,원자재구매리스트!R$1-3,FALSE))</f>
        <v>0</v>
      </c>
      <c r="AB26" s="353">
        <f>IF(ISERROR(VLOOKUP($D26,원자재구매리스트!$D:$Y,원자재구매리스트!T$1-3,FALSE))=TRUE,0,VLOOKUP($D26,원자재구매리스트!$D:$Y,원자재구매리스트!T$1-3,FALSE))</f>
        <v>0</v>
      </c>
      <c r="AC26" s="351">
        <f>IF(ISERROR(VLOOKUP($D26,원자재구매리스트!$D:$Y,원자재구매리스트!U$1-3,FALSE))=TRUE,0,VLOOKUP($D26,원자재구매리스트!$D:$Y,원자재구매리스트!U$1-3,FALSE))</f>
        <v>0</v>
      </c>
      <c r="AD26" s="354">
        <f>IF(ISERROR(VLOOKUP($D26,원자재구매리스트!$D:$Z,원자재구매리스트!Z$1-3,FALSE))=TRUE,0,VLOOKUP($D26,원자재구매리스트!$D:$Z,원자재구매리스트!Z$1-3,FALSE))</f>
        <v>0</v>
      </c>
      <c r="AE26" s="749">
        <f>IF(ISERROR(VLOOKUP($D26,원자재구매리스트!$D:$Y,원자재구매리스트!X$1-3,FALSE))=TRUE,0,VLOOKUP($D26,원자재구매리스트!$D:$Y,원자재구매리스트!X$1-3,FALSE))</f>
        <v>0</v>
      </c>
      <c r="AF26" s="752">
        <f t="shared" si="10"/>
        <v>0</v>
      </c>
      <c r="AG26" s="752">
        <f t="shared" si="8"/>
        <v>0</v>
      </c>
    </row>
    <row r="27" spans="1:33" s="325" customFormat="1" ht="52.5" customHeight="1">
      <c r="A27" s="331">
        <f t="shared" si="0"/>
        <v>20</v>
      </c>
      <c r="B27" s="349" t="str">
        <f t="shared" si="1"/>
        <v>DPK-QF-110</v>
      </c>
      <c r="C27" s="304">
        <f t="shared" si="2"/>
        <v>19</v>
      </c>
      <c r="D27" s="304" t="str">
        <f t="shared" si="3"/>
        <v>DPK-QF-11019</v>
      </c>
      <c r="E27" s="392">
        <f t="shared" si="4"/>
        <v>0</v>
      </c>
      <c r="F27" s="392">
        <f t="shared" si="5"/>
        <v>0</v>
      </c>
      <c r="G27" s="392">
        <f t="shared" si="6"/>
        <v>0</v>
      </c>
      <c r="H27" s="332"/>
      <c r="I27" s="404">
        <f t="shared" si="7"/>
        <v>0</v>
      </c>
      <c r="J27" s="407" t="str">
        <f>IF(ISERROR(VLOOKUP(MID($O27,1,3),CODE!$B:$G,CODE!$C$1,FALSE))=TRUE,"",VLOOKUP(MID($O27,1,3),CODE!$B:$G,CODE!$C$1,FALSE))</f>
        <v/>
      </c>
      <c r="K27" s="377" t="str">
        <f>IF(ISERROR(VLOOKUP(MID($O27,4,2),CODE!$K:$P,CODE!$L$1,FALSE))=TRUE,"",VLOOKUP(MID($O27,4,2),CODE!$K:$P,CODE!$L$1,FALSE))</f>
        <v/>
      </c>
      <c r="L27" s="377" t="str">
        <f>IF(ISERROR(VLOOKUP($B27,기획현황!$D:$BR,기획현황!$R$1+2,FALSE))=TRUE,"",VLOOKUP($B27,기획현황!$D:$BR,기획현황!$R$1+2,FALSE))</f>
        <v/>
      </c>
      <c r="M27" s="378"/>
      <c r="N27" s="377">
        <f>IF(ISERROR(VLOOKUP($A27,원자재구매리스트!$A:$Z,원자재구매리스트!M$1,FALSE))=TRUE,"",VLOOKUP($A27,원자재구매리스트!$A:$Z,원자재구매리스트!M$1,FALSE))</f>
        <v>0</v>
      </c>
      <c r="O27" s="408">
        <f>IF(ISERROR(VLOOKUP($A27,원자재구매리스트!$A:$Z,원자재구매리스트!N$1,FALSE))=TRUE,"",VLOOKUP($A27,원자재구매리스트!$A:$Z,원자재구매리스트!N$1,FALSE))</f>
        <v>0</v>
      </c>
      <c r="P27" s="413">
        <f>IF(B27="",0,SUMIF(기획현황!$D:$D,원자재구매정보!$B27,기획현황!$AF:$AF))</f>
        <v>0</v>
      </c>
      <c r="Q27" s="379" t="str">
        <f>IF(ISERROR(VLOOKUP($B27,기획현황!$D:$BR,기획현황!$AM$1+2,FALSE))=TRUE,"",VLOOKUP($B27,기획현황!$D:$BR,기획현황!$AM$1+2,FALSE))</f>
        <v/>
      </c>
      <c r="R27" s="738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79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9" t="str">
        <f>IF(ISERROR(VLOOKUP($B27,기획현황!$D:$BR,기획현황!$AV$1+2,FALSE))=TRUE,"",VLOOKUP($B27,기획현황!$D:$BR,기획현황!$AV$1+2,FALSE))</f>
        <v/>
      </c>
      <c r="U27" s="443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4">
        <f t="shared" si="9"/>
        <v>0</v>
      </c>
      <c r="W27" s="421" t="str">
        <f>IF(ISERROR(VLOOKUP($B27,기획현황!$D:$BR,기획현황!$AY$1+2,FALSE))=TRUE,"",VLOOKUP($B27,기획현황!$D:$BR,기획현황!$AY$1+2,FALSE))</f>
        <v/>
      </c>
      <c r="X27" s="422" t="str">
        <f>IF(ISERROR(VLOOKUP($B27,기획현황!$D:$BR,기획현황!$BB$1+2,FALSE))=TRUE,"",VLOOKUP($B27,기획현황!$D:$BR,기획현황!$BB$1+2,FALSE))</f>
        <v/>
      </c>
      <c r="Y27" s="428">
        <f>IF(ISERROR(VLOOKUP($D27,원자재구매리스트!$D:$Y,원자재구매리스트!O$1-3,FALSE))=TRUE,0,VLOOKUP($D27,원자재구매리스트!$D:$Y,원자재구매리스트!O$1-3,FALSE))</f>
        <v>0</v>
      </c>
      <c r="Z27" s="352">
        <f>IF(ISERROR(VLOOKUP($D27,원자재구매리스트!$D:$Y,원자재구매리스트!P$1-3,FALSE))=TRUE,0,VLOOKUP($D27,원자재구매리스트!$D:$Y,원자재구매리스트!P$1-3,FALSE))</f>
        <v>0</v>
      </c>
      <c r="AA27" s="353">
        <f>IF(ISERROR(VLOOKUP($D27,원자재구매리스트!$D:$Y,원자재구매리스트!R$1-3,FALSE))=TRUE,0,VLOOKUP($D27,원자재구매리스트!$D:$Y,원자재구매리스트!R$1-3,FALSE))</f>
        <v>0</v>
      </c>
      <c r="AB27" s="353">
        <f>IF(ISERROR(VLOOKUP($D27,원자재구매리스트!$D:$Y,원자재구매리스트!T$1-3,FALSE))=TRUE,0,VLOOKUP($D27,원자재구매리스트!$D:$Y,원자재구매리스트!T$1-3,FALSE))</f>
        <v>0</v>
      </c>
      <c r="AC27" s="351">
        <f>IF(ISERROR(VLOOKUP($D27,원자재구매리스트!$D:$Y,원자재구매리스트!U$1-3,FALSE))=TRUE,0,VLOOKUP($D27,원자재구매리스트!$D:$Y,원자재구매리스트!U$1-3,FALSE))</f>
        <v>0</v>
      </c>
      <c r="AD27" s="354">
        <f>IF(ISERROR(VLOOKUP($D27,원자재구매리스트!$D:$Z,원자재구매리스트!Z$1-3,FALSE))=TRUE,0,VLOOKUP($D27,원자재구매리스트!$D:$Z,원자재구매리스트!Z$1-3,FALSE))</f>
        <v>0</v>
      </c>
      <c r="AE27" s="749">
        <f>IF(ISERROR(VLOOKUP($D27,원자재구매리스트!$D:$Y,원자재구매리스트!X$1-3,FALSE))=TRUE,0,VLOOKUP($D27,원자재구매리스트!$D:$Y,원자재구매리스트!X$1-3,FALSE))</f>
        <v>0</v>
      </c>
      <c r="AF27" s="752">
        <f t="shared" si="10"/>
        <v>0</v>
      </c>
      <c r="AG27" s="752">
        <f t="shared" si="8"/>
        <v>0</v>
      </c>
    </row>
    <row r="28" spans="1:33" s="325" customFormat="1" ht="52.5" customHeight="1">
      <c r="A28" s="331">
        <f t="shared" si="0"/>
        <v>21</v>
      </c>
      <c r="B28" s="349" t="str">
        <f t="shared" si="1"/>
        <v>DPK-QF-110</v>
      </c>
      <c r="C28" s="304">
        <f t="shared" si="2"/>
        <v>20</v>
      </c>
      <c r="D28" s="304" t="str">
        <f t="shared" si="3"/>
        <v>DPK-QF-11020</v>
      </c>
      <c r="E28" s="392">
        <f t="shared" si="4"/>
        <v>0</v>
      </c>
      <c r="F28" s="392">
        <f t="shared" si="5"/>
        <v>0</v>
      </c>
      <c r="G28" s="392">
        <f t="shared" si="6"/>
        <v>0</v>
      </c>
      <c r="H28" s="332"/>
      <c r="I28" s="404">
        <f t="shared" si="7"/>
        <v>0</v>
      </c>
      <c r="J28" s="407" t="str">
        <f>IF(ISERROR(VLOOKUP(MID($O28,1,3),CODE!$B:$G,CODE!$C$1,FALSE))=TRUE,"",VLOOKUP(MID($O28,1,3),CODE!$B:$G,CODE!$C$1,FALSE))</f>
        <v/>
      </c>
      <c r="K28" s="377" t="str">
        <f>IF(ISERROR(VLOOKUP(MID($O28,4,2),CODE!$K:$P,CODE!$L$1,FALSE))=TRUE,"",VLOOKUP(MID($O28,4,2),CODE!$K:$P,CODE!$L$1,FALSE))</f>
        <v/>
      </c>
      <c r="L28" s="377" t="str">
        <f>IF(ISERROR(VLOOKUP($B28,기획현황!$D:$BR,기획현황!$R$1+2,FALSE))=TRUE,"",VLOOKUP($B28,기획현황!$D:$BR,기획현황!$R$1+2,FALSE))</f>
        <v/>
      </c>
      <c r="M28" s="378"/>
      <c r="N28" s="377">
        <f>IF(ISERROR(VLOOKUP($A28,원자재구매리스트!$A:$Z,원자재구매리스트!M$1,FALSE))=TRUE,"",VLOOKUP($A28,원자재구매리스트!$A:$Z,원자재구매리스트!M$1,FALSE))</f>
        <v>0</v>
      </c>
      <c r="O28" s="408">
        <f>IF(ISERROR(VLOOKUP($A28,원자재구매리스트!$A:$Z,원자재구매리스트!N$1,FALSE))=TRUE,"",VLOOKUP($A28,원자재구매리스트!$A:$Z,원자재구매리스트!N$1,FALSE))</f>
        <v>0</v>
      </c>
      <c r="P28" s="413">
        <f>IF(B28="",0,SUMIF(기획현황!$D:$D,원자재구매정보!$B28,기획현황!$AF:$AF))</f>
        <v>0</v>
      </c>
      <c r="Q28" s="379" t="str">
        <f>IF(ISERROR(VLOOKUP($B28,기획현황!$D:$BR,기획현황!$AM$1+2,FALSE))=TRUE,"",VLOOKUP($B28,기획현황!$D:$BR,기획현황!$AM$1+2,FALSE))</f>
        <v/>
      </c>
      <c r="R28" s="738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79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9" t="str">
        <f>IF(ISERROR(VLOOKUP($B28,기획현황!$D:$BR,기획현황!$AV$1+2,FALSE))=TRUE,"",VLOOKUP($B28,기획현황!$D:$BR,기획현황!$AV$1+2,FALSE))</f>
        <v/>
      </c>
      <c r="U28" s="443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4">
        <f t="shared" si="9"/>
        <v>0</v>
      </c>
      <c r="W28" s="421" t="str">
        <f>IF(ISERROR(VLOOKUP($B28,기획현황!$D:$BR,기획현황!$AY$1+2,FALSE))=TRUE,"",VLOOKUP($B28,기획현황!$D:$BR,기획현황!$AY$1+2,FALSE))</f>
        <v/>
      </c>
      <c r="X28" s="422" t="str">
        <f>IF(ISERROR(VLOOKUP($B28,기획현황!$D:$BR,기획현황!$BB$1+2,FALSE))=TRUE,"",VLOOKUP($B28,기획현황!$D:$BR,기획현황!$BB$1+2,FALSE))</f>
        <v/>
      </c>
      <c r="Y28" s="428">
        <f>IF(ISERROR(VLOOKUP($D28,원자재구매리스트!$D:$Y,원자재구매리스트!O$1-3,FALSE))=TRUE,0,VLOOKUP($D28,원자재구매리스트!$D:$Y,원자재구매리스트!O$1-3,FALSE))</f>
        <v>0</v>
      </c>
      <c r="Z28" s="352">
        <f>IF(ISERROR(VLOOKUP($D28,원자재구매리스트!$D:$Y,원자재구매리스트!P$1-3,FALSE))=TRUE,0,VLOOKUP($D28,원자재구매리스트!$D:$Y,원자재구매리스트!P$1-3,FALSE))</f>
        <v>0</v>
      </c>
      <c r="AA28" s="353">
        <f>IF(ISERROR(VLOOKUP($D28,원자재구매리스트!$D:$Y,원자재구매리스트!R$1-3,FALSE))=TRUE,0,VLOOKUP($D28,원자재구매리스트!$D:$Y,원자재구매리스트!R$1-3,FALSE))</f>
        <v>0</v>
      </c>
      <c r="AB28" s="353">
        <f>IF(ISERROR(VLOOKUP($D28,원자재구매리스트!$D:$Y,원자재구매리스트!T$1-3,FALSE))=TRUE,0,VLOOKUP($D28,원자재구매리스트!$D:$Y,원자재구매리스트!T$1-3,FALSE))</f>
        <v>0</v>
      </c>
      <c r="AC28" s="351">
        <f>IF(ISERROR(VLOOKUP($D28,원자재구매리스트!$D:$Y,원자재구매리스트!U$1-3,FALSE))=TRUE,0,VLOOKUP($D28,원자재구매리스트!$D:$Y,원자재구매리스트!U$1-3,FALSE))</f>
        <v>0</v>
      </c>
      <c r="AD28" s="354">
        <f>IF(ISERROR(VLOOKUP($D28,원자재구매리스트!$D:$Z,원자재구매리스트!Z$1-3,FALSE))=TRUE,0,VLOOKUP($D28,원자재구매리스트!$D:$Z,원자재구매리스트!Z$1-3,FALSE))</f>
        <v>0</v>
      </c>
      <c r="AE28" s="749">
        <f>IF(ISERROR(VLOOKUP($D28,원자재구매리스트!$D:$Y,원자재구매리스트!X$1-3,FALSE))=TRUE,0,VLOOKUP($D28,원자재구매리스트!$D:$Y,원자재구매리스트!X$1-3,FALSE))</f>
        <v>0</v>
      </c>
      <c r="AF28" s="752">
        <f t="shared" si="10"/>
        <v>0</v>
      </c>
      <c r="AG28" s="752">
        <f t="shared" si="8"/>
        <v>0</v>
      </c>
    </row>
    <row r="29" spans="1:33" s="325" customFormat="1" ht="52.5" customHeight="1">
      <c r="A29" s="331">
        <f t="shared" si="0"/>
        <v>22</v>
      </c>
      <c r="B29" s="349" t="str">
        <f t="shared" si="1"/>
        <v>DPK-QF-110</v>
      </c>
      <c r="C29" s="304">
        <f t="shared" si="2"/>
        <v>21</v>
      </c>
      <c r="D29" s="304" t="str">
        <f t="shared" si="3"/>
        <v>DPK-QF-11021</v>
      </c>
      <c r="E29" s="392">
        <f t="shared" si="4"/>
        <v>0</v>
      </c>
      <c r="F29" s="392">
        <f t="shared" si="5"/>
        <v>0</v>
      </c>
      <c r="G29" s="392">
        <f t="shared" si="6"/>
        <v>0</v>
      </c>
      <c r="H29" s="332"/>
      <c r="I29" s="404">
        <f t="shared" si="7"/>
        <v>0</v>
      </c>
      <c r="J29" s="407" t="str">
        <f>IF(ISERROR(VLOOKUP(MID($O29,1,3),CODE!$B:$G,CODE!$C$1,FALSE))=TRUE,"",VLOOKUP(MID($O29,1,3),CODE!$B:$G,CODE!$C$1,FALSE))</f>
        <v/>
      </c>
      <c r="K29" s="377" t="str">
        <f>IF(ISERROR(VLOOKUP(MID($O29,4,2),CODE!$K:$P,CODE!$L$1,FALSE))=TRUE,"",VLOOKUP(MID($O29,4,2),CODE!$K:$P,CODE!$L$1,FALSE))</f>
        <v/>
      </c>
      <c r="L29" s="377" t="str">
        <f>IF(ISERROR(VLOOKUP($B29,기획현황!$D:$BR,기획현황!$R$1+2,FALSE))=TRUE,"",VLOOKUP($B29,기획현황!$D:$BR,기획현황!$R$1+2,FALSE))</f>
        <v/>
      </c>
      <c r="M29" s="378"/>
      <c r="N29" s="377">
        <f>IF(ISERROR(VLOOKUP($A29,원자재구매리스트!$A:$Z,원자재구매리스트!M$1,FALSE))=TRUE,"",VLOOKUP($A29,원자재구매리스트!$A:$Z,원자재구매리스트!M$1,FALSE))</f>
        <v>0</v>
      </c>
      <c r="O29" s="408">
        <f>IF(ISERROR(VLOOKUP($A29,원자재구매리스트!$A:$Z,원자재구매리스트!N$1,FALSE))=TRUE,"",VLOOKUP($A29,원자재구매리스트!$A:$Z,원자재구매리스트!N$1,FALSE))</f>
        <v>0</v>
      </c>
      <c r="P29" s="413">
        <f>IF(B29="",0,SUMIF(기획현황!$D:$D,원자재구매정보!$B29,기획현황!$AF:$AF))</f>
        <v>0</v>
      </c>
      <c r="Q29" s="379" t="str">
        <f>IF(ISERROR(VLOOKUP($B29,기획현황!$D:$BR,기획현황!$AM$1+2,FALSE))=TRUE,"",VLOOKUP($B29,기획현황!$D:$BR,기획현황!$AM$1+2,FALSE))</f>
        <v/>
      </c>
      <c r="R29" s="738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79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9" t="str">
        <f>IF(ISERROR(VLOOKUP($B29,기획현황!$D:$BR,기획현황!$AV$1+2,FALSE))=TRUE,"",VLOOKUP($B29,기획현황!$D:$BR,기획현황!$AV$1+2,FALSE))</f>
        <v/>
      </c>
      <c r="U29" s="443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4">
        <f t="shared" si="9"/>
        <v>0</v>
      </c>
      <c r="W29" s="421" t="str">
        <f>IF(ISERROR(VLOOKUP($B29,기획현황!$D:$BR,기획현황!$AY$1+2,FALSE))=TRUE,"",VLOOKUP($B29,기획현황!$D:$BR,기획현황!$AY$1+2,FALSE))</f>
        <v/>
      </c>
      <c r="X29" s="422" t="str">
        <f>IF(ISERROR(VLOOKUP($B29,기획현황!$D:$BR,기획현황!$BB$1+2,FALSE))=TRUE,"",VLOOKUP($B29,기획현황!$D:$BR,기획현황!$BB$1+2,FALSE))</f>
        <v/>
      </c>
      <c r="Y29" s="428">
        <f>IF(ISERROR(VLOOKUP($D29,원자재구매리스트!$D:$Y,원자재구매리스트!O$1-3,FALSE))=TRUE,0,VLOOKUP($D29,원자재구매리스트!$D:$Y,원자재구매리스트!O$1-3,FALSE))</f>
        <v>0</v>
      </c>
      <c r="Z29" s="352">
        <f>IF(ISERROR(VLOOKUP($D29,원자재구매리스트!$D:$Y,원자재구매리스트!P$1-3,FALSE))=TRUE,0,VLOOKUP($D29,원자재구매리스트!$D:$Y,원자재구매리스트!P$1-3,FALSE))</f>
        <v>0</v>
      </c>
      <c r="AA29" s="353">
        <f>IF(ISERROR(VLOOKUP($D29,원자재구매리스트!$D:$Y,원자재구매리스트!R$1-3,FALSE))=TRUE,0,VLOOKUP($D29,원자재구매리스트!$D:$Y,원자재구매리스트!R$1-3,FALSE))</f>
        <v>0</v>
      </c>
      <c r="AB29" s="353">
        <f>IF(ISERROR(VLOOKUP($D29,원자재구매리스트!$D:$Y,원자재구매리스트!T$1-3,FALSE))=TRUE,0,VLOOKUP($D29,원자재구매리스트!$D:$Y,원자재구매리스트!T$1-3,FALSE))</f>
        <v>0</v>
      </c>
      <c r="AC29" s="351">
        <f>IF(ISERROR(VLOOKUP($D29,원자재구매리스트!$D:$Y,원자재구매리스트!U$1-3,FALSE))=TRUE,0,VLOOKUP($D29,원자재구매리스트!$D:$Y,원자재구매리스트!U$1-3,FALSE))</f>
        <v>0</v>
      </c>
      <c r="AD29" s="354">
        <f>IF(ISERROR(VLOOKUP($D29,원자재구매리스트!$D:$Z,원자재구매리스트!Z$1-3,FALSE))=TRUE,0,VLOOKUP($D29,원자재구매리스트!$D:$Z,원자재구매리스트!Z$1-3,FALSE))</f>
        <v>0</v>
      </c>
      <c r="AE29" s="749">
        <f>IF(ISERROR(VLOOKUP($D29,원자재구매리스트!$D:$Y,원자재구매리스트!X$1-3,FALSE))=TRUE,0,VLOOKUP($D29,원자재구매리스트!$D:$Y,원자재구매리스트!X$1-3,FALSE))</f>
        <v>0</v>
      </c>
      <c r="AF29" s="752">
        <f t="shared" si="10"/>
        <v>0</v>
      </c>
      <c r="AG29" s="752">
        <f t="shared" si="8"/>
        <v>0</v>
      </c>
    </row>
    <row r="30" spans="1:33" s="325" customFormat="1" ht="52.5" customHeight="1">
      <c r="A30" s="331">
        <f t="shared" si="0"/>
        <v>23</v>
      </c>
      <c r="B30" s="349" t="str">
        <f t="shared" si="1"/>
        <v>DPK-QF-110</v>
      </c>
      <c r="C30" s="304">
        <f t="shared" si="2"/>
        <v>22</v>
      </c>
      <c r="D30" s="304" t="str">
        <f t="shared" si="3"/>
        <v>DPK-QF-11022</v>
      </c>
      <c r="E30" s="392">
        <f t="shared" si="4"/>
        <v>0</v>
      </c>
      <c r="F30" s="392">
        <f t="shared" si="5"/>
        <v>0</v>
      </c>
      <c r="G30" s="392">
        <f t="shared" si="6"/>
        <v>0</v>
      </c>
      <c r="H30" s="332"/>
      <c r="I30" s="404">
        <f t="shared" si="7"/>
        <v>0</v>
      </c>
      <c r="J30" s="407" t="str">
        <f>IF(ISERROR(VLOOKUP(MID($O30,1,3),CODE!$B:$G,CODE!$C$1,FALSE))=TRUE,"",VLOOKUP(MID($O30,1,3),CODE!$B:$G,CODE!$C$1,FALSE))</f>
        <v/>
      </c>
      <c r="K30" s="377" t="str">
        <f>IF(ISERROR(VLOOKUP(MID($O30,4,2),CODE!$K:$P,CODE!$L$1,FALSE))=TRUE,"",VLOOKUP(MID($O30,4,2),CODE!$K:$P,CODE!$L$1,FALSE))</f>
        <v/>
      </c>
      <c r="L30" s="377" t="str">
        <f>IF(ISERROR(VLOOKUP($B30,기획현황!$D:$BR,기획현황!$R$1+2,FALSE))=TRUE,"",VLOOKUP($B30,기획현황!$D:$BR,기획현황!$R$1+2,FALSE))</f>
        <v/>
      </c>
      <c r="M30" s="378"/>
      <c r="N30" s="377">
        <f>IF(ISERROR(VLOOKUP($A30,원자재구매리스트!$A:$Z,원자재구매리스트!M$1,FALSE))=TRUE,"",VLOOKUP($A30,원자재구매리스트!$A:$Z,원자재구매리스트!M$1,FALSE))</f>
        <v>0</v>
      </c>
      <c r="O30" s="408">
        <f>IF(ISERROR(VLOOKUP($A30,원자재구매리스트!$A:$Z,원자재구매리스트!N$1,FALSE))=TRUE,"",VLOOKUP($A30,원자재구매리스트!$A:$Z,원자재구매리스트!N$1,FALSE))</f>
        <v>0</v>
      </c>
      <c r="P30" s="413">
        <f>IF(B30="",0,SUMIF(기획현황!$D:$D,원자재구매정보!$B30,기획현황!$AF:$AF))</f>
        <v>0</v>
      </c>
      <c r="Q30" s="379" t="str">
        <f>IF(ISERROR(VLOOKUP($B30,기획현황!$D:$BR,기획현황!$AM$1+2,FALSE))=TRUE,"",VLOOKUP($B30,기획현황!$D:$BR,기획현황!$AM$1+2,FALSE))</f>
        <v/>
      </c>
      <c r="R30" s="738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79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9" t="str">
        <f>IF(ISERROR(VLOOKUP($B30,기획현황!$D:$BR,기획현황!$AV$1+2,FALSE))=TRUE,"",VLOOKUP($B30,기획현황!$D:$BR,기획현황!$AV$1+2,FALSE))</f>
        <v/>
      </c>
      <c r="U30" s="443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4">
        <f t="shared" si="9"/>
        <v>0</v>
      </c>
      <c r="W30" s="421" t="str">
        <f>IF(ISERROR(VLOOKUP($B30,기획현황!$D:$BR,기획현황!$AY$1+2,FALSE))=TRUE,"",VLOOKUP($B30,기획현황!$D:$BR,기획현황!$AY$1+2,FALSE))</f>
        <v/>
      </c>
      <c r="X30" s="422" t="str">
        <f>IF(ISERROR(VLOOKUP($B30,기획현황!$D:$BR,기획현황!$BB$1+2,FALSE))=TRUE,"",VLOOKUP($B30,기획현황!$D:$BR,기획현황!$BB$1+2,FALSE))</f>
        <v/>
      </c>
      <c r="Y30" s="428">
        <f>IF(ISERROR(VLOOKUP($D30,원자재구매리스트!$D:$Y,원자재구매리스트!O$1-3,FALSE))=TRUE,0,VLOOKUP($D30,원자재구매리스트!$D:$Y,원자재구매리스트!O$1-3,FALSE))</f>
        <v>0</v>
      </c>
      <c r="Z30" s="352">
        <f>IF(ISERROR(VLOOKUP($D30,원자재구매리스트!$D:$Y,원자재구매리스트!P$1-3,FALSE))=TRUE,0,VLOOKUP($D30,원자재구매리스트!$D:$Y,원자재구매리스트!P$1-3,FALSE))</f>
        <v>0</v>
      </c>
      <c r="AA30" s="353">
        <f>IF(ISERROR(VLOOKUP($D30,원자재구매리스트!$D:$Y,원자재구매리스트!R$1-3,FALSE))=TRUE,0,VLOOKUP($D30,원자재구매리스트!$D:$Y,원자재구매리스트!R$1-3,FALSE))</f>
        <v>0</v>
      </c>
      <c r="AB30" s="353">
        <f>IF(ISERROR(VLOOKUP($D30,원자재구매리스트!$D:$Y,원자재구매리스트!T$1-3,FALSE))=TRUE,0,VLOOKUP($D30,원자재구매리스트!$D:$Y,원자재구매리스트!T$1-3,FALSE))</f>
        <v>0</v>
      </c>
      <c r="AC30" s="351">
        <f>IF(ISERROR(VLOOKUP($D30,원자재구매리스트!$D:$Y,원자재구매리스트!U$1-3,FALSE))=TRUE,0,VLOOKUP($D30,원자재구매리스트!$D:$Y,원자재구매리스트!U$1-3,FALSE))</f>
        <v>0</v>
      </c>
      <c r="AD30" s="354">
        <f>IF(ISERROR(VLOOKUP($D30,원자재구매리스트!$D:$Z,원자재구매리스트!Z$1-3,FALSE))=TRUE,0,VLOOKUP($D30,원자재구매리스트!$D:$Z,원자재구매리스트!Z$1-3,FALSE))</f>
        <v>0</v>
      </c>
      <c r="AE30" s="749">
        <f>IF(ISERROR(VLOOKUP($D30,원자재구매리스트!$D:$Y,원자재구매리스트!X$1-3,FALSE))=TRUE,0,VLOOKUP($D30,원자재구매리스트!$D:$Y,원자재구매리스트!X$1-3,FALSE))</f>
        <v>0</v>
      </c>
      <c r="AF30" s="752">
        <f t="shared" si="10"/>
        <v>0</v>
      </c>
      <c r="AG30" s="752">
        <f t="shared" si="8"/>
        <v>0</v>
      </c>
    </row>
    <row r="31" spans="1:33" s="325" customFormat="1" ht="52.5" customHeight="1">
      <c r="A31" s="331">
        <f t="shared" si="0"/>
        <v>24</v>
      </c>
      <c r="B31" s="349" t="str">
        <f t="shared" si="1"/>
        <v>DPK-QF-110</v>
      </c>
      <c r="C31" s="304">
        <f t="shared" si="2"/>
        <v>23</v>
      </c>
      <c r="D31" s="304" t="str">
        <f t="shared" si="3"/>
        <v>DPK-QF-11023</v>
      </c>
      <c r="E31" s="392">
        <f t="shared" si="4"/>
        <v>0</v>
      </c>
      <c r="F31" s="392">
        <f t="shared" si="5"/>
        <v>0</v>
      </c>
      <c r="G31" s="392">
        <f t="shared" si="6"/>
        <v>0</v>
      </c>
      <c r="H31" s="332"/>
      <c r="I31" s="404">
        <f t="shared" si="7"/>
        <v>0</v>
      </c>
      <c r="J31" s="407" t="str">
        <f>IF(ISERROR(VLOOKUP(MID($O31,1,3),CODE!$B:$G,CODE!$C$1,FALSE))=TRUE,"",VLOOKUP(MID($O31,1,3),CODE!$B:$G,CODE!$C$1,FALSE))</f>
        <v/>
      </c>
      <c r="K31" s="377" t="str">
        <f>IF(ISERROR(VLOOKUP(MID($O31,4,2),CODE!$K:$P,CODE!$L$1,FALSE))=TRUE,"",VLOOKUP(MID($O31,4,2),CODE!$K:$P,CODE!$L$1,FALSE))</f>
        <v/>
      </c>
      <c r="L31" s="377" t="str">
        <f>IF(ISERROR(VLOOKUP($B31,기획현황!$D:$BR,기획현황!$R$1+2,FALSE))=TRUE,"",VLOOKUP($B31,기획현황!$D:$BR,기획현황!$R$1+2,FALSE))</f>
        <v/>
      </c>
      <c r="M31" s="378"/>
      <c r="N31" s="377">
        <f>IF(ISERROR(VLOOKUP($A31,원자재구매리스트!$A:$Z,원자재구매리스트!M$1,FALSE))=TRUE,"",VLOOKUP($A31,원자재구매리스트!$A:$Z,원자재구매리스트!M$1,FALSE))</f>
        <v>0</v>
      </c>
      <c r="O31" s="408">
        <f>IF(ISERROR(VLOOKUP($A31,원자재구매리스트!$A:$Z,원자재구매리스트!N$1,FALSE))=TRUE,"",VLOOKUP($A31,원자재구매리스트!$A:$Z,원자재구매리스트!N$1,FALSE))</f>
        <v>0</v>
      </c>
      <c r="P31" s="413">
        <f>IF(B31="",0,SUMIF(기획현황!$D:$D,원자재구매정보!$B31,기획현황!$AF:$AF))</f>
        <v>0</v>
      </c>
      <c r="Q31" s="379" t="str">
        <f>IF(ISERROR(VLOOKUP($B31,기획현황!$D:$BR,기획현황!$AM$1+2,FALSE))=TRUE,"",VLOOKUP($B31,기획현황!$D:$BR,기획현황!$AM$1+2,FALSE))</f>
        <v/>
      </c>
      <c r="R31" s="738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79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9" t="str">
        <f>IF(ISERROR(VLOOKUP($B31,기획현황!$D:$BR,기획현황!$AV$1+2,FALSE))=TRUE,"",VLOOKUP($B31,기획현황!$D:$BR,기획현황!$AV$1+2,FALSE))</f>
        <v/>
      </c>
      <c r="U31" s="443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4">
        <f t="shared" si="9"/>
        <v>0</v>
      </c>
      <c r="W31" s="421" t="str">
        <f>IF(ISERROR(VLOOKUP($B31,기획현황!$D:$BR,기획현황!$AY$1+2,FALSE))=TRUE,"",VLOOKUP($B31,기획현황!$D:$BR,기획현황!$AY$1+2,FALSE))</f>
        <v/>
      </c>
      <c r="X31" s="422" t="str">
        <f>IF(ISERROR(VLOOKUP($B31,기획현황!$D:$BR,기획현황!$BB$1+2,FALSE))=TRUE,"",VLOOKUP($B31,기획현황!$D:$BR,기획현황!$BB$1+2,FALSE))</f>
        <v/>
      </c>
      <c r="Y31" s="428">
        <f>IF(ISERROR(VLOOKUP($D31,원자재구매리스트!$D:$Y,원자재구매리스트!O$1-3,FALSE))=TRUE,0,VLOOKUP($D31,원자재구매리스트!$D:$Y,원자재구매리스트!O$1-3,FALSE))</f>
        <v>0</v>
      </c>
      <c r="Z31" s="352">
        <f>IF(ISERROR(VLOOKUP($D31,원자재구매리스트!$D:$Y,원자재구매리스트!P$1-3,FALSE))=TRUE,0,VLOOKUP($D31,원자재구매리스트!$D:$Y,원자재구매리스트!P$1-3,FALSE))</f>
        <v>0</v>
      </c>
      <c r="AA31" s="353">
        <f>IF(ISERROR(VLOOKUP($D31,원자재구매리스트!$D:$Y,원자재구매리스트!R$1-3,FALSE))=TRUE,0,VLOOKUP($D31,원자재구매리스트!$D:$Y,원자재구매리스트!R$1-3,FALSE))</f>
        <v>0</v>
      </c>
      <c r="AB31" s="353">
        <f>IF(ISERROR(VLOOKUP($D31,원자재구매리스트!$D:$Y,원자재구매리스트!T$1-3,FALSE))=TRUE,0,VLOOKUP($D31,원자재구매리스트!$D:$Y,원자재구매리스트!T$1-3,FALSE))</f>
        <v>0</v>
      </c>
      <c r="AC31" s="351">
        <f>IF(ISERROR(VLOOKUP($D31,원자재구매리스트!$D:$Y,원자재구매리스트!U$1-3,FALSE))=TRUE,0,VLOOKUP($D31,원자재구매리스트!$D:$Y,원자재구매리스트!U$1-3,FALSE))</f>
        <v>0</v>
      </c>
      <c r="AD31" s="354">
        <f>IF(ISERROR(VLOOKUP($D31,원자재구매리스트!$D:$Z,원자재구매리스트!Z$1-3,FALSE))=TRUE,0,VLOOKUP($D31,원자재구매리스트!$D:$Z,원자재구매리스트!Z$1-3,FALSE))</f>
        <v>0</v>
      </c>
      <c r="AE31" s="749">
        <f>IF(ISERROR(VLOOKUP($D31,원자재구매리스트!$D:$Y,원자재구매리스트!X$1-3,FALSE))=TRUE,0,VLOOKUP($D31,원자재구매리스트!$D:$Y,원자재구매리스트!X$1-3,FALSE))</f>
        <v>0</v>
      </c>
      <c r="AF31" s="752">
        <f t="shared" si="10"/>
        <v>0</v>
      </c>
      <c r="AG31" s="752">
        <f t="shared" si="8"/>
        <v>0</v>
      </c>
    </row>
    <row r="32" spans="1:33" s="325" customFormat="1" ht="52.5" customHeight="1">
      <c r="A32" s="331">
        <f t="shared" si="0"/>
        <v>25</v>
      </c>
      <c r="B32" s="349" t="str">
        <f t="shared" si="1"/>
        <v>DPK-QF-110</v>
      </c>
      <c r="C32" s="304">
        <f t="shared" si="2"/>
        <v>24</v>
      </c>
      <c r="D32" s="304" t="str">
        <f t="shared" si="3"/>
        <v>DPK-QF-11024</v>
      </c>
      <c r="E32" s="392">
        <f t="shared" si="4"/>
        <v>0</v>
      </c>
      <c r="F32" s="392">
        <f t="shared" si="5"/>
        <v>0</v>
      </c>
      <c r="G32" s="392">
        <f t="shared" si="6"/>
        <v>0</v>
      </c>
      <c r="H32" s="332"/>
      <c r="I32" s="404">
        <f t="shared" si="7"/>
        <v>0</v>
      </c>
      <c r="J32" s="407" t="str">
        <f>IF(ISERROR(VLOOKUP(MID($O32,1,3),CODE!$B:$G,CODE!$C$1,FALSE))=TRUE,"",VLOOKUP(MID($O32,1,3),CODE!$B:$G,CODE!$C$1,FALSE))</f>
        <v/>
      </c>
      <c r="K32" s="377" t="str">
        <f>IF(ISERROR(VLOOKUP(MID($O32,4,2),CODE!$K:$P,CODE!$L$1,FALSE))=TRUE,"",VLOOKUP(MID($O32,4,2),CODE!$K:$P,CODE!$L$1,FALSE))</f>
        <v/>
      </c>
      <c r="L32" s="377" t="str">
        <f>IF(ISERROR(VLOOKUP($B32,기획현황!$D:$BR,기획현황!$R$1+2,FALSE))=TRUE,"",VLOOKUP($B32,기획현황!$D:$BR,기획현황!$R$1+2,FALSE))</f>
        <v/>
      </c>
      <c r="M32" s="378"/>
      <c r="N32" s="377">
        <f>IF(ISERROR(VLOOKUP($A32,원자재구매리스트!$A:$Z,원자재구매리스트!M$1,FALSE))=TRUE,"",VLOOKUP($A32,원자재구매리스트!$A:$Z,원자재구매리스트!M$1,FALSE))</f>
        <v>0</v>
      </c>
      <c r="O32" s="408">
        <f>IF(ISERROR(VLOOKUP($A32,원자재구매리스트!$A:$Z,원자재구매리스트!N$1,FALSE))=TRUE,"",VLOOKUP($A32,원자재구매리스트!$A:$Z,원자재구매리스트!N$1,FALSE))</f>
        <v>0</v>
      </c>
      <c r="P32" s="413">
        <f>IF(B32="",0,SUMIF(기획현황!$D:$D,원자재구매정보!$B32,기획현황!$AF:$AF))</f>
        <v>0</v>
      </c>
      <c r="Q32" s="379" t="str">
        <f>IF(ISERROR(VLOOKUP($B32,기획현황!$D:$BR,기획현황!$AM$1+2,FALSE))=TRUE,"",VLOOKUP($B32,기획현황!$D:$BR,기획현황!$AM$1+2,FALSE))</f>
        <v/>
      </c>
      <c r="R32" s="738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79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9" t="str">
        <f>IF(ISERROR(VLOOKUP($B32,기획현황!$D:$BR,기획현황!$AV$1+2,FALSE))=TRUE,"",VLOOKUP($B32,기획현황!$D:$BR,기획현황!$AV$1+2,FALSE))</f>
        <v/>
      </c>
      <c r="U32" s="443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4">
        <f t="shared" si="9"/>
        <v>0</v>
      </c>
      <c r="W32" s="421" t="str">
        <f>IF(ISERROR(VLOOKUP($B32,기획현황!$D:$BR,기획현황!$AY$1+2,FALSE))=TRUE,"",VLOOKUP($B32,기획현황!$D:$BR,기획현황!$AY$1+2,FALSE))</f>
        <v/>
      </c>
      <c r="X32" s="422" t="str">
        <f>IF(ISERROR(VLOOKUP($B32,기획현황!$D:$BR,기획현황!$BB$1+2,FALSE))=TRUE,"",VLOOKUP($B32,기획현황!$D:$BR,기획현황!$BB$1+2,FALSE))</f>
        <v/>
      </c>
      <c r="Y32" s="428">
        <f>IF(ISERROR(VLOOKUP($D32,원자재구매리스트!$D:$Y,원자재구매리스트!O$1-3,FALSE))=TRUE,0,VLOOKUP($D32,원자재구매리스트!$D:$Y,원자재구매리스트!O$1-3,FALSE))</f>
        <v>0</v>
      </c>
      <c r="Z32" s="352">
        <f>IF(ISERROR(VLOOKUP($D32,원자재구매리스트!$D:$Y,원자재구매리스트!P$1-3,FALSE))=TRUE,0,VLOOKUP($D32,원자재구매리스트!$D:$Y,원자재구매리스트!P$1-3,FALSE))</f>
        <v>0</v>
      </c>
      <c r="AA32" s="353">
        <f>IF(ISERROR(VLOOKUP($D32,원자재구매리스트!$D:$Y,원자재구매리스트!R$1-3,FALSE))=TRUE,0,VLOOKUP($D32,원자재구매리스트!$D:$Y,원자재구매리스트!R$1-3,FALSE))</f>
        <v>0</v>
      </c>
      <c r="AB32" s="353">
        <f>IF(ISERROR(VLOOKUP($D32,원자재구매리스트!$D:$Y,원자재구매리스트!T$1-3,FALSE))=TRUE,0,VLOOKUP($D32,원자재구매리스트!$D:$Y,원자재구매리스트!T$1-3,FALSE))</f>
        <v>0</v>
      </c>
      <c r="AC32" s="351">
        <f>IF(ISERROR(VLOOKUP($D32,원자재구매리스트!$D:$Y,원자재구매리스트!U$1-3,FALSE))=TRUE,0,VLOOKUP($D32,원자재구매리스트!$D:$Y,원자재구매리스트!U$1-3,FALSE))</f>
        <v>0</v>
      </c>
      <c r="AD32" s="354">
        <f>IF(ISERROR(VLOOKUP($D32,원자재구매리스트!$D:$Z,원자재구매리스트!Z$1-3,FALSE))=TRUE,0,VLOOKUP($D32,원자재구매리스트!$D:$Z,원자재구매리스트!Z$1-3,FALSE))</f>
        <v>0</v>
      </c>
      <c r="AE32" s="749">
        <f>IF(ISERROR(VLOOKUP($D32,원자재구매리스트!$D:$Y,원자재구매리스트!X$1-3,FALSE))=TRUE,0,VLOOKUP($D32,원자재구매리스트!$D:$Y,원자재구매리스트!X$1-3,FALSE))</f>
        <v>0</v>
      </c>
      <c r="AF32" s="752">
        <f t="shared" si="10"/>
        <v>0</v>
      </c>
      <c r="AG32" s="752">
        <f t="shared" si="8"/>
        <v>0</v>
      </c>
    </row>
    <row r="33" spans="1:33" s="325" customFormat="1" ht="52.5" customHeight="1">
      <c r="A33" s="331">
        <f t="shared" si="0"/>
        <v>26</v>
      </c>
      <c r="B33" s="349" t="str">
        <f t="shared" si="1"/>
        <v>DPK-QF-110</v>
      </c>
      <c r="C33" s="304">
        <f t="shared" si="2"/>
        <v>25</v>
      </c>
      <c r="D33" s="304" t="str">
        <f t="shared" si="3"/>
        <v>DPK-QF-11025</v>
      </c>
      <c r="E33" s="392">
        <f t="shared" si="4"/>
        <v>0</v>
      </c>
      <c r="F33" s="392">
        <f t="shared" si="5"/>
        <v>0</v>
      </c>
      <c r="G33" s="392">
        <f t="shared" si="6"/>
        <v>0</v>
      </c>
      <c r="H33" s="332"/>
      <c r="I33" s="404">
        <f t="shared" si="7"/>
        <v>0</v>
      </c>
      <c r="J33" s="407" t="str">
        <f>IF(ISERROR(VLOOKUP(MID($O33,1,3),CODE!$B:$G,CODE!$C$1,FALSE))=TRUE,"",VLOOKUP(MID($O33,1,3),CODE!$B:$G,CODE!$C$1,FALSE))</f>
        <v/>
      </c>
      <c r="K33" s="377" t="str">
        <f>IF(ISERROR(VLOOKUP(MID($O33,4,2),CODE!$K:$P,CODE!$L$1,FALSE))=TRUE,"",VLOOKUP(MID($O33,4,2),CODE!$K:$P,CODE!$L$1,FALSE))</f>
        <v/>
      </c>
      <c r="L33" s="377" t="str">
        <f>IF(ISERROR(VLOOKUP($B33,기획현황!$D:$BR,기획현황!$R$1+2,FALSE))=TRUE,"",VLOOKUP($B33,기획현황!$D:$BR,기획현황!$R$1+2,FALSE))</f>
        <v/>
      </c>
      <c r="M33" s="380"/>
      <c r="N33" s="377">
        <f>IF(ISERROR(VLOOKUP($A33,원자재구매리스트!$A:$Z,원자재구매리스트!M$1,FALSE))=TRUE,"",VLOOKUP($A33,원자재구매리스트!$A:$Z,원자재구매리스트!M$1,FALSE))</f>
        <v>0</v>
      </c>
      <c r="O33" s="408">
        <f>IF(ISERROR(VLOOKUP($A33,원자재구매리스트!$A:$Z,원자재구매리스트!N$1,FALSE))=TRUE,"",VLOOKUP($A33,원자재구매리스트!$A:$Z,원자재구매리스트!N$1,FALSE))</f>
        <v>0</v>
      </c>
      <c r="P33" s="413">
        <f>IF(B33="",0,SUMIF(기획현황!$D:$D,원자재구매정보!$B33,기획현황!$AF:$AF))</f>
        <v>0</v>
      </c>
      <c r="Q33" s="379" t="str">
        <f>IF(ISERROR(VLOOKUP($B33,기획현황!$D:$BR,기획현황!$AM$1+2,FALSE))=TRUE,"",VLOOKUP($B33,기획현황!$D:$BR,기획현황!$AM$1+2,FALSE))</f>
        <v/>
      </c>
      <c r="R33" s="738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79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9" t="str">
        <f>IF(ISERROR(VLOOKUP($B33,기획현황!$D:$BR,기획현황!$AV$1+2,FALSE))=TRUE,"",VLOOKUP($B33,기획현황!$D:$BR,기획현황!$AV$1+2,FALSE))</f>
        <v/>
      </c>
      <c r="U33" s="443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4">
        <f t="shared" si="9"/>
        <v>0</v>
      </c>
      <c r="W33" s="421" t="str">
        <f>IF(ISERROR(VLOOKUP($B33,기획현황!$D:$BR,기획현황!$AY$1+2,FALSE))=TRUE,"",VLOOKUP($B33,기획현황!$D:$BR,기획현황!$AY$1+2,FALSE))</f>
        <v/>
      </c>
      <c r="X33" s="422" t="str">
        <f>IF(ISERROR(VLOOKUP($B33,기획현황!$D:$BR,기획현황!$BB$1+2,FALSE))=TRUE,"",VLOOKUP($B33,기획현황!$D:$BR,기획현황!$BB$1+2,FALSE))</f>
        <v/>
      </c>
      <c r="Y33" s="428">
        <f>IF(ISERROR(VLOOKUP($D33,원자재구매리스트!$D:$Y,원자재구매리스트!O$1-3,FALSE))=TRUE,0,VLOOKUP($D33,원자재구매리스트!$D:$Y,원자재구매리스트!O$1-3,FALSE))</f>
        <v>0</v>
      </c>
      <c r="Z33" s="352">
        <f>IF(ISERROR(VLOOKUP($D33,원자재구매리스트!$D:$Y,원자재구매리스트!P$1-3,FALSE))=TRUE,0,VLOOKUP($D33,원자재구매리스트!$D:$Y,원자재구매리스트!P$1-3,FALSE))</f>
        <v>0</v>
      </c>
      <c r="AA33" s="353">
        <f>IF(ISERROR(VLOOKUP($D33,원자재구매리스트!$D:$Y,원자재구매리스트!R$1-3,FALSE))=TRUE,0,VLOOKUP($D33,원자재구매리스트!$D:$Y,원자재구매리스트!R$1-3,FALSE))</f>
        <v>0</v>
      </c>
      <c r="AB33" s="353">
        <f>IF(ISERROR(VLOOKUP($D33,원자재구매리스트!$D:$Y,원자재구매리스트!T$1-3,FALSE))=TRUE,0,VLOOKUP($D33,원자재구매리스트!$D:$Y,원자재구매리스트!T$1-3,FALSE))</f>
        <v>0</v>
      </c>
      <c r="AC33" s="351">
        <f>IF(ISERROR(VLOOKUP($D33,원자재구매리스트!$D:$Y,원자재구매리스트!U$1-3,FALSE))=TRUE,0,VLOOKUP($D33,원자재구매리스트!$D:$Y,원자재구매리스트!U$1-3,FALSE))</f>
        <v>0</v>
      </c>
      <c r="AD33" s="354">
        <f>IF(ISERROR(VLOOKUP($D33,원자재구매리스트!$D:$Z,원자재구매리스트!Z$1-3,FALSE))=TRUE,0,VLOOKUP($D33,원자재구매리스트!$D:$Z,원자재구매리스트!Z$1-3,FALSE))</f>
        <v>0</v>
      </c>
      <c r="AE33" s="749">
        <f>IF(ISERROR(VLOOKUP($D33,원자재구매리스트!$D:$Y,원자재구매리스트!X$1-3,FALSE))=TRUE,0,VLOOKUP($D33,원자재구매리스트!$D:$Y,원자재구매리스트!X$1-3,FALSE))</f>
        <v>0</v>
      </c>
      <c r="AF33" s="752">
        <f t="shared" si="10"/>
        <v>0</v>
      </c>
      <c r="AG33" s="752">
        <f t="shared" si="8"/>
        <v>0</v>
      </c>
    </row>
    <row r="34" spans="1:33" s="325" customFormat="1" ht="52.5" customHeight="1">
      <c r="A34" s="331">
        <f t="shared" si="0"/>
        <v>27</v>
      </c>
      <c r="B34" s="349" t="str">
        <f t="shared" si="1"/>
        <v>DPK-QF-110</v>
      </c>
      <c r="C34" s="304">
        <f t="shared" si="2"/>
        <v>26</v>
      </c>
      <c r="D34" s="304" t="str">
        <f t="shared" si="3"/>
        <v>DPK-QF-11026</v>
      </c>
      <c r="E34" s="392">
        <f t="shared" si="4"/>
        <v>0</v>
      </c>
      <c r="F34" s="392">
        <f t="shared" si="5"/>
        <v>0</v>
      </c>
      <c r="G34" s="392">
        <f t="shared" si="6"/>
        <v>0</v>
      </c>
      <c r="H34" s="332"/>
      <c r="I34" s="404">
        <f t="shared" si="7"/>
        <v>0</v>
      </c>
      <c r="J34" s="407" t="str">
        <f>IF(ISERROR(VLOOKUP(MID($O34,1,3),CODE!$B:$G,CODE!$C$1,FALSE))=TRUE,"",VLOOKUP(MID($O34,1,3),CODE!$B:$G,CODE!$C$1,FALSE))</f>
        <v/>
      </c>
      <c r="K34" s="377" t="str">
        <f>IF(ISERROR(VLOOKUP(MID($O34,4,2),CODE!$K:$P,CODE!$L$1,FALSE))=TRUE,"",VLOOKUP(MID($O34,4,2),CODE!$K:$P,CODE!$L$1,FALSE))</f>
        <v/>
      </c>
      <c r="L34" s="377" t="str">
        <f>IF(ISERROR(VLOOKUP($B34,기획현황!$D:$BR,기획현황!$R$1+2,FALSE))=TRUE,"",VLOOKUP($B34,기획현황!$D:$BR,기획현황!$R$1+2,FALSE))</f>
        <v/>
      </c>
      <c r="M34" s="380"/>
      <c r="N34" s="377">
        <f>IF(ISERROR(VLOOKUP($A34,원자재구매리스트!$A:$Z,원자재구매리스트!M$1,FALSE))=TRUE,"",VLOOKUP($A34,원자재구매리스트!$A:$Z,원자재구매리스트!M$1,FALSE))</f>
        <v>0</v>
      </c>
      <c r="O34" s="408">
        <f>IF(ISERROR(VLOOKUP($A34,원자재구매리스트!$A:$Z,원자재구매리스트!N$1,FALSE))=TRUE,"",VLOOKUP($A34,원자재구매리스트!$A:$Z,원자재구매리스트!N$1,FALSE))</f>
        <v>0</v>
      </c>
      <c r="P34" s="413">
        <f>IF(B34="",0,SUMIF(기획현황!$D:$D,원자재구매정보!$B34,기획현황!$AF:$AF))</f>
        <v>0</v>
      </c>
      <c r="Q34" s="379" t="str">
        <f>IF(ISERROR(VLOOKUP($B34,기획현황!$D:$BR,기획현황!$AM$1+2,FALSE))=TRUE,"",VLOOKUP($B34,기획현황!$D:$BR,기획현황!$AM$1+2,FALSE))</f>
        <v/>
      </c>
      <c r="R34" s="738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79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9" t="str">
        <f>IF(ISERROR(VLOOKUP($B34,기획현황!$D:$BR,기획현황!$AV$1+2,FALSE))=TRUE,"",VLOOKUP($B34,기획현황!$D:$BR,기획현황!$AV$1+2,FALSE))</f>
        <v/>
      </c>
      <c r="U34" s="443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4">
        <f t="shared" si="9"/>
        <v>0</v>
      </c>
      <c r="W34" s="421" t="str">
        <f>IF(ISERROR(VLOOKUP($B34,기획현황!$D:$BR,기획현황!$AY$1+2,FALSE))=TRUE,"",VLOOKUP($B34,기획현황!$D:$BR,기획현황!$AY$1+2,FALSE))</f>
        <v/>
      </c>
      <c r="X34" s="422" t="str">
        <f>IF(ISERROR(VLOOKUP($B34,기획현황!$D:$BR,기획현황!$BB$1+2,FALSE))=TRUE,"",VLOOKUP($B34,기획현황!$D:$BR,기획현황!$BB$1+2,FALSE))</f>
        <v/>
      </c>
      <c r="Y34" s="428">
        <f>IF(ISERROR(VLOOKUP($D34,원자재구매리스트!$D:$Y,원자재구매리스트!O$1-3,FALSE))=TRUE,0,VLOOKUP($D34,원자재구매리스트!$D:$Y,원자재구매리스트!O$1-3,FALSE))</f>
        <v>0</v>
      </c>
      <c r="Z34" s="352">
        <f>IF(ISERROR(VLOOKUP($D34,원자재구매리스트!$D:$Y,원자재구매리스트!P$1-3,FALSE))=TRUE,0,VLOOKUP($D34,원자재구매리스트!$D:$Y,원자재구매리스트!P$1-3,FALSE))</f>
        <v>0</v>
      </c>
      <c r="AA34" s="353">
        <f>IF(ISERROR(VLOOKUP($D34,원자재구매리스트!$D:$Y,원자재구매리스트!R$1-3,FALSE))=TRUE,0,VLOOKUP($D34,원자재구매리스트!$D:$Y,원자재구매리스트!R$1-3,FALSE))</f>
        <v>0</v>
      </c>
      <c r="AB34" s="353">
        <f>IF(ISERROR(VLOOKUP($D34,원자재구매리스트!$D:$Y,원자재구매리스트!T$1-3,FALSE))=TRUE,0,VLOOKUP($D34,원자재구매리스트!$D:$Y,원자재구매리스트!T$1-3,FALSE))</f>
        <v>0</v>
      </c>
      <c r="AC34" s="351">
        <f>IF(ISERROR(VLOOKUP($D34,원자재구매리스트!$D:$Y,원자재구매리스트!U$1-3,FALSE))=TRUE,0,VLOOKUP($D34,원자재구매리스트!$D:$Y,원자재구매리스트!U$1-3,FALSE))</f>
        <v>0</v>
      </c>
      <c r="AD34" s="354">
        <f>IF(ISERROR(VLOOKUP($D34,원자재구매리스트!$D:$Z,원자재구매리스트!Z$1-3,FALSE))=TRUE,0,VLOOKUP($D34,원자재구매리스트!$D:$Z,원자재구매리스트!Z$1-3,FALSE))</f>
        <v>0</v>
      </c>
      <c r="AE34" s="749">
        <f>IF(ISERROR(VLOOKUP($D34,원자재구매리스트!$D:$Y,원자재구매리스트!X$1-3,FALSE))=TRUE,0,VLOOKUP($D34,원자재구매리스트!$D:$Y,원자재구매리스트!X$1-3,FALSE))</f>
        <v>0</v>
      </c>
      <c r="AF34" s="752">
        <f t="shared" si="10"/>
        <v>0</v>
      </c>
      <c r="AG34" s="752">
        <f t="shared" si="8"/>
        <v>0</v>
      </c>
    </row>
    <row r="35" spans="1:33" s="325" customFormat="1" ht="52.5" customHeight="1">
      <c r="A35" s="331">
        <f t="shared" si="0"/>
        <v>28</v>
      </c>
      <c r="B35" s="349" t="str">
        <f t="shared" si="1"/>
        <v>DPK-QF-110</v>
      </c>
      <c r="C35" s="304">
        <f t="shared" si="2"/>
        <v>27</v>
      </c>
      <c r="D35" s="304" t="str">
        <f t="shared" si="3"/>
        <v>DPK-QF-11027</v>
      </c>
      <c r="E35" s="392">
        <f t="shared" si="4"/>
        <v>0</v>
      </c>
      <c r="F35" s="392">
        <f t="shared" si="5"/>
        <v>0</v>
      </c>
      <c r="G35" s="392">
        <f t="shared" si="6"/>
        <v>0</v>
      </c>
      <c r="H35" s="332"/>
      <c r="I35" s="404">
        <f t="shared" si="7"/>
        <v>0</v>
      </c>
      <c r="J35" s="407" t="str">
        <f>IF(ISERROR(VLOOKUP(MID($O35,1,3),CODE!$B:$G,CODE!$C$1,FALSE))=TRUE,"",VLOOKUP(MID($O35,1,3),CODE!$B:$G,CODE!$C$1,FALSE))</f>
        <v/>
      </c>
      <c r="K35" s="377" t="str">
        <f>IF(ISERROR(VLOOKUP(MID($O35,4,2),CODE!$K:$P,CODE!$L$1,FALSE))=TRUE,"",VLOOKUP(MID($O35,4,2),CODE!$K:$P,CODE!$L$1,FALSE))</f>
        <v/>
      </c>
      <c r="L35" s="377" t="str">
        <f>IF(ISERROR(VLOOKUP($B35,기획현황!$D:$BR,기획현황!$R$1+2,FALSE))=TRUE,"",VLOOKUP($B35,기획현황!$D:$BR,기획현황!$R$1+2,FALSE))</f>
        <v/>
      </c>
      <c r="M35" s="380"/>
      <c r="N35" s="377">
        <f>IF(ISERROR(VLOOKUP($A35,원자재구매리스트!$A:$Z,원자재구매리스트!M$1,FALSE))=TRUE,"",VLOOKUP($A35,원자재구매리스트!$A:$Z,원자재구매리스트!M$1,FALSE))</f>
        <v>0</v>
      </c>
      <c r="O35" s="408">
        <f>IF(ISERROR(VLOOKUP($A35,원자재구매리스트!$A:$Z,원자재구매리스트!N$1,FALSE))=TRUE,"",VLOOKUP($A35,원자재구매리스트!$A:$Z,원자재구매리스트!N$1,FALSE))</f>
        <v>0</v>
      </c>
      <c r="P35" s="413">
        <f>IF(B35="",0,SUMIF(기획현황!$D:$D,원자재구매정보!$B35,기획현황!$AF:$AF))</f>
        <v>0</v>
      </c>
      <c r="Q35" s="379" t="str">
        <f>IF(ISERROR(VLOOKUP($B35,기획현황!$D:$BR,기획현황!$AM$1+2,FALSE))=TRUE,"",VLOOKUP($B35,기획현황!$D:$BR,기획현황!$AM$1+2,FALSE))</f>
        <v/>
      </c>
      <c r="R35" s="738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79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9" t="str">
        <f>IF(ISERROR(VLOOKUP($B35,기획현황!$D:$BR,기획현황!$AV$1+2,FALSE))=TRUE,"",VLOOKUP($B35,기획현황!$D:$BR,기획현황!$AV$1+2,FALSE))</f>
        <v/>
      </c>
      <c r="U35" s="443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4">
        <f t="shared" si="9"/>
        <v>0</v>
      </c>
      <c r="W35" s="421" t="str">
        <f>IF(ISERROR(VLOOKUP($B35,기획현황!$D:$BR,기획현황!$AY$1+2,FALSE))=TRUE,"",VLOOKUP($B35,기획현황!$D:$BR,기획현황!$AY$1+2,FALSE))</f>
        <v/>
      </c>
      <c r="X35" s="422" t="str">
        <f>IF(ISERROR(VLOOKUP($B35,기획현황!$D:$BR,기획현황!$BB$1+2,FALSE))=TRUE,"",VLOOKUP($B35,기획현황!$D:$BR,기획현황!$BB$1+2,FALSE))</f>
        <v/>
      </c>
      <c r="Y35" s="428">
        <f>IF(ISERROR(VLOOKUP($D35,원자재구매리스트!$D:$Y,원자재구매리스트!O$1-3,FALSE))=TRUE,0,VLOOKUP($D35,원자재구매리스트!$D:$Y,원자재구매리스트!O$1-3,FALSE))</f>
        <v>0</v>
      </c>
      <c r="Z35" s="352">
        <f>IF(ISERROR(VLOOKUP($D35,원자재구매리스트!$D:$Y,원자재구매리스트!P$1-3,FALSE))=TRUE,0,VLOOKUP($D35,원자재구매리스트!$D:$Y,원자재구매리스트!P$1-3,FALSE))</f>
        <v>0</v>
      </c>
      <c r="AA35" s="353">
        <f>IF(ISERROR(VLOOKUP($D35,원자재구매리스트!$D:$Y,원자재구매리스트!R$1-3,FALSE))=TRUE,0,VLOOKUP($D35,원자재구매리스트!$D:$Y,원자재구매리스트!R$1-3,FALSE))</f>
        <v>0</v>
      </c>
      <c r="AB35" s="353">
        <f>IF(ISERROR(VLOOKUP($D35,원자재구매리스트!$D:$Y,원자재구매리스트!T$1-3,FALSE))=TRUE,0,VLOOKUP($D35,원자재구매리스트!$D:$Y,원자재구매리스트!T$1-3,FALSE))</f>
        <v>0</v>
      </c>
      <c r="AC35" s="351">
        <f>IF(ISERROR(VLOOKUP($D35,원자재구매리스트!$D:$Y,원자재구매리스트!U$1-3,FALSE))=TRUE,0,VLOOKUP($D35,원자재구매리스트!$D:$Y,원자재구매리스트!U$1-3,FALSE))</f>
        <v>0</v>
      </c>
      <c r="AD35" s="354">
        <f>IF(ISERROR(VLOOKUP($D35,원자재구매리스트!$D:$Z,원자재구매리스트!Z$1-3,FALSE))=TRUE,0,VLOOKUP($D35,원자재구매리스트!$D:$Z,원자재구매리스트!Z$1-3,FALSE))</f>
        <v>0</v>
      </c>
      <c r="AE35" s="749">
        <f>IF(ISERROR(VLOOKUP($D35,원자재구매리스트!$D:$Y,원자재구매리스트!X$1-3,FALSE))=TRUE,0,VLOOKUP($D35,원자재구매리스트!$D:$Y,원자재구매리스트!X$1-3,FALSE))</f>
        <v>0</v>
      </c>
      <c r="AF35" s="752">
        <f t="shared" si="10"/>
        <v>0</v>
      </c>
      <c r="AG35" s="752">
        <f t="shared" si="8"/>
        <v>0</v>
      </c>
    </row>
    <row r="36" spans="1:33" s="325" customFormat="1" ht="52.5" customHeight="1">
      <c r="A36" s="331">
        <f t="shared" si="0"/>
        <v>29</v>
      </c>
      <c r="B36" s="349" t="str">
        <f t="shared" si="1"/>
        <v>DPK-QF-110</v>
      </c>
      <c r="C36" s="304">
        <f t="shared" si="2"/>
        <v>28</v>
      </c>
      <c r="D36" s="304" t="str">
        <f t="shared" si="3"/>
        <v>DPK-QF-11028</v>
      </c>
      <c r="E36" s="392">
        <f t="shared" si="4"/>
        <v>0</v>
      </c>
      <c r="F36" s="392">
        <f t="shared" si="5"/>
        <v>0</v>
      </c>
      <c r="G36" s="392">
        <f t="shared" si="6"/>
        <v>0</v>
      </c>
      <c r="H36" s="332"/>
      <c r="I36" s="404">
        <f t="shared" si="7"/>
        <v>0</v>
      </c>
      <c r="J36" s="407" t="str">
        <f>IF(ISERROR(VLOOKUP(MID($O36,1,3),CODE!$B:$G,CODE!$C$1,FALSE))=TRUE,"",VLOOKUP(MID($O36,1,3),CODE!$B:$G,CODE!$C$1,FALSE))</f>
        <v/>
      </c>
      <c r="K36" s="377" t="str">
        <f>IF(ISERROR(VLOOKUP(MID($O36,4,2),CODE!$K:$P,CODE!$L$1,FALSE))=TRUE,"",VLOOKUP(MID($O36,4,2),CODE!$K:$P,CODE!$L$1,FALSE))</f>
        <v/>
      </c>
      <c r="L36" s="377" t="str">
        <f>IF(ISERROR(VLOOKUP($B36,기획현황!$D:$BR,기획현황!$R$1+2,FALSE))=TRUE,"",VLOOKUP($B36,기획현황!$D:$BR,기획현황!$R$1+2,FALSE))</f>
        <v/>
      </c>
      <c r="M36" s="380"/>
      <c r="N36" s="377">
        <f>IF(ISERROR(VLOOKUP($A36,원자재구매리스트!$A:$Z,원자재구매리스트!M$1,FALSE))=TRUE,"",VLOOKUP($A36,원자재구매리스트!$A:$Z,원자재구매리스트!M$1,FALSE))</f>
        <v>0</v>
      </c>
      <c r="O36" s="408">
        <f>IF(ISERROR(VLOOKUP($A36,원자재구매리스트!$A:$Z,원자재구매리스트!N$1,FALSE))=TRUE,"",VLOOKUP($A36,원자재구매리스트!$A:$Z,원자재구매리스트!N$1,FALSE))</f>
        <v>0</v>
      </c>
      <c r="P36" s="413">
        <f>IF(B36="",0,SUMIF(기획현황!$D:$D,원자재구매정보!$B36,기획현황!$AF:$AF))</f>
        <v>0</v>
      </c>
      <c r="Q36" s="379" t="str">
        <f>IF(ISERROR(VLOOKUP($B36,기획현황!$D:$BR,기획현황!$AM$1+2,FALSE))=TRUE,"",VLOOKUP($B36,기획현황!$D:$BR,기획현황!$AM$1+2,FALSE))</f>
        <v/>
      </c>
      <c r="R36" s="738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79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9" t="str">
        <f>IF(ISERROR(VLOOKUP($B36,기획현황!$D:$BR,기획현황!$AV$1+2,FALSE))=TRUE,"",VLOOKUP($B36,기획현황!$D:$BR,기획현황!$AV$1+2,FALSE))</f>
        <v/>
      </c>
      <c r="U36" s="443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4">
        <f t="shared" si="9"/>
        <v>0</v>
      </c>
      <c r="W36" s="421" t="str">
        <f>IF(ISERROR(VLOOKUP($B36,기획현황!$D:$BR,기획현황!$AY$1+2,FALSE))=TRUE,"",VLOOKUP($B36,기획현황!$D:$BR,기획현황!$AY$1+2,FALSE))</f>
        <v/>
      </c>
      <c r="X36" s="422" t="str">
        <f>IF(ISERROR(VLOOKUP($B36,기획현황!$D:$BR,기획현황!$BB$1+2,FALSE))=TRUE,"",VLOOKUP($B36,기획현황!$D:$BR,기획현황!$BB$1+2,FALSE))</f>
        <v/>
      </c>
      <c r="Y36" s="428">
        <f>IF(ISERROR(VLOOKUP($D36,원자재구매리스트!$D:$Y,원자재구매리스트!O$1-3,FALSE))=TRUE,0,VLOOKUP($D36,원자재구매리스트!$D:$Y,원자재구매리스트!O$1-3,FALSE))</f>
        <v>0</v>
      </c>
      <c r="Z36" s="352">
        <f>IF(ISERROR(VLOOKUP($D36,원자재구매리스트!$D:$Y,원자재구매리스트!P$1-3,FALSE))=TRUE,0,VLOOKUP($D36,원자재구매리스트!$D:$Y,원자재구매리스트!P$1-3,FALSE))</f>
        <v>0</v>
      </c>
      <c r="AA36" s="353">
        <f>IF(ISERROR(VLOOKUP($D36,원자재구매리스트!$D:$Y,원자재구매리스트!R$1-3,FALSE))=TRUE,0,VLOOKUP($D36,원자재구매리스트!$D:$Y,원자재구매리스트!R$1-3,FALSE))</f>
        <v>0</v>
      </c>
      <c r="AB36" s="353">
        <f>IF(ISERROR(VLOOKUP($D36,원자재구매리스트!$D:$Y,원자재구매리스트!T$1-3,FALSE))=TRUE,0,VLOOKUP($D36,원자재구매리스트!$D:$Y,원자재구매리스트!T$1-3,FALSE))</f>
        <v>0</v>
      </c>
      <c r="AC36" s="351">
        <f>IF(ISERROR(VLOOKUP($D36,원자재구매리스트!$D:$Y,원자재구매리스트!U$1-3,FALSE))=TRUE,0,VLOOKUP($D36,원자재구매리스트!$D:$Y,원자재구매리스트!U$1-3,FALSE))</f>
        <v>0</v>
      </c>
      <c r="AD36" s="354">
        <f>IF(ISERROR(VLOOKUP($D36,원자재구매리스트!$D:$Z,원자재구매리스트!Z$1-3,FALSE))=TRUE,0,VLOOKUP($D36,원자재구매리스트!$D:$Z,원자재구매리스트!Z$1-3,FALSE))</f>
        <v>0</v>
      </c>
      <c r="AE36" s="749">
        <f>IF(ISERROR(VLOOKUP($D36,원자재구매리스트!$D:$Y,원자재구매리스트!X$1-3,FALSE))=TRUE,0,VLOOKUP($D36,원자재구매리스트!$D:$Y,원자재구매리스트!X$1-3,FALSE))</f>
        <v>0</v>
      </c>
      <c r="AF36" s="752">
        <f t="shared" si="10"/>
        <v>0</v>
      </c>
      <c r="AG36" s="752">
        <f t="shared" si="8"/>
        <v>0</v>
      </c>
    </row>
    <row r="37" spans="1:33" s="325" customFormat="1" ht="52.5" customHeight="1">
      <c r="A37" s="331">
        <f t="shared" si="0"/>
        <v>30</v>
      </c>
      <c r="B37" s="349" t="str">
        <f t="shared" si="1"/>
        <v>DPK-QF-110</v>
      </c>
      <c r="C37" s="304">
        <f t="shared" si="2"/>
        <v>29</v>
      </c>
      <c r="D37" s="304" t="str">
        <f t="shared" si="3"/>
        <v>DPK-QF-11029</v>
      </c>
      <c r="E37" s="392">
        <f t="shared" si="4"/>
        <v>0</v>
      </c>
      <c r="F37" s="392">
        <f t="shared" si="5"/>
        <v>0</v>
      </c>
      <c r="G37" s="392">
        <f t="shared" si="6"/>
        <v>0</v>
      </c>
      <c r="H37" s="332"/>
      <c r="I37" s="404">
        <f t="shared" si="7"/>
        <v>0</v>
      </c>
      <c r="J37" s="407" t="str">
        <f>IF(ISERROR(VLOOKUP(MID($O37,1,3),CODE!$B:$G,CODE!$C$1,FALSE))=TRUE,"",VLOOKUP(MID($O37,1,3),CODE!$B:$G,CODE!$C$1,FALSE))</f>
        <v/>
      </c>
      <c r="K37" s="377" t="str">
        <f>IF(ISERROR(VLOOKUP(MID($O37,4,2),CODE!$K:$P,CODE!$L$1,FALSE))=TRUE,"",VLOOKUP(MID($O37,4,2),CODE!$K:$P,CODE!$L$1,FALSE))</f>
        <v/>
      </c>
      <c r="L37" s="377" t="str">
        <f>IF(ISERROR(VLOOKUP($B37,기획현황!$D:$BR,기획현황!$R$1+2,FALSE))=TRUE,"",VLOOKUP($B37,기획현황!$D:$BR,기획현황!$R$1+2,FALSE))</f>
        <v/>
      </c>
      <c r="M37" s="380"/>
      <c r="N37" s="377">
        <f>IF(ISERROR(VLOOKUP($A37,원자재구매리스트!$A:$Z,원자재구매리스트!M$1,FALSE))=TRUE,"",VLOOKUP($A37,원자재구매리스트!$A:$Z,원자재구매리스트!M$1,FALSE))</f>
        <v>0</v>
      </c>
      <c r="O37" s="408">
        <f>IF(ISERROR(VLOOKUP($A37,원자재구매리스트!$A:$Z,원자재구매리스트!N$1,FALSE))=TRUE,"",VLOOKUP($A37,원자재구매리스트!$A:$Z,원자재구매리스트!N$1,FALSE))</f>
        <v>0</v>
      </c>
      <c r="P37" s="413">
        <f>IF(B37="",0,SUMIF(기획현황!$D:$D,원자재구매정보!$B37,기획현황!$AF:$AF))</f>
        <v>0</v>
      </c>
      <c r="Q37" s="379" t="str">
        <f>IF(ISERROR(VLOOKUP($B37,기획현황!$D:$BR,기획현황!$AM$1+2,FALSE))=TRUE,"",VLOOKUP($B37,기획현황!$D:$BR,기획현황!$AM$1+2,FALSE))</f>
        <v/>
      </c>
      <c r="R37" s="738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79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9" t="str">
        <f>IF(ISERROR(VLOOKUP($B37,기획현황!$D:$BR,기획현황!$AV$1+2,FALSE))=TRUE,"",VLOOKUP($B37,기획현황!$D:$BR,기획현황!$AV$1+2,FALSE))</f>
        <v/>
      </c>
      <c r="U37" s="443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4">
        <f t="shared" si="9"/>
        <v>0</v>
      </c>
      <c r="W37" s="421" t="str">
        <f>IF(ISERROR(VLOOKUP($B37,기획현황!$D:$BR,기획현황!$AY$1+2,FALSE))=TRUE,"",VLOOKUP($B37,기획현황!$D:$BR,기획현황!$AY$1+2,FALSE))</f>
        <v/>
      </c>
      <c r="X37" s="422" t="str">
        <f>IF(ISERROR(VLOOKUP($B37,기획현황!$D:$BR,기획현황!$BB$1+2,FALSE))=TRUE,"",VLOOKUP($B37,기획현황!$D:$BR,기획현황!$BB$1+2,FALSE))</f>
        <v/>
      </c>
      <c r="Y37" s="428">
        <f>IF(ISERROR(VLOOKUP($D37,원자재구매리스트!$D:$Y,원자재구매리스트!O$1-3,FALSE))=TRUE,0,VLOOKUP($D37,원자재구매리스트!$D:$Y,원자재구매리스트!O$1-3,FALSE))</f>
        <v>0</v>
      </c>
      <c r="Z37" s="352">
        <f>IF(ISERROR(VLOOKUP($D37,원자재구매리스트!$D:$Y,원자재구매리스트!P$1-3,FALSE))=TRUE,0,VLOOKUP($D37,원자재구매리스트!$D:$Y,원자재구매리스트!P$1-3,FALSE))</f>
        <v>0</v>
      </c>
      <c r="AA37" s="353">
        <f>IF(ISERROR(VLOOKUP($D37,원자재구매리스트!$D:$Y,원자재구매리스트!R$1-3,FALSE))=TRUE,0,VLOOKUP($D37,원자재구매리스트!$D:$Y,원자재구매리스트!R$1-3,FALSE))</f>
        <v>0</v>
      </c>
      <c r="AB37" s="353">
        <f>IF(ISERROR(VLOOKUP($D37,원자재구매리스트!$D:$Y,원자재구매리스트!T$1-3,FALSE))=TRUE,0,VLOOKUP($D37,원자재구매리스트!$D:$Y,원자재구매리스트!T$1-3,FALSE))</f>
        <v>0</v>
      </c>
      <c r="AC37" s="351">
        <f>IF(ISERROR(VLOOKUP($D37,원자재구매리스트!$D:$Y,원자재구매리스트!U$1-3,FALSE))=TRUE,0,VLOOKUP($D37,원자재구매리스트!$D:$Y,원자재구매리스트!U$1-3,FALSE))</f>
        <v>0</v>
      </c>
      <c r="AD37" s="354">
        <f>IF(ISERROR(VLOOKUP($D37,원자재구매리스트!$D:$Z,원자재구매리스트!Z$1-3,FALSE))=TRUE,0,VLOOKUP($D37,원자재구매리스트!$D:$Z,원자재구매리스트!Z$1-3,FALSE))</f>
        <v>0</v>
      </c>
      <c r="AE37" s="749">
        <f>IF(ISERROR(VLOOKUP($D37,원자재구매리스트!$D:$Y,원자재구매리스트!X$1-3,FALSE))=TRUE,0,VLOOKUP($D37,원자재구매리스트!$D:$Y,원자재구매리스트!X$1-3,FALSE))</f>
        <v>0</v>
      </c>
      <c r="AF37" s="752">
        <f t="shared" si="10"/>
        <v>0</v>
      </c>
      <c r="AG37" s="752">
        <f t="shared" si="8"/>
        <v>0</v>
      </c>
    </row>
    <row r="38" spans="1:33" s="325" customFormat="1" ht="52.5" customHeight="1">
      <c r="A38" s="331">
        <f t="shared" si="0"/>
        <v>31</v>
      </c>
      <c r="B38" s="349" t="str">
        <f t="shared" si="1"/>
        <v>DPK-QF-110</v>
      </c>
      <c r="C38" s="304">
        <f t="shared" si="2"/>
        <v>30</v>
      </c>
      <c r="D38" s="304" t="str">
        <f t="shared" si="3"/>
        <v>DPK-QF-11030</v>
      </c>
      <c r="E38" s="392">
        <f t="shared" si="4"/>
        <v>0</v>
      </c>
      <c r="F38" s="392">
        <f t="shared" si="5"/>
        <v>0</v>
      </c>
      <c r="G38" s="392">
        <f t="shared" si="6"/>
        <v>0</v>
      </c>
      <c r="H38" s="332"/>
      <c r="I38" s="404">
        <f t="shared" si="7"/>
        <v>0</v>
      </c>
      <c r="J38" s="407" t="str">
        <f>IF(ISERROR(VLOOKUP(MID($O38,1,3),CODE!$B:$G,CODE!$C$1,FALSE))=TRUE,"",VLOOKUP(MID($O38,1,3),CODE!$B:$G,CODE!$C$1,FALSE))</f>
        <v/>
      </c>
      <c r="K38" s="377" t="str">
        <f>IF(ISERROR(VLOOKUP(MID($O38,4,2),CODE!$K:$P,CODE!$L$1,FALSE))=TRUE,"",VLOOKUP(MID($O38,4,2),CODE!$K:$P,CODE!$L$1,FALSE))</f>
        <v/>
      </c>
      <c r="L38" s="377" t="str">
        <f>IF(ISERROR(VLOOKUP($B38,기획현황!$D:$BR,기획현황!$R$1+2,FALSE))=TRUE,"",VLOOKUP($B38,기획현황!$D:$BR,기획현황!$R$1+2,FALSE))</f>
        <v/>
      </c>
      <c r="M38" s="380"/>
      <c r="N38" s="377">
        <f>IF(ISERROR(VLOOKUP($A38,원자재구매리스트!$A:$Z,원자재구매리스트!M$1,FALSE))=TRUE,"",VLOOKUP($A38,원자재구매리스트!$A:$Z,원자재구매리스트!M$1,FALSE))</f>
        <v>0</v>
      </c>
      <c r="O38" s="408">
        <f>IF(ISERROR(VLOOKUP($A38,원자재구매리스트!$A:$Z,원자재구매리스트!N$1,FALSE))=TRUE,"",VLOOKUP($A38,원자재구매리스트!$A:$Z,원자재구매리스트!N$1,FALSE))</f>
        <v>0</v>
      </c>
      <c r="P38" s="413">
        <f>IF(B38="",0,SUMIF(기획현황!$D:$D,원자재구매정보!$B38,기획현황!$AF:$AF))</f>
        <v>0</v>
      </c>
      <c r="Q38" s="379" t="str">
        <f>IF(ISERROR(VLOOKUP($B38,기획현황!$D:$BR,기획현황!$AM$1+2,FALSE))=TRUE,"",VLOOKUP($B38,기획현황!$D:$BR,기획현황!$AM$1+2,FALSE))</f>
        <v/>
      </c>
      <c r="R38" s="738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79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9" t="str">
        <f>IF(ISERROR(VLOOKUP($B38,기획현황!$D:$BR,기획현황!$AV$1+2,FALSE))=TRUE,"",VLOOKUP($B38,기획현황!$D:$BR,기획현황!$AV$1+2,FALSE))</f>
        <v/>
      </c>
      <c r="U38" s="443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4">
        <f t="shared" si="9"/>
        <v>0</v>
      </c>
      <c r="W38" s="421" t="str">
        <f>IF(ISERROR(VLOOKUP($B38,기획현황!$D:$BR,기획현황!$AY$1+2,FALSE))=TRUE,"",VLOOKUP($B38,기획현황!$D:$BR,기획현황!$AY$1+2,FALSE))</f>
        <v/>
      </c>
      <c r="X38" s="422" t="str">
        <f>IF(ISERROR(VLOOKUP($B38,기획현황!$D:$BR,기획현황!$BB$1+2,FALSE))=TRUE,"",VLOOKUP($B38,기획현황!$D:$BR,기획현황!$BB$1+2,FALSE))</f>
        <v/>
      </c>
      <c r="Y38" s="428">
        <f>IF(ISERROR(VLOOKUP($D38,원자재구매리스트!$D:$Y,원자재구매리스트!O$1-3,FALSE))=TRUE,0,VLOOKUP($D38,원자재구매리스트!$D:$Y,원자재구매리스트!O$1-3,FALSE))</f>
        <v>0</v>
      </c>
      <c r="Z38" s="352">
        <f>IF(ISERROR(VLOOKUP($D38,원자재구매리스트!$D:$Y,원자재구매리스트!P$1-3,FALSE))=TRUE,0,VLOOKUP($D38,원자재구매리스트!$D:$Y,원자재구매리스트!P$1-3,FALSE))</f>
        <v>0</v>
      </c>
      <c r="AA38" s="353">
        <f>IF(ISERROR(VLOOKUP($D38,원자재구매리스트!$D:$Y,원자재구매리스트!R$1-3,FALSE))=TRUE,0,VLOOKUP($D38,원자재구매리스트!$D:$Y,원자재구매리스트!R$1-3,FALSE))</f>
        <v>0</v>
      </c>
      <c r="AB38" s="353">
        <f>IF(ISERROR(VLOOKUP($D38,원자재구매리스트!$D:$Y,원자재구매리스트!T$1-3,FALSE))=TRUE,0,VLOOKUP($D38,원자재구매리스트!$D:$Y,원자재구매리스트!T$1-3,FALSE))</f>
        <v>0</v>
      </c>
      <c r="AC38" s="351">
        <f>IF(ISERROR(VLOOKUP($D38,원자재구매리스트!$D:$Y,원자재구매리스트!U$1-3,FALSE))=TRUE,0,VLOOKUP($D38,원자재구매리스트!$D:$Y,원자재구매리스트!U$1-3,FALSE))</f>
        <v>0</v>
      </c>
      <c r="AD38" s="354">
        <f>IF(ISERROR(VLOOKUP($D38,원자재구매리스트!$D:$Z,원자재구매리스트!Z$1-3,FALSE))=TRUE,0,VLOOKUP($D38,원자재구매리스트!$D:$Z,원자재구매리스트!Z$1-3,FALSE))</f>
        <v>0</v>
      </c>
      <c r="AE38" s="749">
        <f>IF(ISERROR(VLOOKUP($D38,원자재구매리스트!$D:$Y,원자재구매리스트!X$1-3,FALSE))=TRUE,0,VLOOKUP($D38,원자재구매리스트!$D:$Y,원자재구매리스트!X$1-3,FALSE))</f>
        <v>0</v>
      </c>
      <c r="AF38" s="752">
        <f t="shared" si="10"/>
        <v>0</v>
      </c>
      <c r="AG38" s="752">
        <f t="shared" si="8"/>
        <v>0</v>
      </c>
    </row>
    <row r="39" spans="1:33" s="325" customFormat="1" ht="52.5" customHeight="1">
      <c r="A39" s="331">
        <f t="shared" si="0"/>
        <v>32</v>
      </c>
      <c r="B39" s="349" t="str">
        <f t="shared" si="1"/>
        <v>DPK-QF-110</v>
      </c>
      <c r="C39" s="304">
        <f t="shared" si="2"/>
        <v>31</v>
      </c>
      <c r="D39" s="304" t="str">
        <f t="shared" si="3"/>
        <v>DPK-QF-11031</v>
      </c>
      <c r="E39" s="392">
        <f t="shared" si="4"/>
        <v>0</v>
      </c>
      <c r="F39" s="392">
        <f t="shared" si="5"/>
        <v>0</v>
      </c>
      <c r="G39" s="392">
        <f t="shared" si="6"/>
        <v>0</v>
      </c>
      <c r="H39" s="332"/>
      <c r="I39" s="404">
        <f t="shared" si="7"/>
        <v>0</v>
      </c>
      <c r="J39" s="407" t="str">
        <f>IF(ISERROR(VLOOKUP(MID($O39,1,3),CODE!$B:$G,CODE!$C$1,FALSE))=TRUE,"",VLOOKUP(MID($O39,1,3),CODE!$B:$G,CODE!$C$1,FALSE))</f>
        <v/>
      </c>
      <c r="K39" s="377" t="str">
        <f>IF(ISERROR(VLOOKUP(MID($O39,4,2),CODE!$K:$P,CODE!$L$1,FALSE))=TRUE,"",VLOOKUP(MID($O39,4,2),CODE!$K:$P,CODE!$L$1,FALSE))</f>
        <v/>
      </c>
      <c r="L39" s="377" t="str">
        <f>IF(ISERROR(VLOOKUP($B39,기획현황!$D:$BR,기획현황!$R$1+2,FALSE))=TRUE,"",VLOOKUP($B39,기획현황!$D:$BR,기획현황!$R$1+2,FALSE))</f>
        <v/>
      </c>
      <c r="M39" s="380"/>
      <c r="N39" s="377">
        <f>IF(ISERROR(VLOOKUP($A39,원자재구매리스트!$A:$Z,원자재구매리스트!M$1,FALSE))=TRUE,"",VLOOKUP($A39,원자재구매리스트!$A:$Z,원자재구매리스트!M$1,FALSE))</f>
        <v>0</v>
      </c>
      <c r="O39" s="408">
        <f>IF(ISERROR(VLOOKUP($A39,원자재구매리스트!$A:$Z,원자재구매리스트!N$1,FALSE))=TRUE,"",VLOOKUP($A39,원자재구매리스트!$A:$Z,원자재구매리스트!N$1,FALSE))</f>
        <v>0</v>
      </c>
      <c r="P39" s="413">
        <f>IF(B39="",0,SUMIF(기획현황!$D:$D,원자재구매정보!$B39,기획현황!$AF:$AF))</f>
        <v>0</v>
      </c>
      <c r="Q39" s="379" t="str">
        <f>IF(ISERROR(VLOOKUP($B39,기획현황!$D:$BR,기획현황!$AM$1+2,FALSE))=TRUE,"",VLOOKUP($B39,기획현황!$D:$BR,기획현황!$AM$1+2,FALSE))</f>
        <v/>
      </c>
      <c r="R39" s="738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79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9" t="str">
        <f>IF(ISERROR(VLOOKUP($B39,기획현황!$D:$BR,기획현황!$AV$1+2,FALSE))=TRUE,"",VLOOKUP($B39,기획현황!$D:$BR,기획현황!$AV$1+2,FALSE))</f>
        <v/>
      </c>
      <c r="U39" s="443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4">
        <f t="shared" si="9"/>
        <v>0</v>
      </c>
      <c r="W39" s="421" t="str">
        <f>IF(ISERROR(VLOOKUP($B39,기획현황!$D:$BR,기획현황!$AY$1+2,FALSE))=TRUE,"",VLOOKUP($B39,기획현황!$D:$BR,기획현황!$AY$1+2,FALSE))</f>
        <v/>
      </c>
      <c r="X39" s="422" t="str">
        <f>IF(ISERROR(VLOOKUP($B39,기획현황!$D:$BR,기획현황!$BB$1+2,FALSE))=TRUE,"",VLOOKUP($B39,기획현황!$D:$BR,기획현황!$BB$1+2,FALSE))</f>
        <v/>
      </c>
      <c r="Y39" s="428">
        <f>IF(ISERROR(VLOOKUP($D39,원자재구매리스트!$D:$Y,원자재구매리스트!O$1-3,FALSE))=TRUE,0,VLOOKUP($D39,원자재구매리스트!$D:$Y,원자재구매리스트!O$1-3,FALSE))</f>
        <v>0</v>
      </c>
      <c r="Z39" s="352">
        <f>IF(ISERROR(VLOOKUP($D39,원자재구매리스트!$D:$Y,원자재구매리스트!P$1-3,FALSE))=TRUE,0,VLOOKUP($D39,원자재구매리스트!$D:$Y,원자재구매리스트!P$1-3,FALSE))</f>
        <v>0</v>
      </c>
      <c r="AA39" s="353">
        <f>IF(ISERROR(VLOOKUP($D39,원자재구매리스트!$D:$Y,원자재구매리스트!R$1-3,FALSE))=TRUE,0,VLOOKUP($D39,원자재구매리스트!$D:$Y,원자재구매리스트!R$1-3,FALSE))</f>
        <v>0</v>
      </c>
      <c r="AB39" s="353">
        <f>IF(ISERROR(VLOOKUP($D39,원자재구매리스트!$D:$Y,원자재구매리스트!T$1-3,FALSE))=TRUE,0,VLOOKUP($D39,원자재구매리스트!$D:$Y,원자재구매리스트!T$1-3,FALSE))</f>
        <v>0</v>
      </c>
      <c r="AC39" s="351">
        <f>IF(ISERROR(VLOOKUP($D39,원자재구매리스트!$D:$Y,원자재구매리스트!U$1-3,FALSE))=TRUE,0,VLOOKUP($D39,원자재구매리스트!$D:$Y,원자재구매리스트!U$1-3,FALSE))</f>
        <v>0</v>
      </c>
      <c r="AD39" s="354">
        <f>IF(ISERROR(VLOOKUP($D39,원자재구매리스트!$D:$Z,원자재구매리스트!Z$1-3,FALSE))=TRUE,0,VLOOKUP($D39,원자재구매리스트!$D:$Z,원자재구매리스트!Z$1-3,FALSE))</f>
        <v>0</v>
      </c>
      <c r="AE39" s="749">
        <f>IF(ISERROR(VLOOKUP($D39,원자재구매리스트!$D:$Y,원자재구매리스트!X$1-3,FALSE))=TRUE,0,VLOOKUP($D39,원자재구매리스트!$D:$Y,원자재구매리스트!X$1-3,FALSE))</f>
        <v>0</v>
      </c>
      <c r="AF39" s="752">
        <f t="shared" si="10"/>
        <v>0</v>
      </c>
      <c r="AG39" s="752">
        <f t="shared" si="8"/>
        <v>0</v>
      </c>
    </row>
    <row r="40" spans="1:33" s="325" customFormat="1" ht="52.5" customHeight="1">
      <c r="A40" s="331">
        <f t="shared" si="0"/>
        <v>33</v>
      </c>
      <c r="B40" s="349" t="str">
        <f t="shared" si="1"/>
        <v>DPK-QF-110</v>
      </c>
      <c r="C40" s="304">
        <f t="shared" si="2"/>
        <v>32</v>
      </c>
      <c r="D40" s="304" t="str">
        <f t="shared" si="3"/>
        <v>DPK-QF-11032</v>
      </c>
      <c r="E40" s="392">
        <f t="shared" si="4"/>
        <v>0</v>
      </c>
      <c r="F40" s="392">
        <f t="shared" si="5"/>
        <v>0</v>
      </c>
      <c r="G40" s="392">
        <f t="shared" si="6"/>
        <v>0</v>
      </c>
      <c r="H40" s="332"/>
      <c r="I40" s="404">
        <f t="shared" si="7"/>
        <v>0</v>
      </c>
      <c r="J40" s="407" t="str">
        <f>IF(ISERROR(VLOOKUP(MID($O40,1,3),CODE!$B:$G,CODE!$C$1,FALSE))=TRUE,"",VLOOKUP(MID($O40,1,3),CODE!$B:$G,CODE!$C$1,FALSE))</f>
        <v/>
      </c>
      <c r="K40" s="377" t="str">
        <f>IF(ISERROR(VLOOKUP(MID($O40,4,2),CODE!$K:$P,CODE!$L$1,FALSE))=TRUE,"",VLOOKUP(MID($O40,4,2),CODE!$K:$P,CODE!$L$1,FALSE))</f>
        <v/>
      </c>
      <c r="L40" s="377" t="str">
        <f>IF(ISERROR(VLOOKUP($B40,기획현황!$D:$BR,기획현황!$R$1+2,FALSE))=TRUE,"",VLOOKUP($B40,기획현황!$D:$BR,기획현황!$R$1+2,FALSE))</f>
        <v/>
      </c>
      <c r="M40" s="380"/>
      <c r="N40" s="377">
        <f>IF(ISERROR(VLOOKUP($A40,원자재구매리스트!$A:$Z,원자재구매리스트!M$1,FALSE))=TRUE,"",VLOOKUP($A40,원자재구매리스트!$A:$Z,원자재구매리스트!M$1,FALSE))</f>
        <v>0</v>
      </c>
      <c r="O40" s="408">
        <f>IF(ISERROR(VLOOKUP($A40,원자재구매리스트!$A:$Z,원자재구매리스트!N$1,FALSE))=TRUE,"",VLOOKUP($A40,원자재구매리스트!$A:$Z,원자재구매리스트!N$1,FALSE))</f>
        <v>0</v>
      </c>
      <c r="P40" s="413">
        <f>IF(B40="",0,SUMIF(기획현황!$D:$D,원자재구매정보!$B40,기획현황!$AF:$AF))</f>
        <v>0</v>
      </c>
      <c r="Q40" s="379" t="str">
        <f>IF(ISERROR(VLOOKUP($B40,기획현황!$D:$BR,기획현황!$AM$1+2,FALSE))=TRUE,"",VLOOKUP($B40,기획현황!$D:$BR,기획현황!$AM$1+2,FALSE))</f>
        <v/>
      </c>
      <c r="R40" s="738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79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9" t="str">
        <f>IF(ISERROR(VLOOKUP($B40,기획현황!$D:$BR,기획현황!$AV$1+2,FALSE))=TRUE,"",VLOOKUP($B40,기획현황!$D:$BR,기획현황!$AV$1+2,FALSE))</f>
        <v/>
      </c>
      <c r="U40" s="443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4">
        <f t="shared" si="9"/>
        <v>0</v>
      </c>
      <c r="W40" s="421" t="str">
        <f>IF(ISERROR(VLOOKUP($B40,기획현황!$D:$BR,기획현황!$AY$1+2,FALSE))=TRUE,"",VLOOKUP($B40,기획현황!$D:$BR,기획현황!$AY$1+2,FALSE))</f>
        <v/>
      </c>
      <c r="X40" s="422" t="str">
        <f>IF(ISERROR(VLOOKUP($B40,기획현황!$D:$BR,기획현황!$BB$1+2,FALSE))=TRUE,"",VLOOKUP($B40,기획현황!$D:$BR,기획현황!$BB$1+2,FALSE))</f>
        <v/>
      </c>
      <c r="Y40" s="428">
        <f>IF(ISERROR(VLOOKUP($D40,원자재구매리스트!$D:$Y,원자재구매리스트!O$1-3,FALSE))=TRUE,0,VLOOKUP($D40,원자재구매리스트!$D:$Y,원자재구매리스트!O$1-3,FALSE))</f>
        <v>0</v>
      </c>
      <c r="Z40" s="352">
        <f>IF(ISERROR(VLOOKUP($D40,원자재구매리스트!$D:$Y,원자재구매리스트!P$1-3,FALSE))=TRUE,0,VLOOKUP($D40,원자재구매리스트!$D:$Y,원자재구매리스트!P$1-3,FALSE))</f>
        <v>0</v>
      </c>
      <c r="AA40" s="353">
        <f>IF(ISERROR(VLOOKUP($D40,원자재구매리스트!$D:$Y,원자재구매리스트!R$1-3,FALSE))=TRUE,0,VLOOKUP($D40,원자재구매리스트!$D:$Y,원자재구매리스트!R$1-3,FALSE))</f>
        <v>0</v>
      </c>
      <c r="AB40" s="353">
        <f>IF(ISERROR(VLOOKUP($D40,원자재구매리스트!$D:$Y,원자재구매리스트!T$1-3,FALSE))=TRUE,0,VLOOKUP($D40,원자재구매리스트!$D:$Y,원자재구매리스트!T$1-3,FALSE))</f>
        <v>0</v>
      </c>
      <c r="AC40" s="351">
        <f>IF(ISERROR(VLOOKUP($D40,원자재구매리스트!$D:$Y,원자재구매리스트!U$1-3,FALSE))=TRUE,0,VLOOKUP($D40,원자재구매리스트!$D:$Y,원자재구매리스트!U$1-3,FALSE))</f>
        <v>0</v>
      </c>
      <c r="AD40" s="354">
        <f>IF(ISERROR(VLOOKUP($D40,원자재구매리스트!$D:$Z,원자재구매리스트!Z$1-3,FALSE))=TRUE,0,VLOOKUP($D40,원자재구매리스트!$D:$Z,원자재구매리스트!Z$1-3,FALSE))</f>
        <v>0</v>
      </c>
      <c r="AE40" s="749">
        <f>IF(ISERROR(VLOOKUP($D40,원자재구매리스트!$D:$Y,원자재구매리스트!X$1-3,FALSE))=TRUE,0,VLOOKUP($D40,원자재구매리스트!$D:$Y,원자재구매리스트!X$1-3,FALSE))</f>
        <v>0</v>
      </c>
      <c r="AF40" s="752">
        <f t="shared" si="10"/>
        <v>0</v>
      </c>
      <c r="AG40" s="752">
        <f t="shared" si="8"/>
        <v>0</v>
      </c>
    </row>
    <row r="41" spans="1:33" s="325" customFormat="1" ht="52.5" customHeight="1">
      <c r="A41" s="331">
        <f t="shared" si="0"/>
        <v>34</v>
      </c>
      <c r="B41" s="349" t="str">
        <f t="shared" si="1"/>
        <v>DPK-QF-110</v>
      </c>
      <c r="C41" s="304">
        <f t="shared" si="2"/>
        <v>33</v>
      </c>
      <c r="D41" s="304" t="str">
        <f t="shared" si="3"/>
        <v>DPK-QF-11033</v>
      </c>
      <c r="E41" s="392">
        <f t="shared" si="4"/>
        <v>0</v>
      </c>
      <c r="F41" s="392">
        <f t="shared" si="5"/>
        <v>0</v>
      </c>
      <c r="G41" s="392">
        <f t="shared" si="6"/>
        <v>0</v>
      </c>
      <c r="H41" s="332"/>
      <c r="I41" s="404">
        <f t="shared" si="7"/>
        <v>0</v>
      </c>
      <c r="J41" s="407" t="str">
        <f>IF(ISERROR(VLOOKUP(MID($O41,1,3),CODE!$B:$G,CODE!$C$1,FALSE))=TRUE,"",VLOOKUP(MID($O41,1,3),CODE!$B:$G,CODE!$C$1,FALSE))</f>
        <v/>
      </c>
      <c r="K41" s="377" t="str">
        <f>IF(ISERROR(VLOOKUP(MID($O41,4,2),CODE!$K:$P,CODE!$L$1,FALSE))=TRUE,"",VLOOKUP(MID($O41,4,2),CODE!$K:$P,CODE!$L$1,FALSE))</f>
        <v/>
      </c>
      <c r="L41" s="377" t="str">
        <f>IF(ISERROR(VLOOKUP($B41,기획현황!$D:$BR,기획현황!$R$1+2,FALSE))=TRUE,"",VLOOKUP($B41,기획현황!$D:$BR,기획현황!$R$1+2,FALSE))</f>
        <v/>
      </c>
      <c r="M41" s="380"/>
      <c r="N41" s="377">
        <f>IF(ISERROR(VLOOKUP($A41,원자재구매리스트!$A:$Z,원자재구매리스트!M$1,FALSE))=TRUE,"",VLOOKUP($A41,원자재구매리스트!$A:$Z,원자재구매리스트!M$1,FALSE))</f>
        <v>0</v>
      </c>
      <c r="O41" s="408">
        <f>IF(ISERROR(VLOOKUP($A41,원자재구매리스트!$A:$Z,원자재구매리스트!N$1,FALSE))=TRUE,"",VLOOKUP($A41,원자재구매리스트!$A:$Z,원자재구매리스트!N$1,FALSE))</f>
        <v>0</v>
      </c>
      <c r="P41" s="413">
        <f>IF(B41="",0,SUMIF(기획현황!$D:$D,원자재구매정보!$B41,기획현황!$AF:$AF))</f>
        <v>0</v>
      </c>
      <c r="Q41" s="379" t="str">
        <f>IF(ISERROR(VLOOKUP($B41,기획현황!$D:$BR,기획현황!$AM$1+2,FALSE))=TRUE,"",VLOOKUP($B41,기획현황!$D:$BR,기획현황!$AM$1+2,FALSE))</f>
        <v/>
      </c>
      <c r="R41" s="738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79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9" t="str">
        <f>IF(ISERROR(VLOOKUP($B41,기획현황!$D:$BR,기획현황!$AV$1+2,FALSE))=TRUE,"",VLOOKUP($B41,기획현황!$D:$BR,기획현황!$AV$1+2,FALSE))</f>
        <v/>
      </c>
      <c r="U41" s="443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4">
        <f t="shared" si="9"/>
        <v>0</v>
      </c>
      <c r="W41" s="421" t="str">
        <f>IF(ISERROR(VLOOKUP($B41,기획현황!$D:$BR,기획현황!$AY$1+2,FALSE))=TRUE,"",VLOOKUP($B41,기획현황!$D:$BR,기획현황!$AY$1+2,FALSE))</f>
        <v/>
      </c>
      <c r="X41" s="422" t="str">
        <f>IF(ISERROR(VLOOKUP($B41,기획현황!$D:$BR,기획현황!$BB$1+2,FALSE))=TRUE,"",VLOOKUP($B41,기획현황!$D:$BR,기획현황!$BB$1+2,FALSE))</f>
        <v/>
      </c>
      <c r="Y41" s="428">
        <f>IF(ISERROR(VLOOKUP($D41,원자재구매리스트!$D:$Y,원자재구매리스트!O$1-3,FALSE))=TRUE,0,VLOOKUP($D41,원자재구매리스트!$D:$Y,원자재구매리스트!O$1-3,FALSE))</f>
        <v>0</v>
      </c>
      <c r="Z41" s="352">
        <f>IF(ISERROR(VLOOKUP($D41,원자재구매리스트!$D:$Y,원자재구매리스트!P$1-3,FALSE))=TRUE,0,VLOOKUP($D41,원자재구매리스트!$D:$Y,원자재구매리스트!P$1-3,FALSE))</f>
        <v>0</v>
      </c>
      <c r="AA41" s="353">
        <f>IF(ISERROR(VLOOKUP($D41,원자재구매리스트!$D:$Y,원자재구매리스트!R$1-3,FALSE))=TRUE,0,VLOOKUP($D41,원자재구매리스트!$D:$Y,원자재구매리스트!R$1-3,FALSE))</f>
        <v>0</v>
      </c>
      <c r="AB41" s="353">
        <f>IF(ISERROR(VLOOKUP($D41,원자재구매리스트!$D:$Y,원자재구매리스트!T$1-3,FALSE))=TRUE,0,VLOOKUP($D41,원자재구매리스트!$D:$Y,원자재구매리스트!T$1-3,FALSE))</f>
        <v>0</v>
      </c>
      <c r="AC41" s="351">
        <f>IF(ISERROR(VLOOKUP($D41,원자재구매리스트!$D:$Y,원자재구매리스트!U$1-3,FALSE))=TRUE,0,VLOOKUP($D41,원자재구매리스트!$D:$Y,원자재구매리스트!U$1-3,FALSE))</f>
        <v>0</v>
      </c>
      <c r="AD41" s="354">
        <f>IF(ISERROR(VLOOKUP($D41,원자재구매리스트!$D:$Z,원자재구매리스트!Z$1-3,FALSE))=TRUE,0,VLOOKUP($D41,원자재구매리스트!$D:$Z,원자재구매리스트!Z$1-3,FALSE))</f>
        <v>0</v>
      </c>
      <c r="AE41" s="749">
        <f>IF(ISERROR(VLOOKUP($D41,원자재구매리스트!$D:$Y,원자재구매리스트!X$1-3,FALSE))=TRUE,0,VLOOKUP($D41,원자재구매리스트!$D:$Y,원자재구매리스트!X$1-3,FALSE))</f>
        <v>0</v>
      </c>
      <c r="AF41" s="752">
        <f t="shared" si="10"/>
        <v>0</v>
      </c>
      <c r="AG41" s="752">
        <f t="shared" si="8"/>
        <v>0</v>
      </c>
    </row>
    <row r="42" spans="1:33" s="325" customFormat="1" ht="52.5" customHeight="1">
      <c r="A42" s="331">
        <f t="shared" si="0"/>
        <v>35</v>
      </c>
      <c r="B42" s="349" t="str">
        <f t="shared" si="1"/>
        <v>DPK-QF-110</v>
      </c>
      <c r="C42" s="304">
        <f t="shared" si="2"/>
        <v>34</v>
      </c>
      <c r="D42" s="304" t="str">
        <f t="shared" si="3"/>
        <v>DPK-QF-11034</v>
      </c>
      <c r="E42" s="392">
        <f t="shared" si="4"/>
        <v>0</v>
      </c>
      <c r="F42" s="392">
        <f t="shared" si="5"/>
        <v>0</v>
      </c>
      <c r="G42" s="392">
        <f t="shared" si="6"/>
        <v>0</v>
      </c>
      <c r="H42" s="332"/>
      <c r="I42" s="404">
        <f t="shared" si="7"/>
        <v>0</v>
      </c>
      <c r="J42" s="407" t="str">
        <f>IF(ISERROR(VLOOKUP(MID($O42,1,3),CODE!$B:$G,CODE!$C$1,FALSE))=TRUE,"",VLOOKUP(MID($O42,1,3),CODE!$B:$G,CODE!$C$1,FALSE))</f>
        <v/>
      </c>
      <c r="K42" s="377" t="str">
        <f>IF(ISERROR(VLOOKUP(MID($O42,4,2),CODE!$K:$P,CODE!$L$1,FALSE))=TRUE,"",VLOOKUP(MID($O42,4,2),CODE!$K:$P,CODE!$L$1,FALSE))</f>
        <v/>
      </c>
      <c r="L42" s="377" t="str">
        <f>IF(ISERROR(VLOOKUP($B42,기획현황!$D:$BR,기획현황!$R$1+2,FALSE))=TRUE,"",VLOOKUP($B42,기획현황!$D:$BR,기획현황!$R$1+2,FALSE))</f>
        <v/>
      </c>
      <c r="M42" s="380"/>
      <c r="N42" s="377">
        <f>IF(ISERROR(VLOOKUP($A42,원자재구매리스트!$A:$Z,원자재구매리스트!M$1,FALSE))=TRUE,"",VLOOKUP($A42,원자재구매리스트!$A:$Z,원자재구매리스트!M$1,FALSE))</f>
        <v>0</v>
      </c>
      <c r="O42" s="408">
        <f>IF(ISERROR(VLOOKUP($A42,원자재구매리스트!$A:$Z,원자재구매리스트!N$1,FALSE))=TRUE,"",VLOOKUP($A42,원자재구매리스트!$A:$Z,원자재구매리스트!N$1,FALSE))</f>
        <v>0</v>
      </c>
      <c r="P42" s="413">
        <f>IF(B42="",0,SUMIF(기획현황!$D:$D,원자재구매정보!$B42,기획현황!$AF:$AF))</f>
        <v>0</v>
      </c>
      <c r="Q42" s="379" t="str">
        <f>IF(ISERROR(VLOOKUP($B42,기획현황!$D:$BR,기획현황!$AM$1+2,FALSE))=TRUE,"",VLOOKUP($B42,기획현황!$D:$BR,기획현황!$AM$1+2,FALSE))</f>
        <v/>
      </c>
      <c r="R42" s="738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79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9" t="str">
        <f>IF(ISERROR(VLOOKUP($B42,기획현황!$D:$BR,기획현황!$AV$1+2,FALSE))=TRUE,"",VLOOKUP($B42,기획현황!$D:$BR,기획현황!$AV$1+2,FALSE))</f>
        <v/>
      </c>
      <c r="U42" s="443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4">
        <f t="shared" si="9"/>
        <v>0</v>
      </c>
      <c r="W42" s="421" t="str">
        <f>IF(ISERROR(VLOOKUP($B42,기획현황!$D:$BR,기획현황!$AY$1+2,FALSE))=TRUE,"",VLOOKUP($B42,기획현황!$D:$BR,기획현황!$AY$1+2,FALSE))</f>
        <v/>
      </c>
      <c r="X42" s="422" t="str">
        <f>IF(ISERROR(VLOOKUP($B42,기획현황!$D:$BR,기획현황!$BB$1+2,FALSE))=TRUE,"",VLOOKUP($B42,기획현황!$D:$BR,기획현황!$BB$1+2,FALSE))</f>
        <v/>
      </c>
      <c r="Y42" s="428">
        <f>IF(ISERROR(VLOOKUP($D42,원자재구매리스트!$D:$Y,원자재구매리스트!O$1-3,FALSE))=TRUE,0,VLOOKUP($D42,원자재구매리스트!$D:$Y,원자재구매리스트!O$1-3,FALSE))</f>
        <v>0</v>
      </c>
      <c r="Z42" s="352">
        <f>IF(ISERROR(VLOOKUP($D42,원자재구매리스트!$D:$Y,원자재구매리스트!P$1-3,FALSE))=TRUE,0,VLOOKUP($D42,원자재구매리스트!$D:$Y,원자재구매리스트!P$1-3,FALSE))</f>
        <v>0</v>
      </c>
      <c r="AA42" s="353">
        <f>IF(ISERROR(VLOOKUP($D42,원자재구매리스트!$D:$Y,원자재구매리스트!R$1-3,FALSE))=TRUE,0,VLOOKUP($D42,원자재구매리스트!$D:$Y,원자재구매리스트!R$1-3,FALSE))</f>
        <v>0</v>
      </c>
      <c r="AB42" s="353">
        <f>IF(ISERROR(VLOOKUP($D42,원자재구매리스트!$D:$Y,원자재구매리스트!T$1-3,FALSE))=TRUE,0,VLOOKUP($D42,원자재구매리스트!$D:$Y,원자재구매리스트!T$1-3,FALSE))</f>
        <v>0</v>
      </c>
      <c r="AC42" s="351">
        <f>IF(ISERROR(VLOOKUP($D42,원자재구매리스트!$D:$Y,원자재구매리스트!U$1-3,FALSE))=TRUE,0,VLOOKUP($D42,원자재구매리스트!$D:$Y,원자재구매리스트!U$1-3,FALSE))</f>
        <v>0</v>
      </c>
      <c r="AD42" s="354">
        <f>IF(ISERROR(VLOOKUP($D42,원자재구매리스트!$D:$Z,원자재구매리스트!Z$1-3,FALSE))=TRUE,0,VLOOKUP($D42,원자재구매리스트!$D:$Z,원자재구매리스트!Z$1-3,FALSE))</f>
        <v>0</v>
      </c>
      <c r="AE42" s="749">
        <f>IF(ISERROR(VLOOKUP($D42,원자재구매리스트!$D:$Y,원자재구매리스트!X$1-3,FALSE))=TRUE,0,VLOOKUP($D42,원자재구매리스트!$D:$Y,원자재구매리스트!X$1-3,FALSE))</f>
        <v>0</v>
      </c>
      <c r="AF42" s="752">
        <f t="shared" si="10"/>
        <v>0</v>
      </c>
      <c r="AG42" s="752">
        <f t="shared" si="8"/>
        <v>0</v>
      </c>
    </row>
    <row r="43" spans="1:33" s="325" customFormat="1" ht="52.5" customHeight="1">
      <c r="A43" s="331">
        <f t="shared" si="0"/>
        <v>36</v>
      </c>
      <c r="B43" s="349" t="str">
        <f t="shared" si="1"/>
        <v>DPK-QF-110</v>
      </c>
      <c r="C43" s="304">
        <f t="shared" si="2"/>
        <v>35</v>
      </c>
      <c r="D43" s="304" t="str">
        <f t="shared" si="3"/>
        <v>DPK-QF-11035</v>
      </c>
      <c r="E43" s="392">
        <f t="shared" si="4"/>
        <v>0</v>
      </c>
      <c r="F43" s="392">
        <f t="shared" si="5"/>
        <v>0</v>
      </c>
      <c r="G43" s="392">
        <f t="shared" si="6"/>
        <v>0</v>
      </c>
      <c r="H43" s="332"/>
      <c r="I43" s="404">
        <f t="shared" si="7"/>
        <v>0</v>
      </c>
      <c r="J43" s="407" t="str">
        <f>IF(ISERROR(VLOOKUP(MID($O43,1,3),CODE!$B:$G,CODE!$C$1,FALSE))=TRUE,"",VLOOKUP(MID($O43,1,3),CODE!$B:$G,CODE!$C$1,FALSE))</f>
        <v/>
      </c>
      <c r="K43" s="377" t="str">
        <f>IF(ISERROR(VLOOKUP(MID($O43,4,2),CODE!$K:$P,CODE!$L$1,FALSE))=TRUE,"",VLOOKUP(MID($O43,4,2),CODE!$K:$P,CODE!$L$1,FALSE))</f>
        <v/>
      </c>
      <c r="L43" s="377" t="str">
        <f>IF(ISERROR(VLOOKUP($B43,기획현황!$D:$BR,기획현황!$R$1+2,FALSE))=TRUE,"",VLOOKUP($B43,기획현황!$D:$BR,기획현황!$R$1+2,FALSE))</f>
        <v/>
      </c>
      <c r="M43" s="380"/>
      <c r="N43" s="377">
        <f>IF(ISERROR(VLOOKUP($A43,원자재구매리스트!$A:$Z,원자재구매리스트!M$1,FALSE))=TRUE,"",VLOOKUP($A43,원자재구매리스트!$A:$Z,원자재구매리스트!M$1,FALSE))</f>
        <v>0</v>
      </c>
      <c r="O43" s="408">
        <f>IF(ISERROR(VLOOKUP($A43,원자재구매리스트!$A:$Z,원자재구매리스트!N$1,FALSE))=TRUE,"",VLOOKUP($A43,원자재구매리스트!$A:$Z,원자재구매리스트!N$1,FALSE))</f>
        <v>0</v>
      </c>
      <c r="P43" s="413">
        <f>IF(B43="",0,SUMIF(기획현황!$D:$D,원자재구매정보!$B43,기획현황!$AF:$AF))</f>
        <v>0</v>
      </c>
      <c r="Q43" s="379" t="str">
        <f>IF(ISERROR(VLOOKUP($B43,기획현황!$D:$BR,기획현황!$AM$1+2,FALSE))=TRUE,"",VLOOKUP($B43,기획현황!$D:$BR,기획현황!$AM$1+2,FALSE))</f>
        <v/>
      </c>
      <c r="R43" s="738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79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9" t="str">
        <f>IF(ISERROR(VLOOKUP($B43,기획현황!$D:$BR,기획현황!$AV$1+2,FALSE))=TRUE,"",VLOOKUP($B43,기획현황!$D:$BR,기획현황!$AV$1+2,FALSE))</f>
        <v/>
      </c>
      <c r="U43" s="443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4">
        <f t="shared" si="9"/>
        <v>0</v>
      </c>
      <c r="W43" s="421" t="str">
        <f>IF(ISERROR(VLOOKUP($B43,기획현황!$D:$BR,기획현황!$AY$1+2,FALSE))=TRUE,"",VLOOKUP($B43,기획현황!$D:$BR,기획현황!$AY$1+2,FALSE))</f>
        <v/>
      </c>
      <c r="X43" s="422" t="str">
        <f>IF(ISERROR(VLOOKUP($B43,기획현황!$D:$BR,기획현황!$BB$1+2,FALSE))=TRUE,"",VLOOKUP($B43,기획현황!$D:$BR,기획현황!$BB$1+2,FALSE))</f>
        <v/>
      </c>
      <c r="Y43" s="428">
        <f>IF(ISERROR(VLOOKUP($D43,원자재구매리스트!$D:$Y,원자재구매리스트!O$1-3,FALSE))=TRUE,0,VLOOKUP($D43,원자재구매리스트!$D:$Y,원자재구매리스트!O$1-3,FALSE))</f>
        <v>0</v>
      </c>
      <c r="Z43" s="352">
        <f>IF(ISERROR(VLOOKUP($D43,원자재구매리스트!$D:$Y,원자재구매리스트!P$1-3,FALSE))=TRUE,0,VLOOKUP($D43,원자재구매리스트!$D:$Y,원자재구매리스트!P$1-3,FALSE))</f>
        <v>0</v>
      </c>
      <c r="AA43" s="353">
        <f>IF(ISERROR(VLOOKUP($D43,원자재구매리스트!$D:$Y,원자재구매리스트!R$1-3,FALSE))=TRUE,0,VLOOKUP($D43,원자재구매리스트!$D:$Y,원자재구매리스트!R$1-3,FALSE))</f>
        <v>0</v>
      </c>
      <c r="AB43" s="353">
        <f>IF(ISERROR(VLOOKUP($D43,원자재구매리스트!$D:$Y,원자재구매리스트!T$1-3,FALSE))=TRUE,0,VLOOKUP($D43,원자재구매리스트!$D:$Y,원자재구매리스트!T$1-3,FALSE))</f>
        <v>0</v>
      </c>
      <c r="AC43" s="351">
        <f>IF(ISERROR(VLOOKUP($D43,원자재구매리스트!$D:$Y,원자재구매리스트!U$1-3,FALSE))=TRUE,0,VLOOKUP($D43,원자재구매리스트!$D:$Y,원자재구매리스트!U$1-3,FALSE))</f>
        <v>0</v>
      </c>
      <c r="AD43" s="354">
        <f>IF(ISERROR(VLOOKUP($D43,원자재구매리스트!$D:$Z,원자재구매리스트!Z$1-3,FALSE))=TRUE,0,VLOOKUP($D43,원자재구매리스트!$D:$Z,원자재구매리스트!Z$1-3,FALSE))</f>
        <v>0</v>
      </c>
      <c r="AE43" s="749">
        <f>IF(ISERROR(VLOOKUP($D43,원자재구매리스트!$D:$Y,원자재구매리스트!X$1-3,FALSE))=TRUE,0,VLOOKUP($D43,원자재구매리스트!$D:$Y,원자재구매리스트!X$1-3,FALSE))</f>
        <v>0</v>
      </c>
      <c r="AF43" s="752">
        <f t="shared" si="10"/>
        <v>0</v>
      </c>
      <c r="AG43" s="752">
        <f t="shared" si="8"/>
        <v>0</v>
      </c>
    </row>
    <row r="44" spans="1:33" s="325" customFormat="1" ht="52.5" customHeight="1">
      <c r="A44" s="331">
        <f t="shared" si="0"/>
        <v>37</v>
      </c>
      <c r="B44" s="349" t="str">
        <f t="shared" si="1"/>
        <v>DPK-QF-110</v>
      </c>
      <c r="C44" s="304">
        <f t="shared" si="2"/>
        <v>36</v>
      </c>
      <c r="D44" s="304" t="str">
        <f t="shared" si="3"/>
        <v>DPK-QF-11036</v>
      </c>
      <c r="E44" s="392">
        <f t="shared" si="4"/>
        <v>0</v>
      </c>
      <c r="F44" s="392">
        <f t="shared" si="5"/>
        <v>0</v>
      </c>
      <c r="G44" s="392">
        <f t="shared" si="6"/>
        <v>0</v>
      </c>
      <c r="H44" s="332"/>
      <c r="I44" s="404">
        <f t="shared" si="7"/>
        <v>0</v>
      </c>
      <c r="J44" s="407" t="str">
        <f>IF(ISERROR(VLOOKUP(MID($O44,1,3),CODE!$B:$G,CODE!$C$1,FALSE))=TRUE,"",VLOOKUP(MID($O44,1,3),CODE!$B:$G,CODE!$C$1,FALSE))</f>
        <v/>
      </c>
      <c r="K44" s="377" t="str">
        <f>IF(ISERROR(VLOOKUP(MID($O44,4,2),CODE!$K:$P,CODE!$L$1,FALSE))=TRUE,"",VLOOKUP(MID($O44,4,2),CODE!$K:$P,CODE!$L$1,FALSE))</f>
        <v/>
      </c>
      <c r="L44" s="377" t="str">
        <f>IF(ISERROR(VLOOKUP($B44,기획현황!$D:$BR,기획현황!$R$1+2,FALSE))=TRUE,"",VLOOKUP($B44,기획현황!$D:$BR,기획현황!$R$1+2,FALSE))</f>
        <v/>
      </c>
      <c r="M44" s="380"/>
      <c r="N44" s="377">
        <f>IF(ISERROR(VLOOKUP($A44,원자재구매리스트!$A:$Z,원자재구매리스트!M$1,FALSE))=TRUE,"",VLOOKUP($A44,원자재구매리스트!$A:$Z,원자재구매리스트!M$1,FALSE))</f>
        <v>0</v>
      </c>
      <c r="O44" s="408">
        <f>IF(ISERROR(VLOOKUP($A44,원자재구매리스트!$A:$Z,원자재구매리스트!N$1,FALSE))=TRUE,"",VLOOKUP($A44,원자재구매리스트!$A:$Z,원자재구매리스트!N$1,FALSE))</f>
        <v>0</v>
      </c>
      <c r="P44" s="413">
        <f>IF(B44="",0,SUMIF(기획현황!$D:$D,원자재구매정보!$B44,기획현황!$AF:$AF))</f>
        <v>0</v>
      </c>
      <c r="Q44" s="379" t="str">
        <f>IF(ISERROR(VLOOKUP($B44,기획현황!$D:$BR,기획현황!$AM$1+2,FALSE))=TRUE,"",VLOOKUP($B44,기획현황!$D:$BR,기획현황!$AM$1+2,FALSE))</f>
        <v/>
      </c>
      <c r="R44" s="738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79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9" t="str">
        <f>IF(ISERROR(VLOOKUP($B44,기획현황!$D:$BR,기획현황!$AV$1+2,FALSE))=TRUE,"",VLOOKUP($B44,기획현황!$D:$BR,기획현황!$AV$1+2,FALSE))</f>
        <v/>
      </c>
      <c r="U44" s="443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4">
        <f t="shared" si="9"/>
        <v>0</v>
      </c>
      <c r="W44" s="421" t="str">
        <f>IF(ISERROR(VLOOKUP($B44,기획현황!$D:$BR,기획현황!$AY$1+2,FALSE))=TRUE,"",VLOOKUP($B44,기획현황!$D:$BR,기획현황!$AY$1+2,FALSE))</f>
        <v/>
      </c>
      <c r="X44" s="422" t="str">
        <f>IF(ISERROR(VLOOKUP($B44,기획현황!$D:$BR,기획현황!$BB$1+2,FALSE))=TRUE,"",VLOOKUP($B44,기획현황!$D:$BR,기획현황!$BB$1+2,FALSE))</f>
        <v/>
      </c>
      <c r="Y44" s="428">
        <f>IF(ISERROR(VLOOKUP($D44,원자재구매리스트!$D:$Y,원자재구매리스트!O$1-3,FALSE))=TRUE,0,VLOOKUP($D44,원자재구매리스트!$D:$Y,원자재구매리스트!O$1-3,FALSE))</f>
        <v>0</v>
      </c>
      <c r="Z44" s="352">
        <f>IF(ISERROR(VLOOKUP($D44,원자재구매리스트!$D:$Y,원자재구매리스트!P$1-3,FALSE))=TRUE,0,VLOOKUP($D44,원자재구매리스트!$D:$Y,원자재구매리스트!P$1-3,FALSE))</f>
        <v>0</v>
      </c>
      <c r="AA44" s="353">
        <f>IF(ISERROR(VLOOKUP($D44,원자재구매리스트!$D:$Y,원자재구매리스트!R$1-3,FALSE))=TRUE,0,VLOOKUP($D44,원자재구매리스트!$D:$Y,원자재구매리스트!R$1-3,FALSE))</f>
        <v>0</v>
      </c>
      <c r="AB44" s="353">
        <f>IF(ISERROR(VLOOKUP($D44,원자재구매리스트!$D:$Y,원자재구매리스트!T$1-3,FALSE))=TRUE,0,VLOOKUP($D44,원자재구매리스트!$D:$Y,원자재구매리스트!T$1-3,FALSE))</f>
        <v>0</v>
      </c>
      <c r="AC44" s="351">
        <f>IF(ISERROR(VLOOKUP($D44,원자재구매리스트!$D:$Y,원자재구매리스트!U$1-3,FALSE))=TRUE,0,VLOOKUP($D44,원자재구매리스트!$D:$Y,원자재구매리스트!U$1-3,FALSE))</f>
        <v>0</v>
      </c>
      <c r="AD44" s="354">
        <f>IF(ISERROR(VLOOKUP($D44,원자재구매리스트!$D:$Z,원자재구매리스트!Z$1-3,FALSE))=TRUE,0,VLOOKUP($D44,원자재구매리스트!$D:$Z,원자재구매리스트!Z$1-3,FALSE))</f>
        <v>0</v>
      </c>
      <c r="AE44" s="749">
        <f>IF(ISERROR(VLOOKUP($D44,원자재구매리스트!$D:$Y,원자재구매리스트!X$1-3,FALSE))=TRUE,0,VLOOKUP($D44,원자재구매리스트!$D:$Y,원자재구매리스트!X$1-3,FALSE))</f>
        <v>0</v>
      </c>
      <c r="AF44" s="752">
        <f t="shared" si="10"/>
        <v>0</v>
      </c>
      <c r="AG44" s="752">
        <f t="shared" si="8"/>
        <v>0</v>
      </c>
    </row>
    <row r="45" spans="1:33" s="325" customFormat="1" ht="52.5" customHeight="1">
      <c r="A45" s="331">
        <f t="shared" si="0"/>
        <v>38</v>
      </c>
      <c r="B45" s="349" t="str">
        <f t="shared" si="1"/>
        <v>DPK-QF-110</v>
      </c>
      <c r="C45" s="304">
        <f t="shared" si="2"/>
        <v>37</v>
      </c>
      <c r="D45" s="304" t="str">
        <f t="shared" si="3"/>
        <v>DPK-QF-11037</v>
      </c>
      <c r="E45" s="392">
        <f t="shared" si="4"/>
        <v>0</v>
      </c>
      <c r="F45" s="392">
        <f t="shared" si="5"/>
        <v>0</v>
      </c>
      <c r="G45" s="392">
        <f t="shared" si="6"/>
        <v>0</v>
      </c>
      <c r="H45" s="332"/>
      <c r="I45" s="404">
        <f t="shared" si="7"/>
        <v>0</v>
      </c>
      <c r="J45" s="407" t="str">
        <f>IF(ISERROR(VLOOKUP(MID($O45,1,3),CODE!$B:$G,CODE!$C$1,FALSE))=TRUE,"",VLOOKUP(MID($O45,1,3),CODE!$B:$G,CODE!$C$1,FALSE))</f>
        <v/>
      </c>
      <c r="K45" s="377" t="str">
        <f>IF(ISERROR(VLOOKUP(MID($O45,4,2),CODE!$K:$P,CODE!$L$1,FALSE))=TRUE,"",VLOOKUP(MID($O45,4,2),CODE!$K:$P,CODE!$L$1,FALSE))</f>
        <v/>
      </c>
      <c r="L45" s="377" t="str">
        <f>IF(ISERROR(VLOOKUP($B45,기획현황!$D:$BR,기획현황!$R$1+2,FALSE))=TRUE,"",VLOOKUP($B45,기획현황!$D:$BR,기획현황!$R$1+2,FALSE))</f>
        <v/>
      </c>
      <c r="M45" s="380"/>
      <c r="N45" s="377">
        <f>IF(ISERROR(VLOOKUP($A45,원자재구매리스트!$A:$Z,원자재구매리스트!M$1,FALSE))=TRUE,"",VLOOKUP($A45,원자재구매리스트!$A:$Z,원자재구매리스트!M$1,FALSE))</f>
        <v>0</v>
      </c>
      <c r="O45" s="408">
        <f>IF(ISERROR(VLOOKUP($A45,원자재구매리스트!$A:$Z,원자재구매리스트!N$1,FALSE))=TRUE,"",VLOOKUP($A45,원자재구매리스트!$A:$Z,원자재구매리스트!N$1,FALSE))</f>
        <v>0</v>
      </c>
      <c r="P45" s="413">
        <f>IF(B45="",0,SUMIF(기획현황!$D:$D,원자재구매정보!$B45,기획현황!$AF:$AF))</f>
        <v>0</v>
      </c>
      <c r="Q45" s="379" t="str">
        <f>IF(ISERROR(VLOOKUP($B45,기획현황!$D:$BR,기획현황!$AM$1+2,FALSE))=TRUE,"",VLOOKUP($B45,기획현황!$D:$BR,기획현황!$AM$1+2,FALSE))</f>
        <v/>
      </c>
      <c r="R45" s="738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79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9" t="str">
        <f>IF(ISERROR(VLOOKUP($B45,기획현황!$D:$BR,기획현황!$AV$1+2,FALSE))=TRUE,"",VLOOKUP($B45,기획현황!$D:$BR,기획현황!$AV$1+2,FALSE))</f>
        <v/>
      </c>
      <c r="U45" s="443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4">
        <f t="shared" si="9"/>
        <v>0</v>
      </c>
      <c r="W45" s="421" t="str">
        <f>IF(ISERROR(VLOOKUP($B45,기획현황!$D:$BR,기획현황!$AY$1+2,FALSE))=TRUE,"",VLOOKUP($B45,기획현황!$D:$BR,기획현황!$AY$1+2,FALSE))</f>
        <v/>
      </c>
      <c r="X45" s="422" t="str">
        <f>IF(ISERROR(VLOOKUP($B45,기획현황!$D:$BR,기획현황!$BB$1+2,FALSE))=TRUE,"",VLOOKUP($B45,기획현황!$D:$BR,기획현황!$BB$1+2,FALSE))</f>
        <v/>
      </c>
      <c r="Y45" s="428">
        <f>IF(ISERROR(VLOOKUP($D45,원자재구매리스트!$D:$Y,원자재구매리스트!O$1-3,FALSE))=TRUE,0,VLOOKUP($D45,원자재구매리스트!$D:$Y,원자재구매리스트!O$1-3,FALSE))</f>
        <v>0</v>
      </c>
      <c r="Z45" s="352">
        <f>IF(ISERROR(VLOOKUP($D45,원자재구매리스트!$D:$Y,원자재구매리스트!P$1-3,FALSE))=TRUE,0,VLOOKUP($D45,원자재구매리스트!$D:$Y,원자재구매리스트!P$1-3,FALSE))</f>
        <v>0</v>
      </c>
      <c r="AA45" s="353">
        <f>IF(ISERROR(VLOOKUP($D45,원자재구매리스트!$D:$Y,원자재구매리스트!R$1-3,FALSE))=TRUE,0,VLOOKUP($D45,원자재구매리스트!$D:$Y,원자재구매리스트!R$1-3,FALSE))</f>
        <v>0</v>
      </c>
      <c r="AB45" s="353">
        <f>IF(ISERROR(VLOOKUP($D45,원자재구매리스트!$D:$Y,원자재구매리스트!T$1-3,FALSE))=TRUE,0,VLOOKUP($D45,원자재구매리스트!$D:$Y,원자재구매리스트!T$1-3,FALSE))</f>
        <v>0</v>
      </c>
      <c r="AC45" s="351">
        <f>IF(ISERROR(VLOOKUP($D45,원자재구매리스트!$D:$Y,원자재구매리스트!U$1-3,FALSE))=TRUE,0,VLOOKUP($D45,원자재구매리스트!$D:$Y,원자재구매리스트!U$1-3,FALSE))</f>
        <v>0</v>
      </c>
      <c r="AD45" s="354">
        <f>IF(ISERROR(VLOOKUP($D45,원자재구매리스트!$D:$Z,원자재구매리스트!Z$1-3,FALSE))=TRUE,0,VLOOKUP($D45,원자재구매리스트!$D:$Z,원자재구매리스트!Z$1-3,FALSE))</f>
        <v>0</v>
      </c>
      <c r="AE45" s="749">
        <f>IF(ISERROR(VLOOKUP($D45,원자재구매리스트!$D:$Y,원자재구매리스트!X$1-3,FALSE))=TRUE,0,VLOOKUP($D45,원자재구매리스트!$D:$Y,원자재구매리스트!X$1-3,FALSE))</f>
        <v>0</v>
      </c>
      <c r="AF45" s="752">
        <f t="shared" si="10"/>
        <v>0</v>
      </c>
      <c r="AG45" s="752">
        <f t="shared" si="8"/>
        <v>0</v>
      </c>
    </row>
    <row r="46" spans="1:33" s="325" customFormat="1" ht="52.5" customHeight="1">
      <c r="A46" s="331">
        <f t="shared" si="0"/>
        <v>39</v>
      </c>
      <c r="B46" s="349" t="str">
        <f t="shared" si="1"/>
        <v>DPK-QF-110</v>
      </c>
      <c r="C46" s="304">
        <f t="shared" si="2"/>
        <v>38</v>
      </c>
      <c r="D46" s="304" t="str">
        <f t="shared" si="3"/>
        <v>DPK-QF-11038</v>
      </c>
      <c r="E46" s="392">
        <f t="shared" si="4"/>
        <v>0</v>
      </c>
      <c r="F46" s="392">
        <f t="shared" si="5"/>
        <v>0</v>
      </c>
      <c r="G46" s="392">
        <f t="shared" si="6"/>
        <v>0</v>
      </c>
      <c r="H46" s="332"/>
      <c r="I46" s="404">
        <f t="shared" si="7"/>
        <v>0</v>
      </c>
      <c r="J46" s="407" t="str">
        <f>IF(ISERROR(VLOOKUP(MID($O46,1,3),CODE!$B:$G,CODE!$C$1,FALSE))=TRUE,"",VLOOKUP(MID($O46,1,3),CODE!$B:$G,CODE!$C$1,FALSE))</f>
        <v/>
      </c>
      <c r="K46" s="377" t="str">
        <f>IF(ISERROR(VLOOKUP(MID($O46,4,2),CODE!$K:$P,CODE!$L$1,FALSE))=TRUE,"",VLOOKUP(MID($O46,4,2),CODE!$K:$P,CODE!$L$1,FALSE))</f>
        <v/>
      </c>
      <c r="L46" s="377" t="str">
        <f>IF(ISERROR(VLOOKUP($B46,기획현황!$D:$BR,기획현황!$R$1+2,FALSE))=TRUE,"",VLOOKUP($B46,기획현황!$D:$BR,기획현황!$R$1+2,FALSE))</f>
        <v/>
      </c>
      <c r="M46" s="380"/>
      <c r="N46" s="377">
        <f>IF(ISERROR(VLOOKUP($A46,원자재구매리스트!$A:$Z,원자재구매리스트!M$1,FALSE))=TRUE,"",VLOOKUP($A46,원자재구매리스트!$A:$Z,원자재구매리스트!M$1,FALSE))</f>
        <v>0</v>
      </c>
      <c r="O46" s="408">
        <f>IF(ISERROR(VLOOKUP($A46,원자재구매리스트!$A:$Z,원자재구매리스트!N$1,FALSE))=TRUE,"",VLOOKUP($A46,원자재구매리스트!$A:$Z,원자재구매리스트!N$1,FALSE))</f>
        <v>0</v>
      </c>
      <c r="P46" s="413">
        <f>IF(B46="",0,SUMIF(기획현황!$D:$D,원자재구매정보!$B46,기획현황!$AF:$AF))</f>
        <v>0</v>
      </c>
      <c r="Q46" s="379" t="str">
        <f>IF(ISERROR(VLOOKUP($B46,기획현황!$D:$BR,기획현황!$AM$1+2,FALSE))=TRUE,"",VLOOKUP($B46,기획현황!$D:$BR,기획현황!$AM$1+2,FALSE))</f>
        <v/>
      </c>
      <c r="R46" s="738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79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9" t="str">
        <f>IF(ISERROR(VLOOKUP($B46,기획현황!$D:$BR,기획현황!$AV$1+2,FALSE))=TRUE,"",VLOOKUP($B46,기획현황!$D:$BR,기획현황!$AV$1+2,FALSE))</f>
        <v/>
      </c>
      <c r="U46" s="443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4">
        <f t="shared" si="9"/>
        <v>0</v>
      </c>
      <c r="W46" s="421" t="str">
        <f>IF(ISERROR(VLOOKUP($B46,기획현황!$D:$BR,기획현황!$AY$1+2,FALSE))=TRUE,"",VLOOKUP($B46,기획현황!$D:$BR,기획현황!$AY$1+2,FALSE))</f>
        <v/>
      </c>
      <c r="X46" s="422" t="str">
        <f>IF(ISERROR(VLOOKUP($B46,기획현황!$D:$BR,기획현황!$BB$1+2,FALSE))=TRUE,"",VLOOKUP($B46,기획현황!$D:$BR,기획현황!$BB$1+2,FALSE))</f>
        <v/>
      </c>
      <c r="Y46" s="428">
        <f>IF(ISERROR(VLOOKUP($D46,원자재구매리스트!$D:$Y,원자재구매리스트!O$1-3,FALSE))=TRUE,0,VLOOKUP($D46,원자재구매리스트!$D:$Y,원자재구매리스트!O$1-3,FALSE))</f>
        <v>0</v>
      </c>
      <c r="Z46" s="352">
        <f>IF(ISERROR(VLOOKUP($D46,원자재구매리스트!$D:$Y,원자재구매리스트!P$1-3,FALSE))=TRUE,0,VLOOKUP($D46,원자재구매리스트!$D:$Y,원자재구매리스트!P$1-3,FALSE))</f>
        <v>0</v>
      </c>
      <c r="AA46" s="353">
        <f>IF(ISERROR(VLOOKUP($D46,원자재구매리스트!$D:$Y,원자재구매리스트!R$1-3,FALSE))=TRUE,0,VLOOKUP($D46,원자재구매리스트!$D:$Y,원자재구매리스트!R$1-3,FALSE))</f>
        <v>0</v>
      </c>
      <c r="AB46" s="353">
        <f>IF(ISERROR(VLOOKUP($D46,원자재구매리스트!$D:$Y,원자재구매리스트!T$1-3,FALSE))=TRUE,0,VLOOKUP($D46,원자재구매리스트!$D:$Y,원자재구매리스트!T$1-3,FALSE))</f>
        <v>0</v>
      </c>
      <c r="AC46" s="351">
        <f>IF(ISERROR(VLOOKUP($D46,원자재구매리스트!$D:$Y,원자재구매리스트!U$1-3,FALSE))=TRUE,0,VLOOKUP($D46,원자재구매리스트!$D:$Y,원자재구매리스트!U$1-3,FALSE))</f>
        <v>0</v>
      </c>
      <c r="AD46" s="354">
        <f>IF(ISERROR(VLOOKUP($D46,원자재구매리스트!$D:$Z,원자재구매리스트!Z$1-3,FALSE))=TRUE,0,VLOOKUP($D46,원자재구매리스트!$D:$Z,원자재구매리스트!Z$1-3,FALSE))</f>
        <v>0</v>
      </c>
      <c r="AE46" s="749">
        <f>IF(ISERROR(VLOOKUP($D46,원자재구매리스트!$D:$Y,원자재구매리스트!X$1-3,FALSE))=TRUE,0,VLOOKUP($D46,원자재구매리스트!$D:$Y,원자재구매리스트!X$1-3,FALSE))</f>
        <v>0</v>
      </c>
      <c r="AF46" s="752">
        <f t="shared" si="10"/>
        <v>0</v>
      </c>
      <c r="AG46" s="752">
        <f t="shared" si="8"/>
        <v>0</v>
      </c>
    </row>
    <row r="47" spans="1:33" s="325" customFormat="1" ht="52.5" customHeight="1">
      <c r="A47" s="331">
        <f t="shared" si="0"/>
        <v>40</v>
      </c>
      <c r="B47" s="349" t="str">
        <f t="shared" si="1"/>
        <v>DPK-QF-110</v>
      </c>
      <c r="C47" s="304">
        <f t="shared" si="2"/>
        <v>39</v>
      </c>
      <c r="D47" s="304" t="str">
        <f t="shared" si="3"/>
        <v>DPK-QF-11039</v>
      </c>
      <c r="E47" s="392">
        <f t="shared" si="4"/>
        <v>0</v>
      </c>
      <c r="F47" s="392">
        <f t="shared" si="5"/>
        <v>0</v>
      </c>
      <c r="G47" s="392">
        <f t="shared" si="6"/>
        <v>0</v>
      </c>
      <c r="H47" s="332"/>
      <c r="I47" s="404">
        <f t="shared" si="7"/>
        <v>0</v>
      </c>
      <c r="J47" s="407" t="str">
        <f>IF(ISERROR(VLOOKUP(MID($O47,1,3),CODE!$B:$G,CODE!$C$1,FALSE))=TRUE,"",VLOOKUP(MID($O47,1,3),CODE!$B:$G,CODE!$C$1,FALSE))</f>
        <v/>
      </c>
      <c r="K47" s="377" t="str">
        <f>IF(ISERROR(VLOOKUP(MID($O47,4,2),CODE!$K:$P,CODE!$L$1,FALSE))=TRUE,"",VLOOKUP(MID($O47,4,2),CODE!$K:$P,CODE!$L$1,FALSE))</f>
        <v/>
      </c>
      <c r="L47" s="377" t="str">
        <f>IF(ISERROR(VLOOKUP($B47,기획현황!$D:$BR,기획현황!$R$1+2,FALSE))=TRUE,"",VLOOKUP($B47,기획현황!$D:$BR,기획현황!$R$1+2,FALSE))</f>
        <v/>
      </c>
      <c r="M47" s="380"/>
      <c r="N47" s="377">
        <f>IF(ISERROR(VLOOKUP($A47,원자재구매리스트!$A:$Z,원자재구매리스트!M$1,FALSE))=TRUE,"",VLOOKUP($A47,원자재구매리스트!$A:$Z,원자재구매리스트!M$1,FALSE))</f>
        <v>0</v>
      </c>
      <c r="O47" s="408">
        <f>IF(ISERROR(VLOOKUP($A47,원자재구매리스트!$A:$Z,원자재구매리스트!N$1,FALSE))=TRUE,"",VLOOKUP($A47,원자재구매리스트!$A:$Z,원자재구매리스트!N$1,FALSE))</f>
        <v>0</v>
      </c>
      <c r="P47" s="413">
        <f>IF(B47="",0,SUMIF(기획현황!$D:$D,원자재구매정보!$B47,기획현황!$AF:$AF))</f>
        <v>0</v>
      </c>
      <c r="Q47" s="379" t="str">
        <f>IF(ISERROR(VLOOKUP($B47,기획현황!$D:$BR,기획현황!$AM$1+2,FALSE))=TRUE,"",VLOOKUP($B47,기획현황!$D:$BR,기획현황!$AM$1+2,FALSE))</f>
        <v/>
      </c>
      <c r="R47" s="738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79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9" t="str">
        <f>IF(ISERROR(VLOOKUP($B47,기획현황!$D:$BR,기획현황!$AV$1+2,FALSE))=TRUE,"",VLOOKUP($B47,기획현황!$D:$BR,기획현황!$AV$1+2,FALSE))</f>
        <v/>
      </c>
      <c r="U47" s="443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4">
        <f t="shared" si="9"/>
        <v>0</v>
      </c>
      <c r="W47" s="421" t="str">
        <f>IF(ISERROR(VLOOKUP($B47,기획현황!$D:$BR,기획현황!$AY$1+2,FALSE))=TRUE,"",VLOOKUP($B47,기획현황!$D:$BR,기획현황!$AY$1+2,FALSE))</f>
        <v/>
      </c>
      <c r="X47" s="422" t="str">
        <f>IF(ISERROR(VLOOKUP($B47,기획현황!$D:$BR,기획현황!$BB$1+2,FALSE))=TRUE,"",VLOOKUP($B47,기획현황!$D:$BR,기획현황!$BB$1+2,FALSE))</f>
        <v/>
      </c>
      <c r="Y47" s="428">
        <f>IF(ISERROR(VLOOKUP($D47,원자재구매리스트!$D:$Y,원자재구매리스트!O$1-3,FALSE))=TRUE,0,VLOOKUP($D47,원자재구매리스트!$D:$Y,원자재구매리스트!O$1-3,FALSE))</f>
        <v>0</v>
      </c>
      <c r="Z47" s="352">
        <f>IF(ISERROR(VLOOKUP($D47,원자재구매리스트!$D:$Y,원자재구매리스트!P$1-3,FALSE))=TRUE,0,VLOOKUP($D47,원자재구매리스트!$D:$Y,원자재구매리스트!P$1-3,FALSE))</f>
        <v>0</v>
      </c>
      <c r="AA47" s="353">
        <f>IF(ISERROR(VLOOKUP($D47,원자재구매리스트!$D:$Y,원자재구매리스트!R$1-3,FALSE))=TRUE,0,VLOOKUP($D47,원자재구매리스트!$D:$Y,원자재구매리스트!R$1-3,FALSE))</f>
        <v>0</v>
      </c>
      <c r="AB47" s="353">
        <f>IF(ISERROR(VLOOKUP($D47,원자재구매리스트!$D:$Y,원자재구매리스트!T$1-3,FALSE))=TRUE,0,VLOOKUP($D47,원자재구매리스트!$D:$Y,원자재구매리스트!T$1-3,FALSE))</f>
        <v>0</v>
      </c>
      <c r="AC47" s="351">
        <f>IF(ISERROR(VLOOKUP($D47,원자재구매리스트!$D:$Y,원자재구매리스트!U$1-3,FALSE))=TRUE,0,VLOOKUP($D47,원자재구매리스트!$D:$Y,원자재구매리스트!U$1-3,FALSE))</f>
        <v>0</v>
      </c>
      <c r="AD47" s="354">
        <f>IF(ISERROR(VLOOKUP($D47,원자재구매리스트!$D:$Z,원자재구매리스트!Z$1-3,FALSE))=TRUE,0,VLOOKUP($D47,원자재구매리스트!$D:$Z,원자재구매리스트!Z$1-3,FALSE))</f>
        <v>0</v>
      </c>
      <c r="AE47" s="749">
        <f>IF(ISERROR(VLOOKUP($D47,원자재구매리스트!$D:$Y,원자재구매리스트!X$1-3,FALSE))=TRUE,0,VLOOKUP($D47,원자재구매리스트!$D:$Y,원자재구매리스트!X$1-3,FALSE))</f>
        <v>0</v>
      </c>
      <c r="AF47" s="752">
        <f t="shared" si="10"/>
        <v>0</v>
      </c>
      <c r="AG47" s="752">
        <f t="shared" si="8"/>
        <v>0</v>
      </c>
    </row>
    <row r="48" spans="1:33" s="325" customFormat="1" ht="52.5" customHeight="1">
      <c r="A48" s="331">
        <f t="shared" si="0"/>
        <v>41</v>
      </c>
      <c r="B48" s="349" t="str">
        <f t="shared" si="1"/>
        <v>DPK-QF-110</v>
      </c>
      <c r="C48" s="304">
        <f t="shared" si="2"/>
        <v>40</v>
      </c>
      <c r="D48" s="304" t="str">
        <f t="shared" si="3"/>
        <v>DPK-QF-11040</v>
      </c>
      <c r="E48" s="392">
        <f t="shared" si="4"/>
        <v>0</v>
      </c>
      <c r="F48" s="392">
        <f t="shared" si="5"/>
        <v>0</v>
      </c>
      <c r="G48" s="392">
        <f t="shared" si="6"/>
        <v>0</v>
      </c>
      <c r="H48" s="332"/>
      <c r="I48" s="404">
        <f t="shared" si="7"/>
        <v>0</v>
      </c>
      <c r="J48" s="407" t="str">
        <f>IF(ISERROR(VLOOKUP(MID($O48,1,3),CODE!$B:$G,CODE!$C$1,FALSE))=TRUE,"",VLOOKUP(MID($O48,1,3),CODE!$B:$G,CODE!$C$1,FALSE))</f>
        <v/>
      </c>
      <c r="K48" s="377" t="str">
        <f>IF(ISERROR(VLOOKUP(MID($O48,4,2),CODE!$K:$P,CODE!$L$1,FALSE))=TRUE,"",VLOOKUP(MID($O48,4,2),CODE!$K:$P,CODE!$L$1,FALSE))</f>
        <v/>
      </c>
      <c r="L48" s="377" t="str">
        <f>IF(ISERROR(VLOOKUP($B48,기획현황!$D:$BR,기획현황!$R$1+2,FALSE))=TRUE,"",VLOOKUP($B48,기획현황!$D:$BR,기획현황!$R$1+2,FALSE))</f>
        <v/>
      </c>
      <c r="M48" s="380"/>
      <c r="N48" s="377">
        <f>IF(ISERROR(VLOOKUP($A48,원자재구매리스트!$A:$Z,원자재구매리스트!M$1,FALSE))=TRUE,"",VLOOKUP($A48,원자재구매리스트!$A:$Z,원자재구매리스트!M$1,FALSE))</f>
        <v>0</v>
      </c>
      <c r="O48" s="408">
        <f>IF(ISERROR(VLOOKUP($A48,원자재구매리스트!$A:$Z,원자재구매리스트!N$1,FALSE))=TRUE,"",VLOOKUP($A48,원자재구매리스트!$A:$Z,원자재구매리스트!N$1,FALSE))</f>
        <v>0</v>
      </c>
      <c r="P48" s="413">
        <f>IF(B48="",0,SUMIF(기획현황!$D:$D,원자재구매정보!$B48,기획현황!$AF:$AF))</f>
        <v>0</v>
      </c>
      <c r="Q48" s="379" t="str">
        <f>IF(ISERROR(VLOOKUP($B48,기획현황!$D:$BR,기획현황!$AM$1+2,FALSE))=TRUE,"",VLOOKUP($B48,기획현황!$D:$BR,기획현황!$AM$1+2,FALSE))</f>
        <v/>
      </c>
      <c r="R48" s="738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79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9" t="str">
        <f>IF(ISERROR(VLOOKUP($B48,기획현황!$D:$BR,기획현황!$AV$1+2,FALSE))=TRUE,"",VLOOKUP($B48,기획현황!$D:$BR,기획현황!$AV$1+2,FALSE))</f>
        <v/>
      </c>
      <c r="U48" s="443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4">
        <f t="shared" si="9"/>
        <v>0</v>
      </c>
      <c r="W48" s="421" t="str">
        <f>IF(ISERROR(VLOOKUP($B48,기획현황!$D:$BR,기획현황!$AY$1+2,FALSE))=TRUE,"",VLOOKUP($B48,기획현황!$D:$BR,기획현황!$AY$1+2,FALSE))</f>
        <v/>
      </c>
      <c r="X48" s="422" t="str">
        <f>IF(ISERROR(VLOOKUP($B48,기획현황!$D:$BR,기획현황!$BB$1+2,FALSE))=TRUE,"",VLOOKUP($B48,기획현황!$D:$BR,기획현황!$BB$1+2,FALSE))</f>
        <v/>
      </c>
      <c r="Y48" s="428">
        <f>IF(ISERROR(VLOOKUP($D48,원자재구매리스트!$D:$Y,원자재구매리스트!O$1-3,FALSE))=TRUE,0,VLOOKUP($D48,원자재구매리스트!$D:$Y,원자재구매리스트!O$1-3,FALSE))</f>
        <v>0</v>
      </c>
      <c r="Z48" s="352">
        <f>IF(ISERROR(VLOOKUP($D48,원자재구매리스트!$D:$Y,원자재구매리스트!P$1-3,FALSE))=TRUE,0,VLOOKUP($D48,원자재구매리스트!$D:$Y,원자재구매리스트!P$1-3,FALSE))</f>
        <v>0</v>
      </c>
      <c r="AA48" s="353">
        <f>IF(ISERROR(VLOOKUP($D48,원자재구매리스트!$D:$Y,원자재구매리스트!R$1-3,FALSE))=TRUE,0,VLOOKUP($D48,원자재구매리스트!$D:$Y,원자재구매리스트!R$1-3,FALSE))</f>
        <v>0</v>
      </c>
      <c r="AB48" s="353">
        <f>IF(ISERROR(VLOOKUP($D48,원자재구매리스트!$D:$Y,원자재구매리스트!T$1-3,FALSE))=TRUE,0,VLOOKUP($D48,원자재구매리스트!$D:$Y,원자재구매리스트!T$1-3,FALSE))</f>
        <v>0</v>
      </c>
      <c r="AC48" s="351">
        <f>IF(ISERROR(VLOOKUP($D48,원자재구매리스트!$D:$Y,원자재구매리스트!U$1-3,FALSE))=TRUE,0,VLOOKUP($D48,원자재구매리스트!$D:$Y,원자재구매리스트!U$1-3,FALSE))</f>
        <v>0</v>
      </c>
      <c r="AD48" s="354">
        <f>IF(ISERROR(VLOOKUP($D48,원자재구매리스트!$D:$Z,원자재구매리스트!Z$1-3,FALSE))=TRUE,0,VLOOKUP($D48,원자재구매리스트!$D:$Z,원자재구매리스트!Z$1-3,FALSE))</f>
        <v>0</v>
      </c>
      <c r="AE48" s="749">
        <f>IF(ISERROR(VLOOKUP($D48,원자재구매리스트!$D:$Y,원자재구매리스트!X$1-3,FALSE))=TRUE,0,VLOOKUP($D48,원자재구매리스트!$D:$Y,원자재구매리스트!X$1-3,FALSE))</f>
        <v>0</v>
      </c>
      <c r="AF48" s="752">
        <f t="shared" si="10"/>
        <v>0</v>
      </c>
      <c r="AG48" s="752">
        <f t="shared" si="8"/>
        <v>0</v>
      </c>
    </row>
    <row r="49" spans="1:33" s="325" customFormat="1" ht="52.5" customHeight="1">
      <c r="A49" s="331">
        <f t="shared" si="0"/>
        <v>42</v>
      </c>
      <c r="B49" s="349" t="str">
        <f t="shared" si="1"/>
        <v>DPK-QF-110</v>
      </c>
      <c r="C49" s="304">
        <f t="shared" si="2"/>
        <v>41</v>
      </c>
      <c r="D49" s="304" t="str">
        <f t="shared" si="3"/>
        <v>DPK-QF-11041</v>
      </c>
      <c r="E49" s="392">
        <f t="shared" si="4"/>
        <v>0</v>
      </c>
      <c r="F49" s="392">
        <f t="shared" si="5"/>
        <v>0</v>
      </c>
      <c r="G49" s="392">
        <f t="shared" si="6"/>
        <v>0</v>
      </c>
      <c r="H49" s="332"/>
      <c r="I49" s="404">
        <f t="shared" si="7"/>
        <v>0</v>
      </c>
      <c r="J49" s="407" t="str">
        <f>IF(ISERROR(VLOOKUP(MID($O49,1,3),CODE!$B:$G,CODE!$C$1,FALSE))=TRUE,"",VLOOKUP(MID($O49,1,3),CODE!$B:$G,CODE!$C$1,FALSE))</f>
        <v/>
      </c>
      <c r="K49" s="377" t="str">
        <f>IF(ISERROR(VLOOKUP(MID($O49,4,2),CODE!$K:$P,CODE!$L$1,FALSE))=TRUE,"",VLOOKUP(MID($O49,4,2),CODE!$K:$P,CODE!$L$1,FALSE))</f>
        <v/>
      </c>
      <c r="L49" s="377" t="str">
        <f>IF(ISERROR(VLOOKUP($B49,기획현황!$D:$BR,기획현황!$R$1+2,FALSE))=TRUE,"",VLOOKUP($B49,기획현황!$D:$BR,기획현황!$R$1+2,FALSE))</f>
        <v/>
      </c>
      <c r="M49" s="380"/>
      <c r="N49" s="377">
        <f>IF(ISERROR(VLOOKUP($A49,원자재구매리스트!$A:$Z,원자재구매리스트!M$1,FALSE))=TRUE,"",VLOOKUP($A49,원자재구매리스트!$A:$Z,원자재구매리스트!M$1,FALSE))</f>
        <v>0</v>
      </c>
      <c r="O49" s="408">
        <f>IF(ISERROR(VLOOKUP($A49,원자재구매리스트!$A:$Z,원자재구매리스트!N$1,FALSE))=TRUE,"",VLOOKUP($A49,원자재구매리스트!$A:$Z,원자재구매리스트!N$1,FALSE))</f>
        <v>0</v>
      </c>
      <c r="P49" s="413">
        <f>IF(B49="",0,SUMIF(기획현황!$D:$D,원자재구매정보!$B49,기획현황!$AF:$AF))</f>
        <v>0</v>
      </c>
      <c r="Q49" s="379" t="str">
        <f>IF(ISERROR(VLOOKUP($B49,기획현황!$D:$BR,기획현황!$AM$1+2,FALSE))=TRUE,"",VLOOKUP($B49,기획현황!$D:$BR,기획현황!$AM$1+2,FALSE))</f>
        <v/>
      </c>
      <c r="R49" s="738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79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9" t="str">
        <f>IF(ISERROR(VLOOKUP($B49,기획현황!$D:$BR,기획현황!$AV$1+2,FALSE))=TRUE,"",VLOOKUP($B49,기획현황!$D:$BR,기획현황!$AV$1+2,FALSE))</f>
        <v/>
      </c>
      <c r="U49" s="443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4">
        <f t="shared" si="9"/>
        <v>0</v>
      </c>
      <c r="W49" s="421" t="str">
        <f>IF(ISERROR(VLOOKUP($B49,기획현황!$D:$BR,기획현황!$AY$1+2,FALSE))=TRUE,"",VLOOKUP($B49,기획현황!$D:$BR,기획현황!$AY$1+2,FALSE))</f>
        <v/>
      </c>
      <c r="X49" s="422" t="str">
        <f>IF(ISERROR(VLOOKUP($B49,기획현황!$D:$BR,기획현황!$BB$1+2,FALSE))=TRUE,"",VLOOKUP($B49,기획현황!$D:$BR,기획현황!$BB$1+2,FALSE))</f>
        <v/>
      </c>
      <c r="Y49" s="428">
        <f>IF(ISERROR(VLOOKUP($D49,원자재구매리스트!$D:$Y,원자재구매리스트!O$1-3,FALSE))=TRUE,0,VLOOKUP($D49,원자재구매리스트!$D:$Y,원자재구매리스트!O$1-3,FALSE))</f>
        <v>0</v>
      </c>
      <c r="Z49" s="352">
        <f>IF(ISERROR(VLOOKUP($D49,원자재구매리스트!$D:$Y,원자재구매리스트!P$1-3,FALSE))=TRUE,0,VLOOKUP($D49,원자재구매리스트!$D:$Y,원자재구매리스트!P$1-3,FALSE))</f>
        <v>0</v>
      </c>
      <c r="AA49" s="353">
        <f>IF(ISERROR(VLOOKUP($D49,원자재구매리스트!$D:$Y,원자재구매리스트!R$1-3,FALSE))=TRUE,0,VLOOKUP($D49,원자재구매리스트!$D:$Y,원자재구매리스트!R$1-3,FALSE))</f>
        <v>0</v>
      </c>
      <c r="AB49" s="353">
        <f>IF(ISERROR(VLOOKUP($D49,원자재구매리스트!$D:$Y,원자재구매리스트!T$1-3,FALSE))=TRUE,0,VLOOKUP($D49,원자재구매리스트!$D:$Y,원자재구매리스트!T$1-3,FALSE))</f>
        <v>0</v>
      </c>
      <c r="AC49" s="351">
        <f>IF(ISERROR(VLOOKUP($D49,원자재구매리스트!$D:$Y,원자재구매리스트!U$1-3,FALSE))=TRUE,0,VLOOKUP($D49,원자재구매리스트!$D:$Y,원자재구매리스트!U$1-3,FALSE))</f>
        <v>0</v>
      </c>
      <c r="AD49" s="354">
        <f>IF(ISERROR(VLOOKUP($D49,원자재구매리스트!$D:$Z,원자재구매리스트!Z$1-3,FALSE))=TRUE,0,VLOOKUP($D49,원자재구매리스트!$D:$Z,원자재구매리스트!Z$1-3,FALSE))</f>
        <v>0</v>
      </c>
      <c r="AE49" s="749">
        <f>IF(ISERROR(VLOOKUP($D49,원자재구매리스트!$D:$Y,원자재구매리스트!X$1-3,FALSE))=TRUE,0,VLOOKUP($D49,원자재구매리스트!$D:$Y,원자재구매리스트!X$1-3,FALSE))</f>
        <v>0</v>
      </c>
      <c r="AF49" s="752">
        <f t="shared" si="10"/>
        <v>0</v>
      </c>
      <c r="AG49" s="752">
        <f t="shared" si="8"/>
        <v>0</v>
      </c>
    </row>
    <row r="50" spans="1:33" s="325" customFormat="1" ht="52.5" customHeight="1">
      <c r="A50" s="331">
        <f t="shared" si="0"/>
        <v>43</v>
      </c>
      <c r="B50" s="349" t="str">
        <f t="shared" si="1"/>
        <v>DPK-QF-110</v>
      </c>
      <c r="C50" s="304">
        <f t="shared" si="2"/>
        <v>42</v>
      </c>
      <c r="D50" s="304" t="str">
        <f t="shared" si="3"/>
        <v>DPK-QF-11042</v>
      </c>
      <c r="E50" s="392">
        <f t="shared" si="4"/>
        <v>0</v>
      </c>
      <c r="F50" s="392">
        <f t="shared" si="5"/>
        <v>0</v>
      </c>
      <c r="G50" s="392">
        <f t="shared" si="6"/>
        <v>0</v>
      </c>
      <c r="H50" s="332"/>
      <c r="I50" s="404">
        <f t="shared" si="7"/>
        <v>0</v>
      </c>
      <c r="J50" s="407" t="str">
        <f>IF(ISERROR(VLOOKUP(MID($O50,1,3),CODE!$B:$G,CODE!$C$1,FALSE))=TRUE,"",VLOOKUP(MID($O50,1,3),CODE!$B:$G,CODE!$C$1,FALSE))</f>
        <v/>
      </c>
      <c r="K50" s="377" t="str">
        <f>IF(ISERROR(VLOOKUP(MID($O50,4,2),CODE!$K:$P,CODE!$L$1,FALSE))=TRUE,"",VLOOKUP(MID($O50,4,2),CODE!$K:$P,CODE!$L$1,FALSE))</f>
        <v/>
      </c>
      <c r="L50" s="377" t="str">
        <f>IF(ISERROR(VLOOKUP($B50,기획현황!$D:$BR,기획현황!$R$1+2,FALSE))=TRUE,"",VLOOKUP($B50,기획현황!$D:$BR,기획현황!$R$1+2,FALSE))</f>
        <v/>
      </c>
      <c r="M50" s="380"/>
      <c r="N50" s="377">
        <f>IF(ISERROR(VLOOKUP($A50,원자재구매리스트!$A:$Z,원자재구매리스트!M$1,FALSE))=TRUE,"",VLOOKUP($A50,원자재구매리스트!$A:$Z,원자재구매리스트!M$1,FALSE))</f>
        <v>0</v>
      </c>
      <c r="O50" s="408">
        <f>IF(ISERROR(VLOOKUP($A50,원자재구매리스트!$A:$Z,원자재구매리스트!N$1,FALSE))=TRUE,"",VLOOKUP($A50,원자재구매리스트!$A:$Z,원자재구매리스트!N$1,FALSE))</f>
        <v>0</v>
      </c>
      <c r="P50" s="413">
        <f>IF(B50="",0,SUMIF(기획현황!$D:$D,원자재구매정보!$B50,기획현황!$AF:$AF))</f>
        <v>0</v>
      </c>
      <c r="Q50" s="379" t="str">
        <f>IF(ISERROR(VLOOKUP($B50,기획현황!$D:$BR,기획현황!$AM$1+2,FALSE))=TRUE,"",VLOOKUP($B50,기획현황!$D:$BR,기획현황!$AM$1+2,FALSE))</f>
        <v/>
      </c>
      <c r="R50" s="738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79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9" t="str">
        <f>IF(ISERROR(VLOOKUP($B50,기획현황!$D:$BR,기획현황!$AV$1+2,FALSE))=TRUE,"",VLOOKUP($B50,기획현황!$D:$BR,기획현황!$AV$1+2,FALSE))</f>
        <v/>
      </c>
      <c r="U50" s="443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4">
        <f t="shared" si="9"/>
        <v>0</v>
      </c>
      <c r="W50" s="421" t="str">
        <f>IF(ISERROR(VLOOKUP($B50,기획현황!$D:$BR,기획현황!$AY$1+2,FALSE))=TRUE,"",VLOOKUP($B50,기획현황!$D:$BR,기획현황!$AY$1+2,FALSE))</f>
        <v/>
      </c>
      <c r="X50" s="422" t="str">
        <f>IF(ISERROR(VLOOKUP($B50,기획현황!$D:$BR,기획현황!$BB$1+2,FALSE))=TRUE,"",VLOOKUP($B50,기획현황!$D:$BR,기획현황!$BB$1+2,FALSE))</f>
        <v/>
      </c>
      <c r="Y50" s="428">
        <f>IF(ISERROR(VLOOKUP($D50,원자재구매리스트!$D:$Y,원자재구매리스트!O$1-3,FALSE))=TRUE,0,VLOOKUP($D50,원자재구매리스트!$D:$Y,원자재구매리스트!O$1-3,FALSE))</f>
        <v>0</v>
      </c>
      <c r="Z50" s="352">
        <f>IF(ISERROR(VLOOKUP($D50,원자재구매리스트!$D:$Y,원자재구매리스트!P$1-3,FALSE))=TRUE,0,VLOOKUP($D50,원자재구매리스트!$D:$Y,원자재구매리스트!P$1-3,FALSE))</f>
        <v>0</v>
      </c>
      <c r="AA50" s="353">
        <f>IF(ISERROR(VLOOKUP($D50,원자재구매리스트!$D:$Y,원자재구매리스트!R$1-3,FALSE))=TRUE,0,VLOOKUP($D50,원자재구매리스트!$D:$Y,원자재구매리스트!R$1-3,FALSE))</f>
        <v>0</v>
      </c>
      <c r="AB50" s="353">
        <f>IF(ISERROR(VLOOKUP($D50,원자재구매리스트!$D:$Y,원자재구매리스트!T$1-3,FALSE))=TRUE,0,VLOOKUP($D50,원자재구매리스트!$D:$Y,원자재구매리스트!T$1-3,FALSE))</f>
        <v>0</v>
      </c>
      <c r="AC50" s="351">
        <f>IF(ISERROR(VLOOKUP($D50,원자재구매리스트!$D:$Y,원자재구매리스트!U$1-3,FALSE))=TRUE,0,VLOOKUP($D50,원자재구매리스트!$D:$Y,원자재구매리스트!U$1-3,FALSE))</f>
        <v>0</v>
      </c>
      <c r="AD50" s="354">
        <f>IF(ISERROR(VLOOKUP($D50,원자재구매리스트!$D:$Z,원자재구매리스트!Z$1-3,FALSE))=TRUE,0,VLOOKUP($D50,원자재구매리스트!$D:$Z,원자재구매리스트!Z$1-3,FALSE))</f>
        <v>0</v>
      </c>
      <c r="AE50" s="749">
        <f>IF(ISERROR(VLOOKUP($D50,원자재구매리스트!$D:$Y,원자재구매리스트!X$1-3,FALSE))=TRUE,0,VLOOKUP($D50,원자재구매리스트!$D:$Y,원자재구매리스트!X$1-3,FALSE))</f>
        <v>0</v>
      </c>
      <c r="AF50" s="752">
        <f t="shared" si="10"/>
        <v>0</v>
      </c>
      <c r="AG50" s="752">
        <f t="shared" si="8"/>
        <v>0</v>
      </c>
    </row>
    <row r="51" spans="1:33" s="325" customFormat="1" ht="52.5" customHeight="1">
      <c r="A51" s="331">
        <f t="shared" si="0"/>
        <v>44</v>
      </c>
      <c r="B51" s="349" t="str">
        <f t="shared" si="1"/>
        <v>DPK-QF-110</v>
      </c>
      <c r="C51" s="304">
        <f t="shared" si="2"/>
        <v>43</v>
      </c>
      <c r="D51" s="304" t="str">
        <f t="shared" si="3"/>
        <v>DPK-QF-11043</v>
      </c>
      <c r="E51" s="392">
        <f t="shared" si="4"/>
        <v>0</v>
      </c>
      <c r="F51" s="392">
        <f t="shared" si="5"/>
        <v>0</v>
      </c>
      <c r="G51" s="392">
        <f t="shared" si="6"/>
        <v>0</v>
      </c>
      <c r="H51" s="332"/>
      <c r="I51" s="404">
        <f t="shared" si="7"/>
        <v>0</v>
      </c>
      <c r="J51" s="407" t="str">
        <f>IF(ISERROR(VLOOKUP(MID($O51,1,3),CODE!$B:$G,CODE!$C$1,FALSE))=TRUE,"",VLOOKUP(MID($O51,1,3),CODE!$B:$G,CODE!$C$1,FALSE))</f>
        <v/>
      </c>
      <c r="K51" s="377" t="str">
        <f>IF(ISERROR(VLOOKUP(MID($O51,4,2),CODE!$K:$P,CODE!$L$1,FALSE))=TRUE,"",VLOOKUP(MID($O51,4,2),CODE!$K:$P,CODE!$L$1,FALSE))</f>
        <v/>
      </c>
      <c r="L51" s="377" t="str">
        <f>IF(ISERROR(VLOOKUP($B51,기획현황!$D:$BR,기획현황!$R$1+2,FALSE))=TRUE,"",VLOOKUP($B51,기획현황!$D:$BR,기획현황!$R$1+2,FALSE))</f>
        <v/>
      </c>
      <c r="M51" s="380"/>
      <c r="N51" s="377">
        <f>IF(ISERROR(VLOOKUP($A51,원자재구매리스트!$A:$Z,원자재구매리스트!M$1,FALSE))=TRUE,"",VLOOKUP($A51,원자재구매리스트!$A:$Z,원자재구매리스트!M$1,FALSE))</f>
        <v>0</v>
      </c>
      <c r="O51" s="408">
        <f>IF(ISERROR(VLOOKUP($A51,원자재구매리스트!$A:$Z,원자재구매리스트!N$1,FALSE))=TRUE,"",VLOOKUP($A51,원자재구매리스트!$A:$Z,원자재구매리스트!N$1,FALSE))</f>
        <v>0</v>
      </c>
      <c r="P51" s="413">
        <f>IF(B51="",0,SUMIF(기획현황!$D:$D,원자재구매정보!$B51,기획현황!$AF:$AF))</f>
        <v>0</v>
      </c>
      <c r="Q51" s="379" t="str">
        <f>IF(ISERROR(VLOOKUP($B51,기획현황!$D:$BR,기획현황!$AM$1+2,FALSE))=TRUE,"",VLOOKUP($B51,기획현황!$D:$BR,기획현황!$AM$1+2,FALSE))</f>
        <v/>
      </c>
      <c r="R51" s="738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79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9" t="str">
        <f>IF(ISERROR(VLOOKUP($B51,기획현황!$D:$BR,기획현황!$AV$1+2,FALSE))=TRUE,"",VLOOKUP($B51,기획현황!$D:$BR,기획현황!$AV$1+2,FALSE))</f>
        <v/>
      </c>
      <c r="U51" s="443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4">
        <f t="shared" si="9"/>
        <v>0</v>
      </c>
      <c r="W51" s="421" t="str">
        <f>IF(ISERROR(VLOOKUP($B51,기획현황!$D:$BR,기획현황!$AY$1+2,FALSE))=TRUE,"",VLOOKUP($B51,기획현황!$D:$BR,기획현황!$AY$1+2,FALSE))</f>
        <v/>
      </c>
      <c r="X51" s="422" t="str">
        <f>IF(ISERROR(VLOOKUP($B51,기획현황!$D:$BR,기획현황!$BB$1+2,FALSE))=TRUE,"",VLOOKUP($B51,기획현황!$D:$BR,기획현황!$BB$1+2,FALSE))</f>
        <v/>
      </c>
      <c r="Y51" s="428">
        <f>IF(ISERROR(VLOOKUP($D51,원자재구매리스트!$D:$Y,원자재구매리스트!O$1-3,FALSE))=TRUE,0,VLOOKUP($D51,원자재구매리스트!$D:$Y,원자재구매리스트!O$1-3,FALSE))</f>
        <v>0</v>
      </c>
      <c r="Z51" s="352">
        <f>IF(ISERROR(VLOOKUP($D51,원자재구매리스트!$D:$Y,원자재구매리스트!P$1-3,FALSE))=TRUE,0,VLOOKUP($D51,원자재구매리스트!$D:$Y,원자재구매리스트!P$1-3,FALSE))</f>
        <v>0</v>
      </c>
      <c r="AA51" s="353">
        <f>IF(ISERROR(VLOOKUP($D51,원자재구매리스트!$D:$Y,원자재구매리스트!R$1-3,FALSE))=TRUE,0,VLOOKUP($D51,원자재구매리스트!$D:$Y,원자재구매리스트!R$1-3,FALSE))</f>
        <v>0</v>
      </c>
      <c r="AB51" s="353">
        <f>IF(ISERROR(VLOOKUP($D51,원자재구매리스트!$D:$Y,원자재구매리스트!T$1-3,FALSE))=TRUE,0,VLOOKUP($D51,원자재구매리스트!$D:$Y,원자재구매리스트!T$1-3,FALSE))</f>
        <v>0</v>
      </c>
      <c r="AC51" s="351">
        <f>IF(ISERROR(VLOOKUP($D51,원자재구매리스트!$D:$Y,원자재구매리스트!U$1-3,FALSE))=TRUE,0,VLOOKUP($D51,원자재구매리스트!$D:$Y,원자재구매리스트!U$1-3,FALSE))</f>
        <v>0</v>
      </c>
      <c r="AD51" s="354">
        <f>IF(ISERROR(VLOOKUP($D51,원자재구매리스트!$D:$Z,원자재구매리스트!Z$1-3,FALSE))=TRUE,0,VLOOKUP($D51,원자재구매리스트!$D:$Z,원자재구매리스트!Z$1-3,FALSE))</f>
        <v>0</v>
      </c>
      <c r="AE51" s="749">
        <f>IF(ISERROR(VLOOKUP($D51,원자재구매리스트!$D:$Y,원자재구매리스트!X$1-3,FALSE))=TRUE,0,VLOOKUP($D51,원자재구매리스트!$D:$Y,원자재구매리스트!X$1-3,FALSE))</f>
        <v>0</v>
      </c>
      <c r="AF51" s="752">
        <f t="shared" si="10"/>
        <v>0</v>
      </c>
      <c r="AG51" s="752">
        <f t="shared" si="8"/>
        <v>0</v>
      </c>
    </row>
    <row r="52" spans="1:33" s="325" customFormat="1" ht="52.5" customHeight="1">
      <c r="A52" s="331">
        <f t="shared" si="0"/>
        <v>45</v>
      </c>
      <c r="B52" s="349" t="str">
        <f t="shared" si="1"/>
        <v>DPK-QF-110</v>
      </c>
      <c r="C52" s="304">
        <f t="shared" si="2"/>
        <v>44</v>
      </c>
      <c r="D52" s="304" t="str">
        <f t="shared" si="3"/>
        <v>DPK-QF-11044</v>
      </c>
      <c r="E52" s="392">
        <f t="shared" si="4"/>
        <v>0</v>
      </c>
      <c r="F52" s="392">
        <f t="shared" si="5"/>
        <v>0</v>
      </c>
      <c r="G52" s="392">
        <f t="shared" si="6"/>
        <v>0</v>
      </c>
      <c r="H52" s="332"/>
      <c r="I52" s="404">
        <f t="shared" si="7"/>
        <v>0</v>
      </c>
      <c r="J52" s="407" t="str">
        <f>IF(ISERROR(VLOOKUP(MID($O52,1,3),CODE!$B:$G,CODE!$C$1,FALSE))=TRUE,"",VLOOKUP(MID($O52,1,3),CODE!$B:$G,CODE!$C$1,FALSE))</f>
        <v/>
      </c>
      <c r="K52" s="377" t="str">
        <f>IF(ISERROR(VLOOKUP(MID($O52,4,2),CODE!$K:$P,CODE!$L$1,FALSE))=TRUE,"",VLOOKUP(MID($O52,4,2),CODE!$K:$P,CODE!$L$1,FALSE))</f>
        <v/>
      </c>
      <c r="L52" s="377" t="str">
        <f>IF(ISERROR(VLOOKUP($B52,기획현황!$D:$BR,기획현황!$R$1+2,FALSE))=TRUE,"",VLOOKUP($B52,기획현황!$D:$BR,기획현황!$R$1+2,FALSE))</f>
        <v/>
      </c>
      <c r="M52" s="380"/>
      <c r="N52" s="377">
        <f>IF(ISERROR(VLOOKUP($A52,원자재구매리스트!$A:$Z,원자재구매리스트!M$1,FALSE))=TRUE,"",VLOOKUP($A52,원자재구매리스트!$A:$Z,원자재구매리스트!M$1,FALSE))</f>
        <v>0</v>
      </c>
      <c r="O52" s="408">
        <f>IF(ISERROR(VLOOKUP($A52,원자재구매리스트!$A:$Z,원자재구매리스트!N$1,FALSE))=TRUE,"",VLOOKUP($A52,원자재구매리스트!$A:$Z,원자재구매리스트!N$1,FALSE))</f>
        <v>0</v>
      </c>
      <c r="P52" s="413">
        <f>IF(B52="",0,SUMIF(기획현황!$D:$D,원자재구매정보!$B52,기획현황!$AF:$AF))</f>
        <v>0</v>
      </c>
      <c r="Q52" s="379" t="str">
        <f>IF(ISERROR(VLOOKUP($B52,기획현황!$D:$BR,기획현황!$AM$1+2,FALSE))=TRUE,"",VLOOKUP($B52,기획현황!$D:$BR,기획현황!$AM$1+2,FALSE))</f>
        <v/>
      </c>
      <c r="R52" s="738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79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9" t="str">
        <f>IF(ISERROR(VLOOKUP($B52,기획현황!$D:$BR,기획현황!$AV$1+2,FALSE))=TRUE,"",VLOOKUP($B52,기획현황!$D:$BR,기획현황!$AV$1+2,FALSE))</f>
        <v/>
      </c>
      <c r="U52" s="443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4">
        <f t="shared" si="9"/>
        <v>0</v>
      </c>
      <c r="W52" s="421" t="str">
        <f>IF(ISERROR(VLOOKUP($B52,기획현황!$D:$BR,기획현황!$AY$1+2,FALSE))=TRUE,"",VLOOKUP($B52,기획현황!$D:$BR,기획현황!$AY$1+2,FALSE))</f>
        <v/>
      </c>
      <c r="X52" s="422" t="str">
        <f>IF(ISERROR(VLOOKUP($B52,기획현황!$D:$BR,기획현황!$BB$1+2,FALSE))=TRUE,"",VLOOKUP($B52,기획현황!$D:$BR,기획현황!$BB$1+2,FALSE))</f>
        <v/>
      </c>
      <c r="Y52" s="428">
        <f>IF(ISERROR(VLOOKUP($D52,원자재구매리스트!$D:$Y,원자재구매리스트!O$1-3,FALSE))=TRUE,0,VLOOKUP($D52,원자재구매리스트!$D:$Y,원자재구매리스트!O$1-3,FALSE))</f>
        <v>0</v>
      </c>
      <c r="Z52" s="352">
        <f>IF(ISERROR(VLOOKUP($D52,원자재구매리스트!$D:$Y,원자재구매리스트!P$1-3,FALSE))=TRUE,0,VLOOKUP($D52,원자재구매리스트!$D:$Y,원자재구매리스트!P$1-3,FALSE))</f>
        <v>0</v>
      </c>
      <c r="AA52" s="353">
        <f>IF(ISERROR(VLOOKUP($D52,원자재구매리스트!$D:$Y,원자재구매리스트!R$1-3,FALSE))=TRUE,0,VLOOKUP($D52,원자재구매리스트!$D:$Y,원자재구매리스트!R$1-3,FALSE))</f>
        <v>0</v>
      </c>
      <c r="AB52" s="353">
        <f>IF(ISERROR(VLOOKUP($D52,원자재구매리스트!$D:$Y,원자재구매리스트!T$1-3,FALSE))=TRUE,0,VLOOKUP($D52,원자재구매리스트!$D:$Y,원자재구매리스트!T$1-3,FALSE))</f>
        <v>0</v>
      </c>
      <c r="AC52" s="351">
        <f>IF(ISERROR(VLOOKUP($D52,원자재구매리스트!$D:$Y,원자재구매리스트!U$1-3,FALSE))=TRUE,0,VLOOKUP($D52,원자재구매리스트!$D:$Y,원자재구매리스트!U$1-3,FALSE))</f>
        <v>0</v>
      </c>
      <c r="AD52" s="354">
        <f>IF(ISERROR(VLOOKUP($D52,원자재구매리스트!$D:$Z,원자재구매리스트!Z$1-3,FALSE))=TRUE,0,VLOOKUP($D52,원자재구매리스트!$D:$Z,원자재구매리스트!Z$1-3,FALSE))</f>
        <v>0</v>
      </c>
      <c r="AE52" s="749">
        <f>IF(ISERROR(VLOOKUP($D52,원자재구매리스트!$D:$Y,원자재구매리스트!X$1-3,FALSE))=TRUE,0,VLOOKUP($D52,원자재구매리스트!$D:$Y,원자재구매리스트!X$1-3,FALSE))</f>
        <v>0</v>
      </c>
      <c r="AF52" s="752">
        <f t="shared" si="10"/>
        <v>0</v>
      </c>
      <c r="AG52" s="752">
        <f t="shared" si="8"/>
        <v>0</v>
      </c>
    </row>
    <row r="53" spans="1:33" s="325" customFormat="1" ht="52.5" customHeight="1">
      <c r="A53" s="331">
        <f t="shared" si="0"/>
        <v>46</v>
      </c>
      <c r="B53" s="349" t="str">
        <f t="shared" si="1"/>
        <v>DPK-QF-110</v>
      </c>
      <c r="C53" s="304">
        <f t="shared" si="2"/>
        <v>45</v>
      </c>
      <c r="D53" s="304" t="str">
        <f t="shared" si="3"/>
        <v>DPK-QF-11045</v>
      </c>
      <c r="E53" s="392">
        <f t="shared" si="4"/>
        <v>0</v>
      </c>
      <c r="F53" s="392">
        <f t="shared" si="5"/>
        <v>0</v>
      </c>
      <c r="G53" s="392">
        <f t="shared" si="6"/>
        <v>0</v>
      </c>
      <c r="H53" s="332"/>
      <c r="I53" s="404">
        <f t="shared" si="7"/>
        <v>0</v>
      </c>
      <c r="J53" s="407" t="str">
        <f>IF(ISERROR(VLOOKUP(MID($O53,1,3),CODE!$B:$G,CODE!$C$1,FALSE))=TRUE,"",VLOOKUP(MID($O53,1,3),CODE!$B:$G,CODE!$C$1,FALSE))</f>
        <v/>
      </c>
      <c r="K53" s="377" t="str">
        <f>IF(ISERROR(VLOOKUP(MID($O53,4,2),CODE!$K:$P,CODE!$L$1,FALSE))=TRUE,"",VLOOKUP(MID($O53,4,2),CODE!$K:$P,CODE!$L$1,FALSE))</f>
        <v/>
      </c>
      <c r="L53" s="377" t="str">
        <f>IF(ISERROR(VLOOKUP($B53,기획현황!$D:$BR,기획현황!$R$1+2,FALSE))=TRUE,"",VLOOKUP($B53,기획현황!$D:$BR,기획현황!$R$1+2,FALSE))</f>
        <v/>
      </c>
      <c r="M53" s="380"/>
      <c r="N53" s="377">
        <f>IF(ISERROR(VLOOKUP($A53,원자재구매리스트!$A:$Z,원자재구매리스트!M$1,FALSE))=TRUE,"",VLOOKUP($A53,원자재구매리스트!$A:$Z,원자재구매리스트!M$1,FALSE))</f>
        <v>0</v>
      </c>
      <c r="O53" s="408">
        <f>IF(ISERROR(VLOOKUP($A53,원자재구매리스트!$A:$Z,원자재구매리스트!N$1,FALSE))=TRUE,"",VLOOKUP($A53,원자재구매리스트!$A:$Z,원자재구매리스트!N$1,FALSE))</f>
        <v>0</v>
      </c>
      <c r="P53" s="413">
        <f>IF(B53="",0,SUMIF(기획현황!$D:$D,원자재구매정보!$B53,기획현황!$AF:$AF))</f>
        <v>0</v>
      </c>
      <c r="Q53" s="379" t="str">
        <f>IF(ISERROR(VLOOKUP($B53,기획현황!$D:$BR,기획현황!$AM$1+2,FALSE))=TRUE,"",VLOOKUP($B53,기획현황!$D:$BR,기획현황!$AM$1+2,FALSE))</f>
        <v/>
      </c>
      <c r="R53" s="738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79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9" t="str">
        <f>IF(ISERROR(VLOOKUP($B53,기획현황!$D:$BR,기획현황!$AV$1+2,FALSE))=TRUE,"",VLOOKUP($B53,기획현황!$D:$BR,기획현황!$AV$1+2,FALSE))</f>
        <v/>
      </c>
      <c r="U53" s="443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4">
        <f t="shared" si="9"/>
        <v>0</v>
      </c>
      <c r="W53" s="421" t="str">
        <f>IF(ISERROR(VLOOKUP($B53,기획현황!$D:$BR,기획현황!$AY$1+2,FALSE))=TRUE,"",VLOOKUP($B53,기획현황!$D:$BR,기획현황!$AY$1+2,FALSE))</f>
        <v/>
      </c>
      <c r="X53" s="422" t="str">
        <f>IF(ISERROR(VLOOKUP($B53,기획현황!$D:$BR,기획현황!$BB$1+2,FALSE))=TRUE,"",VLOOKUP($B53,기획현황!$D:$BR,기획현황!$BB$1+2,FALSE))</f>
        <v/>
      </c>
      <c r="Y53" s="428">
        <f>IF(ISERROR(VLOOKUP($D53,원자재구매리스트!$D:$Y,원자재구매리스트!O$1-3,FALSE))=TRUE,0,VLOOKUP($D53,원자재구매리스트!$D:$Y,원자재구매리스트!O$1-3,FALSE))</f>
        <v>0</v>
      </c>
      <c r="Z53" s="352">
        <f>IF(ISERROR(VLOOKUP($D53,원자재구매리스트!$D:$Y,원자재구매리스트!P$1-3,FALSE))=TRUE,0,VLOOKUP($D53,원자재구매리스트!$D:$Y,원자재구매리스트!P$1-3,FALSE))</f>
        <v>0</v>
      </c>
      <c r="AA53" s="353">
        <f>IF(ISERROR(VLOOKUP($D53,원자재구매리스트!$D:$Y,원자재구매리스트!R$1-3,FALSE))=TRUE,0,VLOOKUP($D53,원자재구매리스트!$D:$Y,원자재구매리스트!R$1-3,FALSE))</f>
        <v>0</v>
      </c>
      <c r="AB53" s="353">
        <f>IF(ISERROR(VLOOKUP($D53,원자재구매리스트!$D:$Y,원자재구매리스트!T$1-3,FALSE))=TRUE,0,VLOOKUP($D53,원자재구매리스트!$D:$Y,원자재구매리스트!T$1-3,FALSE))</f>
        <v>0</v>
      </c>
      <c r="AC53" s="351">
        <f>IF(ISERROR(VLOOKUP($D53,원자재구매리스트!$D:$Y,원자재구매리스트!U$1-3,FALSE))=TRUE,0,VLOOKUP($D53,원자재구매리스트!$D:$Y,원자재구매리스트!U$1-3,FALSE))</f>
        <v>0</v>
      </c>
      <c r="AD53" s="354">
        <f>IF(ISERROR(VLOOKUP($D53,원자재구매리스트!$D:$Z,원자재구매리스트!Z$1-3,FALSE))=TRUE,0,VLOOKUP($D53,원자재구매리스트!$D:$Z,원자재구매리스트!Z$1-3,FALSE))</f>
        <v>0</v>
      </c>
      <c r="AE53" s="749">
        <f>IF(ISERROR(VLOOKUP($D53,원자재구매리스트!$D:$Y,원자재구매리스트!X$1-3,FALSE))=TRUE,0,VLOOKUP($D53,원자재구매리스트!$D:$Y,원자재구매리스트!X$1-3,FALSE))</f>
        <v>0</v>
      </c>
      <c r="AF53" s="752">
        <f t="shared" si="10"/>
        <v>0</v>
      </c>
      <c r="AG53" s="752">
        <f t="shared" si="8"/>
        <v>0</v>
      </c>
    </row>
    <row r="54" spans="1:33" s="325" customFormat="1" ht="52.5" customHeight="1">
      <c r="A54" s="331">
        <f t="shared" si="0"/>
        <v>47</v>
      </c>
      <c r="B54" s="349" t="str">
        <f t="shared" si="1"/>
        <v>DPK-QF-110</v>
      </c>
      <c r="C54" s="304">
        <f t="shared" si="2"/>
        <v>46</v>
      </c>
      <c r="D54" s="304" t="str">
        <f t="shared" si="3"/>
        <v>DPK-QF-11046</v>
      </c>
      <c r="E54" s="392">
        <f t="shared" si="4"/>
        <v>0</v>
      </c>
      <c r="F54" s="392">
        <f t="shared" si="5"/>
        <v>0</v>
      </c>
      <c r="G54" s="392">
        <f t="shared" si="6"/>
        <v>0</v>
      </c>
      <c r="H54" s="332"/>
      <c r="I54" s="404">
        <f t="shared" si="7"/>
        <v>0</v>
      </c>
      <c r="J54" s="407" t="str">
        <f>IF(ISERROR(VLOOKUP(MID($O54,1,3),CODE!$B:$G,CODE!$C$1,FALSE))=TRUE,"",VLOOKUP(MID($O54,1,3),CODE!$B:$G,CODE!$C$1,FALSE))</f>
        <v/>
      </c>
      <c r="K54" s="377" t="str">
        <f>IF(ISERROR(VLOOKUP(MID($O54,4,2),CODE!$K:$P,CODE!$L$1,FALSE))=TRUE,"",VLOOKUP(MID($O54,4,2),CODE!$K:$P,CODE!$L$1,FALSE))</f>
        <v/>
      </c>
      <c r="L54" s="377" t="str">
        <f>IF(ISERROR(VLOOKUP($B54,기획현황!$D:$BR,기획현황!$R$1+2,FALSE))=TRUE,"",VLOOKUP($B54,기획현황!$D:$BR,기획현황!$R$1+2,FALSE))</f>
        <v/>
      </c>
      <c r="M54" s="380"/>
      <c r="N54" s="377">
        <f>IF(ISERROR(VLOOKUP($A54,원자재구매리스트!$A:$Z,원자재구매리스트!M$1,FALSE))=TRUE,"",VLOOKUP($A54,원자재구매리스트!$A:$Z,원자재구매리스트!M$1,FALSE))</f>
        <v>0</v>
      </c>
      <c r="O54" s="408">
        <f>IF(ISERROR(VLOOKUP($A54,원자재구매리스트!$A:$Z,원자재구매리스트!N$1,FALSE))=TRUE,"",VLOOKUP($A54,원자재구매리스트!$A:$Z,원자재구매리스트!N$1,FALSE))</f>
        <v>0</v>
      </c>
      <c r="P54" s="413">
        <f>IF(B54="",0,SUMIF(기획현황!$D:$D,원자재구매정보!$B54,기획현황!$AF:$AF))</f>
        <v>0</v>
      </c>
      <c r="Q54" s="379" t="str">
        <f>IF(ISERROR(VLOOKUP($B54,기획현황!$D:$BR,기획현황!$AM$1+2,FALSE))=TRUE,"",VLOOKUP($B54,기획현황!$D:$BR,기획현황!$AM$1+2,FALSE))</f>
        <v/>
      </c>
      <c r="R54" s="738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79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9" t="str">
        <f>IF(ISERROR(VLOOKUP($B54,기획현황!$D:$BR,기획현황!$AV$1+2,FALSE))=TRUE,"",VLOOKUP($B54,기획현황!$D:$BR,기획현황!$AV$1+2,FALSE))</f>
        <v/>
      </c>
      <c r="U54" s="443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4">
        <f t="shared" si="9"/>
        <v>0</v>
      </c>
      <c r="W54" s="421" t="str">
        <f>IF(ISERROR(VLOOKUP($B54,기획현황!$D:$BR,기획현황!$AY$1+2,FALSE))=TRUE,"",VLOOKUP($B54,기획현황!$D:$BR,기획현황!$AY$1+2,FALSE))</f>
        <v/>
      </c>
      <c r="X54" s="422" t="str">
        <f>IF(ISERROR(VLOOKUP($B54,기획현황!$D:$BR,기획현황!$BB$1+2,FALSE))=TRUE,"",VLOOKUP($B54,기획현황!$D:$BR,기획현황!$BB$1+2,FALSE))</f>
        <v/>
      </c>
      <c r="Y54" s="428">
        <f>IF(ISERROR(VLOOKUP($D54,원자재구매리스트!$D:$Y,원자재구매리스트!O$1-3,FALSE))=TRUE,0,VLOOKUP($D54,원자재구매리스트!$D:$Y,원자재구매리스트!O$1-3,FALSE))</f>
        <v>0</v>
      </c>
      <c r="Z54" s="352">
        <f>IF(ISERROR(VLOOKUP($D54,원자재구매리스트!$D:$Y,원자재구매리스트!P$1-3,FALSE))=TRUE,0,VLOOKUP($D54,원자재구매리스트!$D:$Y,원자재구매리스트!P$1-3,FALSE))</f>
        <v>0</v>
      </c>
      <c r="AA54" s="353">
        <f>IF(ISERROR(VLOOKUP($D54,원자재구매리스트!$D:$Y,원자재구매리스트!R$1-3,FALSE))=TRUE,0,VLOOKUP($D54,원자재구매리스트!$D:$Y,원자재구매리스트!R$1-3,FALSE))</f>
        <v>0</v>
      </c>
      <c r="AB54" s="353">
        <f>IF(ISERROR(VLOOKUP($D54,원자재구매리스트!$D:$Y,원자재구매리스트!T$1-3,FALSE))=TRUE,0,VLOOKUP($D54,원자재구매리스트!$D:$Y,원자재구매리스트!T$1-3,FALSE))</f>
        <v>0</v>
      </c>
      <c r="AC54" s="351">
        <f>IF(ISERROR(VLOOKUP($D54,원자재구매리스트!$D:$Y,원자재구매리스트!U$1-3,FALSE))=TRUE,0,VLOOKUP($D54,원자재구매리스트!$D:$Y,원자재구매리스트!U$1-3,FALSE))</f>
        <v>0</v>
      </c>
      <c r="AD54" s="354">
        <f>IF(ISERROR(VLOOKUP($D54,원자재구매리스트!$D:$Z,원자재구매리스트!Z$1-3,FALSE))=TRUE,0,VLOOKUP($D54,원자재구매리스트!$D:$Z,원자재구매리스트!Z$1-3,FALSE))</f>
        <v>0</v>
      </c>
      <c r="AE54" s="749">
        <f>IF(ISERROR(VLOOKUP($D54,원자재구매리스트!$D:$Y,원자재구매리스트!X$1-3,FALSE))=TRUE,0,VLOOKUP($D54,원자재구매리스트!$D:$Y,원자재구매리스트!X$1-3,FALSE))</f>
        <v>0</v>
      </c>
      <c r="AF54" s="752">
        <f t="shared" si="10"/>
        <v>0</v>
      </c>
      <c r="AG54" s="752">
        <f t="shared" si="8"/>
        <v>0</v>
      </c>
    </row>
    <row r="55" spans="1:33" s="325" customFormat="1" ht="52.5" customHeight="1">
      <c r="A55" s="331">
        <f t="shared" si="0"/>
        <v>48</v>
      </c>
      <c r="B55" s="349" t="str">
        <f t="shared" si="1"/>
        <v>DPK-QF-110</v>
      </c>
      <c r="C55" s="304">
        <f t="shared" si="2"/>
        <v>47</v>
      </c>
      <c r="D55" s="304" t="str">
        <f t="shared" si="3"/>
        <v>DPK-QF-11047</v>
      </c>
      <c r="E55" s="392">
        <f t="shared" si="4"/>
        <v>0</v>
      </c>
      <c r="F55" s="392">
        <f t="shared" si="5"/>
        <v>0</v>
      </c>
      <c r="G55" s="392">
        <f t="shared" si="6"/>
        <v>0</v>
      </c>
      <c r="H55" s="332"/>
      <c r="I55" s="404">
        <f t="shared" si="7"/>
        <v>0</v>
      </c>
      <c r="J55" s="407" t="str">
        <f>IF(ISERROR(VLOOKUP(MID($O55,1,3),CODE!$B:$G,CODE!$C$1,FALSE))=TRUE,"",VLOOKUP(MID($O55,1,3),CODE!$B:$G,CODE!$C$1,FALSE))</f>
        <v/>
      </c>
      <c r="K55" s="377" t="str">
        <f>IF(ISERROR(VLOOKUP(MID($O55,4,2),CODE!$K:$P,CODE!$L$1,FALSE))=TRUE,"",VLOOKUP(MID($O55,4,2),CODE!$K:$P,CODE!$L$1,FALSE))</f>
        <v/>
      </c>
      <c r="L55" s="377" t="str">
        <f>IF(ISERROR(VLOOKUP($B55,기획현황!$D:$BR,기획현황!$R$1+2,FALSE))=TRUE,"",VLOOKUP($B55,기획현황!$D:$BR,기획현황!$R$1+2,FALSE))</f>
        <v/>
      </c>
      <c r="M55" s="380"/>
      <c r="N55" s="377">
        <f>IF(ISERROR(VLOOKUP($A55,원자재구매리스트!$A:$Z,원자재구매리스트!M$1,FALSE))=TRUE,"",VLOOKUP($A55,원자재구매리스트!$A:$Z,원자재구매리스트!M$1,FALSE))</f>
        <v>0</v>
      </c>
      <c r="O55" s="408">
        <f>IF(ISERROR(VLOOKUP($A55,원자재구매리스트!$A:$Z,원자재구매리스트!N$1,FALSE))=TRUE,"",VLOOKUP($A55,원자재구매리스트!$A:$Z,원자재구매리스트!N$1,FALSE))</f>
        <v>0</v>
      </c>
      <c r="P55" s="413">
        <f>IF(B55="",0,SUMIF(기획현황!$D:$D,원자재구매정보!$B55,기획현황!$AF:$AF))</f>
        <v>0</v>
      </c>
      <c r="Q55" s="379" t="str">
        <f>IF(ISERROR(VLOOKUP($B55,기획현황!$D:$BR,기획현황!$AM$1+2,FALSE))=TRUE,"",VLOOKUP($B55,기획현황!$D:$BR,기획현황!$AM$1+2,FALSE))</f>
        <v/>
      </c>
      <c r="R55" s="738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79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9" t="str">
        <f>IF(ISERROR(VLOOKUP($B55,기획현황!$D:$BR,기획현황!$AV$1+2,FALSE))=TRUE,"",VLOOKUP($B55,기획현황!$D:$BR,기획현황!$AV$1+2,FALSE))</f>
        <v/>
      </c>
      <c r="U55" s="443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4">
        <f t="shared" si="9"/>
        <v>0</v>
      </c>
      <c r="W55" s="421" t="str">
        <f>IF(ISERROR(VLOOKUP($B55,기획현황!$D:$BR,기획현황!$AY$1+2,FALSE))=TRUE,"",VLOOKUP($B55,기획현황!$D:$BR,기획현황!$AY$1+2,FALSE))</f>
        <v/>
      </c>
      <c r="X55" s="422" t="str">
        <f>IF(ISERROR(VLOOKUP($B55,기획현황!$D:$BR,기획현황!$BB$1+2,FALSE))=TRUE,"",VLOOKUP($B55,기획현황!$D:$BR,기획현황!$BB$1+2,FALSE))</f>
        <v/>
      </c>
      <c r="Y55" s="428">
        <f>IF(ISERROR(VLOOKUP($D55,원자재구매리스트!$D:$Y,원자재구매리스트!O$1-3,FALSE))=TRUE,0,VLOOKUP($D55,원자재구매리스트!$D:$Y,원자재구매리스트!O$1-3,FALSE))</f>
        <v>0</v>
      </c>
      <c r="Z55" s="352">
        <f>IF(ISERROR(VLOOKUP($D55,원자재구매리스트!$D:$Y,원자재구매리스트!P$1-3,FALSE))=TRUE,0,VLOOKUP($D55,원자재구매리스트!$D:$Y,원자재구매리스트!P$1-3,FALSE))</f>
        <v>0</v>
      </c>
      <c r="AA55" s="353">
        <f>IF(ISERROR(VLOOKUP($D55,원자재구매리스트!$D:$Y,원자재구매리스트!R$1-3,FALSE))=TRUE,0,VLOOKUP($D55,원자재구매리스트!$D:$Y,원자재구매리스트!R$1-3,FALSE))</f>
        <v>0</v>
      </c>
      <c r="AB55" s="353">
        <f>IF(ISERROR(VLOOKUP($D55,원자재구매리스트!$D:$Y,원자재구매리스트!T$1-3,FALSE))=TRUE,0,VLOOKUP($D55,원자재구매리스트!$D:$Y,원자재구매리스트!T$1-3,FALSE))</f>
        <v>0</v>
      </c>
      <c r="AC55" s="351">
        <f>IF(ISERROR(VLOOKUP($D55,원자재구매리스트!$D:$Y,원자재구매리스트!U$1-3,FALSE))=TRUE,0,VLOOKUP($D55,원자재구매리스트!$D:$Y,원자재구매리스트!U$1-3,FALSE))</f>
        <v>0</v>
      </c>
      <c r="AD55" s="354">
        <f>IF(ISERROR(VLOOKUP($D55,원자재구매리스트!$D:$Z,원자재구매리스트!Z$1-3,FALSE))=TRUE,0,VLOOKUP($D55,원자재구매리스트!$D:$Z,원자재구매리스트!Z$1-3,FALSE))</f>
        <v>0</v>
      </c>
      <c r="AE55" s="749">
        <f>IF(ISERROR(VLOOKUP($D55,원자재구매리스트!$D:$Y,원자재구매리스트!X$1-3,FALSE))=TRUE,0,VLOOKUP($D55,원자재구매리스트!$D:$Y,원자재구매리스트!X$1-3,FALSE))</f>
        <v>0</v>
      </c>
      <c r="AF55" s="752">
        <f t="shared" si="10"/>
        <v>0</v>
      </c>
      <c r="AG55" s="752">
        <f t="shared" si="8"/>
        <v>0</v>
      </c>
    </row>
    <row r="56" spans="1:33" s="325" customFormat="1" ht="52.5" customHeight="1">
      <c r="A56" s="331">
        <f t="shared" si="0"/>
        <v>49</v>
      </c>
      <c r="B56" s="349" t="str">
        <f t="shared" si="1"/>
        <v>DPK-QF-110</v>
      </c>
      <c r="C56" s="304">
        <f t="shared" si="2"/>
        <v>48</v>
      </c>
      <c r="D56" s="304" t="str">
        <f t="shared" si="3"/>
        <v>DPK-QF-11048</v>
      </c>
      <c r="E56" s="392">
        <f t="shared" si="4"/>
        <v>0</v>
      </c>
      <c r="F56" s="392">
        <f t="shared" si="5"/>
        <v>0</v>
      </c>
      <c r="G56" s="392">
        <f t="shared" si="6"/>
        <v>0</v>
      </c>
      <c r="H56" s="332"/>
      <c r="I56" s="404">
        <f t="shared" si="7"/>
        <v>0</v>
      </c>
      <c r="J56" s="407" t="str">
        <f>IF(ISERROR(VLOOKUP(MID($O56,1,3),CODE!$B:$G,CODE!$C$1,FALSE))=TRUE,"",VLOOKUP(MID($O56,1,3),CODE!$B:$G,CODE!$C$1,FALSE))</f>
        <v/>
      </c>
      <c r="K56" s="377" t="str">
        <f>IF(ISERROR(VLOOKUP(MID($O56,4,2),CODE!$K:$P,CODE!$L$1,FALSE))=TRUE,"",VLOOKUP(MID($O56,4,2),CODE!$K:$P,CODE!$L$1,FALSE))</f>
        <v/>
      </c>
      <c r="L56" s="377" t="str">
        <f>IF(ISERROR(VLOOKUP($B56,기획현황!$D:$BR,기획현황!$R$1+2,FALSE))=TRUE,"",VLOOKUP($B56,기획현황!$D:$BR,기획현황!$R$1+2,FALSE))</f>
        <v/>
      </c>
      <c r="M56" s="380"/>
      <c r="N56" s="377">
        <f>IF(ISERROR(VLOOKUP($A56,원자재구매리스트!$A:$Z,원자재구매리스트!M$1,FALSE))=TRUE,"",VLOOKUP($A56,원자재구매리스트!$A:$Z,원자재구매리스트!M$1,FALSE))</f>
        <v>0</v>
      </c>
      <c r="O56" s="408">
        <f>IF(ISERROR(VLOOKUP($A56,원자재구매리스트!$A:$Z,원자재구매리스트!N$1,FALSE))=TRUE,"",VLOOKUP($A56,원자재구매리스트!$A:$Z,원자재구매리스트!N$1,FALSE))</f>
        <v>0</v>
      </c>
      <c r="P56" s="413">
        <f>IF(B56="",0,SUMIF(기획현황!$D:$D,원자재구매정보!$B56,기획현황!$AF:$AF))</f>
        <v>0</v>
      </c>
      <c r="Q56" s="379" t="str">
        <f>IF(ISERROR(VLOOKUP($B56,기획현황!$D:$BR,기획현황!$AM$1+2,FALSE))=TRUE,"",VLOOKUP($B56,기획현황!$D:$BR,기획현황!$AM$1+2,FALSE))</f>
        <v/>
      </c>
      <c r="R56" s="738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79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9" t="str">
        <f>IF(ISERROR(VLOOKUP($B56,기획현황!$D:$BR,기획현황!$AV$1+2,FALSE))=TRUE,"",VLOOKUP($B56,기획현황!$D:$BR,기획현황!$AV$1+2,FALSE))</f>
        <v/>
      </c>
      <c r="U56" s="443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4">
        <f t="shared" si="9"/>
        <v>0</v>
      </c>
      <c r="W56" s="421" t="str">
        <f>IF(ISERROR(VLOOKUP($B56,기획현황!$D:$BR,기획현황!$AY$1+2,FALSE))=TRUE,"",VLOOKUP($B56,기획현황!$D:$BR,기획현황!$AY$1+2,FALSE))</f>
        <v/>
      </c>
      <c r="X56" s="422" t="str">
        <f>IF(ISERROR(VLOOKUP($B56,기획현황!$D:$BR,기획현황!$BB$1+2,FALSE))=TRUE,"",VLOOKUP($B56,기획현황!$D:$BR,기획현황!$BB$1+2,FALSE))</f>
        <v/>
      </c>
      <c r="Y56" s="428">
        <f>IF(ISERROR(VLOOKUP($D56,원자재구매리스트!$D:$Y,원자재구매리스트!O$1-3,FALSE))=TRUE,0,VLOOKUP($D56,원자재구매리스트!$D:$Y,원자재구매리스트!O$1-3,FALSE))</f>
        <v>0</v>
      </c>
      <c r="Z56" s="352">
        <f>IF(ISERROR(VLOOKUP($D56,원자재구매리스트!$D:$Y,원자재구매리스트!P$1-3,FALSE))=TRUE,0,VLOOKUP($D56,원자재구매리스트!$D:$Y,원자재구매리스트!P$1-3,FALSE))</f>
        <v>0</v>
      </c>
      <c r="AA56" s="353">
        <f>IF(ISERROR(VLOOKUP($D56,원자재구매리스트!$D:$Y,원자재구매리스트!R$1-3,FALSE))=TRUE,0,VLOOKUP($D56,원자재구매리스트!$D:$Y,원자재구매리스트!R$1-3,FALSE))</f>
        <v>0</v>
      </c>
      <c r="AB56" s="353">
        <f>IF(ISERROR(VLOOKUP($D56,원자재구매리스트!$D:$Y,원자재구매리스트!T$1-3,FALSE))=TRUE,0,VLOOKUP($D56,원자재구매리스트!$D:$Y,원자재구매리스트!T$1-3,FALSE))</f>
        <v>0</v>
      </c>
      <c r="AC56" s="351">
        <f>IF(ISERROR(VLOOKUP($D56,원자재구매리스트!$D:$Y,원자재구매리스트!U$1-3,FALSE))=TRUE,0,VLOOKUP($D56,원자재구매리스트!$D:$Y,원자재구매리스트!U$1-3,FALSE))</f>
        <v>0</v>
      </c>
      <c r="AD56" s="354">
        <f>IF(ISERROR(VLOOKUP($D56,원자재구매리스트!$D:$Z,원자재구매리스트!Z$1-3,FALSE))=TRUE,0,VLOOKUP($D56,원자재구매리스트!$D:$Z,원자재구매리스트!Z$1-3,FALSE))</f>
        <v>0</v>
      </c>
      <c r="AE56" s="749">
        <f>IF(ISERROR(VLOOKUP($D56,원자재구매리스트!$D:$Y,원자재구매리스트!X$1-3,FALSE))=TRUE,0,VLOOKUP($D56,원자재구매리스트!$D:$Y,원자재구매리스트!X$1-3,FALSE))</f>
        <v>0</v>
      </c>
      <c r="AF56" s="752">
        <f t="shared" si="10"/>
        <v>0</v>
      </c>
      <c r="AG56" s="752">
        <f t="shared" si="8"/>
        <v>0</v>
      </c>
    </row>
    <row r="57" spans="1:33" s="325" customFormat="1" ht="52.5" customHeight="1">
      <c r="A57" s="331">
        <f t="shared" si="0"/>
        <v>50</v>
      </c>
      <c r="B57" s="349" t="str">
        <f t="shared" si="1"/>
        <v>DPK-QF-110</v>
      </c>
      <c r="C57" s="304">
        <f t="shared" si="2"/>
        <v>49</v>
      </c>
      <c r="D57" s="304" t="str">
        <f t="shared" si="3"/>
        <v>DPK-QF-11049</v>
      </c>
      <c r="E57" s="392">
        <f t="shared" si="4"/>
        <v>0</v>
      </c>
      <c r="F57" s="392">
        <f t="shared" si="5"/>
        <v>0</v>
      </c>
      <c r="G57" s="392">
        <f t="shared" si="6"/>
        <v>0</v>
      </c>
      <c r="H57" s="332"/>
      <c r="I57" s="404">
        <f t="shared" si="7"/>
        <v>0</v>
      </c>
      <c r="J57" s="407" t="str">
        <f>IF(ISERROR(VLOOKUP(MID($O57,1,3),CODE!$B:$G,CODE!$C$1,FALSE))=TRUE,"",VLOOKUP(MID($O57,1,3),CODE!$B:$G,CODE!$C$1,FALSE))</f>
        <v/>
      </c>
      <c r="K57" s="377" t="str">
        <f>IF(ISERROR(VLOOKUP(MID($O57,4,2),CODE!$K:$P,CODE!$L$1,FALSE))=TRUE,"",VLOOKUP(MID($O57,4,2),CODE!$K:$P,CODE!$L$1,FALSE))</f>
        <v/>
      </c>
      <c r="L57" s="377" t="str">
        <f>IF(ISERROR(VLOOKUP($B57,기획현황!$D:$BR,기획현황!$R$1+2,FALSE))=TRUE,"",VLOOKUP($B57,기획현황!$D:$BR,기획현황!$R$1+2,FALSE))</f>
        <v/>
      </c>
      <c r="M57" s="380"/>
      <c r="N57" s="377">
        <f>IF(ISERROR(VLOOKUP($A57,원자재구매리스트!$A:$Z,원자재구매리스트!M$1,FALSE))=TRUE,"",VLOOKUP($A57,원자재구매리스트!$A:$Z,원자재구매리스트!M$1,FALSE))</f>
        <v>0</v>
      </c>
      <c r="O57" s="408">
        <f>IF(ISERROR(VLOOKUP($A57,원자재구매리스트!$A:$Z,원자재구매리스트!N$1,FALSE))=TRUE,"",VLOOKUP($A57,원자재구매리스트!$A:$Z,원자재구매리스트!N$1,FALSE))</f>
        <v>0</v>
      </c>
      <c r="P57" s="413">
        <f>IF(B57="",0,SUMIF(기획현황!$D:$D,원자재구매정보!$B57,기획현황!$AF:$AF))</f>
        <v>0</v>
      </c>
      <c r="Q57" s="379" t="str">
        <f>IF(ISERROR(VLOOKUP($B57,기획현황!$D:$BR,기획현황!$AM$1+2,FALSE))=TRUE,"",VLOOKUP($B57,기획현황!$D:$BR,기획현황!$AM$1+2,FALSE))</f>
        <v/>
      </c>
      <c r="R57" s="738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79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9" t="str">
        <f>IF(ISERROR(VLOOKUP($B57,기획현황!$D:$BR,기획현황!$AV$1+2,FALSE))=TRUE,"",VLOOKUP($B57,기획현황!$D:$BR,기획현황!$AV$1+2,FALSE))</f>
        <v/>
      </c>
      <c r="U57" s="443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4">
        <f t="shared" si="9"/>
        <v>0</v>
      </c>
      <c r="W57" s="421" t="str">
        <f>IF(ISERROR(VLOOKUP($B57,기획현황!$D:$BR,기획현황!$AY$1+2,FALSE))=TRUE,"",VLOOKUP($B57,기획현황!$D:$BR,기획현황!$AY$1+2,FALSE))</f>
        <v/>
      </c>
      <c r="X57" s="422" t="str">
        <f>IF(ISERROR(VLOOKUP($B57,기획현황!$D:$BR,기획현황!$BB$1+2,FALSE))=TRUE,"",VLOOKUP($B57,기획현황!$D:$BR,기획현황!$BB$1+2,FALSE))</f>
        <v/>
      </c>
      <c r="Y57" s="428">
        <f>IF(ISERROR(VLOOKUP($D57,원자재구매리스트!$D:$Y,원자재구매리스트!O$1-3,FALSE))=TRUE,0,VLOOKUP($D57,원자재구매리스트!$D:$Y,원자재구매리스트!O$1-3,FALSE))</f>
        <v>0</v>
      </c>
      <c r="Z57" s="352">
        <f>IF(ISERROR(VLOOKUP($D57,원자재구매리스트!$D:$Y,원자재구매리스트!P$1-3,FALSE))=TRUE,0,VLOOKUP($D57,원자재구매리스트!$D:$Y,원자재구매리스트!P$1-3,FALSE))</f>
        <v>0</v>
      </c>
      <c r="AA57" s="353">
        <f>IF(ISERROR(VLOOKUP($D57,원자재구매리스트!$D:$Y,원자재구매리스트!R$1-3,FALSE))=TRUE,0,VLOOKUP($D57,원자재구매리스트!$D:$Y,원자재구매리스트!R$1-3,FALSE))</f>
        <v>0</v>
      </c>
      <c r="AB57" s="353">
        <f>IF(ISERROR(VLOOKUP($D57,원자재구매리스트!$D:$Y,원자재구매리스트!T$1-3,FALSE))=TRUE,0,VLOOKUP($D57,원자재구매리스트!$D:$Y,원자재구매리스트!T$1-3,FALSE))</f>
        <v>0</v>
      </c>
      <c r="AC57" s="351">
        <f>IF(ISERROR(VLOOKUP($D57,원자재구매리스트!$D:$Y,원자재구매리스트!U$1-3,FALSE))=TRUE,0,VLOOKUP($D57,원자재구매리스트!$D:$Y,원자재구매리스트!U$1-3,FALSE))</f>
        <v>0</v>
      </c>
      <c r="AD57" s="354">
        <f>IF(ISERROR(VLOOKUP($D57,원자재구매리스트!$D:$Z,원자재구매리스트!Z$1-3,FALSE))=TRUE,0,VLOOKUP($D57,원자재구매리스트!$D:$Z,원자재구매리스트!Z$1-3,FALSE))</f>
        <v>0</v>
      </c>
      <c r="AE57" s="749">
        <f>IF(ISERROR(VLOOKUP($D57,원자재구매리스트!$D:$Y,원자재구매리스트!X$1-3,FALSE))=TRUE,0,VLOOKUP($D57,원자재구매리스트!$D:$Y,원자재구매리스트!X$1-3,FALSE))</f>
        <v>0</v>
      </c>
      <c r="AF57" s="752">
        <f t="shared" si="10"/>
        <v>0</v>
      </c>
      <c r="AG57" s="752">
        <f t="shared" si="8"/>
        <v>0</v>
      </c>
    </row>
    <row r="58" spans="1:33" s="325" customFormat="1" ht="52.5" customHeight="1">
      <c r="A58" s="331">
        <f t="shared" si="0"/>
        <v>51</v>
      </c>
      <c r="B58" s="349" t="str">
        <f t="shared" si="1"/>
        <v>DPK-QF-110</v>
      </c>
      <c r="C58" s="304">
        <f t="shared" si="2"/>
        <v>50</v>
      </c>
      <c r="D58" s="304" t="str">
        <f t="shared" si="3"/>
        <v>DPK-QF-11050</v>
      </c>
      <c r="E58" s="392">
        <f t="shared" si="4"/>
        <v>0</v>
      </c>
      <c r="F58" s="392">
        <f t="shared" si="5"/>
        <v>0</v>
      </c>
      <c r="G58" s="392">
        <f t="shared" si="6"/>
        <v>0</v>
      </c>
      <c r="H58" s="332"/>
      <c r="I58" s="404">
        <f t="shared" si="7"/>
        <v>0</v>
      </c>
      <c r="J58" s="407" t="str">
        <f>IF(ISERROR(VLOOKUP(MID($O58,1,3),CODE!$B:$G,CODE!$C$1,FALSE))=TRUE,"",VLOOKUP(MID($O58,1,3),CODE!$B:$G,CODE!$C$1,FALSE))</f>
        <v/>
      </c>
      <c r="K58" s="377" t="str">
        <f>IF(ISERROR(VLOOKUP(MID($O58,4,2),CODE!$K:$P,CODE!$L$1,FALSE))=TRUE,"",VLOOKUP(MID($O58,4,2),CODE!$K:$P,CODE!$L$1,FALSE))</f>
        <v/>
      </c>
      <c r="L58" s="377" t="str">
        <f>IF(ISERROR(VLOOKUP($B58,기획현황!$D:$BR,기획현황!$R$1+2,FALSE))=TRUE,"",VLOOKUP($B58,기획현황!$D:$BR,기획현황!$R$1+2,FALSE))</f>
        <v/>
      </c>
      <c r="M58" s="380"/>
      <c r="N58" s="377">
        <f>IF(ISERROR(VLOOKUP($A58,원자재구매리스트!$A:$Z,원자재구매리스트!M$1,FALSE))=TRUE,"",VLOOKUP($A58,원자재구매리스트!$A:$Z,원자재구매리스트!M$1,FALSE))</f>
        <v>0</v>
      </c>
      <c r="O58" s="408">
        <f>IF(ISERROR(VLOOKUP($A58,원자재구매리스트!$A:$Z,원자재구매리스트!N$1,FALSE))=TRUE,"",VLOOKUP($A58,원자재구매리스트!$A:$Z,원자재구매리스트!N$1,FALSE))</f>
        <v>0</v>
      </c>
      <c r="P58" s="413">
        <f>IF(B58="",0,SUMIF(기획현황!$D:$D,원자재구매정보!$B58,기획현황!$AF:$AF))</f>
        <v>0</v>
      </c>
      <c r="Q58" s="379" t="str">
        <f>IF(ISERROR(VLOOKUP($B58,기획현황!$D:$BR,기획현황!$AM$1+2,FALSE))=TRUE,"",VLOOKUP($B58,기획현황!$D:$BR,기획현황!$AM$1+2,FALSE))</f>
        <v/>
      </c>
      <c r="R58" s="738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79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9" t="str">
        <f>IF(ISERROR(VLOOKUP($B58,기획현황!$D:$BR,기획현황!$AV$1+2,FALSE))=TRUE,"",VLOOKUP($B58,기획현황!$D:$BR,기획현황!$AV$1+2,FALSE))</f>
        <v/>
      </c>
      <c r="U58" s="443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4">
        <f t="shared" si="9"/>
        <v>0</v>
      </c>
      <c r="W58" s="421" t="str">
        <f>IF(ISERROR(VLOOKUP($B58,기획현황!$D:$BR,기획현황!$AY$1+2,FALSE))=TRUE,"",VLOOKUP($B58,기획현황!$D:$BR,기획현황!$AY$1+2,FALSE))</f>
        <v/>
      </c>
      <c r="X58" s="422" t="str">
        <f>IF(ISERROR(VLOOKUP($B58,기획현황!$D:$BR,기획현황!$BB$1+2,FALSE))=TRUE,"",VLOOKUP($B58,기획현황!$D:$BR,기획현황!$BB$1+2,FALSE))</f>
        <v/>
      </c>
      <c r="Y58" s="428">
        <f>IF(ISERROR(VLOOKUP($D58,원자재구매리스트!$D:$Y,원자재구매리스트!O$1-3,FALSE))=TRUE,0,VLOOKUP($D58,원자재구매리스트!$D:$Y,원자재구매리스트!O$1-3,FALSE))</f>
        <v>0</v>
      </c>
      <c r="Z58" s="352">
        <f>IF(ISERROR(VLOOKUP($D58,원자재구매리스트!$D:$Y,원자재구매리스트!P$1-3,FALSE))=TRUE,0,VLOOKUP($D58,원자재구매리스트!$D:$Y,원자재구매리스트!P$1-3,FALSE))</f>
        <v>0</v>
      </c>
      <c r="AA58" s="353">
        <f>IF(ISERROR(VLOOKUP($D58,원자재구매리스트!$D:$Y,원자재구매리스트!R$1-3,FALSE))=TRUE,0,VLOOKUP($D58,원자재구매리스트!$D:$Y,원자재구매리스트!R$1-3,FALSE))</f>
        <v>0</v>
      </c>
      <c r="AB58" s="353">
        <f>IF(ISERROR(VLOOKUP($D58,원자재구매리스트!$D:$Y,원자재구매리스트!T$1-3,FALSE))=TRUE,0,VLOOKUP($D58,원자재구매리스트!$D:$Y,원자재구매리스트!T$1-3,FALSE))</f>
        <v>0</v>
      </c>
      <c r="AC58" s="351">
        <f>IF(ISERROR(VLOOKUP($D58,원자재구매리스트!$D:$Y,원자재구매리스트!U$1-3,FALSE))=TRUE,0,VLOOKUP($D58,원자재구매리스트!$D:$Y,원자재구매리스트!U$1-3,FALSE))</f>
        <v>0</v>
      </c>
      <c r="AD58" s="354">
        <f>IF(ISERROR(VLOOKUP($D58,원자재구매리스트!$D:$Z,원자재구매리스트!Z$1-3,FALSE))=TRUE,0,VLOOKUP($D58,원자재구매리스트!$D:$Z,원자재구매리스트!Z$1-3,FALSE))</f>
        <v>0</v>
      </c>
      <c r="AE58" s="749">
        <f>IF(ISERROR(VLOOKUP($D58,원자재구매리스트!$D:$Y,원자재구매리스트!X$1-3,FALSE))=TRUE,0,VLOOKUP($D58,원자재구매리스트!$D:$Y,원자재구매리스트!X$1-3,FALSE))</f>
        <v>0</v>
      </c>
      <c r="AF58" s="752">
        <f t="shared" si="10"/>
        <v>0</v>
      </c>
      <c r="AG58" s="752">
        <f t="shared" si="8"/>
        <v>0</v>
      </c>
    </row>
    <row r="59" spans="1:33" s="325" customFormat="1" ht="52.5" customHeight="1">
      <c r="A59" s="331">
        <f t="shared" si="0"/>
        <v>52</v>
      </c>
      <c r="B59" s="349" t="str">
        <f t="shared" si="1"/>
        <v>DPK-QF-110</v>
      </c>
      <c r="C59" s="304">
        <f t="shared" si="2"/>
        <v>51</v>
      </c>
      <c r="D59" s="304" t="str">
        <f t="shared" si="3"/>
        <v>DPK-QF-11051</v>
      </c>
      <c r="E59" s="392">
        <f t="shared" si="4"/>
        <v>0</v>
      </c>
      <c r="F59" s="392">
        <f t="shared" si="5"/>
        <v>0</v>
      </c>
      <c r="G59" s="392">
        <f t="shared" si="6"/>
        <v>0</v>
      </c>
      <c r="H59" s="332"/>
      <c r="I59" s="404">
        <f t="shared" si="7"/>
        <v>0</v>
      </c>
      <c r="J59" s="407" t="str">
        <f>IF(ISERROR(VLOOKUP(MID($O59,1,3),CODE!$B:$G,CODE!$C$1,FALSE))=TRUE,"",VLOOKUP(MID($O59,1,3),CODE!$B:$G,CODE!$C$1,FALSE))</f>
        <v/>
      </c>
      <c r="K59" s="377" t="str">
        <f>IF(ISERROR(VLOOKUP(MID($O59,4,2),CODE!$K:$P,CODE!$L$1,FALSE))=TRUE,"",VLOOKUP(MID($O59,4,2),CODE!$K:$P,CODE!$L$1,FALSE))</f>
        <v/>
      </c>
      <c r="L59" s="377" t="str">
        <f>IF(ISERROR(VLOOKUP($B59,기획현황!$D:$BR,기획현황!$R$1+2,FALSE))=TRUE,"",VLOOKUP($B59,기획현황!$D:$BR,기획현황!$R$1+2,FALSE))</f>
        <v/>
      </c>
      <c r="M59" s="380"/>
      <c r="N59" s="377">
        <f>IF(ISERROR(VLOOKUP($A59,원자재구매리스트!$A:$Z,원자재구매리스트!M$1,FALSE))=TRUE,"",VLOOKUP($A59,원자재구매리스트!$A:$Z,원자재구매리스트!M$1,FALSE))</f>
        <v>0</v>
      </c>
      <c r="O59" s="408">
        <f>IF(ISERROR(VLOOKUP($A59,원자재구매리스트!$A:$Z,원자재구매리스트!N$1,FALSE))=TRUE,"",VLOOKUP($A59,원자재구매리스트!$A:$Z,원자재구매리스트!N$1,FALSE))</f>
        <v>0</v>
      </c>
      <c r="P59" s="413">
        <f>IF(B59="",0,SUMIF(기획현황!$D:$D,원자재구매정보!$B59,기획현황!$AF:$AF))</f>
        <v>0</v>
      </c>
      <c r="Q59" s="379" t="str">
        <f>IF(ISERROR(VLOOKUP($B59,기획현황!$D:$BR,기획현황!$AM$1+2,FALSE))=TRUE,"",VLOOKUP($B59,기획현황!$D:$BR,기획현황!$AM$1+2,FALSE))</f>
        <v/>
      </c>
      <c r="R59" s="738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79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9" t="str">
        <f>IF(ISERROR(VLOOKUP($B59,기획현황!$D:$BR,기획현황!$AV$1+2,FALSE))=TRUE,"",VLOOKUP($B59,기획현황!$D:$BR,기획현황!$AV$1+2,FALSE))</f>
        <v/>
      </c>
      <c r="U59" s="443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4">
        <f t="shared" si="9"/>
        <v>0</v>
      </c>
      <c r="W59" s="421" t="str">
        <f>IF(ISERROR(VLOOKUP($B59,기획현황!$D:$BR,기획현황!$AY$1+2,FALSE))=TRUE,"",VLOOKUP($B59,기획현황!$D:$BR,기획현황!$AY$1+2,FALSE))</f>
        <v/>
      </c>
      <c r="X59" s="422" t="str">
        <f>IF(ISERROR(VLOOKUP($B59,기획현황!$D:$BR,기획현황!$BB$1+2,FALSE))=TRUE,"",VLOOKUP($B59,기획현황!$D:$BR,기획현황!$BB$1+2,FALSE))</f>
        <v/>
      </c>
      <c r="Y59" s="428">
        <f>IF(ISERROR(VLOOKUP($D59,원자재구매리스트!$D:$Y,원자재구매리스트!O$1-3,FALSE))=TRUE,0,VLOOKUP($D59,원자재구매리스트!$D:$Y,원자재구매리스트!O$1-3,FALSE))</f>
        <v>0</v>
      </c>
      <c r="Z59" s="352">
        <f>IF(ISERROR(VLOOKUP($D59,원자재구매리스트!$D:$Y,원자재구매리스트!P$1-3,FALSE))=TRUE,0,VLOOKUP($D59,원자재구매리스트!$D:$Y,원자재구매리스트!P$1-3,FALSE))</f>
        <v>0</v>
      </c>
      <c r="AA59" s="353">
        <f>IF(ISERROR(VLOOKUP($D59,원자재구매리스트!$D:$Y,원자재구매리스트!R$1-3,FALSE))=TRUE,0,VLOOKUP($D59,원자재구매리스트!$D:$Y,원자재구매리스트!R$1-3,FALSE))</f>
        <v>0</v>
      </c>
      <c r="AB59" s="353">
        <f>IF(ISERROR(VLOOKUP($D59,원자재구매리스트!$D:$Y,원자재구매리스트!T$1-3,FALSE))=TRUE,0,VLOOKUP($D59,원자재구매리스트!$D:$Y,원자재구매리스트!T$1-3,FALSE))</f>
        <v>0</v>
      </c>
      <c r="AC59" s="351">
        <f>IF(ISERROR(VLOOKUP($D59,원자재구매리스트!$D:$Y,원자재구매리스트!U$1-3,FALSE))=TRUE,0,VLOOKUP($D59,원자재구매리스트!$D:$Y,원자재구매리스트!U$1-3,FALSE))</f>
        <v>0</v>
      </c>
      <c r="AD59" s="354">
        <f>IF(ISERROR(VLOOKUP($D59,원자재구매리스트!$D:$Z,원자재구매리스트!Z$1-3,FALSE))=TRUE,0,VLOOKUP($D59,원자재구매리스트!$D:$Z,원자재구매리스트!Z$1-3,FALSE))</f>
        <v>0</v>
      </c>
      <c r="AE59" s="749">
        <f>IF(ISERROR(VLOOKUP($D59,원자재구매리스트!$D:$Y,원자재구매리스트!X$1-3,FALSE))=TRUE,0,VLOOKUP($D59,원자재구매리스트!$D:$Y,원자재구매리스트!X$1-3,FALSE))</f>
        <v>0</v>
      </c>
      <c r="AF59" s="752">
        <f t="shared" si="10"/>
        <v>0</v>
      </c>
      <c r="AG59" s="752">
        <f t="shared" si="8"/>
        <v>0</v>
      </c>
    </row>
    <row r="60" spans="1:33" s="325" customFormat="1" ht="52.5" customHeight="1">
      <c r="A60" s="331">
        <f t="shared" si="0"/>
        <v>53</v>
      </c>
      <c r="B60" s="349" t="str">
        <f t="shared" si="1"/>
        <v>DPK-QF-110</v>
      </c>
      <c r="C60" s="304">
        <f t="shared" si="2"/>
        <v>52</v>
      </c>
      <c r="D60" s="304" t="str">
        <f t="shared" si="3"/>
        <v>DPK-QF-11052</v>
      </c>
      <c r="E60" s="392">
        <f t="shared" si="4"/>
        <v>0</v>
      </c>
      <c r="F60" s="392">
        <f t="shared" si="5"/>
        <v>0</v>
      </c>
      <c r="G60" s="392">
        <f t="shared" si="6"/>
        <v>0</v>
      </c>
      <c r="H60" s="332"/>
      <c r="I60" s="404">
        <f t="shared" si="7"/>
        <v>0</v>
      </c>
      <c r="J60" s="407" t="str">
        <f>IF(ISERROR(VLOOKUP(MID($O60,1,3),CODE!$B:$G,CODE!$C$1,FALSE))=TRUE,"",VLOOKUP(MID($O60,1,3),CODE!$B:$G,CODE!$C$1,FALSE))</f>
        <v/>
      </c>
      <c r="K60" s="377" t="str">
        <f>IF(ISERROR(VLOOKUP(MID($O60,4,2),CODE!$K:$P,CODE!$L$1,FALSE))=TRUE,"",VLOOKUP(MID($O60,4,2),CODE!$K:$P,CODE!$L$1,FALSE))</f>
        <v/>
      </c>
      <c r="L60" s="377" t="str">
        <f>IF(ISERROR(VLOOKUP($B60,기획현황!$D:$BR,기획현황!$R$1+2,FALSE))=TRUE,"",VLOOKUP($B60,기획현황!$D:$BR,기획현황!$R$1+2,FALSE))</f>
        <v/>
      </c>
      <c r="M60" s="380"/>
      <c r="N60" s="377">
        <f>IF(ISERROR(VLOOKUP($A60,원자재구매리스트!$A:$Z,원자재구매리스트!M$1,FALSE))=TRUE,"",VLOOKUP($A60,원자재구매리스트!$A:$Z,원자재구매리스트!M$1,FALSE))</f>
        <v>0</v>
      </c>
      <c r="O60" s="408">
        <f>IF(ISERROR(VLOOKUP($A60,원자재구매리스트!$A:$Z,원자재구매리스트!N$1,FALSE))=TRUE,"",VLOOKUP($A60,원자재구매리스트!$A:$Z,원자재구매리스트!N$1,FALSE))</f>
        <v>0</v>
      </c>
      <c r="P60" s="413">
        <f>IF(B60="",0,SUMIF(기획현황!$D:$D,원자재구매정보!$B60,기획현황!$AF:$AF))</f>
        <v>0</v>
      </c>
      <c r="Q60" s="379" t="str">
        <f>IF(ISERROR(VLOOKUP($B60,기획현황!$D:$BR,기획현황!$AM$1+2,FALSE))=TRUE,"",VLOOKUP($B60,기획현황!$D:$BR,기획현황!$AM$1+2,FALSE))</f>
        <v/>
      </c>
      <c r="R60" s="738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79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9" t="str">
        <f>IF(ISERROR(VLOOKUP($B60,기획현황!$D:$BR,기획현황!$AV$1+2,FALSE))=TRUE,"",VLOOKUP($B60,기획현황!$D:$BR,기획현황!$AV$1+2,FALSE))</f>
        <v/>
      </c>
      <c r="U60" s="443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4">
        <f t="shared" si="9"/>
        <v>0</v>
      </c>
      <c r="W60" s="421" t="str">
        <f>IF(ISERROR(VLOOKUP($B60,기획현황!$D:$BR,기획현황!$AY$1+2,FALSE))=TRUE,"",VLOOKUP($B60,기획현황!$D:$BR,기획현황!$AY$1+2,FALSE))</f>
        <v/>
      </c>
      <c r="X60" s="422" t="str">
        <f>IF(ISERROR(VLOOKUP($B60,기획현황!$D:$BR,기획현황!$BB$1+2,FALSE))=TRUE,"",VLOOKUP($B60,기획현황!$D:$BR,기획현황!$BB$1+2,FALSE))</f>
        <v/>
      </c>
      <c r="Y60" s="428">
        <f>IF(ISERROR(VLOOKUP($D60,원자재구매리스트!$D:$Y,원자재구매리스트!O$1-3,FALSE))=TRUE,0,VLOOKUP($D60,원자재구매리스트!$D:$Y,원자재구매리스트!O$1-3,FALSE))</f>
        <v>0</v>
      </c>
      <c r="Z60" s="352">
        <f>IF(ISERROR(VLOOKUP($D60,원자재구매리스트!$D:$Y,원자재구매리스트!P$1-3,FALSE))=TRUE,0,VLOOKUP($D60,원자재구매리스트!$D:$Y,원자재구매리스트!P$1-3,FALSE))</f>
        <v>0</v>
      </c>
      <c r="AA60" s="353">
        <f>IF(ISERROR(VLOOKUP($D60,원자재구매리스트!$D:$Y,원자재구매리스트!R$1-3,FALSE))=TRUE,0,VLOOKUP($D60,원자재구매리스트!$D:$Y,원자재구매리스트!R$1-3,FALSE))</f>
        <v>0</v>
      </c>
      <c r="AB60" s="353">
        <f>IF(ISERROR(VLOOKUP($D60,원자재구매리스트!$D:$Y,원자재구매리스트!T$1-3,FALSE))=TRUE,0,VLOOKUP($D60,원자재구매리스트!$D:$Y,원자재구매리스트!T$1-3,FALSE))</f>
        <v>0</v>
      </c>
      <c r="AC60" s="351">
        <f>IF(ISERROR(VLOOKUP($D60,원자재구매리스트!$D:$Y,원자재구매리스트!U$1-3,FALSE))=TRUE,0,VLOOKUP($D60,원자재구매리스트!$D:$Y,원자재구매리스트!U$1-3,FALSE))</f>
        <v>0</v>
      </c>
      <c r="AD60" s="354">
        <f>IF(ISERROR(VLOOKUP($D60,원자재구매리스트!$D:$Z,원자재구매리스트!Z$1-3,FALSE))=TRUE,0,VLOOKUP($D60,원자재구매리스트!$D:$Z,원자재구매리스트!Z$1-3,FALSE))</f>
        <v>0</v>
      </c>
      <c r="AE60" s="749">
        <f>IF(ISERROR(VLOOKUP($D60,원자재구매리스트!$D:$Y,원자재구매리스트!X$1-3,FALSE))=TRUE,0,VLOOKUP($D60,원자재구매리스트!$D:$Y,원자재구매리스트!X$1-3,FALSE))</f>
        <v>0</v>
      </c>
      <c r="AF60" s="752">
        <f t="shared" si="10"/>
        <v>0</v>
      </c>
      <c r="AG60" s="752">
        <f t="shared" si="8"/>
        <v>0</v>
      </c>
    </row>
    <row r="61" spans="1:33" s="325" customFormat="1" ht="52.5" customHeight="1">
      <c r="A61" s="331">
        <f t="shared" si="0"/>
        <v>54</v>
      </c>
      <c r="B61" s="349" t="str">
        <f t="shared" si="1"/>
        <v>DPK-QF-110</v>
      </c>
      <c r="C61" s="304">
        <f t="shared" si="2"/>
        <v>53</v>
      </c>
      <c r="D61" s="304" t="str">
        <f t="shared" si="3"/>
        <v>DPK-QF-11053</v>
      </c>
      <c r="E61" s="392">
        <f t="shared" si="4"/>
        <v>0</v>
      </c>
      <c r="F61" s="392">
        <f t="shared" si="5"/>
        <v>0</v>
      </c>
      <c r="G61" s="392">
        <f t="shared" si="6"/>
        <v>0</v>
      </c>
      <c r="H61" s="332"/>
      <c r="I61" s="404">
        <f t="shared" si="7"/>
        <v>0</v>
      </c>
      <c r="J61" s="407" t="str">
        <f>IF(ISERROR(VLOOKUP(MID($O61,1,3),CODE!$B:$G,CODE!$C$1,FALSE))=TRUE,"",VLOOKUP(MID($O61,1,3),CODE!$B:$G,CODE!$C$1,FALSE))</f>
        <v/>
      </c>
      <c r="K61" s="377" t="str">
        <f>IF(ISERROR(VLOOKUP(MID($O61,4,2),CODE!$K:$P,CODE!$L$1,FALSE))=TRUE,"",VLOOKUP(MID($O61,4,2),CODE!$K:$P,CODE!$L$1,FALSE))</f>
        <v/>
      </c>
      <c r="L61" s="377" t="str">
        <f>IF(ISERROR(VLOOKUP($B61,기획현황!$D:$BR,기획현황!$R$1+2,FALSE))=TRUE,"",VLOOKUP($B61,기획현황!$D:$BR,기획현황!$R$1+2,FALSE))</f>
        <v/>
      </c>
      <c r="M61" s="380"/>
      <c r="N61" s="377">
        <f>IF(ISERROR(VLOOKUP($A61,원자재구매리스트!$A:$Z,원자재구매리스트!M$1,FALSE))=TRUE,"",VLOOKUP($A61,원자재구매리스트!$A:$Z,원자재구매리스트!M$1,FALSE))</f>
        <v>0</v>
      </c>
      <c r="O61" s="408">
        <f>IF(ISERROR(VLOOKUP($A61,원자재구매리스트!$A:$Z,원자재구매리스트!N$1,FALSE))=TRUE,"",VLOOKUP($A61,원자재구매리스트!$A:$Z,원자재구매리스트!N$1,FALSE))</f>
        <v>0</v>
      </c>
      <c r="P61" s="413">
        <f>IF(B61="",0,SUMIF(기획현황!$D:$D,원자재구매정보!$B61,기획현황!$AF:$AF))</f>
        <v>0</v>
      </c>
      <c r="Q61" s="379" t="str">
        <f>IF(ISERROR(VLOOKUP($B61,기획현황!$D:$BR,기획현황!$AM$1+2,FALSE))=TRUE,"",VLOOKUP($B61,기획현황!$D:$BR,기획현황!$AM$1+2,FALSE))</f>
        <v/>
      </c>
      <c r="R61" s="738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79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9" t="str">
        <f>IF(ISERROR(VLOOKUP($B61,기획현황!$D:$BR,기획현황!$AV$1+2,FALSE))=TRUE,"",VLOOKUP($B61,기획현황!$D:$BR,기획현황!$AV$1+2,FALSE))</f>
        <v/>
      </c>
      <c r="U61" s="443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4">
        <f t="shared" si="9"/>
        <v>0</v>
      </c>
      <c r="W61" s="421" t="str">
        <f>IF(ISERROR(VLOOKUP($B61,기획현황!$D:$BR,기획현황!$AY$1+2,FALSE))=TRUE,"",VLOOKUP($B61,기획현황!$D:$BR,기획현황!$AY$1+2,FALSE))</f>
        <v/>
      </c>
      <c r="X61" s="422" t="str">
        <f>IF(ISERROR(VLOOKUP($B61,기획현황!$D:$BR,기획현황!$BB$1+2,FALSE))=TRUE,"",VLOOKUP($B61,기획현황!$D:$BR,기획현황!$BB$1+2,FALSE))</f>
        <v/>
      </c>
      <c r="Y61" s="428">
        <f>IF(ISERROR(VLOOKUP($D61,원자재구매리스트!$D:$Y,원자재구매리스트!O$1-3,FALSE))=TRUE,0,VLOOKUP($D61,원자재구매리스트!$D:$Y,원자재구매리스트!O$1-3,FALSE))</f>
        <v>0</v>
      </c>
      <c r="Z61" s="352">
        <f>IF(ISERROR(VLOOKUP($D61,원자재구매리스트!$D:$Y,원자재구매리스트!P$1-3,FALSE))=TRUE,0,VLOOKUP($D61,원자재구매리스트!$D:$Y,원자재구매리스트!P$1-3,FALSE))</f>
        <v>0</v>
      </c>
      <c r="AA61" s="353">
        <f>IF(ISERROR(VLOOKUP($D61,원자재구매리스트!$D:$Y,원자재구매리스트!R$1-3,FALSE))=TRUE,0,VLOOKUP($D61,원자재구매리스트!$D:$Y,원자재구매리스트!R$1-3,FALSE))</f>
        <v>0</v>
      </c>
      <c r="AB61" s="353">
        <f>IF(ISERROR(VLOOKUP($D61,원자재구매리스트!$D:$Y,원자재구매리스트!T$1-3,FALSE))=TRUE,0,VLOOKUP($D61,원자재구매리스트!$D:$Y,원자재구매리스트!T$1-3,FALSE))</f>
        <v>0</v>
      </c>
      <c r="AC61" s="351">
        <f>IF(ISERROR(VLOOKUP($D61,원자재구매리스트!$D:$Y,원자재구매리스트!U$1-3,FALSE))=TRUE,0,VLOOKUP($D61,원자재구매리스트!$D:$Y,원자재구매리스트!U$1-3,FALSE))</f>
        <v>0</v>
      </c>
      <c r="AD61" s="354">
        <f>IF(ISERROR(VLOOKUP($D61,원자재구매리스트!$D:$Z,원자재구매리스트!Z$1-3,FALSE))=TRUE,0,VLOOKUP($D61,원자재구매리스트!$D:$Z,원자재구매리스트!Z$1-3,FALSE))</f>
        <v>0</v>
      </c>
      <c r="AE61" s="749">
        <f>IF(ISERROR(VLOOKUP($D61,원자재구매리스트!$D:$Y,원자재구매리스트!X$1-3,FALSE))=TRUE,0,VLOOKUP($D61,원자재구매리스트!$D:$Y,원자재구매리스트!X$1-3,FALSE))</f>
        <v>0</v>
      </c>
      <c r="AF61" s="752">
        <f t="shared" si="10"/>
        <v>0</v>
      </c>
      <c r="AG61" s="752">
        <f t="shared" si="8"/>
        <v>0</v>
      </c>
    </row>
    <row r="62" spans="1:33" s="325" customFormat="1" ht="52.5" customHeight="1">
      <c r="A62" s="331">
        <f t="shared" si="0"/>
        <v>55</v>
      </c>
      <c r="B62" s="349" t="str">
        <f t="shared" si="1"/>
        <v>DPK-QF-110</v>
      </c>
      <c r="C62" s="304">
        <f t="shared" si="2"/>
        <v>54</v>
      </c>
      <c r="D62" s="304" t="str">
        <f t="shared" si="3"/>
        <v>DPK-QF-11054</v>
      </c>
      <c r="E62" s="392">
        <f t="shared" si="4"/>
        <v>0</v>
      </c>
      <c r="F62" s="392">
        <f t="shared" si="5"/>
        <v>0</v>
      </c>
      <c r="G62" s="392">
        <f t="shared" si="6"/>
        <v>0</v>
      </c>
      <c r="H62" s="332"/>
      <c r="I62" s="404">
        <f t="shared" si="7"/>
        <v>0</v>
      </c>
      <c r="J62" s="407" t="str">
        <f>IF(ISERROR(VLOOKUP(MID($O62,1,3),CODE!$B:$G,CODE!$C$1,FALSE))=TRUE,"",VLOOKUP(MID($O62,1,3),CODE!$B:$G,CODE!$C$1,FALSE))</f>
        <v/>
      </c>
      <c r="K62" s="377" t="str">
        <f>IF(ISERROR(VLOOKUP(MID($O62,4,2),CODE!$K:$P,CODE!$L$1,FALSE))=TRUE,"",VLOOKUP(MID($O62,4,2),CODE!$K:$P,CODE!$L$1,FALSE))</f>
        <v/>
      </c>
      <c r="L62" s="377" t="str">
        <f>IF(ISERROR(VLOOKUP($B62,기획현황!$D:$BR,기획현황!$R$1+2,FALSE))=TRUE,"",VLOOKUP($B62,기획현황!$D:$BR,기획현황!$R$1+2,FALSE))</f>
        <v/>
      </c>
      <c r="M62" s="380"/>
      <c r="N62" s="377">
        <f>IF(ISERROR(VLOOKUP($A62,원자재구매리스트!$A:$Z,원자재구매리스트!M$1,FALSE))=TRUE,"",VLOOKUP($A62,원자재구매리스트!$A:$Z,원자재구매리스트!M$1,FALSE))</f>
        <v>0</v>
      </c>
      <c r="O62" s="408">
        <f>IF(ISERROR(VLOOKUP($A62,원자재구매리스트!$A:$Z,원자재구매리스트!N$1,FALSE))=TRUE,"",VLOOKUP($A62,원자재구매리스트!$A:$Z,원자재구매리스트!N$1,FALSE))</f>
        <v>0</v>
      </c>
      <c r="P62" s="413">
        <f>IF(B62="",0,SUMIF(기획현황!$D:$D,원자재구매정보!$B62,기획현황!$AF:$AF))</f>
        <v>0</v>
      </c>
      <c r="Q62" s="379" t="str">
        <f>IF(ISERROR(VLOOKUP($B62,기획현황!$D:$BR,기획현황!$AM$1+2,FALSE))=TRUE,"",VLOOKUP($B62,기획현황!$D:$BR,기획현황!$AM$1+2,FALSE))</f>
        <v/>
      </c>
      <c r="R62" s="738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79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9" t="str">
        <f>IF(ISERROR(VLOOKUP($B62,기획현황!$D:$BR,기획현황!$AV$1+2,FALSE))=TRUE,"",VLOOKUP($B62,기획현황!$D:$BR,기획현황!$AV$1+2,FALSE))</f>
        <v/>
      </c>
      <c r="U62" s="443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4">
        <f t="shared" si="9"/>
        <v>0</v>
      </c>
      <c r="W62" s="421" t="str">
        <f>IF(ISERROR(VLOOKUP($B62,기획현황!$D:$BR,기획현황!$AY$1+2,FALSE))=TRUE,"",VLOOKUP($B62,기획현황!$D:$BR,기획현황!$AY$1+2,FALSE))</f>
        <v/>
      </c>
      <c r="X62" s="422" t="str">
        <f>IF(ISERROR(VLOOKUP($B62,기획현황!$D:$BR,기획현황!$BB$1+2,FALSE))=TRUE,"",VLOOKUP($B62,기획현황!$D:$BR,기획현황!$BB$1+2,FALSE))</f>
        <v/>
      </c>
      <c r="Y62" s="428">
        <f>IF(ISERROR(VLOOKUP($D62,원자재구매리스트!$D:$Y,원자재구매리스트!O$1-3,FALSE))=TRUE,0,VLOOKUP($D62,원자재구매리스트!$D:$Y,원자재구매리스트!O$1-3,FALSE))</f>
        <v>0</v>
      </c>
      <c r="Z62" s="352">
        <f>IF(ISERROR(VLOOKUP($D62,원자재구매리스트!$D:$Y,원자재구매리스트!P$1-3,FALSE))=TRUE,0,VLOOKUP($D62,원자재구매리스트!$D:$Y,원자재구매리스트!P$1-3,FALSE))</f>
        <v>0</v>
      </c>
      <c r="AA62" s="353">
        <f>IF(ISERROR(VLOOKUP($D62,원자재구매리스트!$D:$Y,원자재구매리스트!R$1-3,FALSE))=TRUE,0,VLOOKUP($D62,원자재구매리스트!$D:$Y,원자재구매리스트!R$1-3,FALSE))</f>
        <v>0</v>
      </c>
      <c r="AB62" s="353">
        <f>IF(ISERROR(VLOOKUP($D62,원자재구매리스트!$D:$Y,원자재구매리스트!T$1-3,FALSE))=TRUE,0,VLOOKUP($D62,원자재구매리스트!$D:$Y,원자재구매리스트!T$1-3,FALSE))</f>
        <v>0</v>
      </c>
      <c r="AC62" s="351">
        <f>IF(ISERROR(VLOOKUP($D62,원자재구매리스트!$D:$Y,원자재구매리스트!U$1-3,FALSE))=TRUE,0,VLOOKUP($D62,원자재구매리스트!$D:$Y,원자재구매리스트!U$1-3,FALSE))</f>
        <v>0</v>
      </c>
      <c r="AD62" s="354">
        <f>IF(ISERROR(VLOOKUP($D62,원자재구매리스트!$D:$Z,원자재구매리스트!Z$1-3,FALSE))=TRUE,0,VLOOKUP($D62,원자재구매리스트!$D:$Z,원자재구매리스트!Z$1-3,FALSE))</f>
        <v>0</v>
      </c>
      <c r="AE62" s="749">
        <f>IF(ISERROR(VLOOKUP($D62,원자재구매리스트!$D:$Y,원자재구매리스트!X$1-3,FALSE))=TRUE,0,VLOOKUP($D62,원자재구매리스트!$D:$Y,원자재구매리스트!X$1-3,FALSE))</f>
        <v>0</v>
      </c>
      <c r="AF62" s="752">
        <f t="shared" si="10"/>
        <v>0</v>
      </c>
      <c r="AG62" s="752">
        <f t="shared" si="8"/>
        <v>0</v>
      </c>
    </row>
    <row r="63" spans="1:33" s="325" customFormat="1" ht="52.5" customHeight="1">
      <c r="A63" s="331">
        <f t="shared" si="0"/>
        <v>56</v>
      </c>
      <c r="B63" s="349" t="str">
        <f t="shared" si="1"/>
        <v>DPK-QF-110</v>
      </c>
      <c r="C63" s="304">
        <f t="shared" si="2"/>
        <v>55</v>
      </c>
      <c r="D63" s="304" t="str">
        <f t="shared" si="3"/>
        <v>DPK-QF-11055</v>
      </c>
      <c r="E63" s="392">
        <f t="shared" si="4"/>
        <v>0</v>
      </c>
      <c r="F63" s="392">
        <f t="shared" si="5"/>
        <v>0</v>
      </c>
      <c r="G63" s="392">
        <f t="shared" si="6"/>
        <v>0</v>
      </c>
      <c r="H63" s="332"/>
      <c r="I63" s="404">
        <f t="shared" si="7"/>
        <v>0</v>
      </c>
      <c r="J63" s="407" t="str">
        <f>IF(ISERROR(VLOOKUP(MID($O63,1,3),CODE!$B:$G,CODE!$C$1,FALSE))=TRUE,"",VLOOKUP(MID($O63,1,3),CODE!$B:$G,CODE!$C$1,FALSE))</f>
        <v/>
      </c>
      <c r="K63" s="377" t="str">
        <f>IF(ISERROR(VLOOKUP(MID($O63,4,2),CODE!$K:$P,CODE!$L$1,FALSE))=TRUE,"",VLOOKUP(MID($O63,4,2),CODE!$K:$P,CODE!$L$1,FALSE))</f>
        <v/>
      </c>
      <c r="L63" s="377" t="str">
        <f>IF(ISERROR(VLOOKUP($B63,기획현황!$D:$BR,기획현황!$R$1+2,FALSE))=TRUE,"",VLOOKUP($B63,기획현황!$D:$BR,기획현황!$R$1+2,FALSE))</f>
        <v/>
      </c>
      <c r="M63" s="380"/>
      <c r="N63" s="377">
        <f>IF(ISERROR(VLOOKUP($A63,원자재구매리스트!$A:$Z,원자재구매리스트!M$1,FALSE))=TRUE,"",VLOOKUP($A63,원자재구매리스트!$A:$Z,원자재구매리스트!M$1,FALSE))</f>
        <v>0</v>
      </c>
      <c r="O63" s="408">
        <f>IF(ISERROR(VLOOKUP($A63,원자재구매리스트!$A:$Z,원자재구매리스트!N$1,FALSE))=TRUE,"",VLOOKUP($A63,원자재구매리스트!$A:$Z,원자재구매리스트!N$1,FALSE))</f>
        <v>0</v>
      </c>
      <c r="P63" s="413">
        <f>IF(B63="",0,SUMIF(기획현황!$D:$D,원자재구매정보!$B63,기획현황!$AF:$AF))</f>
        <v>0</v>
      </c>
      <c r="Q63" s="379" t="str">
        <f>IF(ISERROR(VLOOKUP($B63,기획현황!$D:$BR,기획현황!$AM$1+2,FALSE))=TRUE,"",VLOOKUP($B63,기획현황!$D:$BR,기획현황!$AM$1+2,FALSE))</f>
        <v/>
      </c>
      <c r="R63" s="738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79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9" t="str">
        <f>IF(ISERROR(VLOOKUP($B63,기획현황!$D:$BR,기획현황!$AV$1+2,FALSE))=TRUE,"",VLOOKUP($B63,기획현황!$D:$BR,기획현황!$AV$1+2,FALSE))</f>
        <v/>
      </c>
      <c r="U63" s="443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4">
        <f t="shared" si="9"/>
        <v>0</v>
      </c>
      <c r="W63" s="421" t="str">
        <f>IF(ISERROR(VLOOKUP($B63,기획현황!$D:$BR,기획현황!$AY$1+2,FALSE))=TRUE,"",VLOOKUP($B63,기획현황!$D:$BR,기획현황!$AY$1+2,FALSE))</f>
        <v/>
      </c>
      <c r="X63" s="422" t="str">
        <f>IF(ISERROR(VLOOKUP($B63,기획현황!$D:$BR,기획현황!$BB$1+2,FALSE))=TRUE,"",VLOOKUP($B63,기획현황!$D:$BR,기획현황!$BB$1+2,FALSE))</f>
        <v/>
      </c>
      <c r="Y63" s="428">
        <f>IF(ISERROR(VLOOKUP($D63,원자재구매리스트!$D:$Y,원자재구매리스트!O$1-3,FALSE))=TRUE,0,VLOOKUP($D63,원자재구매리스트!$D:$Y,원자재구매리스트!O$1-3,FALSE))</f>
        <v>0</v>
      </c>
      <c r="Z63" s="352">
        <f>IF(ISERROR(VLOOKUP($D63,원자재구매리스트!$D:$Y,원자재구매리스트!P$1-3,FALSE))=TRUE,0,VLOOKUP($D63,원자재구매리스트!$D:$Y,원자재구매리스트!P$1-3,FALSE))</f>
        <v>0</v>
      </c>
      <c r="AA63" s="353">
        <f>IF(ISERROR(VLOOKUP($D63,원자재구매리스트!$D:$Y,원자재구매리스트!R$1-3,FALSE))=TRUE,0,VLOOKUP($D63,원자재구매리스트!$D:$Y,원자재구매리스트!R$1-3,FALSE))</f>
        <v>0</v>
      </c>
      <c r="AB63" s="353">
        <f>IF(ISERROR(VLOOKUP($D63,원자재구매리스트!$D:$Y,원자재구매리스트!T$1-3,FALSE))=TRUE,0,VLOOKUP($D63,원자재구매리스트!$D:$Y,원자재구매리스트!T$1-3,FALSE))</f>
        <v>0</v>
      </c>
      <c r="AC63" s="351">
        <f>IF(ISERROR(VLOOKUP($D63,원자재구매리스트!$D:$Y,원자재구매리스트!U$1-3,FALSE))=TRUE,0,VLOOKUP($D63,원자재구매리스트!$D:$Y,원자재구매리스트!U$1-3,FALSE))</f>
        <v>0</v>
      </c>
      <c r="AD63" s="354">
        <f>IF(ISERROR(VLOOKUP($D63,원자재구매리스트!$D:$Z,원자재구매리스트!Z$1-3,FALSE))=TRUE,0,VLOOKUP($D63,원자재구매리스트!$D:$Z,원자재구매리스트!Z$1-3,FALSE))</f>
        <v>0</v>
      </c>
      <c r="AE63" s="749">
        <f>IF(ISERROR(VLOOKUP($D63,원자재구매리스트!$D:$Y,원자재구매리스트!X$1-3,FALSE))=TRUE,0,VLOOKUP($D63,원자재구매리스트!$D:$Y,원자재구매리스트!X$1-3,FALSE))</f>
        <v>0</v>
      </c>
      <c r="AF63" s="752">
        <f t="shared" si="10"/>
        <v>0</v>
      </c>
      <c r="AG63" s="752">
        <f t="shared" si="8"/>
        <v>0</v>
      </c>
    </row>
    <row r="64" spans="1:33" s="325" customFormat="1" ht="52.5" customHeight="1">
      <c r="A64" s="331">
        <f t="shared" si="0"/>
        <v>57</v>
      </c>
      <c r="B64" s="349" t="str">
        <f t="shared" si="1"/>
        <v>DPK-QF-110</v>
      </c>
      <c r="C64" s="304">
        <f t="shared" si="2"/>
        <v>56</v>
      </c>
      <c r="D64" s="304" t="str">
        <f t="shared" si="3"/>
        <v>DPK-QF-11056</v>
      </c>
      <c r="E64" s="392">
        <f t="shared" si="4"/>
        <v>0</v>
      </c>
      <c r="F64" s="392">
        <f t="shared" si="5"/>
        <v>0</v>
      </c>
      <c r="G64" s="392">
        <f t="shared" si="6"/>
        <v>0</v>
      </c>
      <c r="H64" s="332"/>
      <c r="I64" s="404">
        <f t="shared" si="7"/>
        <v>0</v>
      </c>
      <c r="J64" s="407" t="str">
        <f>IF(ISERROR(VLOOKUP(MID($O64,1,3),CODE!$B:$G,CODE!$C$1,FALSE))=TRUE,"",VLOOKUP(MID($O64,1,3),CODE!$B:$G,CODE!$C$1,FALSE))</f>
        <v/>
      </c>
      <c r="K64" s="377" t="str">
        <f>IF(ISERROR(VLOOKUP(MID($O64,4,2),CODE!$K:$P,CODE!$L$1,FALSE))=TRUE,"",VLOOKUP(MID($O64,4,2),CODE!$K:$P,CODE!$L$1,FALSE))</f>
        <v/>
      </c>
      <c r="L64" s="377" t="str">
        <f>IF(ISERROR(VLOOKUP($B64,기획현황!$D:$BR,기획현황!$R$1+2,FALSE))=TRUE,"",VLOOKUP($B64,기획현황!$D:$BR,기획현황!$R$1+2,FALSE))</f>
        <v/>
      </c>
      <c r="M64" s="380"/>
      <c r="N64" s="377">
        <f>IF(ISERROR(VLOOKUP($A64,원자재구매리스트!$A:$Z,원자재구매리스트!M$1,FALSE))=TRUE,"",VLOOKUP($A64,원자재구매리스트!$A:$Z,원자재구매리스트!M$1,FALSE))</f>
        <v>0</v>
      </c>
      <c r="O64" s="408">
        <f>IF(ISERROR(VLOOKUP($A64,원자재구매리스트!$A:$Z,원자재구매리스트!N$1,FALSE))=TRUE,"",VLOOKUP($A64,원자재구매리스트!$A:$Z,원자재구매리스트!N$1,FALSE))</f>
        <v>0</v>
      </c>
      <c r="P64" s="413">
        <f>IF(B64="",0,SUMIF(기획현황!$D:$D,원자재구매정보!$B64,기획현황!$AF:$AF))</f>
        <v>0</v>
      </c>
      <c r="Q64" s="379" t="str">
        <f>IF(ISERROR(VLOOKUP($B64,기획현황!$D:$BR,기획현황!$AM$1+2,FALSE))=TRUE,"",VLOOKUP($B64,기획현황!$D:$BR,기획현황!$AM$1+2,FALSE))</f>
        <v/>
      </c>
      <c r="R64" s="738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79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9" t="str">
        <f>IF(ISERROR(VLOOKUP($B64,기획현황!$D:$BR,기획현황!$AV$1+2,FALSE))=TRUE,"",VLOOKUP($B64,기획현황!$D:$BR,기획현황!$AV$1+2,FALSE))</f>
        <v/>
      </c>
      <c r="U64" s="443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4">
        <f t="shared" si="9"/>
        <v>0</v>
      </c>
      <c r="W64" s="421" t="str">
        <f>IF(ISERROR(VLOOKUP($B64,기획현황!$D:$BR,기획현황!$AY$1+2,FALSE))=TRUE,"",VLOOKUP($B64,기획현황!$D:$BR,기획현황!$AY$1+2,FALSE))</f>
        <v/>
      </c>
      <c r="X64" s="422" t="str">
        <f>IF(ISERROR(VLOOKUP($B64,기획현황!$D:$BR,기획현황!$BB$1+2,FALSE))=TRUE,"",VLOOKUP($B64,기획현황!$D:$BR,기획현황!$BB$1+2,FALSE))</f>
        <v/>
      </c>
      <c r="Y64" s="428">
        <f>IF(ISERROR(VLOOKUP($D64,원자재구매리스트!$D:$Y,원자재구매리스트!O$1-3,FALSE))=TRUE,0,VLOOKUP($D64,원자재구매리스트!$D:$Y,원자재구매리스트!O$1-3,FALSE))</f>
        <v>0</v>
      </c>
      <c r="Z64" s="352">
        <f>IF(ISERROR(VLOOKUP($D64,원자재구매리스트!$D:$Y,원자재구매리스트!P$1-3,FALSE))=TRUE,0,VLOOKUP($D64,원자재구매리스트!$D:$Y,원자재구매리스트!P$1-3,FALSE))</f>
        <v>0</v>
      </c>
      <c r="AA64" s="353">
        <f>IF(ISERROR(VLOOKUP($D64,원자재구매리스트!$D:$Y,원자재구매리스트!R$1-3,FALSE))=TRUE,0,VLOOKUP($D64,원자재구매리스트!$D:$Y,원자재구매리스트!R$1-3,FALSE))</f>
        <v>0</v>
      </c>
      <c r="AB64" s="353">
        <f>IF(ISERROR(VLOOKUP($D64,원자재구매리스트!$D:$Y,원자재구매리스트!T$1-3,FALSE))=TRUE,0,VLOOKUP($D64,원자재구매리스트!$D:$Y,원자재구매리스트!T$1-3,FALSE))</f>
        <v>0</v>
      </c>
      <c r="AC64" s="351">
        <f>IF(ISERROR(VLOOKUP($D64,원자재구매리스트!$D:$Y,원자재구매리스트!U$1-3,FALSE))=TRUE,0,VLOOKUP($D64,원자재구매리스트!$D:$Y,원자재구매리스트!U$1-3,FALSE))</f>
        <v>0</v>
      </c>
      <c r="AD64" s="354">
        <f>IF(ISERROR(VLOOKUP($D64,원자재구매리스트!$D:$Z,원자재구매리스트!Z$1-3,FALSE))=TRUE,0,VLOOKUP($D64,원자재구매리스트!$D:$Z,원자재구매리스트!Z$1-3,FALSE))</f>
        <v>0</v>
      </c>
      <c r="AE64" s="749">
        <f>IF(ISERROR(VLOOKUP($D64,원자재구매리스트!$D:$Y,원자재구매리스트!X$1-3,FALSE))=TRUE,0,VLOOKUP($D64,원자재구매리스트!$D:$Y,원자재구매리스트!X$1-3,FALSE))</f>
        <v>0</v>
      </c>
      <c r="AF64" s="752">
        <f t="shared" si="10"/>
        <v>0</v>
      </c>
      <c r="AG64" s="752">
        <f t="shared" si="8"/>
        <v>0</v>
      </c>
    </row>
    <row r="65" spans="1:33" s="325" customFormat="1" ht="52.5" customHeight="1">
      <c r="A65" s="331">
        <f t="shared" si="0"/>
        <v>58</v>
      </c>
      <c r="B65" s="349" t="str">
        <f t="shared" si="1"/>
        <v>DPK-QF-110</v>
      </c>
      <c r="C65" s="304">
        <f t="shared" si="2"/>
        <v>57</v>
      </c>
      <c r="D65" s="304" t="str">
        <f t="shared" si="3"/>
        <v>DPK-QF-11057</v>
      </c>
      <c r="E65" s="392">
        <f t="shared" si="4"/>
        <v>0</v>
      </c>
      <c r="F65" s="392">
        <f t="shared" si="5"/>
        <v>0</v>
      </c>
      <c r="G65" s="392">
        <f t="shared" si="6"/>
        <v>0</v>
      </c>
      <c r="H65" s="332"/>
      <c r="I65" s="404">
        <f t="shared" si="7"/>
        <v>0</v>
      </c>
      <c r="J65" s="407" t="str">
        <f>IF(ISERROR(VLOOKUP(MID($O65,1,3),CODE!$B:$G,CODE!$C$1,FALSE))=TRUE,"",VLOOKUP(MID($O65,1,3),CODE!$B:$G,CODE!$C$1,FALSE))</f>
        <v/>
      </c>
      <c r="K65" s="377" t="str">
        <f>IF(ISERROR(VLOOKUP(MID($O65,4,2),CODE!$K:$P,CODE!$L$1,FALSE))=TRUE,"",VLOOKUP(MID($O65,4,2),CODE!$K:$P,CODE!$L$1,FALSE))</f>
        <v/>
      </c>
      <c r="L65" s="377" t="str">
        <f>IF(ISERROR(VLOOKUP($B65,기획현황!$D:$BR,기획현황!$R$1+2,FALSE))=TRUE,"",VLOOKUP($B65,기획현황!$D:$BR,기획현황!$R$1+2,FALSE))</f>
        <v/>
      </c>
      <c r="M65" s="380"/>
      <c r="N65" s="377">
        <f>IF(ISERROR(VLOOKUP($A65,원자재구매리스트!$A:$Z,원자재구매리스트!M$1,FALSE))=TRUE,"",VLOOKUP($A65,원자재구매리스트!$A:$Z,원자재구매리스트!M$1,FALSE))</f>
        <v>0</v>
      </c>
      <c r="O65" s="408">
        <f>IF(ISERROR(VLOOKUP($A65,원자재구매리스트!$A:$Z,원자재구매리스트!N$1,FALSE))=TRUE,"",VLOOKUP($A65,원자재구매리스트!$A:$Z,원자재구매리스트!N$1,FALSE))</f>
        <v>0</v>
      </c>
      <c r="P65" s="413">
        <f>IF(B65="",0,SUMIF(기획현황!$D:$D,원자재구매정보!$B65,기획현황!$AF:$AF))</f>
        <v>0</v>
      </c>
      <c r="Q65" s="379" t="str">
        <f>IF(ISERROR(VLOOKUP($B65,기획현황!$D:$BR,기획현황!$AM$1+2,FALSE))=TRUE,"",VLOOKUP($B65,기획현황!$D:$BR,기획현황!$AM$1+2,FALSE))</f>
        <v/>
      </c>
      <c r="R65" s="738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79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9" t="str">
        <f>IF(ISERROR(VLOOKUP($B65,기획현황!$D:$BR,기획현황!$AV$1+2,FALSE))=TRUE,"",VLOOKUP($B65,기획현황!$D:$BR,기획현황!$AV$1+2,FALSE))</f>
        <v/>
      </c>
      <c r="U65" s="443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4">
        <f t="shared" si="9"/>
        <v>0</v>
      </c>
      <c r="W65" s="421" t="str">
        <f>IF(ISERROR(VLOOKUP($B65,기획현황!$D:$BR,기획현황!$AY$1+2,FALSE))=TRUE,"",VLOOKUP($B65,기획현황!$D:$BR,기획현황!$AY$1+2,FALSE))</f>
        <v/>
      </c>
      <c r="X65" s="422" t="str">
        <f>IF(ISERROR(VLOOKUP($B65,기획현황!$D:$BR,기획현황!$BB$1+2,FALSE))=TRUE,"",VLOOKUP($B65,기획현황!$D:$BR,기획현황!$BB$1+2,FALSE))</f>
        <v/>
      </c>
      <c r="Y65" s="428">
        <f>IF(ISERROR(VLOOKUP($D65,원자재구매리스트!$D:$Y,원자재구매리스트!O$1-3,FALSE))=TRUE,0,VLOOKUP($D65,원자재구매리스트!$D:$Y,원자재구매리스트!O$1-3,FALSE))</f>
        <v>0</v>
      </c>
      <c r="Z65" s="352">
        <f>IF(ISERROR(VLOOKUP($D65,원자재구매리스트!$D:$Y,원자재구매리스트!P$1-3,FALSE))=TRUE,0,VLOOKUP($D65,원자재구매리스트!$D:$Y,원자재구매리스트!P$1-3,FALSE))</f>
        <v>0</v>
      </c>
      <c r="AA65" s="353">
        <f>IF(ISERROR(VLOOKUP($D65,원자재구매리스트!$D:$Y,원자재구매리스트!R$1-3,FALSE))=TRUE,0,VLOOKUP($D65,원자재구매리스트!$D:$Y,원자재구매리스트!R$1-3,FALSE))</f>
        <v>0</v>
      </c>
      <c r="AB65" s="353">
        <f>IF(ISERROR(VLOOKUP($D65,원자재구매리스트!$D:$Y,원자재구매리스트!T$1-3,FALSE))=TRUE,0,VLOOKUP($D65,원자재구매리스트!$D:$Y,원자재구매리스트!T$1-3,FALSE))</f>
        <v>0</v>
      </c>
      <c r="AC65" s="351">
        <f>IF(ISERROR(VLOOKUP($D65,원자재구매리스트!$D:$Y,원자재구매리스트!U$1-3,FALSE))=TRUE,0,VLOOKUP($D65,원자재구매리스트!$D:$Y,원자재구매리스트!U$1-3,FALSE))</f>
        <v>0</v>
      </c>
      <c r="AD65" s="354">
        <f>IF(ISERROR(VLOOKUP($D65,원자재구매리스트!$D:$Z,원자재구매리스트!Z$1-3,FALSE))=TRUE,0,VLOOKUP($D65,원자재구매리스트!$D:$Z,원자재구매리스트!Z$1-3,FALSE))</f>
        <v>0</v>
      </c>
      <c r="AE65" s="749">
        <f>IF(ISERROR(VLOOKUP($D65,원자재구매리스트!$D:$Y,원자재구매리스트!X$1-3,FALSE))=TRUE,0,VLOOKUP($D65,원자재구매리스트!$D:$Y,원자재구매리스트!X$1-3,FALSE))</f>
        <v>0</v>
      </c>
      <c r="AF65" s="752">
        <f t="shared" si="10"/>
        <v>0</v>
      </c>
      <c r="AG65" s="752">
        <f t="shared" si="8"/>
        <v>0</v>
      </c>
    </row>
    <row r="66" spans="1:33" s="325" customFormat="1" ht="52.5" customHeight="1">
      <c r="A66" s="331">
        <f t="shared" si="0"/>
        <v>59</v>
      </c>
      <c r="B66" s="349" t="str">
        <f t="shared" si="1"/>
        <v>DPK-QF-110</v>
      </c>
      <c r="C66" s="304">
        <f t="shared" si="2"/>
        <v>58</v>
      </c>
      <c r="D66" s="304" t="str">
        <f t="shared" si="3"/>
        <v>DPK-QF-11058</v>
      </c>
      <c r="E66" s="392">
        <f t="shared" si="4"/>
        <v>0</v>
      </c>
      <c r="F66" s="392">
        <f t="shared" si="5"/>
        <v>0</v>
      </c>
      <c r="G66" s="392">
        <f t="shared" si="6"/>
        <v>0</v>
      </c>
      <c r="H66" s="332"/>
      <c r="I66" s="404">
        <f t="shared" si="7"/>
        <v>0</v>
      </c>
      <c r="J66" s="407" t="str">
        <f>IF(ISERROR(VLOOKUP(MID($O66,1,3),CODE!$B:$G,CODE!$C$1,FALSE))=TRUE,"",VLOOKUP(MID($O66,1,3),CODE!$B:$G,CODE!$C$1,FALSE))</f>
        <v/>
      </c>
      <c r="K66" s="377" t="str">
        <f>IF(ISERROR(VLOOKUP(MID($O66,4,2),CODE!$K:$P,CODE!$L$1,FALSE))=TRUE,"",VLOOKUP(MID($O66,4,2),CODE!$K:$P,CODE!$L$1,FALSE))</f>
        <v/>
      </c>
      <c r="L66" s="377" t="str">
        <f>IF(ISERROR(VLOOKUP($B66,기획현황!$D:$BR,기획현황!$R$1+2,FALSE))=TRUE,"",VLOOKUP($B66,기획현황!$D:$BR,기획현황!$R$1+2,FALSE))</f>
        <v/>
      </c>
      <c r="M66" s="380"/>
      <c r="N66" s="377">
        <f>IF(ISERROR(VLOOKUP($A66,원자재구매리스트!$A:$Z,원자재구매리스트!M$1,FALSE))=TRUE,"",VLOOKUP($A66,원자재구매리스트!$A:$Z,원자재구매리스트!M$1,FALSE))</f>
        <v>0</v>
      </c>
      <c r="O66" s="408">
        <f>IF(ISERROR(VLOOKUP($A66,원자재구매리스트!$A:$Z,원자재구매리스트!N$1,FALSE))=TRUE,"",VLOOKUP($A66,원자재구매리스트!$A:$Z,원자재구매리스트!N$1,FALSE))</f>
        <v>0</v>
      </c>
      <c r="P66" s="413">
        <f>IF(B66="",0,SUMIF(기획현황!$D:$D,원자재구매정보!$B66,기획현황!$AF:$AF))</f>
        <v>0</v>
      </c>
      <c r="Q66" s="379" t="str">
        <f>IF(ISERROR(VLOOKUP($B66,기획현황!$D:$BR,기획현황!$AM$1+2,FALSE))=TRUE,"",VLOOKUP($B66,기획현황!$D:$BR,기획현황!$AM$1+2,FALSE))</f>
        <v/>
      </c>
      <c r="R66" s="738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79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9" t="str">
        <f>IF(ISERROR(VLOOKUP($B66,기획현황!$D:$BR,기획현황!$AV$1+2,FALSE))=TRUE,"",VLOOKUP($B66,기획현황!$D:$BR,기획현황!$AV$1+2,FALSE))</f>
        <v/>
      </c>
      <c r="U66" s="443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4">
        <f t="shared" si="9"/>
        <v>0</v>
      </c>
      <c r="W66" s="421" t="str">
        <f>IF(ISERROR(VLOOKUP($B66,기획현황!$D:$BR,기획현황!$AY$1+2,FALSE))=TRUE,"",VLOOKUP($B66,기획현황!$D:$BR,기획현황!$AY$1+2,FALSE))</f>
        <v/>
      </c>
      <c r="X66" s="422" t="str">
        <f>IF(ISERROR(VLOOKUP($B66,기획현황!$D:$BR,기획현황!$BB$1+2,FALSE))=TRUE,"",VLOOKUP($B66,기획현황!$D:$BR,기획현황!$BB$1+2,FALSE))</f>
        <v/>
      </c>
      <c r="Y66" s="428">
        <f>IF(ISERROR(VLOOKUP($D66,원자재구매리스트!$D:$Y,원자재구매리스트!O$1-3,FALSE))=TRUE,0,VLOOKUP($D66,원자재구매리스트!$D:$Y,원자재구매리스트!O$1-3,FALSE))</f>
        <v>0</v>
      </c>
      <c r="Z66" s="352">
        <f>IF(ISERROR(VLOOKUP($D66,원자재구매리스트!$D:$Y,원자재구매리스트!P$1-3,FALSE))=TRUE,0,VLOOKUP($D66,원자재구매리스트!$D:$Y,원자재구매리스트!P$1-3,FALSE))</f>
        <v>0</v>
      </c>
      <c r="AA66" s="353">
        <f>IF(ISERROR(VLOOKUP($D66,원자재구매리스트!$D:$Y,원자재구매리스트!R$1-3,FALSE))=TRUE,0,VLOOKUP($D66,원자재구매리스트!$D:$Y,원자재구매리스트!R$1-3,FALSE))</f>
        <v>0</v>
      </c>
      <c r="AB66" s="353">
        <f>IF(ISERROR(VLOOKUP($D66,원자재구매리스트!$D:$Y,원자재구매리스트!T$1-3,FALSE))=TRUE,0,VLOOKUP($D66,원자재구매리스트!$D:$Y,원자재구매리스트!T$1-3,FALSE))</f>
        <v>0</v>
      </c>
      <c r="AC66" s="351">
        <f>IF(ISERROR(VLOOKUP($D66,원자재구매리스트!$D:$Y,원자재구매리스트!U$1-3,FALSE))=TRUE,0,VLOOKUP($D66,원자재구매리스트!$D:$Y,원자재구매리스트!U$1-3,FALSE))</f>
        <v>0</v>
      </c>
      <c r="AD66" s="354">
        <f>IF(ISERROR(VLOOKUP($D66,원자재구매리스트!$D:$Z,원자재구매리스트!Z$1-3,FALSE))=TRUE,0,VLOOKUP($D66,원자재구매리스트!$D:$Z,원자재구매리스트!Z$1-3,FALSE))</f>
        <v>0</v>
      </c>
      <c r="AE66" s="749">
        <f>IF(ISERROR(VLOOKUP($D66,원자재구매리스트!$D:$Y,원자재구매리스트!X$1-3,FALSE))=TRUE,0,VLOOKUP($D66,원자재구매리스트!$D:$Y,원자재구매리스트!X$1-3,FALSE))</f>
        <v>0</v>
      </c>
      <c r="AF66" s="752">
        <f t="shared" si="10"/>
        <v>0</v>
      </c>
      <c r="AG66" s="752">
        <f t="shared" si="8"/>
        <v>0</v>
      </c>
    </row>
    <row r="67" spans="1:33" s="325" customFormat="1" ht="52.5" customHeight="1">
      <c r="A67" s="331">
        <f t="shared" si="0"/>
        <v>60</v>
      </c>
      <c r="B67" s="349" t="str">
        <f t="shared" si="1"/>
        <v>DPK-QF-110</v>
      </c>
      <c r="C67" s="304">
        <f t="shared" si="2"/>
        <v>59</v>
      </c>
      <c r="D67" s="304" t="str">
        <f t="shared" si="3"/>
        <v>DPK-QF-11059</v>
      </c>
      <c r="E67" s="392">
        <f t="shared" si="4"/>
        <v>0</v>
      </c>
      <c r="F67" s="392">
        <f t="shared" si="5"/>
        <v>0</v>
      </c>
      <c r="G67" s="392">
        <f t="shared" si="6"/>
        <v>0</v>
      </c>
      <c r="H67" s="332"/>
      <c r="I67" s="404">
        <f t="shared" si="7"/>
        <v>0</v>
      </c>
      <c r="J67" s="407" t="str">
        <f>IF(ISERROR(VLOOKUP(MID($O67,1,3),CODE!$B:$G,CODE!$C$1,FALSE))=TRUE,"",VLOOKUP(MID($O67,1,3),CODE!$B:$G,CODE!$C$1,FALSE))</f>
        <v/>
      </c>
      <c r="K67" s="377" t="str">
        <f>IF(ISERROR(VLOOKUP(MID($O67,4,2),CODE!$K:$P,CODE!$L$1,FALSE))=TRUE,"",VLOOKUP(MID($O67,4,2),CODE!$K:$P,CODE!$L$1,FALSE))</f>
        <v/>
      </c>
      <c r="L67" s="377" t="str">
        <f>IF(ISERROR(VLOOKUP($B67,기획현황!$D:$BR,기획현황!$R$1+2,FALSE))=TRUE,"",VLOOKUP($B67,기획현황!$D:$BR,기획현황!$R$1+2,FALSE))</f>
        <v/>
      </c>
      <c r="M67" s="380"/>
      <c r="N67" s="377">
        <f>IF(ISERROR(VLOOKUP($A67,원자재구매리스트!$A:$Z,원자재구매리스트!M$1,FALSE))=TRUE,"",VLOOKUP($A67,원자재구매리스트!$A:$Z,원자재구매리스트!M$1,FALSE))</f>
        <v>0</v>
      </c>
      <c r="O67" s="408">
        <f>IF(ISERROR(VLOOKUP($A67,원자재구매리스트!$A:$Z,원자재구매리스트!N$1,FALSE))=TRUE,"",VLOOKUP($A67,원자재구매리스트!$A:$Z,원자재구매리스트!N$1,FALSE))</f>
        <v>0</v>
      </c>
      <c r="P67" s="413">
        <f>IF(B67="",0,SUMIF(기획현황!$D:$D,원자재구매정보!$B67,기획현황!$AF:$AF))</f>
        <v>0</v>
      </c>
      <c r="Q67" s="379" t="str">
        <f>IF(ISERROR(VLOOKUP($B67,기획현황!$D:$BR,기획현황!$AM$1+2,FALSE))=TRUE,"",VLOOKUP($B67,기획현황!$D:$BR,기획현황!$AM$1+2,FALSE))</f>
        <v/>
      </c>
      <c r="R67" s="738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79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9" t="str">
        <f>IF(ISERROR(VLOOKUP($B67,기획현황!$D:$BR,기획현황!$AV$1+2,FALSE))=TRUE,"",VLOOKUP($B67,기획현황!$D:$BR,기획현황!$AV$1+2,FALSE))</f>
        <v/>
      </c>
      <c r="U67" s="443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4">
        <f t="shared" si="9"/>
        <v>0</v>
      </c>
      <c r="W67" s="421" t="str">
        <f>IF(ISERROR(VLOOKUP($B67,기획현황!$D:$BR,기획현황!$AY$1+2,FALSE))=TRUE,"",VLOOKUP($B67,기획현황!$D:$BR,기획현황!$AY$1+2,FALSE))</f>
        <v/>
      </c>
      <c r="X67" s="422" t="str">
        <f>IF(ISERROR(VLOOKUP($B67,기획현황!$D:$BR,기획현황!$BB$1+2,FALSE))=TRUE,"",VLOOKUP($B67,기획현황!$D:$BR,기획현황!$BB$1+2,FALSE))</f>
        <v/>
      </c>
      <c r="Y67" s="428">
        <f>IF(ISERROR(VLOOKUP($D67,원자재구매리스트!$D:$Y,원자재구매리스트!O$1-3,FALSE))=TRUE,0,VLOOKUP($D67,원자재구매리스트!$D:$Y,원자재구매리스트!O$1-3,FALSE))</f>
        <v>0</v>
      </c>
      <c r="Z67" s="352">
        <f>IF(ISERROR(VLOOKUP($D67,원자재구매리스트!$D:$Y,원자재구매리스트!P$1-3,FALSE))=TRUE,0,VLOOKUP($D67,원자재구매리스트!$D:$Y,원자재구매리스트!P$1-3,FALSE))</f>
        <v>0</v>
      </c>
      <c r="AA67" s="353">
        <f>IF(ISERROR(VLOOKUP($D67,원자재구매리스트!$D:$Y,원자재구매리스트!R$1-3,FALSE))=TRUE,0,VLOOKUP($D67,원자재구매리스트!$D:$Y,원자재구매리스트!R$1-3,FALSE))</f>
        <v>0</v>
      </c>
      <c r="AB67" s="353">
        <f>IF(ISERROR(VLOOKUP($D67,원자재구매리스트!$D:$Y,원자재구매리스트!T$1-3,FALSE))=TRUE,0,VLOOKUP($D67,원자재구매리스트!$D:$Y,원자재구매리스트!T$1-3,FALSE))</f>
        <v>0</v>
      </c>
      <c r="AC67" s="351">
        <f>IF(ISERROR(VLOOKUP($D67,원자재구매리스트!$D:$Y,원자재구매리스트!U$1-3,FALSE))=TRUE,0,VLOOKUP($D67,원자재구매리스트!$D:$Y,원자재구매리스트!U$1-3,FALSE))</f>
        <v>0</v>
      </c>
      <c r="AD67" s="354">
        <f>IF(ISERROR(VLOOKUP($D67,원자재구매리스트!$D:$Z,원자재구매리스트!Z$1-3,FALSE))=TRUE,0,VLOOKUP($D67,원자재구매리스트!$D:$Z,원자재구매리스트!Z$1-3,FALSE))</f>
        <v>0</v>
      </c>
      <c r="AE67" s="749">
        <f>IF(ISERROR(VLOOKUP($D67,원자재구매리스트!$D:$Y,원자재구매리스트!X$1-3,FALSE))=TRUE,0,VLOOKUP($D67,원자재구매리스트!$D:$Y,원자재구매리스트!X$1-3,FALSE))</f>
        <v>0</v>
      </c>
      <c r="AF67" s="752">
        <f t="shared" si="10"/>
        <v>0</v>
      </c>
      <c r="AG67" s="752">
        <f t="shared" si="8"/>
        <v>0</v>
      </c>
    </row>
    <row r="68" spans="1:33" s="325" customFormat="1" ht="52.5" customHeight="1">
      <c r="A68" s="331">
        <f t="shared" si="0"/>
        <v>61</v>
      </c>
      <c r="B68" s="349" t="str">
        <f t="shared" si="1"/>
        <v>DPK-QF-110</v>
      </c>
      <c r="C68" s="304">
        <f t="shared" si="2"/>
        <v>60</v>
      </c>
      <c r="D68" s="304" t="str">
        <f t="shared" si="3"/>
        <v>DPK-QF-11060</v>
      </c>
      <c r="E68" s="392">
        <f t="shared" si="4"/>
        <v>0</v>
      </c>
      <c r="F68" s="392">
        <f t="shared" si="5"/>
        <v>0</v>
      </c>
      <c r="G68" s="392">
        <f t="shared" si="6"/>
        <v>0</v>
      </c>
      <c r="H68" s="332"/>
      <c r="I68" s="404">
        <f t="shared" si="7"/>
        <v>0</v>
      </c>
      <c r="J68" s="407" t="str">
        <f>IF(ISERROR(VLOOKUP(MID($O68,1,3),CODE!$B:$G,CODE!$C$1,FALSE))=TRUE,"",VLOOKUP(MID($O68,1,3),CODE!$B:$G,CODE!$C$1,FALSE))</f>
        <v/>
      </c>
      <c r="K68" s="377" t="str">
        <f>IF(ISERROR(VLOOKUP(MID($O68,4,2),CODE!$K:$P,CODE!$L$1,FALSE))=TRUE,"",VLOOKUP(MID($O68,4,2),CODE!$K:$P,CODE!$L$1,FALSE))</f>
        <v/>
      </c>
      <c r="L68" s="377" t="str">
        <f>IF(ISERROR(VLOOKUP($B68,기획현황!$D:$BR,기획현황!$R$1+2,FALSE))=TRUE,"",VLOOKUP($B68,기획현황!$D:$BR,기획현황!$R$1+2,FALSE))</f>
        <v/>
      </c>
      <c r="M68" s="380"/>
      <c r="N68" s="377">
        <f>IF(ISERROR(VLOOKUP($A68,원자재구매리스트!$A:$Z,원자재구매리스트!M$1,FALSE))=TRUE,"",VLOOKUP($A68,원자재구매리스트!$A:$Z,원자재구매리스트!M$1,FALSE))</f>
        <v>0</v>
      </c>
      <c r="O68" s="408">
        <f>IF(ISERROR(VLOOKUP($A68,원자재구매리스트!$A:$Z,원자재구매리스트!N$1,FALSE))=TRUE,"",VLOOKUP($A68,원자재구매리스트!$A:$Z,원자재구매리스트!N$1,FALSE))</f>
        <v>0</v>
      </c>
      <c r="P68" s="413">
        <f>IF(B68="",0,SUMIF(기획현황!$D:$D,원자재구매정보!$B68,기획현황!$AF:$AF))</f>
        <v>0</v>
      </c>
      <c r="Q68" s="379" t="str">
        <f>IF(ISERROR(VLOOKUP($B68,기획현황!$D:$BR,기획현황!$AM$1+2,FALSE))=TRUE,"",VLOOKUP($B68,기획현황!$D:$BR,기획현황!$AM$1+2,FALSE))</f>
        <v/>
      </c>
      <c r="R68" s="738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79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9" t="str">
        <f>IF(ISERROR(VLOOKUP($B68,기획현황!$D:$BR,기획현황!$AV$1+2,FALSE))=TRUE,"",VLOOKUP($B68,기획현황!$D:$BR,기획현황!$AV$1+2,FALSE))</f>
        <v/>
      </c>
      <c r="U68" s="443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4">
        <f t="shared" si="9"/>
        <v>0</v>
      </c>
      <c r="W68" s="421" t="str">
        <f>IF(ISERROR(VLOOKUP($B68,기획현황!$D:$BR,기획현황!$AY$1+2,FALSE))=TRUE,"",VLOOKUP($B68,기획현황!$D:$BR,기획현황!$AY$1+2,FALSE))</f>
        <v/>
      </c>
      <c r="X68" s="422" t="str">
        <f>IF(ISERROR(VLOOKUP($B68,기획현황!$D:$BR,기획현황!$BB$1+2,FALSE))=TRUE,"",VLOOKUP($B68,기획현황!$D:$BR,기획현황!$BB$1+2,FALSE))</f>
        <v/>
      </c>
      <c r="Y68" s="428">
        <f>IF(ISERROR(VLOOKUP($D68,원자재구매리스트!$D:$Y,원자재구매리스트!O$1-3,FALSE))=TRUE,0,VLOOKUP($D68,원자재구매리스트!$D:$Y,원자재구매리스트!O$1-3,FALSE))</f>
        <v>0</v>
      </c>
      <c r="Z68" s="352">
        <f>IF(ISERROR(VLOOKUP($D68,원자재구매리스트!$D:$Y,원자재구매리스트!P$1-3,FALSE))=TRUE,0,VLOOKUP($D68,원자재구매리스트!$D:$Y,원자재구매리스트!P$1-3,FALSE))</f>
        <v>0</v>
      </c>
      <c r="AA68" s="353">
        <f>IF(ISERROR(VLOOKUP($D68,원자재구매리스트!$D:$Y,원자재구매리스트!R$1-3,FALSE))=TRUE,0,VLOOKUP($D68,원자재구매리스트!$D:$Y,원자재구매리스트!R$1-3,FALSE))</f>
        <v>0</v>
      </c>
      <c r="AB68" s="353">
        <f>IF(ISERROR(VLOOKUP($D68,원자재구매리스트!$D:$Y,원자재구매리스트!T$1-3,FALSE))=TRUE,0,VLOOKUP($D68,원자재구매리스트!$D:$Y,원자재구매리스트!T$1-3,FALSE))</f>
        <v>0</v>
      </c>
      <c r="AC68" s="351">
        <f>IF(ISERROR(VLOOKUP($D68,원자재구매리스트!$D:$Y,원자재구매리스트!U$1-3,FALSE))=TRUE,0,VLOOKUP($D68,원자재구매리스트!$D:$Y,원자재구매리스트!U$1-3,FALSE))</f>
        <v>0</v>
      </c>
      <c r="AD68" s="354">
        <f>IF(ISERROR(VLOOKUP($D68,원자재구매리스트!$D:$Z,원자재구매리스트!Z$1-3,FALSE))=TRUE,0,VLOOKUP($D68,원자재구매리스트!$D:$Z,원자재구매리스트!Z$1-3,FALSE))</f>
        <v>0</v>
      </c>
      <c r="AE68" s="749">
        <f>IF(ISERROR(VLOOKUP($D68,원자재구매리스트!$D:$Y,원자재구매리스트!X$1-3,FALSE))=TRUE,0,VLOOKUP($D68,원자재구매리스트!$D:$Y,원자재구매리스트!X$1-3,FALSE))</f>
        <v>0</v>
      </c>
      <c r="AF68" s="752">
        <f t="shared" si="10"/>
        <v>0</v>
      </c>
      <c r="AG68" s="752">
        <f t="shared" si="8"/>
        <v>0</v>
      </c>
    </row>
    <row r="69" spans="1:33" s="325" customFormat="1" ht="52.5" customHeight="1">
      <c r="A69" s="331">
        <f t="shared" si="0"/>
        <v>62</v>
      </c>
      <c r="B69" s="349" t="str">
        <f t="shared" si="1"/>
        <v>DPK-QF-110</v>
      </c>
      <c r="C69" s="304">
        <f t="shared" si="2"/>
        <v>61</v>
      </c>
      <c r="D69" s="304" t="str">
        <f t="shared" si="3"/>
        <v>DPK-QF-11061</v>
      </c>
      <c r="E69" s="392">
        <f t="shared" si="4"/>
        <v>0</v>
      </c>
      <c r="F69" s="392">
        <f t="shared" si="5"/>
        <v>0</v>
      </c>
      <c r="G69" s="392">
        <f t="shared" si="6"/>
        <v>0</v>
      </c>
      <c r="H69" s="332"/>
      <c r="I69" s="404">
        <f t="shared" si="7"/>
        <v>0</v>
      </c>
      <c r="J69" s="407" t="str">
        <f>IF(ISERROR(VLOOKUP(MID($O69,1,3),CODE!$B:$G,CODE!$C$1,FALSE))=TRUE,"",VLOOKUP(MID($O69,1,3),CODE!$B:$G,CODE!$C$1,FALSE))</f>
        <v/>
      </c>
      <c r="K69" s="377" t="str">
        <f>IF(ISERROR(VLOOKUP(MID($O69,4,2),CODE!$K:$P,CODE!$L$1,FALSE))=TRUE,"",VLOOKUP(MID($O69,4,2),CODE!$K:$P,CODE!$L$1,FALSE))</f>
        <v/>
      </c>
      <c r="L69" s="377" t="str">
        <f>IF(ISERROR(VLOOKUP($B69,기획현황!$D:$BR,기획현황!$R$1+2,FALSE))=TRUE,"",VLOOKUP($B69,기획현황!$D:$BR,기획현황!$R$1+2,FALSE))</f>
        <v/>
      </c>
      <c r="M69" s="380"/>
      <c r="N69" s="377">
        <f>IF(ISERROR(VLOOKUP($A69,원자재구매리스트!$A:$Z,원자재구매리스트!M$1,FALSE))=TRUE,"",VLOOKUP($A69,원자재구매리스트!$A:$Z,원자재구매리스트!M$1,FALSE))</f>
        <v>0</v>
      </c>
      <c r="O69" s="408">
        <f>IF(ISERROR(VLOOKUP($A69,원자재구매리스트!$A:$Z,원자재구매리스트!N$1,FALSE))=TRUE,"",VLOOKUP($A69,원자재구매리스트!$A:$Z,원자재구매리스트!N$1,FALSE))</f>
        <v>0</v>
      </c>
      <c r="P69" s="413">
        <f>IF(B69="",0,SUMIF(기획현황!$D:$D,원자재구매정보!$B69,기획현황!$AF:$AF))</f>
        <v>0</v>
      </c>
      <c r="Q69" s="379" t="str">
        <f>IF(ISERROR(VLOOKUP($B69,기획현황!$D:$BR,기획현황!$AM$1+2,FALSE))=TRUE,"",VLOOKUP($B69,기획현황!$D:$BR,기획현황!$AM$1+2,FALSE))</f>
        <v/>
      </c>
      <c r="R69" s="738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79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9" t="str">
        <f>IF(ISERROR(VLOOKUP($B69,기획현황!$D:$BR,기획현황!$AV$1+2,FALSE))=TRUE,"",VLOOKUP($B69,기획현황!$D:$BR,기획현황!$AV$1+2,FALSE))</f>
        <v/>
      </c>
      <c r="U69" s="443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4">
        <f t="shared" si="9"/>
        <v>0</v>
      </c>
      <c r="W69" s="421" t="str">
        <f>IF(ISERROR(VLOOKUP($B69,기획현황!$D:$BR,기획현황!$AY$1+2,FALSE))=TRUE,"",VLOOKUP($B69,기획현황!$D:$BR,기획현황!$AY$1+2,FALSE))</f>
        <v/>
      </c>
      <c r="X69" s="422" t="str">
        <f>IF(ISERROR(VLOOKUP($B69,기획현황!$D:$BR,기획현황!$BB$1+2,FALSE))=TRUE,"",VLOOKUP($B69,기획현황!$D:$BR,기획현황!$BB$1+2,FALSE))</f>
        <v/>
      </c>
      <c r="Y69" s="428">
        <f>IF(ISERROR(VLOOKUP($D69,원자재구매리스트!$D:$Y,원자재구매리스트!O$1-3,FALSE))=TRUE,0,VLOOKUP($D69,원자재구매리스트!$D:$Y,원자재구매리스트!O$1-3,FALSE))</f>
        <v>0</v>
      </c>
      <c r="Z69" s="352">
        <f>IF(ISERROR(VLOOKUP($D69,원자재구매리스트!$D:$Y,원자재구매리스트!P$1-3,FALSE))=TRUE,0,VLOOKUP($D69,원자재구매리스트!$D:$Y,원자재구매리스트!P$1-3,FALSE))</f>
        <v>0</v>
      </c>
      <c r="AA69" s="353">
        <f>IF(ISERROR(VLOOKUP($D69,원자재구매리스트!$D:$Y,원자재구매리스트!R$1-3,FALSE))=TRUE,0,VLOOKUP($D69,원자재구매리스트!$D:$Y,원자재구매리스트!R$1-3,FALSE))</f>
        <v>0</v>
      </c>
      <c r="AB69" s="353">
        <f>IF(ISERROR(VLOOKUP($D69,원자재구매리스트!$D:$Y,원자재구매리스트!T$1-3,FALSE))=TRUE,0,VLOOKUP($D69,원자재구매리스트!$D:$Y,원자재구매리스트!T$1-3,FALSE))</f>
        <v>0</v>
      </c>
      <c r="AC69" s="351">
        <f>IF(ISERROR(VLOOKUP($D69,원자재구매리스트!$D:$Y,원자재구매리스트!U$1-3,FALSE))=TRUE,0,VLOOKUP($D69,원자재구매리스트!$D:$Y,원자재구매리스트!U$1-3,FALSE))</f>
        <v>0</v>
      </c>
      <c r="AD69" s="354">
        <f>IF(ISERROR(VLOOKUP($D69,원자재구매리스트!$D:$Z,원자재구매리스트!Z$1-3,FALSE))=TRUE,0,VLOOKUP($D69,원자재구매리스트!$D:$Z,원자재구매리스트!Z$1-3,FALSE))</f>
        <v>0</v>
      </c>
      <c r="AE69" s="749">
        <f>IF(ISERROR(VLOOKUP($D69,원자재구매리스트!$D:$Y,원자재구매리스트!X$1-3,FALSE))=TRUE,0,VLOOKUP($D69,원자재구매리스트!$D:$Y,원자재구매리스트!X$1-3,FALSE))</f>
        <v>0</v>
      </c>
      <c r="AF69" s="752">
        <f t="shared" si="10"/>
        <v>0</v>
      </c>
      <c r="AG69" s="752">
        <f t="shared" si="8"/>
        <v>0</v>
      </c>
    </row>
    <row r="70" spans="1:33" s="325" customFormat="1" ht="52.5" customHeight="1">
      <c r="A70" s="331">
        <f t="shared" si="0"/>
        <v>63</v>
      </c>
      <c r="B70" s="349" t="str">
        <f t="shared" si="1"/>
        <v>DPK-QF-110</v>
      </c>
      <c r="C70" s="304">
        <f t="shared" si="2"/>
        <v>62</v>
      </c>
      <c r="D70" s="304" t="str">
        <f t="shared" si="3"/>
        <v>DPK-QF-11062</v>
      </c>
      <c r="E70" s="392">
        <f t="shared" si="4"/>
        <v>0</v>
      </c>
      <c r="F70" s="392">
        <f t="shared" si="5"/>
        <v>0</v>
      </c>
      <c r="G70" s="392">
        <f t="shared" si="6"/>
        <v>0</v>
      </c>
      <c r="H70" s="332"/>
      <c r="I70" s="404">
        <f t="shared" si="7"/>
        <v>0</v>
      </c>
      <c r="J70" s="407" t="str">
        <f>IF(ISERROR(VLOOKUP(MID($O70,1,3),CODE!$B:$G,CODE!$C$1,FALSE))=TRUE,"",VLOOKUP(MID($O70,1,3),CODE!$B:$G,CODE!$C$1,FALSE))</f>
        <v/>
      </c>
      <c r="K70" s="377" t="str">
        <f>IF(ISERROR(VLOOKUP(MID($O70,4,2),CODE!$K:$P,CODE!$L$1,FALSE))=TRUE,"",VLOOKUP(MID($O70,4,2),CODE!$K:$P,CODE!$L$1,FALSE))</f>
        <v/>
      </c>
      <c r="L70" s="377" t="str">
        <f>IF(ISERROR(VLOOKUP($B70,기획현황!$D:$BR,기획현황!$R$1+2,FALSE))=TRUE,"",VLOOKUP($B70,기획현황!$D:$BR,기획현황!$R$1+2,FALSE))</f>
        <v/>
      </c>
      <c r="M70" s="380"/>
      <c r="N70" s="377">
        <f>IF(ISERROR(VLOOKUP($A70,원자재구매리스트!$A:$Z,원자재구매리스트!M$1,FALSE))=TRUE,"",VLOOKUP($A70,원자재구매리스트!$A:$Z,원자재구매리스트!M$1,FALSE))</f>
        <v>0</v>
      </c>
      <c r="O70" s="408">
        <f>IF(ISERROR(VLOOKUP($A70,원자재구매리스트!$A:$Z,원자재구매리스트!N$1,FALSE))=TRUE,"",VLOOKUP($A70,원자재구매리스트!$A:$Z,원자재구매리스트!N$1,FALSE))</f>
        <v>0</v>
      </c>
      <c r="P70" s="413">
        <f>IF(B70="",0,SUMIF(기획현황!$D:$D,원자재구매정보!$B70,기획현황!$AF:$AF))</f>
        <v>0</v>
      </c>
      <c r="Q70" s="379" t="str">
        <f>IF(ISERROR(VLOOKUP($B70,기획현황!$D:$BR,기획현황!$AM$1+2,FALSE))=TRUE,"",VLOOKUP($B70,기획현황!$D:$BR,기획현황!$AM$1+2,FALSE))</f>
        <v/>
      </c>
      <c r="R70" s="738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79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9" t="str">
        <f>IF(ISERROR(VLOOKUP($B70,기획현황!$D:$BR,기획현황!$AV$1+2,FALSE))=TRUE,"",VLOOKUP($B70,기획현황!$D:$BR,기획현황!$AV$1+2,FALSE))</f>
        <v/>
      </c>
      <c r="U70" s="443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4">
        <f t="shared" si="9"/>
        <v>0</v>
      </c>
      <c r="W70" s="421" t="str">
        <f>IF(ISERROR(VLOOKUP($B70,기획현황!$D:$BR,기획현황!$AY$1+2,FALSE))=TRUE,"",VLOOKUP($B70,기획현황!$D:$BR,기획현황!$AY$1+2,FALSE))</f>
        <v/>
      </c>
      <c r="X70" s="422" t="str">
        <f>IF(ISERROR(VLOOKUP($B70,기획현황!$D:$BR,기획현황!$BB$1+2,FALSE))=TRUE,"",VLOOKUP($B70,기획현황!$D:$BR,기획현황!$BB$1+2,FALSE))</f>
        <v/>
      </c>
      <c r="Y70" s="428">
        <f>IF(ISERROR(VLOOKUP($D70,원자재구매리스트!$D:$Y,원자재구매리스트!O$1-3,FALSE))=TRUE,0,VLOOKUP($D70,원자재구매리스트!$D:$Y,원자재구매리스트!O$1-3,FALSE))</f>
        <v>0</v>
      </c>
      <c r="Z70" s="352">
        <f>IF(ISERROR(VLOOKUP($D70,원자재구매리스트!$D:$Y,원자재구매리스트!P$1-3,FALSE))=TRUE,0,VLOOKUP($D70,원자재구매리스트!$D:$Y,원자재구매리스트!P$1-3,FALSE))</f>
        <v>0</v>
      </c>
      <c r="AA70" s="353">
        <f>IF(ISERROR(VLOOKUP($D70,원자재구매리스트!$D:$Y,원자재구매리스트!R$1-3,FALSE))=TRUE,0,VLOOKUP($D70,원자재구매리스트!$D:$Y,원자재구매리스트!R$1-3,FALSE))</f>
        <v>0</v>
      </c>
      <c r="AB70" s="353">
        <f>IF(ISERROR(VLOOKUP($D70,원자재구매리스트!$D:$Y,원자재구매리스트!T$1-3,FALSE))=TRUE,0,VLOOKUP($D70,원자재구매리스트!$D:$Y,원자재구매리스트!T$1-3,FALSE))</f>
        <v>0</v>
      </c>
      <c r="AC70" s="351">
        <f>IF(ISERROR(VLOOKUP($D70,원자재구매리스트!$D:$Y,원자재구매리스트!U$1-3,FALSE))=TRUE,0,VLOOKUP($D70,원자재구매리스트!$D:$Y,원자재구매리스트!U$1-3,FALSE))</f>
        <v>0</v>
      </c>
      <c r="AD70" s="354">
        <f>IF(ISERROR(VLOOKUP($D70,원자재구매리스트!$D:$Z,원자재구매리스트!Z$1-3,FALSE))=TRUE,0,VLOOKUP($D70,원자재구매리스트!$D:$Z,원자재구매리스트!Z$1-3,FALSE))</f>
        <v>0</v>
      </c>
      <c r="AE70" s="749">
        <f>IF(ISERROR(VLOOKUP($D70,원자재구매리스트!$D:$Y,원자재구매리스트!X$1-3,FALSE))=TRUE,0,VLOOKUP($D70,원자재구매리스트!$D:$Y,원자재구매리스트!X$1-3,FALSE))</f>
        <v>0</v>
      </c>
      <c r="AF70" s="752">
        <f t="shared" si="10"/>
        <v>0</v>
      </c>
      <c r="AG70" s="752">
        <f t="shared" si="8"/>
        <v>0</v>
      </c>
    </row>
    <row r="71" spans="1:33" s="325" customFormat="1" ht="52.5" customHeight="1">
      <c r="A71" s="331">
        <f t="shared" si="0"/>
        <v>64</v>
      </c>
      <c r="B71" s="349" t="str">
        <f t="shared" si="1"/>
        <v>DPK-QF-110</v>
      </c>
      <c r="C71" s="304">
        <f t="shared" si="2"/>
        <v>63</v>
      </c>
      <c r="D71" s="304" t="str">
        <f t="shared" si="3"/>
        <v>DPK-QF-11063</v>
      </c>
      <c r="E71" s="392">
        <f t="shared" si="4"/>
        <v>0</v>
      </c>
      <c r="F71" s="392">
        <f t="shared" si="5"/>
        <v>0</v>
      </c>
      <c r="G71" s="392">
        <f t="shared" si="6"/>
        <v>0</v>
      </c>
      <c r="H71" s="332"/>
      <c r="I71" s="404">
        <f t="shared" si="7"/>
        <v>0</v>
      </c>
      <c r="J71" s="407" t="str">
        <f>IF(ISERROR(VLOOKUP(MID($O71,1,3),CODE!$B:$G,CODE!$C$1,FALSE))=TRUE,"",VLOOKUP(MID($O71,1,3),CODE!$B:$G,CODE!$C$1,FALSE))</f>
        <v/>
      </c>
      <c r="K71" s="377" t="str">
        <f>IF(ISERROR(VLOOKUP(MID($O71,4,2),CODE!$K:$P,CODE!$L$1,FALSE))=TRUE,"",VLOOKUP(MID($O71,4,2),CODE!$K:$P,CODE!$L$1,FALSE))</f>
        <v/>
      </c>
      <c r="L71" s="377" t="str">
        <f>IF(ISERROR(VLOOKUP($B71,기획현황!$D:$BR,기획현황!$R$1+2,FALSE))=TRUE,"",VLOOKUP($B71,기획현황!$D:$BR,기획현황!$R$1+2,FALSE))</f>
        <v/>
      </c>
      <c r="M71" s="380"/>
      <c r="N71" s="377">
        <f>IF(ISERROR(VLOOKUP($A71,원자재구매리스트!$A:$Z,원자재구매리스트!M$1,FALSE))=TRUE,"",VLOOKUP($A71,원자재구매리스트!$A:$Z,원자재구매리스트!M$1,FALSE))</f>
        <v>0</v>
      </c>
      <c r="O71" s="408">
        <f>IF(ISERROR(VLOOKUP($A71,원자재구매리스트!$A:$Z,원자재구매리스트!N$1,FALSE))=TRUE,"",VLOOKUP($A71,원자재구매리스트!$A:$Z,원자재구매리스트!N$1,FALSE))</f>
        <v>0</v>
      </c>
      <c r="P71" s="413">
        <f>IF(B71="",0,SUMIF(기획현황!$D:$D,원자재구매정보!$B71,기획현황!$AF:$AF))</f>
        <v>0</v>
      </c>
      <c r="Q71" s="379" t="str">
        <f>IF(ISERROR(VLOOKUP($B71,기획현황!$D:$BR,기획현황!$AM$1+2,FALSE))=TRUE,"",VLOOKUP($B71,기획현황!$D:$BR,기획현황!$AM$1+2,FALSE))</f>
        <v/>
      </c>
      <c r="R71" s="738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79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9" t="str">
        <f>IF(ISERROR(VLOOKUP($B71,기획현황!$D:$BR,기획현황!$AV$1+2,FALSE))=TRUE,"",VLOOKUP($B71,기획현황!$D:$BR,기획현황!$AV$1+2,FALSE))</f>
        <v/>
      </c>
      <c r="U71" s="443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4">
        <f t="shared" si="9"/>
        <v>0</v>
      </c>
      <c r="W71" s="421" t="str">
        <f>IF(ISERROR(VLOOKUP($B71,기획현황!$D:$BR,기획현황!$AY$1+2,FALSE))=TRUE,"",VLOOKUP($B71,기획현황!$D:$BR,기획현황!$AY$1+2,FALSE))</f>
        <v/>
      </c>
      <c r="X71" s="422" t="str">
        <f>IF(ISERROR(VLOOKUP($B71,기획현황!$D:$BR,기획현황!$BB$1+2,FALSE))=TRUE,"",VLOOKUP($B71,기획현황!$D:$BR,기획현황!$BB$1+2,FALSE))</f>
        <v/>
      </c>
      <c r="Y71" s="428">
        <f>IF(ISERROR(VLOOKUP($D71,원자재구매리스트!$D:$Y,원자재구매리스트!O$1-3,FALSE))=TRUE,0,VLOOKUP($D71,원자재구매리스트!$D:$Y,원자재구매리스트!O$1-3,FALSE))</f>
        <v>0</v>
      </c>
      <c r="Z71" s="352">
        <f>IF(ISERROR(VLOOKUP($D71,원자재구매리스트!$D:$Y,원자재구매리스트!P$1-3,FALSE))=TRUE,0,VLOOKUP($D71,원자재구매리스트!$D:$Y,원자재구매리스트!P$1-3,FALSE))</f>
        <v>0</v>
      </c>
      <c r="AA71" s="353">
        <f>IF(ISERROR(VLOOKUP($D71,원자재구매리스트!$D:$Y,원자재구매리스트!R$1-3,FALSE))=TRUE,0,VLOOKUP($D71,원자재구매리스트!$D:$Y,원자재구매리스트!R$1-3,FALSE))</f>
        <v>0</v>
      </c>
      <c r="AB71" s="353">
        <f>IF(ISERROR(VLOOKUP($D71,원자재구매리스트!$D:$Y,원자재구매리스트!T$1-3,FALSE))=TRUE,0,VLOOKUP($D71,원자재구매리스트!$D:$Y,원자재구매리스트!T$1-3,FALSE))</f>
        <v>0</v>
      </c>
      <c r="AC71" s="351">
        <f>IF(ISERROR(VLOOKUP($D71,원자재구매리스트!$D:$Y,원자재구매리스트!U$1-3,FALSE))=TRUE,0,VLOOKUP($D71,원자재구매리스트!$D:$Y,원자재구매리스트!U$1-3,FALSE))</f>
        <v>0</v>
      </c>
      <c r="AD71" s="354">
        <f>IF(ISERROR(VLOOKUP($D71,원자재구매리스트!$D:$Z,원자재구매리스트!Z$1-3,FALSE))=TRUE,0,VLOOKUP($D71,원자재구매리스트!$D:$Z,원자재구매리스트!Z$1-3,FALSE))</f>
        <v>0</v>
      </c>
      <c r="AE71" s="749">
        <f>IF(ISERROR(VLOOKUP($D71,원자재구매리스트!$D:$Y,원자재구매리스트!X$1-3,FALSE))=TRUE,0,VLOOKUP($D71,원자재구매리스트!$D:$Y,원자재구매리스트!X$1-3,FALSE))</f>
        <v>0</v>
      </c>
      <c r="AF71" s="752">
        <f t="shared" si="10"/>
        <v>0</v>
      </c>
      <c r="AG71" s="752">
        <f t="shared" si="8"/>
        <v>0</v>
      </c>
    </row>
    <row r="72" spans="1:33" s="325" customFormat="1" ht="52.5" customHeight="1">
      <c r="A72" s="331">
        <f t="shared" si="0"/>
        <v>65</v>
      </c>
      <c r="B72" s="349" t="str">
        <f t="shared" si="1"/>
        <v>DPK-QF-110</v>
      </c>
      <c r="C72" s="304">
        <f t="shared" si="2"/>
        <v>64</v>
      </c>
      <c r="D72" s="304" t="str">
        <f t="shared" si="3"/>
        <v>DPK-QF-11064</v>
      </c>
      <c r="E72" s="392">
        <f t="shared" si="4"/>
        <v>0</v>
      </c>
      <c r="F72" s="392">
        <f t="shared" si="5"/>
        <v>0</v>
      </c>
      <c r="G72" s="392">
        <f t="shared" si="6"/>
        <v>0</v>
      </c>
      <c r="H72" s="332"/>
      <c r="I72" s="404">
        <f t="shared" si="7"/>
        <v>0</v>
      </c>
      <c r="J72" s="407" t="str">
        <f>IF(ISERROR(VLOOKUP(MID($O72,1,3),CODE!$B:$G,CODE!$C$1,FALSE))=TRUE,"",VLOOKUP(MID($O72,1,3),CODE!$B:$G,CODE!$C$1,FALSE))</f>
        <v/>
      </c>
      <c r="K72" s="377" t="str">
        <f>IF(ISERROR(VLOOKUP(MID($O72,4,2),CODE!$K:$P,CODE!$L$1,FALSE))=TRUE,"",VLOOKUP(MID($O72,4,2),CODE!$K:$P,CODE!$L$1,FALSE))</f>
        <v/>
      </c>
      <c r="L72" s="377" t="str">
        <f>IF(ISERROR(VLOOKUP($B72,기획현황!$D:$BR,기획현황!$R$1+2,FALSE))=TRUE,"",VLOOKUP($B72,기획현황!$D:$BR,기획현황!$R$1+2,FALSE))</f>
        <v/>
      </c>
      <c r="M72" s="380"/>
      <c r="N72" s="377">
        <f>IF(ISERROR(VLOOKUP($A72,원자재구매리스트!$A:$Z,원자재구매리스트!M$1,FALSE))=TRUE,"",VLOOKUP($A72,원자재구매리스트!$A:$Z,원자재구매리스트!M$1,FALSE))</f>
        <v>0</v>
      </c>
      <c r="O72" s="408">
        <f>IF(ISERROR(VLOOKUP($A72,원자재구매리스트!$A:$Z,원자재구매리스트!N$1,FALSE))=TRUE,"",VLOOKUP($A72,원자재구매리스트!$A:$Z,원자재구매리스트!N$1,FALSE))</f>
        <v>0</v>
      </c>
      <c r="P72" s="413">
        <f>IF(B72="",0,SUMIF(기획현황!$D:$D,원자재구매정보!$B72,기획현황!$AF:$AF))</f>
        <v>0</v>
      </c>
      <c r="Q72" s="379" t="str">
        <f>IF(ISERROR(VLOOKUP($B72,기획현황!$D:$BR,기획현황!$AM$1+2,FALSE))=TRUE,"",VLOOKUP($B72,기획현황!$D:$BR,기획현황!$AM$1+2,FALSE))</f>
        <v/>
      </c>
      <c r="R72" s="738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79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9" t="str">
        <f>IF(ISERROR(VLOOKUP($B72,기획현황!$D:$BR,기획현황!$AV$1+2,FALSE))=TRUE,"",VLOOKUP($B72,기획현황!$D:$BR,기획현황!$AV$1+2,FALSE))</f>
        <v/>
      </c>
      <c r="U72" s="443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4">
        <f t="shared" si="9"/>
        <v>0</v>
      </c>
      <c r="W72" s="421" t="str">
        <f>IF(ISERROR(VLOOKUP($B72,기획현황!$D:$BR,기획현황!$AY$1+2,FALSE))=TRUE,"",VLOOKUP($B72,기획현황!$D:$BR,기획현황!$AY$1+2,FALSE))</f>
        <v/>
      </c>
      <c r="X72" s="422" t="str">
        <f>IF(ISERROR(VLOOKUP($B72,기획현황!$D:$BR,기획현황!$BB$1+2,FALSE))=TRUE,"",VLOOKUP($B72,기획현황!$D:$BR,기획현황!$BB$1+2,FALSE))</f>
        <v/>
      </c>
      <c r="Y72" s="428">
        <f>IF(ISERROR(VLOOKUP($D72,원자재구매리스트!$D:$Y,원자재구매리스트!O$1-3,FALSE))=TRUE,0,VLOOKUP($D72,원자재구매리스트!$D:$Y,원자재구매리스트!O$1-3,FALSE))</f>
        <v>0</v>
      </c>
      <c r="Z72" s="352">
        <f>IF(ISERROR(VLOOKUP($D72,원자재구매리스트!$D:$Y,원자재구매리스트!P$1-3,FALSE))=TRUE,0,VLOOKUP($D72,원자재구매리스트!$D:$Y,원자재구매리스트!P$1-3,FALSE))</f>
        <v>0</v>
      </c>
      <c r="AA72" s="353">
        <f>IF(ISERROR(VLOOKUP($D72,원자재구매리스트!$D:$Y,원자재구매리스트!R$1-3,FALSE))=TRUE,0,VLOOKUP($D72,원자재구매리스트!$D:$Y,원자재구매리스트!R$1-3,FALSE))</f>
        <v>0</v>
      </c>
      <c r="AB72" s="353">
        <f>IF(ISERROR(VLOOKUP($D72,원자재구매리스트!$D:$Y,원자재구매리스트!T$1-3,FALSE))=TRUE,0,VLOOKUP($D72,원자재구매리스트!$D:$Y,원자재구매리스트!T$1-3,FALSE))</f>
        <v>0</v>
      </c>
      <c r="AC72" s="351">
        <f>IF(ISERROR(VLOOKUP($D72,원자재구매리스트!$D:$Y,원자재구매리스트!U$1-3,FALSE))=TRUE,0,VLOOKUP($D72,원자재구매리스트!$D:$Y,원자재구매리스트!U$1-3,FALSE))</f>
        <v>0</v>
      </c>
      <c r="AD72" s="354">
        <f>IF(ISERROR(VLOOKUP($D72,원자재구매리스트!$D:$Z,원자재구매리스트!Z$1-3,FALSE))=TRUE,0,VLOOKUP($D72,원자재구매리스트!$D:$Z,원자재구매리스트!Z$1-3,FALSE))</f>
        <v>0</v>
      </c>
      <c r="AE72" s="749">
        <f>IF(ISERROR(VLOOKUP($D72,원자재구매리스트!$D:$Y,원자재구매리스트!X$1-3,FALSE))=TRUE,0,VLOOKUP($D72,원자재구매리스트!$D:$Y,원자재구매리스트!X$1-3,FALSE))</f>
        <v>0</v>
      </c>
      <c r="AF72" s="752">
        <f t="shared" si="10"/>
        <v>0</v>
      </c>
      <c r="AG72" s="752">
        <f t="shared" si="8"/>
        <v>0</v>
      </c>
    </row>
    <row r="73" spans="1:33" s="325" customFormat="1" ht="52.5" customHeight="1">
      <c r="A73" s="331">
        <f t="shared" ref="A73:A87" si="11">IF(A72="NO.",1,A72+1)</f>
        <v>66</v>
      </c>
      <c r="B73" s="349" t="str">
        <f t="shared" ref="B73:B87" si="12">IF(O73="","",MID($J$3,15,100)&amp;$O73)</f>
        <v>DPK-QF-110</v>
      </c>
      <c r="C73" s="304">
        <f t="shared" ref="C73:C87" si="13">IF(C72="순차",1,IF($O72=$O73,$C72+1,1))</f>
        <v>65</v>
      </c>
      <c r="D73" s="304" t="str">
        <f t="shared" ref="D73:D87" si="14">B73&amp;C73</f>
        <v>DPK-QF-11065</v>
      </c>
      <c r="E73" s="392">
        <f t="shared" ref="E73:E87" si="15">IF($C73=1,P73,0)</f>
        <v>0</v>
      </c>
      <c r="F73" s="392">
        <f t="shared" ref="F73:F87" si="16">IF($C73=1,Q73,0)</f>
        <v>0</v>
      </c>
      <c r="G73" s="392">
        <f t="shared" ref="G73:G87" si="17">IF($C73=1,U73,0)</f>
        <v>0</v>
      </c>
      <c r="H73" s="332"/>
      <c r="I73" s="404">
        <f t="shared" ref="I73:I87" si="18">IF(O73="",0,IF(O72=O73,I72,I72+1))</f>
        <v>0</v>
      </c>
      <c r="J73" s="407" t="str">
        <f>IF(ISERROR(VLOOKUP(MID($O73,1,3),CODE!$B:$G,CODE!$C$1,FALSE))=TRUE,"",VLOOKUP(MID($O73,1,3),CODE!$B:$G,CODE!$C$1,FALSE))</f>
        <v/>
      </c>
      <c r="K73" s="377" t="str">
        <f>IF(ISERROR(VLOOKUP(MID($O73,4,2),CODE!$K:$P,CODE!$L$1,FALSE))=TRUE,"",VLOOKUP(MID($O73,4,2),CODE!$K:$P,CODE!$L$1,FALSE))</f>
        <v/>
      </c>
      <c r="L73" s="377" t="str">
        <f>IF(ISERROR(VLOOKUP($B73,기획현황!$D:$BR,기획현황!$R$1+2,FALSE))=TRUE,"",VLOOKUP($B73,기획현황!$D:$BR,기획현황!$R$1+2,FALSE))</f>
        <v/>
      </c>
      <c r="M73" s="380"/>
      <c r="N73" s="377">
        <f>IF(ISERROR(VLOOKUP($A73,원자재구매리스트!$A:$Z,원자재구매리스트!M$1,FALSE))=TRUE,"",VLOOKUP($A73,원자재구매리스트!$A:$Z,원자재구매리스트!M$1,FALSE))</f>
        <v>0</v>
      </c>
      <c r="O73" s="408">
        <f>IF(ISERROR(VLOOKUP($A73,원자재구매리스트!$A:$Z,원자재구매리스트!N$1,FALSE))=TRUE,"",VLOOKUP($A73,원자재구매리스트!$A:$Z,원자재구매리스트!N$1,FALSE))</f>
        <v>0</v>
      </c>
      <c r="P73" s="413">
        <f>IF(B73="",0,SUMIF(기획현황!$D:$D,원자재구매정보!$B73,기획현황!$AF:$AF))</f>
        <v>0</v>
      </c>
      <c r="Q73" s="379" t="str">
        <f>IF(ISERROR(VLOOKUP($B73,기획현황!$D:$BR,기획현황!$AM$1+2,FALSE))=TRUE,"",VLOOKUP($B73,기획현황!$D:$BR,기획현황!$AM$1+2,FALSE))</f>
        <v/>
      </c>
      <c r="R73" s="738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79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9" t="str">
        <f>IF(ISERROR(VLOOKUP($B73,기획현황!$D:$BR,기획현황!$AV$1+2,FALSE))=TRUE,"",VLOOKUP($B73,기획현황!$D:$BR,기획현황!$AV$1+2,FALSE))</f>
        <v/>
      </c>
      <c r="U73" s="443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4">
        <f t="shared" ref="V73:V87" si="19">IF(ISERROR(Q73/(U73*1.1))=TRUE,0,Q73/(U73*1.1))</f>
        <v>0</v>
      </c>
      <c r="W73" s="421" t="str">
        <f>IF(ISERROR(VLOOKUP($B73,기획현황!$D:$BR,기획현황!$AY$1+2,FALSE))=TRUE,"",VLOOKUP($B73,기획현황!$D:$BR,기획현황!$AY$1+2,FALSE))</f>
        <v/>
      </c>
      <c r="X73" s="422" t="str">
        <f>IF(ISERROR(VLOOKUP($B73,기획현황!$D:$BR,기획현황!$BB$1+2,FALSE))=TRUE,"",VLOOKUP($B73,기획현황!$D:$BR,기획현황!$BB$1+2,FALSE))</f>
        <v/>
      </c>
      <c r="Y73" s="428">
        <f>IF(ISERROR(VLOOKUP($D73,원자재구매리스트!$D:$Y,원자재구매리스트!O$1-3,FALSE))=TRUE,0,VLOOKUP($D73,원자재구매리스트!$D:$Y,원자재구매리스트!O$1-3,FALSE))</f>
        <v>0</v>
      </c>
      <c r="Z73" s="352">
        <f>IF(ISERROR(VLOOKUP($D73,원자재구매리스트!$D:$Y,원자재구매리스트!P$1-3,FALSE))=TRUE,0,VLOOKUP($D73,원자재구매리스트!$D:$Y,원자재구매리스트!P$1-3,FALSE))</f>
        <v>0</v>
      </c>
      <c r="AA73" s="353">
        <f>IF(ISERROR(VLOOKUP($D73,원자재구매리스트!$D:$Y,원자재구매리스트!R$1-3,FALSE))=TRUE,0,VLOOKUP($D73,원자재구매리스트!$D:$Y,원자재구매리스트!R$1-3,FALSE))</f>
        <v>0</v>
      </c>
      <c r="AB73" s="353">
        <f>IF(ISERROR(VLOOKUP($D73,원자재구매리스트!$D:$Y,원자재구매리스트!T$1-3,FALSE))=TRUE,0,VLOOKUP($D73,원자재구매리스트!$D:$Y,원자재구매리스트!T$1-3,FALSE))</f>
        <v>0</v>
      </c>
      <c r="AC73" s="351">
        <f>IF(ISERROR(VLOOKUP($D73,원자재구매리스트!$D:$Y,원자재구매리스트!U$1-3,FALSE))=TRUE,0,VLOOKUP($D73,원자재구매리스트!$D:$Y,원자재구매리스트!U$1-3,FALSE))</f>
        <v>0</v>
      </c>
      <c r="AD73" s="354">
        <f>IF(ISERROR(VLOOKUP($D73,원자재구매리스트!$D:$Z,원자재구매리스트!Z$1-3,FALSE))=TRUE,0,VLOOKUP($D73,원자재구매리스트!$D:$Z,원자재구매리스트!Z$1-3,FALSE))</f>
        <v>0</v>
      </c>
      <c r="AE73" s="749">
        <f>IF(ISERROR(VLOOKUP($D73,원자재구매리스트!$D:$Y,원자재구매리스트!X$1-3,FALSE))=TRUE,0,VLOOKUP($D73,원자재구매리스트!$D:$Y,원자재구매리스트!X$1-3,FALSE))</f>
        <v>0</v>
      </c>
      <c r="AF73" s="752">
        <f t="shared" ref="AF73:AF87" si="20">(AB73*1.1)*AE73</f>
        <v>0</v>
      </c>
      <c r="AG73" s="752">
        <f t="shared" ref="AG73:AG87" si="21">(AB73*1.1)*AD73</f>
        <v>0</v>
      </c>
    </row>
    <row r="74" spans="1:33" s="325" customFormat="1" ht="52.5" customHeight="1">
      <c r="A74" s="331">
        <f t="shared" si="11"/>
        <v>67</v>
      </c>
      <c r="B74" s="349" t="str">
        <f t="shared" si="12"/>
        <v>DPK-QF-110</v>
      </c>
      <c r="C74" s="304">
        <f t="shared" si="13"/>
        <v>66</v>
      </c>
      <c r="D74" s="304" t="str">
        <f t="shared" si="14"/>
        <v>DPK-QF-11066</v>
      </c>
      <c r="E74" s="392">
        <f t="shared" si="15"/>
        <v>0</v>
      </c>
      <c r="F74" s="392">
        <f t="shared" si="16"/>
        <v>0</v>
      </c>
      <c r="G74" s="392">
        <f t="shared" si="17"/>
        <v>0</v>
      </c>
      <c r="H74" s="332"/>
      <c r="I74" s="404">
        <f t="shared" si="18"/>
        <v>0</v>
      </c>
      <c r="J74" s="407" t="str">
        <f>IF(ISERROR(VLOOKUP(MID($O74,1,3),CODE!$B:$G,CODE!$C$1,FALSE))=TRUE,"",VLOOKUP(MID($O74,1,3),CODE!$B:$G,CODE!$C$1,FALSE))</f>
        <v/>
      </c>
      <c r="K74" s="377" t="str">
        <f>IF(ISERROR(VLOOKUP(MID($O74,4,2),CODE!$K:$P,CODE!$L$1,FALSE))=TRUE,"",VLOOKUP(MID($O74,4,2),CODE!$K:$P,CODE!$L$1,FALSE))</f>
        <v/>
      </c>
      <c r="L74" s="377" t="str">
        <f>IF(ISERROR(VLOOKUP($B74,기획현황!$D:$BR,기획현황!$R$1+2,FALSE))=TRUE,"",VLOOKUP($B74,기획현황!$D:$BR,기획현황!$R$1+2,FALSE))</f>
        <v/>
      </c>
      <c r="M74" s="380"/>
      <c r="N74" s="377">
        <f>IF(ISERROR(VLOOKUP($A74,원자재구매리스트!$A:$Z,원자재구매리스트!M$1,FALSE))=TRUE,"",VLOOKUP($A74,원자재구매리스트!$A:$Z,원자재구매리스트!M$1,FALSE))</f>
        <v>0</v>
      </c>
      <c r="O74" s="408">
        <f>IF(ISERROR(VLOOKUP($A74,원자재구매리스트!$A:$Z,원자재구매리스트!N$1,FALSE))=TRUE,"",VLOOKUP($A74,원자재구매리스트!$A:$Z,원자재구매리스트!N$1,FALSE))</f>
        <v>0</v>
      </c>
      <c r="P74" s="413">
        <f>IF(B74="",0,SUMIF(기획현황!$D:$D,원자재구매정보!$B74,기획현황!$AF:$AF))</f>
        <v>0</v>
      </c>
      <c r="Q74" s="379" t="str">
        <f>IF(ISERROR(VLOOKUP($B74,기획현황!$D:$BR,기획현황!$AM$1+2,FALSE))=TRUE,"",VLOOKUP($B74,기획현황!$D:$BR,기획현황!$AM$1+2,FALSE))</f>
        <v/>
      </c>
      <c r="R74" s="738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79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9" t="str">
        <f>IF(ISERROR(VLOOKUP($B74,기획현황!$D:$BR,기획현황!$AV$1+2,FALSE))=TRUE,"",VLOOKUP($B74,기획현황!$D:$BR,기획현황!$AV$1+2,FALSE))</f>
        <v/>
      </c>
      <c r="U74" s="443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4">
        <f t="shared" si="19"/>
        <v>0</v>
      </c>
      <c r="W74" s="421" t="str">
        <f>IF(ISERROR(VLOOKUP($B74,기획현황!$D:$BR,기획현황!$AY$1+2,FALSE))=TRUE,"",VLOOKUP($B74,기획현황!$D:$BR,기획현황!$AY$1+2,FALSE))</f>
        <v/>
      </c>
      <c r="X74" s="422" t="str">
        <f>IF(ISERROR(VLOOKUP($B74,기획현황!$D:$BR,기획현황!$BB$1+2,FALSE))=TRUE,"",VLOOKUP($B74,기획현황!$D:$BR,기획현황!$BB$1+2,FALSE))</f>
        <v/>
      </c>
      <c r="Y74" s="428">
        <f>IF(ISERROR(VLOOKUP($D74,원자재구매리스트!$D:$Y,원자재구매리스트!O$1-3,FALSE))=TRUE,0,VLOOKUP($D74,원자재구매리스트!$D:$Y,원자재구매리스트!O$1-3,FALSE))</f>
        <v>0</v>
      </c>
      <c r="Z74" s="352">
        <f>IF(ISERROR(VLOOKUP($D74,원자재구매리스트!$D:$Y,원자재구매리스트!P$1-3,FALSE))=TRUE,0,VLOOKUP($D74,원자재구매리스트!$D:$Y,원자재구매리스트!P$1-3,FALSE))</f>
        <v>0</v>
      </c>
      <c r="AA74" s="353">
        <f>IF(ISERROR(VLOOKUP($D74,원자재구매리스트!$D:$Y,원자재구매리스트!R$1-3,FALSE))=TRUE,0,VLOOKUP($D74,원자재구매리스트!$D:$Y,원자재구매리스트!R$1-3,FALSE))</f>
        <v>0</v>
      </c>
      <c r="AB74" s="353">
        <f>IF(ISERROR(VLOOKUP($D74,원자재구매리스트!$D:$Y,원자재구매리스트!T$1-3,FALSE))=TRUE,0,VLOOKUP($D74,원자재구매리스트!$D:$Y,원자재구매리스트!T$1-3,FALSE))</f>
        <v>0</v>
      </c>
      <c r="AC74" s="351">
        <f>IF(ISERROR(VLOOKUP($D74,원자재구매리스트!$D:$Y,원자재구매리스트!U$1-3,FALSE))=TRUE,0,VLOOKUP($D74,원자재구매리스트!$D:$Y,원자재구매리스트!U$1-3,FALSE))</f>
        <v>0</v>
      </c>
      <c r="AD74" s="354">
        <f>IF(ISERROR(VLOOKUP($D74,원자재구매리스트!$D:$Z,원자재구매리스트!Z$1-3,FALSE))=TRUE,0,VLOOKUP($D74,원자재구매리스트!$D:$Z,원자재구매리스트!Z$1-3,FALSE))</f>
        <v>0</v>
      </c>
      <c r="AE74" s="749">
        <f>IF(ISERROR(VLOOKUP($D74,원자재구매리스트!$D:$Y,원자재구매리스트!X$1-3,FALSE))=TRUE,0,VLOOKUP($D74,원자재구매리스트!$D:$Y,원자재구매리스트!X$1-3,FALSE))</f>
        <v>0</v>
      </c>
      <c r="AF74" s="752">
        <f t="shared" si="20"/>
        <v>0</v>
      </c>
      <c r="AG74" s="752">
        <f t="shared" si="21"/>
        <v>0</v>
      </c>
    </row>
    <row r="75" spans="1:33" s="325" customFormat="1" ht="52.5" customHeight="1">
      <c r="A75" s="331">
        <f t="shared" si="11"/>
        <v>68</v>
      </c>
      <c r="B75" s="349" t="str">
        <f t="shared" si="12"/>
        <v>DPK-QF-110</v>
      </c>
      <c r="C75" s="304">
        <f t="shared" si="13"/>
        <v>67</v>
      </c>
      <c r="D75" s="304" t="str">
        <f t="shared" si="14"/>
        <v>DPK-QF-11067</v>
      </c>
      <c r="E75" s="392">
        <f t="shared" si="15"/>
        <v>0</v>
      </c>
      <c r="F75" s="392">
        <f t="shared" si="16"/>
        <v>0</v>
      </c>
      <c r="G75" s="392">
        <f t="shared" si="17"/>
        <v>0</v>
      </c>
      <c r="H75" s="332"/>
      <c r="I75" s="404">
        <f t="shared" si="18"/>
        <v>0</v>
      </c>
      <c r="J75" s="407" t="str">
        <f>IF(ISERROR(VLOOKUP(MID($O75,1,3),CODE!$B:$G,CODE!$C$1,FALSE))=TRUE,"",VLOOKUP(MID($O75,1,3),CODE!$B:$G,CODE!$C$1,FALSE))</f>
        <v/>
      </c>
      <c r="K75" s="377" t="str">
        <f>IF(ISERROR(VLOOKUP(MID($O75,4,2),CODE!$K:$P,CODE!$L$1,FALSE))=TRUE,"",VLOOKUP(MID($O75,4,2),CODE!$K:$P,CODE!$L$1,FALSE))</f>
        <v/>
      </c>
      <c r="L75" s="377" t="str">
        <f>IF(ISERROR(VLOOKUP($B75,기획현황!$D:$BR,기획현황!$R$1+2,FALSE))=TRUE,"",VLOOKUP($B75,기획현황!$D:$BR,기획현황!$R$1+2,FALSE))</f>
        <v/>
      </c>
      <c r="M75" s="380"/>
      <c r="N75" s="377">
        <f>IF(ISERROR(VLOOKUP($A75,원자재구매리스트!$A:$Z,원자재구매리스트!M$1,FALSE))=TRUE,"",VLOOKUP($A75,원자재구매리스트!$A:$Z,원자재구매리스트!M$1,FALSE))</f>
        <v>0</v>
      </c>
      <c r="O75" s="408">
        <f>IF(ISERROR(VLOOKUP($A75,원자재구매리스트!$A:$Z,원자재구매리스트!N$1,FALSE))=TRUE,"",VLOOKUP($A75,원자재구매리스트!$A:$Z,원자재구매리스트!N$1,FALSE))</f>
        <v>0</v>
      </c>
      <c r="P75" s="413">
        <f>IF(B75="",0,SUMIF(기획현황!$D:$D,원자재구매정보!$B75,기획현황!$AF:$AF))</f>
        <v>0</v>
      </c>
      <c r="Q75" s="379" t="str">
        <f>IF(ISERROR(VLOOKUP($B75,기획현황!$D:$BR,기획현황!$AM$1+2,FALSE))=TRUE,"",VLOOKUP($B75,기획현황!$D:$BR,기획현황!$AM$1+2,FALSE))</f>
        <v/>
      </c>
      <c r="R75" s="738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79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9" t="str">
        <f>IF(ISERROR(VLOOKUP($B75,기획현황!$D:$BR,기획현황!$AV$1+2,FALSE))=TRUE,"",VLOOKUP($B75,기획현황!$D:$BR,기획현황!$AV$1+2,FALSE))</f>
        <v/>
      </c>
      <c r="U75" s="443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4">
        <f t="shared" si="19"/>
        <v>0</v>
      </c>
      <c r="W75" s="421" t="str">
        <f>IF(ISERROR(VLOOKUP($B75,기획현황!$D:$BR,기획현황!$AY$1+2,FALSE))=TRUE,"",VLOOKUP($B75,기획현황!$D:$BR,기획현황!$AY$1+2,FALSE))</f>
        <v/>
      </c>
      <c r="X75" s="422" t="str">
        <f>IF(ISERROR(VLOOKUP($B75,기획현황!$D:$BR,기획현황!$BB$1+2,FALSE))=TRUE,"",VLOOKUP($B75,기획현황!$D:$BR,기획현황!$BB$1+2,FALSE))</f>
        <v/>
      </c>
      <c r="Y75" s="428">
        <f>IF(ISERROR(VLOOKUP($D75,원자재구매리스트!$D:$Y,원자재구매리스트!O$1-3,FALSE))=TRUE,0,VLOOKUP($D75,원자재구매리스트!$D:$Y,원자재구매리스트!O$1-3,FALSE))</f>
        <v>0</v>
      </c>
      <c r="Z75" s="352">
        <f>IF(ISERROR(VLOOKUP($D75,원자재구매리스트!$D:$Y,원자재구매리스트!P$1-3,FALSE))=TRUE,0,VLOOKUP($D75,원자재구매리스트!$D:$Y,원자재구매리스트!P$1-3,FALSE))</f>
        <v>0</v>
      </c>
      <c r="AA75" s="353">
        <f>IF(ISERROR(VLOOKUP($D75,원자재구매리스트!$D:$Y,원자재구매리스트!R$1-3,FALSE))=TRUE,0,VLOOKUP($D75,원자재구매리스트!$D:$Y,원자재구매리스트!R$1-3,FALSE))</f>
        <v>0</v>
      </c>
      <c r="AB75" s="353">
        <f>IF(ISERROR(VLOOKUP($D75,원자재구매리스트!$D:$Y,원자재구매리스트!T$1-3,FALSE))=TRUE,0,VLOOKUP($D75,원자재구매리스트!$D:$Y,원자재구매리스트!T$1-3,FALSE))</f>
        <v>0</v>
      </c>
      <c r="AC75" s="351">
        <f>IF(ISERROR(VLOOKUP($D75,원자재구매리스트!$D:$Y,원자재구매리스트!U$1-3,FALSE))=TRUE,0,VLOOKUP($D75,원자재구매리스트!$D:$Y,원자재구매리스트!U$1-3,FALSE))</f>
        <v>0</v>
      </c>
      <c r="AD75" s="354">
        <f>IF(ISERROR(VLOOKUP($D75,원자재구매리스트!$D:$Z,원자재구매리스트!Z$1-3,FALSE))=TRUE,0,VLOOKUP($D75,원자재구매리스트!$D:$Z,원자재구매리스트!Z$1-3,FALSE))</f>
        <v>0</v>
      </c>
      <c r="AE75" s="749">
        <f>IF(ISERROR(VLOOKUP($D75,원자재구매리스트!$D:$Y,원자재구매리스트!X$1-3,FALSE))=TRUE,0,VLOOKUP($D75,원자재구매리스트!$D:$Y,원자재구매리스트!X$1-3,FALSE))</f>
        <v>0</v>
      </c>
      <c r="AF75" s="752">
        <f t="shared" si="20"/>
        <v>0</v>
      </c>
      <c r="AG75" s="752">
        <f t="shared" si="21"/>
        <v>0</v>
      </c>
    </row>
    <row r="76" spans="1:33" s="325" customFormat="1" ht="52.5" customHeight="1">
      <c r="A76" s="331">
        <f t="shared" si="11"/>
        <v>69</v>
      </c>
      <c r="B76" s="349" t="str">
        <f t="shared" si="12"/>
        <v>DPK-QF-110</v>
      </c>
      <c r="C76" s="304">
        <f t="shared" si="13"/>
        <v>68</v>
      </c>
      <c r="D76" s="304" t="str">
        <f t="shared" si="14"/>
        <v>DPK-QF-11068</v>
      </c>
      <c r="E76" s="392">
        <f t="shared" si="15"/>
        <v>0</v>
      </c>
      <c r="F76" s="392">
        <f t="shared" si="16"/>
        <v>0</v>
      </c>
      <c r="G76" s="392">
        <f t="shared" si="17"/>
        <v>0</v>
      </c>
      <c r="H76" s="332"/>
      <c r="I76" s="404">
        <f t="shared" si="18"/>
        <v>0</v>
      </c>
      <c r="J76" s="407" t="str">
        <f>IF(ISERROR(VLOOKUP(MID($O76,1,3),CODE!$B:$G,CODE!$C$1,FALSE))=TRUE,"",VLOOKUP(MID($O76,1,3),CODE!$B:$G,CODE!$C$1,FALSE))</f>
        <v/>
      </c>
      <c r="K76" s="377" t="str">
        <f>IF(ISERROR(VLOOKUP(MID($O76,4,2),CODE!$K:$P,CODE!$L$1,FALSE))=TRUE,"",VLOOKUP(MID($O76,4,2),CODE!$K:$P,CODE!$L$1,FALSE))</f>
        <v/>
      </c>
      <c r="L76" s="377" t="str">
        <f>IF(ISERROR(VLOOKUP($B76,기획현황!$D:$BR,기획현황!$R$1+2,FALSE))=TRUE,"",VLOOKUP($B76,기획현황!$D:$BR,기획현황!$R$1+2,FALSE))</f>
        <v/>
      </c>
      <c r="M76" s="380"/>
      <c r="N76" s="377">
        <f>IF(ISERROR(VLOOKUP($A76,원자재구매리스트!$A:$Z,원자재구매리스트!M$1,FALSE))=TRUE,"",VLOOKUP($A76,원자재구매리스트!$A:$Z,원자재구매리스트!M$1,FALSE))</f>
        <v>0</v>
      </c>
      <c r="O76" s="408">
        <f>IF(ISERROR(VLOOKUP($A76,원자재구매리스트!$A:$Z,원자재구매리스트!N$1,FALSE))=TRUE,"",VLOOKUP($A76,원자재구매리스트!$A:$Z,원자재구매리스트!N$1,FALSE))</f>
        <v>0</v>
      </c>
      <c r="P76" s="413">
        <f>IF(B76="",0,SUMIF(기획현황!$D:$D,원자재구매정보!$B76,기획현황!$AF:$AF))</f>
        <v>0</v>
      </c>
      <c r="Q76" s="379" t="str">
        <f>IF(ISERROR(VLOOKUP($B76,기획현황!$D:$BR,기획현황!$AM$1+2,FALSE))=TRUE,"",VLOOKUP($B76,기획현황!$D:$BR,기획현황!$AM$1+2,FALSE))</f>
        <v/>
      </c>
      <c r="R76" s="738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79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9" t="str">
        <f>IF(ISERROR(VLOOKUP($B76,기획현황!$D:$BR,기획현황!$AV$1+2,FALSE))=TRUE,"",VLOOKUP($B76,기획현황!$D:$BR,기획현황!$AV$1+2,FALSE))</f>
        <v/>
      </c>
      <c r="U76" s="443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4">
        <f t="shared" si="19"/>
        <v>0</v>
      </c>
      <c r="W76" s="421" t="str">
        <f>IF(ISERROR(VLOOKUP($B76,기획현황!$D:$BR,기획현황!$AY$1+2,FALSE))=TRUE,"",VLOOKUP($B76,기획현황!$D:$BR,기획현황!$AY$1+2,FALSE))</f>
        <v/>
      </c>
      <c r="X76" s="422" t="str">
        <f>IF(ISERROR(VLOOKUP($B76,기획현황!$D:$BR,기획현황!$BB$1+2,FALSE))=TRUE,"",VLOOKUP($B76,기획현황!$D:$BR,기획현황!$BB$1+2,FALSE))</f>
        <v/>
      </c>
      <c r="Y76" s="428">
        <f>IF(ISERROR(VLOOKUP($D76,원자재구매리스트!$D:$Y,원자재구매리스트!O$1-3,FALSE))=TRUE,0,VLOOKUP($D76,원자재구매리스트!$D:$Y,원자재구매리스트!O$1-3,FALSE))</f>
        <v>0</v>
      </c>
      <c r="Z76" s="352">
        <f>IF(ISERROR(VLOOKUP($D76,원자재구매리스트!$D:$Y,원자재구매리스트!P$1-3,FALSE))=TRUE,0,VLOOKUP($D76,원자재구매리스트!$D:$Y,원자재구매리스트!P$1-3,FALSE))</f>
        <v>0</v>
      </c>
      <c r="AA76" s="353">
        <f>IF(ISERROR(VLOOKUP($D76,원자재구매리스트!$D:$Y,원자재구매리스트!R$1-3,FALSE))=TRUE,0,VLOOKUP($D76,원자재구매리스트!$D:$Y,원자재구매리스트!R$1-3,FALSE))</f>
        <v>0</v>
      </c>
      <c r="AB76" s="353">
        <f>IF(ISERROR(VLOOKUP($D76,원자재구매리스트!$D:$Y,원자재구매리스트!T$1-3,FALSE))=TRUE,0,VLOOKUP($D76,원자재구매리스트!$D:$Y,원자재구매리스트!T$1-3,FALSE))</f>
        <v>0</v>
      </c>
      <c r="AC76" s="351">
        <f>IF(ISERROR(VLOOKUP($D76,원자재구매리스트!$D:$Y,원자재구매리스트!U$1-3,FALSE))=TRUE,0,VLOOKUP($D76,원자재구매리스트!$D:$Y,원자재구매리스트!U$1-3,FALSE))</f>
        <v>0</v>
      </c>
      <c r="AD76" s="354">
        <f>IF(ISERROR(VLOOKUP($D76,원자재구매리스트!$D:$Z,원자재구매리스트!Z$1-3,FALSE))=TRUE,0,VLOOKUP($D76,원자재구매리스트!$D:$Z,원자재구매리스트!Z$1-3,FALSE))</f>
        <v>0</v>
      </c>
      <c r="AE76" s="749">
        <f>IF(ISERROR(VLOOKUP($D76,원자재구매리스트!$D:$Y,원자재구매리스트!X$1-3,FALSE))=TRUE,0,VLOOKUP($D76,원자재구매리스트!$D:$Y,원자재구매리스트!X$1-3,FALSE))</f>
        <v>0</v>
      </c>
      <c r="AF76" s="752">
        <f t="shared" si="20"/>
        <v>0</v>
      </c>
      <c r="AG76" s="752">
        <f t="shared" si="21"/>
        <v>0</v>
      </c>
    </row>
    <row r="77" spans="1:33" s="325" customFormat="1" ht="52.5" customHeight="1">
      <c r="A77" s="331">
        <f t="shared" si="11"/>
        <v>70</v>
      </c>
      <c r="B77" s="349" t="str">
        <f t="shared" si="12"/>
        <v>DPK-QF-110</v>
      </c>
      <c r="C77" s="304">
        <f t="shared" si="13"/>
        <v>69</v>
      </c>
      <c r="D77" s="304" t="str">
        <f t="shared" si="14"/>
        <v>DPK-QF-11069</v>
      </c>
      <c r="E77" s="392">
        <f t="shared" si="15"/>
        <v>0</v>
      </c>
      <c r="F77" s="392">
        <f t="shared" si="16"/>
        <v>0</v>
      </c>
      <c r="G77" s="392">
        <f t="shared" si="17"/>
        <v>0</v>
      </c>
      <c r="H77" s="332"/>
      <c r="I77" s="404">
        <f t="shared" si="18"/>
        <v>0</v>
      </c>
      <c r="J77" s="407" t="str">
        <f>IF(ISERROR(VLOOKUP(MID($O77,1,3),CODE!$B:$G,CODE!$C$1,FALSE))=TRUE,"",VLOOKUP(MID($O77,1,3),CODE!$B:$G,CODE!$C$1,FALSE))</f>
        <v/>
      </c>
      <c r="K77" s="377" t="str">
        <f>IF(ISERROR(VLOOKUP(MID($O77,4,2),CODE!$K:$P,CODE!$L$1,FALSE))=TRUE,"",VLOOKUP(MID($O77,4,2),CODE!$K:$P,CODE!$L$1,FALSE))</f>
        <v/>
      </c>
      <c r="L77" s="377" t="str">
        <f>IF(ISERROR(VLOOKUP($B77,기획현황!$D:$BR,기획현황!$R$1+2,FALSE))=TRUE,"",VLOOKUP($B77,기획현황!$D:$BR,기획현황!$R$1+2,FALSE))</f>
        <v/>
      </c>
      <c r="M77" s="380"/>
      <c r="N77" s="377">
        <f>IF(ISERROR(VLOOKUP($A77,원자재구매리스트!$A:$Z,원자재구매리스트!M$1,FALSE))=TRUE,"",VLOOKUP($A77,원자재구매리스트!$A:$Z,원자재구매리스트!M$1,FALSE))</f>
        <v>0</v>
      </c>
      <c r="O77" s="408">
        <f>IF(ISERROR(VLOOKUP($A77,원자재구매리스트!$A:$Z,원자재구매리스트!N$1,FALSE))=TRUE,"",VLOOKUP($A77,원자재구매리스트!$A:$Z,원자재구매리스트!N$1,FALSE))</f>
        <v>0</v>
      </c>
      <c r="P77" s="413">
        <f>IF(B77="",0,SUMIF(기획현황!$D:$D,원자재구매정보!$B77,기획현황!$AF:$AF))</f>
        <v>0</v>
      </c>
      <c r="Q77" s="379" t="str">
        <f>IF(ISERROR(VLOOKUP($B77,기획현황!$D:$BR,기획현황!$AM$1+2,FALSE))=TRUE,"",VLOOKUP($B77,기획현황!$D:$BR,기획현황!$AM$1+2,FALSE))</f>
        <v/>
      </c>
      <c r="R77" s="738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79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9" t="str">
        <f>IF(ISERROR(VLOOKUP($B77,기획현황!$D:$BR,기획현황!$AV$1+2,FALSE))=TRUE,"",VLOOKUP($B77,기획현황!$D:$BR,기획현황!$AV$1+2,FALSE))</f>
        <v/>
      </c>
      <c r="U77" s="443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4">
        <f t="shared" si="19"/>
        <v>0</v>
      </c>
      <c r="W77" s="421" t="str">
        <f>IF(ISERROR(VLOOKUP($B77,기획현황!$D:$BR,기획현황!$AY$1+2,FALSE))=TRUE,"",VLOOKUP($B77,기획현황!$D:$BR,기획현황!$AY$1+2,FALSE))</f>
        <v/>
      </c>
      <c r="X77" s="422" t="str">
        <f>IF(ISERROR(VLOOKUP($B77,기획현황!$D:$BR,기획현황!$BB$1+2,FALSE))=TRUE,"",VLOOKUP($B77,기획현황!$D:$BR,기획현황!$BB$1+2,FALSE))</f>
        <v/>
      </c>
      <c r="Y77" s="428">
        <f>IF(ISERROR(VLOOKUP($D77,원자재구매리스트!$D:$Y,원자재구매리스트!O$1-3,FALSE))=TRUE,0,VLOOKUP($D77,원자재구매리스트!$D:$Y,원자재구매리스트!O$1-3,FALSE))</f>
        <v>0</v>
      </c>
      <c r="Z77" s="352">
        <f>IF(ISERROR(VLOOKUP($D77,원자재구매리스트!$D:$Y,원자재구매리스트!P$1-3,FALSE))=TRUE,0,VLOOKUP($D77,원자재구매리스트!$D:$Y,원자재구매리스트!P$1-3,FALSE))</f>
        <v>0</v>
      </c>
      <c r="AA77" s="353">
        <f>IF(ISERROR(VLOOKUP($D77,원자재구매리스트!$D:$Y,원자재구매리스트!R$1-3,FALSE))=TRUE,0,VLOOKUP($D77,원자재구매리스트!$D:$Y,원자재구매리스트!R$1-3,FALSE))</f>
        <v>0</v>
      </c>
      <c r="AB77" s="353">
        <f>IF(ISERROR(VLOOKUP($D77,원자재구매리스트!$D:$Y,원자재구매리스트!T$1-3,FALSE))=TRUE,0,VLOOKUP($D77,원자재구매리스트!$D:$Y,원자재구매리스트!T$1-3,FALSE))</f>
        <v>0</v>
      </c>
      <c r="AC77" s="351">
        <f>IF(ISERROR(VLOOKUP($D77,원자재구매리스트!$D:$Y,원자재구매리스트!U$1-3,FALSE))=TRUE,0,VLOOKUP($D77,원자재구매리스트!$D:$Y,원자재구매리스트!U$1-3,FALSE))</f>
        <v>0</v>
      </c>
      <c r="AD77" s="354">
        <f>IF(ISERROR(VLOOKUP($D77,원자재구매리스트!$D:$Z,원자재구매리스트!Z$1-3,FALSE))=TRUE,0,VLOOKUP($D77,원자재구매리스트!$D:$Z,원자재구매리스트!Z$1-3,FALSE))</f>
        <v>0</v>
      </c>
      <c r="AE77" s="749">
        <f>IF(ISERROR(VLOOKUP($D77,원자재구매리스트!$D:$Y,원자재구매리스트!X$1-3,FALSE))=TRUE,0,VLOOKUP($D77,원자재구매리스트!$D:$Y,원자재구매리스트!X$1-3,FALSE))</f>
        <v>0</v>
      </c>
      <c r="AF77" s="752">
        <f t="shared" si="20"/>
        <v>0</v>
      </c>
      <c r="AG77" s="752">
        <f t="shared" si="21"/>
        <v>0</v>
      </c>
    </row>
    <row r="78" spans="1:33" s="325" customFormat="1" ht="52.5" customHeight="1">
      <c r="A78" s="331">
        <f t="shared" si="11"/>
        <v>71</v>
      </c>
      <c r="B78" s="349" t="str">
        <f t="shared" si="12"/>
        <v/>
      </c>
      <c r="C78" s="304">
        <f t="shared" si="13"/>
        <v>1</v>
      </c>
      <c r="D78" s="304" t="str">
        <f t="shared" si="14"/>
        <v>1</v>
      </c>
      <c r="E78" s="392">
        <f t="shared" si="15"/>
        <v>0</v>
      </c>
      <c r="F78" s="392">
        <f t="shared" si="16"/>
        <v>0</v>
      </c>
      <c r="G78" s="392">
        <f t="shared" si="17"/>
        <v>0</v>
      </c>
      <c r="H78" s="332"/>
      <c r="I78" s="404">
        <f t="shared" si="18"/>
        <v>0</v>
      </c>
      <c r="J78" s="407" t="str">
        <f>IF(ISERROR(VLOOKUP(MID($O78,1,3),CODE!$B:$G,CODE!$C$1,FALSE))=TRUE,"",VLOOKUP(MID($O78,1,3),CODE!$B:$G,CODE!$C$1,FALSE))</f>
        <v/>
      </c>
      <c r="K78" s="377" t="str">
        <f>IF(ISERROR(VLOOKUP(MID($O78,4,2),CODE!$K:$P,CODE!$L$1,FALSE))=TRUE,"",VLOOKUP(MID($O78,4,2),CODE!$K:$P,CODE!$L$1,FALSE))</f>
        <v/>
      </c>
      <c r="L78" s="377">
        <f>IF(ISERROR(VLOOKUP($B78,기획현황!$D:$BR,기획현황!$R$1+2,FALSE))=TRUE,"",VLOOKUP($B78,기획현황!$D:$BR,기획현황!$R$1+2,FALSE))</f>
        <v>0</v>
      </c>
      <c r="M78" s="380"/>
      <c r="N78" s="377" t="str">
        <f>IF(ISERROR(VLOOKUP($A78,원자재구매리스트!$A:$Z,원자재구매리스트!M$1,FALSE))=TRUE,"",VLOOKUP($A78,원자재구매리스트!$A:$Z,원자재구매리스트!M$1,FALSE))</f>
        <v/>
      </c>
      <c r="O78" s="408" t="str">
        <f>IF(ISERROR(VLOOKUP($A78,원자재구매리스트!$A:$Z,원자재구매리스트!N$1,FALSE))=TRUE,"",VLOOKUP($A78,원자재구매리스트!$A:$Z,원자재구매리스트!N$1,FALSE))</f>
        <v/>
      </c>
      <c r="P78" s="413">
        <f>IF(B78="",0,SUMIF(기획현황!$D:$D,원자재구매정보!$B78,기획현황!$AF:$AF))</f>
        <v>0</v>
      </c>
      <c r="Q78" s="379">
        <f>IF(ISERROR(VLOOKUP($B78,기획현황!$D:$BR,기획현황!$AM$1+2,FALSE))=TRUE,"",VLOOKUP($B78,기획현황!$D:$BR,기획현황!$AM$1+2,FALSE))</f>
        <v>0</v>
      </c>
      <c r="R78" s="738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79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9">
        <f>IF(ISERROR(VLOOKUP($B78,기획현황!$D:$BR,기획현황!$AV$1+2,FALSE))=TRUE,"",VLOOKUP($B78,기획현황!$D:$BR,기획현황!$AV$1+2,FALSE))</f>
        <v>0</v>
      </c>
      <c r="U78" s="443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4">
        <f t="shared" si="19"/>
        <v>0</v>
      </c>
      <c r="W78" s="421">
        <f>IF(ISERROR(VLOOKUP($B78,기획현황!$D:$BR,기획현황!$AY$1+2,FALSE))=TRUE,"",VLOOKUP($B78,기획현황!$D:$BR,기획현황!$AY$1+2,FALSE))</f>
        <v>0</v>
      </c>
      <c r="X78" s="422">
        <f>IF(ISERROR(VLOOKUP($B78,기획현황!$D:$BR,기획현황!$BB$1+2,FALSE))=TRUE,"",VLOOKUP($B78,기획현황!$D:$BR,기획현황!$BB$1+2,FALSE))</f>
        <v>0</v>
      </c>
      <c r="Y78" s="428">
        <f>IF(ISERROR(VLOOKUP($D78,원자재구매리스트!$D:$Y,원자재구매리스트!O$1-3,FALSE))=TRUE,0,VLOOKUP($D78,원자재구매리스트!$D:$Y,원자재구매리스트!O$1-3,FALSE))</f>
        <v>0</v>
      </c>
      <c r="Z78" s="352">
        <f>IF(ISERROR(VLOOKUP($D78,원자재구매리스트!$D:$Y,원자재구매리스트!P$1-3,FALSE))=TRUE,0,VLOOKUP($D78,원자재구매리스트!$D:$Y,원자재구매리스트!P$1-3,FALSE))</f>
        <v>0</v>
      </c>
      <c r="AA78" s="353">
        <f>IF(ISERROR(VLOOKUP($D78,원자재구매리스트!$D:$Y,원자재구매리스트!R$1-3,FALSE))=TRUE,0,VLOOKUP($D78,원자재구매리스트!$D:$Y,원자재구매리스트!R$1-3,FALSE))</f>
        <v>0</v>
      </c>
      <c r="AB78" s="353">
        <f>IF(ISERROR(VLOOKUP($D78,원자재구매리스트!$D:$Y,원자재구매리스트!T$1-3,FALSE))=TRUE,0,VLOOKUP($D78,원자재구매리스트!$D:$Y,원자재구매리스트!T$1-3,FALSE))</f>
        <v>0</v>
      </c>
      <c r="AC78" s="351">
        <f>IF(ISERROR(VLOOKUP($D78,원자재구매리스트!$D:$Y,원자재구매리스트!U$1-3,FALSE))=TRUE,0,VLOOKUP($D78,원자재구매리스트!$D:$Y,원자재구매리스트!U$1-3,FALSE))</f>
        <v>0</v>
      </c>
      <c r="AD78" s="354">
        <f>IF(ISERROR(VLOOKUP($D78,원자재구매리스트!$D:$Z,원자재구매리스트!Z$1-3,FALSE))=TRUE,0,VLOOKUP($D78,원자재구매리스트!$D:$Z,원자재구매리스트!Z$1-3,FALSE))</f>
        <v>0</v>
      </c>
      <c r="AE78" s="749">
        <f>IF(ISERROR(VLOOKUP($D78,원자재구매리스트!$D:$Y,원자재구매리스트!X$1-3,FALSE))=TRUE,0,VLOOKUP($D78,원자재구매리스트!$D:$Y,원자재구매리스트!X$1-3,FALSE))</f>
        <v>0</v>
      </c>
      <c r="AF78" s="752">
        <f t="shared" si="20"/>
        <v>0</v>
      </c>
      <c r="AG78" s="752">
        <f t="shared" si="21"/>
        <v>0</v>
      </c>
    </row>
    <row r="79" spans="1:33" s="325" customFormat="1" ht="52.5" customHeight="1">
      <c r="A79" s="331">
        <f t="shared" si="11"/>
        <v>72</v>
      </c>
      <c r="B79" s="349" t="str">
        <f t="shared" si="12"/>
        <v/>
      </c>
      <c r="C79" s="304">
        <f t="shared" si="13"/>
        <v>2</v>
      </c>
      <c r="D79" s="304" t="str">
        <f t="shared" si="14"/>
        <v>2</v>
      </c>
      <c r="E79" s="392">
        <f t="shared" si="15"/>
        <v>0</v>
      </c>
      <c r="F79" s="392">
        <f t="shared" si="16"/>
        <v>0</v>
      </c>
      <c r="G79" s="392">
        <f t="shared" si="17"/>
        <v>0</v>
      </c>
      <c r="H79" s="332"/>
      <c r="I79" s="404">
        <f t="shared" si="18"/>
        <v>0</v>
      </c>
      <c r="J79" s="407" t="str">
        <f>IF(ISERROR(VLOOKUP(MID($O79,1,3),CODE!$B:$G,CODE!$C$1,FALSE))=TRUE,"",VLOOKUP(MID($O79,1,3),CODE!$B:$G,CODE!$C$1,FALSE))</f>
        <v/>
      </c>
      <c r="K79" s="377" t="str">
        <f>IF(ISERROR(VLOOKUP(MID($O79,4,2),CODE!$K:$P,CODE!$L$1,FALSE))=TRUE,"",VLOOKUP(MID($O79,4,2),CODE!$K:$P,CODE!$L$1,FALSE))</f>
        <v/>
      </c>
      <c r="L79" s="377">
        <f>IF(ISERROR(VLOOKUP($B79,기획현황!$D:$BR,기획현황!$R$1+2,FALSE))=TRUE,"",VLOOKUP($B79,기획현황!$D:$BR,기획현황!$R$1+2,FALSE))</f>
        <v>0</v>
      </c>
      <c r="M79" s="380"/>
      <c r="N79" s="377" t="str">
        <f>IF(ISERROR(VLOOKUP($A79,원자재구매리스트!$A:$Z,원자재구매리스트!M$1,FALSE))=TRUE,"",VLOOKUP($A79,원자재구매리스트!$A:$Z,원자재구매리스트!M$1,FALSE))</f>
        <v/>
      </c>
      <c r="O79" s="408" t="str">
        <f>IF(ISERROR(VLOOKUP($A79,원자재구매리스트!$A:$Z,원자재구매리스트!N$1,FALSE))=TRUE,"",VLOOKUP($A79,원자재구매리스트!$A:$Z,원자재구매리스트!N$1,FALSE))</f>
        <v/>
      </c>
      <c r="P79" s="413">
        <f>IF(B79="",0,SUMIF(기획현황!$D:$D,원자재구매정보!$B79,기획현황!$AF:$AF))</f>
        <v>0</v>
      </c>
      <c r="Q79" s="379">
        <f>IF(ISERROR(VLOOKUP($B79,기획현황!$D:$BR,기획현황!$AM$1+2,FALSE))=TRUE,"",VLOOKUP($B79,기획현황!$D:$BR,기획현황!$AM$1+2,FALSE))</f>
        <v>0</v>
      </c>
      <c r="R79" s="738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79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9">
        <f>IF(ISERROR(VLOOKUP($B79,기획현황!$D:$BR,기획현황!$AV$1+2,FALSE))=TRUE,"",VLOOKUP($B79,기획현황!$D:$BR,기획현황!$AV$1+2,FALSE))</f>
        <v>0</v>
      </c>
      <c r="U79" s="443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4">
        <f t="shared" si="19"/>
        <v>0</v>
      </c>
      <c r="W79" s="421">
        <f>IF(ISERROR(VLOOKUP($B79,기획현황!$D:$BR,기획현황!$AY$1+2,FALSE))=TRUE,"",VLOOKUP($B79,기획현황!$D:$BR,기획현황!$AY$1+2,FALSE))</f>
        <v>0</v>
      </c>
      <c r="X79" s="422">
        <f>IF(ISERROR(VLOOKUP($B79,기획현황!$D:$BR,기획현황!$BB$1+2,FALSE))=TRUE,"",VLOOKUP($B79,기획현황!$D:$BR,기획현황!$BB$1+2,FALSE))</f>
        <v>0</v>
      </c>
      <c r="Y79" s="428">
        <f>IF(ISERROR(VLOOKUP($D79,원자재구매리스트!$D:$Y,원자재구매리스트!O$1-3,FALSE))=TRUE,0,VLOOKUP($D79,원자재구매리스트!$D:$Y,원자재구매리스트!O$1-3,FALSE))</f>
        <v>0</v>
      </c>
      <c r="Z79" s="352">
        <f>IF(ISERROR(VLOOKUP($D79,원자재구매리스트!$D:$Y,원자재구매리스트!P$1-3,FALSE))=TRUE,0,VLOOKUP($D79,원자재구매리스트!$D:$Y,원자재구매리스트!P$1-3,FALSE))</f>
        <v>0</v>
      </c>
      <c r="AA79" s="353">
        <f>IF(ISERROR(VLOOKUP($D79,원자재구매리스트!$D:$Y,원자재구매리스트!R$1-3,FALSE))=TRUE,0,VLOOKUP($D79,원자재구매리스트!$D:$Y,원자재구매리스트!R$1-3,FALSE))</f>
        <v>0</v>
      </c>
      <c r="AB79" s="353">
        <f>IF(ISERROR(VLOOKUP($D79,원자재구매리스트!$D:$Y,원자재구매리스트!T$1-3,FALSE))=TRUE,0,VLOOKUP($D79,원자재구매리스트!$D:$Y,원자재구매리스트!T$1-3,FALSE))</f>
        <v>0</v>
      </c>
      <c r="AC79" s="351">
        <f>IF(ISERROR(VLOOKUP($D79,원자재구매리스트!$D:$Y,원자재구매리스트!U$1-3,FALSE))=TRUE,0,VLOOKUP($D79,원자재구매리스트!$D:$Y,원자재구매리스트!U$1-3,FALSE))</f>
        <v>0</v>
      </c>
      <c r="AD79" s="354">
        <f>IF(ISERROR(VLOOKUP($D79,원자재구매리스트!$D:$Z,원자재구매리스트!Z$1-3,FALSE))=TRUE,0,VLOOKUP($D79,원자재구매리스트!$D:$Z,원자재구매리스트!Z$1-3,FALSE))</f>
        <v>0</v>
      </c>
      <c r="AE79" s="749">
        <f>IF(ISERROR(VLOOKUP($D79,원자재구매리스트!$D:$Y,원자재구매리스트!X$1-3,FALSE))=TRUE,0,VLOOKUP($D79,원자재구매리스트!$D:$Y,원자재구매리스트!X$1-3,FALSE))</f>
        <v>0</v>
      </c>
      <c r="AF79" s="752">
        <f t="shared" si="20"/>
        <v>0</v>
      </c>
      <c r="AG79" s="752">
        <f t="shared" si="21"/>
        <v>0</v>
      </c>
    </row>
    <row r="80" spans="1:33" s="325" customFormat="1" ht="52.5" customHeight="1">
      <c r="A80" s="331">
        <f t="shared" si="11"/>
        <v>73</v>
      </c>
      <c r="B80" s="349" t="str">
        <f t="shared" si="12"/>
        <v/>
      </c>
      <c r="C80" s="304">
        <f t="shared" si="13"/>
        <v>3</v>
      </c>
      <c r="D80" s="304" t="str">
        <f t="shared" si="14"/>
        <v>3</v>
      </c>
      <c r="E80" s="392">
        <f t="shared" si="15"/>
        <v>0</v>
      </c>
      <c r="F80" s="392">
        <f t="shared" si="16"/>
        <v>0</v>
      </c>
      <c r="G80" s="392">
        <f t="shared" si="17"/>
        <v>0</v>
      </c>
      <c r="H80" s="332"/>
      <c r="I80" s="404">
        <f t="shared" si="18"/>
        <v>0</v>
      </c>
      <c r="J80" s="407" t="str">
        <f>IF(ISERROR(VLOOKUP(MID($O80,1,3),CODE!$B:$G,CODE!$C$1,FALSE))=TRUE,"",VLOOKUP(MID($O80,1,3),CODE!$B:$G,CODE!$C$1,FALSE))</f>
        <v/>
      </c>
      <c r="K80" s="377" t="str">
        <f>IF(ISERROR(VLOOKUP(MID($O80,4,2),CODE!$K:$P,CODE!$L$1,FALSE))=TRUE,"",VLOOKUP(MID($O80,4,2),CODE!$K:$P,CODE!$L$1,FALSE))</f>
        <v/>
      </c>
      <c r="L80" s="377">
        <f>IF(ISERROR(VLOOKUP($B80,기획현황!$D:$BR,기획현황!$R$1+2,FALSE))=TRUE,"",VLOOKUP($B80,기획현황!$D:$BR,기획현황!$R$1+2,FALSE))</f>
        <v>0</v>
      </c>
      <c r="M80" s="380"/>
      <c r="N80" s="377" t="str">
        <f>IF(ISERROR(VLOOKUP($A80,원자재구매리스트!$A:$Z,원자재구매리스트!M$1,FALSE))=TRUE,"",VLOOKUP($A80,원자재구매리스트!$A:$Z,원자재구매리스트!M$1,FALSE))</f>
        <v/>
      </c>
      <c r="O80" s="408" t="str">
        <f>IF(ISERROR(VLOOKUP($A80,원자재구매리스트!$A:$Z,원자재구매리스트!N$1,FALSE))=TRUE,"",VLOOKUP($A80,원자재구매리스트!$A:$Z,원자재구매리스트!N$1,FALSE))</f>
        <v/>
      </c>
      <c r="P80" s="413">
        <f>IF(B80="",0,SUMIF(기획현황!$D:$D,원자재구매정보!$B80,기획현황!$AF:$AF))</f>
        <v>0</v>
      </c>
      <c r="Q80" s="379">
        <f>IF(ISERROR(VLOOKUP($B80,기획현황!$D:$BR,기획현황!$AM$1+2,FALSE))=TRUE,"",VLOOKUP($B80,기획현황!$D:$BR,기획현황!$AM$1+2,FALSE))</f>
        <v>0</v>
      </c>
      <c r="R80" s="738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79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9">
        <f>IF(ISERROR(VLOOKUP($B80,기획현황!$D:$BR,기획현황!$AV$1+2,FALSE))=TRUE,"",VLOOKUP($B80,기획현황!$D:$BR,기획현황!$AV$1+2,FALSE))</f>
        <v>0</v>
      </c>
      <c r="U80" s="443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4">
        <f t="shared" si="19"/>
        <v>0</v>
      </c>
      <c r="W80" s="421">
        <f>IF(ISERROR(VLOOKUP($B80,기획현황!$D:$BR,기획현황!$AY$1+2,FALSE))=TRUE,"",VLOOKUP($B80,기획현황!$D:$BR,기획현황!$AY$1+2,FALSE))</f>
        <v>0</v>
      </c>
      <c r="X80" s="422">
        <f>IF(ISERROR(VLOOKUP($B80,기획현황!$D:$BR,기획현황!$BB$1+2,FALSE))=TRUE,"",VLOOKUP($B80,기획현황!$D:$BR,기획현황!$BB$1+2,FALSE))</f>
        <v>0</v>
      </c>
      <c r="Y80" s="428">
        <f>IF(ISERROR(VLOOKUP($D80,원자재구매리스트!$D:$Y,원자재구매리스트!O$1-3,FALSE))=TRUE,0,VLOOKUP($D80,원자재구매리스트!$D:$Y,원자재구매리스트!O$1-3,FALSE))</f>
        <v>0</v>
      </c>
      <c r="Z80" s="352">
        <f>IF(ISERROR(VLOOKUP($D80,원자재구매리스트!$D:$Y,원자재구매리스트!P$1-3,FALSE))=TRUE,0,VLOOKUP($D80,원자재구매리스트!$D:$Y,원자재구매리스트!P$1-3,FALSE))</f>
        <v>0</v>
      </c>
      <c r="AA80" s="353">
        <f>IF(ISERROR(VLOOKUP($D80,원자재구매리스트!$D:$Y,원자재구매리스트!R$1-3,FALSE))=TRUE,0,VLOOKUP($D80,원자재구매리스트!$D:$Y,원자재구매리스트!R$1-3,FALSE))</f>
        <v>0</v>
      </c>
      <c r="AB80" s="353">
        <f>IF(ISERROR(VLOOKUP($D80,원자재구매리스트!$D:$Y,원자재구매리스트!T$1-3,FALSE))=TRUE,0,VLOOKUP($D80,원자재구매리스트!$D:$Y,원자재구매리스트!T$1-3,FALSE))</f>
        <v>0</v>
      </c>
      <c r="AC80" s="351">
        <f>IF(ISERROR(VLOOKUP($D80,원자재구매리스트!$D:$Y,원자재구매리스트!U$1-3,FALSE))=TRUE,0,VLOOKUP($D80,원자재구매리스트!$D:$Y,원자재구매리스트!U$1-3,FALSE))</f>
        <v>0</v>
      </c>
      <c r="AD80" s="354">
        <f>IF(ISERROR(VLOOKUP($D80,원자재구매리스트!$D:$Z,원자재구매리스트!Z$1-3,FALSE))=TRUE,0,VLOOKUP($D80,원자재구매리스트!$D:$Z,원자재구매리스트!Z$1-3,FALSE))</f>
        <v>0</v>
      </c>
      <c r="AE80" s="749">
        <f>IF(ISERROR(VLOOKUP($D80,원자재구매리스트!$D:$Y,원자재구매리스트!X$1-3,FALSE))=TRUE,0,VLOOKUP($D80,원자재구매리스트!$D:$Y,원자재구매리스트!X$1-3,FALSE))</f>
        <v>0</v>
      </c>
      <c r="AF80" s="752">
        <f t="shared" si="20"/>
        <v>0</v>
      </c>
      <c r="AG80" s="752">
        <f t="shared" si="21"/>
        <v>0</v>
      </c>
    </row>
    <row r="81" spans="1:33" s="325" customFormat="1" ht="52.5" customHeight="1">
      <c r="A81" s="331">
        <f t="shared" si="11"/>
        <v>74</v>
      </c>
      <c r="B81" s="349" t="str">
        <f t="shared" si="12"/>
        <v/>
      </c>
      <c r="C81" s="304">
        <f t="shared" si="13"/>
        <v>4</v>
      </c>
      <c r="D81" s="304" t="str">
        <f t="shared" si="14"/>
        <v>4</v>
      </c>
      <c r="E81" s="392">
        <f t="shared" si="15"/>
        <v>0</v>
      </c>
      <c r="F81" s="392">
        <f t="shared" si="16"/>
        <v>0</v>
      </c>
      <c r="G81" s="392">
        <f t="shared" si="17"/>
        <v>0</v>
      </c>
      <c r="H81" s="332"/>
      <c r="I81" s="404">
        <f t="shared" si="18"/>
        <v>0</v>
      </c>
      <c r="J81" s="407" t="str">
        <f>IF(ISERROR(VLOOKUP(MID($O81,1,3),CODE!$B:$G,CODE!$C$1,FALSE))=TRUE,"",VLOOKUP(MID($O81,1,3),CODE!$B:$G,CODE!$C$1,FALSE))</f>
        <v/>
      </c>
      <c r="K81" s="377" t="str">
        <f>IF(ISERROR(VLOOKUP(MID($O81,4,2),CODE!$K:$P,CODE!$L$1,FALSE))=TRUE,"",VLOOKUP(MID($O81,4,2),CODE!$K:$P,CODE!$L$1,FALSE))</f>
        <v/>
      </c>
      <c r="L81" s="377">
        <f>IF(ISERROR(VLOOKUP($B81,기획현황!$D:$BR,기획현황!$R$1+2,FALSE))=TRUE,"",VLOOKUP($B81,기획현황!$D:$BR,기획현황!$R$1+2,FALSE))</f>
        <v>0</v>
      </c>
      <c r="M81" s="380"/>
      <c r="N81" s="377" t="str">
        <f>IF(ISERROR(VLOOKUP($A81,원자재구매리스트!$A:$Z,원자재구매리스트!M$1,FALSE))=TRUE,"",VLOOKUP($A81,원자재구매리스트!$A:$Z,원자재구매리스트!M$1,FALSE))</f>
        <v/>
      </c>
      <c r="O81" s="408" t="str">
        <f>IF(ISERROR(VLOOKUP($A81,원자재구매리스트!$A:$Z,원자재구매리스트!N$1,FALSE))=TRUE,"",VLOOKUP($A81,원자재구매리스트!$A:$Z,원자재구매리스트!N$1,FALSE))</f>
        <v/>
      </c>
      <c r="P81" s="413">
        <f>IF(B81="",0,SUMIF(기획현황!$D:$D,원자재구매정보!$B81,기획현황!$AF:$AF))</f>
        <v>0</v>
      </c>
      <c r="Q81" s="379">
        <f>IF(ISERROR(VLOOKUP($B81,기획현황!$D:$BR,기획현황!$AM$1+2,FALSE))=TRUE,"",VLOOKUP($B81,기획현황!$D:$BR,기획현황!$AM$1+2,FALSE))</f>
        <v>0</v>
      </c>
      <c r="R81" s="738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79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9">
        <f>IF(ISERROR(VLOOKUP($B81,기획현황!$D:$BR,기획현황!$AV$1+2,FALSE))=TRUE,"",VLOOKUP($B81,기획현황!$D:$BR,기획현황!$AV$1+2,FALSE))</f>
        <v>0</v>
      </c>
      <c r="U81" s="443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4">
        <f t="shared" si="19"/>
        <v>0</v>
      </c>
      <c r="W81" s="421">
        <f>IF(ISERROR(VLOOKUP($B81,기획현황!$D:$BR,기획현황!$AY$1+2,FALSE))=TRUE,"",VLOOKUP($B81,기획현황!$D:$BR,기획현황!$AY$1+2,FALSE))</f>
        <v>0</v>
      </c>
      <c r="X81" s="422">
        <f>IF(ISERROR(VLOOKUP($B81,기획현황!$D:$BR,기획현황!$BB$1+2,FALSE))=TRUE,"",VLOOKUP($B81,기획현황!$D:$BR,기획현황!$BB$1+2,FALSE))</f>
        <v>0</v>
      </c>
      <c r="Y81" s="428">
        <f>IF(ISERROR(VLOOKUP($D81,원자재구매리스트!$D:$Y,원자재구매리스트!O$1-3,FALSE))=TRUE,0,VLOOKUP($D81,원자재구매리스트!$D:$Y,원자재구매리스트!O$1-3,FALSE))</f>
        <v>0</v>
      </c>
      <c r="Z81" s="352">
        <f>IF(ISERROR(VLOOKUP($D81,원자재구매리스트!$D:$Y,원자재구매리스트!P$1-3,FALSE))=TRUE,0,VLOOKUP($D81,원자재구매리스트!$D:$Y,원자재구매리스트!P$1-3,FALSE))</f>
        <v>0</v>
      </c>
      <c r="AA81" s="353">
        <f>IF(ISERROR(VLOOKUP($D81,원자재구매리스트!$D:$Y,원자재구매리스트!R$1-3,FALSE))=TRUE,0,VLOOKUP($D81,원자재구매리스트!$D:$Y,원자재구매리스트!R$1-3,FALSE))</f>
        <v>0</v>
      </c>
      <c r="AB81" s="353">
        <f>IF(ISERROR(VLOOKUP($D81,원자재구매리스트!$D:$Y,원자재구매리스트!T$1-3,FALSE))=TRUE,0,VLOOKUP($D81,원자재구매리스트!$D:$Y,원자재구매리스트!T$1-3,FALSE))</f>
        <v>0</v>
      </c>
      <c r="AC81" s="351">
        <f>IF(ISERROR(VLOOKUP($D81,원자재구매리스트!$D:$Y,원자재구매리스트!U$1-3,FALSE))=TRUE,0,VLOOKUP($D81,원자재구매리스트!$D:$Y,원자재구매리스트!U$1-3,FALSE))</f>
        <v>0</v>
      </c>
      <c r="AD81" s="354">
        <f>IF(ISERROR(VLOOKUP($D81,원자재구매리스트!$D:$Z,원자재구매리스트!Z$1-3,FALSE))=TRUE,0,VLOOKUP($D81,원자재구매리스트!$D:$Z,원자재구매리스트!Z$1-3,FALSE))</f>
        <v>0</v>
      </c>
      <c r="AE81" s="749">
        <f>IF(ISERROR(VLOOKUP($D81,원자재구매리스트!$D:$Y,원자재구매리스트!X$1-3,FALSE))=TRUE,0,VLOOKUP($D81,원자재구매리스트!$D:$Y,원자재구매리스트!X$1-3,FALSE))</f>
        <v>0</v>
      </c>
      <c r="AF81" s="752">
        <f t="shared" si="20"/>
        <v>0</v>
      </c>
      <c r="AG81" s="752">
        <f t="shared" si="21"/>
        <v>0</v>
      </c>
    </row>
    <row r="82" spans="1:33" s="325" customFormat="1" ht="52.5" customHeight="1">
      <c r="A82" s="331">
        <f t="shared" si="11"/>
        <v>75</v>
      </c>
      <c r="B82" s="349" t="str">
        <f t="shared" si="12"/>
        <v/>
      </c>
      <c r="C82" s="304">
        <f t="shared" si="13"/>
        <v>5</v>
      </c>
      <c r="D82" s="304" t="str">
        <f t="shared" si="14"/>
        <v>5</v>
      </c>
      <c r="E82" s="392">
        <f t="shared" si="15"/>
        <v>0</v>
      </c>
      <c r="F82" s="392">
        <f t="shared" si="16"/>
        <v>0</v>
      </c>
      <c r="G82" s="392">
        <f t="shared" si="17"/>
        <v>0</v>
      </c>
      <c r="H82" s="332"/>
      <c r="I82" s="404">
        <f t="shared" si="18"/>
        <v>0</v>
      </c>
      <c r="J82" s="407" t="str">
        <f>IF(ISERROR(VLOOKUP(MID($O82,1,3),CODE!$B:$G,CODE!$C$1,FALSE))=TRUE,"",VLOOKUP(MID($O82,1,3),CODE!$B:$G,CODE!$C$1,FALSE))</f>
        <v/>
      </c>
      <c r="K82" s="377" t="str">
        <f>IF(ISERROR(VLOOKUP(MID($O82,4,2),CODE!$K:$P,CODE!$L$1,FALSE))=TRUE,"",VLOOKUP(MID($O82,4,2),CODE!$K:$P,CODE!$L$1,FALSE))</f>
        <v/>
      </c>
      <c r="L82" s="377">
        <f>IF(ISERROR(VLOOKUP($B82,기획현황!$D:$BR,기획현황!$R$1+2,FALSE))=TRUE,"",VLOOKUP($B82,기획현황!$D:$BR,기획현황!$R$1+2,FALSE))</f>
        <v>0</v>
      </c>
      <c r="M82" s="380"/>
      <c r="N82" s="377" t="str">
        <f>IF(ISERROR(VLOOKUP($A82,원자재구매리스트!$A:$Z,원자재구매리스트!M$1,FALSE))=TRUE,"",VLOOKUP($A82,원자재구매리스트!$A:$Z,원자재구매리스트!M$1,FALSE))</f>
        <v/>
      </c>
      <c r="O82" s="408" t="str">
        <f>IF(ISERROR(VLOOKUP($A82,원자재구매리스트!$A:$Z,원자재구매리스트!N$1,FALSE))=TRUE,"",VLOOKUP($A82,원자재구매리스트!$A:$Z,원자재구매리스트!N$1,FALSE))</f>
        <v/>
      </c>
      <c r="P82" s="413">
        <f>IF(B82="",0,SUMIF(기획현황!$D:$D,원자재구매정보!$B82,기획현황!$AF:$AF))</f>
        <v>0</v>
      </c>
      <c r="Q82" s="379">
        <f>IF(ISERROR(VLOOKUP($B82,기획현황!$D:$BR,기획현황!$AM$1+2,FALSE))=TRUE,"",VLOOKUP($B82,기획현황!$D:$BR,기획현황!$AM$1+2,FALSE))</f>
        <v>0</v>
      </c>
      <c r="R82" s="738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79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9">
        <f>IF(ISERROR(VLOOKUP($B82,기획현황!$D:$BR,기획현황!$AV$1+2,FALSE))=TRUE,"",VLOOKUP($B82,기획현황!$D:$BR,기획현황!$AV$1+2,FALSE))</f>
        <v>0</v>
      </c>
      <c r="U82" s="443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4">
        <f t="shared" si="19"/>
        <v>0</v>
      </c>
      <c r="W82" s="421">
        <f>IF(ISERROR(VLOOKUP($B82,기획현황!$D:$BR,기획현황!$AY$1+2,FALSE))=TRUE,"",VLOOKUP($B82,기획현황!$D:$BR,기획현황!$AY$1+2,FALSE))</f>
        <v>0</v>
      </c>
      <c r="X82" s="422">
        <f>IF(ISERROR(VLOOKUP($B82,기획현황!$D:$BR,기획현황!$BB$1+2,FALSE))=TRUE,"",VLOOKUP($B82,기획현황!$D:$BR,기획현황!$BB$1+2,FALSE))</f>
        <v>0</v>
      </c>
      <c r="Y82" s="428">
        <f>IF(ISERROR(VLOOKUP($D82,원자재구매리스트!$D:$Y,원자재구매리스트!O$1-3,FALSE))=TRUE,0,VLOOKUP($D82,원자재구매리스트!$D:$Y,원자재구매리스트!O$1-3,FALSE))</f>
        <v>0</v>
      </c>
      <c r="Z82" s="352">
        <f>IF(ISERROR(VLOOKUP($D82,원자재구매리스트!$D:$Y,원자재구매리스트!P$1-3,FALSE))=TRUE,0,VLOOKUP($D82,원자재구매리스트!$D:$Y,원자재구매리스트!P$1-3,FALSE))</f>
        <v>0</v>
      </c>
      <c r="AA82" s="353">
        <f>IF(ISERROR(VLOOKUP($D82,원자재구매리스트!$D:$Y,원자재구매리스트!R$1-3,FALSE))=TRUE,0,VLOOKUP($D82,원자재구매리스트!$D:$Y,원자재구매리스트!R$1-3,FALSE))</f>
        <v>0</v>
      </c>
      <c r="AB82" s="353">
        <f>IF(ISERROR(VLOOKUP($D82,원자재구매리스트!$D:$Y,원자재구매리스트!T$1-3,FALSE))=TRUE,0,VLOOKUP($D82,원자재구매리스트!$D:$Y,원자재구매리스트!T$1-3,FALSE))</f>
        <v>0</v>
      </c>
      <c r="AC82" s="351">
        <f>IF(ISERROR(VLOOKUP($D82,원자재구매리스트!$D:$Y,원자재구매리스트!U$1-3,FALSE))=TRUE,0,VLOOKUP($D82,원자재구매리스트!$D:$Y,원자재구매리스트!U$1-3,FALSE))</f>
        <v>0</v>
      </c>
      <c r="AD82" s="354">
        <f>IF(ISERROR(VLOOKUP($D82,원자재구매리스트!$D:$Z,원자재구매리스트!Z$1-3,FALSE))=TRUE,0,VLOOKUP($D82,원자재구매리스트!$D:$Z,원자재구매리스트!Z$1-3,FALSE))</f>
        <v>0</v>
      </c>
      <c r="AE82" s="749">
        <f>IF(ISERROR(VLOOKUP($D82,원자재구매리스트!$D:$Y,원자재구매리스트!X$1-3,FALSE))=TRUE,0,VLOOKUP($D82,원자재구매리스트!$D:$Y,원자재구매리스트!X$1-3,FALSE))</f>
        <v>0</v>
      </c>
      <c r="AF82" s="752">
        <f t="shared" si="20"/>
        <v>0</v>
      </c>
      <c r="AG82" s="752">
        <f t="shared" si="21"/>
        <v>0</v>
      </c>
    </row>
    <row r="83" spans="1:33" s="325" customFormat="1" ht="52.5" customHeight="1">
      <c r="A83" s="331">
        <f t="shared" si="11"/>
        <v>76</v>
      </c>
      <c r="B83" s="349" t="str">
        <f t="shared" si="12"/>
        <v/>
      </c>
      <c r="C83" s="304">
        <f t="shared" si="13"/>
        <v>6</v>
      </c>
      <c r="D83" s="304" t="str">
        <f t="shared" si="14"/>
        <v>6</v>
      </c>
      <c r="E83" s="392">
        <f t="shared" si="15"/>
        <v>0</v>
      </c>
      <c r="F83" s="392">
        <f t="shared" si="16"/>
        <v>0</v>
      </c>
      <c r="G83" s="392">
        <f t="shared" si="17"/>
        <v>0</v>
      </c>
      <c r="H83" s="332"/>
      <c r="I83" s="404">
        <f t="shared" si="18"/>
        <v>0</v>
      </c>
      <c r="J83" s="407" t="str">
        <f>IF(ISERROR(VLOOKUP(MID($O83,1,3),CODE!$B:$G,CODE!$C$1,FALSE))=TRUE,"",VLOOKUP(MID($O83,1,3),CODE!$B:$G,CODE!$C$1,FALSE))</f>
        <v/>
      </c>
      <c r="K83" s="377" t="str">
        <f>IF(ISERROR(VLOOKUP(MID($O83,4,2),CODE!$K:$P,CODE!$L$1,FALSE))=TRUE,"",VLOOKUP(MID($O83,4,2),CODE!$K:$P,CODE!$L$1,FALSE))</f>
        <v/>
      </c>
      <c r="L83" s="377">
        <f>IF(ISERROR(VLOOKUP($B83,기획현황!$D:$BR,기획현황!$R$1+2,FALSE))=TRUE,"",VLOOKUP($B83,기획현황!$D:$BR,기획현황!$R$1+2,FALSE))</f>
        <v>0</v>
      </c>
      <c r="M83" s="380"/>
      <c r="N83" s="377" t="str">
        <f>IF(ISERROR(VLOOKUP($A83,원자재구매리스트!$A:$Z,원자재구매리스트!M$1,FALSE))=TRUE,"",VLOOKUP($A83,원자재구매리스트!$A:$Z,원자재구매리스트!M$1,FALSE))</f>
        <v/>
      </c>
      <c r="O83" s="408" t="str">
        <f>IF(ISERROR(VLOOKUP($A83,원자재구매리스트!$A:$Z,원자재구매리스트!N$1,FALSE))=TRUE,"",VLOOKUP($A83,원자재구매리스트!$A:$Z,원자재구매리스트!N$1,FALSE))</f>
        <v/>
      </c>
      <c r="P83" s="413">
        <f>IF(B83="",0,SUMIF(기획현황!$D:$D,원자재구매정보!$B83,기획현황!$AF:$AF))</f>
        <v>0</v>
      </c>
      <c r="Q83" s="379">
        <f>IF(ISERROR(VLOOKUP($B83,기획현황!$D:$BR,기획현황!$AM$1+2,FALSE))=TRUE,"",VLOOKUP($B83,기획현황!$D:$BR,기획현황!$AM$1+2,FALSE))</f>
        <v>0</v>
      </c>
      <c r="R83" s="738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79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9">
        <f>IF(ISERROR(VLOOKUP($B83,기획현황!$D:$BR,기획현황!$AV$1+2,FALSE))=TRUE,"",VLOOKUP($B83,기획현황!$D:$BR,기획현황!$AV$1+2,FALSE))</f>
        <v>0</v>
      </c>
      <c r="U83" s="443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4">
        <f t="shared" si="19"/>
        <v>0</v>
      </c>
      <c r="W83" s="421">
        <f>IF(ISERROR(VLOOKUP($B83,기획현황!$D:$BR,기획현황!$AY$1+2,FALSE))=TRUE,"",VLOOKUP($B83,기획현황!$D:$BR,기획현황!$AY$1+2,FALSE))</f>
        <v>0</v>
      </c>
      <c r="X83" s="422">
        <f>IF(ISERROR(VLOOKUP($B83,기획현황!$D:$BR,기획현황!$BB$1+2,FALSE))=TRUE,"",VLOOKUP($B83,기획현황!$D:$BR,기획현황!$BB$1+2,FALSE))</f>
        <v>0</v>
      </c>
      <c r="Y83" s="428">
        <f>IF(ISERROR(VLOOKUP($D83,원자재구매리스트!$D:$Y,원자재구매리스트!O$1-3,FALSE))=TRUE,0,VLOOKUP($D83,원자재구매리스트!$D:$Y,원자재구매리스트!O$1-3,FALSE))</f>
        <v>0</v>
      </c>
      <c r="Z83" s="352">
        <f>IF(ISERROR(VLOOKUP($D83,원자재구매리스트!$D:$Y,원자재구매리스트!P$1-3,FALSE))=TRUE,0,VLOOKUP($D83,원자재구매리스트!$D:$Y,원자재구매리스트!P$1-3,FALSE))</f>
        <v>0</v>
      </c>
      <c r="AA83" s="353">
        <f>IF(ISERROR(VLOOKUP($D83,원자재구매리스트!$D:$Y,원자재구매리스트!R$1-3,FALSE))=TRUE,0,VLOOKUP($D83,원자재구매리스트!$D:$Y,원자재구매리스트!R$1-3,FALSE))</f>
        <v>0</v>
      </c>
      <c r="AB83" s="353">
        <f>IF(ISERROR(VLOOKUP($D83,원자재구매리스트!$D:$Y,원자재구매리스트!T$1-3,FALSE))=TRUE,0,VLOOKUP($D83,원자재구매리스트!$D:$Y,원자재구매리스트!T$1-3,FALSE))</f>
        <v>0</v>
      </c>
      <c r="AC83" s="351">
        <f>IF(ISERROR(VLOOKUP($D83,원자재구매리스트!$D:$Y,원자재구매리스트!U$1-3,FALSE))=TRUE,0,VLOOKUP($D83,원자재구매리스트!$D:$Y,원자재구매리스트!U$1-3,FALSE))</f>
        <v>0</v>
      </c>
      <c r="AD83" s="354">
        <f>IF(ISERROR(VLOOKUP($D83,원자재구매리스트!$D:$Z,원자재구매리스트!Z$1-3,FALSE))=TRUE,0,VLOOKUP($D83,원자재구매리스트!$D:$Z,원자재구매리스트!Z$1-3,FALSE))</f>
        <v>0</v>
      </c>
      <c r="AE83" s="749">
        <f>IF(ISERROR(VLOOKUP($D83,원자재구매리스트!$D:$Y,원자재구매리스트!X$1-3,FALSE))=TRUE,0,VLOOKUP($D83,원자재구매리스트!$D:$Y,원자재구매리스트!X$1-3,FALSE))</f>
        <v>0</v>
      </c>
      <c r="AF83" s="752">
        <f t="shared" si="20"/>
        <v>0</v>
      </c>
      <c r="AG83" s="752">
        <f t="shared" si="21"/>
        <v>0</v>
      </c>
    </row>
    <row r="84" spans="1:33" s="325" customFormat="1" ht="52.5" customHeight="1">
      <c r="A84" s="331">
        <f t="shared" si="11"/>
        <v>77</v>
      </c>
      <c r="B84" s="349" t="str">
        <f t="shared" si="12"/>
        <v/>
      </c>
      <c r="C84" s="304">
        <f t="shared" si="13"/>
        <v>7</v>
      </c>
      <c r="D84" s="304" t="str">
        <f t="shared" si="14"/>
        <v>7</v>
      </c>
      <c r="E84" s="392">
        <f t="shared" si="15"/>
        <v>0</v>
      </c>
      <c r="F84" s="392">
        <f t="shared" si="16"/>
        <v>0</v>
      </c>
      <c r="G84" s="392">
        <f t="shared" si="17"/>
        <v>0</v>
      </c>
      <c r="H84" s="332"/>
      <c r="I84" s="404">
        <f t="shared" si="18"/>
        <v>0</v>
      </c>
      <c r="J84" s="407" t="str">
        <f>IF(ISERROR(VLOOKUP(MID($O84,1,3),CODE!$B:$G,CODE!$C$1,FALSE))=TRUE,"",VLOOKUP(MID($O84,1,3),CODE!$B:$G,CODE!$C$1,FALSE))</f>
        <v/>
      </c>
      <c r="K84" s="377" t="str">
        <f>IF(ISERROR(VLOOKUP(MID($O84,4,2),CODE!$K:$P,CODE!$L$1,FALSE))=TRUE,"",VLOOKUP(MID($O84,4,2),CODE!$K:$P,CODE!$L$1,FALSE))</f>
        <v/>
      </c>
      <c r="L84" s="377">
        <f>IF(ISERROR(VLOOKUP($B84,기획현황!$D:$BR,기획현황!$R$1+2,FALSE))=TRUE,"",VLOOKUP($B84,기획현황!$D:$BR,기획현황!$R$1+2,FALSE))</f>
        <v>0</v>
      </c>
      <c r="M84" s="380"/>
      <c r="N84" s="377" t="str">
        <f>IF(ISERROR(VLOOKUP($A84,원자재구매리스트!$A:$Z,원자재구매리스트!M$1,FALSE))=TRUE,"",VLOOKUP($A84,원자재구매리스트!$A:$Z,원자재구매리스트!M$1,FALSE))</f>
        <v/>
      </c>
      <c r="O84" s="408" t="str">
        <f>IF(ISERROR(VLOOKUP($A84,원자재구매리스트!$A:$Z,원자재구매리스트!N$1,FALSE))=TRUE,"",VLOOKUP($A84,원자재구매리스트!$A:$Z,원자재구매리스트!N$1,FALSE))</f>
        <v/>
      </c>
      <c r="P84" s="413">
        <f>IF(B84="",0,SUMIF(기획현황!$D:$D,원자재구매정보!$B84,기획현황!$AF:$AF))</f>
        <v>0</v>
      </c>
      <c r="Q84" s="379">
        <f>IF(ISERROR(VLOOKUP($B84,기획현황!$D:$BR,기획현황!$AM$1+2,FALSE))=TRUE,"",VLOOKUP($B84,기획현황!$D:$BR,기획현황!$AM$1+2,FALSE))</f>
        <v>0</v>
      </c>
      <c r="R84" s="738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79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9">
        <f>IF(ISERROR(VLOOKUP($B84,기획현황!$D:$BR,기획현황!$AV$1+2,FALSE))=TRUE,"",VLOOKUP($B84,기획현황!$D:$BR,기획현황!$AV$1+2,FALSE))</f>
        <v>0</v>
      </c>
      <c r="U84" s="443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4">
        <f t="shared" si="19"/>
        <v>0</v>
      </c>
      <c r="W84" s="421">
        <f>IF(ISERROR(VLOOKUP($B84,기획현황!$D:$BR,기획현황!$AY$1+2,FALSE))=TRUE,"",VLOOKUP($B84,기획현황!$D:$BR,기획현황!$AY$1+2,FALSE))</f>
        <v>0</v>
      </c>
      <c r="X84" s="422">
        <f>IF(ISERROR(VLOOKUP($B84,기획현황!$D:$BR,기획현황!$BB$1+2,FALSE))=TRUE,"",VLOOKUP($B84,기획현황!$D:$BR,기획현황!$BB$1+2,FALSE))</f>
        <v>0</v>
      </c>
      <c r="Y84" s="428">
        <f>IF(ISERROR(VLOOKUP($D84,원자재구매리스트!$D:$Y,원자재구매리스트!O$1-3,FALSE))=TRUE,0,VLOOKUP($D84,원자재구매리스트!$D:$Y,원자재구매리스트!O$1-3,FALSE))</f>
        <v>0</v>
      </c>
      <c r="Z84" s="352">
        <f>IF(ISERROR(VLOOKUP($D84,원자재구매리스트!$D:$Y,원자재구매리스트!P$1-3,FALSE))=TRUE,0,VLOOKUP($D84,원자재구매리스트!$D:$Y,원자재구매리스트!P$1-3,FALSE))</f>
        <v>0</v>
      </c>
      <c r="AA84" s="353">
        <f>IF(ISERROR(VLOOKUP($D84,원자재구매리스트!$D:$Y,원자재구매리스트!R$1-3,FALSE))=TRUE,0,VLOOKUP($D84,원자재구매리스트!$D:$Y,원자재구매리스트!R$1-3,FALSE))</f>
        <v>0</v>
      </c>
      <c r="AB84" s="353">
        <f>IF(ISERROR(VLOOKUP($D84,원자재구매리스트!$D:$Y,원자재구매리스트!T$1-3,FALSE))=TRUE,0,VLOOKUP($D84,원자재구매리스트!$D:$Y,원자재구매리스트!T$1-3,FALSE))</f>
        <v>0</v>
      </c>
      <c r="AC84" s="351">
        <f>IF(ISERROR(VLOOKUP($D84,원자재구매리스트!$D:$Y,원자재구매리스트!U$1-3,FALSE))=TRUE,0,VLOOKUP($D84,원자재구매리스트!$D:$Y,원자재구매리스트!U$1-3,FALSE))</f>
        <v>0</v>
      </c>
      <c r="AD84" s="354">
        <f>IF(ISERROR(VLOOKUP($D84,원자재구매리스트!$D:$Z,원자재구매리스트!Z$1-3,FALSE))=TRUE,0,VLOOKUP($D84,원자재구매리스트!$D:$Z,원자재구매리스트!Z$1-3,FALSE))</f>
        <v>0</v>
      </c>
      <c r="AE84" s="749">
        <f>IF(ISERROR(VLOOKUP($D84,원자재구매리스트!$D:$Y,원자재구매리스트!X$1-3,FALSE))=TRUE,0,VLOOKUP($D84,원자재구매리스트!$D:$Y,원자재구매리스트!X$1-3,FALSE))</f>
        <v>0</v>
      </c>
      <c r="AF84" s="752">
        <f t="shared" si="20"/>
        <v>0</v>
      </c>
      <c r="AG84" s="752">
        <f t="shared" si="21"/>
        <v>0</v>
      </c>
    </row>
    <row r="85" spans="1:33" s="325" customFormat="1" ht="52.5" customHeight="1">
      <c r="A85" s="331">
        <f t="shared" si="11"/>
        <v>78</v>
      </c>
      <c r="B85" s="349" t="str">
        <f t="shared" si="12"/>
        <v/>
      </c>
      <c r="C85" s="304">
        <f t="shared" si="13"/>
        <v>8</v>
      </c>
      <c r="D85" s="304" t="str">
        <f t="shared" si="14"/>
        <v>8</v>
      </c>
      <c r="E85" s="392">
        <f t="shared" si="15"/>
        <v>0</v>
      </c>
      <c r="F85" s="392">
        <f t="shared" si="16"/>
        <v>0</v>
      </c>
      <c r="G85" s="392">
        <f t="shared" si="17"/>
        <v>0</v>
      </c>
      <c r="H85" s="332"/>
      <c r="I85" s="404">
        <f t="shared" si="18"/>
        <v>0</v>
      </c>
      <c r="J85" s="407" t="str">
        <f>IF(ISERROR(VLOOKUP(MID($O85,1,3),CODE!$B:$G,CODE!$C$1,FALSE))=TRUE,"",VLOOKUP(MID($O85,1,3),CODE!$B:$G,CODE!$C$1,FALSE))</f>
        <v/>
      </c>
      <c r="K85" s="377" t="str">
        <f>IF(ISERROR(VLOOKUP(MID($O85,4,2),CODE!$K:$P,CODE!$L$1,FALSE))=TRUE,"",VLOOKUP(MID($O85,4,2),CODE!$K:$P,CODE!$L$1,FALSE))</f>
        <v/>
      </c>
      <c r="L85" s="377">
        <f>IF(ISERROR(VLOOKUP($B85,기획현황!$D:$BR,기획현황!$R$1+2,FALSE))=TRUE,"",VLOOKUP($B85,기획현황!$D:$BR,기획현황!$R$1+2,FALSE))</f>
        <v>0</v>
      </c>
      <c r="M85" s="380"/>
      <c r="N85" s="377" t="str">
        <f>IF(ISERROR(VLOOKUP($A85,원자재구매리스트!$A:$Z,원자재구매리스트!M$1,FALSE))=TRUE,"",VLOOKUP($A85,원자재구매리스트!$A:$Z,원자재구매리스트!M$1,FALSE))</f>
        <v/>
      </c>
      <c r="O85" s="408" t="str">
        <f>IF(ISERROR(VLOOKUP($A85,원자재구매리스트!$A:$Z,원자재구매리스트!N$1,FALSE))=TRUE,"",VLOOKUP($A85,원자재구매리스트!$A:$Z,원자재구매리스트!N$1,FALSE))</f>
        <v/>
      </c>
      <c r="P85" s="413">
        <f>IF(B85="",0,SUMIF(기획현황!$D:$D,원자재구매정보!$B85,기획현황!$AF:$AF))</f>
        <v>0</v>
      </c>
      <c r="Q85" s="379">
        <f>IF(ISERROR(VLOOKUP($B85,기획현황!$D:$BR,기획현황!$AM$1+2,FALSE))=TRUE,"",VLOOKUP($B85,기획현황!$D:$BR,기획현황!$AM$1+2,FALSE))</f>
        <v>0</v>
      </c>
      <c r="R85" s="738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79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9">
        <f>IF(ISERROR(VLOOKUP($B85,기획현황!$D:$BR,기획현황!$AV$1+2,FALSE))=TRUE,"",VLOOKUP($B85,기획현황!$D:$BR,기획현황!$AV$1+2,FALSE))</f>
        <v>0</v>
      </c>
      <c r="U85" s="443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4">
        <f t="shared" si="19"/>
        <v>0</v>
      </c>
      <c r="W85" s="421">
        <f>IF(ISERROR(VLOOKUP($B85,기획현황!$D:$BR,기획현황!$AY$1+2,FALSE))=TRUE,"",VLOOKUP($B85,기획현황!$D:$BR,기획현황!$AY$1+2,FALSE))</f>
        <v>0</v>
      </c>
      <c r="X85" s="422">
        <f>IF(ISERROR(VLOOKUP($B85,기획현황!$D:$BR,기획현황!$BB$1+2,FALSE))=TRUE,"",VLOOKUP($B85,기획현황!$D:$BR,기획현황!$BB$1+2,FALSE))</f>
        <v>0</v>
      </c>
      <c r="Y85" s="428">
        <f>IF(ISERROR(VLOOKUP($D85,원자재구매리스트!$D:$Y,원자재구매리스트!O$1-3,FALSE))=TRUE,0,VLOOKUP($D85,원자재구매리스트!$D:$Y,원자재구매리스트!O$1-3,FALSE))</f>
        <v>0</v>
      </c>
      <c r="Z85" s="352">
        <f>IF(ISERROR(VLOOKUP($D85,원자재구매리스트!$D:$Y,원자재구매리스트!P$1-3,FALSE))=TRUE,0,VLOOKUP($D85,원자재구매리스트!$D:$Y,원자재구매리스트!P$1-3,FALSE))</f>
        <v>0</v>
      </c>
      <c r="AA85" s="353">
        <f>IF(ISERROR(VLOOKUP($D85,원자재구매리스트!$D:$Y,원자재구매리스트!R$1-3,FALSE))=TRUE,0,VLOOKUP($D85,원자재구매리스트!$D:$Y,원자재구매리스트!R$1-3,FALSE))</f>
        <v>0</v>
      </c>
      <c r="AB85" s="353">
        <f>IF(ISERROR(VLOOKUP($D85,원자재구매리스트!$D:$Y,원자재구매리스트!T$1-3,FALSE))=TRUE,0,VLOOKUP($D85,원자재구매리스트!$D:$Y,원자재구매리스트!T$1-3,FALSE))</f>
        <v>0</v>
      </c>
      <c r="AC85" s="351">
        <f>IF(ISERROR(VLOOKUP($D85,원자재구매리스트!$D:$Y,원자재구매리스트!U$1-3,FALSE))=TRUE,0,VLOOKUP($D85,원자재구매리스트!$D:$Y,원자재구매리스트!U$1-3,FALSE))</f>
        <v>0</v>
      </c>
      <c r="AD85" s="354">
        <f>IF(ISERROR(VLOOKUP($D85,원자재구매리스트!$D:$Z,원자재구매리스트!Z$1-3,FALSE))=TRUE,0,VLOOKUP($D85,원자재구매리스트!$D:$Z,원자재구매리스트!Z$1-3,FALSE))</f>
        <v>0</v>
      </c>
      <c r="AE85" s="749">
        <f>IF(ISERROR(VLOOKUP($D85,원자재구매리스트!$D:$Y,원자재구매리스트!X$1-3,FALSE))=TRUE,0,VLOOKUP($D85,원자재구매리스트!$D:$Y,원자재구매리스트!X$1-3,FALSE))</f>
        <v>0</v>
      </c>
      <c r="AF85" s="752">
        <f t="shared" si="20"/>
        <v>0</v>
      </c>
      <c r="AG85" s="752">
        <f t="shared" si="21"/>
        <v>0</v>
      </c>
    </row>
    <row r="86" spans="1:33" s="325" customFormat="1" ht="52.5" customHeight="1">
      <c r="A86" s="331">
        <f t="shared" si="11"/>
        <v>79</v>
      </c>
      <c r="B86" s="349" t="str">
        <f t="shared" si="12"/>
        <v/>
      </c>
      <c r="C86" s="304">
        <f t="shared" si="13"/>
        <v>9</v>
      </c>
      <c r="D86" s="304" t="str">
        <f t="shared" si="14"/>
        <v>9</v>
      </c>
      <c r="E86" s="392">
        <f t="shared" si="15"/>
        <v>0</v>
      </c>
      <c r="F86" s="392">
        <f t="shared" si="16"/>
        <v>0</v>
      </c>
      <c r="G86" s="392">
        <f t="shared" si="17"/>
        <v>0</v>
      </c>
      <c r="H86" s="332"/>
      <c r="I86" s="404">
        <f t="shared" si="18"/>
        <v>0</v>
      </c>
      <c r="J86" s="407" t="str">
        <f>IF(ISERROR(VLOOKUP(MID($O86,1,3),CODE!$B:$G,CODE!$C$1,FALSE))=TRUE,"",VLOOKUP(MID($O86,1,3),CODE!$B:$G,CODE!$C$1,FALSE))</f>
        <v/>
      </c>
      <c r="K86" s="377" t="str">
        <f>IF(ISERROR(VLOOKUP(MID($O86,4,2),CODE!$K:$P,CODE!$L$1,FALSE))=TRUE,"",VLOOKUP(MID($O86,4,2),CODE!$K:$P,CODE!$L$1,FALSE))</f>
        <v/>
      </c>
      <c r="L86" s="377">
        <f>IF(ISERROR(VLOOKUP($B86,기획현황!$D:$BR,기획현황!$R$1+2,FALSE))=TRUE,"",VLOOKUP($B86,기획현황!$D:$BR,기획현황!$R$1+2,FALSE))</f>
        <v>0</v>
      </c>
      <c r="M86" s="380"/>
      <c r="N86" s="377" t="str">
        <f>IF(ISERROR(VLOOKUP($A86,원자재구매리스트!$A:$Z,원자재구매리스트!M$1,FALSE))=TRUE,"",VLOOKUP($A86,원자재구매리스트!$A:$Z,원자재구매리스트!M$1,FALSE))</f>
        <v/>
      </c>
      <c r="O86" s="408" t="str">
        <f>IF(ISERROR(VLOOKUP($A86,원자재구매리스트!$A:$Z,원자재구매리스트!N$1,FALSE))=TRUE,"",VLOOKUP($A86,원자재구매리스트!$A:$Z,원자재구매리스트!N$1,FALSE))</f>
        <v/>
      </c>
      <c r="P86" s="413">
        <f>IF(B86="",0,SUMIF(기획현황!$D:$D,원자재구매정보!$B86,기획현황!$AF:$AF))</f>
        <v>0</v>
      </c>
      <c r="Q86" s="379">
        <f>IF(ISERROR(VLOOKUP($B86,기획현황!$D:$BR,기획현황!$AM$1+2,FALSE))=TRUE,"",VLOOKUP($B86,기획현황!$D:$BR,기획현황!$AM$1+2,FALSE))</f>
        <v>0</v>
      </c>
      <c r="R86" s="738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79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9">
        <f>IF(ISERROR(VLOOKUP($B86,기획현황!$D:$BR,기획현황!$AV$1+2,FALSE))=TRUE,"",VLOOKUP($B86,기획현황!$D:$BR,기획현황!$AV$1+2,FALSE))</f>
        <v>0</v>
      </c>
      <c r="U86" s="443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4">
        <f t="shared" si="19"/>
        <v>0</v>
      </c>
      <c r="W86" s="421">
        <f>IF(ISERROR(VLOOKUP($B86,기획현황!$D:$BR,기획현황!$AY$1+2,FALSE))=TRUE,"",VLOOKUP($B86,기획현황!$D:$BR,기획현황!$AY$1+2,FALSE))</f>
        <v>0</v>
      </c>
      <c r="X86" s="422">
        <f>IF(ISERROR(VLOOKUP($B86,기획현황!$D:$BR,기획현황!$BB$1+2,FALSE))=TRUE,"",VLOOKUP($B86,기획현황!$D:$BR,기획현황!$BB$1+2,FALSE))</f>
        <v>0</v>
      </c>
      <c r="Y86" s="428">
        <f>IF(ISERROR(VLOOKUP($D86,원자재구매리스트!$D:$Y,원자재구매리스트!O$1-3,FALSE))=TRUE,0,VLOOKUP($D86,원자재구매리스트!$D:$Y,원자재구매리스트!O$1-3,FALSE))</f>
        <v>0</v>
      </c>
      <c r="Z86" s="352">
        <f>IF(ISERROR(VLOOKUP($D86,원자재구매리스트!$D:$Y,원자재구매리스트!P$1-3,FALSE))=TRUE,0,VLOOKUP($D86,원자재구매리스트!$D:$Y,원자재구매리스트!P$1-3,FALSE))</f>
        <v>0</v>
      </c>
      <c r="AA86" s="353">
        <f>IF(ISERROR(VLOOKUP($D86,원자재구매리스트!$D:$Y,원자재구매리스트!R$1-3,FALSE))=TRUE,0,VLOOKUP($D86,원자재구매리스트!$D:$Y,원자재구매리스트!R$1-3,FALSE))</f>
        <v>0</v>
      </c>
      <c r="AB86" s="353">
        <f>IF(ISERROR(VLOOKUP($D86,원자재구매리스트!$D:$Y,원자재구매리스트!T$1-3,FALSE))=TRUE,0,VLOOKUP($D86,원자재구매리스트!$D:$Y,원자재구매리스트!T$1-3,FALSE))</f>
        <v>0</v>
      </c>
      <c r="AC86" s="351" t="str">
        <f>IF(ISERROR(VLOOKUP($D86,원자재구매리스트!$D:$Y,원자재구매리스트!U$1-3,FALSE))=TRUE,0,VLOOKUP($D86,원자재구매리스트!$D:$Y,원자재구매리스트!U$1-3,FALSE))</f>
        <v/>
      </c>
      <c r="AD86" s="354">
        <f>IF(ISERROR(VLOOKUP($D86,원자재구매리스트!$D:$Z,원자재구매리스트!Z$1-3,FALSE))=TRUE,0,VLOOKUP($D86,원자재구매리스트!$D:$Z,원자재구매리스트!Z$1-3,FALSE))</f>
        <v>0</v>
      </c>
      <c r="AE86" s="749">
        <f>IF(ISERROR(VLOOKUP($D86,원자재구매리스트!$D:$Y,원자재구매리스트!X$1-3,FALSE))=TRUE,0,VLOOKUP($D86,원자재구매리스트!$D:$Y,원자재구매리스트!X$1-3,FALSE))</f>
        <v>0</v>
      </c>
      <c r="AF86" s="752">
        <f t="shared" si="20"/>
        <v>0</v>
      </c>
      <c r="AG86" s="752">
        <f t="shared" si="21"/>
        <v>0</v>
      </c>
    </row>
    <row r="87" spans="1:33" s="325" customFormat="1" ht="52.5" customHeight="1">
      <c r="A87" s="331">
        <f t="shared" si="11"/>
        <v>80</v>
      </c>
      <c r="B87" s="349" t="str">
        <f t="shared" si="12"/>
        <v/>
      </c>
      <c r="C87" s="304">
        <f t="shared" si="13"/>
        <v>10</v>
      </c>
      <c r="D87" s="304" t="str">
        <f t="shared" si="14"/>
        <v>10</v>
      </c>
      <c r="E87" s="392">
        <f t="shared" si="15"/>
        <v>0</v>
      </c>
      <c r="F87" s="392">
        <f t="shared" si="16"/>
        <v>0</v>
      </c>
      <c r="G87" s="392">
        <f t="shared" si="17"/>
        <v>0</v>
      </c>
      <c r="H87" s="332"/>
      <c r="I87" s="405">
        <f t="shared" si="18"/>
        <v>0</v>
      </c>
      <c r="J87" s="409" t="str">
        <f>IF(ISERROR(VLOOKUP(MID($O87,1,3),CODE!$B:$G,CODE!$C$1,FALSE))=TRUE,"",VLOOKUP(MID($O87,1,3),CODE!$B:$G,CODE!$C$1,FALSE))</f>
        <v/>
      </c>
      <c r="K87" s="381" t="str">
        <f>IF(ISERROR(VLOOKUP(MID($O87,4,2),CODE!$K:$P,CODE!$L$1,FALSE))=TRUE,"",VLOOKUP(MID($O87,4,2),CODE!$K:$P,CODE!$L$1,FALSE))</f>
        <v/>
      </c>
      <c r="L87" s="381">
        <f>IF(ISERROR(VLOOKUP($B87,기획현황!$D:$BR,기획현황!$R$1+2,FALSE))=TRUE,"",VLOOKUP($B87,기획현황!$D:$BR,기획현황!$R$1+2,FALSE))</f>
        <v>0</v>
      </c>
      <c r="M87" s="382"/>
      <c r="N87" s="381" t="str">
        <f>IF(ISERROR(VLOOKUP($A87,원자재구매리스트!$A:$Z,원자재구매리스트!M$1,FALSE))=TRUE,"",VLOOKUP($A87,원자재구매리스트!$A:$Z,원자재구매리스트!M$1,FALSE))</f>
        <v/>
      </c>
      <c r="O87" s="410" t="str">
        <f>IF(ISERROR(VLOOKUP($A87,원자재구매리스트!$A:$Z,원자재구매리스트!N$1,FALSE))=TRUE,"",VLOOKUP($A87,원자재구매리스트!$A:$Z,원자재구매리스트!N$1,FALSE))</f>
        <v/>
      </c>
      <c r="P87" s="415">
        <f>IF(B87="",0,SUMIF(기획현황!$D:$D,원자재구매정보!$B87,기획현황!$AF:$AF))</f>
        <v>0</v>
      </c>
      <c r="Q87" s="383">
        <f>IF(ISERROR(VLOOKUP($B87,기획현황!$D:$BR,기획현황!$AM$1+2,FALSE))=TRUE,"",VLOOKUP($B87,기획현황!$D:$BR,기획현황!$AM$1+2,FALSE))</f>
        <v>0</v>
      </c>
      <c r="R87" s="738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79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40">
        <f>IF(ISERROR(VLOOKUP($B87,기획현황!$D:$BR,기획현황!$AV$1+2,FALSE))=TRUE,"",VLOOKUP($B87,기획현황!$D:$BR,기획현황!$AV$1+2,FALSE))</f>
        <v>0</v>
      </c>
      <c r="U87" s="444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6">
        <f t="shared" si="19"/>
        <v>0</v>
      </c>
      <c r="W87" s="423">
        <f>IF(ISERROR(VLOOKUP($B87,기획현황!$D:$BR,기획현황!$AY$1+2,FALSE))=TRUE,"",VLOOKUP($B87,기획현황!$D:$BR,기획현황!$AY$1+2,FALSE))</f>
        <v>0</v>
      </c>
      <c r="X87" s="424">
        <f>IF(ISERROR(VLOOKUP($B87,기획현황!$D:$BR,기획현황!$BB$1+2,FALSE))=TRUE,"",VLOOKUP($B87,기획현황!$D:$BR,기획현황!$BB$1+2,FALSE))</f>
        <v>0</v>
      </c>
      <c r="Y87" s="428">
        <f>IF(ISERROR(VLOOKUP($D87,원자재구매리스트!$D:$Y,원자재구매리스트!O$1-3,FALSE))=TRUE,0,VLOOKUP($D87,원자재구매리스트!$D:$Y,원자재구매리스트!O$1-3,FALSE))</f>
        <v>0</v>
      </c>
      <c r="Z87" s="352">
        <f>IF(ISERROR(VLOOKUP($D87,원자재구매리스트!$D:$Y,원자재구매리스트!P$1-3,FALSE))=TRUE,0,VLOOKUP($D87,원자재구매리스트!$D:$Y,원자재구매리스트!P$1-3,FALSE))</f>
        <v>0</v>
      </c>
      <c r="AA87" s="353">
        <f>IF(ISERROR(VLOOKUP($D87,원자재구매리스트!$D:$Y,원자재구매리스트!R$1-3,FALSE))=TRUE,0,VLOOKUP($D87,원자재구매리스트!$D:$Y,원자재구매리스트!R$1-3,FALSE))</f>
        <v>0</v>
      </c>
      <c r="AB87" s="353">
        <f>IF(ISERROR(VLOOKUP($D87,원자재구매리스트!$D:$Y,원자재구매리스트!T$1-3,FALSE))=TRUE,0,VLOOKUP($D87,원자재구매리스트!$D:$Y,원자재구매리스트!T$1-3,FALSE))</f>
        <v>0</v>
      </c>
      <c r="AC87" s="351" t="str">
        <f>IF(ISERROR(VLOOKUP($D87,원자재구매리스트!$D:$Y,원자재구매리스트!U$1-3,FALSE))=TRUE,0,VLOOKUP($D87,원자재구매리스트!$D:$Y,원자재구매리스트!U$1-3,FALSE))</f>
        <v/>
      </c>
      <c r="AD87" s="354">
        <f>IF(ISERROR(VLOOKUP($D87,원자재구매리스트!$D:$Z,원자재구매리스트!Z$1-3,FALSE))=TRUE,0,VLOOKUP($D87,원자재구매리스트!$D:$Z,원자재구매리스트!Z$1-3,FALSE))</f>
        <v>0</v>
      </c>
      <c r="AE87" s="749">
        <f>IF(ISERROR(VLOOKUP($D87,원자재구매리스트!$D:$Y,원자재구매리스트!X$1-3,FALSE))=TRUE,0,VLOOKUP($D87,원자재구매리스트!$D:$Y,원자재구매리스트!X$1-3,FALSE))</f>
        <v>0</v>
      </c>
      <c r="AF87" s="752">
        <f t="shared" si="20"/>
        <v>0</v>
      </c>
      <c r="AG87" s="752">
        <f t="shared" si="21"/>
        <v>0</v>
      </c>
    </row>
    <row r="88" spans="1:33" s="403" customFormat="1" ht="21.75" customHeight="1">
      <c r="A88" s="394"/>
      <c r="B88" s="395"/>
      <c r="C88" s="395"/>
      <c r="D88" s="395"/>
      <c r="E88" s="395"/>
      <c r="F88" s="396"/>
      <c r="G88" s="396"/>
      <c r="H88" s="397"/>
      <c r="I88" s="406" t="s">
        <v>526</v>
      </c>
      <c r="J88" s="411"/>
      <c r="K88" s="388"/>
      <c r="L88" s="388"/>
      <c r="M88" s="388"/>
      <c r="N88" s="388"/>
      <c r="O88" s="412"/>
      <c r="P88" s="417">
        <f>SUMIF($C:$C,1,$P:$P)</f>
        <v>200</v>
      </c>
      <c r="Q88" s="398">
        <f>SUMPRODUCT(F8:F87,E8:E87)</f>
        <v>9800000</v>
      </c>
      <c r="R88" s="398"/>
      <c r="S88" s="398"/>
      <c r="T88" s="441"/>
      <c r="U88" s="445">
        <f>SUMPRODUCT(G8:G87,E8:E87)</f>
        <v>1300972</v>
      </c>
      <c r="V88" s="418">
        <f>IF(ISERROR(Q88/(U88*1.1))=TRUE,0,Q88/(U88*1.1))</f>
        <v>6.8480266363080124</v>
      </c>
      <c r="W88" s="425"/>
      <c r="X88" s="426"/>
      <c r="Y88" s="429"/>
      <c r="Z88" s="400"/>
      <c r="AA88" s="401"/>
      <c r="AB88" s="401">
        <f>SUMPRODUCT(AB8:AB87,AE8:AE87)</f>
        <v>162000</v>
      </c>
      <c r="AC88" s="399"/>
      <c r="AD88" s="402"/>
      <c r="AE88" s="750">
        <f>SUM(AE8:AE87)</f>
        <v>45</v>
      </c>
      <c r="AF88" s="753">
        <f>SUM(AF8:AF87)</f>
        <v>178200.00000000003</v>
      </c>
      <c r="AG88" s="754">
        <f>SUM(AG8:AG87)</f>
        <v>891.00000000000011</v>
      </c>
    </row>
    <row r="89" spans="1:33" ht="17.25">
      <c r="I89" s="342"/>
    </row>
    <row r="93" spans="1:33">
      <c r="L93" s="374"/>
      <c r="M93" s="374"/>
      <c r="N93" s="374"/>
      <c r="O93" s="374"/>
      <c r="P93" s="334"/>
      <c r="Q93" s="376"/>
      <c r="R93" s="343"/>
      <c r="S93" s="344"/>
      <c r="T93" s="344"/>
      <c r="U93" s="332"/>
      <c r="V93" s="346"/>
    </row>
    <row r="94" spans="1:33">
      <c r="L94" s="374"/>
      <c r="M94" s="374"/>
      <c r="N94" s="374"/>
      <c r="O94" s="374"/>
      <c r="P94" s="334"/>
      <c r="Q94" s="376"/>
      <c r="R94" s="343"/>
      <c r="S94" s="344"/>
      <c r="T94" s="344"/>
      <c r="U94" s="332"/>
      <c r="V94" s="346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1277" priority="23">
      <formula>$O7=$O8</formula>
    </cfRule>
    <cfRule type="expression" dxfId="1276" priority="24">
      <formula>$O7=$O8=FALSE</formula>
    </cfRule>
  </conditionalFormatting>
  <conditionalFormatting sqref="I8:X87">
    <cfRule type="expression" dxfId="1275" priority="21">
      <formula>$O7=$O8</formula>
    </cfRule>
    <cfRule type="expression" dxfId="1274" priority="22">
      <formula>$O7=$O8=FALSE</formula>
    </cfRule>
  </conditionalFormatting>
  <conditionalFormatting sqref="R8:R87">
    <cfRule type="expression" dxfId="1273" priority="19">
      <formula>$O7=$O8</formula>
    </cfRule>
    <cfRule type="expression" dxfId="1272" priority="20">
      <formula>$O7=$O8=FALSE</formula>
    </cfRule>
  </conditionalFormatting>
  <conditionalFormatting sqref="R8:R87">
    <cfRule type="expression" dxfId="1271" priority="17">
      <formula>$O7=$O8</formula>
    </cfRule>
    <cfRule type="expression" dxfId="1270" priority="18">
      <formula>$O7=$O8=FALSE</formula>
    </cfRule>
  </conditionalFormatting>
  <conditionalFormatting sqref="R8:R87">
    <cfRule type="expression" dxfId="1269" priority="15">
      <formula>$O7=$O8</formula>
    </cfRule>
    <cfRule type="expression" dxfId="1268" priority="16">
      <formula>$O7=$O8=FALSE</formula>
    </cfRule>
  </conditionalFormatting>
  <conditionalFormatting sqref="R8:R87">
    <cfRule type="expression" dxfId="1267" priority="13">
      <formula>$O7=$O8</formula>
    </cfRule>
    <cfRule type="expression" dxfId="1266" priority="14">
      <formula>$O7=$O8=FALSE</formula>
    </cfRule>
  </conditionalFormatting>
  <conditionalFormatting sqref="R8:R87">
    <cfRule type="expression" dxfId="1265" priority="11">
      <formula>$O7=$O8</formula>
    </cfRule>
    <cfRule type="expression" dxfId="1264" priority="12">
      <formula>$O7=$O8=FALSE</formula>
    </cfRule>
  </conditionalFormatting>
  <conditionalFormatting sqref="R8:R87">
    <cfRule type="expression" dxfId="1263" priority="9">
      <formula>$O7=$O8</formula>
    </cfRule>
    <cfRule type="expression" dxfId="1262" priority="10">
      <formula>$O7=$O8=FALSE</formula>
    </cfRule>
  </conditionalFormatting>
  <conditionalFormatting sqref="R8:R87">
    <cfRule type="expression" dxfId="1261" priority="7">
      <formula>$O7=$O8</formula>
    </cfRule>
    <cfRule type="expression" dxfId="1260" priority="8">
      <formula>$O7=$O8=FALSE</formula>
    </cfRule>
  </conditionalFormatting>
  <conditionalFormatting sqref="R8:R87">
    <cfRule type="expression" dxfId="1259" priority="5">
      <formula>$O7=$O8</formula>
    </cfRule>
    <cfRule type="expression" dxfId="1258" priority="6">
      <formula>$O7=$O8=FALSE</formula>
    </cfRule>
  </conditionalFormatting>
  <conditionalFormatting sqref="R8:R87">
    <cfRule type="expression" dxfId="1257" priority="3">
      <formula>$O7=$O8</formula>
    </cfRule>
    <cfRule type="expression" dxfId="1256" priority="4">
      <formula>$O7=$O8=FALSE</formula>
    </cfRule>
  </conditionalFormatting>
  <conditionalFormatting sqref="R8:R87">
    <cfRule type="expression" dxfId="1255" priority="1">
      <formula>$O7=$O8</formula>
    </cfRule>
    <cfRule type="expression" dxfId="1254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2:G20"/>
  <sheetViews>
    <sheetView showGridLines="0" workbookViewId="0">
      <selection activeCell="K20" sqref="K20"/>
    </sheetView>
  </sheetViews>
  <sheetFormatPr defaultRowHeight="13.5" outlineLevelRow="1" outlineLevelCol="1"/>
  <cols>
    <col min="1" max="1" width="1.5546875" style="446" customWidth="1"/>
    <col min="2" max="2" width="12.33203125" style="446" customWidth="1"/>
    <col min="3" max="3" width="8.109375" style="446" customWidth="1" outlineLevel="1"/>
    <col min="4" max="4" width="10.21875" style="446" customWidth="1"/>
    <col min="5" max="5" width="10.44140625" style="446" customWidth="1"/>
    <col min="6" max="6" width="25.44140625" style="446" customWidth="1"/>
    <col min="7" max="7" width="2.44140625" style="446" customWidth="1"/>
    <col min="8" max="8" width="9.109375" style="446" customWidth="1"/>
    <col min="9" max="9" width="10" style="446" customWidth="1"/>
    <col min="10" max="16384" width="8.88671875" style="446"/>
  </cols>
  <sheetData>
    <row r="2" spans="2:7">
      <c r="B2" s="446" t="s">
        <v>6253</v>
      </c>
      <c r="G2" s="447"/>
    </row>
    <row r="3" spans="2:7">
      <c r="G3" s="447"/>
    </row>
    <row r="4" spans="2:7">
      <c r="B4" s="446" t="s">
        <v>1642</v>
      </c>
      <c r="G4" s="447"/>
    </row>
    <row r="5" spans="2:7" s="1160" customFormat="1">
      <c r="B5" s="1160" t="s">
        <v>5928</v>
      </c>
      <c r="G5" s="1161"/>
    </row>
    <row r="6" spans="2:7">
      <c r="G6" s="447"/>
    </row>
    <row r="7" spans="2:7">
      <c r="B7" s="446" t="s">
        <v>1735</v>
      </c>
      <c r="G7" s="447"/>
    </row>
    <row r="8" spans="2:7" hidden="1" outlineLevel="1">
      <c r="G8" s="447"/>
    </row>
    <row r="9" spans="2:7" hidden="1" outlineLevel="1">
      <c r="G9" s="447"/>
    </row>
    <row r="10" spans="2:7" hidden="1" outlineLevel="1">
      <c r="B10" s="1338"/>
      <c r="C10" s="1339"/>
      <c r="D10" s="1340" t="s">
        <v>538</v>
      </c>
      <c r="E10" s="448"/>
      <c r="F10" s="448"/>
    </row>
    <row r="11" spans="2:7" collapsed="1">
      <c r="B11" s="1333" t="s">
        <v>1385</v>
      </c>
      <c r="C11" s="1334" t="s">
        <v>1639</v>
      </c>
      <c r="D11" s="1333" t="s">
        <v>1641</v>
      </c>
      <c r="E11" s="1334" t="s">
        <v>1644</v>
      </c>
      <c r="F11" s="1028" t="s">
        <v>1643</v>
      </c>
    </row>
    <row r="12" spans="2:7">
      <c r="B12" s="1332" t="s">
        <v>5935</v>
      </c>
      <c r="C12" s="1338" t="s">
        <v>5936</v>
      </c>
      <c r="D12" s="1331">
        <v>45</v>
      </c>
      <c r="E12" s="1331">
        <v>178200</v>
      </c>
      <c r="F12" s="769" t="str">
        <f>IF(C12="","",VLOOKUP($C12,[2]원자재업체정보!$B:$I,8,))</f>
        <v>중소기업-왕규종-022-039502-01-020</v>
      </c>
    </row>
    <row r="13" spans="2:7">
      <c r="B13" s="1334" t="s">
        <v>531</v>
      </c>
      <c r="C13" s="1334"/>
      <c r="D13" s="1335">
        <v>45</v>
      </c>
      <c r="E13" s="1335">
        <v>178200</v>
      </c>
      <c r="F13" s="1028"/>
    </row>
    <row r="14" spans="2:7">
      <c r="B14" s="446" t="s">
        <v>6252</v>
      </c>
    </row>
    <row r="16" spans="2:7">
      <c r="B16" s="446" t="s">
        <v>1851</v>
      </c>
    </row>
    <row r="17" spans="2:2">
      <c r="B17" s="446" t="s">
        <v>1852</v>
      </c>
    </row>
    <row r="19" spans="2:2">
      <c r="B19" s="446" t="s">
        <v>1853</v>
      </c>
    </row>
    <row r="20" spans="2:2">
      <c r="B20" s="446" t="s">
        <v>1854</v>
      </c>
    </row>
  </sheetData>
  <phoneticPr fontId="6" type="noConversion"/>
  <pageMargins left="0.7" right="0.7" top="0.75" bottom="0.75" header="0.3" footer="0.3"/>
  <pageSetup paperSize="9" scale="9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P14" sqref="P14"/>
    </sheetView>
  </sheetViews>
  <sheetFormatPr defaultRowHeight="90" customHeight="1" outlineLevelRow="1" outlineLevelCol="1"/>
  <cols>
    <col min="1" max="3" width="5.109375" style="675" hidden="1" customWidth="1" outlineLevel="1"/>
    <col min="4" max="4" width="5.109375" style="676" hidden="1" customWidth="1" outlineLevel="1"/>
    <col min="5" max="5" width="5.109375" style="675" hidden="1" customWidth="1" outlineLevel="1"/>
    <col min="6" max="7" width="8.21875" style="675" hidden="1" customWidth="1" outlineLevel="1"/>
    <col min="8" max="8" width="5.109375" style="675" hidden="1" customWidth="1" outlineLevel="1"/>
    <col min="9" max="9" width="1.6640625" style="650" customWidth="1" collapsed="1"/>
    <col min="10" max="10" width="15.109375" style="675" customWidth="1"/>
    <col min="11" max="11" width="11.6640625" style="675" customWidth="1"/>
    <col min="12" max="12" width="15.33203125" style="675" customWidth="1"/>
    <col min="13" max="13" width="11.6640625" style="675" customWidth="1"/>
    <col min="14" max="15" width="11.6640625" style="677" customWidth="1"/>
    <col min="16" max="16" width="11.6640625" style="678" customWidth="1"/>
    <col min="17" max="19" width="11.6640625" style="690" customWidth="1"/>
    <col min="20" max="20" width="14.21875" style="691" customWidth="1"/>
    <col min="21" max="21" width="12.109375" style="446" customWidth="1"/>
    <col min="22" max="22" width="1.5546875" style="677" customWidth="1"/>
    <col min="23" max="16384" width="8.88671875" style="677"/>
  </cols>
  <sheetData>
    <row r="1" spans="1:41" s="289" customFormat="1" ht="13.5" hidden="1" customHeight="1" outlineLevel="1">
      <c r="A1" s="300"/>
      <c r="B1" s="300">
        <v>2</v>
      </c>
      <c r="C1" s="300">
        <f t="shared" ref="C1:U1" si="0">B1+1</f>
        <v>3</v>
      </c>
      <c r="D1" s="300">
        <f t="shared" si="0"/>
        <v>4</v>
      </c>
      <c r="E1" s="300">
        <f t="shared" si="0"/>
        <v>5</v>
      </c>
      <c r="F1" s="300">
        <f t="shared" si="0"/>
        <v>6</v>
      </c>
      <c r="G1" s="300">
        <f t="shared" si="0"/>
        <v>7</v>
      </c>
      <c r="H1" s="300">
        <f t="shared" si="0"/>
        <v>8</v>
      </c>
      <c r="I1" s="300">
        <f t="shared" si="0"/>
        <v>9</v>
      </c>
      <c r="J1" s="300">
        <f t="shared" si="0"/>
        <v>10</v>
      </c>
      <c r="K1" s="300">
        <f t="shared" si="0"/>
        <v>11</v>
      </c>
      <c r="L1" s="300">
        <f t="shared" si="0"/>
        <v>12</v>
      </c>
      <c r="M1" s="300">
        <f t="shared" si="0"/>
        <v>13</v>
      </c>
      <c r="N1" s="300">
        <f t="shared" si="0"/>
        <v>14</v>
      </c>
      <c r="O1" s="300">
        <f t="shared" si="0"/>
        <v>15</v>
      </c>
      <c r="P1" s="300">
        <f t="shared" si="0"/>
        <v>16</v>
      </c>
      <c r="Q1" s="300">
        <f t="shared" si="0"/>
        <v>17</v>
      </c>
      <c r="R1" s="300">
        <f t="shared" si="0"/>
        <v>18</v>
      </c>
      <c r="S1" s="300">
        <f t="shared" si="0"/>
        <v>19</v>
      </c>
      <c r="T1" s="300">
        <f t="shared" si="0"/>
        <v>20</v>
      </c>
      <c r="U1" s="300">
        <f t="shared" si="0"/>
        <v>21</v>
      </c>
    </row>
    <row r="2" spans="1:41" s="287" customFormat="1" ht="31.5" collapsed="1">
      <c r="A2" s="301"/>
      <c r="B2" s="301"/>
      <c r="C2" s="301"/>
      <c r="D2" s="300"/>
      <c r="E2" s="301"/>
      <c r="F2" s="301"/>
      <c r="G2" s="301"/>
      <c r="H2" s="301"/>
      <c r="I2" s="385"/>
      <c r="J2" s="1523" t="s">
        <v>1722</v>
      </c>
      <c r="K2" s="1523"/>
      <c r="L2" s="1523"/>
      <c r="M2" s="1523"/>
      <c r="N2" s="1523"/>
      <c r="O2" s="1523"/>
      <c r="P2" s="1523"/>
      <c r="Q2" s="1523"/>
      <c r="R2" s="1523"/>
      <c r="S2" s="1523"/>
      <c r="T2" s="1523"/>
      <c r="U2" s="1523"/>
      <c r="W2" s="434"/>
    </row>
    <row r="3" spans="1:41" s="288" customFormat="1" ht="19.5">
      <c r="A3" s="300"/>
      <c r="B3" s="300"/>
      <c r="C3" s="300"/>
      <c r="D3" s="300"/>
      <c r="E3" s="300"/>
      <c r="F3" s="300"/>
      <c r="G3" s="300"/>
      <c r="H3" s="300"/>
      <c r="I3" s="384"/>
      <c r="J3" s="289"/>
      <c r="L3" s="289"/>
      <c r="N3" s="536"/>
      <c r="P3" s="290"/>
      <c r="Q3" s="290"/>
      <c r="R3" s="289"/>
      <c r="S3" s="646"/>
      <c r="T3" s="291"/>
      <c r="U3" s="537"/>
    </row>
    <row r="4" spans="1:41" s="292" customFormat="1" ht="19.5">
      <c r="A4" s="302"/>
      <c r="B4" s="302"/>
      <c r="C4" s="302"/>
      <c r="D4" s="300"/>
      <c r="E4" s="302"/>
      <c r="F4" s="302"/>
      <c r="G4" s="302"/>
      <c r="H4" s="302"/>
      <c r="I4" s="386"/>
      <c r="J4" s="1278" t="s">
        <v>1646</v>
      </c>
      <c r="K4" s="1552" t="s">
        <v>7819</v>
      </c>
      <c r="L4" s="1552"/>
      <c r="M4" s="1552"/>
      <c r="N4" s="1552"/>
      <c r="O4" s="1552"/>
      <c r="P4" s="1279" t="s">
        <v>1648</v>
      </c>
      <c r="Q4" s="1553" t="s">
        <v>1895</v>
      </c>
      <c r="R4" s="1554"/>
      <c r="S4" s="646"/>
    </row>
    <row r="5" spans="1:41" s="292" customFormat="1" ht="17.25">
      <c r="A5" s="302"/>
      <c r="B5" s="302"/>
      <c r="C5" s="302"/>
      <c r="D5" s="300"/>
      <c r="E5" s="302"/>
      <c r="F5" s="302"/>
      <c r="G5" s="302"/>
      <c r="H5" s="302"/>
      <c r="I5" s="386"/>
      <c r="J5" s="1278" t="s">
        <v>1647</v>
      </c>
      <c r="K5" s="680">
        <f ca="1">TODAY()</f>
        <v>42520</v>
      </c>
      <c r="L5" s="1278" t="s">
        <v>1723</v>
      </c>
      <c r="M5" s="1155" t="s">
        <v>2121</v>
      </c>
      <c r="N5" s="1278" t="s">
        <v>1622</v>
      </c>
      <c r="O5" s="680">
        <f ca="1">TODAY()+10</f>
        <v>42530</v>
      </c>
      <c r="P5" s="1278" t="s">
        <v>1724</v>
      </c>
      <c r="Q5" s="1555" t="s">
        <v>1725</v>
      </c>
      <c r="R5" s="1556"/>
      <c r="S5" s="646"/>
    </row>
    <row r="6" spans="1:41" s="647" customFormat="1" ht="19.5">
      <c r="A6" s="300"/>
      <c r="B6" s="300"/>
      <c r="C6" s="300"/>
      <c r="D6" s="300"/>
      <c r="E6" s="300"/>
      <c r="F6" s="300"/>
      <c r="G6" s="300"/>
      <c r="H6" s="300"/>
      <c r="I6" s="384"/>
      <c r="J6" s="384"/>
      <c r="K6" s="384"/>
      <c r="L6" s="384"/>
      <c r="M6" s="384"/>
      <c r="R6" s="384"/>
      <c r="S6" s="384"/>
      <c r="U6" s="648"/>
    </row>
    <row r="7" spans="1:41" s="650" customFormat="1" ht="23.25" customHeight="1">
      <c r="A7" s="649"/>
      <c r="B7" s="649"/>
      <c r="C7" s="649"/>
      <c r="D7" s="300"/>
      <c r="E7" s="649"/>
      <c r="F7" s="649"/>
      <c r="G7" s="649"/>
      <c r="H7" s="649"/>
      <c r="J7" s="1280" t="s">
        <v>1726</v>
      </c>
      <c r="K7" s="1557" t="s">
        <v>1727</v>
      </c>
      <c r="L7" s="1558"/>
      <c r="M7" s="1558"/>
      <c r="N7" s="1558"/>
      <c r="O7" s="1558"/>
      <c r="P7" s="1558"/>
      <c r="Q7" s="1558"/>
      <c r="R7" s="1558"/>
      <c r="S7" s="1558"/>
      <c r="T7" s="1559"/>
      <c r="U7" s="1560" t="s">
        <v>1350</v>
      </c>
    </row>
    <row r="8" spans="1:41" s="650" customFormat="1" ht="23.25" customHeight="1">
      <c r="A8" s="649"/>
      <c r="B8" s="649"/>
      <c r="C8" s="649"/>
      <c r="D8" s="300"/>
      <c r="E8" s="649"/>
      <c r="F8" s="649"/>
      <c r="G8" s="649"/>
      <c r="H8" s="649"/>
      <c r="J8" s="1280" t="s">
        <v>1325</v>
      </c>
      <c r="K8" s="1281" t="s">
        <v>1309</v>
      </c>
      <c r="L8" s="1282" t="s">
        <v>1728</v>
      </c>
      <c r="M8" s="1283" t="s">
        <v>541</v>
      </c>
      <c r="N8" s="1284" t="s">
        <v>1310</v>
      </c>
      <c r="O8" s="1285" t="s">
        <v>1729</v>
      </c>
      <c r="P8" s="1562" t="s">
        <v>1736</v>
      </c>
      <c r="Q8" s="1563"/>
      <c r="R8" s="1286" t="s">
        <v>1809</v>
      </c>
      <c r="S8" s="1283" t="s">
        <v>1737</v>
      </c>
      <c r="T8" s="1287" t="s">
        <v>1738</v>
      </c>
      <c r="U8" s="1561"/>
    </row>
    <row r="9" spans="1:41" s="650" customFormat="1" ht="23.25" customHeight="1">
      <c r="A9" s="649"/>
      <c r="B9" s="649"/>
      <c r="C9" s="649"/>
      <c r="D9" s="300"/>
      <c r="E9" s="649"/>
      <c r="F9" s="649"/>
      <c r="G9" s="649"/>
      <c r="H9" s="649"/>
      <c r="J9" s="652" t="s">
        <v>1739</v>
      </c>
      <c r="K9" s="1288"/>
      <c r="L9" s="654"/>
      <c r="M9" s="1289"/>
      <c r="N9" s="1290"/>
      <c r="O9" s="1291"/>
      <c r="P9" s="1292"/>
      <c r="Q9" s="1293"/>
      <c r="R9" s="1294"/>
      <c r="S9" s="1295">
        <f>SUM(S11:S1048576)</f>
        <v>600</v>
      </c>
      <c r="T9" s="1296">
        <f>SUM(T11:T1048576)</f>
        <v>28800</v>
      </c>
      <c r="U9" s="1297"/>
    </row>
    <row r="10" spans="1:41" s="544" customFormat="1" ht="23.25" hidden="1" customHeight="1" outlineLevel="1">
      <c r="A10" s="540" t="s">
        <v>1740</v>
      </c>
      <c r="B10" s="540" t="s">
        <v>1623</v>
      </c>
      <c r="C10" s="540" t="s">
        <v>1741</v>
      </c>
      <c r="D10" s="651" t="s">
        <v>1742</v>
      </c>
      <c r="E10" s="643" t="s">
        <v>1743</v>
      </c>
      <c r="F10" s="644" t="s">
        <v>1744</v>
      </c>
      <c r="G10" s="644" t="s">
        <v>1745</v>
      </c>
      <c r="H10" s="643" t="s">
        <v>1746</v>
      </c>
      <c r="I10" s="546" t="s">
        <v>1747</v>
      </c>
      <c r="J10" s="652" t="s">
        <v>1381</v>
      </c>
      <c r="K10" s="653" t="s">
        <v>1371</v>
      </c>
      <c r="L10" s="654" t="s">
        <v>1730</v>
      </c>
      <c r="M10" s="655" t="s">
        <v>1374</v>
      </c>
      <c r="N10" s="656" t="s">
        <v>1380</v>
      </c>
      <c r="O10" s="657" t="s">
        <v>1731</v>
      </c>
      <c r="P10" s="684" t="s">
        <v>1732</v>
      </c>
      <c r="Q10" s="685"/>
      <c r="R10" s="686" t="s">
        <v>1809</v>
      </c>
      <c r="S10" s="687" t="s">
        <v>1733</v>
      </c>
      <c r="T10" s="1156" t="s">
        <v>1734</v>
      </c>
      <c r="U10" s="658" t="s">
        <v>1748</v>
      </c>
      <c r="V10" s="543"/>
      <c r="W10" s="543"/>
    </row>
    <row r="11" spans="1:41" s="544" customFormat="1" ht="88.5" customHeight="1" collapsed="1">
      <c r="A11" s="540">
        <v>1</v>
      </c>
      <c r="B11" s="540" t="str">
        <f>IF(J11="","",MID($K$4,15,100)&amp;$J11)</f>
        <v>POK-FOREMOST-40POKEBF5503PK</v>
      </c>
      <c r="C11" s="540">
        <f>IF(J11="",0,SUMIF(기획현황!D:D,부자재구매리스트!$B11,기획현황!AF:AF))</f>
        <v>300</v>
      </c>
      <c r="D11" s="659" t="str">
        <f>IF($L11="","",VLOOKUP($L11,[3]부자재리스트!$A:$R,[3]부자재리스트!$N$1,FALSE))</f>
        <v>FMS</v>
      </c>
      <c r="E11" s="660" t="str">
        <f t="shared" ref="E11:E25" si="1">IF($L11="","",$K$4)</f>
        <v>RXK-KIDS-14FW-POK-FOREMOST-40</v>
      </c>
      <c r="F11" s="660">
        <f t="shared" ref="F11:F25" ca="1" si="2">IF($L11="","",$K$5)</f>
        <v>42520</v>
      </c>
      <c r="G11" s="660">
        <f t="shared" ref="G11:G25" ca="1" si="3">IF($L11="","",$O$5)</f>
        <v>42530</v>
      </c>
      <c r="H11" s="660" t="str">
        <f t="shared" ref="H11:H25" si="4">IF($L11="","",$Q$4)</f>
        <v>유란</v>
      </c>
      <c r="I11" s="692"/>
      <c r="J11" s="735" t="s">
        <v>7816</v>
      </c>
      <c r="K11" s="1344"/>
      <c r="L11" s="1277" t="s">
        <v>7818</v>
      </c>
      <c r="M11" s="1273" t="str">
        <f>IF($L11="","",VLOOKUP($L11,[3]부자재리스트!$A:$R,[3]부자재리스트!$F$1,FALSE))</f>
        <v>IMAGE TAG</v>
      </c>
      <c r="N11" s="1274" t="str">
        <f>IF($L11="","",VLOOKUP($L11,[3]부자재리스트!$A:$R,[3]부자재리스트!$K$1,FALSE))</f>
        <v>GREEN</v>
      </c>
      <c r="O11" s="665" t="str">
        <f>IF($L11="","",VLOOKUP($L11,[3]부자재리스트!$A:$R,[3]부자재리스트!$M$1,FALSE))</f>
        <v>ONE SIZE</v>
      </c>
      <c r="P11" s="1275" t="str">
        <f>IF($L11="","",VLOOKUP($L11,[3]부자재리스트!$A:$R,[3]부자재리스트!$P$1,FALSE))</f>
        <v>KRW</v>
      </c>
      <c r="Q11" s="1276" t="str">
        <f>IF($L11="","",VLOOKUP($L11,[3]부자재리스트!$A:$R,[3]부자재리스트!$Q$1,FALSE))</f>
        <v>48</v>
      </c>
      <c r="R11" s="682">
        <v>1</v>
      </c>
      <c r="S11" s="683">
        <f>C11*R11</f>
        <v>300</v>
      </c>
      <c r="T11" s="1157">
        <f t="shared" ref="T11:T17" si="5">IF(ISERROR(Q11*S11)=TRUE,0,Q11*S11)</f>
        <v>14400</v>
      </c>
      <c r="U11" s="666"/>
      <c r="V11" s="543"/>
      <c r="W11" s="543"/>
      <c r="Z11" s="543"/>
      <c r="AA11" s="667"/>
      <c r="AB11" s="667"/>
      <c r="AC11" s="668"/>
      <c r="AD11" s="543"/>
      <c r="AE11" s="543"/>
      <c r="AF11" s="669"/>
      <c r="AG11" s="543"/>
      <c r="AH11" s="670"/>
      <c r="AI11" s="543"/>
      <c r="AJ11" s="543"/>
      <c r="AK11" s="671"/>
      <c r="AL11" s="672"/>
      <c r="AM11" s="543"/>
      <c r="AN11" s="543"/>
      <c r="AO11" s="673"/>
    </row>
    <row r="12" spans="1:41" s="544" customFormat="1" ht="88.5" customHeight="1" collapsed="1">
      <c r="A12" s="540">
        <v>2</v>
      </c>
      <c r="B12" s="540" t="str">
        <f t="shared" ref="B12:B25" si="6">IF(J12="","",MID($K$4,15,100)&amp;$J12)</f>
        <v>POK-FOREMOST-40POKEBF5504BL</v>
      </c>
      <c r="C12" s="540">
        <f>IF(J12="",0,SUMIF(기획현황!D:D,부자재구매리스트!$B12,기획현황!AF:AF))</f>
        <v>300</v>
      </c>
      <c r="D12" s="659" t="str">
        <f>IF($L12="","",VLOOKUP($L12,[3]부자재리스트!$A:$R,[3]부자재리스트!$N$1,FALSE))</f>
        <v>FMS</v>
      </c>
      <c r="E12" s="660" t="str">
        <f t="shared" si="1"/>
        <v>RXK-KIDS-14FW-POK-FOREMOST-40</v>
      </c>
      <c r="F12" s="660">
        <f t="shared" ca="1" si="2"/>
        <v>42520</v>
      </c>
      <c r="G12" s="660">
        <f t="shared" ca="1" si="3"/>
        <v>42530</v>
      </c>
      <c r="H12" s="660" t="str">
        <f t="shared" si="4"/>
        <v>유란</v>
      </c>
      <c r="I12" s="692"/>
      <c r="J12" s="735" t="s">
        <v>7817</v>
      </c>
      <c r="K12" s="1344"/>
      <c r="L12" s="1277" t="s">
        <v>7818</v>
      </c>
      <c r="M12" s="1273" t="str">
        <f>IF($L12="","",VLOOKUP($L12,[3]부자재리스트!$A:$R,[3]부자재리스트!$F$1,FALSE))</f>
        <v>IMAGE TAG</v>
      </c>
      <c r="N12" s="1274" t="str">
        <f>IF($L12="","",VLOOKUP($L12,[3]부자재리스트!$A:$R,[3]부자재리스트!$K$1,FALSE))</f>
        <v>GREEN</v>
      </c>
      <c r="O12" s="665" t="str">
        <f>IF($L12="","",VLOOKUP($L12,[3]부자재리스트!$A:$R,[3]부자재리스트!$M$1,FALSE))</f>
        <v>ONE SIZE</v>
      </c>
      <c r="P12" s="1275" t="str">
        <f>IF($L12="","",VLOOKUP($L12,[3]부자재리스트!$A:$R,[3]부자재리스트!$P$1,FALSE))</f>
        <v>KRW</v>
      </c>
      <c r="Q12" s="1276" t="str">
        <f>IF($L12="","",VLOOKUP($L12,[3]부자재리스트!$A:$R,[3]부자재리스트!$Q$1,FALSE))</f>
        <v>48</v>
      </c>
      <c r="R12" s="682">
        <v>1</v>
      </c>
      <c r="S12" s="683">
        <f t="shared" ref="S12:S25" si="7">C12*R12</f>
        <v>300</v>
      </c>
      <c r="T12" s="1157">
        <f t="shared" si="5"/>
        <v>14400</v>
      </c>
      <c r="U12" s="666"/>
      <c r="V12" s="543"/>
      <c r="W12" s="543"/>
      <c r="Z12" s="543"/>
      <c r="AA12" s="667"/>
      <c r="AB12" s="667"/>
      <c r="AC12" s="668"/>
      <c r="AD12" s="543"/>
      <c r="AE12" s="543"/>
      <c r="AF12" s="669"/>
      <c r="AG12" s="543"/>
      <c r="AH12" s="670"/>
      <c r="AI12" s="543"/>
      <c r="AJ12" s="543"/>
      <c r="AK12" s="671"/>
      <c r="AL12" s="672"/>
      <c r="AM12" s="543"/>
      <c r="AN12" s="543"/>
      <c r="AO12" s="673"/>
    </row>
    <row r="13" spans="1:41" s="544" customFormat="1" ht="88.5" customHeight="1">
      <c r="A13" s="540">
        <v>3</v>
      </c>
      <c r="B13" s="540" t="str">
        <f t="shared" si="6"/>
        <v/>
      </c>
      <c r="C13" s="540">
        <f>IF(J13="",0,SUMIF(기획현황!D:D,부자재구매리스트!$B13,기획현황!AF:AF))</f>
        <v>0</v>
      </c>
      <c r="D13" s="659" t="str">
        <f>IF($L13="","",VLOOKUP($L13,[3]부자재리스트!$A:$R,[3]부자재리스트!$N$1,FALSE))</f>
        <v/>
      </c>
      <c r="E13" s="660" t="str">
        <f t="shared" si="1"/>
        <v/>
      </c>
      <c r="F13" s="660" t="str">
        <f t="shared" si="2"/>
        <v/>
      </c>
      <c r="G13" s="660" t="str">
        <f t="shared" si="3"/>
        <v/>
      </c>
      <c r="H13" s="660" t="str">
        <f t="shared" si="4"/>
        <v/>
      </c>
      <c r="I13" s="692"/>
      <c r="J13" s="735"/>
      <c r="K13" s="746"/>
      <c r="L13" s="1277"/>
      <c r="M13" s="1273" t="str">
        <f>IF($L13="","",VLOOKUP($L13,[3]부자재리스트!$A:$R,[3]부자재리스트!$F$1,FALSE))</f>
        <v/>
      </c>
      <c r="N13" s="1274" t="str">
        <f>IF($L13="","",VLOOKUP($L13,[3]부자재리스트!$A:$R,[3]부자재리스트!$K$1,FALSE))</f>
        <v/>
      </c>
      <c r="O13" s="665" t="str">
        <f>IF($L13="","",VLOOKUP($L13,[3]부자재리스트!$A:$R,[3]부자재리스트!$M$1,FALSE))</f>
        <v/>
      </c>
      <c r="P13" s="1275" t="str">
        <f>IF($L13="","",VLOOKUP($L13,[3]부자재리스트!$A:$R,[3]부자재리스트!$P$1,FALSE))</f>
        <v/>
      </c>
      <c r="Q13" s="1276" t="str">
        <f>IF($L13="","",VLOOKUP($L13,[3]부자재리스트!$A:$R,[3]부자재리스트!$Q$1,FALSE))</f>
        <v/>
      </c>
      <c r="R13" s="682"/>
      <c r="S13" s="683">
        <f>C13*R13</f>
        <v>0</v>
      </c>
      <c r="T13" s="1157">
        <f t="shared" si="5"/>
        <v>0</v>
      </c>
      <c r="U13" s="666"/>
      <c r="V13" s="543"/>
      <c r="W13" s="543"/>
      <c r="Z13" s="543"/>
      <c r="AA13" s="543"/>
      <c r="AB13" s="543"/>
      <c r="AC13" s="543"/>
      <c r="AD13" s="543"/>
      <c r="AE13" s="543"/>
      <c r="AF13" s="543"/>
      <c r="AG13" s="543"/>
      <c r="AH13" s="543"/>
      <c r="AI13" s="543"/>
      <c r="AJ13" s="543"/>
      <c r="AK13" s="543"/>
      <c r="AL13" s="543"/>
      <c r="AM13" s="543"/>
      <c r="AN13" s="543"/>
      <c r="AO13" s="543"/>
    </row>
    <row r="14" spans="1:41" s="544" customFormat="1" ht="88.5" customHeight="1">
      <c r="A14" s="540">
        <v>4</v>
      </c>
      <c r="B14" s="540" t="str">
        <f t="shared" si="6"/>
        <v/>
      </c>
      <c r="C14" s="540">
        <f>IF(J14="",0,SUMIF(기획현황!D:D,부자재구매리스트!$B14,기획현황!AF:AF))</f>
        <v>0</v>
      </c>
      <c r="D14" s="659" t="str">
        <f>IF($L14="","",VLOOKUP($L14,[3]부자재리스트!$A:$R,[3]부자재리스트!$N$1,FALSE))</f>
        <v/>
      </c>
      <c r="E14" s="660" t="str">
        <f t="shared" si="1"/>
        <v/>
      </c>
      <c r="F14" s="660" t="str">
        <f t="shared" si="2"/>
        <v/>
      </c>
      <c r="G14" s="660" t="str">
        <f t="shared" si="3"/>
        <v/>
      </c>
      <c r="H14" s="660" t="str">
        <f t="shared" si="4"/>
        <v/>
      </c>
      <c r="I14" s="692"/>
      <c r="J14" s="735"/>
      <c r="K14" s="746"/>
      <c r="L14" s="1277"/>
      <c r="M14" s="663" t="str">
        <f>IF($L14="","",VLOOKUP($L14,[3]부자재리스트!$A:$R,[3]부자재리스트!$F$1,FALSE))</f>
        <v/>
      </c>
      <c r="N14" s="664" t="str">
        <f>IF($L14="","",VLOOKUP($L14,[3]부자재리스트!$A:$R,[3]부자재리스트!$K$1,FALSE))</f>
        <v/>
      </c>
      <c r="O14" s="665" t="str">
        <f>IF($L14="","",VLOOKUP($L14,[3]부자재리스트!$A:$R,[3]부자재리스트!$M$1,FALSE))</f>
        <v/>
      </c>
      <c r="P14" s="681" t="str">
        <f>IF($L14="","",VLOOKUP($L14,[3]부자재리스트!$A:$R,[3]부자재리스트!$P$1,FALSE))</f>
        <v/>
      </c>
      <c r="Q14" s="688" t="str">
        <f>IF($L14="","",VLOOKUP($L14,[3]부자재리스트!$A:$R,[3]부자재리스트!$Q$1,FALSE))</f>
        <v/>
      </c>
      <c r="R14" s="682"/>
      <c r="S14" s="683">
        <f t="shared" si="7"/>
        <v>0</v>
      </c>
      <c r="T14" s="1157">
        <f t="shared" si="5"/>
        <v>0</v>
      </c>
      <c r="U14" s="666"/>
      <c r="V14" s="543"/>
      <c r="W14" s="543"/>
      <c r="Z14" s="543"/>
      <c r="AA14" s="543"/>
      <c r="AB14" s="543"/>
      <c r="AC14" s="543"/>
      <c r="AD14" s="543"/>
      <c r="AE14" s="543"/>
      <c r="AF14" s="543"/>
      <c r="AG14" s="543"/>
      <c r="AH14" s="543"/>
      <c r="AI14" s="543"/>
      <c r="AJ14" s="543"/>
      <c r="AK14" s="543"/>
      <c r="AL14" s="543"/>
      <c r="AM14" s="543"/>
      <c r="AN14" s="543"/>
      <c r="AO14" s="543"/>
    </row>
    <row r="15" spans="1:41" s="544" customFormat="1" ht="88.5" customHeight="1">
      <c r="A15" s="540">
        <v>5</v>
      </c>
      <c r="B15" s="540" t="str">
        <f t="shared" si="6"/>
        <v/>
      </c>
      <c r="C15" s="540">
        <f>IF(J15="",0,SUMIF(기획현황!D:D,부자재구매리스트!$B15,기획현황!AF:AF))</f>
        <v>0</v>
      </c>
      <c r="D15" s="659" t="str">
        <f>IF($L15="","",VLOOKUP($L15,[3]부자재리스트!$A:$R,[3]부자재리스트!$N$1,FALSE))</f>
        <v/>
      </c>
      <c r="E15" s="660" t="str">
        <f t="shared" si="1"/>
        <v/>
      </c>
      <c r="F15" s="660" t="str">
        <f t="shared" si="2"/>
        <v/>
      </c>
      <c r="G15" s="660" t="str">
        <f t="shared" si="3"/>
        <v/>
      </c>
      <c r="H15" s="660" t="str">
        <f t="shared" si="4"/>
        <v/>
      </c>
      <c r="I15" s="692"/>
      <c r="J15" s="735"/>
      <c r="K15" s="746"/>
      <c r="L15" s="732"/>
      <c r="M15" s="663" t="str">
        <f>IF($L15="","",VLOOKUP($L15,[3]부자재리스트!$A:$R,[3]부자재리스트!$F$1,FALSE))</f>
        <v/>
      </c>
      <c r="N15" s="664" t="str">
        <f>IF($L15="","",VLOOKUP($L15,[3]부자재리스트!$A:$R,[3]부자재리스트!$K$1,FALSE))</f>
        <v/>
      </c>
      <c r="O15" s="665" t="str">
        <f>IF($L15="","",VLOOKUP($L15,[3]부자재리스트!$A:$R,[3]부자재리스트!$M$1,FALSE))</f>
        <v/>
      </c>
      <c r="P15" s="681" t="str">
        <f>IF($L15="","",VLOOKUP($L15,[3]부자재리스트!$A:$R,[3]부자재리스트!$P$1,FALSE))</f>
        <v/>
      </c>
      <c r="Q15" s="688" t="str">
        <f>IF($L15="","",VLOOKUP($L15,[3]부자재리스트!$A:$R,[3]부자재리스트!$Q$1,FALSE))</f>
        <v/>
      </c>
      <c r="R15" s="682"/>
      <c r="S15" s="683">
        <f t="shared" si="7"/>
        <v>0</v>
      </c>
      <c r="T15" s="1157">
        <f>IF(ISERROR(Q15*S15)=TRUE,0,Q15*S15)</f>
        <v>0</v>
      </c>
      <c r="U15" s="666"/>
      <c r="V15" s="543"/>
      <c r="W15" s="543"/>
    </row>
    <row r="16" spans="1:41" s="544" customFormat="1" ht="88.5" customHeight="1">
      <c r="A16" s="540">
        <v>6</v>
      </c>
      <c r="B16" s="540" t="str">
        <f t="shared" si="6"/>
        <v/>
      </c>
      <c r="C16" s="540">
        <f>IF(J16="",0,SUMIF(기획현황!D:D,부자재구매리스트!$B16,기획현황!AF:AF))</f>
        <v>0</v>
      </c>
      <c r="D16" s="659" t="str">
        <f>IF($L16="","",VLOOKUP($L16,[3]부자재리스트!$A:$R,[3]부자재리스트!$N$1,FALSE))</f>
        <v/>
      </c>
      <c r="E16" s="660" t="str">
        <f t="shared" si="1"/>
        <v/>
      </c>
      <c r="F16" s="660" t="str">
        <f t="shared" si="2"/>
        <v/>
      </c>
      <c r="G16" s="660" t="str">
        <f t="shared" si="3"/>
        <v/>
      </c>
      <c r="H16" s="660" t="str">
        <f t="shared" si="4"/>
        <v/>
      </c>
      <c r="I16" s="692"/>
      <c r="J16" s="735"/>
      <c r="K16" s="746"/>
      <c r="L16" s="732"/>
      <c r="M16" s="663" t="str">
        <f>IF($L16="","",VLOOKUP($L16,[3]부자재리스트!$A:$R,[3]부자재리스트!$F$1,FALSE))</f>
        <v/>
      </c>
      <c r="N16" s="664" t="str">
        <f>IF($L16="","",VLOOKUP($L16,[3]부자재리스트!$A:$R,[3]부자재리스트!$K$1,FALSE))</f>
        <v/>
      </c>
      <c r="O16" s="665" t="str">
        <f>IF($L16="","",VLOOKUP($L16,[3]부자재리스트!$A:$R,[3]부자재리스트!$M$1,FALSE))</f>
        <v/>
      </c>
      <c r="P16" s="681" t="str">
        <f>IF($L16="","",VLOOKUP($L16,[3]부자재리스트!$A:$R,[3]부자재리스트!$P$1,FALSE))</f>
        <v/>
      </c>
      <c r="Q16" s="688" t="str">
        <f>IF($L16="","",VLOOKUP($L16,[3]부자재리스트!$A:$R,[3]부자재리스트!$Q$1,FALSE))</f>
        <v/>
      </c>
      <c r="R16" s="682"/>
      <c r="S16" s="683">
        <f t="shared" si="7"/>
        <v>0</v>
      </c>
      <c r="T16" s="1157">
        <f t="shared" si="5"/>
        <v>0</v>
      </c>
      <c r="U16" s="666"/>
      <c r="V16" s="543"/>
      <c r="W16" s="543"/>
    </row>
    <row r="17" spans="1:41" s="544" customFormat="1" ht="88.5" customHeight="1">
      <c r="A17" s="540">
        <v>7</v>
      </c>
      <c r="B17" s="540" t="str">
        <f t="shared" si="6"/>
        <v/>
      </c>
      <c r="C17" s="540">
        <f>IF(J17="",0,SUMIF(기획현황!D:D,부자재구매리스트!$B17,기획현황!AF:AF))</f>
        <v>0</v>
      </c>
      <c r="D17" s="659" t="str">
        <f>IF($L17="","",VLOOKUP($L17,[3]부자재리스트!$A:$R,[3]부자재리스트!$N$1,FALSE))</f>
        <v/>
      </c>
      <c r="E17" s="660" t="str">
        <f t="shared" si="1"/>
        <v/>
      </c>
      <c r="F17" s="660" t="str">
        <f t="shared" si="2"/>
        <v/>
      </c>
      <c r="G17" s="660" t="str">
        <f t="shared" si="3"/>
        <v/>
      </c>
      <c r="H17" s="660" t="str">
        <f t="shared" si="4"/>
        <v/>
      </c>
      <c r="I17" s="692"/>
      <c r="J17" s="735"/>
      <c r="K17" s="733"/>
      <c r="L17" s="732"/>
      <c r="M17" s="663" t="str">
        <f>IF($L17="","",VLOOKUP($L17,[3]부자재리스트!$A:$R,[3]부자재리스트!$F$1,FALSE))</f>
        <v/>
      </c>
      <c r="N17" s="664" t="str">
        <f>IF($L17="","",VLOOKUP($L17,[3]부자재리스트!$A:$R,[3]부자재리스트!$K$1,FALSE))</f>
        <v/>
      </c>
      <c r="O17" s="665" t="str">
        <f>IF($L17="","",VLOOKUP($L17,[3]부자재리스트!$A:$R,[3]부자재리스트!$M$1,FALSE))</f>
        <v/>
      </c>
      <c r="P17" s="681" t="str">
        <f>IF($L17="","",VLOOKUP($L17,[3]부자재리스트!$A:$R,[3]부자재리스트!$P$1,FALSE))</f>
        <v/>
      </c>
      <c r="Q17" s="688" t="str">
        <f>IF($L17="","",VLOOKUP($L17,[3]부자재리스트!$A:$R,[3]부자재리스트!$Q$1,FALSE))</f>
        <v/>
      </c>
      <c r="R17" s="682"/>
      <c r="S17" s="683">
        <f>C17*R17</f>
        <v>0</v>
      </c>
      <c r="T17" s="689">
        <f t="shared" si="5"/>
        <v>0</v>
      </c>
      <c r="U17" s="666"/>
      <c r="V17" s="543"/>
      <c r="W17" s="543"/>
    </row>
    <row r="18" spans="1:41" s="544" customFormat="1" ht="88.5" customHeight="1" collapsed="1">
      <c r="A18" s="540">
        <v>8</v>
      </c>
      <c r="B18" s="540" t="str">
        <f t="shared" si="6"/>
        <v/>
      </c>
      <c r="C18" s="540">
        <f>IF(J18="",0,SUMIF(기획현황!D:D,부자재구매리스트!$B18,기획현황!AF:AF))</f>
        <v>0</v>
      </c>
      <c r="D18" s="659" t="str">
        <f>IF($L18="","",VLOOKUP($L18,[3]부자재리스트!$A:$R,[3]부자재리스트!$N$1,FALSE))</f>
        <v/>
      </c>
      <c r="E18" s="660" t="str">
        <f t="shared" si="1"/>
        <v/>
      </c>
      <c r="F18" s="660" t="str">
        <f t="shared" si="2"/>
        <v/>
      </c>
      <c r="G18" s="660" t="str">
        <f t="shared" si="3"/>
        <v/>
      </c>
      <c r="H18" s="660" t="str">
        <f t="shared" si="4"/>
        <v/>
      </c>
      <c r="I18" s="692"/>
      <c r="J18" s="735"/>
      <c r="K18" s="734"/>
      <c r="L18" s="729"/>
      <c r="M18" s="663" t="str">
        <f>IF($L18="","",VLOOKUP($L18,[3]부자재리스트!$A:$R,[3]부자재리스트!$F$1,FALSE))</f>
        <v/>
      </c>
      <c r="N18" s="664" t="str">
        <f>IF($L18="","",VLOOKUP($L18,[3]부자재리스트!$A:$R,[3]부자재리스트!$K$1,FALSE))</f>
        <v/>
      </c>
      <c r="O18" s="665" t="str">
        <f>IF($L18="","",VLOOKUP($L18,[3]부자재리스트!$A:$R,[3]부자재리스트!$M$1,FALSE))</f>
        <v/>
      </c>
      <c r="P18" s="681" t="str">
        <f>IF($L18="","",VLOOKUP($L18,[3]부자재리스트!$A:$R,[3]부자재리스트!$P$1,FALSE))</f>
        <v/>
      </c>
      <c r="Q18" s="688"/>
      <c r="R18" s="682"/>
      <c r="S18" s="683">
        <f t="shared" si="7"/>
        <v>0</v>
      </c>
      <c r="T18" s="689">
        <f t="shared" ref="T18:T25" si="8">IF(ISERROR(P18*S18)=TRUE,0,P18*S18)</f>
        <v>0</v>
      </c>
      <c r="U18" s="666"/>
      <c r="V18" s="543"/>
      <c r="W18" s="543"/>
    </row>
    <row r="19" spans="1:41" s="544" customFormat="1" ht="88.5" customHeight="1" collapsed="1">
      <c r="A19" s="540">
        <v>9</v>
      </c>
      <c r="B19" s="540" t="str">
        <f t="shared" si="6"/>
        <v/>
      </c>
      <c r="C19" s="540">
        <f>IF(J19="",0,SUMIF(기획현황!D:D,부자재구매리스트!$B19,기획현황!AF:AF))</f>
        <v>0</v>
      </c>
      <c r="D19" s="659" t="str">
        <f>IF($L19="","",VLOOKUP($L19,[3]부자재리스트!$A:$R,[3]부자재리스트!$N$1,FALSE))</f>
        <v/>
      </c>
      <c r="E19" s="660" t="str">
        <f t="shared" si="1"/>
        <v/>
      </c>
      <c r="F19" s="660" t="str">
        <f t="shared" si="2"/>
        <v/>
      </c>
      <c r="G19" s="660" t="str">
        <f t="shared" si="3"/>
        <v/>
      </c>
      <c r="H19" s="660" t="str">
        <f t="shared" si="4"/>
        <v/>
      </c>
      <c r="I19" s="692"/>
      <c r="J19" s="735"/>
      <c r="K19" s="734"/>
      <c r="L19" s="729"/>
      <c r="M19" s="663" t="str">
        <f>IF($L19="","",VLOOKUP($L19,[3]부자재리스트!$A:$R,[3]부자재리스트!$F$1,FALSE))</f>
        <v/>
      </c>
      <c r="N19" s="664" t="str">
        <f>IF($L19="","",VLOOKUP($L19,[3]부자재리스트!$A:$R,[3]부자재리스트!$K$1,FALSE))</f>
        <v/>
      </c>
      <c r="O19" s="665" t="str">
        <f>IF($L19="","",VLOOKUP($L19,[3]부자재리스트!$A:$R,[3]부자재리스트!$M$1,FALSE))</f>
        <v/>
      </c>
      <c r="P19" s="681" t="str">
        <f>IF($L19="","",VLOOKUP($L19,[3]부자재리스트!$A:$R,[3]부자재리스트!$P$1,FALSE))</f>
        <v/>
      </c>
      <c r="Q19" s="688"/>
      <c r="R19" s="682"/>
      <c r="S19" s="683">
        <f t="shared" si="7"/>
        <v>0</v>
      </c>
      <c r="T19" s="689">
        <f t="shared" si="8"/>
        <v>0</v>
      </c>
      <c r="U19" s="666"/>
      <c r="V19" s="543"/>
      <c r="W19" s="543"/>
    </row>
    <row r="20" spans="1:41" s="544" customFormat="1" ht="88.5" customHeight="1">
      <c r="A20" s="540">
        <v>10</v>
      </c>
      <c r="B20" s="540" t="str">
        <f t="shared" si="6"/>
        <v/>
      </c>
      <c r="C20" s="540">
        <f>IF(J20="",0,SUMIF(기획현황!D:D,부자재구매리스트!$B20,기획현황!AF:AF))</f>
        <v>0</v>
      </c>
      <c r="D20" s="659" t="str">
        <f>IF($L20="","",VLOOKUP($L20,[3]부자재리스트!$A:$R,[3]부자재리스트!$N$1,FALSE))</f>
        <v/>
      </c>
      <c r="E20" s="660" t="str">
        <f t="shared" si="1"/>
        <v/>
      </c>
      <c r="F20" s="660" t="str">
        <f t="shared" si="2"/>
        <v/>
      </c>
      <c r="G20" s="660" t="str">
        <f t="shared" si="3"/>
        <v/>
      </c>
      <c r="H20" s="660" t="str">
        <f t="shared" si="4"/>
        <v/>
      </c>
      <c r="I20" s="692"/>
      <c r="J20" s="736"/>
      <c r="K20" s="734"/>
      <c r="L20" s="662"/>
      <c r="M20" s="663" t="str">
        <f>IF($L20="","",VLOOKUP($L20,[3]부자재리스트!$A:$R,[3]부자재리스트!$F$1,FALSE))</f>
        <v/>
      </c>
      <c r="N20" s="664" t="str">
        <f>IF($L20="","",VLOOKUP($L20,[3]부자재리스트!$A:$R,[3]부자재리스트!$K$1,FALSE))</f>
        <v/>
      </c>
      <c r="O20" s="665" t="str">
        <f>IF($L20="","",VLOOKUP($L20,[3]부자재리스트!$A:$R,[3]부자재리스트!$M$1,FALSE))</f>
        <v/>
      </c>
      <c r="P20" s="681" t="str">
        <f>IF($L20="","",VLOOKUP($L20,[3]부자재리스트!$A:$R,[3]부자재리스트!$P$1,FALSE))</f>
        <v/>
      </c>
      <c r="Q20" s="688"/>
      <c r="R20" s="682"/>
      <c r="S20" s="683">
        <f t="shared" si="7"/>
        <v>0</v>
      </c>
      <c r="T20" s="689">
        <f t="shared" si="8"/>
        <v>0</v>
      </c>
      <c r="U20" s="666"/>
      <c r="V20" s="543"/>
      <c r="W20" s="543"/>
      <c r="Z20" s="543"/>
      <c r="AA20" s="667"/>
      <c r="AB20" s="667"/>
      <c r="AC20" s="668"/>
      <c r="AD20" s="543"/>
      <c r="AE20" s="543"/>
      <c r="AF20" s="669"/>
      <c r="AG20" s="543"/>
      <c r="AH20" s="670"/>
      <c r="AI20" s="543"/>
      <c r="AJ20" s="543"/>
      <c r="AK20" s="671"/>
      <c r="AL20" s="672"/>
      <c r="AM20" s="671"/>
      <c r="AN20" s="543"/>
      <c r="AO20" s="673"/>
    </row>
    <row r="21" spans="1:41" s="544" customFormat="1" ht="88.5" customHeight="1">
      <c r="A21" s="540">
        <v>11</v>
      </c>
      <c r="B21" s="540" t="str">
        <f t="shared" si="6"/>
        <v/>
      </c>
      <c r="C21" s="540">
        <f>IF(J21="",0,SUMIF(기획현황!D:D,부자재구매리스트!$B21,기획현황!AF:AF))</f>
        <v>0</v>
      </c>
      <c r="D21" s="659" t="str">
        <f>IF($L21="","",VLOOKUP($L21,[3]부자재리스트!$A:$R,[3]부자재리스트!$N$1,FALSE))</f>
        <v/>
      </c>
      <c r="E21" s="660" t="str">
        <f t="shared" si="1"/>
        <v/>
      </c>
      <c r="F21" s="660" t="str">
        <f t="shared" si="2"/>
        <v/>
      </c>
      <c r="G21" s="660" t="str">
        <f t="shared" si="3"/>
        <v/>
      </c>
      <c r="H21" s="660" t="str">
        <f t="shared" si="4"/>
        <v/>
      </c>
      <c r="I21" s="692"/>
      <c r="J21" s="736"/>
      <c r="K21" s="734"/>
      <c r="L21" s="662"/>
      <c r="M21" s="663" t="str">
        <f>IF($L21="","",VLOOKUP($L21,[3]부자재리스트!$A:$R,[3]부자재리스트!$F$1,FALSE))</f>
        <v/>
      </c>
      <c r="N21" s="664" t="str">
        <f>IF($L21="","",VLOOKUP($L21,[3]부자재리스트!$A:$R,[3]부자재리스트!$K$1,FALSE))</f>
        <v/>
      </c>
      <c r="O21" s="665" t="str">
        <f>IF($L21="","",VLOOKUP($L21,[3]부자재리스트!$A:$R,[3]부자재리스트!$M$1,FALSE))</f>
        <v/>
      </c>
      <c r="P21" s="681" t="str">
        <f>IF($L21="","",VLOOKUP($L21,[3]부자재리스트!$A:$R,[3]부자재리스트!$P$1,FALSE))</f>
        <v/>
      </c>
      <c r="Q21" s="688"/>
      <c r="R21" s="682"/>
      <c r="S21" s="683">
        <f t="shared" si="7"/>
        <v>0</v>
      </c>
      <c r="T21" s="689">
        <f t="shared" si="8"/>
        <v>0</v>
      </c>
      <c r="U21" s="666"/>
      <c r="V21" s="543"/>
      <c r="W21" s="543"/>
      <c r="Z21" s="543"/>
      <c r="AA21" s="667"/>
      <c r="AB21" s="667"/>
      <c r="AC21" s="668"/>
      <c r="AD21" s="543"/>
      <c r="AE21" s="543"/>
      <c r="AF21" s="669"/>
      <c r="AG21" s="543"/>
      <c r="AH21" s="670"/>
      <c r="AI21" s="543"/>
      <c r="AJ21" s="543"/>
      <c r="AK21" s="671"/>
      <c r="AL21" s="672"/>
      <c r="AM21" s="671"/>
      <c r="AN21" s="543"/>
      <c r="AO21" s="673"/>
    </row>
    <row r="22" spans="1:41" s="544" customFormat="1" ht="88.5" customHeight="1">
      <c r="A22" s="540">
        <v>12</v>
      </c>
      <c r="B22" s="540" t="str">
        <f t="shared" si="6"/>
        <v/>
      </c>
      <c r="C22" s="540">
        <f>IF(J22="",0,SUMIF(기획현황!D:D,부자재구매리스트!$B22,기획현황!AF:AF))</f>
        <v>0</v>
      </c>
      <c r="D22" s="659" t="str">
        <f>IF($L22="","",VLOOKUP($L22,[3]부자재리스트!$A:$R,[3]부자재리스트!$N$1,FALSE))</f>
        <v/>
      </c>
      <c r="E22" s="660" t="str">
        <f t="shared" si="1"/>
        <v/>
      </c>
      <c r="F22" s="660" t="str">
        <f t="shared" si="2"/>
        <v/>
      </c>
      <c r="G22" s="660" t="str">
        <f t="shared" si="3"/>
        <v/>
      </c>
      <c r="H22" s="660" t="str">
        <f t="shared" si="4"/>
        <v/>
      </c>
      <c r="I22" s="692"/>
      <c r="J22" s="736"/>
      <c r="K22" s="734"/>
      <c r="L22" s="674"/>
      <c r="M22" s="663" t="str">
        <f>IF($L22="","",VLOOKUP($L22,[3]부자재리스트!$A:$R,[3]부자재리스트!$F$1,FALSE))</f>
        <v/>
      </c>
      <c r="N22" s="664" t="str">
        <f>IF($L22="","",VLOOKUP($L22,[3]부자재리스트!$A:$R,[3]부자재리스트!$K$1,FALSE))</f>
        <v/>
      </c>
      <c r="O22" s="665" t="str">
        <f>IF($L22="","",VLOOKUP($L22,[3]부자재리스트!$A:$R,[3]부자재리스트!$M$1,FALSE))</f>
        <v/>
      </c>
      <c r="P22" s="681" t="str">
        <f>IF($L22="","",VLOOKUP($L22,[3]부자재리스트!$A:$R,[3]부자재리스트!$P$1,FALSE))</f>
        <v/>
      </c>
      <c r="Q22" s="688"/>
      <c r="R22" s="682"/>
      <c r="S22" s="683">
        <f t="shared" si="7"/>
        <v>0</v>
      </c>
      <c r="T22" s="689">
        <f t="shared" si="8"/>
        <v>0</v>
      </c>
      <c r="U22" s="666"/>
      <c r="V22" s="543"/>
      <c r="W22" s="543"/>
    </row>
    <row r="23" spans="1:41" s="544" customFormat="1" ht="88.5" customHeight="1">
      <c r="A23" s="540">
        <v>13</v>
      </c>
      <c r="B23" s="540" t="str">
        <f t="shared" si="6"/>
        <v/>
      </c>
      <c r="C23" s="540">
        <f>IF(J23="",0,SUMIF(기획현황!D:D,부자재구매리스트!$B23,기획현황!AF:AF))</f>
        <v>0</v>
      </c>
      <c r="D23" s="659" t="str">
        <f>IF($L23="","",VLOOKUP($L23,[3]부자재리스트!$A:$R,[3]부자재리스트!$N$1,FALSE))</f>
        <v/>
      </c>
      <c r="E23" s="660" t="str">
        <f t="shared" si="1"/>
        <v/>
      </c>
      <c r="F23" s="660" t="str">
        <f t="shared" si="2"/>
        <v/>
      </c>
      <c r="G23" s="660" t="str">
        <f t="shared" si="3"/>
        <v/>
      </c>
      <c r="H23" s="660" t="str">
        <f t="shared" si="4"/>
        <v/>
      </c>
      <c r="I23" s="692"/>
      <c r="J23" s="736"/>
      <c r="K23" s="734"/>
      <c r="L23" s="674"/>
      <c r="M23" s="663" t="str">
        <f>IF($L23="","",VLOOKUP($L23,[3]부자재리스트!$A:$R,[3]부자재리스트!$F$1,FALSE))</f>
        <v/>
      </c>
      <c r="N23" s="664" t="str">
        <f>IF($L23="","",VLOOKUP($L23,[3]부자재리스트!$A:$R,[3]부자재리스트!$K$1,FALSE))</f>
        <v/>
      </c>
      <c r="O23" s="665" t="str">
        <f>IF($L23="","",VLOOKUP($L23,[3]부자재리스트!$A:$R,[3]부자재리스트!$M$1,FALSE))</f>
        <v/>
      </c>
      <c r="P23" s="681" t="str">
        <f>IF($L23="","",VLOOKUP($L23,[3]부자재리스트!$A:$R,[3]부자재리스트!$P$1,FALSE))</f>
        <v/>
      </c>
      <c r="Q23" s="688"/>
      <c r="R23" s="682"/>
      <c r="S23" s="683">
        <f t="shared" si="7"/>
        <v>0</v>
      </c>
      <c r="T23" s="689">
        <f t="shared" si="8"/>
        <v>0</v>
      </c>
      <c r="U23" s="666"/>
      <c r="V23" s="543"/>
      <c r="W23" s="543"/>
    </row>
    <row r="24" spans="1:41" s="544" customFormat="1" ht="88.5" customHeight="1">
      <c r="A24" s="540">
        <v>14</v>
      </c>
      <c r="B24" s="540" t="str">
        <f t="shared" si="6"/>
        <v/>
      </c>
      <c r="C24" s="540">
        <f>IF(J24="",0,SUMIF(기획현황!D:D,부자재구매리스트!$B24,기획현황!AF:AF))</f>
        <v>0</v>
      </c>
      <c r="D24" s="659" t="str">
        <f>IF($L24="","",VLOOKUP($L24,[3]부자재리스트!$A:$R,[3]부자재리스트!$N$1,FALSE))</f>
        <v/>
      </c>
      <c r="E24" s="660" t="str">
        <f t="shared" si="1"/>
        <v/>
      </c>
      <c r="F24" s="660" t="str">
        <f t="shared" si="2"/>
        <v/>
      </c>
      <c r="G24" s="660" t="str">
        <f t="shared" si="3"/>
        <v/>
      </c>
      <c r="H24" s="660" t="str">
        <f t="shared" si="4"/>
        <v/>
      </c>
      <c r="I24" s="692"/>
      <c r="J24" s="730"/>
      <c r="K24" s="661"/>
      <c r="L24" s="674"/>
      <c r="M24" s="663" t="str">
        <f>IF($L24="","",VLOOKUP($L24,[3]부자재리스트!$A:$R,[3]부자재리스트!$F$1,FALSE))</f>
        <v/>
      </c>
      <c r="N24" s="664" t="str">
        <f>IF($L24="","",VLOOKUP($L24,[3]부자재리스트!$A:$R,[3]부자재리스트!$K$1,FALSE))</f>
        <v/>
      </c>
      <c r="O24" s="665" t="str">
        <f>IF($L24="","",VLOOKUP($L24,[3]부자재리스트!$A:$R,[3]부자재리스트!$M$1,FALSE))</f>
        <v/>
      </c>
      <c r="P24" s="681" t="str">
        <f>IF($L24="","",VLOOKUP($L24,[3]부자재리스트!$A:$R,[3]부자재리스트!$P$1,FALSE))</f>
        <v/>
      </c>
      <c r="Q24" s="688"/>
      <c r="R24" s="682"/>
      <c r="S24" s="683">
        <f t="shared" si="7"/>
        <v>0</v>
      </c>
      <c r="T24" s="689">
        <f t="shared" si="8"/>
        <v>0</v>
      </c>
      <c r="U24" s="666"/>
      <c r="V24" s="543"/>
      <c r="W24" s="543"/>
    </row>
    <row r="25" spans="1:41" s="544" customFormat="1" ht="88.5" customHeight="1">
      <c r="A25" s="540">
        <v>15</v>
      </c>
      <c r="B25" s="540" t="str">
        <f t="shared" si="6"/>
        <v/>
      </c>
      <c r="C25" s="540">
        <f>IF(J25="",0,SUMIF(기획현황!D:D,부자재구매리스트!$B25,기획현황!AF:AF))</f>
        <v>0</v>
      </c>
      <c r="D25" s="659" t="str">
        <f>IF($L25="","",VLOOKUP($L25,[3]부자재리스트!$A:$R,[3]부자재리스트!$N$1,FALSE))</f>
        <v/>
      </c>
      <c r="E25" s="660" t="str">
        <f t="shared" si="1"/>
        <v/>
      </c>
      <c r="F25" s="660" t="str">
        <f t="shared" si="2"/>
        <v/>
      </c>
      <c r="G25" s="660" t="str">
        <f t="shared" si="3"/>
        <v/>
      </c>
      <c r="H25" s="660" t="str">
        <f t="shared" si="4"/>
        <v/>
      </c>
      <c r="I25" s="692"/>
      <c r="J25" s="730"/>
      <c r="K25" s="661"/>
      <c r="L25" s="674"/>
      <c r="M25" s="663" t="str">
        <f>IF($L25="","",VLOOKUP($L25,[3]부자재리스트!$A:$R,[3]부자재리스트!$F$1,FALSE))</f>
        <v/>
      </c>
      <c r="N25" s="664" t="str">
        <f>IF($L25="","",VLOOKUP($L25,[3]부자재리스트!$A:$R,[3]부자재리스트!$K$1,FALSE))</f>
        <v/>
      </c>
      <c r="O25" s="665" t="str">
        <f>IF($L25="","",VLOOKUP($L25,[3]부자재리스트!$A:$R,[3]부자재리스트!$M$1,FALSE))</f>
        <v/>
      </c>
      <c r="P25" s="681" t="str">
        <f>IF($L25="","",VLOOKUP($L25,[3]부자재리스트!$A:$R,[3]부자재리스트!$P$1,FALSE))</f>
        <v/>
      </c>
      <c r="Q25" s="688"/>
      <c r="R25" s="682"/>
      <c r="S25" s="683">
        <f t="shared" si="7"/>
        <v>0</v>
      </c>
      <c r="T25" s="689">
        <f t="shared" si="8"/>
        <v>0</v>
      </c>
      <c r="U25" s="666"/>
      <c r="V25" s="543"/>
      <c r="W25" s="543"/>
    </row>
    <row r="26" spans="1:41" ht="90" customHeight="1">
      <c r="I26" s="731"/>
    </row>
    <row r="27" spans="1:41" ht="90" customHeight="1">
      <c r="I27" s="731"/>
    </row>
    <row r="28" spans="1:41" ht="90" customHeight="1">
      <c r="I28" s="731"/>
    </row>
    <row r="29" spans="1:41" ht="90" customHeight="1">
      <c r="I29" s="731"/>
    </row>
    <row r="30" spans="1:41" ht="90" customHeight="1">
      <c r="I30" s="731"/>
    </row>
    <row r="31" spans="1:41" ht="90" customHeight="1">
      <c r="I31" s="731"/>
    </row>
    <row r="32" spans="1:41" ht="90" customHeight="1">
      <c r="I32" s="731"/>
    </row>
    <row r="33" spans="9:9" ht="90" customHeight="1">
      <c r="I33" s="731"/>
    </row>
    <row r="34" spans="9:9" ht="90" customHeight="1">
      <c r="I34" s="731"/>
    </row>
    <row r="35" spans="9:9" ht="90" customHeight="1">
      <c r="I35" s="731"/>
    </row>
    <row r="36" spans="9:9" ht="90" customHeight="1">
      <c r="I36" s="731"/>
    </row>
    <row r="37" spans="9:9" ht="90" customHeight="1">
      <c r="I37" s="731"/>
    </row>
    <row r="38" spans="9:9" ht="90" customHeight="1">
      <c r="I38" s="731"/>
    </row>
    <row r="39" spans="9:9" ht="90" customHeight="1">
      <c r="I39" s="731"/>
    </row>
    <row r="40" spans="9:9" ht="90" customHeight="1">
      <c r="I40" s="731"/>
    </row>
    <row r="41" spans="9:9" ht="90" customHeight="1">
      <c r="I41" s="731"/>
    </row>
    <row r="42" spans="9:9" ht="90" customHeight="1">
      <c r="I42" s="731"/>
    </row>
    <row r="43" spans="9:9" ht="90" customHeight="1">
      <c r="I43" s="731"/>
    </row>
    <row r="44" spans="9:9" ht="90" customHeight="1">
      <c r="I44" s="731"/>
    </row>
    <row r="45" spans="9:9" ht="90" customHeight="1">
      <c r="I45" s="731"/>
    </row>
    <row r="46" spans="9:9" ht="90" customHeight="1">
      <c r="I46" s="731"/>
    </row>
    <row r="47" spans="9:9" ht="90" customHeight="1">
      <c r="I47" s="731"/>
    </row>
    <row r="48" spans="9:9" ht="90" customHeight="1">
      <c r="I48" s="731"/>
    </row>
    <row r="49" spans="9:9" ht="90" customHeight="1">
      <c r="I49" s="731"/>
    </row>
    <row r="50" spans="9:9" ht="90" customHeight="1">
      <c r="I50" s="731"/>
    </row>
    <row r="51" spans="9:9" ht="90" customHeight="1">
      <c r="I51" s="731"/>
    </row>
    <row r="52" spans="9:9" ht="90" customHeight="1">
      <c r="I52" s="731"/>
    </row>
    <row r="53" spans="9:9" ht="90" customHeight="1">
      <c r="I53" s="731"/>
    </row>
    <row r="54" spans="9:9" ht="90" customHeight="1">
      <c r="I54" s="731"/>
    </row>
    <row r="55" spans="9:9" ht="90" customHeight="1">
      <c r="I55" s="731"/>
    </row>
    <row r="56" spans="9:9" ht="90" customHeight="1">
      <c r="I56" s="731"/>
    </row>
    <row r="57" spans="9:9" ht="90" customHeight="1">
      <c r="I57" s="731"/>
    </row>
    <row r="58" spans="9:9" ht="90" customHeight="1">
      <c r="I58" s="731"/>
    </row>
    <row r="59" spans="9:9" ht="90" customHeight="1">
      <c r="I59" s="731"/>
    </row>
    <row r="60" spans="9:9" ht="90" customHeight="1">
      <c r="I60" s="731"/>
    </row>
    <row r="61" spans="9:9" ht="90" customHeight="1">
      <c r="I61" s="731"/>
    </row>
    <row r="62" spans="9:9" ht="90" customHeight="1">
      <c r="I62" s="731"/>
    </row>
    <row r="63" spans="9:9" ht="90" customHeight="1">
      <c r="I63" s="731"/>
    </row>
    <row r="64" spans="9:9" ht="90" customHeight="1">
      <c r="I64" s="731"/>
    </row>
    <row r="65" spans="9:9" ht="90" customHeight="1">
      <c r="I65" s="731"/>
    </row>
    <row r="66" spans="9:9" ht="90" customHeight="1">
      <c r="I66" s="731"/>
    </row>
    <row r="67" spans="9:9" ht="90" customHeight="1">
      <c r="I67" s="731"/>
    </row>
    <row r="68" spans="9:9" ht="90" customHeight="1">
      <c r="I68" s="731"/>
    </row>
    <row r="69" spans="9:9" ht="90" customHeight="1">
      <c r="I69" s="731"/>
    </row>
    <row r="70" spans="9:9" ht="90" customHeight="1">
      <c r="I70" s="731"/>
    </row>
    <row r="71" spans="9:9" ht="90" customHeight="1">
      <c r="I71" s="731"/>
    </row>
    <row r="72" spans="9:9" ht="90" customHeight="1">
      <c r="I72" s="731"/>
    </row>
    <row r="73" spans="9:9" ht="90" customHeight="1">
      <c r="I73" s="731"/>
    </row>
    <row r="74" spans="9:9" ht="90" customHeight="1">
      <c r="I74" s="731"/>
    </row>
    <row r="75" spans="9:9" ht="90" customHeight="1">
      <c r="I75" s="731"/>
    </row>
    <row r="76" spans="9:9" ht="90" customHeight="1">
      <c r="I76" s="731"/>
    </row>
    <row r="77" spans="9:9" ht="90" customHeight="1">
      <c r="I77" s="731"/>
    </row>
    <row r="78" spans="9:9" ht="90" customHeight="1">
      <c r="I78" s="731"/>
    </row>
    <row r="79" spans="9:9" ht="90" customHeight="1">
      <c r="I79" s="731"/>
    </row>
    <row r="80" spans="9:9" ht="90" customHeight="1">
      <c r="I80" s="731"/>
    </row>
    <row r="81" spans="9:9" ht="90" customHeight="1">
      <c r="I81" s="731"/>
    </row>
    <row r="82" spans="9:9" ht="90" customHeight="1">
      <c r="I82" s="731"/>
    </row>
    <row r="83" spans="9:9" ht="90" customHeight="1">
      <c r="I83" s="731"/>
    </row>
    <row r="84" spans="9:9" ht="90" customHeight="1">
      <c r="I84" s="731"/>
    </row>
    <row r="85" spans="9:9" ht="90" customHeight="1">
      <c r="I85" s="731"/>
    </row>
    <row r="86" spans="9:9" ht="90" customHeight="1">
      <c r="I86" s="731"/>
    </row>
    <row r="87" spans="9:9" ht="90" customHeight="1">
      <c r="I87" s="731"/>
    </row>
    <row r="88" spans="9:9" ht="90" customHeight="1">
      <c r="I88" s="731"/>
    </row>
    <row r="89" spans="9:9" ht="90" customHeight="1">
      <c r="I89" s="731"/>
    </row>
    <row r="90" spans="9:9" ht="90" customHeight="1">
      <c r="I90" s="731"/>
    </row>
    <row r="91" spans="9:9" ht="90" customHeight="1">
      <c r="I91" s="731"/>
    </row>
    <row r="92" spans="9:9" ht="90" customHeight="1">
      <c r="I92" s="731"/>
    </row>
    <row r="93" spans="9:9" ht="90" customHeight="1">
      <c r="I93" s="731"/>
    </row>
    <row r="94" spans="9:9" ht="90" customHeight="1">
      <c r="I94" s="731"/>
    </row>
    <row r="95" spans="9:9" ht="90" customHeight="1">
      <c r="I95" s="731"/>
    </row>
    <row r="96" spans="9:9" ht="90" customHeight="1">
      <c r="I96" s="731"/>
    </row>
    <row r="97" spans="9:9" ht="90" customHeight="1">
      <c r="I97" s="731"/>
    </row>
    <row r="98" spans="9:9" ht="90" customHeight="1">
      <c r="I98" s="731"/>
    </row>
    <row r="99" spans="9:9" ht="90" customHeight="1">
      <c r="I99" s="731"/>
    </row>
    <row r="100" spans="9:9" ht="90" customHeight="1">
      <c r="I100" s="731"/>
    </row>
    <row r="101" spans="9:9" ht="90" customHeight="1">
      <c r="I101" s="731"/>
    </row>
    <row r="102" spans="9:9" ht="90" customHeight="1">
      <c r="I102" s="731"/>
    </row>
    <row r="103" spans="9:9" ht="90" customHeight="1">
      <c r="I103" s="731"/>
    </row>
    <row r="104" spans="9:9" ht="90" customHeight="1">
      <c r="I104" s="731"/>
    </row>
    <row r="105" spans="9:9" ht="90" customHeight="1">
      <c r="I105" s="731"/>
    </row>
    <row r="106" spans="9:9" ht="90" customHeight="1">
      <c r="I106" s="731"/>
    </row>
    <row r="107" spans="9:9" ht="90" customHeight="1">
      <c r="I107" s="731"/>
    </row>
    <row r="108" spans="9:9" ht="90" customHeight="1">
      <c r="I108" s="731"/>
    </row>
    <row r="109" spans="9:9" ht="90" customHeight="1">
      <c r="I109" s="731"/>
    </row>
    <row r="110" spans="9:9" ht="90" customHeight="1">
      <c r="I110" s="731"/>
    </row>
    <row r="111" spans="9:9" ht="90" customHeight="1">
      <c r="I111" s="731"/>
    </row>
    <row r="112" spans="9:9" ht="90" customHeight="1">
      <c r="I112" s="731"/>
    </row>
    <row r="113" spans="9:9" ht="90" customHeight="1">
      <c r="I113" s="731"/>
    </row>
    <row r="114" spans="9:9" ht="90" customHeight="1">
      <c r="I114" s="731"/>
    </row>
    <row r="115" spans="9:9" ht="90" customHeight="1">
      <c r="I115" s="731"/>
    </row>
    <row r="116" spans="9:9" ht="90" customHeight="1">
      <c r="I116" s="731"/>
    </row>
    <row r="117" spans="9:9" ht="90" customHeight="1">
      <c r="I117" s="731"/>
    </row>
    <row r="118" spans="9:9" ht="90" customHeight="1">
      <c r="I118" s="731"/>
    </row>
    <row r="119" spans="9:9" ht="90" customHeight="1">
      <c r="I119" s="731"/>
    </row>
    <row r="120" spans="9:9" ht="90" customHeight="1">
      <c r="I120" s="731"/>
    </row>
    <row r="121" spans="9:9" ht="90" customHeight="1">
      <c r="I121" s="731"/>
    </row>
    <row r="122" spans="9:9" ht="90" customHeight="1">
      <c r="I122" s="731"/>
    </row>
    <row r="123" spans="9:9" ht="90" customHeight="1">
      <c r="I123" s="731"/>
    </row>
    <row r="124" spans="9:9" ht="90" customHeight="1">
      <c r="I124" s="731"/>
    </row>
    <row r="125" spans="9:9" ht="90" customHeight="1">
      <c r="I125" s="731"/>
    </row>
    <row r="126" spans="9:9" ht="90" customHeight="1">
      <c r="I126" s="731"/>
    </row>
    <row r="127" spans="9:9" ht="90" customHeight="1">
      <c r="I127" s="731"/>
    </row>
    <row r="128" spans="9:9" ht="90" customHeight="1">
      <c r="I128" s="731"/>
    </row>
    <row r="129" spans="9:9" ht="90" customHeight="1">
      <c r="I129" s="731"/>
    </row>
    <row r="130" spans="9:9" ht="90" customHeight="1">
      <c r="I130" s="731"/>
    </row>
    <row r="131" spans="9:9" ht="90" customHeight="1">
      <c r="I131" s="731"/>
    </row>
    <row r="132" spans="9:9" ht="90" customHeight="1">
      <c r="I132" s="731"/>
    </row>
    <row r="133" spans="9:9" ht="90" customHeight="1">
      <c r="I133" s="731"/>
    </row>
    <row r="134" spans="9:9" ht="90" customHeight="1">
      <c r="I134" s="731"/>
    </row>
    <row r="135" spans="9:9" ht="90" customHeight="1">
      <c r="I135" s="731"/>
    </row>
    <row r="136" spans="9:9" ht="90" customHeight="1">
      <c r="I136" s="731"/>
    </row>
    <row r="137" spans="9:9" ht="90" customHeight="1">
      <c r="I137" s="731"/>
    </row>
    <row r="138" spans="9:9" ht="90" customHeight="1">
      <c r="I138" s="731"/>
    </row>
    <row r="139" spans="9:9" ht="90" customHeight="1">
      <c r="I139" s="731"/>
    </row>
    <row r="140" spans="9:9" ht="90" customHeight="1">
      <c r="I140" s="731"/>
    </row>
    <row r="141" spans="9:9" ht="90" customHeight="1">
      <c r="I141" s="731"/>
    </row>
    <row r="142" spans="9:9" ht="90" customHeight="1">
      <c r="I142" s="731"/>
    </row>
    <row r="143" spans="9:9" ht="90" customHeight="1">
      <c r="I143" s="731"/>
    </row>
    <row r="144" spans="9:9" ht="90" customHeight="1">
      <c r="I144" s="731"/>
    </row>
    <row r="145" spans="9:9" ht="90" customHeight="1">
      <c r="I145" s="731"/>
    </row>
    <row r="146" spans="9:9" ht="90" customHeight="1">
      <c r="I146" s="731"/>
    </row>
    <row r="147" spans="9:9" ht="90" customHeight="1">
      <c r="I147" s="731"/>
    </row>
    <row r="148" spans="9:9" ht="90" customHeight="1">
      <c r="I148" s="731"/>
    </row>
    <row r="149" spans="9:9" ht="90" customHeight="1">
      <c r="I149" s="731"/>
    </row>
    <row r="150" spans="9:9" ht="90" customHeight="1">
      <c r="I150" s="731"/>
    </row>
    <row r="151" spans="9:9" ht="90" customHeight="1">
      <c r="I151" s="731"/>
    </row>
    <row r="152" spans="9:9" ht="90" customHeight="1">
      <c r="I152" s="731"/>
    </row>
    <row r="153" spans="9:9" ht="90" customHeight="1">
      <c r="I153" s="731"/>
    </row>
    <row r="154" spans="9:9" ht="90" customHeight="1">
      <c r="I154" s="731"/>
    </row>
    <row r="155" spans="9:9" ht="90" customHeight="1">
      <c r="I155" s="731"/>
    </row>
    <row r="156" spans="9:9" ht="90" customHeight="1">
      <c r="I156" s="731"/>
    </row>
    <row r="157" spans="9:9" ht="90" customHeight="1">
      <c r="I157" s="731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1219" priority="944" stopIfTrue="1">
      <formula>$I11="TTL"</formula>
    </cfRule>
  </conditionalFormatting>
  <conditionalFormatting sqref="K11:K16">
    <cfRule type="expression" dxfId="1218" priority="943" stopIfTrue="1">
      <formula>#REF!="TTL"</formula>
    </cfRule>
  </conditionalFormatting>
  <conditionalFormatting sqref="K11:K16">
    <cfRule type="expression" dxfId="1217" priority="942" stopIfTrue="1">
      <formula>$I11="TTL"</formula>
    </cfRule>
  </conditionalFormatting>
  <conditionalFormatting sqref="K11:K16">
    <cfRule type="expression" dxfId="1216" priority="941" stopIfTrue="1">
      <formula>$L11="TTL"</formula>
    </cfRule>
  </conditionalFormatting>
  <conditionalFormatting sqref="K11:K16">
    <cfRule type="expression" dxfId="1215" priority="940" stopIfTrue="1">
      <formula>$M11="TTL"</formula>
    </cfRule>
  </conditionalFormatting>
  <conditionalFormatting sqref="K11:K16">
    <cfRule type="expression" dxfId="1214" priority="939" stopIfTrue="1">
      <formula>$I11="TTL"</formula>
    </cfRule>
  </conditionalFormatting>
  <conditionalFormatting sqref="K11:K16">
    <cfRule type="expression" dxfId="1213" priority="938" stopIfTrue="1">
      <formula>$L11="TTL"</formula>
    </cfRule>
  </conditionalFormatting>
  <conditionalFormatting sqref="K11:K16">
    <cfRule type="expression" dxfId="1212" priority="937" stopIfTrue="1">
      <formula>$M11="TTL"</formula>
    </cfRule>
  </conditionalFormatting>
  <conditionalFormatting sqref="K11:K16">
    <cfRule type="expression" dxfId="1211" priority="936" stopIfTrue="1">
      <formula>$I11="TTL"</formula>
    </cfRule>
  </conditionalFormatting>
  <conditionalFormatting sqref="K11:K16">
    <cfRule type="expression" dxfId="1210" priority="935" stopIfTrue="1">
      <formula>$L11="TTL"</formula>
    </cfRule>
  </conditionalFormatting>
  <conditionalFormatting sqref="K11:K16">
    <cfRule type="expression" dxfId="1209" priority="934" stopIfTrue="1">
      <formula>$M11="TTL"</formula>
    </cfRule>
  </conditionalFormatting>
  <conditionalFormatting sqref="K11:K16">
    <cfRule type="expression" dxfId="1208" priority="933" stopIfTrue="1">
      <formula>$I11="TTL"</formula>
    </cfRule>
  </conditionalFormatting>
  <conditionalFormatting sqref="K11:K16">
    <cfRule type="expression" dxfId="1207" priority="932" stopIfTrue="1">
      <formula>$I11="TTL"</formula>
    </cfRule>
  </conditionalFormatting>
  <conditionalFormatting sqref="K11:K16">
    <cfRule type="expression" dxfId="1206" priority="931" stopIfTrue="1">
      <formula>$M11="TTL"</formula>
    </cfRule>
  </conditionalFormatting>
  <conditionalFormatting sqref="K11:K16">
    <cfRule type="expression" dxfId="1205" priority="930" stopIfTrue="1">
      <formula>$L11="TTL"</formula>
    </cfRule>
  </conditionalFormatting>
  <conditionalFormatting sqref="K11:K16">
    <cfRule type="expression" dxfId="1204" priority="929" stopIfTrue="1">
      <formula>$M11="TTL"</formula>
    </cfRule>
  </conditionalFormatting>
  <conditionalFormatting sqref="K11:K16">
    <cfRule type="expression" dxfId="1203" priority="928" stopIfTrue="1">
      <formula>$I11="TTL"</formula>
    </cfRule>
  </conditionalFormatting>
  <conditionalFormatting sqref="K11:K16">
    <cfRule type="expression" dxfId="1202" priority="927" stopIfTrue="1">
      <formula>$L11="TTL"</formula>
    </cfRule>
  </conditionalFormatting>
  <conditionalFormatting sqref="K11:K16">
    <cfRule type="expression" dxfId="1201" priority="926" stopIfTrue="1">
      <formula>$M11="TTL"</formula>
    </cfRule>
  </conditionalFormatting>
  <conditionalFormatting sqref="K11">
    <cfRule type="expression" dxfId="1200" priority="925" stopIfTrue="1">
      <formula>$I11="TTL"</formula>
    </cfRule>
  </conditionalFormatting>
  <conditionalFormatting sqref="K11">
    <cfRule type="expression" dxfId="1199" priority="924" stopIfTrue="1">
      <formula>#REF!="TTL"</formula>
    </cfRule>
  </conditionalFormatting>
  <conditionalFormatting sqref="K11">
    <cfRule type="expression" dxfId="1198" priority="923" stopIfTrue="1">
      <formula>$I11="TTL"</formula>
    </cfRule>
  </conditionalFormatting>
  <conditionalFormatting sqref="K11">
    <cfRule type="expression" dxfId="1197" priority="922" stopIfTrue="1">
      <formula>$L11="TTL"</formula>
    </cfRule>
  </conditionalFormatting>
  <conditionalFormatting sqref="K11">
    <cfRule type="expression" dxfId="1196" priority="921" stopIfTrue="1">
      <formula>$M11="TTL"</formula>
    </cfRule>
  </conditionalFormatting>
  <conditionalFormatting sqref="K11">
    <cfRule type="expression" dxfId="1195" priority="920" stopIfTrue="1">
      <formula>#REF!="TTL"</formula>
    </cfRule>
  </conditionalFormatting>
  <conditionalFormatting sqref="K11">
    <cfRule type="expression" dxfId="1194" priority="919" stopIfTrue="1">
      <formula>$I11="TTL"</formula>
    </cfRule>
  </conditionalFormatting>
  <conditionalFormatting sqref="K11">
    <cfRule type="expression" dxfId="1193" priority="918" stopIfTrue="1">
      <formula>$L11="TTL"</formula>
    </cfRule>
  </conditionalFormatting>
  <conditionalFormatting sqref="K11">
    <cfRule type="expression" dxfId="1192" priority="917" stopIfTrue="1">
      <formula>$M11="TTL"</formula>
    </cfRule>
  </conditionalFormatting>
  <conditionalFormatting sqref="K11:K17">
    <cfRule type="expression" dxfId="1191" priority="916" stopIfTrue="1">
      <formula>$I11="TTL"</formula>
    </cfRule>
  </conditionalFormatting>
  <conditionalFormatting sqref="K11:K17">
    <cfRule type="expression" dxfId="1190" priority="915" stopIfTrue="1">
      <formula>#REF!="TTL"</formula>
    </cfRule>
  </conditionalFormatting>
  <conditionalFormatting sqref="K11">
    <cfRule type="expression" dxfId="1189" priority="914" stopIfTrue="1">
      <formula>#REF!="TTL"</formula>
    </cfRule>
  </conditionalFormatting>
  <conditionalFormatting sqref="K11">
    <cfRule type="expression" dxfId="1188" priority="913" stopIfTrue="1">
      <formula>$I11="TTL"</formula>
    </cfRule>
  </conditionalFormatting>
  <conditionalFormatting sqref="K11">
    <cfRule type="expression" dxfId="1187" priority="912" stopIfTrue="1">
      <formula>$L11="TTL"</formula>
    </cfRule>
  </conditionalFormatting>
  <conditionalFormatting sqref="K11">
    <cfRule type="expression" dxfId="1186" priority="911" stopIfTrue="1">
      <formula>$M11="TTL"</formula>
    </cfRule>
  </conditionalFormatting>
  <conditionalFormatting sqref="K11">
    <cfRule type="expression" dxfId="1185" priority="910" stopIfTrue="1">
      <formula>$I11="TTL"</formula>
    </cfRule>
  </conditionalFormatting>
  <conditionalFormatting sqref="K11">
    <cfRule type="expression" dxfId="1184" priority="909" stopIfTrue="1">
      <formula>$L11="TTL"</formula>
    </cfRule>
  </conditionalFormatting>
  <conditionalFormatting sqref="K11">
    <cfRule type="expression" dxfId="1183" priority="908" stopIfTrue="1">
      <formula>$M11="TTL"</formula>
    </cfRule>
  </conditionalFormatting>
  <conditionalFormatting sqref="K12:K13">
    <cfRule type="expression" dxfId="1182" priority="907" stopIfTrue="1">
      <formula>#REF!="TTL"</formula>
    </cfRule>
  </conditionalFormatting>
  <conditionalFormatting sqref="K12:K13">
    <cfRule type="expression" dxfId="1181" priority="906" stopIfTrue="1">
      <formula>$I12="TTL"</formula>
    </cfRule>
  </conditionalFormatting>
  <conditionalFormatting sqref="K12:K13">
    <cfRule type="expression" dxfId="1180" priority="905" stopIfTrue="1">
      <formula>$L12="TTL"</formula>
    </cfRule>
  </conditionalFormatting>
  <conditionalFormatting sqref="K12:K13">
    <cfRule type="expression" dxfId="1179" priority="904" stopIfTrue="1">
      <formula>$M12="TTL"</formula>
    </cfRule>
  </conditionalFormatting>
  <conditionalFormatting sqref="K12:K13">
    <cfRule type="expression" dxfId="1178" priority="903" stopIfTrue="1">
      <formula>$I12="TTL"</formula>
    </cfRule>
  </conditionalFormatting>
  <conditionalFormatting sqref="K12">
    <cfRule type="expression" dxfId="1177" priority="902" stopIfTrue="1">
      <formula>$I12="TTL"</formula>
    </cfRule>
  </conditionalFormatting>
  <conditionalFormatting sqref="K12">
    <cfRule type="expression" dxfId="1176" priority="901" stopIfTrue="1">
      <formula>$L12="TTL"</formula>
    </cfRule>
  </conditionalFormatting>
  <conditionalFormatting sqref="K12">
    <cfRule type="expression" dxfId="1175" priority="900" stopIfTrue="1">
      <formula>$M12="TTL"</formula>
    </cfRule>
  </conditionalFormatting>
  <conditionalFormatting sqref="K12">
    <cfRule type="expression" dxfId="1174" priority="899" stopIfTrue="1">
      <formula>$I12="TTL"</formula>
    </cfRule>
  </conditionalFormatting>
  <conditionalFormatting sqref="K13">
    <cfRule type="expression" dxfId="1173" priority="898" stopIfTrue="1">
      <formula>$I13="TTL"</formula>
    </cfRule>
  </conditionalFormatting>
  <conditionalFormatting sqref="K13">
    <cfRule type="expression" dxfId="1172" priority="897" stopIfTrue="1">
      <formula>$L13="TTL"</formula>
    </cfRule>
  </conditionalFormatting>
  <conditionalFormatting sqref="K13">
    <cfRule type="expression" dxfId="1171" priority="896" stopIfTrue="1">
      <formula>$M13="TTL"</formula>
    </cfRule>
  </conditionalFormatting>
  <conditionalFormatting sqref="K13">
    <cfRule type="expression" dxfId="1170" priority="895" stopIfTrue="1">
      <formula>$I13="TTL"</formula>
    </cfRule>
  </conditionalFormatting>
  <conditionalFormatting sqref="K13">
    <cfRule type="expression" dxfId="1169" priority="894" stopIfTrue="1">
      <formula>$I13="TTL"</formula>
    </cfRule>
  </conditionalFormatting>
  <conditionalFormatting sqref="K13">
    <cfRule type="expression" dxfId="1168" priority="893" stopIfTrue="1">
      <formula>$L13="TTL"</formula>
    </cfRule>
  </conditionalFormatting>
  <conditionalFormatting sqref="K13">
    <cfRule type="expression" dxfId="1167" priority="892" stopIfTrue="1">
      <formula>$M13="TTL"</formula>
    </cfRule>
  </conditionalFormatting>
  <conditionalFormatting sqref="K13">
    <cfRule type="expression" dxfId="1166" priority="891" stopIfTrue="1">
      <formula>$I13="TTL"</formula>
    </cfRule>
  </conditionalFormatting>
  <conditionalFormatting sqref="K13">
    <cfRule type="expression" dxfId="1165" priority="890" stopIfTrue="1">
      <formula>$L13="TTL"</formula>
    </cfRule>
  </conditionalFormatting>
  <conditionalFormatting sqref="K13">
    <cfRule type="expression" dxfId="1164" priority="889" stopIfTrue="1">
      <formula>$M13="TTL"</formula>
    </cfRule>
  </conditionalFormatting>
  <conditionalFormatting sqref="K13">
    <cfRule type="expression" dxfId="1163" priority="888" stopIfTrue="1">
      <formula>$I13="TTL"</formula>
    </cfRule>
  </conditionalFormatting>
  <conditionalFormatting sqref="K13">
    <cfRule type="expression" dxfId="1162" priority="887" stopIfTrue="1">
      <formula>$L13="TTL"</formula>
    </cfRule>
  </conditionalFormatting>
  <conditionalFormatting sqref="K13">
    <cfRule type="expression" dxfId="1161" priority="886" stopIfTrue="1">
      <formula>$M13="TTL"</formula>
    </cfRule>
  </conditionalFormatting>
  <conditionalFormatting sqref="K13">
    <cfRule type="expression" dxfId="1160" priority="885" stopIfTrue="1">
      <formula>$I13="TTL"</formula>
    </cfRule>
  </conditionalFormatting>
  <conditionalFormatting sqref="K13">
    <cfRule type="expression" dxfId="1159" priority="884" stopIfTrue="1">
      <formula>$I13="TTL"</formula>
    </cfRule>
  </conditionalFormatting>
  <conditionalFormatting sqref="K13">
    <cfRule type="expression" dxfId="1158" priority="883" stopIfTrue="1">
      <formula>$M13="TTL"</formula>
    </cfRule>
  </conditionalFormatting>
  <conditionalFormatting sqref="K13">
    <cfRule type="expression" dxfId="1157" priority="882" stopIfTrue="1">
      <formula>$L13="TTL"</formula>
    </cfRule>
  </conditionalFormatting>
  <conditionalFormatting sqref="K13">
    <cfRule type="expression" dxfId="1156" priority="881" stopIfTrue="1">
      <formula>$M13="TTL"</formula>
    </cfRule>
  </conditionalFormatting>
  <conditionalFormatting sqref="K13">
    <cfRule type="expression" dxfId="1155" priority="880" stopIfTrue="1">
      <formula>$I13="TTL"</formula>
    </cfRule>
  </conditionalFormatting>
  <conditionalFormatting sqref="K13">
    <cfRule type="expression" dxfId="1154" priority="879" stopIfTrue="1">
      <formula>$L13="TTL"</formula>
    </cfRule>
  </conditionalFormatting>
  <conditionalFormatting sqref="K13">
    <cfRule type="expression" dxfId="1153" priority="878" stopIfTrue="1">
      <formula>$M13="TTL"</formula>
    </cfRule>
  </conditionalFormatting>
  <conditionalFormatting sqref="K13:K17">
    <cfRule type="expression" dxfId="1152" priority="877" stopIfTrue="1">
      <formula>$L13="TTL"</formula>
    </cfRule>
  </conditionalFormatting>
  <conditionalFormatting sqref="K13:K17">
    <cfRule type="expression" dxfId="1151" priority="876" stopIfTrue="1">
      <formula>$M13="TTL"</formula>
    </cfRule>
  </conditionalFormatting>
  <conditionalFormatting sqref="K13">
    <cfRule type="expression" dxfId="1150" priority="875" stopIfTrue="1">
      <formula>$I13="TTL"</formula>
    </cfRule>
  </conditionalFormatting>
  <conditionalFormatting sqref="K13">
    <cfRule type="expression" dxfId="1149" priority="874" stopIfTrue="1">
      <formula>#REF!="TTL"</formula>
    </cfRule>
  </conditionalFormatting>
  <conditionalFormatting sqref="K13">
    <cfRule type="expression" dxfId="1148" priority="873" stopIfTrue="1">
      <formula>$I13="TTL"</formula>
    </cfRule>
  </conditionalFormatting>
  <conditionalFormatting sqref="K13">
    <cfRule type="expression" dxfId="1147" priority="872" stopIfTrue="1">
      <formula>$L13="TTL"</formula>
    </cfRule>
  </conditionalFormatting>
  <conditionalFormatting sqref="K13">
    <cfRule type="expression" dxfId="1146" priority="871" stopIfTrue="1">
      <formula>$M13="TTL"</formula>
    </cfRule>
  </conditionalFormatting>
  <conditionalFormatting sqref="K13">
    <cfRule type="expression" dxfId="1145" priority="870" stopIfTrue="1">
      <formula>#REF!="TTL"</formula>
    </cfRule>
  </conditionalFormatting>
  <conditionalFormatting sqref="K13">
    <cfRule type="expression" dxfId="1144" priority="869" stopIfTrue="1">
      <formula>$I13="TTL"</formula>
    </cfRule>
  </conditionalFormatting>
  <conditionalFormatting sqref="K13">
    <cfRule type="expression" dxfId="1143" priority="868" stopIfTrue="1">
      <formula>$L13="TTL"</formula>
    </cfRule>
  </conditionalFormatting>
  <conditionalFormatting sqref="K13">
    <cfRule type="expression" dxfId="1142" priority="867" stopIfTrue="1">
      <formula>$M13="TTL"</formula>
    </cfRule>
  </conditionalFormatting>
  <conditionalFormatting sqref="K13">
    <cfRule type="expression" dxfId="1141" priority="866" stopIfTrue="1">
      <formula>#REF!="TTL"</formula>
    </cfRule>
  </conditionalFormatting>
  <conditionalFormatting sqref="K13">
    <cfRule type="expression" dxfId="1140" priority="865" stopIfTrue="1">
      <formula>$I13="TTL"</formula>
    </cfRule>
  </conditionalFormatting>
  <conditionalFormatting sqref="K13">
    <cfRule type="expression" dxfId="1139" priority="864" stopIfTrue="1">
      <formula>$L13="TTL"</formula>
    </cfRule>
  </conditionalFormatting>
  <conditionalFormatting sqref="K13">
    <cfRule type="expression" dxfId="1138" priority="863" stopIfTrue="1">
      <formula>$M13="TTL"</formula>
    </cfRule>
  </conditionalFormatting>
  <conditionalFormatting sqref="K13">
    <cfRule type="expression" dxfId="1137" priority="862" stopIfTrue="1">
      <formula>$I13="TTL"</formula>
    </cfRule>
  </conditionalFormatting>
  <conditionalFormatting sqref="K13">
    <cfRule type="expression" dxfId="1136" priority="861" stopIfTrue="1">
      <formula>$L13="TTL"</formula>
    </cfRule>
  </conditionalFormatting>
  <conditionalFormatting sqref="K13">
    <cfRule type="expression" dxfId="1135" priority="860" stopIfTrue="1">
      <formula>$M13="TTL"</formula>
    </cfRule>
  </conditionalFormatting>
  <conditionalFormatting sqref="K14">
    <cfRule type="expression" dxfId="1134" priority="859" stopIfTrue="1">
      <formula>#REF!="TTL"</formula>
    </cfRule>
  </conditionalFormatting>
  <conditionalFormatting sqref="K14">
    <cfRule type="expression" dxfId="1133" priority="858" stopIfTrue="1">
      <formula>$I14="TTL"</formula>
    </cfRule>
  </conditionalFormatting>
  <conditionalFormatting sqref="K14">
    <cfRule type="expression" dxfId="1132" priority="857" stopIfTrue="1">
      <formula>$L14="TTL"</formula>
    </cfRule>
  </conditionalFormatting>
  <conditionalFormatting sqref="K14">
    <cfRule type="expression" dxfId="1131" priority="856" stopIfTrue="1">
      <formula>$M14="TTL"</formula>
    </cfRule>
  </conditionalFormatting>
  <conditionalFormatting sqref="K14">
    <cfRule type="expression" dxfId="1130" priority="855" stopIfTrue="1">
      <formula>$I14="TTL"</formula>
    </cfRule>
  </conditionalFormatting>
  <conditionalFormatting sqref="K14">
    <cfRule type="expression" dxfId="1129" priority="854" stopIfTrue="1">
      <formula>$I14="TTL"</formula>
    </cfRule>
  </conditionalFormatting>
  <conditionalFormatting sqref="K14">
    <cfRule type="expression" dxfId="1128" priority="853" stopIfTrue="1">
      <formula>$L14="TTL"</formula>
    </cfRule>
  </conditionalFormatting>
  <conditionalFormatting sqref="K14">
    <cfRule type="expression" dxfId="1127" priority="852" stopIfTrue="1">
      <formula>$M14="TTL"</formula>
    </cfRule>
  </conditionalFormatting>
  <conditionalFormatting sqref="K14">
    <cfRule type="expression" dxfId="1126" priority="851" stopIfTrue="1">
      <formula>$I14="TTL"</formula>
    </cfRule>
  </conditionalFormatting>
  <conditionalFormatting sqref="K12">
    <cfRule type="expression" dxfId="1125" priority="850" stopIfTrue="1">
      <formula>$I12="TTL"</formula>
    </cfRule>
  </conditionalFormatting>
  <conditionalFormatting sqref="K12">
    <cfRule type="expression" dxfId="1124" priority="849" stopIfTrue="1">
      <formula>#REF!="TTL"</formula>
    </cfRule>
  </conditionalFormatting>
  <conditionalFormatting sqref="K12">
    <cfRule type="expression" dxfId="1123" priority="848" stopIfTrue="1">
      <formula>$I12="TTL"</formula>
    </cfRule>
  </conditionalFormatting>
  <conditionalFormatting sqref="K12">
    <cfRule type="expression" dxfId="1122" priority="847" stopIfTrue="1">
      <formula>$L12="TTL"</formula>
    </cfRule>
  </conditionalFormatting>
  <conditionalFormatting sqref="K12">
    <cfRule type="expression" dxfId="1121" priority="846" stopIfTrue="1">
      <formula>$M12="TTL"</formula>
    </cfRule>
  </conditionalFormatting>
  <conditionalFormatting sqref="K12">
    <cfRule type="expression" dxfId="1120" priority="845" stopIfTrue="1">
      <formula>#REF!="TTL"</formula>
    </cfRule>
  </conditionalFormatting>
  <conditionalFormatting sqref="K12">
    <cfRule type="expression" dxfId="1119" priority="844" stopIfTrue="1">
      <formula>$I12="TTL"</formula>
    </cfRule>
  </conditionalFormatting>
  <conditionalFormatting sqref="K12">
    <cfRule type="expression" dxfId="1118" priority="843" stopIfTrue="1">
      <formula>$L12="TTL"</formula>
    </cfRule>
  </conditionalFormatting>
  <conditionalFormatting sqref="K12">
    <cfRule type="expression" dxfId="1117" priority="842" stopIfTrue="1">
      <formula>$M12="TTL"</formula>
    </cfRule>
  </conditionalFormatting>
  <conditionalFormatting sqref="K12">
    <cfRule type="expression" dxfId="1116" priority="841" stopIfTrue="1">
      <formula>$I12="TTL"</formula>
    </cfRule>
  </conditionalFormatting>
  <conditionalFormatting sqref="K12">
    <cfRule type="expression" dxfId="1115" priority="840" stopIfTrue="1">
      <formula>#REF!="TTL"</formula>
    </cfRule>
  </conditionalFormatting>
  <conditionalFormatting sqref="K12">
    <cfRule type="expression" dxfId="1114" priority="839" stopIfTrue="1">
      <formula>$I12="TTL"</formula>
    </cfRule>
  </conditionalFormatting>
  <conditionalFormatting sqref="K12">
    <cfRule type="expression" dxfId="1113" priority="838" stopIfTrue="1">
      <formula>$L12="TTL"</formula>
    </cfRule>
  </conditionalFormatting>
  <conditionalFormatting sqref="K12">
    <cfRule type="expression" dxfId="1112" priority="837" stopIfTrue="1">
      <formula>$M12="TTL"</formula>
    </cfRule>
  </conditionalFormatting>
  <conditionalFormatting sqref="K12">
    <cfRule type="expression" dxfId="1111" priority="836" stopIfTrue="1">
      <formula>$I12="TTL"</formula>
    </cfRule>
  </conditionalFormatting>
  <conditionalFormatting sqref="K12">
    <cfRule type="expression" dxfId="1110" priority="835" stopIfTrue="1">
      <formula>$L12="TTL"</formula>
    </cfRule>
  </conditionalFormatting>
  <conditionalFormatting sqref="K12">
    <cfRule type="expression" dxfId="1109" priority="834" stopIfTrue="1">
      <formula>$M12="TTL"</formula>
    </cfRule>
  </conditionalFormatting>
  <conditionalFormatting sqref="K12:K16">
    <cfRule type="expression" dxfId="1108" priority="833" stopIfTrue="1">
      <formula>$I12="TTL"</formula>
    </cfRule>
  </conditionalFormatting>
  <conditionalFormatting sqref="K12:K16">
    <cfRule type="expression" dxfId="1107" priority="832" stopIfTrue="1">
      <formula>#REF!="TTL"</formula>
    </cfRule>
  </conditionalFormatting>
  <conditionalFormatting sqref="K12:K16">
    <cfRule type="expression" dxfId="1106" priority="831" stopIfTrue="1">
      <formula>$I12="TTL"</formula>
    </cfRule>
  </conditionalFormatting>
  <conditionalFormatting sqref="K12:K16">
    <cfRule type="expression" dxfId="1105" priority="830" stopIfTrue="1">
      <formula>$L12="TTL"</formula>
    </cfRule>
  </conditionalFormatting>
  <conditionalFormatting sqref="K12:K16">
    <cfRule type="expression" dxfId="1104" priority="829" stopIfTrue="1">
      <formula>$M12="TTL"</formula>
    </cfRule>
  </conditionalFormatting>
  <conditionalFormatting sqref="K12:K16">
    <cfRule type="expression" dxfId="1103" priority="828" stopIfTrue="1">
      <formula>#REF!="TTL"</formula>
    </cfRule>
  </conditionalFormatting>
  <conditionalFormatting sqref="K12:K16">
    <cfRule type="expression" dxfId="1102" priority="827" stopIfTrue="1">
      <formula>$I12="TTL"</formula>
    </cfRule>
  </conditionalFormatting>
  <conditionalFormatting sqref="K12:K16">
    <cfRule type="expression" dxfId="1101" priority="826" stopIfTrue="1">
      <formula>$L12="TTL"</formula>
    </cfRule>
  </conditionalFormatting>
  <conditionalFormatting sqref="K12:K16">
    <cfRule type="expression" dxfId="1100" priority="825" stopIfTrue="1">
      <formula>$M12="TTL"</formula>
    </cfRule>
  </conditionalFormatting>
  <conditionalFormatting sqref="K12:K16">
    <cfRule type="expression" dxfId="1099" priority="824" stopIfTrue="1">
      <formula>#REF!="TTL"</formula>
    </cfRule>
  </conditionalFormatting>
  <conditionalFormatting sqref="K12:K16">
    <cfRule type="expression" dxfId="1098" priority="823" stopIfTrue="1">
      <formula>$I12="TTL"</formula>
    </cfRule>
  </conditionalFormatting>
  <conditionalFormatting sqref="K12:K16">
    <cfRule type="expression" dxfId="1097" priority="822" stopIfTrue="1">
      <formula>$L12="TTL"</formula>
    </cfRule>
  </conditionalFormatting>
  <conditionalFormatting sqref="K12:K16">
    <cfRule type="expression" dxfId="1096" priority="821" stopIfTrue="1">
      <formula>$M12="TTL"</formula>
    </cfRule>
  </conditionalFormatting>
  <conditionalFormatting sqref="K12:K16">
    <cfRule type="expression" dxfId="1095" priority="820" stopIfTrue="1">
      <formula>$I12="TTL"</formula>
    </cfRule>
  </conditionalFormatting>
  <conditionalFormatting sqref="K12:K16">
    <cfRule type="expression" dxfId="1094" priority="819" stopIfTrue="1">
      <formula>$L12="TTL"</formula>
    </cfRule>
  </conditionalFormatting>
  <conditionalFormatting sqref="K12:K16">
    <cfRule type="expression" dxfId="1093" priority="818" stopIfTrue="1">
      <formula>$M12="TTL"</formula>
    </cfRule>
  </conditionalFormatting>
  <conditionalFormatting sqref="K12:K14">
    <cfRule type="expression" dxfId="1092" priority="817" stopIfTrue="1">
      <formula>$I12="TTL"</formula>
    </cfRule>
  </conditionalFormatting>
  <conditionalFormatting sqref="K12:K14">
    <cfRule type="expression" dxfId="1091" priority="816" stopIfTrue="1">
      <formula>#REF!="TTL"</formula>
    </cfRule>
  </conditionalFormatting>
  <conditionalFormatting sqref="K12:K14">
    <cfRule type="expression" dxfId="1090" priority="815" stopIfTrue="1">
      <formula>$I12="TTL"</formula>
    </cfRule>
  </conditionalFormatting>
  <conditionalFormatting sqref="K12:K14">
    <cfRule type="expression" dxfId="1089" priority="814" stopIfTrue="1">
      <formula>$L12="TTL"</formula>
    </cfRule>
  </conditionalFormatting>
  <conditionalFormatting sqref="K12:K14">
    <cfRule type="expression" dxfId="1088" priority="813" stopIfTrue="1">
      <formula>$M12="TTL"</formula>
    </cfRule>
  </conditionalFormatting>
  <conditionalFormatting sqref="K12:K14">
    <cfRule type="expression" dxfId="1087" priority="812" stopIfTrue="1">
      <formula>#REF!="TTL"</formula>
    </cfRule>
  </conditionalFormatting>
  <conditionalFormatting sqref="K12:K14">
    <cfRule type="expression" dxfId="1086" priority="811" stopIfTrue="1">
      <formula>$I12="TTL"</formula>
    </cfRule>
  </conditionalFormatting>
  <conditionalFormatting sqref="K12:K14">
    <cfRule type="expression" dxfId="1085" priority="810" stopIfTrue="1">
      <formula>$L12="TTL"</formula>
    </cfRule>
  </conditionalFormatting>
  <conditionalFormatting sqref="K12:K14">
    <cfRule type="expression" dxfId="1084" priority="809" stopIfTrue="1">
      <formula>$M12="TTL"</formula>
    </cfRule>
  </conditionalFormatting>
  <conditionalFormatting sqref="K12:K14">
    <cfRule type="expression" dxfId="1083" priority="808" stopIfTrue="1">
      <formula>#REF!="TTL"</formula>
    </cfRule>
  </conditionalFormatting>
  <conditionalFormatting sqref="K12:K14">
    <cfRule type="expression" dxfId="1082" priority="807" stopIfTrue="1">
      <formula>$I12="TTL"</formula>
    </cfRule>
  </conditionalFormatting>
  <conditionalFormatting sqref="K12:K14">
    <cfRule type="expression" dxfId="1081" priority="806" stopIfTrue="1">
      <formula>$L12="TTL"</formula>
    </cfRule>
  </conditionalFormatting>
  <conditionalFormatting sqref="K12:K14">
    <cfRule type="expression" dxfId="1080" priority="805" stopIfTrue="1">
      <formula>$M12="TTL"</formula>
    </cfRule>
  </conditionalFormatting>
  <conditionalFormatting sqref="K12:K14">
    <cfRule type="expression" dxfId="1079" priority="804" stopIfTrue="1">
      <formula>$I12="TTL"</formula>
    </cfRule>
  </conditionalFormatting>
  <conditionalFormatting sqref="K12:K14">
    <cfRule type="expression" dxfId="1078" priority="803" stopIfTrue="1">
      <formula>$L12="TTL"</formula>
    </cfRule>
  </conditionalFormatting>
  <conditionalFormatting sqref="K12:K14">
    <cfRule type="expression" dxfId="1077" priority="802" stopIfTrue="1">
      <formula>$M12="TTL"</formula>
    </cfRule>
  </conditionalFormatting>
  <conditionalFormatting sqref="K13">
    <cfRule type="expression" dxfId="1076" priority="801" stopIfTrue="1">
      <formula>$I13="TTL"</formula>
    </cfRule>
  </conditionalFormatting>
  <conditionalFormatting sqref="K13">
    <cfRule type="expression" dxfId="1075" priority="800" stopIfTrue="1">
      <formula>$L13="TTL"</formula>
    </cfRule>
  </conditionalFormatting>
  <conditionalFormatting sqref="K13">
    <cfRule type="expression" dxfId="1074" priority="799" stopIfTrue="1">
      <formula>$M13="TTL"</formula>
    </cfRule>
  </conditionalFormatting>
  <conditionalFormatting sqref="K13">
    <cfRule type="expression" dxfId="1073" priority="798" stopIfTrue="1">
      <formula>$I13="TTL"</formula>
    </cfRule>
  </conditionalFormatting>
  <conditionalFormatting sqref="K13">
    <cfRule type="expression" dxfId="1072" priority="797" stopIfTrue="1">
      <formula>$I13="TTL"</formula>
    </cfRule>
  </conditionalFormatting>
  <conditionalFormatting sqref="K13">
    <cfRule type="expression" dxfId="1071" priority="796" stopIfTrue="1">
      <formula>#REF!="TTL"</formula>
    </cfRule>
  </conditionalFormatting>
  <conditionalFormatting sqref="K13">
    <cfRule type="expression" dxfId="1070" priority="795" stopIfTrue="1">
      <formula>$I13="TTL"</formula>
    </cfRule>
  </conditionalFormatting>
  <conditionalFormatting sqref="K13">
    <cfRule type="expression" dxfId="1069" priority="794" stopIfTrue="1">
      <formula>$L13="TTL"</formula>
    </cfRule>
  </conditionalFormatting>
  <conditionalFormatting sqref="K13">
    <cfRule type="expression" dxfId="1068" priority="793" stopIfTrue="1">
      <formula>$M13="TTL"</formula>
    </cfRule>
  </conditionalFormatting>
  <conditionalFormatting sqref="K13">
    <cfRule type="expression" dxfId="1067" priority="792" stopIfTrue="1">
      <formula>#REF!="TTL"</formula>
    </cfRule>
  </conditionalFormatting>
  <conditionalFormatting sqref="K13">
    <cfRule type="expression" dxfId="1066" priority="791" stopIfTrue="1">
      <formula>$I13="TTL"</formula>
    </cfRule>
  </conditionalFormatting>
  <conditionalFormatting sqref="K13">
    <cfRule type="expression" dxfId="1065" priority="790" stopIfTrue="1">
      <formula>$L13="TTL"</formula>
    </cfRule>
  </conditionalFormatting>
  <conditionalFormatting sqref="K13">
    <cfRule type="expression" dxfId="1064" priority="789" stopIfTrue="1">
      <formula>$M13="TTL"</formula>
    </cfRule>
  </conditionalFormatting>
  <conditionalFormatting sqref="K13">
    <cfRule type="expression" dxfId="1063" priority="788" stopIfTrue="1">
      <formula>$I13="TTL"</formula>
    </cfRule>
  </conditionalFormatting>
  <conditionalFormatting sqref="K13">
    <cfRule type="expression" dxfId="1062" priority="787" stopIfTrue="1">
      <formula>#REF!="TTL"</formula>
    </cfRule>
  </conditionalFormatting>
  <conditionalFormatting sqref="K13">
    <cfRule type="expression" dxfId="1061" priority="786" stopIfTrue="1">
      <formula>$I13="TTL"</formula>
    </cfRule>
  </conditionalFormatting>
  <conditionalFormatting sqref="K13">
    <cfRule type="expression" dxfId="1060" priority="785" stopIfTrue="1">
      <formula>$L13="TTL"</formula>
    </cfRule>
  </conditionalFormatting>
  <conditionalFormatting sqref="K13">
    <cfRule type="expression" dxfId="1059" priority="784" stopIfTrue="1">
      <formula>$M13="TTL"</formula>
    </cfRule>
  </conditionalFormatting>
  <conditionalFormatting sqref="K13">
    <cfRule type="expression" dxfId="1058" priority="783" stopIfTrue="1">
      <formula>$I13="TTL"</formula>
    </cfRule>
  </conditionalFormatting>
  <conditionalFormatting sqref="K13">
    <cfRule type="expression" dxfId="1057" priority="782" stopIfTrue="1">
      <formula>$L13="TTL"</formula>
    </cfRule>
  </conditionalFormatting>
  <conditionalFormatting sqref="K13">
    <cfRule type="expression" dxfId="1056" priority="781" stopIfTrue="1">
      <formula>$M13="TTL"</formula>
    </cfRule>
  </conditionalFormatting>
  <conditionalFormatting sqref="K12:K14">
    <cfRule type="expression" dxfId="1055" priority="780" stopIfTrue="1">
      <formula>$I12="TTL"</formula>
    </cfRule>
  </conditionalFormatting>
  <conditionalFormatting sqref="K12:K14">
    <cfRule type="expression" dxfId="1054" priority="779" stopIfTrue="1">
      <formula>#REF!="TTL"</formula>
    </cfRule>
  </conditionalFormatting>
  <conditionalFormatting sqref="K12:K14">
    <cfRule type="expression" dxfId="1053" priority="778" stopIfTrue="1">
      <formula>$I12="TTL"</formula>
    </cfRule>
  </conditionalFormatting>
  <conditionalFormatting sqref="K12:K14">
    <cfRule type="expression" dxfId="1052" priority="777" stopIfTrue="1">
      <formula>$L12="TTL"</formula>
    </cfRule>
  </conditionalFormatting>
  <conditionalFormatting sqref="K12:K14">
    <cfRule type="expression" dxfId="1051" priority="776" stopIfTrue="1">
      <formula>$M12="TTL"</formula>
    </cfRule>
  </conditionalFormatting>
  <conditionalFormatting sqref="K12:K14">
    <cfRule type="expression" dxfId="1050" priority="775" stopIfTrue="1">
      <formula>#REF!="TTL"</formula>
    </cfRule>
  </conditionalFormatting>
  <conditionalFormatting sqref="K12:K14">
    <cfRule type="expression" dxfId="1049" priority="774" stopIfTrue="1">
      <formula>$I12="TTL"</formula>
    </cfRule>
  </conditionalFormatting>
  <conditionalFormatting sqref="K12:K14">
    <cfRule type="expression" dxfId="1048" priority="773" stopIfTrue="1">
      <formula>$L12="TTL"</formula>
    </cfRule>
  </conditionalFormatting>
  <conditionalFormatting sqref="K12:K14">
    <cfRule type="expression" dxfId="1047" priority="772" stopIfTrue="1">
      <formula>$M12="TTL"</formula>
    </cfRule>
  </conditionalFormatting>
  <conditionalFormatting sqref="K12:K14">
    <cfRule type="expression" dxfId="1046" priority="771" stopIfTrue="1">
      <formula>#REF!="TTL"</formula>
    </cfRule>
  </conditionalFormatting>
  <conditionalFormatting sqref="K12:K14">
    <cfRule type="expression" dxfId="1045" priority="770" stopIfTrue="1">
      <formula>$I12="TTL"</formula>
    </cfRule>
  </conditionalFormatting>
  <conditionalFormatting sqref="K12:K14">
    <cfRule type="expression" dxfId="1044" priority="769" stopIfTrue="1">
      <formula>$L12="TTL"</formula>
    </cfRule>
  </conditionalFormatting>
  <conditionalFormatting sqref="K12:K14">
    <cfRule type="expression" dxfId="1043" priority="768" stopIfTrue="1">
      <formula>$M12="TTL"</formula>
    </cfRule>
  </conditionalFormatting>
  <conditionalFormatting sqref="K12:K14">
    <cfRule type="expression" dxfId="1042" priority="767" stopIfTrue="1">
      <formula>$I12="TTL"</formula>
    </cfRule>
  </conditionalFormatting>
  <conditionalFormatting sqref="K12:K14">
    <cfRule type="expression" dxfId="1041" priority="766" stopIfTrue="1">
      <formula>$L12="TTL"</formula>
    </cfRule>
  </conditionalFormatting>
  <conditionalFormatting sqref="K12:K14">
    <cfRule type="expression" dxfId="1040" priority="765" stopIfTrue="1">
      <formula>$M12="TTL"</formula>
    </cfRule>
  </conditionalFormatting>
  <conditionalFormatting sqref="K11">
    <cfRule type="expression" dxfId="1039" priority="764" stopIfTrue="1">
      <formula>$I11="TTL"</formula>
    </cfRule>
  </conditionalFormatting>
  <conditionalFormatting sqref="K11">
    <cfRule type="expression" dxfId="1038" priority="763" stopIfTrue="1">
      <formula>#REF!="TTL"</formula>
    </cfRule>
  </conditionalFormatting>
  <conditionalFormatting sqref="K11">
    <cfRule type="expression" dxfId="1037" priority="762" stopIfTrue="1">
      <formula>$I11="TTL"</formula>
    </cfRule>
  </conditionalFormatting>
  <conditionalFormatting sqref="K11">
    <cfRule type="expression" dxfId="1036" priority="761" stopIfTrue="1">
      <formula>$L11="TTL"</formula>
    </cfRule>
  </conditionalFormatting>
  <conditionalFormatting sqref="K11">
    <cfRule type="expression" dxfId="1035" priority="760" stopIfTrue="1">
      <formula>$M11="TTL"</formula>
    </cfRule>
  </conditionalFormatting>
  <conditionalFormatting sqref="K11">
    <cfRule type="expression" dxfId="1034" priority="759" stopIfTrue="1">
      <formula>$I11="TTL"</formula>
    </cfRule>
  </conditionalFormatting>
  <conditionalFormatting sqref="K11">
    <cfRule type="expression" dxfId="1033" priority="758" stopIfTrue="1">
      <formula>$L11="TTL"</formula>
    </cfRule>
  </conditionalFormatting>
  <conditionalFormatting sqref="K11">
    <cfRule type="expression" dxfId="1032" priority="757" stopIfTrue="1">
      <formula>$M11="TTL"</formula>
    </cfRule>
  </conditionalFormatting>
  <conditionalFormatting sqref="K11">
    <cfRule type="expression" dxfId="1031" priority="756" stopIfTrue="1">
      <formula>$I11="TTL"</formula>
    </cfRule>
  </conditionalFormatting>
  <conditionalFormatting sqref="K11">
    <cfRule type="expression" dxfId="1030" priority="755" stopIfTrue="1">
      <formula>$L11="TTL"</formula>
    </cfRule>
  </conditionalFormatting>
  <conditionalFormatting sqref="K11">
    <cfRule type="expression" dxfId="1029" priority="754" stopIfTrue="1">
      <formula>$M11="TTL"</formula>
    </cfRule>
  </conditionalFormatting>
  <conditionalFormatting sqref="K11">
    <cfRule type="expression" dxfId="1028" priority="753" stopIfTrue="1">
      <formula>$I11="TTL"</formula>
    </cfRule>
  </conditionalFormatting>
  <conditionalFormatting sqref="K11">
    <cfRule type="expression" dxfId="1027" priority="752" stopIfTrue="1">
      <formula>$I11="TTL"</formula>
    </cfRule>
  </conditionalFormatting>
  <conditionalFormatting sqref="K11">
    <cfRule type="expression" dxfId="1026" priority="751" stopIfTrue="1">
      <formula>$M11="TTL"</formula>
    </cfRule>
  </conditionalFormatting>
  <conditionalFormatting sqref="K11">
    <cfRule type="expression" dxfId="1025" priority="750" stopIfTrue="1">
      <formula>$L11="TTL"</formula>
    </cfRule>
  </conditionalFormatting>
  <conditionalFormatting sqref="K11">
    <cfRule type="expression" dxfId="1024" priority="749" stopIfTrue="1">
      <formula>$M11="TTL"</formula>
    </cfRule>
  </conditionalFormatting>
  <conditionalFormatting sqref="K11">
    <cfRule type="expression" dxfId="1023" priority="748" stopIfTrue="1">
      <formula>$I11="TTL"</formula>
    </cfRule>
  </conditionalFormatting>
  <conditionalFormatting sqref="K11">
    <cfRule type="expression" dxfId="1022" priority="747" stopIfTrue="1">
      <formula>$L11="TTL"</formula>
    </cfRule>
  </conditionalFormatting>
  <conditionalFormatting sqref="K11">
    <cfRule type="expression" dxfId="1021" priority="746" stopIfTrue="1">
      <formula>$M11="TTL"</formula>
    </cfRule>
  </conditionalFormatting>
  <conditionalFormatting sqref="K11">
    <cfRule type="expression" dxfId="1020" priority="745" stopIfTrue="1">
      <formula>$I11="TTL"</formula>
    </cfRule>
  </conditionalFormatting>
  <conditionalFormatting sqref="K11">
    <cfRule type="expression" dxfId="1019" priority="744" stopIfTrue="1">
      <formula>#REF!="TTL"</formula>
    </cfRule>
  </conditionalFormatting>
  <conditionalFormatting sqref="K11">
    <cfRule type="expression" dxfId="1018" priority="743" stopIfTrue="1">
      <formula>$I11="TTL"</formula>
    </cfRule>
  </conditionalFormatting>
  <conditionalFormatting sqref="K11">
    <cfRule type="expression" dxfId="1017" priority="742" stopIfTrue="1">
      <formula>$L11="TTL"</formula>
    </cfRule>
  </conditionalFormatting>
  <conditionalFormatting sqref="K11">
    <cfRule type="expression" dxfId="1016" priority="741" stopIfTrue="1">
      <formula>$M11="TTL"</formula>
    </cfRule>
  </conditionalFormatting>
  <conditionalFormatting sqref="K11">
    <cfRule type="expression" dxfId="1015" priority="740" stopIfTrue="1">
      <formula>#REF!="TTL"</formula>
    </cfRule>
  </conditionalFormatting>
  <conditionalFormatting sqref="K11">
    <cfRule type="expression" dxfId="1014" priority="739" stopIfTrue="1">
      <formula>$I11="TTL"</formula>
    </cfRule>
  </conditionalFormatting>
  <conditionalFormatting sqref="K11">
    <cfRule type="expression" dxfId="1013" priority="738" stopIfTrue="1">
      <formula>$L11="TTL"</formula>
    </cfRule>
  </conditionalFormatting>
  <conditionalFormatting sqref="K11">
    <cfRule type="expression" dxfId="1012" priority="737" stopIfTrue="1">
      <formula>$M11="TTL"</formula>
    </cfRule>
  </conditionalFormatting>
  <conditionalFormatting sqref="K11">
    <cfRule type="expression" dxfId="1011" priority="736" stopIfTrue="1">
      <formula>$I11="TTL"</formula>
    </cfRule>
  </conditionalFormatting>
  <conditionalFormatting sqref="K11">
    <cfRule type="expression" dxfId="1010" priority="735" stopIfTrue="1">
      <formula>#REF!="TTL"</formula>
    </cfRule>
  </conditionalFormatting>
  <conditionalFormatting sqref="K11">
    <cfRule type="expression" dxfId="1009" priority="734" stopIfTrue="1">
      <formula>#REF!="TTL"</formula>
    </cfRule>
  </conditionalFormatting>
  <conditionalFormatting sqref="K11">
    <cfRule type="expression" dxfId="1008" priority="733" stopIfTrue="1">
      <formula>$I11="TTL"</formula>
    </cfRule>
  </conditionalFormatting>
  <conditionalFormatting sqref="K11">
    <cfRule type="expression" dxfId="1007" priority="732" stopIfTrue="1">
      <formula>$L11="TTL"</formula>
    </cfRule>
  </conditionalFormatting>
  <conditionalFormatting sqref="K11">
    <cfRule type="expression" dxfId="1006" priority="731" stopIfTrue="1">
      <formula>$M11="TTL"</formula>
    </cfRule>
  </conditionalFormatting>
  <conditionalFormatting sqref="K11">
    <cfRule type="expression" dxfId="1005" priority="730" stopIfTrue="1">
      <formula>$I11="TTL"</formula>
    </cfRule>
  </conditionalFormatting>
  <conditionalFormatting sqref="K11">
    <cfRule type="expression" dxfId="1004" priority="729" stopIfTrue="1">
      <formula>$L11="TTL"</formula>
    </cfRule>
  </conditionalFormatting>
  <conditionalFormatting sqref="K11">
    <cfRule type="expression" dxfId="1003" priority="728" stopIfTrue="1">
      <formula>$M11="TTL"</formula>
    </cfRule>
  </conditionalFormatting>
  <conditionalFormatting sqref="K11">
    <cfRule type="expression" dxfId="1002" priority="727" stopIfTrue="1">
      <formula>$I11="TTL"</formula>
    </cfRule>
  </conditionalFormatting>
  <conditionalFormatting sqref="K11">
    <cfRule type="expression" dxfId="1001" priority="726" stopIfTrue="1">
      <formula>#REF!="TTL"</formula>
    </cfRule>
  </conditionalFormatting>
  <conditionalFormatting sqref="K11">
    <cfRule type="expression" dxfId="1000" priority="725" stopIfTrue="1">
      <formula>$I11="TTL"</formula>
    </cfRule>
  </conditionalFormatting>
  <conditionalFormatting sqref="K11">
    <cfRule type="expression" dxfId="999" priority="724" stopIfTrue="1">
      <formula>$L11="TTL"</formula>
    </cfRule>
  </conditionalFormatting>
  <conditionalFormatting sqref="K11">
    <cfRule type="expression" dxfId="998" priority="723" stopIfTrue="1">
      <formula>$M11="TTL"</formula>
    </cfRule>
  </conditionalFormatting>
  <conditionalFormatting sqref="K11">
    <cfRule type="expression" dxfId="997" priority="722" stopIfTrue="1">
      <formula>$I11="TTL"</formula>
    </cfRule>
  </conditionalFormatting>
  <conditionalFormatting sqref="K11">
    <cfRule type="expression" dxfId="996" priority="721" stopIfTrue="1">
      <formula>$L11="TTL"</formula>
    </cfRule>
  </conditionalFormatting>
  <conditionalFormatting sqref="K11">
    <cfRule type="expression" dxfId="995" priority="720" stopIfTrue="1">
      <formula>$M11="TTL"</formula>
    </cfRule>
  </conditionalFormatting>
  <conditionalFormatting sqref="K11">
    <cfRule type="expression" dxfId="994" priority="719" stopIfTrue="1">
      <formula>$I11="TTL"</formula>
    </cfRule>
  </conditionalFormatting>
  <conditionalFormatting sqref="K11">
    <cfRule type="expression" dxfId="993" priority="718" stopIfTrue="1">
      <formula>$L11="TTL"</formula>
    </cfRule>
  </conditionalFormatting>
  <conditionalFormatting sqref="K11">
    <cfRule type="expression" dxfId="992" priority="717" stopIfTrue="1">
      <formula>$M11="TTL"</formula>
    </cfRule>
  </conditionalFormatting>
  <conditionalFormatting sqref="K11">
    <cfRule type="expression" dxfId="991" priority="716" stopIfTrue="1">
      <formula>$I11="TTL"</formula>
    </cfRule>
  </conditionalFormatting>
  <conditionalFormatting sqref="K11">
    <cfRule type="expression" dxfId="990" priority="715" stopIfTrue="1">
      <formula>$I11="TTL"</formula>
    </cfRule>
  </conditionalFormatting>
  <conditionalFormatting sqref="K11">
    <cfRule type="expression" dxfId="989" priority="714" stopIfTrue="1">
      <formula>$M11="TTL"</formula>
    </cfRule>
  </conditionalFormatting>
  <conditionalFormatting sqref="K11">
    <cfRule type="expression" dxfId="988" priority="713" stopIfTrue="1">
      <formula>$L11="TTL"</formula>
    </cfRule>
  </conditionalFormatting>
  <conditionalFormatting sqref="K11">
    <cfRule type="expression" dxfId="987" priority="712" stopIfTrue="1">
      <formula>$M11="TTL"</formula>
    </cfRule>
  </conditionalFormatting>
  <conditionalFormatting sqref="K11">
    <cfRule type="expression" dxfId="986" priority="711" stopIfTrue="1">
      <formula>$I11="TTL"</formula>
    </cfRule>
  </conditionalFormatting>
  <conditionalFormatting sqref="K11">
    <cfRule type="expression" dxfId="985" priority="710" stopIfTrue="1">
      <formula>$L11="TTL"</formula>
    </cfRule>
  </conditionalFormatting>
  <conditionalFormatting sqref="K11">
    <cfRule type="expression" dxfId="984" priority="709" stopIfTrue="1">
      <formula>$M11="TTL"</formula>
    </cfRule>
  </conditionalFormatting>
  <conditionalFormatting sqref="K11">
    <cfRule type="expression" dxfId="983" priority="708" stopIfTrue="1">
      <formula>$I11="TTL"</formula>
    </cfRule>
  </conditionalFormatting>
  <conditionalFormatting sqref="K11">
    <cfRule type="expression" dxfId="982" priority="707" stopIfTrue="1">
      <formula>#REF!="TTL"</formula>
    </cfRule>
  </conditionalFormatting>
  <conditionalFormatting sqref="K11">
    <cfRule type="expression" dxfId="981" priority="706" stopIfTrue="1">
      <formula>$I11="TTL"</formula>
    </cfRule>
  </conditionalFormatting>
  <conditionalFormatting sqref="K11">
    <cfRule type="expression" dxfId="980" priority="705" stopIfTrue="1">
      <formula>$L11="TTL"</formula>
    </cfRule>
  </conditionalFormatting>
  <conditionalFormatting sqref="K11">
    <cfRule type="expression" dxfId="979" priority="704" stopIfTrue="1">
      <formula>$M11="TTL"</formula>
    </cfRule>
  </conditionalFormatting>
  <conditionalFormatting sqref="K11">
    <cfRule type="expression" dxfId="978" priority="703" stopIfTrue="1">
      <formula>#REF!="TTL"</formula>
    </cfRule>
  </conditionalFormatting>
  <conditionalFormatting sqref="K11">
    <cfRule type="expression" dxfId="977" priority="702" stopIfTrue="1">
      <formula>$I11="TTL"</formula>
    </cfRule>
  </conditionalFormatting>
  <conditionalFormatting sqref="K11">
    <cfRule type="expression" dxfId="976" priority="701" stopIfTrue="1">
      <formula>$L11="TTL"</formula>
    </cfRule>
  </conditionalFormatting>
  <conditionalFormatting sqref="K11">
    <cfRule type="expression" dxfId="975" priority="700" stopIfTrue="1">
      <formula>$M11="TTL"</formula>
    </cfRule>
  </conditionalFormatting>
  <conditionalFormatting sqref="K11">
    <cfRule type="expression" dxfId="974" priority="699" stopIfTrue="1">
      <formula>$I11="TTL"</formula>
    </cfRule>
  </conditionalFormatting>
  <conditionalFormatting sqref="K11">
    <cfRule type="expression" dxfId="973" priority="698" stopIfTrue="1">
      <formula>#REF!="TTL"</formula>
    </cfRule>
  </conditionalFormatting>
  <conditionalFormatting sqref="K11">
    <cfRule type="expression" dxfId="972" priority="697" stopIfTrue="1">
      <formula>#REF!="TTL"</formula>
    </cfRule>
  </conditionalFormatting>
  <conditionalFormatting sqref="K11">
    <cfRule type="expression" dxfId="971" priority="696" stopIfTrue="1">
      <formula>$I11="TTL"</formula>
    </cfRule>
  </conditionalFormatting>
  <conditionalFormatting sqref="K11">
    <cfRule type="expression" dxfId="970" priority="695" stopIfTrue="1">
      <formula>$L11="TTL"</formula>
    </cfRule>
  </conditionalFormatting>
  <conditionalFormatting sqref="K11">
    <cfRule type="expression" dxfId="969" priority="694" stopIfTrue="1">
      <formula>$M11="TTL"</formula>
    </cfRule>
  </conditionalFormatting>
  <conditionalFormatting sqref="K11">
    <cfRule type="expression" dxfId="968" priority="693" stopIfTrue="1">
      <formula>$I11="TTL"</formula>
    </cfRule>
  </conditionalFormatting>
  <conditionalFormatting sqref="K11">
    <cfRule type="expression" dxfId="967" priority="692" stopIfTrue="1">
      <formula>$L11="TTL"</formula>
    </cfRule>
  </conditionalFormatting>
  <conditionalFormatting sqref="K11">
    <cfRule type="expression" dxfId="966" priority="691" stopIfTrue="1">
      <formula>$M11="TTL"</formula>
    </cfRule>
  </conditionalFormatting>
  <conditionalFormatting sqref="K12">
    <cfRule type="expression" dxfId="965" priority="690" stopIfTrue="1">
      <formula>$I12="TTL"</formula>
    </cfRule>
  </conditionalFormatting>
  <conditionalFormatting sqref="K12">
    <cfRule type="expression" dxfId="964" priority="689" stopIfTrue="1">
      <formula>#REF!="TTL"</formula>
    </cfRule>
  </conditionalFormatting>
  <conditionalFormatting sqref="K12">
    <cfRule type="expression" dxfId="963" priority="688" stopIfTrue="1">
      <formula>$I12="TTL"</formula>
    </cfRule>
  </conditionalFormatting>
  <conditionalFormatting sqref="K12">
    <cfRule type="expression" dxfId="962" priority="687" stopIfTrue="1">
      <formula>$L12="TTL"</formula>
    </cfRule>
  </conditionalFormatting>
  <conditionalFormatting sqref="K12">
    <cfRule type="expression" dxfId="961" priority="686" stopIfTrue="1">
      <formula>$M12="TTL"</formula>
    </cfRule>
  </conditionalFormatting>
  <conditionalFormatting sqref="K12">
    <cfRule type="expression" dxfId="960" priority="685" stopIfTrue="1">
      <formula>#REF!="TTL"</formula>
    </cfRule>
  </conditionalFormatting>
  <conditionalFormatting sqref="K12">
    <cfRule type="expression" dxfId="959" priority="684" stopIfTrue="1">
      <formula>$I12="TTL"</formula>
    </cfRule>
  </conditionalFormatting>
  <conditionalFormatting sqref="K12">
    <cfRule type="expression" dxfId="958" priority="683" stopIfTrue="1">
      <formula>$L12="TTL"</formula>
    </cfRule>
  </conditionalFormatting>
  <conditionalFormatting sqref="K12">
    <cfRule type="expression" dxfId="957" priority="682" stopIfTrue="1">
      <formula>$M12="TTL"</formula>
    </cfRule>
  </conditionalFormatting>
  <conditionalFormatting sqref="K12">
    <cfRule type="expression" dxfId="956" priority="681" stopIfTrue="1">
      <formula>#REF!="TTL"</formula>
    </cfRule>
  </conditionalFormatting>
  <conditionalFormatting sqref="K12">
    <cfRule type="expression" dxfId="955" priority="680" stopIfTrue="1">
      <formula>$I12="TTL"</formula>
    </cfRule>
  </conditionalFormatting>
  <conditionalFormatting sqref="K12">
    <cfRule type="expression" dxfId="954" priority="679" stopIfTrue="1">
      <formula>$L12="TTL"</formula>
    </cfRule>
  </conditionalFormatting>
  <conditionalFormatting sqref="K12">
    <cfRule type="expression" dxfId="953" priority="678" stopIfTrue="1">
      <formula>$M12="TTL"</formula>
    </cfRule>
  </conditionalFormatting>
  <conditionalFormatting sqref="K12">
    <cfRule type="expression" dxfId="952" priority="677" stopIfTrue="1">
      <formula>$I12="TTL"</formula>
    </cfRule>
  </conditionalFormatting>
  <conditionalFormatting sqref="K12">
    <cfRule type="expression" dxfId="951" priority="676" stopIfTrue="1">
      <formula>$L12="TTL"</formula>
    </cfRule>
  </conditionalFormatting>
  <conditionalFormatting sqref="K12">
    <cfRule type="expression" dxfId="950" priority="675" stopIfTrue="1">
      <formula>$M12="TTL"</formula>
    </cfRule>
  </conditionalFormatting>
  <conditionalFormatting sqref="K12">
    <cfRule type="expression" dxfId="949" priority="674" stopIfTrue="1">
      <formula>$I12="TTL"</formula>
    </cfRule>
  </conditionalFormatting>
  <conditionalFormatting sqref="K12">
    <cfRule type="expression" dxfId="948" priority="673" stopIfTrue="1">
      <formula>#REF!="TTL"</formula>
    </cfRule>
  </conditionalFormatting>
  <conditionalFormatting sqref="K12">
    <cfRule type="expression" dxfId="947" priority="672" stopIfTrue="1">
      <formula>$I12="TTL"</formula>
    </cfRule>
  </conditionalFormatting>
  <conditionalFormatting sqref="K12">
    <cfRule type="expression" dxfId="946" priority="671" stopIfTrue="1">
      <formula>$L12="TTL"</formula>
    </cfRule>
  </conditionalFormatting>
  <conditionalFormatting sqref="K12">
    <cfRule type="expression" dxfId="945" priority="670" stopIfTrue="1">
      <formula>$M12="TTL"</formula>
    </cfRule>
  </conditionalFormatting>
  <conditionalFormatting sqref="K12">
    <cfRule type="expression" dxfId="944" priority="669" stopIfTrue="1">
      <formula>$I12="TTL"</formula>
    </cfRule>
  </conditionalFormatting>
  <conditionalFormatting sqref="K12">
    <cfRule type="expression" dxfId="943" priority="668" stopIfTrue="1">
      <formula>$L12="TTL"</formula>
    </cfRule>
  </conditionalFormatting>
  <conditionalFormatting sqref="K12">
    <cfRule type="expression" dxfId="942" priority="667" stopIfTrue="1">
      <formula>$M12="TTL"</formula>
    </cfRule>
  </conditionalFormatting>
  <conditionalFormatting sqref="K12">
    <cfRule type="expression" dxfId="941" priority="666" stopIfTrue="1">
      <formula>$I12="TTL"</formula>
    </cfRule>
  </conditionalFormatting>
  <conditionalFormatting sqref="K12">
    <cfRule type="expression" dxfId="940" priority="665" stopIfTrue="1">
      <formula>$L12="TTL"</formula>
    </cfRule>
  </conditionalFormatting>
  <conditionalFormatting sqref="K12">
    <cfRule type="expression" dxfId="939" priority="664" stopIfTrue="1">
      <formula>$M12="TTL"</formula>
    </cfRule>
  </conditionalFormatting>
  <conditionalFormatting sqref="K12">
    <cfRule type="expression" dxfId="938" priority="663" stopIfTrue="1">
      <formula>$I12="TTL"</formula>
    </cfRule>
  </conditionalFormatting>
  <conditionalFormatting sqref="K12">
    <cfRule type="expression" dxfId="937" priority="662" stopIfTrue="1">
      <formula>$I12="TTL"</formula>
    </cfRule>
  </conditionalFormatting>
  <conditionalFormatting sqref="K12">
    <cfRule type="expression" dxfId="936" priority="661" stopIfTrue="1">
      <formula>$M12="TTL"</formula>
    </cfRule>
  </conditionalFormatting>
  <conditionalFormatting sqref="K12">
    <cfRule type="expression" dxfId="935" priority="660" stopIfTrue="1">
      <formula>$L12="TTL"</formula>
    </cfRule>
  </conditionalFormatting>
  <conditionalFormatting sqref="K12">
    <cfRule type="expression" dxfId="934" priority="659" stopIfTrue="1">
      <formula>$M12="TTL"</formula>
    </cfRule>
  </conditionalFormatting>
  <conditionalFormatting sqref="K12">
    <cfRule type="expression" dxfId="933" priority="658" stopIfTrue="1">
      <formula>$I12="TTL"</formula>
    </cfRule>
  </conditionalFormatting>
  <conditionalFormatting sqref="K12">
    <cfRule type="expression" dxfId="932" priority="657" stopIfTrue="1">
      <formula>$L12="TTL"</formula>
    </cfRule>
  </conditionalFormatting>
  <conditionalFormatting sqref="K12">
    <cfRule type="expression" dxfId="931" priority="656" stopIfTrue="1">
      <formula>$M12="TTL"</formula>
    </cfRule>
  </conditionalFormatting>
  <conditionalFormatting sqref="K12">
    <cfRule type="expression" dxfId="930" priority="655" stopIfTrue="1">
      <formula>$I12="TTL"</formula>
    </cfRule>
  </conditionalFormatting>
  <conditionalFormatting sqref="K12">
    <cfRule type="expression" dxfId="929" priority="654" stopIfTrue="1">
      <formula>#REF!="TTL"</formula>
    </cfRule>
  </conditionalFormatting>
  <conditionalFormatting sqref="K12">
    <cfRule type="expression" dxfId="928" priority="653" stopIfTrue="1">
      <formula>$I12="TTL"</formula>
    </cfRule>
  </conditionalFormatting>
  <conditionalFormatting sqref="K12">
    <cfRule type="expression" dxfId="927" priority="652" stopIfTrue="1">
      <formula>$L12="TTL"</formula>
    </cfRule>
  </conditionalFormatting>
  <conditionalFormatting sqref="K12">
    <cfRule type="expression" dxfId="926" priority="651" stopIfTrue="1">
      <formula>$M12="TTL"</formula>
    </cfRule>
  </conditionalFormatting>
  <conditionalFormatting sqref="K12">
    <cfRule type="expression" dxfId="925" priority="650" stopIfTrue="1">
      <formula>#REF!="TTL"</formula>
    </cfRule>
  </conditionalFormatting>
  <conditionalFormatting sqref="K12">
    <cfRule type="expression" dxfId="924" priority="649" stopIfTrue="1">
      <formula>$I12="TTL"</formula>
    </cfRule>
  </conditionalFormatting>
  <conditionalFormatting sqref="K12">
    <cfRule type="expression" dxfId="923" priority="648" stopIfTrue="1">
      <formula>$L12="TTL"</formula>
    </cfRule>
  </conditionalFormatting>
  <conditionalFormatting sqref="K12">
    <cfRule type="expression" dxfId="922" priority="647" stopIfTrue="1">
      <formula>$M12="TTL"</formula>
    </cfRule>
  </conditionalFormatting>
  <conditionalFormatting sqref="K12">
    <cfRule type="expression" dxfId="921" priority="646" stopIfTrue="1">
      <formula>$I12="TTL"</formula>
    </cfRule>
  </conditionalFormatting>
  <conditionalFormatting sqref="K12">
    <cfRule type="expression" dxfId="920" priority="645" stopIfTrue="1">
      <formula>#REF!="TTL"</formula>
    </cfRule>
  </conditionalFormatting>
  <conditionalFormatting sqref="K12">
    <cfRule type="expression" dxfId="919" priority="644" stopIfTrue="1">
      <formula>#REF!="TTL"</formula>
    </cfRule>
  </conditionalFormatting>
  <conditionalFormatting sqref="K12">
    <cfRule type="expression" dxfId="918" priority="643" stopIfTrue="1">
      <formula>$I12="TTL"</formula>
    </cfRule>
  </conditionalFormatting>
  <conditionalFormatting sqref="K12">
    <cfRule type="expression" dxfId="917" priority="642" stopIfTrue="1">
      <formula>$L12="TTL"</formula>
    </cfRule>
  </conditionalFormatting>
  <conditionalFormatting sqref="K12">
    <cfRule type="expression" dxfId="916" priority="641" stopIfTrue="1">
      <formula>$M12="TTL"</formula>
    </cfRule>
  </conditionalFormatting>
  <conditionalFormatting sqref="K12">
    <cfRule type="expression" dxfId="915" priority="640" stopIfTrue="1">
      <formula>$I12="TTL"</formula>
    </cfRule>
  </conditionalFormatting>
  <conditionalFormatting sqref="K12">
    <cfRule type="expression" dxfId="914" priority="639" stopIfTrue="1">
      <formula>$L12="TTL"</formula>
    </cfRule>
  </conditionalFormatting>
  <conditionalFormatting sqref="K12">
    <cfRule type="expression" dxfId="913" priority="638" stopIfTrue="1">
      <formula>$M12="TTL"</formula>
    </cfRule>
  </conditionalFormatting>
  <conditionalFormatting sqref="K12">
    <cfRule type="expression" dxfId="912" priority="637" stopIfTrue="1">
      <formula>$I12="TTL"</formula>
    </cfRule>
  </conditionalFormatting>
  <conditionalFormatting sqref="K12">
    <cfRule type="expression" dxfId="911" priority="636" stopIfTrue="1">
      <formula>#REF!="TTL"</formula>
    </cfRule>
  </conditionalFormatting>
  <conditionalFormatting sqref="K12">
    <cfRule type="expression" dxfId="910" priority="635" stopIfTrue="1">
      <formula>$I12="TTL"</formula>
    </cfRule>
  </conditionalFormatting>
  <conditionalFormatting sqref="K12">
    <cfRule type="expression" dxfId="909" priority="634" stopIfTrue="1">
      <formula>$L12="TTL"</formula>
    </cfRule>
  </conditionalFormatting>
  <conditionalFormatting sqref="K12">
    <cfRule type="expression" dxfId="908" priority="633" stopIfTrue="1">
      <formula>$M12="TTL"</formula>
    </cfRule>
  </conditionalFormatting>
  <conditionalFormatting sqref="K12">
    <cfRule type="expression" dxfId="907" priority="632" stopIfTrue="1">
      <formula>$I12="TTL"</formula>
    </cfRule>
  </conditionalFormatting>
  <conditionalFormatting sqref="K12">
    <cfRule type="expression" dxfId="906" priority="631" stopIfTrue="1">
      <formula>$L12="TTL"</formula>
    </cfRule>
  </conditionalFormatting>
  <conditionalFormatting sqref="K12">
    <cfRule type="expression" dxfId="905" priority="630" stopIfTrue="1">
      <formula>$M12="TTL"</formula>
    </cfRule>
  </conditionalFormatting>
  <conditionalFormatting sqref="K12">
    <cfRule type="expression" dxfId="904" priority="629" stopIfTrue="1">
      <formula>$I12="TTL"</formula>
    </cfRule>
  </conditionalFormatting>
  <conditionalFormatting sqref="K12">
    <cfRule type="expression" dxfId="903" priority="628" stopIfTrue="1">
      <formula>$L12="TTL"</formula>
    </cfRule>
  </conditionalFormatting>
  <conditionalFormatting sqref="K12">
    <cfRule type="expression" dxfId="902" priority="627" stopIfTrue="1">
      <formula>$M12="TTL"</formula>
    </cfRule>
  </conditionalFormatting>
  <conditionalFormatting sqref="K12">
    <cfRule type="expression" dxfId="901" priority="626" stopIfTrue="1">
      <formula>$I12="TTL"</formula>
    </cfRule>
  </conditionalFormatting>
  <conditionalFormatting sqref="K12">
    <cfRule type="expression" dxfId="900" priority="625" stopIfTrue="1">
      <formula>$I12="TTL"</formula>
    </cfRule>
  </conditionalFormatting>
  <conditionalFormatting sqref="K12">
    <cfRule type="expression" dxfId="899" priority="624" stopIfTrue="1">
      <formula>$M12="TTL"</formula>
    </cfRule>
  </conditionalFormatting>
  <conditionalFormatting sqref="K12">
    <cfRule type="expression" dxfId="898" priority="623" stopIfTrue="1">
      <formula>$L12="TTL"</formula>
    </cfRule>
  </conditionalFormatting>
  <conditionalFormatting sqref="K12">
    <cfRule type="expression" dxfId="897" priority="622" stopIfTrue="1">
      <formula>$M12="TTL"</formula>
    </cfRule>
  </conditionalFormatting>
  <conditionalFormatting sqref="K12">
    <cfRule type="expression" dxfId="896" priority="621" stopIfTrue="1">
      <formula>$I12="TTL"</formula>
    </cfRule>
  </conditionalFormatting>
  <conditionalFormatting sqref="K12">
    <cfRule type="expression" dxfId="895" priority="620" stopIfTrue="1">
      <formula>$L12="TTL"</formula>
    </cfRule>
  </conditionalFormatting>
  <conditionalFormatting sqref="K12">
    <cfRule type="expression" dxfId="894" priority="619" stopIfTrue="1">
      <formula>$M12="TTL"</formula>
    </cfRule>
  </conditionalFormatting>
  <conditionalFormatting sqref="K12">
    <cfRule type="expression" dxfId="893" priority="618" stopIfTrue="1">
      <formula>$I12="TTL"</formula>
    </cfRule>
  </conditionalFormatting>
  <conditionalFormatting sqref="K12">
    <cfRule type="expression" dxfId="892" priority="617" stopIfTrue="1">
      <formula>#REF!="TTL"</formula>
    </cfRule>
  </conditionalFormatting>
  <conditionalFormatting sqref="K12">
    <cfRule type="expression" dxfId="891" priority="616" stopIfTrue="1">
      <formula>$I12="TTL"</formula>
    </cfRule>
  </conditionalFormatting>
  <conditionalFormatting sqref="K12">
    <cfRule type="expression" dxfId="890" priority="615" stopIfTrue="1">
      <formula>$L12="TTL"</formula>
    </cfRule>
  </conditionalFormatting>
  <conditionalFormatting sqref="K12">
    <cfRule type="expression" dxfId="889" priority="614" stopIfTrue="1">
      <formula>$M12="TTL"</formula>
    </cfRule>
  </conditionalFormatting>
  <conditionalFormatting sqref="K12">
    <cfRule type="expression" dxfId="888" priority="613" stopIfTrue="1">
      <formula>#REF!="TTL"</formula>
    </cfRule>
  </conditionalFormatting>
  <conditionalFormatting sqref="K12">
    <cfRule type="expression" dxfId="887" priority="612" stopIfTrue="1">
      <formula>$I12="TTL"</formula>
    </cfRule>
  </conditionalFormatting>
  <conditionalFormatting sqref="K12">
    <cfRule type="expression" dxfId="886" priority="611" stopIfTrue="1">
      <formula>$L12="TTL"</formula>
    </cfRule>
  </conditionalFormatting>
  <conditionalFormatting sqref="K12">
    <cfRule type="expression" dxfId="885" priority="610" stopIfTrue="1">
      <formula>$M12="TTL"</formula>
    </cfRule>
  </conditionalFormatting>
  <conditionalFormatting sqref="K12">
    <cfRule type="expression" dxfId="884" priority="609" stopIfTrue="1">
      <formula>$I12="TTL"</formula>
    </cfRule>
  </conditionalFormatting>
  <conditionalFormatting sqref="K12">
    <cfRule type="expression" dxfId="883" priority="608" stopIfTrue="1">
      <formula>#REF!="TTL"</formula>
    </cfRule>
  </conditionalFormatting>
  <conditionalFormatting sqref="K12">
    <cfRule type="expression" dxfId="882" priority="607" stopIfTrue="1">
      <formula>#REF!="TTL"</formula>
    </cfRule>
  </conditionalFormatting>
  <conditionalFormatting sqref="K12">
    <cfRule type="expression" dxfId="881" priority="606" stopIfTrue="1">
      <formula>$I12="TTL"</formula>
    </cfRule>
  </conditionalFormatting>
  <conditionalFormatting sqref="K12">
    <cfRule type="expression" dxfId="880" priority="605" stopIfTrue="1">
      <formula>$L12="TTL"</formula>
    </cfRule>
  </conditionalFormatting>
  <conditionalFormatting sqref="K12">
    <cfRule type="expression" dxfId="879" priority="604" stopIfTrue="1">
      <formula>$M12="TTL"</formula>
    </cfRule>
  </conditionalFormatting>
  <conditionalFormatting sqref="K12">
    <cfRule type="expression" dxfId="878" priority="603" stopIfTrue="1">
      <formula>$I12="TTL"</formula>
    </cfRule>
  </conditionalFormatting>
  <conditionalFormatting sqref="K12">
    <cfRule type="expression" dxfId="877" priority="602" stopIfTrue="1">
      <formula>$L12="TTL"</formula>
    </cfRule>
  </conditionalFormatting>
  <conditionalFormatting sqref="K12">
    <cfRule type="expression" dxfId="876" priority="601" stopIfTrue="1">
      <formula>$M12="TTL"</formula>
    </cfRule>
  </conditionalFormatting>
  <conditionalFormatting sqref="K12">
    <cfRule type="expression" dxfId="875" priority="600" stopIfTrue="1">
      <formula>$I12="TTL"</formula>
    </cfRule>
  </conditionalFormatting>
  <conditionalFormatting sqref="K12">
    <cfRule type="expression" dxfId="874" priority="599" stopIfTrue="1">
      <formula>#REF!="TTL"</formula>
    </cfRule>
  </conditionalFormatting>
  <conditionalFormatting sqref="K12">
    <cfRule type="expression" dxfId="873" priority="598" stopIfTrue="1">
      <formula>$I12="TTL"</formula>
    </cfRule>
  </conditionalFormatting>
  <conditionalFormatting sqref="K12">
    <cfRule type="expression" dxfId="872" priority="597" stopIfTrue="1">
      <formula>$L12="TTL"</formula>
    </cfRule>
  </conditionalFormatting>
  <conditionalFormatting sqref="K12">
    <cfRule type="expression" dxfId="871" priority="596" stopIfTrue="1">
      <formula>$M12="TTL"</formula>
    </cfRule>
  </conditionalFormatting>
  <conditionalFormatting sqref="K12">
    <cfRule type="expression" dxfId="870" priority="595" stopIfTrue="1">
      <formula>#REF!="TTL"</formula>
    </cfRule>
  </conditionalFormatting>
  <conditionalFormatting sqref="K12">
    <cfRule type="expression" dxfId="869" priority="594" stopIfTrue="1">
      <formula>$I12="TTL"</formula>
    </cfRule>
  </conditionalFormatting>
  <conditionalFormatting sqref="K12">
    <cfRule type="expression" dxfId="868" priority="593" stopIfTrue="1">
      <formula>$L12="TTL"</formula>
    </cfRule>
  </conditionalFormatting>
  <conditionalFormatting sqref="K12">
    <cfRule type="expression" dxfId="867" priority="592" stopIfTrue="1">
      <formula>$M12="TTL"</formula>
    </cfRule>
  </conditionalFormatting>
  <conditionalFormatting sqref="K12">
    <cfRule type="expression" dxfId="866" priority="591" stopIfTrue="1">
      <formula>#REF!="TTL"</formula>
    </cfRule>
  </conditionalFormatting>
  <conditionalFormatting sqref="K12">
    <cfRule type="expression" dxfId="865" priority="590" stopIfTrue="1">
      <formula>$I12="TTL"</formula>
    </cfRule>
  </conditionalFormatting>
  <conditionalFormatting sqref="K12">
    <cfRule type="expression" dxfId="864" priority="589" stopIfTrue="1">
      <formula>$L12="TTL"</formula>
    </cfRule>
  </conditionalFormatting>
  <conditionalFormatting sqref="K12">
    <cfRule type="expression" dxfId="863" priority="588" stopIfTrue="1">
      <formula>$M12="TTL"</formula>
    </cfRule>
  </conditionalFormatting>
  <conditionalFormatting sqref="K12">
    <cfRule type="expression" dxfId="862" priority="587" stopIfTrue="1">
      <formula>$I12="TTL"</formula>
    </cfRule>
  </conditionalFormatting>
  <conditionalFormatting sqref="K12">
    <cfRule type="expression" dxfId="861" priority="586" stopIfTrue="1">
      <formula>$L12="TTL"</formula>
    </cfRule>
  </conditionalFormatting>
  <conditionalFormatting sqref="K12">
    <cfRule type="expression" dxfId="860" priority="585" stopIfTrue="1">
      <formula>$M12="TTL"</formula>
    </cfRule>
  </conditionalFormatting>
  <conditionalFormatting sqref="K12">
    <cfRule type="expression" dxfId="859" priority="584" stopIfTrue="1">
      <formula>$I12="TTL"</formula>
    </cfRule>
  </conditionalFormatting>
  <conditionalFormatting sqref="K12">
    <cfRule type="expression" dxfId="858" priority="583" stopIfTrue="1">
      <formula>#REF!="TTL"</formula>
    </cfRule>
  </conditionalFormatting>
  <conditionalFormatting sqref="K12">
    <cfRule type="expression" dxfId="857" priority="582" stopIfTrue="1">
      <formula>$I12="TTL"</formula>
    </cfRule>
  </conditionalFormatting>
  <conditionalFormatting sqref="K12">
    <cfRule type="expression" dxfId="856" priority="581" stopIfTrue="1">
      <formula>$L12="TTL"</formula>
    </cfRule>
  </conditionalFormatting>
  <conditionalFormatting sqref="K12">
    <cfRule type="expression" dxfId="855" priority="580" stopIfTrue="1">
      <formula>$M12="TTL"</formula>
    </cfRule>
  </conditionalFormatting>
  <conditionalFormatting sqref="K12">
    <cfRule type="expression" dxfId="854" priority="579" stopIfTrue="1">
      <formula>$I12="TTL"</formula>
    </cfRule>
  </conditionalFormatting>
  <conditionalFormatting sqref="K12">
    <cfRule type="expression" dxfId="853" priority="578" stopIfTrue="1">
      <formula>$L12="TTL"</formula>
    </cfRule>
  </conditionalFormatting>
  <conditionalFormatting sqref="K12">
    <cfRule type="expression" dxfId="852" priority="577" stopIfTrue="1">
      <formula>$M12="TTL"</formula>
    </cfRule>
  </conditionalFormatting>
  <conditionalFormatting sqref="K12">
    <cfRule type="expression" dxfId="851" priority="576" stopIfTrue="1">
      <formula>$I12="TTL"</formula>
    </cfRule>
  </conditionalFormatting>
  <conditionalFormatting sqref="K12">
    <cfRule type="expression" dxfId="850" priority="575" stopIfTrue="1">
      <formula>$L12="TTL"</formula>
    </cfRule>
  </conditionalFormatting>
  <conditionalFormatting sqref="K12">
    <cfRule type="expression" dxfId="849" priority="574" stopIfTrue="1">
      <formula>$M12="TTL"</formula>
    </cfRule>
  </conditionalFormatting>
  <conditionalFormatting sqref="K12">
    <cfRule type="expression" dxfId="848" priority="573" stopIfTrue="1">
      <formula>$I12="TTL"</formula>
    </cfRule>
  </conditionalFormatting>
  <conditionalFormatting sqref="K12">
    <cfRule type="expression" dxfId="847" priority="572" stopIfTrue="1">
      <formula>$I12="TTL"</formula>
    </cfRule>
  </conditionalFormatting>
  <conditionalFormatting sqref="K12">
    <cfRule type="expression" dxfId="846" priority="571" stopIfTrue="1">
      <formula>$M12="TTL"</formula>
    </cfRule>
  </conditionalFormatting>
  <conditionalFormatting sqref="K12">
    <cfRule type="expression" dxfId="845" priority="570" stopIfTrue="1">
      <formula>$L12="TTL"</formula>
    </cfRule>
  </conditionalFormatting>
  <conditionalFormatting sqref="K12">
    <cfRule type="expression" dxfId="844" priority="569" stopIfTrue="1">
      <formula>$M12="TTL"</formula>
    </cfRule>
  </conditionalFormatting>
  <conditionalFormatting sqref="K12">
    <cfRule type="expression" dxfId="843" priority="568" stopIfTrue="1">
      <formula>$I12="TTL"</formula>
    </cfRule>
  </conditionalFormatting>
  <conditionalFormatting sqref="K12">
    <cfRule type="expression" dxfId="842" priority="567" stopIfTrue="1">
      <formula>$L12="TTL"</formula>
    </cfRule>
  </conditionalFormatting>
  <conditionalFormatting sqref="K12">
    <cfRule type="expression" dxfId="841" priority="566" stopIfTrue="1">
      <formula>$M12="TTL"</formula>
    </cfRule>
  </conditionalFormatting>
  <conditionalFormatting sqref="K12">
    <cfRule type="expression" dxfId="840" priority="565" stopIfTrue="1">
      <formula>$I12="TTL"</formula>
    </cfRule>
  </conditionalFormatting>
  <conditionalFormatting sqref="K12">
    <cfRule type="expression" dxfId="839" priority="564" stopIfTrue="1">
      <formula>#REF!="TTL"</formula>
    </cfRule>
  </conditionalFormatting>
  <conditionalFormatting sqref="K12">
    <cfRule type="expression" dxfId="838" priority="563" stopIfTrue="1">
      <formula>$I12="TTL"</formula>
    </cfRule>
  </conditionalFormatting>
  <conditionalFormatting sqref="K12">
    <cfRule type="expression" dxfId="837" priority="562" stopIfTrue="1">
      <formula>$L12="TTL"</formula>
    </cfRule>
  </conditionalFormatting>
  <conditionalFormatting sqref="K12">
    <cfRule type="expression" dxfId="836" priority="561" stopIfTrue="1">
      <formula>$M12="TTL"</formula>
    </cfRule>
  </conditionalFormatting>
  <conditionalFormatting sqref="K12">
    <cfRule type="expression" dxfId="835" priority="560" stopIfTrue="1">
      <formula>#REF!="TTL"</formula>
    </cfRule>
  </conditionalFormatting>
  <conditionalFormatting sqref="K12">
    <cfRule type="expression" dxfId="834" priority="559" stopIfTrue="1">
      <formula>$I12="TTL"</formula>
    </cfRule>
  </conditionalFormatting>
  <conditionalFormatting sqref="K12">
    <cfRule type="expression" dxfId="833" priority="558" stopIfTrue="1">
      <formula>$L12="TTL"</formula>
    </cfRule>
  </conditionalFormatting>
  <conditionalFormatting sqref="K12">
    <cfRule type="expression" dxfId="832" priority="557" stopIfTrue="1">
      <formula>$M12="TTL"</formula>
    </cfRule>
  </conditionalFormatting>
  <conditionalFormatting sqref="K12">
    <cfRule type="expression" dxfId="831" priority="556" stopIfTrue="1">
      <formula>$I12="TTL"</formula>
    </cfRule>
  </conditionalFormatting>
  <conditionalFormatting sqref="K12">
    <cfRule type="expression" dxfId="830" priority="555" stopIfTrue="1">
      <formula>#REF!="TTL"</formula>
    </cfRule>
  </conditionalFormatting>
  <conditionalFormatting sqref="K12">
    <cfRule type="expression" dxfId="829" priority="554" stopIfTrue="1">
      <formula>#REF!="TTL"</formula>
    </cfRule>
  </conditionalFormatting>
  <conditionalFormatting sqref="K12">
    <cfRule type="expression" dxfId="828" priority="553" stopIfTrue="1">
      <formula>$I12="TTL"</formula>
    </cfRule>
  </conditionalFormatting>
  <conditionalFormatting sqref="K12">
    <cfRule type="expression" dxfId="827" priority="552" stopIfTrue="1">
      <formula>$L12="TTL"</formula>
    </cfRule>
  </conditionalFormatting>
  <conditionalFormatting sqref="K12">
    <cfRule type="expression" dxfId="826" priority="551" stopIfTrue="1">
      <formula>$M12="TTL"</formula>
    </cfRule>
  </conditionalFormatting>
  <conditionalFormatting sqref="K12">
    <cfRule type="expression" dxfId="825" priority="550" stopIfTrue="1">
      <formula>$I12="TTL"</formula>
    </cfRule>
  </conditionalFormatting>
  <conditionalFormatting sqref="K12">
    <cfRule type="expression" dxfId="824" priority="549" stopIfTrue="1">
      <formula>$L12="TTL"</formula>
    </cfRule>
  </conditionalFormatting>
  <conditionalFormatting sqref="K12">
    <cfRule type="expression" dxfId="823" priority="548" stopIfTrue="1">
      <formula>$M12="TTL"</formula>
    </cfRule>
  </conditionalFormatting>
  <conditionalFormatting sqref="K12">
    <cfRule type="expression" dxfId="822" priority="547" stopIfTrue="1">
      <formula>$I12="TTL"</formula>
    </cfRule>
  </conditionalFormatting>
  <conditionalFormatting sqref="K12">
    <cfRule type="expression" dxfId="821" priority="546" stopIfTrue="1">
      <formula>#REF!="TTL"</formula>
    </cfRule>
  </conditionalFormatting>
  <conditionalFormatting sqref="K12">
    <cfRule type="expression" dxfId="820" priority="545" stopIfTrue="1">
      <formula>$I12="TTL"</formula>
    </cfRule>
  </conditionalFormatting>
  <conditionalFormatting sqref="K12">
    <cfRule type="expression" dxfId="819" priority="544" stopIfTrue="1">
      <formula>$L12="TTL"</formula>
    </cfRule>
  </conditionalFormatting>
  <conditionalFormatting sqref="K12">
    <cfRule type="expression" dxfId="818" priority="543" stopIfTrue="1">
      <formula>$M12="TTL"</formula>
    </cfRule>
  </conditionalFormatting>
  <conditionalFormatting sqref="K12">
    <cfRule type="expression" dxfId="817" priority="542" stopIfTrue="1">
      <formula>$I12="TTL"</formula>
    </cfRule>
  </conditionalFormatting>
  <conditionalFormatting sqref="K12">
    <cfRule type="expression" dxfId="816" priority="541" stopIfTrue="1">
      <formula>$L12="TTL"</formula>
    </cfRule>
  </conditionalFormatting>
  <conditionalFormatting sqref="K12">
    <cfRule type="expression" dxfId="815" priority="540" stopIfTrue="1">
      <formula>$M12="TTL"</formula>
    </cfRule>
  </conditionalFormatting>
  <conditionalFormatting sqref="K12">
    <cfRule type="expression" dxfId="814" priority="539" stopIfTrue="1">
      <formula>$I12="TTL"</formula>
    </cfRule>
  </conditionalFormatting>
  <conditionalFormatting sqref="K12">
    <cfRule type="expression" dxfId="813" priority="538" stopIfTrue="1">
      <formula>$L12="TTL"</formula>
    </cfRule>
  </conditionalFormatting>
  <conditionalFormatting sqref="K12">
    <cfRule type="expression" dxfId="812" priority="537" stopIfTrue="1">
      <formula>$M12="TTL"</formula>
    </cfRule>
  </conditionalFormatting>
  <conditionalFormatting sqref="K12">
    <cfRule type="expression" dxfId="811" priority="536" stopIfTrue="1">
      <formula>$I12="TTL"</formula>
    </cfRule>
  </conditionalFormatting>
  <conditionalFormatting sqref="K12">
    <cfRule type="expression" dxfId="810" priority="535" stopIfTrue="1">
      <formula>$I12="TTL"</formula>
    </cfRule>
  </conditionalFormatting>
  <conditionalFormatting sqref="K12">
    <cfRule type="expression" dxfId="809" priority="534" stopIfTrue="1">
      <formula>$M12="TTL"</formula>
    </cfRule>
  </conditionalFormatting>
  <conditionalFormatting sqref="K12">
    <cfRule type="expression" dxfId="808" priority="533" stopIfTrue="1">
      <formula>$L12="TTL"</formula>
    </cfRule>
  </conditionalFormatting>
  <conditionalFormatting sqref="K12">
    <cfRule type="expression" dxfId="807" priority="532" stopIfTrue="1">
      <formula>$M12="TTL"</formula>
    </cfRule>
  </conditionalFormatting>
  <conditionalFormatting sqref="K12">
    <cfRule type="expression" dxfId="806" priority="531" stopIfTrue="1">
      <formula>$I12="TTL"</formula>
    </cfRule>
  </conditionalFormatting>
  <conditionalFormatting sqref="K12">
    <cfRule type="expression" dxfId="805" priority="530" stopIfTrue="1">
      <formula>$L12="TTL"</formula>
    </cfRule>
  </conditionalFormatting>
  <conditionalFormatting sqref="K12">
    <cfRule type="expression" dxfId="804" priority="529" stopIfTrue="1">
      <formula>$M12="TTL"</formula>
    </cfRule>
  </conditionalFormatting>
  <conditionalFormatting sqref="K12">
    <cfRule type="expression" dxfId="803" priority="528" stopIfTrue="1">
      <formula>$I12="TTL"</formula>
    </cfRule>
  </conditionalFormatting>
  <conditionalFormatting sqref="K12">
    <cfRule type="expression" dxfId="802" priority="527" stopIfTrue="1">
      <formula>#REF!="TTL"</formula>
    </cfRule>
  </conditionalFormatting>
  <conditionalFormatting sqref="K12">
    <cfRule type="expression" dxfId="801" priority="526" stopIfTrue="1">
      <formula>$I12="TTL"</formula>
    </cfRule>
  </conditionalFormatting>
  <conditionalFormatting sqref="K12">
    <cfRule type="expression" dxfId="800" priority="525" stopIfTrue="1">
      <formula>$L12="TTL"</formula>
    </cfRule>
  </conditionalFormatting>
  <conditionalFormatting sqref="K12">
    <cfRule type="expression" dxfId="799" priority="524" stopIfTrue="1">
      <formula>$M12="TTL"</formula>
    </cfRule>
  </conditionalFormatting>
  <conditionalFormatting sqref="K12">
    <cfRule type="expression" dxfId="798" priority="523" stopIfTrue="1">
      <formula>#REF!="TTL"</formula>
    </cfRule>
  </conditionalFormatting>
  <conditionalFormatting sqref="K12">
    <cfRule type="expression" dxfId="797" priority="522" stopIfTrue="1">
      <formula>$I12="TTL"</formula>
    </cfRule>
  </conditionalFormatting>
  <conditionalFormatting sqref="K12">
    <cfRule type="expression" dxfId="796" priority="521" stopIfTrue="1">
      <formula>$L12="TTL"</formula>
    </cfRule>
  </conditionalFormatting>
  <conditionalFormatting sqref="K12">
    <cfRule type="expression" dxfId="795" priority="520" stopIfTrue="1">
      <formula>$M12="TTL"</formula>
    </cfRule>
  </conditionalFormatting>
  <conditionalFormatting sqref="K12">
    <cfRule type="expression" dxfId="794" priority="519" stopIfTrue="1">
      <formula>$I12="TTL"</formula>
    </cfRule>
  </conditionalFormatting>
  <conditionalFormatting sqref="K12">
    <cfRule type="expression" dxfId="793" priority="518" stopIfTrue="1">
      <formula>#REF!="TTL"</formula>
    </cfRule>
  </conditionalFormatting>
  <conditionalFormatting sqref="K12">
    <cfRule type="expression" dxfId="792" priority="517" stopIfTrue="1">
      <formula>#REF!="TTL"</formula>
    </cfRule>
  </conditionalFormatting>
  <conditionalFormatting sqref="K12">
    <cfRule type="expression" dxfId="791" priority="516" stopIfTrue="1">
      <formula>$I12="TTL"</formula>
    </cfRule>
  </conditionalFormatting>
  <conditionalFormatting sqref="K12">
    <cfRule type="expression" dxfId="790" priority="515" stopIfTrue="1">
      <formula>$L12="TTL"</formula>
    </cfRule>
  </conditionalFormatting>
  <conditionalFormatting sqref="K12">
    <cfRule type="expression" dxfId="789" priority="514" stopIfTrue="1">
      <formula>$M12="TTL"</formula>
    </cfRule>
  </conditionalFormatting>
  <conditionalFormatting sqref="K12">
    <cfRule type="expression" dxfId="788" priority="513" stopIfTrue="1">
      <formula>$I12="TTL"</formula>
    </cfRule>
  </conditionalFormatting>
  <conditionalFormatting sqref="K12">
    <cfRule type="expression" dxfId="787" priority="512" stopIfTrue="1">
      <formula>$L12="TTL"</formula>
    </cfRule>
  </conditionalFormatting>
  <conditionalFormatting sqref="K12">
    <cfRule type="expression" dxfId="786" priority="511" stopIfTrue="1">
      <formula>$M12="TTL"</formula>
    </cfRule>
  </conditionalFormatting>
  <conditionalFormatting sqref="K11:K12">
    <cfRule type="expression" dxfId="785" priority="510" stopIfTrue="1">
      <formula>$I11="TTL"</formula>
    </cfRule>
  </conditionalFormatting>
  <conditionalFormatting sqref="K11:K12">
    <cfRule type="expression" dxfId="784" priority="509" stopIfTrue="1">
      <formula>#REF!="TTL"</formula>
    </cfRule>
  </conditionalFormatting>
  <conditionalFormatting sqref="K11:K12">
    <cfRule type="expression" dxfId="783" priority="508" stopIfTrue="1">
      <formula>$I11="TTL"</formula>
    </cfRule>
  </conditionalFormatting>
  <conditionalFormatting sqref="K11:K12">
    <cfRule type="expression" dxfId="782" priority="507" stopIfTrue="1">
      <formula>$L11="TTL"</formula>
    </cfRule>
  </conditionalFormatting>
  <conditionalFormatting sqref="K11:K12">
    <cfRule type="expression" dxfId="781" priority="506" stopIfTrue="1">
      <formula>$M11="TTL"</formula>
    </cfRule>
  </conditionalFormatting>
  <conditionalFormatting sqref="K11:K12">
    <cfRule type="expression" dxfId="780" priority="505" stopIfTrue="1">
      <formula>$I11="TTL"</formula>
    </cfRule>
  </conditionalFormatting>
  <conditionalFormatting sqref="K11:K12">
    <cfRule type="expression" dxfId="779" priority="504" stopIfTrue="1">
      <formula>$L11="TTL"</formula>
    </cfRule>
  </conditionalFormatting>
  <conditionalFormatting sqref="K11:K12">
    <cfRule type="expression" dxfId="778" priority="503" stopIfTrue="1">
      <formula>$M11="TTL"</formula>
    </cfRule>
  </conditionalFormatting>
  <conditionalFormatting sqref="K11:K12">
    <cfRule type="expression" dxfId="777" priority="502" stopIfTrue="1">
      <formula>$I11="TTL"</formula>
    </cfRule>
  </conditionalFormatting>
  <conditionalFormatting sqref="K11:K12">
    <cfRule type="expression" dxfId="776" priority="501" stopIfTrue="1">
      <formula>$L11="TTL"</formula>
    </cfRule>
  </conditionalFormatting>
  <conditionalFormatting sqref="K11:K12">
    <cfRule type="expression" dxfId="775" priority="500" stopIfTrue="1">
      <formula>$M11="TTL"</formula>
    </cfRule>
  </conditionalFormatting>
  <conditionalFormatting sqref="K11:K12">
    <cfRule type="expression" dxfId="774" priority="499" stopIfTrue="1">
      <formula>$I11="TTL"</formula>
    </cfRule>
  </conditionalFormatting>
  <conditionalFormatting sqref="K11:K12">
    <cfRule type="expression" dxfId="773" priority="498" stopIfTrue="1">
      <formula>$I11="TTL"</formula>
    </cfRule>
  </conditionalFormatting>
  <conditionalFormatting sqref="K11:K12">
    <cfRule type="expression" dxfId="772" priority="497" stopIfTrue="1">
      <formula>$M11="TTL"</formula>
    </cfRule>
  </conditionalFormatting>
  <conditionalFormatting sqref="K11:K12">
    <cfRule type="expression" dxfId="771" priority="496" stopIfTrue="1">
      <formula>$L11="TTL"</formula>
    </cfRule>
  </conditionalFormatting>
  <conditionalFormatting sqref="K11:K12">
    <cfRule type="expression" dxfId="770" priority="495" stopIfTrue="1">
      <formula>$M11="TTL"</formula>
    </cfRule>
  </conditionalFormatting>
  <conditionalFormatting sqref="K11:K12">
    <cfRule type="expression" dxfId="769" priority="494" stopIfTrue="1">
      <formula>$I11="TTL"</formula>
    </cfRule>
  </conditionalFormatting>
  <conditionalFormatting sqref="K11:K12">
    <cfRule type="expression" dxfId="768" priority="493" stopIfTrue="1">
      <formula>$L11="TTL"</formula>
    </cfRule>
  </conditionalFormatting>
  <conditionalFormatting sqref="K11:K12">
    <cfRule type="expression" dxfId="767" priority="492" stopIfTrue="1">
      <formula>$M11="TTL"</formula>
    </cfRule>
  </conditionalFormatting>
  <conditionalFormatting sqref="K11">
    <cfRule type="expression" dxfId="766" priority="491" stopIfTrue="1">
      <formula>$I11="TTL"</formula>
    </cfRule>
  </conditionalFormatting>
  <conditionalFormatting sqref="K11">
    <cfRule type="expression" dxfId="765" priority="490" stopIfTrue="1">
      <formula>#REF!="TTL"</formula>
    </cfRule>
  </conditionalFormatting>
  <conditionalFormatting sqref="K11">
    <cfRule type="expression" dxfId="764" priority="489" stopIfTrue="1">
      <formula>$I11="TTL"</formula>
    </cfRule>
  </conditionalFormatting>
  <conditionalFormatting sqref="K11">
    <cfRule type="expression" dxfId="763" priority="488" stopIfTrue="1">
      <formula>$L11="TTL"</formula>
    </cfRule>
  </conditionalFormatting>
  <conditionalFormatting sqref="K11">
    <cfRule type="expression" dxfId="762" priority="487" stopIfTrue="1">
      <formula>$M11="TTL"</formula>
    </cfRule>
  </conditionalFormatting>
  <conditionalFormatting sqref="K11">
    <cfRule type="expression" dxfId="761" priority="486" stopIfTrue="1">
      <formula>#REF!="TTL"</formula>
    </cfRule>
  </conditionalFormatting>
  <conditionalFormatting sqref="K11">
    <cfRule type="expression" dxfId="760" priority="485" stopIfTrue="1">
      <formula>$I11="TTL"</formula>
    </cfRule>
  </conditionalFormatting>
  <conditionalFormatting sqref="K11">
    <cfRule type="expression" dxfId="759" priority="484" stopIfTrue="1">
      <formula>$L11="TTL"</formula>
    </cfRule>
  </conditionalFormatting>
  <conditionalFormatting sqref="K11">
    <cfRule type="expression" dxfId="758" priority="483" stopIfTrue="1">
      <formula>$M11="TTL"</formula>
    </cfRule>
  </conditionalFormatting>
  <conditionalFormatting sqref="K11:K12">
    <cfRule type="expression" dxfId="757" priority="482" stopIfTrue="1">
      <formula>$I11="TTL"</formula>
    </cfRule>
  </conditionalFormatting>
  <conditionalFormatting sqref="K11:K12">
    <cfRule type="expression" dxfId="756" priority="481" stopIfTrue="1">
      <formula>#REF!="TTL"</formula>
    </cfRule>
  </conditionalFormatting>
  <conditionalFormatting sqref="K11">
    <cfRule type="expression" dxfId="755" priority="480" stopIfTrue="1">
      <formula>#REF!="TTL"</formula>
    </cfRule>
  </conditionalFormatting>
  <conditionalFormatting sqref="K11">
    <cfRule type="expression" dxfId="754" priority="479" stopIfTrue="1">
      <formula>$I11="TTL"</formula>
    </cfRule>
  </conditionalFormatting>
  <conditionalFormatting sqref="K11">
    <cfRule type="expression" dxfId="753" priority="478" stopIfTrue="1">
      <formula>$L11="TTL"</formula>
    </cfRule>
  </conditionalFormatting>
  <conditionalFormatting sqref="K11">
    <cfRule type="expression" dxfId="752" priority="477" stopIfTrue="1">
      <formula>$M11="TTL"</formula>
    </cfRule>
  </conditionalFormatting>
  <conditionalFormatting sqref="K11">
    <cfRule type="expression" dxfId="751" priority="476" stopIfTrue="1">
      <formula>$I11="TTL"</formula>
    </cfRule>
  </conditionalFormatting>
  <conditionalFormatting sqref="K11">
    <cfRule type="expression" dxfId="750" priority="475" stopIfTrue="1">
      <formula>$L11="TTL"</formula>
    </cfRule>
  </conditionalFormatting>
  <conditionalFormatting sqref="K11">
    <cfRule type="expression" dxfId="749" priority="474" stopIfTrue="1">
      <formula>$M11="TTL"</formula>
    </cfRule>
  </conditionalFormatting>
  <conditionalFormatting sqref="K12">
    <cfRule type="expression" dxfId="748" priority="473" stopIfTrue="1">
      <formula>#REF!="TTL"</formula>
    </cfRule>
  </conditionalFormatting>
  <conditionalFormatting sqref="K12">
    <cfRule type="expression" dxfId="747" priority="472" stopIfTrue="1">
      <formula>$I12="TTL"</formula>
    </cfRule>
  </conditionalFormatting>
  <conditionalFormatting sqref="K12">
    <cfRule type="expression" dxfId="746" priority="471" stopIfTrue="1">
      <formula>$L12="TTL"</formula>
    </cfRule>
  </conditionalFormatting>
  <conditionalFormatting sqref="K12">
    <cfRule type="expression" dxfId="745" priority="470" stopIfTrue="1">
      <formula>$M12="TTL"</formula>
    </cfRule>
  </conditionalFormatting>
  <conditionalFormatting sqref="K12">
    <cfRule type="expression" dxfId="744" priority="469" stopIfTrue="1">
      <formula>$I12="TTL"</formula>
    </cfRule>
  </conditionalFormatting>
  <conditionalFormatting sqref="K12">
    <cfRule type="expression" dxfId="743" priority="468" stopIfTrue="1">
      <formula>$I12="TTL"</formula>
    </cfRule>
  </conditionalFormatting>
  <conditionalFormatting sqref="K12">
    <cfRule type="expression" dxfId="742" priority="467" stopIfTrue="1">
      <formula>$L12="TTL"</formula>
    </cfRule>
  </conditionalFormatting>
  <conditionalFormatting sqref="K12">
    <cfRule type="expression" dxfId="741" priority="466" stopIfTrue="1">
      <formula>$M12="TTL"</formula>
    </cfRule>
  </conditionalFormatting>
  <conditionalFormatting sqref="K12">
    <cfRule type="expression" dxfId="740" priority="465" stopIfTrue="1">
      <formula>$I12="TTL"</formula>
    </cfRule>
  </conditionalFormatting>
  <conditionalFormatting sqref="K11:K12">
    <cfRule type="expression" dxfId="739" priority="464" stopIfTrue="1">
      <formula>$I11="TTL"</formula>
    </cfRule>
  </conditionalFormatting>
  <conditionalFormatting sqref="K11:K12">
    <cfRule type="expression" dxfId="738" priority="463" stopIfTrue="1">
      <formula>#REF!="TTL"</formula>
    </cfRule>
  </conditionalFormatting>
  <conditionalFormatting sqref="K11:K12">
    <cfRule type="expression" dxfId="737" priority="462" stopIfTrue="1">
      <formula>$I11="TTL"</formula>
    </cfRule>
  </conditionalFormatting>
  <conditionalFormatting sqref="K11:K12">
    <cfRule type="expression" dxfId="736" priority="461" stopIfTrue="1">
      <formula>$L11="TTL"</formula>
    </cfRule>
  </conditionalFormatting>
  <conditionalFormatting sqref="K11:K12">
    <cfRule type="expression" dxfId="735" priority="460" stopIfTrue="1">
      <formula>$M11="TTL"</formula>
    </cfRule>
  </conditionalFormatting>
  <conditionalFormatting sqref="K11:K12">
    <cfRule type="expression" dxfId="734" priority="459" stopIfTrue="1">
      <formula>$I11="TTL"</formula>
    </cfRule>
  </conditionalFormatting>
  <conditionalFormatting sqref="K11:K12">
    <cfRule type="expression" dxfId="733" priority="458" stopIfTrue="1">
      <formula>$L11="TTL"</formula>
    </cfRule>
  </conditionalFormatting>
  <conditionalFormatting sqref="K11:K12">
    <cfRule type="expression" dxfId="732" priority="457" stopIfTrue="1">
      <formula>$M11="TTL"</formula>
    </cfRule>
  </conditionalFormatting>
  <conditionalFormatting sqref="K11:K12">
    <cfRule type="expression" dxfId="731" priority="456" stopIfTrue="1">
      <formula>$I11="TTL"</formula>
    </cfRule>
  </conditionalFormatting>
  <conditionalFormatting sqref="K11:K12">
    <cfRule type="expression" dxfId="730" priority="455" stopIfTrue="1">
      <formula>$L11="TTL"</formula>
    </cfRule>
  </conditionalFormatting>
  <conditionalFormatting sqref="K11:K12">
    <cfRule type="expression" dxfId="729" priority="454" stopIfTrue="1">
      <formula>$M11="TTL"</formula>
    </cfRule>
  </conditionalFormatting>
  <conditionalFormatting sqref="K11:K12">
    <cfRule type="expression" dxfId="728" priority="453" stopIfTrue="1">
      <formula>$I11="TTL"</formula>
    </cfRule>
  </conditionalFormatting>
  <conditionalFormatting sqref="K11:K12">
    <cfRule type="expression" dxfId="727" priority="452" stopIfTrue="1">
      <formula>$I11="TTL"</formula>
    </cfRule>
  </conditionalFormatting>
  <conditionalFormatting sqref="K11:K12">
    <cfRule type="expression" dxfId="726" priority="451" stopIfTrue="1">
      <formula>$M11="TTL"</formula>
    </cfRule>
  </conditionalFormatting>
  <conditionalFormatting sqref="K11:K12">
    <cfRule type="expression" dxfId="725" priority="450" stopIfTrue="1">
      <formula>$L11="TTL"</formula>
    </cfRule>
  </conditionalFormatting>
  <conditionalFormatting sqref="K11:K12">
    <cfRule type="expression" dxfId="724" priority="449" stopIfTrue="1">
      <formula>$M11="TTL"</formula>
    </cfRule>
  </conditionalFormatting>
  <conditionalFormatting sqref="K11:K12">
    <cfRule type="expression" dxfId="723" priority="448" stopIfTrue="1">
      <formula>$I11="TTL"</formula>
    </cfRule>
  </conditionalFormatting>
  <conditionalFormatting sqref="K11:K12">
    <cfRule type="expression" dxfId="722" priority="447" stopIfTrue="1">
      <formula>$L11="TTL"</formula>
    </cfRule>
  </conditionalFormatting>
  <conditionalFormatting sqref="K11:K12">
    <cfRule type="expression" dxfId="721" priority="446" stopIfTrue="1">
      <formula>$M11="TTL"</formula>
    </cfRule>
  </conditionalFormatting>
  <conditionalFormatting sqref="K11">
    <cfRule type="expression" dxfId="720" priority="445" stopIfTrue="1">
      <formula>$I11="TTL"</formula>
    </cfRule>
  </conditionalFormatting>
  <conditionalFormatting sqref="K11">
    <cfRule type="expression" dxfId="719" priority="444" stopIfTrue="1">
      <formula>#REF!="TTL"</formula>
    </cfRule>
  </conditionalFormatting>
  <conditionalFormatting sqref="K11">
    <cfRule type="expression" dxfId="718" priority="443" stopIfTrue="1">
      <formula>$I11="TTL"</formula>
    </cfRule>
  </conditionalFormatting>
  <conditionalFormatting sqref="K11">
    <cfRule type="expression" dxfId="717" priority="442" stopIfTrue="1">
      <formula>$L11="TTL"</formula>
    </cfRule>
  </conditionalFormatting>
  <conditionalFormatting sqref="K11">
    <cfRule type="expression" dxfId="716" priority="441" stopIfTrue="1">
      <formula>$M11="TTL"</formula>
    </cfRule>
  </conditionalFormatting>
  <conditionalFormatting sqref="K11">
    <cfRule type="expression" dxfId="715" priority="440" stopIfTrue="1">
      <formula>#REF!="TTL"</formula>
    </cfRule>
  </conditionalFormatting>
  <conditionalFormatting sqref="K11">
    <cfRule type="expression" dxfId="714" priority="439" stopIfTrue="1">
      <formula>$I11="TTL"</formula>
    </cfRule>
  </conditionalFormatting>
  <conditionalFormatting sqref="K11">
    <cfRule type="expression" dxfId="713" priority="438" stopIfTrue="1">
      <formula>$L11="TTL"</formula>
    </cfRule>
  </conditionalFormatting>
  <conditionalFormatting sqref="K11">
    <cfRule type="expression" dxfId="712" priority="437" stopIfTrue="1">
      <formula>$M11="TTL"</formula>
    </cfRule>
  </conditionalFormatting>
  <conditionalFormatting sqref="K11:K12">
    <cfRule type="expression" dxfId="711" priority="436" stopIfTrue="1">
      <formula>$I11="TTL"</formula>
    </cfRule>
  </conditionalFormatting>
  <conditionalFormatting sqref="K11:K12">
    <cfRule type="expression" dxfId="710" priority="435" stopIfTrue="1">
      <formula>#REF!="TTL"</formula>
    </cfRule>
  </conditionalFormatting>
  <conditionalFormatting sqref="K11">
    <cfRule type="expression" dxfId="709" priority="434" stopIfTrue="1">
      <formula>#REF!="TTL"</formula>
    </cfRule>
  </conditionalFormatting>
  <conditionalFormatting sqref="K11">
    <cfRule type="expression" dxfId="708" priority="433" stopIfTrue="1">
      <formula>$I11="TTL"</formula>
    </cfRule>
  </conditionalFormatting>
  <conditionalFormatting sqref="K11">
    <cfRule type="expression" dxfId="707" priority="432" stopIfTrue="1">
      <formula>$L11="TTL"</formula>
    </cfRule>
  </conditionalFormatting>
  <conditionalFormatting sqref="K11">
    <cfRule type="expression" dxfId="706" priority="431" stopIfTrue="1">
      <formula>$M11="TTL"</formula>
    </cfRule>
  </conditionalFormatting>
  <conditionalFormatting sqref="K11">
    <cfRule type="expression" dxfId="705" priority="430" stopIfTrue="1">
      <formula>$I11="TTL"</formula>
    </cfRule>
  </conditionalFormatting>
  <conditionalFormatting sqref="K11">
    <cfRule type="expression" dxfId="704" priority="429" stopIfTrue="1">
      <formula>$L11="TTL"</formula>
    </cfRule>
  </conditionalFormatting>
  <conditionalFormatting sqref="K11">
    <cfRule type="expression" dxfId="703" priority="428" stopIfTrue="1">
      <formula>$M11="TTL"</formula>
    </cfRule>
  </conditionalFormatting>
  <conditionalFormatting sqref="K12">
    <cfRule type="expression" dxfId="702" priority="427" stopIfTrue="1">
      <formula>#REF!="TTL"</formula>
    </cfRule>
  </conditionalFormatting>
  <conditionalFormatting sqref="K12">
    <cfRule type="expression" dxfId="701" priority="426" stopIfTrue="1">
      <formula>$I12="TTL"</formula>
    </cfRule>
  </conditionalFormatting>
  <conditionalFormatting sqref="K12">
    <cfRule type="expression" dxfId="700" priority="425" stopIfTrue="1">
      <formula>$L12="TTL"</formula>
    </cfRule>
  </conditionalFormatting>
  <conditionalFormatting sqref="K12">
    <cfRule type="expression" dxfId="699" priority="424" stopIfTrue="1">
      <formula>$M12="TTL"</formula>
    </cfRule>
  </conditionalFormatting>
  <conditionalFormatting sqref="K12">
    <cfRule type="expression" dxfId="698" priority="423" stopIfTrue="1">
      <formula>$I12="TTL"</formula>
    </cfRule>
  </conditionalFormatting>
  <conditionalFormatting sqref="K12">
    <cfRule type="expression" dxfId="697" priority="422" stopIfTrue="1">
      <formula>$I12="TTL"</formula>
    </cfRule>
  </conditionalFormatting>
  <conditionalFormatting sqref="K12">
    <cfRule type="expression" dxfId="696" priority="421" stopIfTrue="1">
      <formula>$L12="TTL"</formula>
    </cfRule>
  </conditionalFormatting>
  <conditionalFormatting sqref="K12">
    <cfRule type="expression" dxfId="695" priority="420" stopIfTrue="1">
      <formula>$M12="TTL"</formula>
    </cfRule>
  </conditionalFormatting>
  <conditionalFormatting sqref="K12">
    <cfRule type="expression" dxfId="694" priority="419" stopIfTrue="1">
      <formula>$I12="TTL"</formula>
    </cfRule>
  </conditionalFormatting>
  <conditionalFormatting sqref="K12">
    <cfRule type="expression" dxfId="693" priority="418" stopIfTrue="1">
      <formula>$I12="TTL"</formula>
    </cfRule>
  </conditionalFormatting>
  <conditionalFormatting sqref="K12">
    <cfRule type="expression" dxfId="692" priority="417" stopIfTrue="1">
      <formula>#REF!="TTL"</formula>
    </cfRule>
  </conditionalFormatting>
  <conditionalFormatting sqref="K12">
    <cfRule type="expression" dxfId="691" priority="416" stopIfTrue="1">
      <formula>$I12="TTL"</formula>
    </cfRule>
  </conditionalFormatting>
  <conditionalFormatting sqref="K12">
    <cfRule type="expression" dxfId="690" priority="415" stopIfTrue="1">
      <formula>$L12="TTL"</formula>
    </cfRule>
  </conditionalFormatting>
  <conditionalFormatting sqref="K12">
    <cfRule type="expression" dxfId="689" priority="414" stopIfTrue="1">
      <formula>$M12="TTL"</formula>
    </cfRule>
  </conditionalFormatting>
  <conditionalFormatting sqref="K12">
    <cfRule type="expression" dxfId="688" priority="413" stopIfTrue="1">
      <formula>#REF!="TTL"</formula>
    </cfRule>
  </conditionalFormatting>
  <conditionalFormatting sqref="K12">
    <cfRule type="expression" dxfId="687" priority="412" stopIfTrue="1">
      <formula>$I12="TTL"</formula>
    </cfRule>
  </conditionalFormatting>
  <conditionalFormatting sqref="K12">
    <cfRule type="expression" dxfId="686" priority="411" stopIfTrue="1">
      <formula>$L12="TTL"</formula>
    </cfRule>
  </conditionalFormatting>
  <conditionalFormatting sqref="K12">
    <cfRule type="expression" dxfId="685" priority="410" stopIfTrue="1">
      <formula>$M12="TTL"</formula>
    </cfRule>
  </conditionalFormatting>
  <conditionalFormatting sqref="K12">
    <cfRule type="expression" dxfId="684" priority="409" stopIfTrue="1">
      <formula>$I12="TTL"</formula>
    </cfRule>
  </conditionalFormatting>
  <conditionalFormatting sqref="K12">
    <cfRule type="expression" dxfId="683" priority="408" stopIfTrue="1">
      <formula>#REF!="TTL"</formula>
    </cfRule>
  </conditionalFormatting>
  <conditionalFormatting sqref="K12">
    <cfRule type="expression" dxfId="682" priority="407" stopIfTrue="1">
      <formula>$I12="TTL"</formula>
    </cfRule>
  </conditionalFormatting>
  <conditionalFormatting sqref="K12">
    <cfRule type="expression" dxfId="681" priority="406" stopIfTrue="1">
      <formula>$L12="TTL"</formula>
    </cfRule>
  </conditionalFormatting>
  <conditionalFormatting sqref="K12">
    <cfRule type="expression" dxfId="680" priority="405" stopIfTrue="1">
      <formula>$M12="TTL"</formula>
    </cfRule>
  </conditionalFormatting>
  <conditionalFormatting sqref="K12">
    <cfRule type="expression" dxfId="679" priority="404" stopIfTrue="1">
      <formula>$I12="TTL"</formula>
    </cfRule>
  </conditionalFormatting>
  <conditionalFormatting sqref="K12">
    <cfRule type="expression" dxfId="678" priority="403" stopIfTrue="1">
      <formula>$L12="TTL"</formula>
    </cfRule>
  </conditionalFormatting>
  <conditionalFormatting sqref="K12">
    <cfRule type="expression" dxfId="677" priority="402" stopIfTrue="1">
      <formula>$M12="TTL"</formula>
    </cfRule>
  </conditionalFormatting>
  <conditionalFormatting sqref="K12">
    <cfRule type="expression" dxfId="676" priority="401" stopIfTrue="1">
      <formula>$I12="TTL"</formula>
    </cfRule>
  </conditionalFormatting>
  <conditionalFormatting sqref="K12">
    <cfRule type="expression" dxfId="675" priority="400" stopIfTrue="1">
      <formula>#REF!="TTL"</formula>
    </cfRule>
  </conditionalFormatting>
  <conditionalFormatting sqref="K12">
    <cfRule type="expression" dxfId="674" priority="399" stopIfTrue="1">
      <formula>$I12="TTL"</formula>
    </cfRule>
  </conditionalFormatting>
  <conditionalFormatting sqref="K12">
    <cfRule type="expression" dxfId="673" priority="398" stopIfTrue="1">
      <formula>$L12="TTL"</formula>
    </cfRule>
  </conditionalFormatting>
  <conditionalFormatting sqref="K12">
    <cfRule type="expression" dxfId="672" priority="397" stopIfTrue="1">
      <formula>$M12="TTL"</formula>
    </cfRule>
  </conditionalFormatting>
  <conditionalFormatting sqref="K12">
    <cfRule type="expression" dxfId="671" priority="396" stopIfTrue="1">
      <formula>#REF!="TTL"</formula>
    </cfRule>
  </conditionalFormatting>
  <conditionalFormatting sqref="K12">
    <cfRule type="expression" dxfId="670" priority="395" stopIfTrue="1">
      <formula>$I12="TTL"</formula>
    </cfRule>
  </conditionalFormatting>
  <conditionalFormatting sqref="K12">
    <cfRule type="expression" dxfId="669" priority="394" stopIfTrue="1">
      <formula>$L12="TTL"</formula>
    </cfRule>
  </conditionalFormatting>
  <conditionalFormatting sqref="K12">
    <cfRule type="expression" dxfId="668" priority="393" stopIfTrue="1">
      <formula>$M12="TTL"</formula>
    </cfRule>
  </conditionalFormatting>
  <conditionalFormatting sqref="K12">
    <cfRule type="expression" dxfId="667" priority="392" stopIfTrue="1">
      <formula>$I12="TTL"</formula>
    </cfRule>
  </conditionalFormatting>
  <conditionalFormatting sqref="K12">
    <cfRule type="expression" dxfId="666" priority="391" stopIfTrue="1">
      <formula>#REF!="TTL"</formula>
    </cfRule>
  </conditionalFormatting>
  <conditionalFormatting sqref="K12">
    <cfRule type="expression" dxfId="665" priority="390" stopIfTrue="1">
      <formula>$I12="TTL"</formula>
    </cfRule>
  </conditionalFormatting>
  <conditionalFormatting sqref="K12">
    <cfRule type="expression" dxfId="664" priority="389" stopIfTrue="1">
      <formula>$L12="TTL"</formula>
    </cfRule>
  </conditionalFormatting>
  <conditionalFormatting sqref="K12">
    <cfRule type="expression" dxfId="663" priority="388" stopIfTrue="1">
      <formula>$M12="TTL"</formula>
    </cfRule>
  </conditionalFormatting>
  <conditionalFormatting sqref="K12">
    <cfRule type="expression" dxfId="662" priority="387" stopIfTrue="1">
      <formula>$I12="TTL"</formula>
    </cfRule>
  </conditionalFormatting>
  <conditionalFormatting sqref="K12">
    <cfRule type="expression" dxfId="661" priority="386" stopIfTrue="1">
      <formula>$L12="TTL"</formula>
    </cfRule>
  </conditionalFormatting>
  <conditionalFormatting sqref="K12">
    <cfRule type="expression" dxfId="660" priority="385" stopIfTrue="1">
      <formula>$M12="TTL"</formula>
    </cfRule>
  </conditionalFormatting>
  <conditionalFormatting sqref="K12">
    <cfRule type="expression" dxfId="659" priority="384" stopIfTrue="1">
      <formula>$I12="TTL"</formula>
    </cfRule>
  </conditionalFormatting>
  <conditionalFormatting sqref="K12">
    <cfRule type="expression" dxfId="658" priority="383" stopIfTrue="1">
      <formula>#REF!="TTL"</formula>
    </cfRule>
  </conditionalFormatting>
  <conditionalFormatting sqref="K12">
    <cfRule type="expression" dxfId="657" priority="382" stopIfTrue="1">
      <formula>$I12="TTL"</formula>
    </cfRule>
  </conditionalFormatting>
  <conditionalFormatting sqref="K12">
    <cfRule type="expression" dxfId="656" priority="381" stopIfTrue="1">
      <formula>$L12="TTL"</formula>
    </cfRule>
  </conditionalFormatting>
  <conditionalFormatting sqref="K12">
    <cfRule type="expression" dxfId="655" priority="380" stopIfTrue="1">
      <formula>$M12="TTL"</formula>
    </cfRule>
  </conditionalFormatting>
  <conditionalFormatting sqref="K12">
    <cfRule type="expression" dxfId="654" priority="379" stopIfTrue="1">
      <formula>#REF!="TTL"</formula>
    </cfRule>
  </conditionalFormatting>
  <conditionalFormatting sqref="K12">
    <cfRule type="expression" dxfId="653" priority="378" stopIfTrue="1">
      <formula>$I12="TTL"</formula>
    </cfRule>
  </conditionalFormatting>
  <conditionalFormatting sqref="K12">
    <cfRule type="expression" dxfId="652" priority="377" stopIfTrue="1">
      <formula>$L12="TTL"</formula>
    </cfRule>
  </conditionalFormatting>
  <conditionalFormatting sqref="K12">
    <cfRule type="expression" dxfId="651" priority="376" stopIfTrue="1">
      <formula>$M12="TTL"</formula>
    </cfRule>
  </conditionalFormatting>
  <conditionalFormatting sqref="K12">
    <cfRule type="expression" dxfId="650" priority="375" stopIfTrue="1">
      <formula>#REF!="TTL"</formula>
    </cfRule>
  </conditionalFormatting>
  <conditionalFormatting sqref="K12">
    <cfRule type="expression" dxfId="649" priority="374" stopIfTrue="1">
      <formula>$I12="TTL"</formula>
    </cfRule>
  </conditionalFormatting>
  <conditionalFormatting sqref="K12">
    <cfRule type="expression" dxfId="648" priority="373" stopIfTrue="1">
      <formula>$L12="TTL"</formula>
    </cfRule>
  </conditionalFormatting>
  <conditionalFormatting sqref="K12">
    <cfRule type="expression" dxfId="647" priority="372" stopIfTrue="1">
      <formula>$M12="TTL"</formula>
    </cfRule>
  </conditionalFormatting>
  <conditionalFormatting sqref="K12">
    <cfRule type="expression" dxfId="646" priority="371" stopIfTrue="1">
      <formula>$I12="TTL"</formula>
    </cfRule>
  </conditionalFormatting>
  <conditionalFormatting sqref="K12">
    <cfRule type="expression" dxfId="645" priority="370" stopIfTrue="1">
      <formula>$L12="TTL"</formula>
    </cfRule>
  </conditionalFormatting>
  <conditionalFormatting sqref="K12">
    <cfRule type="expression" dxfId="644" priority="369" stopIfTrue="1">
      <formula>$M12="TTL"</formula>
    </cfRule>
  </conditionalFormatting>
  <conditionalFormatting sqref="K12">
    <cfRule type="expression" dxfId="643" priority="368" stopIfTrue="1">
      <formula>$I12="TTL"</formula>
    </cfRule>
  </conditionalFormatting>
  <conditionalFormatting sqref="K12">
    <cfRule type="expression" dxfId="642" priority="367" stopIfTrue="1">
      <formula>#REF!="TTL"</formula>
    </cfRule>
  </conditionalFormatting>
  <conditionalFormatting sqref="K12">
    <cfRule type="expression" dxfId="641" priority="366" stopIfTrue="1">
      <formula>$I12="TTL"</formula>
    </cfRule>
  </conditionalFormatting>
  <conditionalFormatting sqref="K12">
    <cfRule type="expression" dxfId="640" priority="365" stopIfTrue="1">
      <formula>$L12="TTL"</formula>
    </cfRule>
  </conditionalFormatting>
  <conditionalFormatting sqref="K12">
    <cfRule type="expression" dxfId="639" priority="364" stopIfTrue="1">
      <formula>$M12="TTL"</formula>
    </cfRule>
  </conditionalFormatting>
  <conditionalFormatting sqref="K12">
    <cfRule type="expression" dxfId="638" priority="363" stopIfTrue="1">
      <formula>#REF!="TTL"</formula>
    </cfRule>
  </conditionalFormatting>
  <conditionalFormatting sqref="K12">
    <cfRule type="expression" dxfId="637" priority="362" stopIfTrue="1">
      <formula>$I12="TTL"</formula>
    </cfRule>
  </conditionalFormatting>
  <conditionalFormatting sqref="K12">
    <cfRule type="expression" dxfId="636" priority="361" stopIfTrue="1">
      <formula>$L12="TTL"</formula>
    </cfRule>
  </conditionalFormatting>
  <conditionalFormatting sqref="K12">
    <cfRule type="expression" dxfId="635" priority="360" stopIfTrue="1">
      <formula>$M12="TTL"</formula>
    </cfRule>
  </conditionalFormatting>
  <conditionalFormatting sqref="K12">
    <cfRule type="expression" dxfId="634" priority="359" stopIfTrue="1">
      <formula>#REF!="TTL"</formula>
    </cfRule>
  </conditionalFormatting>
  <conditionalFormatting sqref="K12">
    <cfRule type="expression" dxfId="633" priority="358" stopIfTrue="1">
      <formula>$I12="TTL"</formula>
    </cfRule>
  </conditionalFormatting>
  <conditionalFormatting sqref="K12">
    <cfRule type="expression" dxfId="632" priority="357" stopIfTrue="1">
      <formula>$L12="TTL"</formula>
    </cfRule>
  </conditionalFormatting>
  <conditionalFormatting sqref="K12">
    <cfRule type="expression" dxfId="631" priority="356" stopIfTrue="1">
      <formula>$M12="TTL"</formula>
    </cfRule>
  </conditionalFormatting>
  <conditionalFormatting sqref="K12">
    <cfRule type="expression" dxfId="630" priority="355" stopIfTrue="1">
      <formula>$I12="TTL"</formula>
    </cfRule>
  </conditionalFormatting>
  <conditionalFormatting sqref="K12">
    <cfRule type="expression" dxfId="629" priority="354" stopIfTrue="1">
      <formula>$L12="TTL"</formula>
    </cfRule>
  </conditionalFormatting>
  <conditionalFormatting sqref="K12">
    <cfRule type="expression" dxfId="628" priority="353" stopIfTrue="1">
      <formula>$M12="TTL"</formula>
    </cfRule>
  </conditionalFormatting>
  <conditionalFormatting sqref="K12">
    <cfRule type="expression" dxfId="627" priority="352" stopIfTrue="1">
      <formula>$I12="TTL"</formula>
    </cfRule>
  </conditionalFormatting>
  <conditionalFormatting sqref="K12">
    <cfRule type="expression" dxfId="626" priority="351" stopIfTrue="1">
      <formula>#REF!="TTL"</formula>
    </cfRule>
  </conditionalFormatting>
  <conditionalFormatting sqref="K12">
    <cfRule type="expression" dxfId="625" priority="350" stopIfTrue="1">
      <formula>$I12="TTL"</formula>
    </cfRule>
  </conditionalFormatting>
  <conditionalFormatting sqref="K12">
    <cfRule type="expression" dxfId="624" priority="349" stopIfTrue="1">
      <formula>$L12="TTL"</formula>
    </cfRule>
  </conditionalFormatting>
  <conditionalFormatting sqref="K12">
    <cfRule type="expression" dxfId="623" priority="348" stopIfTrue="1">
      <formula>$M12="TTL"</formula>
    </cfRule>
  </conditionalFormatting>
  <conditionalFormatting sqref="K12">
    <cfRule type="expression" dxfId="622" priority="347" stopIfTrue="1">
      <formula>#REF!="TTL"</formula>
    </cfRule>
  </conditionalFormatting>
  <conditionalFormatting sqref="K12">
    <cfRule type="expression" dxfId="621" priority="346" stopIfTrue="1">
      <formula>$I12="TTL"</formula>
    </cfRule>
  </conditionalFormatting>
  <conditionalFormatting sqref="K12">
    <cfRule type="expression" dxfId="620" priority="345" stopIfTrue="1">
      <formula>$L12="TTL"</formula>
    </cfRule>
  </conditionalFormatting>
  <conditionalFormatting sqref="K12">
    <cfRule type="expression" dxfId="619" priority="344" stopIfTrue="1">
      <formula>$M12="TTL"</formula>
    </cfRule>
  </conditionalFormatting>
  <conditionalFormatting sqref="K12">
    <cfRule type="expression" dxfId="618" priority="343" stopIfTrue="1">
      <formula>#REF!="TTL"</formula>
    </cfRule>
  </conditionalFormatting>
  <conditionalFormatting sqref="K12">
    <cfRule type="expression" dxfId="617" priority="342" stopIfTrue="1">
      <formula>$I12="TTL"</formula>
    </cfRule>
  </conditionalFormatting>
  <conditionalFormatting sqref="K12">
    <cfRule type="expression" dxfId="616" priority="341" stopIfTrue="1">
      <formula>$L12="TTL"</formula>
    </cfRule>
  </conditionalFormatting>
  <conditionalFormatting sqref="K12">
    <cfRule type="expression" dxfId="615" priority="340" stopIfTrue="1">
      <formula>$M12="TTL"</formula>
    </cfRule>
  </conditionalFormatting>
  <conditionalFormatting sqref="K12">
    <cfRule type="expression" dxfId="614" priority="339" stopIfTrue="1">
      <formula>$I12="TTL"</formula>
    </cfRule>
  </conditionalFormatting>
  <conditionalFormatting sqref="K12">
    <cfRule type="expression" dxfId="613" priority="338" stopIfTrue="1">
      <formula>$L12="TTL"</formula>
    </cfRule>
  </conditionalFormatting>
  <conditionalFormatting sqref="K12">
    <cfRule type="expression" dxfId="612" priority="337" stopIfTrue="1">
      <formula>$M12="TTL"</formula>
    </cfRule>
  </conditionalFormatting>
  <conditionalFormatting sqref="K12">
    <cfRule type="expression" dxfId="611" priority="336" stopIfTrue="1">
      <formula>$I12="TTL"</formula>
    </cfRule>
  </conditionalFormatting>
  <conditionalFormatting sqref="K12">
    <cfRule type="expression" dxfId="610" priority="335" stopIfTrue="1">
      <formula>#REF!="TTL"</formula>
    </cfRule>
  </conditionalFormatting>
  <conditionalFormatting sqref="K12">
    <cfRule type="expression" dxfId="609" priority="334" stopIfTrue="1">
      <formula>$I12="TTL"</formula>
    </cfRule>
  </conditionalFormatting>
  <conditionalFormatting sqref="K12">
    <cfRule type="expression" dxfId="608" priority="333" stopIfTrue="1">
      <formula>$L12="TTL"</formula>
    </cfRule>
  </conditionalFormatting>
  <conditionalFormatting sqref="K12">
    <cfRule type="expression" dxfId="607" priority="332" stopIfTrue="1">
      <formula>$M12="TTL"</formula>
    </cfRule>
  </conditionalFormatting>
  <conditionalFormatting sqref="K12">
    <cfRule type="expression" dxfId="606" priority="331" stopIfTrue="1">
      <formula>#REF!="TTL"</formula>
    </cfRule>
  </conditionalFormatting>
  <conditionalFormatting sqref="K12">
    <cfRule type="expression" dxfId="605" priority="330" stopIfTrue="1">
      <formula>$I12="TTL"</formula>
    </cfRule>
  </conditionalFormatting>
  <conditionalFormatting sqref="K12">
    <cfRule type="expression" dxfId="604" priority="329" stopIfTrue="1">
      <formula>$L12="TTL"</formula>
    </cfRule>
  </conditionalFormatting>
  <conditionalFormatting sqref="K12">
    <cfRule type="expression" dxfId="603" priority="328" stopIfTrue="1">
      <formula>$M12="TTL"</formula>
    </cfRule>
  </conditionalFormatting>
  <conditionalFormatting sqref="K12">
    <cfRule type="expression" dxfId="602" priority="327" stopIfTrue="1">
      <formula>#REF!="TTL"</formula>
    </cfRule>
  </conditionalFormatting>
  <conditionalFormatting sqref="K12">
    <cfRule type="expression" dxfId="601" priority="326" stopIfTrue="1">
      <formula>$I12="TTL"</formula>
    </cfRule>
  </conditionalFormatting>
  <conditionalFormatting sqref="K12">
    <cfRule type="expression" dxfId="600" priority="325" stopIfTrue="1">
      <formula>$L12="TTL"</formula>
    </cfRule>
  </conditionalFormatting>
  <conditionalFormatting sqref="K12">
    <cfRule type="expression" dxfId="599" priority="324" stopIfTrue="1">
      <formula>$M12="TTL"</formula>
    </cfRule>
  </conditionalFormatting>
  <conditionalFormatting sqref="K12">
    <cfRule type="expression" dxfId="598" priority="323" stopIfTrue="1">
      <formula>$I12="TTL"</formula>
    </cfRule>
  </conditionalFormatting>
  <conditionalFormatting sqref="K12">
    <cfRule type="expression" dxfId="597" priority="322" stopIfTrue="1">
      <formula>$L12="TTL"</formula>
    </cfRule>
  </conditionalFormatting>
  <conditionalFormatting sqref="K12">
    <cfRule type="expression" dxfId="596" priority="321" stopIfTrue="1">
      <formula>$M12="TTL"</formula>
    </cfRule>
  </conditionalFormatting>
  <conditionalFormatting sqref="K12">
    <cfRule type="expression" dxfId="595" priority="320" stopIfTrue="1">
      <formula>$I12="TTL"</formula>
    </cfRule>
  </conditionalFormatting>
  <conditionalFormatting sqref="K12">
    <cfRule type="expression" dxfId="594" priority="319" stopIfTrue="1">
      <formula>#REF!="TTL"</formula>
    </cfRule>
  </conditionalFormatting>
  <conditionalFormatting sqref="K12">
    <cfRule type="expression" dxfId="593" priority="318" stopIfTrue="1">
      <formula>$I12="TTL"</formula>
    </cfRule>
  </conditionalFormatting>
  <conditionalFormatting sqref="K12">
    <cfRule type="expression" dxfId="592" priority="317" stopIfTrue="1">
      <formula>$L12="TTL"</formula>
    </cfRule>
  </conditionalFormatting>
  <conditionalFormatting sqref="K12">
    <cfRule type="expression" dxfId="591" priority="316" stopIfTrue="1">
      <formula>$M12="TTL"</formula>
    </cfRule>
  </conditionalFormatting>
  <conditionalFormatting sqref="K12">
    <cfRule type="expression" dxfId="590" priority="315" stopIfTrue="1">
      <formula>#REF!="TTL"</formula>
    </cfRule>
  </conditionalFormatting>
  <conditionalFormatting sqref="K12">
    <cfRule type="expression" dxfId="589" priority="314" stopIfTrue="1">
      <formula>$I12="TTL"</formula>
    </cfRule>
  </conditionalFormatting>
  <conditionalFormatting sqref="K12">
    <cfRule type="expression" dxfId="588" priority="313" stopIfTrue="1">
      <formula>$L12="TTL"</formula>
    </cfRule>
  </conditionalFormatting>
  <conditionalFormatting sqref="K12">
    <cfRule type="expression" dxfId="587" priority="312" stopIfTrue="1">
      <formula>$M12="TTL"</formula>
    </cfRule>
  </conditionalFormatting>
  <conditionalFormatting sqref="K12">
    <cfRule type="expression" dxfId="586" priority="311" stopIfTrue="1">
      <formula>#REF!="TTL"</formula>
    </cfRule>
  </conditionalFormatting>
  <conditionalFormatting sqref="K12">
    <cfRule type="expression" dxfId="585" priority="310" stopIfTrue="1">
      <formula>$I12="TTL"</formula>
    </cfRule>
  </conditionalFormatting>
  <conditionalFormatting sqref="K12">
    <cfRule type="expression" dxfId="584" priority="309" stopIfTrue="1">
      <formula>$L12="TTL"</formula>
    </cfRule>
  </conditionalFormatting>
  <conditionalFormatting sqref="K12">
    <cfRule type="expression" dxfId="583" priority="308" stopIfTrue="1">
      <formula>$M12="TTL"</formula>
    </cfRule>
  </conditionalFormatting>
  <conditionalFormatting sqref="K12">
    <cfRule type="expression" dxfId="582" priority="307" stopIfTrue="1">
      <formula>$I12="TTL"</formula>
    </cfRule>
  </conditionalFormatting>
  <conditionalFormatting sqref="K12">
    <cfRule type="expression" dxfId="581" priority="306" stopIfTrue="1">
      <formula>$L12="TTL"</formula>
    </cfRule>
  </conditionalFormatting>
  <conditionalFormatting sqref="K12">
    <cfRule type="expression" dxfId="580" priority="305" stopIfTrue="1">
      <formula>$M12="TTL"</formula>
    </cfRule>
  </conditionalFormatting>
  <conditionalFormatting sqref="K12">
    <cfRule type="expression" dxfId="579" priority="304" stopIfTrue="1">
      <formula>$I12="TTL"</formula>
    </cfRule>
  </conditionalFormatting>
  <conditionalFormatting sqref="K12">
    <cfRule type="expression" dxfId="578" priority="303" stopIfTrue="1">
      <formula>#REF!="TTL"</formula>
    </cfRule>
  </conditionalFormatting>
  <conditionalFormatting sqref="K12">
    <cfRule type="expression" dxfId="577" priority="302" stopIfTrue="1">
      <formula>$I12="TTL"</formula>
    </cfRule>
  </conditionalFormatting>
  <conditionalFormatting sqref="K12">
    <cfRule type="expression" dxfId="576" priority="301" stopIfTrue="1">
      <formula>$L12="TTL"</formula>
    </cfRule>
  </conditionalFormatting>
  <conditionalFormatting sqref="K12">
    <cfRule type="expression" dxfId="575" priority="300" stopIfTrue="1">
      <formula>$M12="TTL"</formula>
    </cfRule>
  </conditionalFormatting>
  <conditionalFormatting sqref="K12">
    <cfRule type="expression" dxfId="574" priority="299" stopIfTrue="1">
      <formula>#REF!="TTL"</formula>
    </cfRule>
  </conditionalFormatting>
  <conditionalFormatting sqref="K12">
    <cfRule type="expression" dxfId="573" priority="298" stopIfTrue="1">
      <formula>$I12="TTL"</formula>
    </cfRule>
  </conditionalFormatting>
  <conditionalFormatting sqref="K12">
    <cfRule type="expression" dxfId="572" priority="297" stopIfTrue="1">
      <formula>$L12="TTL"</formula>
    </cfRule>
  </conditionalFormatting>
  <conditionalFormatting sqref="K12">
    <cfRule type="expression" dxfId="571" priority="296" stopIfTrue="1">
      <formula>$M12="TTL"</formula>
    </cfRule>
  </conditionalFormatting>
  <conditionalFormatting sqref="K12">
    <cfRule type="expression" dxfId="570" priority="295" stopIfTrue="1">
      <formula>#REF!="TTL"</formula>
    </cfRule>
  </conditionalFormatting>
  <conditionalFormatting sqref="K12">
    <cfRule type="expression" dxfId="569" priority="294" stopIfTrue="1">
      <formula>$I12="TTL"</formula>
    </cfRule>
  </conditionalFormatting>
  <conditionalFormatting sqref="K12">
    <cfRule type="expression" dxfId="568" priority="293" stopIfTrue="1">
      <formula>$L12="TTL"</formula>
    </cfRule>
  </conditionalFormatting>
  <conditionalFormatting sqref="K12">
    <cfRule type="expression" dxfId="567" priority="292" stopIfTrue="1">
      <formula>$M12="TTL"</formula>
    </cfRule>
  </conditionalFormatting>
  <conditionalFormatting sqref="K12">
    <cfRule type="expression" dxfId="566" priority="291" stopIfTrue="1">
      <formula>$I12="TTL"</formula>
    </cfRule>
  </conditionalFormatting>
  <conditionalFormatting sqref="K12">
    <cfRule type="expression" dxfId="565" priority="290" stopIfTrue="1">
      <formula>$L12="TTL"</formula>
    </cfRule>
  </conditionalFormatting>
  <conditionalFormatting sqref="K12">
    <cfRule type="expression" dxfId="564" priority="289" stopIfTrue="1">
      <formula>$M12="TTL"</formula>
    </cfRule>
  </conditionalFormatting>
  <conditionalFormatting sqref="K12">
    <cfRule type="expression" dxfId="563" priority="288" stopIfTrue="1">
      <formula>$I12="TTL"</formula>
    </cfRule>
  </conditionalFormatting>
  <conditionalFormatting sqref="K12">
    <cfRule type="expression" dxfId="562" priority="287" stopIfTrue="1">
      <formula>#REF!="TTL"</formula>
    </cfRule>
  </conditionalFormatting>
  <conditionalFormatting sqref="K12">
    <cfRule type="expression" dxfId="561" priority="286" stopIfTrue="1">
      <formula>$I12="TTL"</formula>
    </cfRule>
  </conditionalFormatting>
  <conditionalFormatting sqref="K12">
    <cfRule type="expression" dxfId="560" priority="285" stopIfTrue="1">
      <formula>$L12="TTL"</formula>
    </cfRule>
  </conditionalFormatting>
  <conditionalFormatting sqref="K12">
    <cfRule type="expression" dxfId="559" priority="284" stopIfTrue="1">
      <formula>$M12="TTL"</formula>
    </cfRule>
  </conditionalFormatting>
  <conditionalFormatting sqref="K12">
    <cfRule type="expression" dxfId="558" priority="283" stopIfTrue="1">
      <formula>#REF!="TTL"</formula>
    </cfRule>
  </conditionalFormatting>
  <conditionalFormatting sqref="K12">
    <cfRule type="expression" dxfId="557" priority="282" stopIfTrue="1">
      <formula>$I12="TTL"</formula>
    </cfRule>
  </conditionalFormatting>
  <conditionalFormatting sqref="K12">
    <cfRule type="expression" dxfId="556" priority="281" stopIfTrue="1">
      <formula>$L12="TTL"</formula>
    </cfRule>
  </conditionalFormatting>
  <conditionalFormatting sqref="K12">
    <cfRule type="expression" dxfId="555" priority="280" stopIfTrue="1">
      <formula>$M12="TTL"</formula>
    </cfRule>
  </conditionalFormatting>
  <conditionalFormatting sqref="K12">
    <cfRule type="expression" dxfId="554" priority="279" stopIfTrue="1">
      <formula>#REF!="TTL"</formula>
    </cfRule>
  </conditionalFormatting>
  <conditionalFormatting sqref="K12">
    <cfRule type="expression" dxfId="553" priority="278" stopIfTrue="1">
      <formula>$I12="TTL"</formula>
    </cfRule>
  </conditionalFormatting>
  <conditionalFormatting sqref="K12">
    <cfRule type="expression" dxfId="552" priority="277" stopIfTrue="1">
      <formula>$L12="TTL"</formula>
    </cfRule>
  </conditionalFormatting>
  <conditionalFormatting sqref="K12">
    <cfRule type="expression" dxfId="551" priority="276" stopIfTrue="1">
      <formula>$M12="TTL"</formula>
    </cfRule>
  </conditionalFormatting>
  <conditionalFormatting sqref="K12">
    <cfRule type="expression" dxfId="550" priority="275" stopIfTrue="1">
      <formula>$I12="TTL"</formula>
    </cfRule>
  </conditionalFormatting>
  <conditionalFormatting sqref="K12">
    <cfRule type="expression" dxfId="549" priority="274" stopIfTrue="1">
      <formula>$L12="TTL"</formula>
    </cfRule>
  </conditionalFormatting>
  <conditionalFormatting sqref="K12">
    <cfRule type="expression" dxfId="548" priority="273" stopIfTrue="1">
      <formula>$M12="TTL"</formula>
    </cfRule>
  </conditionalFormatting>
  <conditionalFormatting sqref="K12">
    <cfRule type="expression" dxfId="547" priority="272" stopIfTrue="1">
      <formula>$I12="TTL"</formula>
    </cfRule>
  </conditionalFormatting>
  <conditionalFormatting sqref="K12">
    <cfRule type="expression" dxfId="546" priority="271" stopIfTrue="1">
      <formula>#REF!="TTL"</formula>
    </cfRule>
  </conditionalFormatting>
  <conditionalFormatting sqref="K12">
    <cfRule type="expression" dxfId="545" priority="270" stopIfTrue="1">
      <formula>$I12="TTL"</formula>
    </cfRule>
  </conditionalFormatting>
  <conditionalFormatting sqref="K12">
    <cfRule type="expression" dxfId="544" priority="269" stopIfTrue="1">
      <formula>$L12="TTL"</formula>
    </cfRule>
  </conditionalFormatting>
  <conditionalFormatting sqref="K12">
    <cfRule type="expression" dxfId="543" priority="268" stopIfTrue="1">
      <formula>$M12="TTL"</formula>
    </cfRule>
  </conditionalFormatting>
  <conditionalFormatting sqref="K12">
    <cfRule type="expression" dxfId="542" priority="267" stopIfTrue="1">
      <formula>#REF!="TTL"</formula>
    </cfRule>
  </conditionalFormatting>
  <conditionalFormatting sqref="K12">
    <cfRule type="expression" dxfId="541" priority="266" stopIfTrue="1">
      <formula>$I12="TTL"</formula>
    </cfRule>
  </conditionalFormatting>
  <conditionalFormatting sqref="K12">
    <cfRule type="expression" dxfId="540" priority="265" stopIfTrue="1">
      <formula>$L12="TTL"</formula>
    </cfRule>
  </conditionalFormatting>
  <conditionalFormatting sqref="K12">
    <cfRule type="expression" dxfId="539" priority="264" stopIfTrue="1">
      <formula>$M12="TTL"</formula>
    </cfRule>
  </conditionalFormatting>
  <conditionalFormatting sqref="K12">
    <cfRule type="expression" dxfId="538" priority="263" stopIfTrue="1">
      <formula>#REF!="TTL"</formula>
    </cfRule>
  </conditionalFormatting>
  <conditionalFormatting sqref="K12">
    <cfRule type="expression" dxfId="537" priority="262" stopIfTrue="1">
      <formula>$I12="TTL"</formula>
    </cfRule>
  </conditionalFormatting>
  <conditionalFormatting sqref="K12">
    <cfRule type="expression" dxfId="536" priority="261" stopIfTrue="1">
      <formula>$L12="TTL"</formula>
    </cfRule>
  </conditionalFormatting>
  <conditionalFormatting sqref="K12">
    <cfRule type="expression" dxfId="535" priority="260" stopIfTrue="1">
      <formula>$M12="TTL"</formula>
    </cfRule>
  </conditionalFormatting>
  <conditionalFormatting sqref="K12">
    <cfRule type="expression" dxfId="534" priority="259" stopIfTrue="1">
      <formula>$I12="TTL"</formula>
    </cfRule>
  </conditionalFormatting>
  <conditionalFormatting sqref="K12">
    <cfRule type="expression" dxfId="533" priority="258" stopIfTrue="1">
      <formula>$L12="TTL"</formula>
    </cfRule>
  </conditionalFormatting>
  <conditionalFormatting sqref="K12">
    <cfRule type="expression" dxfId="532" priority="257" stopIfTrue="1">
      <formula>$M12="TTL"</formula>
    </cfRule>
  </conditionalFormatting>
  <conditionalFormatting sqref="K12">
    <cfRule type="expression" dxfId="531" priority="256" stopIfTrue="1">
      <formula>$I12="TTL"</formula>
    </cfRule>
  </conditionalFormatting>
  <conditionalFormatting sqref="K12">
    <cfRule type="expression" dxfId="530" priority="255" stopIfTrue="1">
      <formula>#REF!="TTL"</formula>
    </cfRule>
  </conditionalFormatting>
  <conditionalFormatting sqref="K12">
    <cfRule type="expression" dxfId="529" priority="254" stopIfTrue="1">
      <formula>$I12="TTL"</formula>
    </cfRule>
  </conditionalFormatting>
  <conditionalFormatting sqref="K12">
    <cfRule type="expression" dxfId="528" priority="253" stopIfTrue="1">
      <formula>$L12="TTL"</formula>
    </cfRule>
  </conditionalFormatting>
  <conditionalFormatting sqref="K12">
    <cfRule type="expression" dxfId="527" priority="252" stopIfTrue="1">
      <formula>$M12="TTL"</formula>
    </cfRule>
  </conditionalFormatting>
  <conditionalFormatting sqref="K12">
    <cfRule type="expression" dxfId="526" priority="251" stopIfTrue="1">
      <formula>#REF!="TTL"</formula>
    </cfRule>
  </conditionalFormatting>
  <conditionalFormatting sqref="K12">
    <cfRule type="expression" dxfId="525" priority="250" stopIfTrue="1">
      <formula>$I12="TTL"</formula>
    </cfRule>
  </conditionalFormatting>
  <conditionalFormatting sqref="K12">
    <cfRule type="expression" dxfId="524" priority="249" stopIfTrue="1">
      <formula>$L12="TTL"</formula>
    </cfRule>
  </conditionalFormatting>
  <conditionalFormatting sqref="K12">
    <cfRule type="expression" dxfId="523" priority="248" stopIfTrue="1">
      <formula>$M12="TTL"</formula>
    </cfRule>
  </conditionalFormatting>
  <conditionalFormatting sqref="K12">
    <cfRule type="expression" dxfId="522" priority="247" stopIfTrue="1">
      <formula>#REF!="TTL"</formula>
    </cfRule>
  </conditionalFormatting>
  <conditionalFormatting sqref="K12">
    <cfRule type="expression" dxfId="521" priority="246" stopIfTrue="1">
      <formula>$I12="TTL"</formula>
    </cfRule>
  </conditionalFormatting>
  <conditionalFormatting sqref="K12">
    <cfRule type="expression" dxfId="520" priority="245" stopIfTrue="1">
      <formula>$L12="TTL"</formula>
    </cfRule>
  </conditionalFormatting>
  <conditionalFormatting sqref="K12">
    <cfRule type="expression" dxfId="519" priority="244" stopIfTrue="1">
      <formula>$M12="TTL"</formula>
    </cfRule>
  </conditionalFormatting>
  <conditionalFormatting sqref="K12">
    <cfRule type="expression" dxfId="518" priority="243" stopIfTrue="1">
      <formula>$I12="TTL"</formula>
    </cfRule>
  </conditionalFormatting>
  <conditionalFormatting sqref="K12">
    <cfRule type="expression" dxfId="517" priority="242" stopIfTrue="1">
      <formula>$L12="TTL"</formula>
    </cfRule>
  </conditionalFormatting>
  <conditionalFormatting sqref="K12">
    <cfRule type="expression" dxfId="516" priority="241" stopIfTrue="1">
      <formula>$M12="TTL"</formula>
    </cfRule>
  </conditionalFormatting>
  <conditionalFormatting sqref="K12">
    <cfRule type="expression" dxfId="515" priority="240" stopIfTrue="1">
      <formula>$I12="TTL"</formula>
    </cfRule>
  </conditionalFormatting>
  <conditionalFormatting sqref="K12">
    <cfRule type="expression" dxfId="514" priority="239" stopIfTrue="1">
      <formula>#REF!="TTL"</formula>
    </cfRule>
  </conditionalFormatting>
  <conditionalFormatting sqref="K12">
    <cfRule type="expression" dxfId="513" priority="238" stopIfTrue="1">
      <formula>$I12="TTL"</formula>
    </cfRule>
  </conditionalFormatting>
  <conditionalFormatting sqref="K12">
    <cfRule type="expression" dxfId="512" priority="237" stopIfTrue="1">
      <formula>$L12="TTL"</formula>
    </cfRule>
  </conditionalFormatting>
  <conditionalFormatting sqref="K12">
    <cfRule type="expression" dxfId="511" priority="236" stopIfTrue="1">
      <formula>$M12="TTL"</formula>
    </cfRule>
  </conditionalFormatting>
  <conditionalFormatting sqref="K12">
    <cfRule type="expression" dxfId="510" priority="235" stopIfTrue="1">
      <formula>#REF!="TTL"</formula>
    </cfRule>
  </conditionalFormatting>
  <conditionalFormatting sqref="K12">
    <cfRule type="expression" dxfId="509" priority="234" stopIfTrue="1">
      <formula>$I12="TTL"</formula>
    </cfRule>
  </conditionalFormatting>
  <conditionalFormatting sqref="K12">
    <cfRule type="expression" dxfId="508" priority="233" stopIfTrue="1">
      <formula>$L12="TTL"</formula>
    </cfRule>
  </conditionalFormatting>
  <conditionalFormatting sqref="K12">
    <cfRule type="expression" dxfId="507" priority="232" stopIfTrue="1">
      <formula>$M12="TTL"</formula>
    </cfRule>
  </conditionalFormatting>
  <conditionalFormatting sqref="K12">
    <cfRule type="expression" dxfId="506" priority="231" stopIfTrue="1">
      <formula>#REF!="TTL"</formula>
    </cfRule>
  </conditionalFormatting>
  <conditionalFormatting sqref="K12">
    <cfRule type="expression" dxfId="505" priority="230" stopIfTrue="1">
      <formula>$I12="TTL"</formula>
    </cfRule>
  </conditionalFormatting>
  <conditionalFormatting sqref="K12">
    <cfRule type="expression" dxfId="504" priority="229" stopIfTrue="1">
      <formula>$L12="TTL"</formula>
    </cfRule>
  </conditionalFormatting>
  <conditionalFormatting sqref="K12">
    <cfRule type="expression" dxfId="503" priority="228" stopIfTrue="1">
      <formula>$M12="TTL"</formula>
    </cfRule>
  </conditionalFormatting>
  <conditionalFormatting sqref="K12">
    <cfRule type="expression" dxfId="502" priority="227" stopIfTrue="1">
      <formula>$I12="TTL"</formula>
    </cfRule>
  </conditionalFormatting>
  <conditionalFormatting sqref="K12">
    <cfRule type="expression" dxfId="501" priority="226" stopIfTrue="1">
      <formula>$L12="TTL"</formula>
    </cfRule>
  </conditionalFormatting>
  <conditionalFormatting sqref="K12">
    <cfRule type="expression" dxfId="500" priority="225" stopIfTrue="1">
      <formula>$M12="TTL"</formula>
    </cfRule>
  </conditionalFormatting>
  <conditionalFormatting sqref="K12">
    <cfRule type="expression" dxfId="499" priority="224" stopIfTrue="1">
      <formula>$I12="TTL"</formula>
    </cfRule>
  </conditionalFormatting>
  <conditionalFormatting sqref="K12">
    <cfRule type="expression" dxfId="498" priority="223" stopIfTrue="1">
      <formula>#REF!="TTL"</formula>
    </cfRule>
  </conditionalFormatting>
  <conditionalFormatting sqref="K12">
    <cfRule type="expression" dxfId="497" priority="222" stopIfTrue="1">
      <formula>$I12="TTL"</formula>
    </cfRule>
  </conditionalFormatting>
  <conditionalFormatting sqref="K12">
    <cfRule type="expression" dxfId="496" priority="221" stopIfTrue="1">
      <formula>$L12="TTL"</formula>
    </cfRule>
  </conditionalFormatting>
  <conditionalFormatting sqref="K12">
    <cfRule type="expression" dxfId="495" priority="220" stopIfTrue="1">
      <formula>$M12="TTL"</formula>
    </cfRule>
  </conditionalFormatting>
  <conditionalFormatting sqref="K12">
    <cfRule type="expression" dxfId="494" priority="219" stopIfTrue="1">
      <formula>#REF!="TTL"</formula>
    </cfRule>
  </conditionalFormatting>
  <conditionalFormatting sqref="K12">
    <cfRule type="expression" dxfId="493" priority="218" stopIfTrue="1">
      <formula>$I12="TTL"</formula>
    </cfRule>
  </conditionalFormatting>
  <conditionalFormatting sqref="K12">
    <cfRule type="expression" dxfId="492" priority="217" stopIfTrue="1">
      <formula>$L12="TTL"</formula>
    </cfRule>
  </conditionalFormatting>
  <conditionalFormatting sqref="K12">
    <cfRule type="expression" dxfId="491" priority="216" stopIfTrue="1">
      <formula>$M12="TTL"</formula>
    </cfRule>
  </conditionalFormatting>
  <conditionalFormatting sqref="K12">
    <cfRule type="expression" dxfId="490" priority="215" stopIfTrue="1">
      <formula>#REF!="TTL"</formula>
    </cfRule>
  </conditionalFormatting>
  <conditionalFormatting sqref="K12">
    <cfRule type="expression" dxfId="489" priority="214" stopIfTrue="1">
      <formula>$I12="TTL"</formula>
    </cfRule>
  </conditionalFormatting>
  <conditionalFormatting sqref="K12">
    <cfRule type="expression" dxfId="488" priority="213" stopIfTrue="1">
      <formula>$L12="TTL"</formula>
    </cfRule>
  </conditionalFormatting>
  <conditionalFormatting sqref="K12">
    <cfRule type="expression" dxfId="487" priority="212" stopIfTrue="1">
      <formula>$M12="TTL"</formula>
    </cfRule>
  </conditionalFormatting>
  <conditionalFormatting sqref="K12">
    <cfRule type="expression" dxfId="486" priority="211" stopIfTrue="1">
      <formula>$I12="TTL"</formula>
    </cfRule>
  </conditionalFormatting>
  <conditionalFormatting sqref="K12">
    <cfRule type="expression" dxfId="485" priority="210" stopIfTrue="1">
      <formula>$L12="TTL"</formula>
    </cfRule>
  </conditionalFormatting>
  <conditionalFormatting sqref="K12">
    <cfRule type="expression" dxfId="484" priority="209" stopIfTrue="1">
      <formula>$M12="TTL"</formula>
    </cfRule>
  </conditionalFormatting>
  <conditionalFormatting sqref="K12">
    <cfRule type="expression" dxfId="483" priority="208" stopIfTrue="1">
      <formula>$I12="TTL"</formula>
    </cfRule>
  </conditionalFormatting>
  <conditionalFormatting sqref="K12">
    <cfRule type="expression" dxfId="482" priority="207" stopIfTrue="1">
      <formula>#REF!="TTL"</formula>
    </cfRule>
  </conditionalFormatting>
  <conditionalFormatting sqref="K12">
    <cfRule type="expression" dxfId="481" priority="206" stopIfTrue="1">
      <formula>$I12="TTL"</formula>
    </cfRule>
  </conditionalFormatting>
  <conditionalFormatting sqref="K12">
    <cfRule type="expression" dxfId="480" priority="205" stopIfTrue="1">
      <formula>$L12="TTL"</formula>
    </cfRule>
  </conditionalFormatting>
  <conditionalFormatting sqref="K12">
    <cfRule type="expression" dxfId="479" priority="204" stopIfTrue="1">
      <formula>$M12="TTL"</formula>
    </cfRule>
  </conditionalFormatting>
  <conditionalFormatting sqref="K12">
    <cfRule type="expression" dxfId="478" priority="203" stopIfTrue="1">
      <formula>#REF!="TTL"</formula>
    </cfRule>
  </conditionalFormatting>
  <conditionalFormatting sqref="K12">
    <cfRule type="expression" dxfId="477" priority="202" stopIfTrue="1">
      <formula>$I12="TTL"</formula>
    </cfRule>
  </conditionalFormatting>
  <conditionalFormatting sqref="K12">
    <cfRule type="expression" dxfId="476" priority="201" stopIfTrue="1">
      <formula>$L12="TTL"</formula>
    </cfRule>
  </conditionalFormatting>
  <conditionalFormatting sqref="K12">
    <cfRule type="expression" dxfId="475" priority="200" stopIfTrue="1">
      <formula>$M12="TTL"</formula>
    </cfRule>
  </conditionalFormatting>
  <conditionalFormatting sqref="K12">
    <cfRule type="expression" dxfId="474" priority="199" stopIfTrue="1">
      <formula>#REF!="TTL"</formula>
    </cfRule>
  </conditionalFormatting>
  <conditionalFormatting sqref="K12">
    <cfRule type="expression" dxfId="473" priority="198" stopIfTrue="1">
      <formula>$I12="TTL"</formula>
    </cfRule>
  </conditionalFormatting>
  <conditionalFormatting sqref="K12">
    <cfRule type="expression" dxfId="472" priority="197" stopIfTrue="1">
      <formula>$L12="TTL"</formula>
    </cfRule>
  </conditionalFormatting>
  <conditionalFormatting sqref="K12">
    <cfRule type="expression" dxfId="471" priority="196" stopIfTrue="1">
      <formula>$M12="TTL"</formula>
    </cfRule>
  </conditionalFormatting>
  <conditionalFormatting sqref="K12">
    <cfRule type="expression" dxfId="470" priority="195" stopIfTrue="1">
      <formula>$I12="TTL"</formula>
    </cfRule>
  </conditionalFormatting>
  <conditionalFormatting sqref="K12">
    <cfRule type="expression" dxfId="469" priority="194" stopIfTrue="1">
      <formula>$L12="TTL"</formula>
    </cfRule>
  </conditionalFormatting>
  <conditionalFormatting sqref="K12">
    <cfRule type="expression" dxfId="468" priority="193" stopIfTrue="1">
      <formula>$M12="TTL"</formula>
    </cfRule>
  </conditionalFormatting>
  <conditionalFormatting sqref="K12">
    <cfRule type="expression" dxfId="467" priority="192" stopIfTrue="1">
      <formula>$I12="TTL"</formula>
    </cfRule>
  </conditionalFormatting>
  <conditionalFormatting sqref="K12">
    <cfRule type="expression" dxfId="466" priority="191" stopIfTrue="1">
      <formula>#REF!="TTL"</formula>
    </cfRule>
  </conditionalFormatting>
  <conditionalFormatting sqref="K12">
    <cfRule type="expression" dxfId="465" priority="190" stopIfTrue="1">
      <formula>$I12="TTL"</formula>
    </cfRule>
  </conditionalFormatting>
  <conditionalFormatting sqref="K12">
    <cfRule type="expression" dxfId="464" priority="189" stopIfTrue="1">
      <formula>$L12="TTL"</formula>
    </cfRule>
  </conditionalFormatting>
  <conditionalFormatting sqref="K12">
    <cfRule type="expression" dxfId="463" priority="188" stopIfTrue="1">
      <formula>$M12="TTL"</formula>
    </cfRule>
  </conditionalFormatting>
  <conditionalFormatting sqref="K12">
    <cfRule type="expression" dxfId="462" priority="187" stopIfTrue="1">
      <formula>#REF!="TTL"</formula>
    </cfRule>
  </conditionalFormatting>
  <conditionalFormatting sqref="K12">
    <cfRule type="expression" dxfId="461" priority="186" stopIfTrue="1">
      <formula>$I12="TTL"</formula>
    </cfRule>
  </conditionalFormatting>
  <conditionalFormatting sqref="K12">
    <cfRule type="expression" dxfId="460" priority="185" stopIfTrue="1">
      <formula>$L12="TTL"</formula>
    </cfRule>
  </conditionalFormatting>
  <conditionalFormatting sqref="K12">
    <cfRule type="expression" dxfId="459" priority="184" stopIfTrue="1">
      <formula>$M12="TTL"</formula>
    </cfRule>
  </conditionalFormatting>
  <conditionalFormatting sqref="K12">
    <cfRule type="expression" dxfId="458" priority="183" stopIfTrue="1">
      <formula>#REF!="TTL"</formula>
    </cfRule>
  </conditionalFormatting>
  <conditionalFormatting sqref="K12">
    <cfRule type="expression" dxfId="457" priority="182" stopIfTrue="1">
      <formula>$I12="TTL"</formula>
    </cfRule>
  </conditionalFormatting>
  <conditionalFormatting sqref="K12">
    <cfRule type="expression" dxfId="456" priority="181" stopIfTrue="1">
      <formula>$L12="TTL"</formula>
    </cfRule>
  </conditionalFormatting>
  <conditionalFormatting sqref="K12">
    <cfRule type="expression" dxfId="455" priority="180" stopIfTrue="1">
      <formula>$M12="TTL"</formula>
    </cfRule>
  </conditionalFormatting>
  <conditionalFormatting sqref="K12">
    <cfRule type="expression" dxfId="454" priority="179" stopIfTrue="1">
      <formula>$I12="TTL"</formula>
    </cfRule>
  </conditionalFormatting>
  <conditionalFormatting sqref="K12">
    <cfRule type="expression" dxfId="453" priority="178" stopIfTrue="1">
      <formula>$L12="TTL"</formula>
    </cfRule>
  </conditionalFormatting>
  <conditionalFormatting sqref="K12">
    <cfRule type="expression" dxfId="452" priority="177" stopIfTrue="1">
      <formula>$M12="TTL"</formula>
    </cfRule>
  </conditionalFormatting>
  <conditionalFormatting sqref="K12">
    <cfRule type="expression" dxfId="451" priority="176" stopIfTrue="1">
      <formula>$I12="TTL"</formula>
    </cfRule>
  </conditionalFormatting>
  <conditionalFormatting sqref="K12">
    <cfRule type="expression" dxfId="450" priority="175" stopIfTrue="1">
      <formula>#REF!="TTL"</formula>
    </cfRule>
  </conditionalFormatting>
  <conditionalFormatting sqref="K12">
    <cfRule type="expression" dxfId="449" priority="174" stopIfTrue="1">
      <formula>$I12="TTL"</formula>
    </cfRule>
  </conditionalFormatting>
  <conditionalFormatting sqref="K12">
    <cfRule type="expression" dxfId="448" priority="173" stopIfTrue="1">
      <formula>$L12="TTL"</formula>
    </cfRule>
  </conditionalFormatting>
  <conditionalFormatting sqref="K12">
    <cfRule type="expression" dxfId="447" priority="172" stopIfTrue="1">
      <formula>$M12="TTL"</formula>
    </cfRule>
  </conditionalFormatting>
  <conditionalFormatting sqref="K12">
    <cfRule type="expression" dxfId="446" priority="171" stopIfTrue="1">
      <formula>#REF!="TTL"</formula>
    </cfRule>
  </conditionalFormatting>
  <conditionalFormatting sqref="K12">
    <cfRule type="expression" dxfId="445" priority="170" stopIfTrue="1">
      <formula>$I12="TTL"</formula>
    </cfRule>
  </conditionalFormatting>
  <conditionalFormatting sqref="K12">
    <cfRule type="expression" dxfId="444" priority="169" stopIfTrue="1">
      <formula>$L12="TTL"</formula>
    </cfRule>
  </conditionalFormatting>
  <conditionalFormatting sqref="K12">
    <cfRule type="expression" dxfId="443" priority="168" stopIfTrue="1">
      <formula>$M12="TTL"</formula>
    </cfRule>
  </conditionalFormatting>
  <conditionalFormatting sqref="K12">
    <cfRule type="expression" dxfId="442" priority="167" stopIfTrue="1">
      <formula>#REF!="TTL"</formula>
    </cfRule>
  </conditionalFormatting>
  <conditionalFormatting sqref="K12">
    <cfRule type="expression" dxfId="441" priority="166" stopIfTrue="1">
      <formula>$I12="TTL"</formula>
    </cfRule>
  </conditionalFormatting>
  <conditionalFormatting sqref="K12">
    <cfRule type="expression" dxfId="440" priority="165" stopIfTrue="1">
      <formula>$L12="TTL"</formula>
    </cfRule>
  </conditionalFormatting>
  <conditionalFormatting sqref="K12">
    <cfRule type="expression" dxfId="439" priority="164" stopIfTrue="1">
      <formula>$M12="TTL"</formula>
    </cfRule>
  </conditionalFormatting>
  <conditionalFormatting sqref="K12">
    <cfRule type="expression" dxfId="438" priority="163" stopIfTrue="1">
      <formula>$I12="TTL"</formula>
    </cfRule>
  </conditionalFormatting>
  <conditionalFormatting sqref="K12">
    <cfRule type="expression" dxfId="437" priority="162" stopIfTrue="1">
      <formula>$L12="TTL"</formula>
    </cfRule>
  </conditionalFormatting>
  <conditionalFormatting sqref="K12">
    <cfRule type="expression" dxfId="436" priority="161" stopIfTrue="1">
      <formula>$M12="TTL"</formula>
    </cfRule>
  </conditionalFormatting>
  <conditionalFormatting sqref="K12">
    <cfRule type="expression" dxfId="435" priority="160" stopIfTrue="1">
      <formula>$I12="TTL"</formula>
    </cfRule>
  </conditionalFormatting>
  <conditionalFormatting sqref="K12">
    <cfRule type="expression" dxfId="434" priority="159" stopIfTrue="1">
      <formula>#REF!="TTL"</formula>
    </cfRule>
  </conditionalFormatting>
  <conditionalFormatting sqref="K12">
    <cfRule type="expression" dxfId="433" priority="158" stopIfTrue="1">
      <formula>$I12="TTL"</formula>
    </cfRule>
  </conditionalFormatting>
  <conditionalFormatting sqref="K12">
    <cfRule type="expression" dxfId="432" priority="157" stopIfTrue="1">
      <formula>$L12="TTL"</formula>
    </cfRule>
  </conditionalFormatting>
  <conditionalFormatting sqref="K12">
    <cfRule type="expression" dxfId="431" priority="156" stopIfTrue="1">
      <formula>$M12="TTL"</formula>
    </cfRule>
  </conditionalFormatting>
  <conditionalFormatting sqref="K12">
    <cfRule type="expression" dxfId="430" priority="155" stopIfTrue="1">
      <formula>#REF!="TTL"</formula>
    </cfRule>
  </conditionalFormatting>
  <conditionalFormatting sqref="K12">
    <cfRule type="expression" dxfId="429" priority="154" stopIfTrue="1">
      <formula>$I12="TTL"</formula>
    </cfRule>
  </conditionalFormatting>
  <conditionalFormatting sqref="K12">
    <cfRule type="expression" dxfId="428" priority="153" stopIfTrue="1">
      <formula>$L12="TTL"</formula>
    </cfRule>
  </conditionalFormatting>
  <conditionalFormatting sqref="K12">
    <cfRule type="expression" dxfId="427" priority="152" stopIfTrue="1">
      <formula>$M12="TTL"</formula>
    </cfRule>
  </conditionalFormatting>
  <conditionalFormatting sqref="K12">
    <cfRule type="expression" dxfId="426" priority="151" stopIfTrue="1">
      <formula>#REF!="TTL"</formula>
    </cfRule>
  </conditionalFormatting>
  <conditionalFormatting sqref="K12">
    <cfRule type="expression" dxfId="425" priority="150" stopIfTrue="1">
      <formula>$I12="TTL"</formula>
    </cfRule>
  </conditionalFormatting>
  <conditionalFormatting sqref="K12">
    <cfRule type="expression" dxfId="424" priority="149" stopIfTrue="1">
      <formula>$L12="TTL"</formula>
    </cfRule>
  </conditionalFormatting>
  <conditionalFormatting sqref="K12">
    <cfRule type="expression" dxfId="423" priority="148" stopIfTrue="1">
      <formula>$M12="TTL"</formula>
    </cfRule>
  </conditionalFormatting>
  <conditionalFormatting sqref="K12">
    <cfRule type="expression" dxfId="422" priority="147" stopIfTrue="1">
      <formula>$I12="TTL"</formula>
    </cfRule>
  </conditionalFormatting>
  <conditionalFormatting sqref="K12">
    <cfRule type="expression" dxfId="421" priority="146" stopIfTrue="1">
      <formula>$L12="TTL"</formula>
    </cfRule>
  </conditionalFormatting>
  <conditionalFormatting sqref="K12">
    <cfRule type="expression" dxfId="420" priority="145" stopIfTrue="1">
      <formula>$M12="TTL"</formula>
    </cfRule>
  </conditionalFormatting>
  <conditionalFormatting sqref="K12">
    <cfRule type="expression" dxfId="419" priority="144" stopIfTrue="1">
      <formula>$I12="TTL"</formula>
    </cfRule>
  </conditionalFormatting>
  <conditionalFormatting sqref="K12">
    <cfRule type="expression" dxfId="418" priority="143" stopIfTrue="1">
      <formula>#REF!="TTL"</formula>
    </cfRule>
  </conditionalFormatting>
  <conditionalFormatting sqref="K12">
    <cfRule type="expression" dxfId="417" priority="142" stopIfTrue="1">
      <formula>$I12="TTL"</formula>
    </cfRule>
  </conditionalFormatting>
  <conditionalFormatting sqref="K12">
    <cfRule type="expression" dxfId="416" priority="141" stopIfTrue="1">
      <formula>$L12="TTL"</formula>
    </cfRule>
  </conditionalFormatting>
  <conditionalFormatting sqref="K12">
    <cfRule type="expression" dxfId="415" priority="140" stopIfTrue="1">
      <formula>$M12="TTL"</formula>
    </cfRule>
  </conditionalFormatting>
  <conditionalFormatting sqref="K12">
    <cfRule type="expression" dxfId="414" priority="139" stopIfTrue="1">
      <formula>#REF!="TTL"</formula>
    </cfRule>
  </conditionalFormatting>
  <conditionalFormatting sqref="K12">
    <cfRule type="expression" dxfId="413" priority="138" stopIfTrue="1">
      <formula>$I12="TTL"</formula>
    </cfRule>
  </conditionalFormatting>
  <conditionalFormatting sqref="K12">
    <cfRule type="expression" dxfId="412" priority="137" stopIfTrue="1">
      <formula>$L12="TTL"</formula>
    </cfRule>
  </conditionalFormatting>
  <conditionalFormatting sqref="K12">
    <cfRule type="expression" dxfId="411" priority="136" stopIfTrue="1">
      <formula>$M12="TTL"</formula>
    </cfRule>
  </conditionalFormatting>
  <conditionalFormatting sqref="K12">
    <cfRule type="expression" dxfId="410" priority="135" stopIfTrue="1">
      <formula>#REF!="TTL"</formula>
    </cfRule>
  </conditionalFormatting>
  <conditionalFormatting sqref="K12">
    <cfRule type="expression" dxfId="409" priority="134" stopIfTrue="1">
      <formula>$I12="TTL"</formula>
    </cfRule>
  </conditionalFormatting>
  <conditionalFormatting sqref="K12">
    <cfRule type="expression" dxfId="408" priority="133" stopIfTrue="1">
      <formula>$L12="TTL"</formula>
    </cfRule>
  </conditionalFormatting>
  <conditionalFormatting sqref="K12">
    <cfRule type="expression" dxfId="407" priority="132" stopIfTrue="1">
      <formula>$M12="TTL"</formula>
    </cfRule>
  </conditionalFormatting>
  <conditionalFormatting sqref="K12">
    <cfRule type="expression" dxfId="406" priority="131" stopIfTrue="1">
      <formula>$I12="TTL"</formula>
    </cfRule>
  </conditionalFormatting>
  <conditionalFormatting sqref="K12">
    <cfRule type="expression" dxfId="405" priority="130" stopIfTrue="1">
      <formula>$L12="TTL"</formula>
    </cfRule>
  </conditionalFormatting>
  <conditionalFormatting sqref="K12">
    <cfRule type="expression" dxfId="404" priority="129" stopIfTrue="1">
      <formula>$M12="TTL"</formula>
    </cfRule>
  </conditionalFormatting>
  <conditionalFormatting sqref="K12">
    <cfRule type="expression" dxfId="403" priority="128" stopIfTrue="1">
      <formula>$I12="TTL"</formula>
    </cfRule>
  </conditionalFormatting>
  <conditionalFormatting sqref="K12">
    <cfRule type="expression" dxfId="402" priority="127" stopIfTrue="1">
      <formula>#REF!="TTL"</formula>
    </cfRule>
  </conditionalFormatting>
  <conditionalFormatting sqref="K12">
    <cfRule type="expression" dxfId="401" priority="126" stopIfTrue="1">
      <formula>$I12="TTL"</formula>
    </cfRule>
  </conditionalFormatting>
  <conditionalFormatting sqref="K12">
    <cfRule type="expression" dxfId="400" priority="125" stopIfTrue="1">
      <formula>$L12="TTL"</formula>
    </cfRule>
  </conditionalFormatting>
  <conditionalFormatting sqref="K12">
    <cfRule type="expression" dxfId="399" priority="124" stopIfTrue="1">
      <formula>$M12="TTL"</formula>
    </cfRule>
  </conditionalFormatting>
  <conditionalFormatting sqref="K12">
    <cfRule type="expression" dxfId="398" priority="123" stopIfTrue="1">
      <formula>#REF!="TTL"</formula>
    </cfRule>
  </conditionalFormatting>
  <conditionalFormatting sqref="K12">
    <cfRule type="expression" dxfId="397" priority="122" stopIfTrue="1">
      <formula>$I12="TTL"</formula>
    </cfRule>
  </conditionalFormatting>
  <conditionalFormatting sqref="K12">
    <cfRule type="expression" dxfId="396" priority="121" stopIfTrue="1">
      <formula>$L12="TTL"</formula>
    </cfRule>
  </conditionalFormatting>
  <conditionalFormatting sqref="K12">
    <cfRule type="expression" dxfId="395" priority="120" stopIfTrue="1">
      <formula>$M12="TTL"</formula>
    </cfRule>
  </conditionalFormatting>
  <conditionalFormatting sqref="K12">
    <cfRule type="expression" dxfId="394" priority="119" stopIfTrue="1">
      <formula>#REF!="TTL"</formula>
    </cfRule>
  </conditionalFormatting>
  <conditionalFormatting sqref="K12">
    <cfRule type="expression" dxfId="393" priority="118" stopIfTrue="1">
      <formula>$I12="TTL"</formula>
    </cfRule>
  </conditionalFormatting>
  <conditionalFormatting sqref="K12">
    <cfRule type="expression" dxfId="392" priority="117" stopIfTrue="1">
      <formula>$L12="TTL"</formula>
    </cfRule>
  </conditionalFormatting>
  <conditionalFormatting sqref="K12">
    <cfRule type="expression" dxfId="391" priority="116" stopIfTrue="1">
      <formula>$M12="TTL"</formula>
    </cfRule>
  </conditionalFormatting>
  <conditionalFormatting sqref="K12">
    <cfRule type="expression" dxfId="390" priority="115" stopIfTrue="1">
      <formula>$I12="TTL"</formula>
    </cfRule>
  </conditionalFormatting>
  <conditionalFormatting sqref="K12">
    <cfRule type="expression" dxfId="389" priority="114" stopIfTrue="1">
      <formula>$L12="TTL"</formula>
    </cfRule>
  </conditionalFormatting>
  <conditionalFormatting sqref="K12">
    <cfRule type="expression" dxfId="388" priority="113" stopIfTrue="1">
      <formula>$M12="TTL"</formula>
    </cfRule>
  </conditionalFormatting>
  <conditionalFormatting sqref="K12">
    <cfRule type="expression" dxfId="387" priority="112" stopIfTrue="1">
      <formula>$I12="TTL"</formula>
    </cfRule>
  </conditionalFormatting>
  <conditionalFormatting sqref="K12">
    <cfRule type="expression" dxfId="386" priority="111" stopIfTrue="1">
      <formula>#REF!="TTL"</formula>
    </cfRule>
  </conditionalFormatting>
  <conditionalFormatting sqref="K12">
    <cfRule type="expression" dxfId="385" priority="110" stopIfTrue="1">
      <formula>$I12="TTL"</formula>
    </cfRule>
  </conditionalFormatting>
  <conditionalFormatting sqref="K12">
    <cfRule type="expression" dxfId="384" priority="109" stopIfTrue="1">
      <formula>$L12="TTL"</formula>
    </cfRule>
  </conditionalFormatting>
  <conditionalFormatting sqref="K12">
    <cfRule type="expression" dxfId="383" priority="108" stopIfTrue="1">
      <formula>$M12="TTL"</formula>
    </cfRule>
  </conditionalFormatting>
  <conditionalFormatting sqref="K12">
    <cfRule type="expression" dxfId="382" priority="107" stopIfTrue="1">
      <formula>#REF!="TTL"</formula>
    </cfRule>
  </conditionalFormatting>
  <conditionalFormatting sqref="K12">
    <cfRule type="expression" dxfId="381" priority="106" stopIfTrue="1">
      <formula>$I12="TTL"</formula>
    </cfRule>
  </conditionalFormatting>
  <conditionalFormatting sqref="K12">
    <cfRule type="expression" dxfId="380" priority="105" stopIfTrue="1">
      <formula>$L12="TTL"</formula>
    </cfRule>
  </conditionalFormatting>
  <conditionalFormatting sqref="K12">
    <cfRule type="expression" dxfId="379" priority="104" stopIfTrue="1">
      <formula>$M12="TTL"</formula>
    </cfRule>
  </conditionalFormatting>
  <conditionalFormatting sqref="K12">
    <cfRule type="expression" dxfId="378" priority="103" stopIfTrue="1">
      <formula>#REF!="TTL"</formula>
    </cfRule>
  </conditionalFormatting>
  <conditionalFormatting sqref="K12">
    <cfRule type="expression" dxfId="377" priority="102" stopIfTrue="1">
      <formula>$I12="TTL"</formula>
    </cfRule>
  </conditionalFormatting>
  <conditionalFormatting sqref="K12">
    <cfRule type="expression" dxfId="376" priority="101" stopIfTrue="1">
      <formula>$L12="TTL"</formula>
    </cfRule>
  </conditionalFormatting>
  <conditionalFormatting sqref="K12">
    <cfRule type="expression" dxfId="375" priority="100" stopIfTrue="1">
      <formula>$M12="TTL"</formula>
    </cfRule>
  </conditionalFormatting>
  <conditionalFormatting sqref="K12">
    <cfRule type="expression" dxfId="374" priority="99" stopIfTrue="1">
      <formula>$I12="TTL"</formula>
    </cfRule>
  </conditionalFormatting>
  <conditionalFormatting sqref="K12">
    <cfRule type="expression" dxfId="373" priority="98" stopIfTrue="1">
      <formula>$L12="TTL"</formula>
    </cfRule>
  </conditionalFormatting>
  <conditionalFormatting sqref="K12">
    <cfRule type="expression" dxfId="372" priority="97" stopIfTrue="1">
      <formula>$M12="TTL"</formula>
    </cfRule>
  </conditionalFormatting>
  <conditionalFormatting sqref="K12">
    <cfRule type="expression" dxfId="371" priority="96" stopIfTrue="1">
      <formula>$I12="TTL"</formula>
    </cfRule>
  </conditionalFormatting>
  <conditionalFormatting sqref="K12">
    <cfRule type="expression" dxfId="370" priority="95" stopIfTrue="1">
      <formula>#REF!="TTL"</formula>
    </cfRule>
  </conditionalFormatting>
  <conditionalFormatting sqref="K12">
    <cfRule type="expression" dxfId="369" priority="94" stopIfTrue="1">
      <formula>$I12="TTL"</formula>
    </cfRule>
  </conditionalFormatting>
  <conditionalFormatting sqref="K12">
    <cfRule type="expression" dxfId="368" priority="93" stopIfTrue="1">
      <formula>$L12="TTL"</formula>
    </cfRule>
  </conditionalFormatting>
  <conditionalFormatting sqref="K12">
    <cfRule type="expression" dxfId="367" priority="92" stopIfTrue="1">
      <formula>$M12="TTL"</formula>
    </cfRule>
  </conditionalFormatting>
  <conditionalFormatting sqref="K12">
    <cfRule type="expression" dxfId="366" priority="91" stopIfTrue="1">
      <formula>#REF!="TTL"</formula>
    </cfRule>
  </conditionalFormatting>
  <conditionalFormatting sqref="K12">
    <cfRule type="expression" dxfId="365" priority="90" stopIfTrue="1">
      <formula>$I12="TTL"</formula>
    </cfRule>
  </conditionalFormatting>
  <conditionalFormatting sqref="K12">
    <cfRule type="expression" dxfId="364" priority="89" stopIfTrue="1">
      <formula>$L12="TTL"</formula>
    </cfRule>
  </conditionalFormatting>
  <conditionalFormatting sqref="K12">
    <cfRule type="expression" dxfId="363" priority="88" stopIfTrue="1">
      <formula>$M12="TTL"</formula>
    </cfRule>
  </conditionalFormatting>
  <conditionalFormatting sqref="K12">
    <cfRule type="expression" dxfId="362" priority="87" stopIfTrue="1">
      <formula>#REF!="TTL"</formula>
    </cfRule>
  </conditionalFormatting>
  <conditionalFormatting sqref="K12">
    <cfRule type="expression" dxfId="361" priority="86" stopIfTrue="1">
      <formula>$I12="TTL"</formula>
    </cfRule>
  </conditionalFormatting>
  <conditionalFormatting sqref="K12">
    <cfRule type="expression" dxfId="360" priority="85" stopIfTrue="1">
      <formula>$L12="TTL"</formula>
    </cfRule>
  </conditionalFormatting>
  <conditionalFormatting sqref="K12">
    <cfRule type="expression" dxfId="359" priority="84" stopIfTrue="1">
      <formula>$M12="TTL"</formula>
    </cfRule>
  </conditionalFormatting>
  <conditionalFormatting sqref="K12">
    <cfRule type="expression" dxfId="358" priority="83" stopIfTrue="1">
      <formula>$I12="TTL"</formula>
    </cfRule>
  </conditionalFormatting>
  <conditionalFormatting sqref="K12">
    <cfRule type="expression" dxfId="357" priority="82" stopIfTrue="1">
      <formula>$L12="TTL"</formula>
    </cfRule>
  </conditionalFormatting>
  <conditionalFormatting sqref="K12">
    <cfRule type="expression" dxfId="356" priority="81" stopIfTrue="1">
      <formula>$M12="TTL"</formula>
    </cfRule>
  </conditionalFormatting>
  <conditionalFormatting sqref="K12">
    <cfRule type="expression" dxfId="355" priority="80" stopIfTrue="1">
      <formula>$I12="TTL"</formula>
    </cfRule>
  </conditionalFormatting>
  <conditionalFormatting sqref="K12">
    <cfRule type="expression" dxfId="354" priority="79" stopIfTrue="1">
      <formula>#REF!="TTL"</formula>
    </cfRule>
  </conditionalFormatting>
  <conditionalFormatting sqref="K12">
    <cfRule type="expression" dxfId="353" priority="78" stopIfTrue="1">
      <formula>$I12="TTL"</formula>
    </cfRule>
  </conditionalFormatting>
  <conditionalFormatting sqref="K12">
    <cfRule type="expression" dxfId="352" priority="77" stopIfTrue="1">
      <formula>$L12="TTL"</formula>
    </cfRule>
  </conditionalFormatting>
  <conditionalFormatting sqref="K12">
    <cfRule type="expression" dxfId="351" priority="76" stopIfTrue="1">
      <formula>$M12="TTL"</formula>
    </cfRule>
  </conditionalFormatting>
  <conditionalFormatting sqref="K12">
    <cfRule type="expression" dxfId="350" priority="75" stopIfTrue="1">
      <formula>#REF!="TTL"</formula>
    </cfRule>
  </conditionalFormatting>
  <conditionalFormatting sqref="K12">
    <cfRule type="expression" dxfId="349" priority="74" stopIfTrue="1">
      <formula>$I12="TTL"</formula>
    </cfRule>
  </conditionalFormatting>
  <conditionalFormatting sqref="K12">
    <cfRule type="expression" dxfId="348" priority="73" stopIfTrue="1">
      <formula>$L12="TTL"</formula>
    </cfRule>
  </conditionalFormatting>
  <conditionalFormatting sqref="K12">
    <cfRule type="expression" dxfId="347" priority="72" stopIfTrue="1">
      <formula>$M12="TTL"</formula>
    </cfRule>
  </conditionalFormatting>
  <conditionalFormatting sqref="K12">
    <cfRule type="expression" dxfId="346" priority="71" stopIfTrue="1">
      <formula>#REF!="TTL"</formula>
    </cfRule>
  </conditionalFormatting>
  <conditionalFormatting sqref="K12">
    <cfRule type="expression" dxfId="345" priority="70" stopIfTrue="1">
      <formula>$I12="TTL"</formula>
    </cfRule>
  </conditionalFormatting>
  <conditionalFormatting sqref="K12">
    <cfRule type="expression" dxfId="344" priority="69" stopIfTrue="1">
      <formula>$L12="TTL"</formula>
    </cfRule>
  </conditionalFormatting>
  <conditionalFormatting sqref="K12">
    <cfRule type="expression" dxfId="343" priority="68" stopIfTrue="1">
      <formula>$M12="TTL"</formula>
    </cfRule>
  </conditionalFormatting>
  <conditionalFormatting sqref="K12">
    <cfRule type="expression" dxfId="342" priority="67" stopIfTrue="1">
      <formula>$I12="TTL"</formula>
    </cfRule>
  </conditionalFormatting>
  <conditionalFormatting sqref="K12">
    <cfRule type="expression" dxfId="341" priority="66" stopIfTrue="1">
      <formula>$L12="TTL"</formula>
    </cfRule>
  </conditionalFormatting>
  <conditionalFormatting sqref="K12">
    <cfRule type="expression" dxfId="340" priority="65" stopIfTrue="1">
      <formula>$M12="TTL"</formula>
    </cfRule>
  </conditionalFormatting>
  <conditionalFormatting sqref="K12">
    <cfRule type="expression" dxfId="339" priority="64" stopIfTrue="1">
      <formula>$I12="TTL"</formula>
    </cfRule>
  </conditionalFormatting>
  <conditionalFormatting sqref="K12">
    <cfRule type="expression" dxfId="338" priority="63" stopIfTrue="1">
      <formula>#REF!="TTL"</formula>
    </cfRule>
  </conditionalFormatting>
  <conditionalFormatting sqref="K12">
    <cfRule type="expression" dxfId="337" priority="62" stopIfTrue="1">
      <formula>$I12="TTL"</formula>
    </cfRule>
  </conditionalFormatting>
  <conditionalFormatting sqref="K12">
    <cfRule type="expression" dxfId="336" priority="61" stopIfTrue="1">
      <formula>$L12="TTL"</formula>
    </cfRule>
  </conditionalFormatting>
  <conditionalFormatting sqref="K12">
    <cfRule type="expression" dxfId="335" priority="60" stopIfTrue="1">
      <formula>$M12="TTL"</formula>
    </cfRule>
  </conditionalFormatting>
  <conditionalFormatting sqref="K12">
    <cfRule type="expression" dxfId="334" priority="59" stopIfTrue="1">
      <formula>#REF!="TTL"</formula>
    </cfRule>
  </conditionalFormatting>
  <conditionalFormatting sqref="K12">
    <cfRule type="expression" dxfId="333" priority="58" stopIfTrue="1">
      <formula>$I12="TTL"</formula>
    </cfRule>
  </conditionalFormatting>
  <conditionalFormatting sqref="K12">
    <cfRule type="expression" dxfId="332" priority="57" stopIfTrue="1">
      <formula>$L12="TTL"</formula>
    </cfRule>
  </conditionalFormatting>
  <conditionalFormatting sqref="K12">
    <cfRule type="expression" dxfId="331" priority="56" stopIfTrue="1">
      <formula>$M12="TTL"</formula>
    </cfRule>
  </conditionalFormatting>
  <conditionalFormatting sqref="K12">
    <cfRule type="expression" dxfId="330" priority="55" stopIfTrue="1">
      <formula>#REF!="TTL"</formula>
    </cfRule>
  </conditionalFormatting>
  <conditionalFormatting sqref="K12">
    <cfRule type="expression" dxfId="329" priority="54" stopIfTrue="1">
      <formula>$I12="TTL"</formula>
    </cfRule>
  </conditionalFormatting>
  <conditionalFormatting sqref="K12">
    <cfRule type="expression" dxfId="328" priority="53" stopIfTrue="1">
      <formula>$L12="TTL"</formula>
    </cfRule>
  </conditionalFormatting>
  <conditionalFormatting sqref="K12">
    <cfRule type="expression" dxfId="327" priority="52" stopIfTrue="1">
      <formula>$M12="TTL"</formula>
    </cfRule>
  </conditionalFormatting>
  <conditionalFormatting sqref="K12">
    <cfRule type="expression" dxfId="326" priority="51" stopIfTrue="1">
      <formula>$I12="TTL"</formula>
    </cfRule>
  </conditionalFormatting>
  <conditionalFormatting sqref="K12">
    <cfRule type="expression" dxfId="325" priority="50" stopIfTrue="1">
      <formula>$L12="TTL"</formula>
    </cfRule>
  </conditionalFormatting>
  <conditionalFormatting sqref="K12">
    <cfRule type="expression" dxfId="324" priority="49" stopIfTrue="1">
      <formula>$M12="TTL"</formula>
    </cfRule>
  </conditionalFormatting>
  <conditionalFormatting sqref="K12">
    <cfRule type="expression" dxfId="323" priority="48" stopIfTrue="1">
      <formula>$I12="TTL"</formula>
    </cfRule>
  </conditionalFormatting>
  <conditionalFormatting sqref="K12">
    <cfRule type="expression" dxfId="322" priority="47" stopIfTrue="1">
      <formula>#REF!="TTL"</formula>
    </cfRule>
  </conditionalFormatting>
  <conditionalFormatting sqref="K12">
    <cfRule type="expression" dxfId="321" priority="46" stopIfTrue="1">
      <formula>$I12="TTL"</formula>
    </cfRule>
  </conditionalFormatting>
  <conditionalFormatting sqref="K12">
    <cfRule type="expression" dxfId="320" priority="45" stopIfTrue="1">
      <formula>$L12="TTL"</formula>
    </cfRule>
  </conditionalFormatting>
  <conditionalFormatting sqref="K12">
    <cfRule type="expression" dxfId="319" priority="44" stopIfTrue="1">
      <formula>$M12="TTL"</formula>
    </cfRule>
  </conditionalFormatting>
  <conditionalFormatting sqref="K12">
    <cfRule type="expression" dxfId="318" priority="43" stopIfTrue="1">
      <formula>#REF!="TTL"</formula>
    </cfRule>
  </conditionalFormatting>
  <conditionalFormatting sqref="K12">
    <cfRule type="expression" dxfId="317" priority="42" stopIfTrue="1">
      <formula>$I12="TTL"</formula>
    </cfRule>
  </conditionalFormatting>
  <conditionalFormatting sqref="K12">
    <cfRule type="expression" dxfId="316" priority="41" stopIfTrue="1">
      <formula>$L12="TTL"</formula>
    </cfRule>
  </conditionalFormatting>
  <conditionalFormatting sqref="K12">
    <cfRule type="expression" dxfId="315" priority="40" stopIfTrue="1">
      <formula>$M12="TTL"</formula>
    </cfRule>
  </conditionalFormatting>
  <conditionalFormatting sqref="K12">
    <cfRule type="expression" dxfId="314" priority="39" stopIfTrue="1">
      <formula>#REF!="TTL"</formula>
    </cfRule>
  </conditionalFormatting>
  <conditionalFormatting sqref="K12">
    <cfRule type="expression" dxfId="313" priority="38" stopIfTrue="1">
      <formula>$I12="TTL"</formula>
    </cfRule>
  </conditionalFormatting>
  <conditionalFormatting sqref="K12">
    <cfRule type="expression" dxfId="312" priority="37" stopIfTrue="1">
      <formula>$L12="TTL"</formula>
    </cfRule>
  </conditionalFormatting>
  <conditionalFormatting sqref="K12">
    <cfRule type="expression" dxfId="311" priority="36" stopIfTrue="1">
      <formula>$M12="TTL"</formula>
    </cfRule>
  </conditionalFormatting>
  <conditionalFormatting sqref="K12">
    <cfRule type="expression" dxfId="310" priority="35" stopIfTrue="1">
      <formula>$I12="TTL"</formula>
    </cfRule>
  </conditionalFormatting>
  <conditionalFormatting sqref="K12">
    <cfRule type="expression" dxfId="309" priority="34" stopIfTrue="1">
      <formula>$L12="TTL"</formula>
    </cfRule>
  </conditionalFormatting>
  <conditionalFormatting sqref="K12">
    <cfRule type="expression" dxfId="308" priority="33" stopIfTrue="1">
      <formula>$M12="TTL"</formula>
    </cfRule>
  </conditionalFormatting>
  <conditionalFormatting sqref="K12">
    <cfRule type="expression" dxfId="307" priority="32" stopIfTrue="1">
      <formula>$I12="TTL"</formula>
    </cfRule>
  </conditionalFormatting>
  <conditionalFormatting sqref="K12">
    <cfRule type="expression" dxfId="306" priority="31" stopIfTrue="1">
      <formula>#REF!="TTL"</formula>
    </cfRule>
  </conditionalFormatting>
  <conditionalFormatting sqref="K12">
    <cfRule type="expression" dxfId="305" priority="30" stopIfTrue="1">
      <formula>$I12="TTL"</formula>
    </cfRule>
  </conditionalFormatting>
  <conditionalFormatting sqref="K12">
    <cfRule type="expression" dxfId="304" priority="29" stopIfTrue="1">
      <formula>$L12="TTL"</formula>
    </cfRule>
  </conditionalFormatting>
  <conditionalFormatting sqref="K12">
    <cfRule type="expression" dxfId="303" priority="28" stopIfTrue="1">
      <formula>$M12="TTL"</formula>
    </cfRule>
  </conditionalFormatting>
  <conditionalFormatting sqref="K12">
    <cfRule type="expression" dxfId="302" priority="27" stopIfTrue="1">
      <formula>#REF!="TTL"</formula>
    </cfRule>
  </conditionalFormatting>
  <conditionalFormatting sqref="K12">
    <cfRule type="expression" dxfId="301" priority="26" stopIfTrue="1">
      <formula>$I12="TTL"</formula>
    </cfRule>
  </conditionalFormatting>
  <conditionalFormatting sqref="K12">
    <cfRule type="expression" dxfId="300" priority="25" stopIfTrue="1">
      <formula>$L12="TTL"</formula>
    </cfRule>
  </conditionalFormatting>
  <conditionalFormatting sqref="K12">
    <cfRule type="expression" dxfId="299" priority="24" stopIfTrue="1">
      <formula>$M12="TTL"</formula>
    </cfRule>
  </conditionalFormatting>
  <conditionalFormatting sqref="K12">
    <cfRule type="expression" dxfId="298" priority="23" stopIfTrue="1">
      <formula>#REF!="TTL"</formula>
    </cfRule>
  </conditionalFormatting>
  <conditionalFormatting sqref="K12">
    <cfRule type="expression" dxfId="297" priority="22" stopIfTrue="1">
      <formula>$I12="TTL"</formula>
    </cfRule>
  </conditionalFormatting>
  <conditionalFormatting sqref="K12">
    <cfRule type="expression" dxfId="296" priority="21" stopIfTrue="1">
      <formula>$L12="TTL"</formula>
    </cfRule>
  </conditionalFormatting>
  <conditionalFormatting sqref="K12">
    <cfRule type="expression" dxfId="295" priority="20" stopIfTrue="1">
      <formula>$M12="TTL"</formula>
    </cfRule>
  </conditionalFormatting>
  <conditionalFormatting sqref="K12">
    <cfRule type="expression" dxfId="294" priority="19" stopIfTrue="1">
      <formula>$I12="TTL"</formula>
    </cfRule>
  </conditionalFormatting>
  <conditionalFormatting sqref="K12">
    <cfRule type="expression" dxfId="293" priority="18" stopIfTrue="1">
      <formula>$L12="TTL"</formula>
    </cfRule>
  </conditionalFormatting>
  <conditionalFormatting sqref="K12">
    <cfRule type="expression" dxfId="292" priority="17" stopIfTrue="1">
      <formula>$M12="TTL"</formula>
    </cfRule>
  </conditionalFormatting>
  <conditionalFormatting sqref="K12">
    <cfRule type="expression" dxfId="291" priority="16" stopIfTrue="1">
      <formula>$I12="TTL"</formula>
    </cfRule>
  </conditionalFormatting>
  <conditionalFormatting sqref="K12">
    <cfRule type="expression" dxfId="290" priority="15" stopIfTrue="1">
      <formula>#REF!="TTL"</formula>
    </cfRule>
  </conditionalFormatting>
  <conditionalFormatting sqref="K12">
    <cfRule type="expression" dxfId="289" priority="14" stopIfTrue="1">
      <formula>$I12="TTL"</formula>
    </cfRule>
  </conditionalFormatting>
  <conditionalFormatting sqref="K12">
    <cfRule type="expression" dxfId="288" priority="13" stopIfTrue="1">
      <formula>$L12="TTL"</formula>
    </cfRule>
  </conditionalFormatting>
  <conditionalFormatting sqref="K12">
    <cfRule type="expression" dxfId="287" priority="12" stopIfTrue="1">
      <formula>$M12="TTL"</formula>
    </cfRule>
  </conditionalFormatting>
  <conditionalFormatting sqref="K12">
    <cfRule type="expression" dxfId="286" priority="11" stopIfTrue="1">
      <formula>#REF!="TTL"</formula>
    </cfRule>
  </conditionalFormatting>
  <conditionalFormatting sqref="K12">
    <cfRule type="expression" dxfId="285" priority="10" stopIfTrue="1">
      <formula>$I12="TTL"</formula>
    </cfRule>
  </conditionalFormatting>
  <conditionalFormatting sqref="K12">
    <cfRule type="expression" dxfId="284" priority="9" stopIfTrue="1">
      <formula>$L12="TTL"</formula>
    </cfRule>
  </conditionalFormatting>
  <conditionalFormatting sqref="K12">
    <cfRule type="expression" dxfId="283" priority="8" stopIfTrue="1">
      <formula>$M12="TTL"</formula>
    </cfRule>
  </conditionalFormatting>
  <conditionalFormatting sqref="K12">
    <cfRule type="expression" dxfId="282" priority="7" stopIfTrue="1">
      <formula>#REF!="TTL"</formula>
    </cfRule>
  </conditionalFormatting>
  <conditionalFormatting sqref="K12">
    <cfRule type="expression" dxfId="281" priority="6" stopIfTrue="1">
      <formula>$I12="TTL"</formula>
    </cfRule>
  </conditionalFormatting>
  <conditionalFormatting sqref="K12">
    <cfRule type="expression" dxfId="280" priority="5" stopIfTrue="1">
      <formula>$L12="TTL"</formula>
    </cfRule>
  </conditionalFormatting>
  <conditionalFormatting sqref="K12">
    <cfRule type="expression" dxfId="279" priority="4" stopIfTrue="1">
      <formula>$M12="TTL"</formula>
    </cfRule>
  </conditionalFormatting>
  <conditionalFormatting sqref="K12">
    <cfRule type="expression" dxfId="278" priority="3" stopIfTrue="1">
      <formula>$I12="TTL"</formula>
    </cfRule>
  </conditionalFormatting>
  <conditionalFormatting sqref="K12">
    <cfRule type="expression" dxfId="277" priority="2" stopIfTrue="1">
      <formula>$L12="TTL"</formula>
    </cfRule>
  </conditionalFormatting>
  <conditionalFormatting sqref="K12">
    <cfRule type="expression" dxfId="276" priority="1" stopIfTrue="1">
      <formula>$M12="TTL"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80" zoomScaleNormal="80" workbookViewId="0">
      <pane xSplit="1" ySplit="5" topLeftCell="B6" activePane="bottomRight" state="frozen"/>
      <selection activeCell="B39" sqref="B39"/>
      <selection pane="topRight" activeCell="B39" sqref="B39"/>
      <selection pane="bottomLeft" activeCell="B39" sqref="B39"/>
      <selection pane="bottomRight" activeCell="F39" sqref="F39"/>
    </sheetView>
  </sheetViews>
  <sheetFormatPr defaultRowHeight="12"/>
  <cols>
    <col min="1" max="1" width="36" style="559" bestFit="1" customWidth="1"/>
    <col min="2" max="2" width="8.88671875" style="560"/>
    <col min="3" max="3" width="8.33203125" style="561" bestFit="1" customWidth="1"/>
    <col min="4" max="16384" width="8.88671875" style="26"/>
  </cols>
  <sheetData>
    <row r="2" spans="1:3" s="167" customFormat="1">
      <c r="A2" s="562"/>
      <c r="B2" s="563"/>
      <c r="C2" s="564"/>
    </row>
    <row r="3" spans="1:3">
      <c r="C3" s="561">
        <v>139766</v>
      </c>
    </row>
    <row r="4" spans="1:3" s="27" customFormat="1">
      <c r="A4" s="565" t="s">
        <v>2096</v>
      </c>
      <c r="B4" s="560" t="s">
        <v>2119</v>
      </c>
      <c r="C4" s="566" t="s">
        <v>2120</v>
      </c>
    </row>
    <row r="5" spans="1:3">
      <c r="A5" s="559" t="s">
        <v>2097</v>
      </c>
      <c r="B5" s="560">
        <v>41775</v>
      </c>
    </row>
    <row r="6" spans="1:3">
      <c r="A6" s="559" t="s">
        <v>2098</v>
      </c>
      <c r="B6" s="560">
        <v>41775</v>
      </c>
    </row>
    <row r="7" spans="1:3">
      <c r="A7" s="559" t="s">
        <v>2099</v>
      </c>
      <c r="B7" s="560">
        <v>41775</v>
      </c>
      <c r="C7" s="561">
        <v>78</v>
      </c>
    </row>
    <row r="8" spans="1:3">
      <c r="A8" s="559" t="s">
        <v>2100</v>
      </c>
      <c r="B8" s="560">
        <v>41775</v>
      </c>
      <c r="C8" s="561">
        <v>40</v>
      </c>
    </row>
    <row r="9" spans="1:3">
      <c r="A9" s="559" t="s">
        <v>2101</v>
      </c>
      <c r="B9" s="560">
        <v>41775</v>
      </c>
    </row>
    <row r="10" spans="1:3">
      <c r="A10" s="559" t="s">
        <v>2102</v>
      </c>
      <c r="B10" s="560">
        <v>41775</v>
      </c>
    </row>
    <row r="11" spans="1:3">
      <c r="A11" s="559" t="s">
        <v>2103</v>
      </c>
      <c r="B11" s="560">
        <v>41775</v>
      </c>
    </row>
    <row r="12" spans="1:3">
      <c r="A12" s="559" t="s">
        <v>2104</v>
      </c>
      <c r="B12" s="560">
        <v>41775</v>
      </c>
    </row>
    <row r="13" spans="1:3">
      <c r="A13" s="559" t="s">
        <v>2105</v>
      </c>
      <c r="B13" s="560">
        <v>41775</v>
      </c>
    </row>
    <row r="14" spans="1:3">
      <c r="A14" s="559" t="s">
        <v>2106</v>
      </c>
      <c r="B14" s="560">
        <v>41775</v>
      </c>
    </row>
    <row r="15" spans="1:3">
      <c r="A15" s="559" t="s">
        <v>2107</v>
      </c>
      <c r="B15" s="560">
        <v>41775</v>
      </c>
    </row>
    <row r="16" spans="1:3">
      <c r="A16" s="559" t="s">
        <v>2108</v>
      </c>
      <c r="B16" s="560">
        <v>41775</v>
      </c>
    </row>
    <row r="17" spans="1:3">
      <c r="A17" s="559" t="s">
        <v>2109</v>
      </c>
      <c r="B17" s="560">
        <v>41775</v>
      </c>
    </row>
    <row r="18" spans="1:3">
      <c r="A18" s="559" t="s">
        <v>2110</v>
      </c>
      <c r="B18" s="560">
        <v>41775</v>
      </c>
      <c r="C18" s="561">
        <v>80</v>
      </c>
    </row>
    <row r="19" spans="1:3">
      <c r="A19" s="559" t="s">
        <v>2111</v>
      </c>
      <c r="B19" s="560">
        <v>41775</v>
      </c>
      <c r="C19" s="561">
        <v>40</v>
      </c>
    </row>
    <row r="20" spans="1:3">
      <c r="A20" s="559" t="s">
        <v>2112</v>
      </c>
      <c r="B20" s="560">
        <v>41775</v>
      </c>
    </row>
    <row r="21" spans="1:3">
      <c r="A21" s="559" t="s">
        <v>2113</v>
      </c>
      <c r="B21" s="560">
        <v>41775</v>
      </c>
    </row>
    <row r="22" spans="1:3">
      <c r="A22" s="559" t="s">
        <v>2114</v>
      </c>
      <c r="B22" s="560">
        <v>41775</v>
      </c>
    </row>
    <row r="23" spans="1:3">
      <c r="A23" s="559" t="s">
        <v>2115</v>
      </c>
      <c r="B23" s="560">
        <v>41775</v>
      </c>
    </row>
    <row r="24" spans="1:3">
      <c r="A24" s="559" t="s">
        <v>2116</v>
      </c>
      <c r="B24" s="560">
        <v>41775</v>
      </c>
    </row>
    <row r="25" spans="1:3">
      <c r="A25" s="559" t="s">
        <v>2117</v>
      </c>
      <c r="B25" s="560">
        <v>41775</v>
      </c>
    </row>
    <row r="26" spans="1:3">
      <c r="A26" s="559" t="s">
        <v>2118</v>
      </c>
      <c r="B26" s="560">
        <v>41775</v>
      </c>
    </row>
    <row r="27" spans="1:3">
      <c r="A27" s="559" t="s">
        <v>2329</v>
      </c>
      <c r="B27" s="560">
        <v>41803</v>
      </c>
    </row>
    <row r="28" spans="1:3">
      <c r="A28" s="559" t="s">
        <v>2330</v>
      </c>
      <c r="B28" s="560">
        <v>41803</v>
      </c>
    </row>
    <row r="29" spans="1:3">
      <c r="A29" s="559" t="s">
        <v>2331</v>
      </c>
      <c r="B29" s="560">
        <v>41803</v>
      </c>
      <c r="C29" s="561">
        <v>150</v>
      </c>
    </row>
    <row r="30" spans="1:3">
      <c r="A30" s="559" t="s">
        <v>2332</v>
      </c>
      <c r="B30" s="560">
        <v>41803</v>
      </c>
      <c r="C30" s="561">
        <v>100</v>
      </c>
    </row>
    <row r="31" spans="1:3">
      <c r="A31" s="559" t="s">
        <v>2333</v>
      </c>
      <c r="B31" s="560">
        <v>41803</v>
      </c>
    </row>
    <row r="32" spans="1:3">
      <c r="A32" s="559" t="s">
        <v>2334</v>
      </c>
      <c r="B32" s="560">
        <v>41803</v>
      </c>
    </row>
    <row r="33" spans="1:3">
      <c r="A33" s="559" t="s">
        <v>2335</v>
      </c>
      <c r="B33" s="560">
        <v>41803</v>
      </c>
    </row>
    <row r="34" spans="1:3">
      <c r="A34" s="559" t="s">
        <v>2336</v>
      </c>
      <c r="B34" s="560">
        <v>41803</v>
      </c>
    </row>
    <row r="35" spans="1:3">
      <c r="A35" s="559" t="s">
        <v>2337</v>
      </c>
      <c r="B35" s="560">
        <v>41803</v>
      </c>
    </row>
    <row r="36" spans="1:3">
      <c r="A36" s="559" t="s">
        <v>2338</v>
      </c>
      <c r="B36" s="560">
        <v>41803</v>
      </c>
    </row>
    <row r="37" spans="1:3">
      <c r="A37" s="559" t="s">
        <v>2339</v>
      </c>
      <c r="B37" s="560">
        <v>41803</v>
      </c>
    </row>
    <row r="38" spans="1:3">
      <c r="A38" s="559" t="s">
        <v>2348</v>
      </c>
      <c r="B38" s="560">
        <v>41809</v>
      </c>
    </row>
    <row r="39" spans="1:3">
      <c r="A39" s="559" t="s">
        <v>2349</v>
      </c>
      <c r="B39" s="560">
        <v>41809</v>
      </c>
    </row>
    <row r="40" spans="1:3">
      <c r="A40" s="559" t="s">
        <v>2350</v>
      </c>
      <c r="B40" s="560">
        <v>41809</v>
      </c>
      <c r="C40" s="561">
        <v>80</v>
      </c>
    </row>
    <row r="41" spans="1:3">
      <c r="A41" s="559" t="s">
        <v>2351</v>
      </c>
      <c r="B41" s="560">
        <v>41809</v>
      </c>
      <c r="C41" s="561">
        <v>40</v>
      </c>
    </row>
    <row r="42" spans="1:3">
      <c r="A42" s="559" t="s">
        <v>2352</v>
      </c>
      <c r="B42" s="560">
        <v>41809</v>
      </c>
    </row>
    <row r="43" spans="1:3">
      <c r="A43" s="559" t="s">
        <v>2353</v>
      </c>
      <c r="B43" s="560">
        <v>41809</v>
      </c>
    </row>
    <row r="44" spans="1:3">
      <c r="A44" s="559" t="s">
        <v>2354</v>
      </c>
      <c r="B44" s="560">
        <v>41809</v>
      </c>
    </row>
    <row r="45" spans="1:3">
      <c r="A45" s="559" t="s">
        <v>2355</v>
      </c>
      <c r="B45" s="560">
        <v>41809</v>
      </c>
    </row>
    <row r="46" spans="1:3">
      <c r="A46" s="559" t="s">
        <v>2356</v>
      </c>
      <c r="B46" s="560">
        <v>41809</v>
      </c>
    </row>
    <row r="47" spans="1:3">
      <c r="A47" s="559" t="s">
        <v>2357</v>
      </c>
      <c r="B47" s="560">
        <v>41809</v>
      </c>
    </row>
    <row r="48" spans="1:3">
      <c r="A48" s="559" t="s">
        <v>2358</v>
      </c>
      <c r="B48" s="560">
        <v>41809</v>
      </c>
    </row>
    <row r="49" spans="1:3">
      <c r="A49" s="559" t="s">
        <v>2359</v>
      </c>
      <c r="B49" s="560">
        <v>41809</v>
      </c>
    </row>
    <row r="50" spans="1:3">
      <c r="A50" s="559" t="s">
        <v>2360</v>
      </c>
      <c r="B50" s="560">
        <v>41809</v>
      </c>
    </row>
    <row r="51" spans="1:3">
      <c r="A51" s="559" t="s">
        <v>2361</v>
      </c>
      <c r="B51" s="560">
        <v>41809</v>
      </c>
      <c r="C51" s="561">
        <v>80</v>
      </c>
    </row>
    <row r="52" spans="1:3">
      <c r="A52" s="559" t="s">
        <v>2362</v>
      </c>
      <c r="B52" s="560">
        <v>41809</v>
      </c>
      <c r="C52" s="561">
        <v>40</v>
      </c>
    </row>
    <row r="53" spans="1:3">
      <c r="A53" s="559" t="s">
        <v>2363</v>
      </c>
      <c r="B53" s="560">
        <v>41809</v>
      </c>
    </row>
    <row r="54" spans="1:3">
      <c r="A54" s="559" t="s">
        <v>2364</v>
      </c>
      <c r="B54" s="560">
        <v>41809</v>
      </c>
    </row>
    <row r="55" spans="1:3">
      <c r="A55" s="559" t="s">
        <v>2365</v>
      </c>
      <c r="B55" s="560">
        <v>41809</v>
      </c>
    </row>
    <row r="56" spans="1:3">
      <c r="A56" s="559" t="s">
        <v>2366</v>
      </c>
      <c r="B56" s="560">
        <v>41809</v>
      </c>
    </row>
    <row r="57" spans="1:3">
      <c r="A57" s="559" t="s">
        <v>2367</v>
      </c>
      <c r="B57" s="560">
        <v>41809</v>
      </c>
    </row>
    <row r="58" spans="1:3">
      <c r="A58" s="559" t="s">
        <v>2368</v>
      </c>
      <c r="B58" s="560">
        <v>41809</v>
      </c>
    </row>
    <row r="59" spans="1:3">
      <c r="A59" s="559" t="s">
        <v>2369</v>
      </c>
      <c r="B59" s="560">
        <v>41809</v>
      </c>
    </row>
    <row r="60" spans="1:3">
      <c r="A60" s="559" t="s">
        <v>2370</v>
      </c>
      <c r="B60" s="560">
        <v>41809</v>
      </c>
    </row>
    <row r="61" spans="1:3">
      <c r="A61" s="559" t="s">
        <v>2371</v>
      </c>
      <c r="B61" s="560">
        <v>41809</v>
      </c>
      <c r="C61" s="561">
        <v>300</v>
      </c>
    </row>
    <row r="62" spans="1:3">
      <c r="A62" s="559" t="s">
        <v>2372</v>
      </c>
      <c r="B62" s="560">
        <v>41809</v>
      </c>
    </row>
    <row r="63" spans="1:3">
      <c r="A63" s="559" t="s">
        <v>2373</v>
      </c>
      <c r="B63" s="560">
        <v>41809</v>
      </c>
    </row>
    <row r="64" spans="1:3">
      <c r="A64" s="559" t="s">
        <v>2374</v>
      </c>
      <c r="B64" s="560">
        <v>41809</v>
      </c>
    </row>
    <row r="65" spans="1:3">
      <c r="A65" s="559" t="s">
        <v>2375</v>
      </c>
      <c r="B65" s="560">
        <v>41809</v>
      </c>
    </row>
    <row r="66" spans="1:3">
      <c r="A66" s="559" t="s">
        <v>2376</v>
      </c>
      <c r="B66" s="560">
        <v>41809</v>
      </c>
    </row>
    <row r="67" spans="1:3">
      <c r="A67" s="559" t="s">
        <v>2377</v>
      </c>
      <c r="B67" s="560">
        <v>41809</v>
      </c>
    </row>
    <row r="68" spans="1:3">
      <c r="A68" s="559" t="s">
        <v>2378</v>
      </c>
      <c r="B68" s="560">
        <v>41809</v>
      </c>
    </row>
    <row r="69" spans="1:3">
      <c r="A69" s="559" t="s">
        <v>2379</v>
      </c>
      <c r="B69" s="560">
        <v>41809</v>
      </c>
    </row>
    <row r="70" spans="1:3">
      <c r="A70" s="559" t="s">
        <v>2380</v>
      </c>
      <c r="B70" s="560">
        <v>41809</v>
      </c>
    </row>
    <row r="71" spans="1:3">
      <c r="A71" s="559" t="s">
        <v>2421</v>
      </c>
      <c r="B71" s="560">
        <v>41817</v>
      </c>
    </row>
    <row r="72" spans="1:3">
      <c r="A72" s="559" t="s">
        <v>2422</v>
      </c>
      <c r="B72" s="560">
        <v>41817</v>
      </c>
    </row>
    <row r="73" spans="1:3">
      <c r="A73" s="559" t="s">
        <v>2423</v>
      </c>
      <c r="B73" s="560">
        <v>41817</v>
      </c>
      <c r="C73" s="561">
        <v>350</v>
      </c>
    </row>
    <row r="74" spans="1:3">
      <c r="A74" s="559" t="s">
        <v>2424</v>
      </c>
      <c r="B74" s="560">
        <v>41817</v>
      </c>
      <c r="C74" s="561">
        <v>150</v>
      </c>
    </row>
    <row r="75" spans="1:3">
      <c r="A75" s="559" t="s">
        <v>2425</v>
      </c>
      <c r="B75" s="560">
        <v>41817</v>
      </c>
    </row>
    <row r="76" spans="1:3">
      <c r="A76" s="559" t="s">
        <v>2426</v>
      </c>
      <c r="B76" s="560">
        <v>41817</v>
      </c>
    </row>
    <row r="77" spans="1:3">
      <c r="A77" s="559" t="s">
        <v>2427</v>
      </c>
      <c r="B77" s="560">
        <v>41817</v>
      </c>
    </row>
    <row r="78" spans="1:3">
      <c r="A78" s="559" t="s">
        <v>2428</v>
      </c>
      <c r="B78" s="560">
        <v>41817</v>
      </c>
    </row>
    <row r="79" spans="1:3">
      <c r="A79" s="559" t="s">
        <v>2429</v>
      </c>
      <c r="B79" s="560">
        <v>41817</v>
      </c>
    </row>
    <row r="80" spans="1:3">
      <c r="A80" s="559" t="s">
        <v>2430</v>
      </c>
      <c r="B80" s="560">
        <v>41817</v>
      </c>
    </row>
    <row r="81" spans="1:3">
      <c r="A81" s="559" t="s">
        <v>2431</v>
      </c>
      <c r="B81" s="560">
        <v>41817</v>
      </c>
    </row>
    <row r="82" spans="1:3">
      <c r="A82" s="559" t="s">
        <v>2437</v>
      </c>
      <c r="B82" s="560">
        <v>41822</v>
      </c>
    </row>
    <row r="83" spans="1:3">
      <c r="A83" s="559" t="s">
        <v>2438</v>
      </c>
      <c r="B83" s="560">
        <v>41822</v>
      </c>
      <c r="C83" s="561">
        <v>700</v>
      </c>
    </row>
    <row r="84" spans="1:3">
      <c r="A84" s="559" t="s">
        <v>2439</v>
      </c>
      <c r="B84" s="560">
        <v>41822</v>
      </c>
      <c r="C84" s="561">
        <v>200</v>
      </c>
    </row>
    <row r="85" spans="1:3">
      <c r="A85" s="559" t="s">
        <v>2440</v>
      </c>
      <c r="B85" s="560">
        <v>41822</v>
      </c>
      <c r="C85" s="561">
        <v>200</v>
      </c>
    </row>
    <row r="86" spans="1:3">
      <c r="A86" s="559" t="s">
        <v>2441</v>
      </c>
      <c r="B86" s="560">
        <v>41822</v>
      </c>
    </row>
    <row r="87" spans="1:3">
      <c r="A87" s="559" t="s">
        <v>2442</v>
      </c>
      <c r="B87" s="560">
        <v>41822</v>
      </c>
    </row>
    <row r="88" spans="1:3">
      <c r="A88" s="559" t="s">
        <v>2443</v>
      </c>
      <c r="B88" s="560">
        <v>41822</v>
      </c>
    </row>
    <row r="89" spans="1:3">
      <c r="A89" s="559" t="s">
        <v>2444</v>
      </c>
      <c r="B89" s="560">
        <v>41822</v>
      </c>
    </row>
    <row r="90" spans="1:3">
      <c r="A90" s="559" t="s">
        <v>2445</v>
      </c>
      <c r="B90" s="560">
        <v>41822</v>
      </c>
    </row>
    <row r="91" spans="1:3">
      <c r="A91" s="559" t="s">
        <v>2446</v>
      </c>
      <c r="B91" s="560">
        <v>41822</v>
      </c>
    </row>
    <row r="92" spans="1:3">
      <c r="A92" s="559" t="s">
        <v>2447</v>
      </c>
      <c r="B92" s="560">
        <v>41822</v>
      </c>
    </row>
    <row r="93" spans="1:3">
      <c r="A93" s="559" t="s">
        <v>2461</v>
      </c>
      <c r="B93" s="560">
        <v>41835</v>
      </c>
    </row>
    <row r="94" spans="1:3">
      <c r="A94" s="559" t="s">
        <v>2462</v>
      </c>
      <c r="B94" s="560">
        <v>41835</v>
      </c>
    </row>
    <row r="95" spans="1:3">
      <c r="A95" s="559" t="s">
        <v>2463</v>
      </c>
      <c r="B95" s="560">
        <v>41835</v>
      </c>
    </row>
    <row r="96" spans="1:3">
      <c r="A96" s="559" t="s">
        <v>2464</v>
      </c>
      <c r="B96" s="560">
        <v>41835</v>
      </c>
    </row>
    <row r="97" spans="1:3">
      <c r="A97" s="559" t="s">
        <v>2465</v>
      </c>
      <c r="B97" s="560">
        <v>41835</v>
      </c>
    </row>
    <row r="98" spans="1:3">
      <c r="A98" s="559" t="s">
        <v>2466</v>
      </c>
      <c r="B98" s="560">
        <v>41835</v>
      </c>
    </row>
    <row r="99" spans="1:3">
      <c r="A99" s="559" t="s">
        <v>2467</v>
      </c>
      <c r="B99" s="560">
        <v>41835</v>
      </c>
    </row>
    <row r="100" spans="1:3">
      <c r="A100" s="559" t="s">
        <v>2468</v>
      </c>
      <c r="B100" s="560">
        <v>41835</v>
      </c>
      <c r="C100" s="561">
        <v>100</v>
      </c>
    </row>
    <row r="101" spans="1:3">
      <c r="A101" s="559" t="s">
        <v>2469</v>
      </c>
      <c r="B101" s="560">
        <v>41835</v>
      </c>
    </row>
    <row r="102" spans="1:3">
      <c r="A102" s="559" t="s">
        <v>2470</v>
      </c>
      <c r="B102" s="560">
        <v>41835</v>
      </c>
    </row>
    <row r="103" spans="1:3">
      <c r="A103" s="559" t="s">
        <v>2471</v>
      </c>
      <c r="B103" s="560">
        <v>41835</v>
      </c>
    </row>
    <row r="104" spans="1:3">
      <c r="A104" s="559" t="s">
        <v>2472</v>
      </c>
      <c r="B104" s="560">
        <v>41835</v>
      </c>
    </row>
    <row r="105" spans="1:3">
      <c r="A105" s="559" t="s">
        <v>2473</v>
      </c>
      <c r="B105" s="560">
        <v>41835</v>
      </c>
    </row>
    <row r="106" spans="1:3">
      <c r="A106" s="559" t="s">
        <v>2474</v>
      </c>
      <c r="B106" s="560">
        <v>41835</v>
      </c>
    </row>
    <row r="107" spans="1:3">
      <c r="A107" s="559" t="s">
        <v>2475</v>
      </c>
      <c r="B107" s="560">
        <v>41835</v>
      </c>
    </row>
    <row r="108" spans="1:3">
      <c r="A108" s="559" t="s">
        <v>2476</v>
      </c>
      <c r="B108" s="560">
        <v>41835</v>
      </c>
    </row>
    <row r="109" spans="1:3">
      <c r="A109" s="559" t="s">
        <v>2477</v>
      </c>
      <c r="B109" s="560">
        <v>41835</v>
      </c>
    </row>
    <row r="110" spans="1:3">
      <c r="A110" s="559" t="s">
        <v>2478</v>
      </c>
      <c r="B110" s="560">
        <v>41835</v>
      </c>
    </row>
    <row r="111" spans="1:3">
      <c r="A111" s="559" t="s">
        <v>2479</v>
      </c>
      <c r="B111" s="560">
        <v>41835</v>
      </c>
      <c r="C111" s="561">
        <v>100</v>
      </c>
    </row>
    <row r="112" spans="1:3">
      <c r="A112" s="559" t="s">
        <v>2480</v>
      </c>
      <c r="B112" s="560">
        <v>41835</v>
      </c>
    </row>
    <row r="113" spans="1:3">
      <c r="A113" s="559" t="s">
        <v>2481</v>
      </c>
      <c r="B113" s="560">
        <v>41835</v>
      </c>
    </row>
    <row r="114" spans="1:3">
      <c r="A114" s="559" t="s">
        <v>2482</v>
      </c>
      <c r="B114" s="560">
        <v>41835</v>
      </c>
    </row>
    <row r="115" spans="1:3">
      <c r="A115" s="559" t="s">
        <v>2483</v>
      </c>
      <c r="B115" s="560">
        <v>41835</v>
      </c>
    </row>
    <row r="116" spans="1:3">
      <c r="A116" s="559" t="s">
        <v>2484</v>
      </c>
      <c r="B116" s="560">
        <v>41835</v>
      </c>
    </row>
    <row r="117" spans="1:3">
      <c r="A117" s="559" t="s">
        <v>2485</v>
      </c>
      <c r="B117" s="560">
        <v>41835</v>
      </c>
    </row>
    <row r="118" spans="1:3">
      <c r="A118" s="559" t="s">
        <v>2486</v>
      </c>
      <c r="B118" s="560">
        <v>41835</v>
      </c>
    </row>
    <row r="119" spans="1:3">
      <c r="A119" s="559" t="s">
        <v>2487</v>
      </c>
      <c r="B119" s="560">
        <v>41835</v>
      </c>
    </row>
    <row r="120" spans="1:3">
      <c r="A120" s="559" t="s">
        <v>2488</v>
      </c>
      <c r="B120" s="560">
        <v>41835</v>
      </c>
    </row>
    <row r="121" spans="1:3">
      <c r="A121" s="559" t="s">
        <v>2489</v>
      </c>
      <c r="B121" s="560">
        <v>41835</v>
      </c>
    </row>
    <row r="122" spans="1:3">
      <c r="A122" s="559" t="s">
        <v>2490</v>
      </c>
      <c r="B122" s="560">
        <v>41835</v>
      </c>
    </row>
    <row r="123" spans="1:3">
      <c r="A123" s="559" t="s">
        <v>2491</v>
      </c>
      <c r="B123" s="560">
        <v>41835</v>
      </c>
      <c r="C123" s="561">
        <v>100</v>
      </c>
    </row>
    <row r="124" spans="1:3">
      <c r="A124" s="559" t="s">
        <v>2492</v>
      </c>
      <c r="B124" s="560">
        <v>41835</v>
      </c>
    </row>
    <row r="125" spans="1:3">
      <c r="A125" s="559" t="s">
        <v>2493</v>
      </c>
      <c r="B125" s="560">
        <v>41835</v>
      </c>
    </row>
    <row r="126" spans="1:3">
      <c r="A126" s="559" t="s">
        <v>2494</v>
      </c>
      <c r="B126" s="560">
        <v>41836</v>
      </c>
    </row>
    <row r="127" spans="1:3">
      <c r="A127" s="559" t="s">
        <v>2495</v>
      </c>
      <c r="B127" s="560">
        <v>41836</v>
      </c>
    </row>
    <row r="128" spans="1:3">
      <c r="A128" s="559" t="s">
        <v>2496</v>
      </c>
      <c r="B128" s="560">
        <v>41836</v>
      </c>
      <c r="C128" s="561">
        <v>180</v>
      </c>
    </row>
    <row r="129" spans="1:3">
      <c r="A129" s="559" t="s">
        <v>2497</v>
      </c>
      <c r="B129" s="560">
        <v>41836</v>
      </c>
      <c r="C129" s="561">
        <v>60</v>
      </c>
    </row>
    <row r="130" spans="1:3">
      <c r="A130" s="559" t="s">
        <v>2498</v>
      </c>
      <c r="B130" s="560">
        <v>41836</v>
      </c>
    </row>
    <row r="131" spans="1:3">
      <c r="A131" s="559" t="s">
        <v>2499</v>
      </c>
      <c r="B131" s="560">
        <v>41836</v>
      </c>
    </row>
    <row r="132" spans="1:3">
      <c r="A132" s="559" t="s">
        <v>2500</v>
      </c>
      <c r="B132" s="560">
        <v>41836</v>
      </c>
    </row>
    <row r="133" spans="1:3">
      <c r="A133" s="559" t="s">
        <v>2501</v>
      </c>
      <c r="B133" s="560">
        <v>41836</v>
      </c>
    </row>
    <row r="134" spans="1:3">
      <c r="A134" s="559" t="s">
        <v>2502</v>
      </c>
      <c r="B134" s="560">
        <v>41836</v>
      </c>
    </row>
    <row r="135" spans="1:3">
      <c r="A135" s="559" t="s">
        <v>2503</v>
      </c>
      <c r="B135" s="560">
        <v>41836</v>
      </c>
    </row>
    <row r="136" spans="1:3">
      <c r="A136" s="559" t="s">
        <v>2504</v>
      </c>
      <c r="B136" s="560">
        <v>41836</v>
      </c>
    </row>
    <row r="137" spans="1:3">
      <c r="A137" s="559" t="s">
        <v>2505</v>
      </c>
      <c r="B137" s="560">
        <v>41836</v>
      </c>
    </row>
    <row r="138" spans="1:3">
      <c r="A138" s="559" t="s">
        <v>2506</v>
      </c>
      <c r="B138" s="560">
        <v>41836</v>
      </c>
    </row>
    <row r="139" spans="1:3">
      <c r="A139" s="559" t="s">
        <v>2507</v>
      </c>
      <c r="B139" s="560">
        <v>41836</v>
      </c>
      <c r="C139" s="561">
        <v>180</v>
      </c>
    </row>
    <row r="140" spans="1:3">
      <c r="A140" s="559" t="s">
        <v>2508</v>
      </c>
      <c r="B140" s="560">
        <v>41836</v>
      </c>
      <c r="C140" s="561">
        <v>60</v>
      </c>
    </row>
    <row r="141" spans="1:3">
      <c r="A141" s="559" t="s">
        <v>2509</v>
      </c>
      <c r="B141" s="560">
        <v>41836</v>
      </c>
    </row>
    <row r="142" spans="1:3">
      <c r="A142" s="559" t="s">
        <v>2510</v>
      </c>
      <c r="B142" s="560">
        <v>41836</v>
      </c>
    </row>
    <row r="143" spans="1:3">
      <c r="A143" s="559" t="s">
        <v>2511</v>
      </c>
      <c r="B143" s="560">
        <v>41836</v>
      </c>
    </row>
    <row r="144" spans="1:3">
      <c r="A144" s="559" t="s">
        <v>2512</v>
      </c>
      <c r="B144" s="560">
        <v>41836</v>
      </c>
    </row>
    <row r="145" spans="1:3">
      <c r="A145" s="559" t="s">
        <v>2513</v>
      </c>
      <c r="B145" s="560">
        <v>41836</v>
      </c>
    </row>
    <row r="146" spans="1:3">
      <c r="A146" s="559" t="s">
        <v>2514</v>
      </c>
      <c r="B146" s="560">
        <v>41836</v>
      </c>
    </row>
    <row r="147" spans="1:3">
      <c r="A147" s="559" t="s">
        <v>2515</v>
      </c>
      <c r="B147" s="560">
        <v>41836</v>
      </c>
    </row>
    <row r="148" spans="1:3">
      <c r="A148" s="559" t="s">
        <v>2516</v>
      </c>
      <c r="B148" s="560">
        <v>41836</v>
      </c>
    </row>
    <row r="149" spans="1:3">
      <c r="A149" s="559" t="s">
        <v>2517</v>
      </c>
      <c r="B149" s="560">
        <v>41836</v>
      </c>
    </row>
    <row r="150" spans="1:3">
      <c r="A150" s="559" t="s">
        <v>2518</v>
      </c>
      <c r="B150" s="560">
        <v>41836</v>
      </c>
      <c r="C150" s="561">
        <v>150</v>
      </c>
    </row>
    <row r="151" spans="1:3">
      <c r="A151" s="559" t="s">
        <v>2519</v>
      </c>
      <c r="B151" s="560">
        <v>41836</v>
      </c>
      <c r="C151" s="561">
        <v>70</v>
      </c>
    </row>
    <row r="152" spans="1:3">
      <c r="A152" s="559" t="s">
        <v>2520</v>
      </c>
      <c r="B152" s="560">
        <v>41836</v>
      </c>
    </row>
    <row r="153" spans="1:3">
      <c r="A153" s="559" t="s">
        <v>2521</v>
      </c>
      <c r="B153" s="560">
        <v>41836</v>
      </c>
    </row>
    <row r="154" spans="1:3">
      <c r="A154" s="559" t="s">
        <v>2522</v>
      </c>
      <c r="B154" s="560">
        <v>41836</v>
      </c>
    </row>
    <row r="155" spans="1:3">
      <c r="A155" s="559" t="s">
        <v>2523</v>
      </c>
      <c r="B155" s="560">
        <v>41836</v>
      </c>
    </row>
    <row r="156" spans="1:3">
      <c r="A156" s="559" t="s">
        <v>2524</v>
      </c>
      <c r="B156" s="560">
        <v>41836</v>
      </c>
    </row>
    <row r="157" spans="1:3">
      <c r="A157" s="559" t="s">
        <v>2525</v>
      </c>
      <c r="B157" s="560">
        <v>41836</v>
      </c>
    </row>
    <row r="158" spans="1:3">
      <c r="A158" s="559" t="s">
        <v>2526</v>
      </c>
      <c r="B158" s="560">
        <v>41836</v>
      </c>
    </row>
    <row r="159" spans="1:3">
      <c r="A159" s="559" t="s">
        <v>2530</v>
      </c>
      <c r="B159" s="560">
        <v>41843</v>
      </c>
    </row>
    <row r="160" spans="1:3">
      <c r="A160" s="559" t="s">
        <v>2531</v>
      </c>
      <c r="B160" s="560">
        <v>41843</v>
      </c>
    </row>
    <row r="161" spans="1:3">
      <c r="A161" s="559" t="s">
        <v>2532</v>
      </c>
      <c r="B161" s="560">
        <v>41843</v>
      </c>
      <c r="C161" s="561">
        <v>70</v>
      </c>
    </row>
    <row r="162" spans="1:3">
      <c r="A162" s="559" t="s">
        <v>2533</v>
      </c>
      <c r="B162" s="560">
        <v>41843</v>
      </c>
      <c r="C162" s="561">
        <v>30</v>
      </c>
    </row>
    <row r="163" spans="1:3">
      <c r="A163" s="559" t="s">
        <v>2534</v>
      </c>
      <c r="B163" s="560">
        <v>41843</v>
      </c>
    </row>
    <row r="164" spans="1:3">
      <c r="A164" s="559" t="s">
        <v>2535</v>
      </c>
      <c r="B164" s="560">
        <v>41843</v>
      </c>
    </row>
    <row r="165" spans="1:3">
      <c r="A165" s="559" t="s">
        <v>2536</v>
      </c>
      <c r="B165" s="560">
        <v>41843</v>
      </c>
    </row>
    <row r="166" spans="1:3">
      <c r="A166" s="559" t="s">
        <v>2537</v>
      </c>
      <c r="B166" s="560">
        <v>41843</v>
      </c>
    </row>
    <row r="167" spans="1:3">
      <c r="A167" s="559" t="s">
        <v>2538</v>
      </c>
      <c r="B167" s="560">
        <v>41843</v>
      </c>
    </row>
    <row r="168" spans="1:3">
      <c r="A168" s="559" t="s">
        <v>2539</v>
      </c>
      <c r="B168" s="560">
        <v>41843</v>
      </c>
    </row>
    <row r="169" spans="1:3">
      <c r="A169" s="559" t="s">
        <v>2540</v>
      </c>
      <c r="B169" s="560">
        <v>41843</v>
      </c>
    </row>
    <row r="170" spans="1:3">
      <c r="A170" s="559" t="s">
        <v>2541</v>
      </c>
      <c r="B170" s="560">
        <v>41844</v>
      </c>
    </row>
    <row r="171" spans="1:3">
      <c r="A171" s="559" t="s">
        <v>2542</v>
      </c>
      <c r="B171" s="560">
        <v>41844</v>
      </c>
    </row>
    <row r="172" spans="1:3">
      <c r="A172" s="559" t="s">
        <v>2543</v>
      </c>
      <c r="B172" s="560">
        <v>41844</v>
      </c>
      <c r="C172" s="561">
        <v>80</v>
      </c>
    </row>
    <row r="173" spans="1:3">
      <c r="A173" s="559" t="s">
        <v>2544</v>
      </c>
      <c r="B173" s="560">
        <v>41844</v>
      </c>
      <c r="C173" s="561">
        <v>40</v>
      </c>
    </row>
    <row r="174" spans="1:3">
      <c r="A174" s="559" t="s">
        <v>2545</v>
      </c>
      <c r="B174" s="560">
        <v>41844</v>
      </c>
    </row>
    <row r="175" spans="1:3">
      <c r="A175" s="559" t="s">
        <v>2546</v>
      </c>
      <c r="B175" s="560">
        <v>41844</v>
      </c>
    </row>
    <row r="176" spans="1:3">
      <c r="A176" s="559" t="s">
        <v>2547</v>
      </c>
      <c r="B176" s="560">
        <v>41844</v>
      </c>
    </row>
    <row r="177" spans="1:3">
      <c r="A177" s="559" t="s">
        <v>2548</v>
      </c>
      <c r="B177" s="560">
        <v>41844</v>
      </c>
    </row>
    <row r="178" spans="1:3">
      <c r="A178" s="559" t="s">
        <v>2549</v>
      </c>
      <c r="B178" s="560">
        <v>41844</v>
      </c>
    </row>
    <row r="179" spans="1:3">
      <c r="A179" s="559" t="s">
        <v>2550</v>
      </c>
      <c r="B179" s="560">
        <v>41844</v>
      </c>
    </row>
    <row r="180" spans="1:3">
      <c r="A180" s="559" t="s">
        <v>2551</v>
      </c>
      <c r="B180" s="560">
        <v>41844</v>
      </c>
    </row>
    <row r="181" spans="1:3">
      <c r="A181" s="559" t="s">
        <v>2701</v>
      </c>
      <c r="B181" s="560">
        <v>41849</v>
      </c>
    </row>
    <row r="182" spans="1:3">
      <c r="A182" s="559" t="s">
        <v>2702</v>
      </c>
      <c r="B182" s="560">
        <v>41849</v>
      </c>
    </row>
    <row r="183" spans="1:3">
      <c r="A183" s="559" t="s">
        <v>2703</v>
      </c>
      <c r="B183" s="560">
        <v>41849</v>
      </c>
      <c r="C183" s="561">
        <v>163</v>
      </c>
    </row>
    <row r="184" spans="1:3">
      <c r="A184" s="559" t="s">
        <v>2704</v>
      </c>
      <c r="B184" s="560">
        <v>41849</v>
      </c>
      <c r="C184" s="561">
        <v>137</v>
      </c>
    </row>
    <row r="185" spans="1:3">
      <c r="A185" s="559" t="s">
        <v>2705</v>
      </c>
      <c r="B185" s="560">
        <v>41849</v>
      </c>
    </row>
    <row r="186" spans="1:3">
      <c r="A186" s="559" t="s">
        <v>2706</v>
      </c>
      <c r="B186" s="560">
        <v>41849</v>
      </c>
    </row>
    <row r="187" spans="1:3">
      <c r="A187" s="559" t="s">
        <v>2707</v>
      </c>
      <c r="B187" s="560">
        <v>41849</v>
      </c>
    </row>
    <row r="188" spans="1:3">
      <c r="A188" s="559" t="s">
        <v>2708</v>
      </c>
      <c r="B188" s="560">
        <v>41849</v>
      </c>
    </row>
    <row r="189" spans="1:3">
      <c r="A189" s="559" t="s">
        <v>2709</v>
      </c>
      <c r="B189" s="560">
        <v>41849</v>
      </c>
    </row>
    <row r="190" spans="1:3">
      <c r="A190" s="559" t="s">
        <v>2710</v>
      </c>
      <c r="B190" s="560">
        <v>41849</v>
      </c>
    </row>
    <row r="191" spans="1:3">
      <c r="A191" s="559" t="s">
        <v>2711</v>
      </c>
      <c r="B191" s="560">
        <v>41849</v>
      </c>
    </row>
    <row r="192" spans="1:3">
      <c r="A192" s="559" t="s">
        <v>2712</v>
      </c>
      <c r="B192" s="560">
        <v>41850</v>
      </c>
    </row>
    <row r="193" spans="1:3">
      <c r="A193" s="559" t="s">
        <v>2713</v>
      </c>
      <c r="B193" s="560">
        <v>41850</v>
      </c>
      <c r="C193" s="561">
        <v>700</v>
      </c>
    </row>
    <row r="194" spans="1:3">
      <c r="A194" s="559" t="s">
        <v>2714</v>
      </c>
      <c r="B194" s="560">
        <v>41850</v>
      </c>
      <c r="C194" s="561">
        <v>30</v>
      </c>
    </row>
    <row r="195" spans="1:3">
      <c r="A195" s="559" t="s">
        <v>2715</v>
      </c>
      <c r="B195" s="560">
        <v>41850</v>
      </c>
      <c r="C195" s="561">
        <v>70</v>
      </c>
    </row>
    <row r="196" spans="1:3">
      <c r="A196" s="559" t="s">
        <v>2716</v>
      </c>
      <c r="B196" s="560">
        <v>41850</v>
      </c>
    </row>
    <row r="197" spans="1:3">
      <c r="A197" s="559" t="s">
        <v>2717</v>
      </c>
      <c r="B197" s="560">
        <v>41850</v>
      </c>
    </row>
    <row r="198" spans="1:3">
      <c r="A198" s="559" t="s">
        <v>2718</v>
      </c>
      <c r="B198" s="560">
        <v>41850</v>
      </c>
    </row>
    <row r="199" spans="1:3">
      <c r="A199" s="559" t="s">
        <v>2719</v>
      </c>
      <c r="B199" s="560">
        <v>41850</v>
      </c>
    </row>
    <row r="200" spans="1:3">
      <c r="A200" s="559" t="s">
        <v>2720</v>
      </c>
      <c r="B200" s="560">
        <v>41850</v>
      </c>
    </row>
    <row r="201" spans="1:3">
      <c r="A201" s="559" t="s">
        <v>2721</v>
      </c>
      <c r="B201" s="560">
        <v>41850</v>
      </c>
    </row>
    <row r="202" spans="1:3">
      <c r="A202" s="559" t="s">
        <v>2722</v>
      </c>
      <c r="B202" s="560">
        <v>41850</v>
      </c>
    </row>
    <row r="203" spans="1:3">
      <c r="A203" s="559" t="s">
        <v>2723</v>
      </c>
      <c r="B203" s="560">
        <v>41850</v>
      </c>
    </row>
    <row r="204" spans="1:3">
      <c r="A204" s="559" t="s">
        <v>2724</v>
      </c>
      <c r="B204" s="560">
        <v>41850</v>
      </c>
      <c r="C204" s="561">
        <v>200</v>
      </c>
    </row>
    <row r="205" spans="1:3">
      <c r="A205" s="559" t="s">
        <v>2725</v>
      </c>
      <c r="B205" s="560">
        <v>41850</v>
      </c>
    </row>
    <row r="206" spans="1:3">
      <c r="A206" s="559" t="s">
        <v>2726</v>
      </c>
      <c r="B206" s="560">
        <v>41850</v>
      </c>
    </row>
    <row r="207" spans="1:3">
      <c r="A207" s="559" t="s">
        <v>2727</v>
      </c>
      <c r="B207" s="560">
        <v>41850</v>
      </c>
    </row>
    <row r="208" spans="1:3">
      <c r="A208" s="559" t="s">
        <v>2728</v>
      </c>
      <c r="B208" s="560">
        <v>41850</v>
      </c>
    </row>
    <row r="209" spans="1:3">
      <c r="A209" s="559" t="s">
        <v>2729</v>
      </c>
      <c r="B209" s="560">
        <v>41850</v>
      </c>
    </row>
    <row r="210" spans="1:3">
      <c r="A210" s="559" t="s">
        <v>2730</v>
      </c>
      <c r="B210" s="560">
        <v>41850</v>
      </c>
    </row>
    <row r="211" spans="1:3">
      <c r="A211" s="559" t="s">
        <v>2731</v>
      </c>
      <c r="B211" s="560">
        <v>41850</v>
      </c>
    </row>
    <row r="212" spans="1:3">
      <c r="A212" s="559" t="s">
        <v>2732</v>
      </c>
      <c r="B212" s="560">
        <v>41850</v>
      </c>
    </row>
    <row r="213" spans="1:3">
      <c r="A213" s="559" t="s">
        <v>2733</v>
      </c>
      <c r="B213" s="560">
        <v>41850</v>
      </c>
    </row>
    <row r="214" spans="1:3">
      <c r="A214" s="559" t="s">
        <v>2734</v>
      </c>
      <c r="B214" s="560">
        <v>41850</v>
      </c>
    </row>
    <row r="215" spans="1:3">
      <c r="A215" s="559" t="s">
        <v>2735</v>
      </c>
      <c r="B215" s="560">
        <v>41850</v>
      </c>
    </row>
    <row r="216" spans="1:3">
      <c r="A216" s="559" t="s">
        <v>2736</v>
      </c>
      <c r="B216" s="560">
        <v>41850</v>
      </c>
      <c r="C216" s="561">
        <v>250</v>
      </c>
    </row>
    <row r="217" spans="1:3">
      <c r="A217" s="559" t="s">
        <v>2737</v>
      </c>
      <c r="B217" s="560">
        <v>41850</v>
      </c>
      <c r="C217" s="561">
        <v>150</v>
      </c>
    </row>
    <row r="218" spans="1:3">
      <c r="A218" s="559" t="s">
        <v>2738</v>
      </c>
      <c r="B218" s="560">
        <v>41850</v>
      </c>
    </row>
    <row r="219" spans="1:3">
      <c r="A219" s="559" t="s">
        <v>2739</v>
      </c>
      <c r="B219" s="560">
        <v>41850</v>
      </c>
    </row>
    <row r="220" spans="1:3">
      <c r="A220" s="559" t="s">
        <v>2740</v>
      </c>
      <c r="B220" s="560">
        <v>41850</v>
      </c>
    </row>
    <row r="221" spans="1:3">
      <c r="A221" s="559" t="s">
        <v>2741</v>
      </c>
      <c r="B221" s="560">
        <v>41850</v>
      </c>
    </row>
    <row r="222" spans="1:3">
      <c r="A222" s="559" t="s">
        <v>2742</v>
      </c>
      <c r="B222" s="560">
        <v>41850</v>
      </c>
    </row>
    <row r="223" spans="1:3">
      <c r="A223" s="559" t="s">
        <v>2743</v>
      </c>
      <c r="B223" s="560">
        <v>41850</v>
      </c>
    </row>
    <row r="224" spans="1:3">
      <c r="A224" s="559" t="s">
        <v>2744</v>
      </c>
      <c r="B224" s="560">
        <v>41850</v>
      </c>
    </row>
    <row r="225" spans="1:3">
      <c r="A225" s="559" t="s">
        <v>2745</v>
      </c>
      <c r="B225" s="560">
        <v>41850</v>
      </c>
    </row>
    <row r="226" spans="1:3">
      <c r="A226" s="559" t="s">
        <v>2746</v>
      </c>
      <c r="B226" s="560">
        <v>41850</v>
      </c>
    </row>
    <row r="227" spans="1:3">
      <c r="A227" s="559" t="s">
        <v>2747</v>
      </c>
      <c r="B227" s="560">
        <v>41850</v>
      </c>
      <c r="C227" s="561">
        <v>250</v>
      </c>
    </row>
    <row r="228" spans="1:3">
      <c r="A228" s="559" t="s">
        <v>2748</v>
      </c>
      <c r="B228" s="560">
        <v>41850</v>
      </c>
      <c r="C228" s="561">
        <v>150</v>
      </c>
    </row>
    <row r="229" spans="1:3">
      <c r="A229" s="559" t="s">
        <v>2749</v>
      </c>
      <c r="B229" s="560">
        <v>41850</v>
      </c>
    </row>
    <row r="230" spans="1:3">
      <c r="A230" s="559" t="s">
        <v>2750</v>
      </c>
      <c r="B230" s="560">
        <v>41850</v>
      </c>
    </row>
    <row r="231" spans="1:3">
      <c r="A231" s="559" t="s">
        <v>2751</v>
      </c>
      <c r="B231" s="560">
        <v>41850</v>
      </c>
    </row>
    <row r="232" spans="1:3">
      <c r="A232" s="559" t="s">
        <v>2752</v>
      </c>
      <c r="B232" s="560">
        <v>41850</v>
      </c>
    </row>
    <row r="233" spans="1:3">
      <c r="A233" s="559" t="s">
        <v>2753</v>
      </c>
      <c r="B233" s="560">
        <v>41850</v>
      </c>
    </row>
    <row r="234" spans="1:3">
      <c r="A234" s="559" t="s">
        <v>2754</v>
      </c>
      <c r="B234" s="560">
        <v>41850</v>
      </c>
    </row>
    <row r="235" spans="1:3">
      <c r="A235" s="559" t="s">
        <v>2755</v>
      </c>
      <c r="B235" s="560">
        <v>41850</v>
      </c>
    </row>
    <row r="236" spans="1:3">
      <c r="A236" s="559" t="s">
        <v>2756</v>
      </c>
      <c r="B236" s="560">
        <v>41851</v>
      </c>
    </row>
    <row r="237" spans="1:3">
      <c r="A237" s="559" t="s">
        <v>2757</v>
      </c>
      <c r="B237" s="560">
        <v>41851</v>
      </c>
    </row>
    <row r="238" spans="1:3">
      <c r="A238" s="559" t="s">
        <v>2758</v>
      </c>
      <c r="B238" s="560">
        <v>41851</v>
      </c>
      <c r="C238" s="561">
        <v>153</v>
      </c>
    </row>
    <row r="239" spans="1:3">
      <c r="A239" s="559" t="s">
        <v>2759</v>
      </c>
      <c r="B239" s="560">
        <v>41851</v>
      </c>
      <c r="C239" s="561">
        <v>153</v>
      </c>
    </row>
    <row r="240" spans="1:3">
      <c r="A240" s="559" t="s">
        <v>2760</v>
      </c>
      <c r="B240" s="560">
        <v>41851</v>
      </c>
    </row>
    <row r="241" spans="1:3">
      <c r="A241" s="559" t="s">
        <v>2761</v>
      </c>
      <c r="B241" s="560">
        <v>41851</v>
      </c>
    </row>
    <row r="242" spans="1:3">
      <c r="A242" s="559" t="s">
        <v>2762</v>
      </c>
      <c r="B242" s="560">
        <v>41851</v>
      </c>
    </row>
    <row r="243" spans="1:3">
      <c r="A243" s="559" t="s">
        <v>2763</v>
      </c>
      <c r="B243" s="560">
        <v>41851</v>
      </c>
    </row>
    <row r="244" spans="1:3">
      <c r="A244" s="559" t="s">
        <v>2764</v>
      </c>
      <c r="B244" s="560">
        <v>41851</v>
      </c>
    </row>
    <row r="245" spans="1:3">
      <c r="A245" s="559" t="s">
        <v>2765</v>
      </c>
      <c r="B245" s="560">
        <v>41851</v>
      </c>
    </row>
    <row r="246" spans="1:3">
      <c r="A246" s="559" t="s">
        <v>2766</v>
      </c>
      <c r="B246" s="560">
        <v>41851</v>
      </c>
    </row>
    <row r="247" spans="1:3">
      <c r="A247" s="559" t="s">
        <v>2767</v>
      </c>
      <c r="B247" s="560">
        <v>41851</v>
      </c>
    </row>
    <row r="248" spans="1:3">
      <c r="A248" s="559" t="s">
        <v>2768</v>
      </c>
      <c r="B248" s="560">
        <v>41851</v>
      </c>
    </row>
    <row r="249" spans="1:3">
      <c r="A249" s="559" t="s">
        <v>2769</v>
      </c>
      <c r="B249" s="560">
        <v>41851</v>
      </c>
      <c r="C249" s="561">
        <v>150</v>
      </c>
    </row>
    <row r="250" spans="1:3">
      <c r="A250" s="559" t="s">
        <v>2770</v>
      </c>
      <c r="B250" s="560">
        <v>41851</v>
      </c>
      <c r="C250" s="561">
        <v>151</v>
      </c>
    </row>
    <row r="251" spans="1:3">
      <c r="A251" s="559" t="s">
        <v>2771</v>
      </c>
      <c r="B251" s="560">
        <v>41851</v>
      </c>
    </row>
    <row r="252" spans="1:3">
      <c r="A252" s="559" t="s">
        <v>2772</v>
      </c>
      <c r="B252" s="560">
        <v>41851</v>
      </c>
    </row>
    <row r="253" spans="1:3">
      <c r="A253" s="559" t="s">
        <v>2773</v>
      </c>
      <c r="B253" s="560">
        <v>41851</v>
      </c>
    </row>
    <row r="254" spans="1:3">
      <c r="A254" s="559" t="s">
        <v>2774</v>
      </c>
      <c r="B254" s="560">
        <v>41851</v>
      </c>
    </row>
    <row r="255" spans="1:3">
      <c r="A255" s="559" t="s">
        <v>2775</v>
      </c>
      <c r="B255" s="560">
        <v>41851</v>
      </c>
    </row>
    <row r="256" spans="1:3">
      <c r="A256" s="559" t="s">
        <v>2776</v>
      </c>
      <c r="B256" s="560">
        <v>41851</v>
      </c>
    </row>
    <row r="257" spans="1:3">
      <c r="A257" s="559" t="s">
        <v>2777</v>
      </c>
      <c r="B257" s="560">
        <v>41851</v>
      </c>
    </row>
    <row r="258" spans="1:3">
      <c r="A258" s="559" t="s">
        <v>2778</v>
      </c>
      <c r="B258" s="560">
        <v>41851</v>
      </c>
    </row>
    <row r="259" spans="1:3">
      <c r="A259" s="559" t="s">
        <v>2779</v>
      </c>
      <c r="B259" s="560">
        <v>41851</v>
      </c>
    </row>
    <row r="260" spans="1:3">
      <c r="A260" s="559" t="s">
        <v>2780</v>
      </c>
      <c r="B260" s="560">
        <v>41851</v>
      </c>
      <c r="C260" s="561">
        <v>153</v>
      </c>
    </row>
    <row r="261" spans="1:3">
      <c r="A261" s="559" t="s">
        <v>2781</v>
      </c>
      <c r="B261" s="560">
        <v>41851</v>
      </c>
      <c r="C261" s="561">
        <v>152</v>
      </c>
    </row>
    <row r="262" spans="1:3">
      <c r="A262" s="559" t="s">
        <v>2782</v>
      </c>
      <c r="B262" s="560">
        <v>41851</v>
      </c>
    </row>
    <row r="263" spans="1:3">
      <c r="A263" s="559" t="s">
        <v>2783</v>
      </c>
      <c r="B263" s="560">
        <v>41851</v>
      </c>
    </row>
    <row r="264" spans="1:3">
      <c r="A264" s="559" t="s">
        <v>2784</v>
      </c>
      <c r="B264" s="560">
        <v>41851</v>
      </c>
    </row>
    <row r="265" spans="1:3">
      <c r="A265" s="559" t="s">
        <v>2785</v>
      </c>
      <c r="B265" s="560">
        <v>41851</v>
      </c>
    </row>
    <row r="266" spans="1:3">
      <c r="A266" s="559" t="s">
        <v>2786</v>
      </c>
      <c r="B266" s="560">
        <v>41851</v>
      </c>
    </row>
    <row r="267" spans="1:3">
      <c r="A267" s="559" t="s">
        <v>2787</v>
      </c>
      <c r="B267" s="560">
        <v>41851</v>
      </c>
    </row>
    <row r="268" spans="1:3">
      <c r="A268" s="559" t="s">
        <v>2788</v>
      </c>
      <c r="B268" s="560">
        <v>41851</v>
      </c>
    </row>
    <row r="269" spans="1:3">
      <c r="A269" s="559" t="s">
        <v>2789</v>
      </c>
      <c r="B269" s="560">
        <v>41851</v>
      </c>
    </row>
    <row r="270" spans="1:3">
      <c r="A270" s="559" t="s">
        <v>2790</v>
      </c>
      <c r="B270" s="560">
        <v>41851</v>
      </c>
    </row>
    <row r="271" spans="1:3">
      <c r="A271" s="559" t="s">
        <v>2791</v>
      </c>
      <c r="B271" s="560">
        <v>41851</v>
      </c>
      <c r="C271" s="561">
        <v>153</v>
      </c>
    </row>
    <row r="272" spans="1:3">
      <c r="A272" s="559" t="s">
        <v>2792</v>
      </c>
      <c r="B272" s="560">
        <v>41851</v>
      </c>
      <c r="C272" s="561">
        <v>151</v>
      </c>
    </row>
    <row r="273" spans="1:3">
      <c r="A273" s="559" t="s">
        <v>2793</v>
      </c>
      <c r="B273" s="560">
        <v>41851</v>
      </c>
    </row>
    <row r="274" spans="1:3">
      <c r="A274" s="559" t="s">
        <v>2794</v>
      </c>
      <c r="B274" s="560">
        <v>41851</v>
      </c>
    </row>
    <row r="275" spans="1:3">
      <c r="A275" s="559" t="s">
        <v>2795</v>
      </c>
      <c r="B275" s="560">
        <v>41851</v>
      </c>
    </row>
    <row r="276" spans="1:3">
      <c r="A276" s="559" t="s">
        <v>2796</v>
      </c>
      <c r="B276" s="560">
        <v>41851</v>
      </c>
    </row>
    <row r="277" spans="1:3">
      <c r="A277" s="559" t="s">
        <v>2797</v>
      </c>
      <c r="B277" s="560">
        <v>41851</v>
      </c>
    </row>
    <row r="278" spans="1:3">
      <c r="A278" s="559" t="s">
        <v>2798</v>
      </c>
      <c r="B278" s="560">
        <v>41851</v>
      </c>
    </row>
    <row r="279" spans="1:3">
      <c r="A279" s="559" t="s">
        <v>2799</v>
      </c>
      <c r="B279" s="560">
        <v>41851</v>
      </c>
    </row>
    <row r="280" spans="1:3">
      <c r="A280" s="559" t="s">
        <v>2800</v>
      </c>
      <c r="B280" s="560">
        <v>41851</v>
      </c>
    </row>
    <row r="281" spans="1:3">
      <c r="A281" s="559" t="s">
        <v>2801</v>
      </c>
      <c r="B281" s="560">
        <v>41851</v>
      </c>
    </row>
    <row r="282" spans="1:3">
      <c r="A282" s="559" t="s">
        <v>2802</v>
      </c>
      <c r="B282" s="560">
        <v>41851</v>
      </c>
      <c r="C282" s="561">
        <v>146</v>
      </c>
    </row>
    <row r="283" spans="1:3">
      <c r="A283" s="559" t="s">
        <v>2803</v>
      </c>
      <c r="B283" s="560">
        <v>41851</v>
      </c>
      <c r="C283" s="561">
        <v>150</v>
      </c>
    </row>
    <row r="284" spans="1:3">
      <c r="A284" s="559" t="s">
        <v>2804</v>
      </c>
      <c r="B284" s="560">
        <v>41851</v>
      </c>
    </row>
    <row r="285" spans="1:3">
      <c r="A285" s="559" t="s">
        <v>2805</v>
      </c>
      <c r="B285" s="560">
        <v>41851</v>
      </c>
    </row>
    <row r="286" spans="1:3">
      <c r="A286" s="559" t="s">
        <v>2806</v>
      </c>
      <c r="B286" s="560">
        <v>41851</v>
      </c>
    </row>
    <row r="287" spans="1:3">
      <c r="A287" s="559" t="s">
        <v>2807</v>
      </c>
      <c r="B287" s="560">
        <v>41851</v>
      </c>
    </row>
    <row r="288" spans="1:3">
      <c r="A288" s="559" t="s">
        <v>2808</v>
      </c>
      <c r="B288" s="560">
        <v>41851</v>
      </c>
    </row>
    <row r="289" spans="1:3">
      <c r="A289" s="559" t="s">
        <v>2809</v>
      </c>
      <c r="B289" s="560">
        <v>41851</v>
      </c>
    </row>
    <row r="290" spans="1:3">
      <c r="A290" s="559" t="s">
        <v>2810</v>
      </c>
      <c r="B290" s="560">
        <v>41851</v>
      </c>
    </row>
    <row r="291" spans="1:3">
      <c r="A291" s="559" t="s">
        <v>2811</v>
      </c>
      <c r="B291" s="560">
        <v>41851</v>
      </c>
    </row>
    <row r="292" spans="1:3">
      <c r="A292" s="559" t="s">
        <v>2812</v>
      </c>
      <c r="B292" s="560">
        <v>41851</v>
      </c>
    </row>
    <row r="293" spans="1:3">
      <c r="A293" s="559" t="s">
        <v>2813</v>
      </c>
      <c r="B293" s="560">
        <v>41851</v>
      </c>
      <c r="C293" s="561">
        <v>151</v>
      </c>
    </row>
    <row r="294" spans="1:3">
      <c r="A294" s="559" t="s">
        <v>2814</v>
      </c>
      <c r="B294" s="560">
        <v>41851</v>
      </c>
      <c r="C294" s="561">
        <v>153</v>
      </c>
    </row>
    <row r="295" spans="1:3">
      <c r="A295" s="559" t="s">
        <v>2815</v>
      </c>
      <c r="B295" s="560">
        <v>41851</v>
      </c>
    </row>
    <row r="296" spans="1:3">
      <c r="A296" s="559" t="s">
        <v>2816</v>
      </c>
      <c r="B296" s="560">
        <v>41851</v>
      </c>
    </row>
    <row r="297" spans="1:3">
      <c r="A297" s="559" t="s">
        <v>2817</v>
      </c>
      <c r="B297" s="560">
        <v>41851</v>
      </c>
    </row>
    <row r="298" spans="1:3">
      <c r="A298" s="559" t="s">
        <v>2818</v>
      </c>
      <c r="B298" s="560">
        <v>41851</v>
      </c>
    </row>
    <row r="299" spans="1:3">
      <c r="A299" s="559" t="s">
        <v>2819</v>
      </c>
      <c r="B299" s="560">
        <v>41851</v>
      </c>
    </row>
    <row r="300" spans="1:3">
      <c r="A300" s="559" t="s">
        <v>2820</v>
      </c>
      <c r="B300" s="560">
        <v>41851</v>
      </c>
    </row>
    <row r="301" spans="1:3">
      <c r="A301" s="559" t="s">
        <v>2821</v>
      </c>
      <c r="B301" s="560">
        <v>41851</v>
      </c>
    </row>
    <row r="302" spans="1:3">
      <c r="A302" s="559" t="s">
        <v>2843</v>
      </c>
      <c r="B302" s="560">
        <v>41855</v>
      </c>
    </row>
    <row r="303" spans="1:3">
      <c r="A303" s="559" t="s">
        <v>2844</v>
      </c>
      <c r="B303" s="560">
        <v>41855</v>
      </c>
      <c r="C303" s="561">
        <v>350</v>
      </c>
    </row>
    <row r="304" spans="1:3">
      <c r="A304" s="559" t="s">
        <v>2845</v>
      </c>
      <c r="B304" s="560">
        <v>41855</v>
      </c>
      <c r="C304" s="561">
        <v>80</v>
      </c>
    </row>
    <row r="305" spans="1:3">
      <c r="A305" s="559" t="s">
        <v>2846</v>
      </c>
      <c r="B305" s="560">
        <v>41855</v>
      </c>
      <c r="C305" s="561">
        <v>40</v>
      </c>
    </row>
    <row r="306" spans="1:3">
      <c r="A306" s="559" t="s">
        <v>2847</v>
      </c>
      <c r="B306" s="560">
        <v>41855</v>
      </c>
    </row>
    <row r="307" spans="1:3">
      <c r="A307" s="559" t="s">
        <v>2848</v>
      </c>
      <c r="B307" s="560">
        <v>41855</v>
      </c>
    </row>
    <row r="308" spans="1:3">
      <c r="A308" s="559" t="s">
        <v>2849</v>
      </c>
      <c r="B308" s="560">
        <v>41855</v>
      </c>
    </row>
    <row r="309" spans="1:3">
      <c r="A309" s="559" t="s">
        <v>2850</v>
      </c>
      <c r="B309" s="560">
        <v>41855</v>
      </c>
    </row>
    <row r="310" spans="1:3">
      <c r="A310" s="559" t="s">
        <v>2851</v>
      </c>
      <c r="B310" s="560">
        <v>41855</v>
      </c>
    </row>
    <row r="311" spans="1:3">
      <c r="A311" s="559" t="s">
        <v>2852</v>
      </c>
      <c r="B311" s="560">
        <v>41855</v>
      </c>
    </row>
    <row r="312" spans="1:3">
      <c r="A312" s="559" t="s">
        <v>2853</v>
      </c>
      <c r="B312" s="560">
        <v>41855</v>
      </c>
    </row>
    <row r="313" spans="1:3">
      <c r="A313" s="559" t="s">
        <v>2854</v>
      </c>
      <c r="B313" s="560">
        <v>41855</v>
      </c>
    </row>
    <row r="314" spans="1:3">
      <c r="A314" s="559" t="s">
        <v>2855</v>
      </c>
      <c r="B314" s="560">
        <v>41855</v>
      </c>
    </row>
    <row r="315" spans="1:3">
      <c r="A315" s="559" t="s">
        <v>2856</v>
      </c>
      <c r="B315" s="560">
        <v>41855</v>
      </c>
      <c r="C315" s="561">
        <v>250</v>
      </c>
    </row>
    <row r="316" spans="1:3">
      <c r="A316" s="559" t="s">
        <v>2857</v>
      </c>
      <c r="B316" s="560">
        <v>41855</v>
      </c>
      <c r="C316" s="561">
        <v>150</v>
      </c>
    </row>
    <row r="317" spans="1:3">
      <c r="A317" s="559" t="s">
        <v>2858</v>
      </c>
      <c r="B317" s="560">
        <v>41855</v>
      </c>
    </row>
    <row r="318" spans="1:3">
      <c r="A318" s="559" t="s">
        <v>2859</v>
      </c>
      <c r="B318" s="560">
        <v>41855</v>
      </c>
    </row>
    <row r="319" spans="1:3">
      <c r="A319" s="559" t="s">
        <v>2860</v>
      </c>
      <c r="B319" s="560">
        <v>41855</v>
      </c>
    </row>
    <row r="320" spans="1:3">
      <c r="A320" s="559" t="s">
        <v>2861</v>
      </c>
      <c r="B320" s="560">
        <v>41855</v>
      </c>
    </row>
    <row r="321" spans="1:3">
      <c r="A321" s="559" t="s">
        <v>2862</v>
      </c>
      <c r="B321" s="560">
        <v>41855</v>
      </c>
    </row>
    <row r="322" spans="1:3">
      <c r="A322" s="559" t="s">
        <v>2863</v>
      </c>
      <c r="B322" s="560">
        <v>41855</v>
      </c>
    </row>
    <row r="323" spans="1:3">
      <c r="A323" s="559" t="s">
        <v>2864</v>
      </c>
      <c r="B323" s="560">
        <v>41855</v>
      </c>
    </row>
    <row r="324" spans="1:3">
      <c r="A324" s="559" t="s">
        <v>2865</v>
      </c>
      <c r="B324" s="560">
        <v>41855</v>
      </c>
    </row>
    <row r="325" spans="1:3">
      <c r="A325" s="559" t="s">
        <v>2866</v>
      </c>
      <c r="B325" s="560">
        <v>41855</v>
      </c>
      <c r="C325" s="561">
        <v>300</v>
      </c>
    </row>
    <row r="326" spans="1:3">
      <c r="A326" s="559" t="s">
        <v>2867</v>
      </c>
      <c r="B326" s="560">
        <v>41855</v>
      </c>
      <c r="C326" s="561">
        <v>250</v>
      </c>
    </row>
    <row r="327" spans="1:3">
      <c r="A327" s="559" t="s">
        <v>2868</v>
      </c>
      <c r="B327" s="560">
        <v>41855</v>
      </c>
      <c r="C327" s="561">
        <v>150</v>
      </c>
    </row>
    <row r="328" spans="1:3">
      <c r="A328" s="559" t="s">
        <v>2869</v>
      </c>
      <c r="B328" s="560">
        <v>41855</v>
      </c>
    </row>
    <row r="329" spans="1:3">
      <c r="A329" s="559" t="s">
        <v>2870</v>
      </c>
      <c r="B329" s="560">
        <v>41855</v>
      </c>
    </row>
    <row r="330" spans="1:3">
      <c r="A330" s="559" t="s">
        <v>2871</v>
      </c>
      <c r="B330" s="560">
        <v>41855</v>
      </c>
    </row>
    <row r="331" spans="1:3">
      <c r="A331" s="559" t="s">
        <v>2872</v>
      </c>
      <c r="B331" s="560">
        <v>41855</v>
      </c>
    </row>
    <row r="332" spans="1:3">
      <c r="A332" s="559" t="s">
        <v>2873</v>
      </c>
      <c r="B332" s="560">
        <v>41855</v>
      </c>
    </row>
    <row r="333" spans="1:3">
      <c r="A333" s="559" t="s">
        <v>2874</v>
      </c>
      <c r="B333" s="560">
        <v>41855</v>
      </c>
    </row>
    <row r="334" spans="1:3">
      <c r="A334" s="559" t="s">
        <v>2875</v>
      </c>
      <c r="B334" s="560">
        <v>41855</v>
      </c>
    </row>
    <row r="335" spans="1:3">
      <c r="A335" s="559" t="s">
        <v>2876</v>
      </c>
      <c r="B335" s="560">
        <v>41855</v>
      </c>
    </row>
    <row r="336" spans="1:3">
      <c r="A336" s="559" t="s">
        <v>2877</v>
      </c>
      <c r="B336" s="560">
        <v>41855</v>
      </c>
      <c r="C336" s="561">
        <v>249</v>
      </c>
    </row>
    <row r="337" spans="1:3">
      <c r="A337" s="559" t="s">
        <v>2878</v>
      </c>
      <c r="B337" s="560">
        <v>41855</v>
      </c>
      <c r="C337" s="561">
        <v>199</v>
      </c>
    </row>
    <row r="338" spans="1:3">
      <c r="A338" s="559" t="s">
        <v>2879</v>
      </c>
      <c r="B338" s="560">
        <v>41855</v>
      </c>
      <c r="C338" s="561">
        <v>100</v>
      </c>
    </row>
    <row r="339" spans="1:3">
      <c r="A339" s="559" t="s">
        <v>2880</v>
      </c>
      <c r="B339" s="560">
        <v>41855</v>
      </c>
    </row>
    <row r="340" spans="1:3">
      <c r="A340" s="559" t="s">
        <v>2881</v>
      </c>
      <c r="B340" s="560">
        <v>41855</v>
      </c>
    </row>
    <row r="341" spans="1:3">
      <c r="A341" s="559" t="s">
        <v>2882</v>
      </c>
      <c r="B341" s="560">
        <v>41855</v>
      </c>
    </row>
    <row r="342" spans="1:3">
      <c r="A342" s="559" t="s">
        <v>2883</v>
      </c>
      <c r="B342" s="560">
        <v>41855</v>
      </c>
    </row>
    <row r="343" spans="1:3">
      <c r="A343" s="559" t="s">
        <v>2884</v>
      </c>
      <c r="B343" s="560">
        <v>41855</v>
      </c>
    </row>
    <row r="344" spans="1:3">
      <c r="A344" s="559" t="s">
        <v>2885</v>
      </c>
      <c r="B344" s="560">
        <v>41855</v>
      </c>
    </row>
    <row r="345" spans="1:3">
      <c r="A345" s="559" t="s">
        <v>2886</v>
      </c>
      <c r="B345" s="560">
        <v>41855</v>
      </c>
    </row>
    <row r="346" spans="1:3">
      <c r="A346" s="559" t="s">
        <v>2887</v>
      </c>
      <c r="B346" s="560">
        <v>41855</v>
      </c>
    </row>
    <row r="347" spans="1:3">
      <c r="A347" s="559" t="s">
        <v>2888</v>
      </c>
      <c r="B347" s="560">
        <v>41855</v>
      </c>
      <c r="C347" s="561">
        <v>250</v>
      </c>
    </row>
    <row r="348" spans="1:3">
      <c r="A348" s="559" t="s">
        <v>2889</v>
      </c>
      <c r="B348" s="560">
        <v>41855</v>
      </c>
      <c r="C348" s="561">
        <v>80</v>
      </c>
    </row>
    <row r="349" spans="1:3">
      <c r="A349" s="559" t="s">
        <v>2890</v>
      </c>
      <c r="B349" s="560">
        <v>41855</v>
      </c>
    </row>
    <row r="350" spans="1:3">
      <c r="A350" s="559" t="s">
        <v>2891</v>
      </c>
      <c r="B350" s="560">
        <v>41855</v>
      </c>
    </row>
    <row r="351" spans="1:3">
      <c r="A351" s="559" t="s">
        <v>2892</v>
      </c>
      <c r="B351" s="560">
        <v>41855</v>
      </c>
    </row>
    <row r="352" spans="1:3">
      <c r="A352" s="559" t="s">
        <v>2893</v>
      </c>
      <c r="B352" s="560">
        <v>41855</v>
      </c>
    </row>
    <row r="353" spans="1:3">
      <c r="A353" s="559" t="s">
        <v>2894</v>
      </c>
      <c r="B353" s="560">
        <v>41855</v>
      </c>
    </row>
    <row r="354" spans="1:3">
      <c r="A354" s="559" t="s">
        <v>2895</v>
      </c>
      <c r="B354" s="560">
        <v>41855</v>
      </c>
    </row>
    <row r="355" spans="1:3">
      <c r="A355" s="559" t="s">
        <v>2896</v>
      </c>
      <c r="B355" s="560">
        <v>41855</v>
      </c>
    </row>
    <row r="356" spans="1:3">
      <c r="A356" s="559" t="s">
        <v>2897</v>
      </c>
      <c r="B356" s="560">
        <v>41855</v>
      </c>
    </row>
    <row r="357" spans="1:3">
      <c r="A357" s="559" t="s">
        <v>2898</v>
      </c>
      <c r="B357" s="560">
        <v>41855</v>
      </c>
    </row>
    <row r="358" spans="1:3">
      <c r="A358" s="559" t="s">
        <v>2899</v>
      </c>
      <c r="B358" s="560">
        <v>41855</v>
      </c>
    </row>
    <row r="359" spans="1:3">
      <c r="A359" s="559" t="s">
        <v>2900</v>
      </c>
      <c r="B359" s="560">
        <v>41855</v>
      </c>
      <c r="C359" s="561">
        <v>40</v>
      </c>
    </row>
    <row r="360" spans="1:3">
      <c r="A360" s="559" t="s">
        <v>2901</v>
      </c>
      <c r="B360" s="560">
        <v>41855</v>
      </c>
      <c r="C360" s="561">
        <v>40</v>
      </c>
    </row>
    <row r="361" spans="1:3">
      <c r="A361" s="559" t="s">
        <v>2902</v>
      </c>
      <c r="B361" s="560">
        <v>41855</v>
      </c>
    </row>
    <row r="362" spans="1:3">
      <c r="A362" s="559" t="s">
        <v>2903</v>
      </c>
      <c r="B362" s="560">
        <v>41855</v>
      </c>
    </row>
    <row r="363" spans="1:3">
      <c r="A363" s="559" t="s">
        <v>2904</v>
      </c>
      <c r="B363" s="560">
        <v>41855</v>
      </c>
    </row>
    <row r="364" spans="1:3">
      <c r="A364" s="559" t="s">
        <v>2905</v>
      </c>
      <c r="B364" s="560">
        <v>41855</v>
      </c>
    </row>
    <row r="365" spans="1:3">
      <c r="A365" s="559" t="s">
        <v>2906</v>
      </c>
      <c r="B365" s="560">
        <v>41855</v>
      </c>
    </row>
    <row r="366" spans="1:3">
      <c r="A366" s="559" t="s">
        <v>2907</v>
      </c>
      <c r="B366" s="560">
        <v>41855</v>
      </c>
    </row>
    <row r="367" spans="1:3">
      <c r="A367" s="559" t="s">
        <v>2908</v>
      </c>
      <c r="B367" s="560">
        <v>41855</v>
      </c>
    </row>
    <row r="368" spans="1:3">
      <c r="A368" s="559" t="s">
        <v>2909</v>
      </c>
      <c r="B368" s="560">
        <v>41859</v>
      </c>
    </row>
    <row r="369" spans="1:3">
      <c r="A369" s="559" t="s">
        <v>2910</v>
      </c>
      <c r="B369" s="560">
        <v>41859</v>
      </c>
      <c r="C369" s="561">
        <v>219</v>
      </c>
    </row>
    <row r="370" spans="1:3">
      <c r="A370" s="559" t="s">
        <v>2911</v>
      </c>
      <c r="B370" s="560">
        <v>41859</v>
      </c>
      <c r="C370" s="561">
        <v>174</v>
      </c>
    </row>
    <row r="371" spans="1:3">
      <c r="A371" s="559" t="s">
        <v>2912</v>
      </c>
      <c r="B371" s="560">
        <v>41859</v>
      </c>
      <c r="C371" s="561">
        <v>128</v>
      </c>
    </row>
    <row r="372" spans="1:3">
      <c r="A372" s="559" t="s">
        <v>2913</v>
      </c>
      <c r="B372" s="560">
        <v>41859</v>
      </c>
    </row>
    <row r="373" spans="1:3">
      <c r="A373" s="559" t="s">
        <v>2914</v>
      </c>
      <c r="B373" s="560">
        <v>41859</v>
      </c>
    </row>
    <row r="374" spans="1:3">
      <c r="A374" s="559" t="s">
        <v>2915</v>
      </c>
      <c r="B374" s="560">
        <v>41859</v>
      </c>
    </row>
    <row r="375" spans="1:3">
      <c r="A375" s="559" t="s">
        <v>2916</v>
      </c>
      <c r="B375" s="560">
        <v>41859</v>
      </c>
    </row>
    <row r="376" spans="1:3">
      <c r="A376" s="559" t="s">
        <v>2917</v>
      </c>
      <c r="B376" s="560">
        <v>41859</v>
      </c>
    </row>
    <row r="377" spans="1:3">
      <c r="A377" s="559" t="s">
        <v>2918</v>
      </c>
      <c r="B377" s="560">
        <v>41859</v>
      </c>
    </row>
    <row r="378" spans="1:3">
      <c r="A378" s="559" t="s">
        <v>2919</v>
      </c>
      <c r="B378" s="560">
        <v>41859</v>
      </c>
    </row>
    <row r="379" spans="1:3">
      <c r="A379" s="559" t="s">
        <v>2920</v>
      </c>
      <c r="B379" s="560">
        <v>41859</v>
      </c>
    </row>
    <row r="380" spans="1:3">
      <c r="A380" s="559" t="s">
        <v>2921</v>
      </c>
      <c r="B380" s="560">
        <v>41859</v>
      </c>
      <c r="C380" s="561">
        <v>238</v>
      </c>
    </row>
    <row r="381" spans="1:3">
      <c r="A381" s="559" t="s">
        <v>2922</v>
      </c>
      <c r="B381" s="560">
        <v>41859</v>
      </c>
      <c r="C381" s="561">
        <v>185</v>
      </c>
    </row>
    <row r="382" spans="1:3">
      <c r="A382" s="559" t="s">
        <v>2923</v>
      </c>
      <c r="B382" s="560">
        <v>41859</v>
      </c>
      <c r="C382" s="561">
        <v>117</v>
      </c>
    </row>
    <row r="383" spans="1:3">
      <c r="A383" s="559" t="s">
        <v>2924</v>
      </c>
      <c r="B383" s="560">
        <v>41859</v>
      </c>
    </row>
    <row r="384" spans="1:3">
      <c r="A384" s="559" t="s">
        <v>2925</v>
      </c>
      <c r="B384" s="560">
        <v>41859</v>
      </c>
    </row>
    <row r="385" spans="1:3">
      <c r="A385" s="559" t="s">
        <v>2926</v>
      </c>
      <c r="B385" s="560">
        <v>41859</v>
      </c>
    </row>
    <row r="386" spans="1:3">
      <c r="A386" s="559" t="s">
        <v>2927</v>
      </c>
      <c r="B386" s="560">
        <v>41859</v>
      </c>
    </row>
    <row r="387" spans="1:3">
      <c r="A387" s="559" t="s">
        <v>2928</v>
      </c>
      <c r="B387" s="560">
        <v>41859</v>
      </c>
    </row>
    <row r="388" spans="1:3">
      <c r="A388" s="559" t="s">
        <v>2929</v>
      </c>
      <c r="B388" s="560">
        <v>41859</v>
      </c>
    </row>
    <row r="389" spans="1:3">
      <c r="A389" s="559" t="s">
        <v>2930</v>
      </c>
      <c r="B389" s="560">
        <v>41859</v>
      </c>
    </row>
    <row r="390" spans="1:3">
      <c r="A390" s="559" t="s">
        <v>2931</v>
      </c>
      <c r="B390" s="560">
        <v>41859</v>
      </c>
    </row>
    <row r="391" spans="1:3">
      <c r="A391" s="559" t="s">
        <v>2932</v>
      </c>
      <c r="B391" s="560">
        <v>41859</v>
      </c>
      <c r="C391" s="561">
        <v>199</v>
      </c>
    </row>
    <row r="392" spans="1:3">
      <c r="A392" s="559" t="s">
        <v>2933</v>
      </c>
      <c r="B392" s="560">
        <v>41859</v>
      </c>
    </row>
    <row r="393" spans="1:3">
      <c r="A393" s="559" t="s">
        <v>2934</v>
      </c>
      <c r="B393" s="560">
        <v>41859</v>
      </c>
    </row>
    <row r="394" spans="1:3">
      <c r="A394" s="559" t="s">
        <v>2935</v>
      </c>
      <c r="B394" s="560">
        <v>41859</v>
      </c>
    </row>
    <row r="395" spans="1:3">
      <c r="A395" s="559" t="s">
        <v>2936</v>
      </c>
      <c r="B395" s="560">
        <v>41859</v>
      </c>
    </row>
    <row r="396" spans="1:3">
      <c r="A396" s="559" t="s">
        <v>2937</v>
      </c>
      <c r="B396" s="560">
        <v>41859</v>
      </c>
    </row>
    <row r="397" spans="1:3">
      <c r="A397" s="559" t="s">
        <v>2938</v>
      </c>
      <c r="B397" s="560">
        <v>41859</v>
      </c>
    </row>
    <row r="398" spans="1:3">
      <c r="A398" s="559" t="s">
        <v>2939</v>
      </c>
      <c r="B398" s="560">
        <v>41859</v>
      </c>
    </row>
    <row r="399" spans="1:3">
      <c r="A399" s="559" t="s">
        <v>2940</v>
      </c>
      <c r="B399" s="560">
        <v>41859</v>
      </c>
    </row>
    <row r="400" spans="1:3">
      <c r="A400" s="559" t="s">
        <v>2941</v>
      </c>
      <c r="B400" s="560">
        <v>41859</v>
      </c>
    </row>
    <row r="401" spans="1:3">
      <c r="A401" s="559" t="s">
        <v>2942</v>
      </c>
      <c r="B401" s="560">
        <v>41859</v>
      </c>
    </row>
    <row r="402" spans="1:3">
      <c r="A402" s="559" t="s">
        <v>2943</v>
      </c>
      <c r="B402" s="560">
        <v>41859</v>
      </c>
      <c r="C402" s="561">
        <v>200</v>
      </c>
    </row>
    <row r="403" spans="1:3">
      <c r="A403" s="559" t="s">
        <v>2944</v>
      </c>
      <c r="B403" s="560">
        <v>41859</v>
      </c>
    </row>
    <row r="404" spans="1:3">
      <c r="A404" s="559" t="s">
        <v>2945</v>
      </c>
      <c r="B404" s="560">
        <v>41859</v>
      </c>
    </row>
    <row r="405" spans="1:3">
      <c r="A405" s="559" t="s">
        <v>2946</v>
      </c>
      <c r="B405" s="560">
        <v>41859</v>
      </c>
    </row>
    <row r="406" spans="1:3">
      <c r="A406" s="559" t="s">
        <v>2947</v>
      </c>
      <c r="B406" s="560">
        <v>41859</v>
      </c>
    </row>
    <row r="407" spans="1:3">
      <c r="A407" s="559" t="s">
        <v>2948</v>
      </c>
      <c r="B407" s="560">
        <v>41859</v>
      </c>
    </row>
    <row r="408" spans="1:3">
      <c r="A408" s="559" t="s">
        <v>2949</v>
      </c>
      <c r="B408" s="560">
        <v>41859</v>
      </c>
    </row>
    <row r="409" spans="1:3">
      <c r="A409" s="559" t="s">
        <v>2950</v>
      </c>
      <c r="B409" s="560">
        <v>41859</v>
      </c>
    </row>
    <row r="410" spans="1:3">
      <c r="A410" s="559" t="s">
        <v>2951</v>
      </c>
      <c r="B410" s="560">
        <v>41859</v>
      </c>
    </row>
    <row r="411" spans="1:3">
      <c r="A411" s="559" t="s">
        <v>2952</v>
      </c>
      <c r="B411" s="560">
        <v>41859</v>
      </c>
    </row>
    <row r="412" spans="1:3">
      <c r="A412" s="559" t="s">
        <v>2953</v>
      </c>
      <c r="B412" s="560">
        <v>41859</v>
      </c>
    </row>
    <row r="413" spans="1:3">
      <c r="A413" s="559" t="s">
        <v>2954</v>
      </c>
      <c r="B413" s="560">
        <v>41859</v>
      </c>
    </row>
    <row r="414" spans="1:3">
      <c r="A414" s="559" t="s">
        <v>2955</v>
      </c>
      <c r="B414" s="560">
        <v>41859</v>
      </c>
    </row>
    <row r="415" spans="1:3">
      <c r="A415" s="559" t="s">
        <v>2956</v>
      </c>
      <c r="B415" s="560">
        <v>41859</v>
      </c>
    </row>
    <row r="416" spans="1:3">
      <c r="A416" s="559" t="s">
        <v>2957</v>
      </c>
      <c r="B416" s="560">
        <v>41859</v>
      </c>
    </row>
    <row r="417" spans="1:3">
      <c r="A417" s="559" t="s">
        <v>2958</v>
      </c>
      <c r="B417" s="560">
        <v>41859</v>
      </c>
      <c r="C417" s="561">
        <v>145</v>
      </c>
    </row>
    <row r="418" spans="1:3">
      <c r="A418" s="559" t="s">
        <v>2959</v>
      </c>
      <c r="B418" s="560">
        <v>41859</v>
      </c>
      <c r="C418" s="561">
        <v>37</v>
      </c>
    </row>
    <row r="419" spans="1:3">
      <c r="A419" s="559" t="s">
        <v>2960</v>
      </c>
      <c r="B419" s="560">
        <v>41859</v>
      </c>
    </row>
    <row r="420" spans="1:3">
      <c r="A420" s="559" t="s">
        <v>2961</v>
      </c>
      <c r="B420" s="560">
        <v>41859</v>
      </c>
      <c r="C420" s="561">
        <v>57</v>
      </c>
    </row>
    <row r="421" spans="1:3">
      <c r="A421" s="559" t="s">
        <v>2962</v>
      </c>
      <c r="B421" s="560">
        <v>41859</v>
      </c>
      <c r="C421" s="561">
        <v>43</v>
      </c>
    </row>
    <row r="422" spans="1:3">
      <c r="A422" s="559" t="s">
        <v>2963</v>
      </c>
      <c r="B422" s="560">
        <v>41859</v>
      </c>
      <c r="C422" s="561">
        <v>36</v>
      </c>
    </row>
    <row r="423" spans="1:3">
      <c r="A423" s="559" t="s">
        <v>2964</v>
      </c>
      <c r="B423" s="560">
        <v>41859</v>
      </c>
    </row>
    <row r="424" spans="1:3">
      <c r="A424" s="559" t="s">
        <v>2965</v>
      </c>
      <c r="B424" s="560">
        <v>41859</v>
      </c>
    </row>
    <row r="425" spans="1:3">
      <c r="A425" s="559" t="s">
        <v>2966</v>
      </c>
      <c r="B425" s="560">
        <v>41859</v>
      </c>
    </row>
    <row r="426" spans="1:3">
      <c r="A426" s="559" t="s">
        <v>2967</v>
      </c>
      <c r="B426" s="560">
        <v>41859</v>
      </c>
    </row>
    <row r="427" spans="1:3">
      <c r="A427" s="559" t="s">
        <v>2968</v>
      </c>
      <c r="B427" s="560">
        <v>41859</v>
      </c>
    </row>
    <row r="428" spans="1:3">
      <c r="A428" s="559" t="s">
        <v>2969</v>
      </c>
      <c r="B428" s="560">
        <v>41859</v>
      </c>
      <c r="C428" s="561">
        <v>148</v>
      </c>
    </row>
    <row r="429" spans="1:3">
      <c r="A429" s="559" t="s">
        <v>2970</v>
      </c>
      <c r="B429" s="560">
        <v>41859</v>
      </c>
      <c r="C429" s="561">
        <v>37</v>
      </c>
    </row>
    <row r="430" spans="1:3">
      <c r="A430" s="559" t="s">
        <v>2971</v>
      </c>
      <c r="B430" s="560">
        <v>41859</v>
      </c>
    </row>
    <row r="431" spans="1:3">
      <c r="A431" s="559" t="s">
        <v>2972</v>
      </c>
      <c r="B431" s="560">
        <v>41859</v>
      </c>
    </row>
    <row r="432" spans="1:3">
      <c r="A432" s="559" t="s">
        <v>2973</v>
      </c>
      <c r="B432" s="560">
        <v>41859</v>
      </c>
      <c r="C432" s="561">
        <v>25</v>
      </c>
    </row>
    <row r="433" spans="1:3">
      <c r="A433" s="559" t="s">
        <v>2974</v>
      </c>
      <c r="B433" s="560">
        <v>41859</v>
      </c>
      <c r="C433" s="561">
        <v>31</v>
      </c>
    </row>
    <row r="434" spans="1:3">
      <c r="A434" s="559" t="s">
        <v>2975</v>
      </c>
      <c r="B434" s="560">
        <v>41859</v>
      </c>
    </row>
    <row r="435" spans="1:3">
      <c r="A435" s="559" t="s">
        <v>2976</v>
      </c>
      <c r="B435" s="560">
        <v>41859</v>
      </c>
    </row>
    <row r="436" spans="1:3">
      <c r="A436" s="559" t="s">
        <v>2977</v>
      </c>
      <c r="B436" s="560">
        <v>41859</v>
      </c>
    </row>
    <row r="437" spans="1:3">
      <c r="A437" s="559" t="s">
        <v>2978</v>
      </c>
      <c r="B437" s="560">
        <v>41859</v>
      </c>
    </row>
    <row r="438" spans="1:3">
      <c r="A438" s="559" t="s">
        <v>2979</v>
      </c>
      <c r="B438" s="560">
        <v>41859</v>
      </c>
    </row>
    <row r="439" spans="1:3">
      <c r="A439" s="559" t="s">
        <v>2980</v>
      </c>
      <c r="B439" s="560">
        <v>41859</v>
      </c>
      <c r="C439" s="561">
        <v>120</v>
      </c>
    </row>
    <row r="440" spans="1:3">
      <c r="A440" s="559" t="s">
        <v>2981</v>
      </c>
      <c r="B440" s="560">
        <v>41859</v>
      </c>
      <c r="C440" s="561">
        <v>31</v>
      </c>
    </row>
    <row r="441" spans="1:3">
      <c r="A441" s="559" t="s">
        <v>2982</v>
      </c>
      <c r="B441" s="560">
        <v>41859</v>
      </c>
      <c r="C441" s="561">
        <v>50</v>
      </c>
    </row>
    <row r="442" spans="1:3">
      <c r="A442" s="559" t="s">
        <v>2983</v>
      </c>
      <c r="B442" s="560">
        <v>41859</v>
      </c>
      <c r="C442" s="561">
        <v>50</v>
      </c>
    </row>
    <row r="443" spans="1:3">
      <c r="A443" s="559" t="s">
        <v>2984</v>
      </c>
      <c r="B443" s="560">
        <v>41859</v>
      </c>
      <c r="C443" s="561">
        <v>35</v>
      </c>
    </row>
    <row r="444" spans="1:3">
      <c r="A444" s="559" t="s">
        <v>2985</v>
      </c>
      <c r="B444" s="560">
        <v>41859</v>
      </c>
      <c r="C444" s="561">
        <v>35</v>
      </c>
    </row>
    <row r="445" spans="1:3">
      <c r="A445" s="559" t="s">
        <v>2989</v>
      </c>
      <c r="B445" s="560">
        <v>41862</v>
      </c>
      <c r="C445" s="561">
        <v>500</v>
      </c>
    </row>
    <row r="446" spans="1:3">
      <c r="A446" s="559" t="s">
        <v>2990</v>
      </c>
      <c r="B446" s="560">
        <v>41862</v>
      </c>
    </row>
    <row r="447" spans="1:3">
      <c r="A447" s="559" t="s">
        <v>2991</v>
      </c>
      <c r="B447" s="560">
        <v>41862</v>
      </c>
    </row>
    <row r="448" spans="1:3">
      <c r="A448" s="559" t="s">
        <v>2992</v>
      </c>
      <c r="B448" s="560">
        <v>41862</v>
      </c>
    </row>
    <row r="449" spans="1:3">
      <c r="A449" s="559" t="s">
        <v>2993</v>
      </c>
      <c r="B449" s="560">
        <v>41862</v>
      </c>
    </row>
    <row r="450" spans="1:3">
      <c r="A450" s="559" t="s">
        <v>2994</v>
      </c>
      <c r="B450" s="560">
        <v>41862</v>
      </c>
    </row>
    <row r="451" spans="1:3">
      <c r="A451" s="559" t="s">
        <v>2995</v>
      </c>
      <c r="B451" s="560">
        <v>41862</v>
      </c>
    </row>
    <row r="452" spans="1:3">
      <c r="A452" s="559" t="s">
        <v>2996</v>
      </c>
      <c r="B452" s="560">
        <v>41862</v>
      </c>
    </row>
    <row r="453" spans="1:3">
      <c r="A453" s="559" t="s">
        <v>2997</v>
      </c>
      <c r="B453" s="560">
        <v>41862</v>
      </c>
    </row>
    <row r="454" spans="1:3">
      <c r="A454" s="559" t="s">
        <v>2998</v>
      </c>
      <c r="B454" s="560">
        <v>41862</v>
      </c>
    </row>
    <row r="455" spans="1:3">
      <c r="A455" s="559" t="s">
        <v>2999</v>
      </c>
      <c r="B455" s="560">
        <v>41862</v>
      </c>
    </row>
    <row r="456" spans="1:3">
      <c r="A456" s="559" t="s">
        <v>3000</v>
      </c>
      <c r="B456" s="560">
        <v>41862</v>
      </c>
      <c r="C456" s="561">
        <v>50</v>
      </c>
    </row>
    <row r="457" spans="1:3">
      <c r="A457" s="559" t="s">
        <v>3001</v>
      </c>
      <c r="B457" s="560">
        <v>41862</v>
      </c>
    </row>
    <row r="458" spans="1:3">
      <c r="A458" s="559" t="s">
        <v>3002</v>
      </c>
      <c r="B458" s="560">
        <v>41862</v>
      </c>
    </row>
    <row r="459" spans="1:3">
      <c r="A459" s="559" t="s">
        <v>3003</v>
      </c>
      <c r="B459" s="560">
        <v>41862</v>
      </c>
    </row>
    <row r="460" spans="1:3">
      <c r="A460" s="559" t="s">
        <v>3004</v>
      </c>
      <c r="B460" s="560">
        <v>41862</v>
      </c>
    </row>
    <row r="461" spans="1:3">
      <c r="A461" s="559" t="s">
        <v>3005</v>
      </c>
      <c r="B461" s="560">
        <v>41862</v>
      </c>
    </row>
    <row r="462" spans="1:3">
      <c r="A462" s="559" t="s">
        <v>3006</v>
      </c>
      <c r="B462" s="560">
        <v>41862</v>
      </c>
    </row>
    <row r="463" spans="1:3">
      <c r="A463" s="559" t="s">
        <v>3007</v>
      </c>
      <c r="B463" s="560">
        <v>41862</v>
      </c>
    </row>
    <row r="464" spans="1:3">
      <c r="A464" s="559" t="s">
        <v>3008</v>
      </c>
      <c r="B464" s="560">
        <v>41862</v>
      </c>
    </row>
    <row r="465" spans="1:3">
      <c r="A465" s="559" t="s">
        <v>3009</v>
      </c>
      <c r="B465" s="560">
        <v>41862</v>
      </c>
    </row>
    <row r="466" spans="1:3">
      <c r="A466" s="559" t="s">
        <v>3010</v>
      </c>
      <c r="B466" s="560">
        <v>41862</v>
      </c>
    </row>
    <row r="467" spans="1:3">
      <c r="A467" s="559" t="s">
        <v>3011</v>
      </c>
      <c r="B467" s="560">
        <v>41862</v>
      </c>
      <c r="C467" s="561">
        <v>117</v>
      </c>
    </row>
    <row r="468" spans="1:3">
      <c r="A468" s="559" t="s">
        <v>3012</v>
      </c>
      <c r="B468" s="560">
        <v>41862</v>
      </c>
    </row>
    <row r="469" spans="1:3">
      <c r="A469" s="559" t="s">
        <v>3013</v>
      </c>
      <c r="B469" s="560">
        <v>41862</v>
      </c>
    </row>
    <row r="470" spans="1:3">
      <c r="A470" s="559" t="s">
        <v>3014</v>
      </c>
      <c r="B470" s="560">
        <v>41862</v>
      </c>
    </row>
    <row r="471" spans="1:3">
      <c r="A471" s="559" t="s">
        <v>3015</v>
      </c>
      <c r="B471" s="560">
        <v>41862</v>
      </c>
    </row>
    <row r="472" spans="1:3">
      <c r="A472" s="559" t="s">
        <v>3016</v>
      </c>
      <c r="B472" s="560">
        <v>41862</v>
      </c>
    </row>
    <row r="473" spans="1:3">
      <c r="A473" s="559" t="s">
        <v>3017</v>
      </c>
      <c r="B473" s="560">
        <v>41862</v>
      </c>
    </row>
    <row r="474" spans="1:3">
      <c r="A474" s="559" t="s">
        <v>3018</v>
      </c>
      <c r="B474" s="560">
        <v>41862</v>
      </c>
    </row>
    <row r="475" spans="1:3">
      <c r="A475" s="559" t="s">
        <v>3019</v>
      </c>
      <c r="B475" s="560">
        <v>41862</v>
      </c>
    </row>
    <row r="476" spans="1:3">
      <c r="A476" s="559" t="s">
        <v>3020</v>
      </c>
      <c r="B476" s="560">
        <v>41862</v>
      </c>
    </row>
    <row r="477" spans="1:3">
      <c r="A477" s="559" t="s">
        <v>3021</v>
      </c>
      <c r="B477" s="560">
        <v>41862</v>
      </c>
    </row>
    <row r="478" spans="1:3">
      <c r="A478" s="559" t="s">
        <v>3022</v>
      </c>
      <c r="B478" s="560">
        <v>41862</v>
      </c>
      <c r="C478" s="561">
        <v>500</v>
      </c>
    </row>
    <row r="479" spans="1:3">
      <c r="A479" s="559" t="s">
        <v>3023</v>
      </c>
      <c r="B479" s="560">
        <v>41862</v>
      </c>
    </row>
    <row r="480" spans="1:3">
      <c r="A480" s="559" t="s">
        <v>3024</v>
      </c>
      <c r="B480" s="560">
        <v>41862</v>
      </c>
    </row>
    <row r="481" spans="1:3">
      <c r="A481" s="559" t="s">
        <v>3025</v>
      </c>
      <c r="B481" s="560">
        <v>41862</v>
      </c>
    </row>
    <row r="482" spans="1:3">
      <c r="A482" s="559" t="s">
        <v>3026</v>
      </c>
      <c r="B482" s="560">
        <v>41862</v>
      </c>
    </row>
    <row r="483" spans="1:3">
      <c r="A483" s="559" t="s">
        <v>3027</v>
      </c>
      <c r="B483" s="560">
        <v>41862</v>
      </c>
    </row>
    <row r="484" spans="1:3">
      <c r="A484" s="559" t="s">
        <v>3028</v>
      </c>
      <c r="B484" s="560">
        <v>41862</v>
      </c>
    </row>
    <row r="485" spans="1:3">
      <c r="A485" s="559" t="s">
        <v>3029</v>
      </c>
      <c r="B485" s="560">
        <v>41862</v>
      </c>
    </row>
    <row r="486" spans="1:3">
      <c r="A486" s="559" t="s">
        <v>3030</v>
      </c>
      <c r="B486" s="560">
        <v>41862</v>
      </c>
    </row>
    <row r="487" spans="1:3">
      <c r="A487" s="559" t="s">
        <v>3031</v>
      </c>
      <c r="B487" s="560">
        <v>41862</v>
      </c>
    </row>
    <row r="488" spans="1:3">
      <c r="A488" s="559" t="s">
        <v>3032</v>
      </c>
      <c r="B488" s="560">
        <v>41862</v>
      </c>
    </row>
    <row r="489" spans="1:3">
      <c r="A489" s="559" t="s">
        <v>3033</v>
      </c>
      <c r="B489" s="560">
        <v>41862</v>
      </c>
      <c r="C489" s="561">
        <v>500</v>
      </c>
    </row>
    <row r="490" spans="1:3">
      <c r="A490" s="559" t="s">
        <v>3034</v>
      </c>
      <c r="B490" s="560">
        <v>41862</v>
      </c>
    </row>
    <row r="491" spans="1:3">
      <c r="A491" s="559" t="s">
        <v>3035</v>
      </c>
      <c r="B491" s="560">
        <v>41862</v>
      </c>
    </row>
    <row r="492" spans="1:3">
      <c r="A492" s="559" t="s">
        <v>3036</v>
      </c>
      <c r="B492" s="560">
        <v>41862</v>
      </c>
    </row>
    <row r="493" spans="1:3">
      <c r="A493" s="559" t="s">
        <v>3037</v>
      </c>
      <c r="B493" s="560">
        <v>41862</v>
      </c>
    </row>
    <row r="494" spans="1:3">
      <c r="A494" s="559" t="s">
        <v>3038</v>
      </c>
      <c r="B494" s="560">
        <v>41862</v>
      </c>
    </row>
    <row r="495" spans="1:3">
      <c r="A495" s="559" t="s">
        <v>3039</v>
      </c>
      <c r="B495" s="560">
        <v>41862</v>
      </c>
    </row>
    <row r="496" spans="1:3">
      <c r="A496" s="559" t="s">
        <v>3040</v>
      </c>
      <c r="B496" s="560">
        <v>41862</v>
      </c>
    </row>
    <row r="497" spans="1:3">
      <c r="A497" s="559" t="s">
        <v>3041</v>
      </c>
      <c r="B497" s="560">
        <v>41862</v>
      </c>
    </row>
    <row r="498" spans="1:3">
      <c r="A498" s="559" t="s">
        <v>3042</v>
      </c>
      <c r="B498" s="560">
        <v>41862</v>
      </c>
    </row>
    <row r="499" spans="1:3">
      <c r="A499" s="559" t="s">
        <v>3043</v>
      </c>
      <c r="B499" s="560">
        <v>41862</v>
      </c>
    </row>
    <row r="500" spans="1:3">
      <c r="A500" s="559" t="s">
        <v>3044</v>
      </c>
      <c r="B500" s="560">
        <v>41862</v>
      </c>
      <c r="C500" s="561">
        <v>500</v>
      </c>
    </row>
    <row r="501" spans="1:3">
      <c r="A501" s="559" t="s">
        <v>3045</v>
      </c>
      <c r="B501" s="560">
        <v>41862</v>
      </c>
    </row>
    <row r="502" spans="1:3">
      <c r="A502" s="559" t="s">
        <v>3046</v>
      </c>
      <c r="B502" s="560">
        <v>41862</v>
      </c>
    </row>
    <row r="503" spans="1:3">
      <c r="A503" s="559" t="s">
        <v>3047</v>
      </c>
      <c r="B503" s="560">
        <v>41862</v>
      </c>
    </row>
    <row r="504" spans="1:3">
      <c r="A504" s="559" t="s">
        <v>3048</v>
      </c>
      <c r="B504" s="560">
        <v>41862</v>
      </c>
    </row>
    <row r="505" spans="1:3">
      <c r="A505" s="559" t="s">
        <v>3049</v>
      </c>
      <c r="B505" s="560">
        <v>41862</v>
      </c>
    </row>
    <row r="506" spans="1:3">
      <c r="A506" s="559" t="s">
        <v>3050</v>
      </c>
      <c r="B506" s="560">
        <v>41862</v>
      </c>
    </row>
    <row r="507" spans="1:3">
      <c r="A507" s="559" t="s">
        <v>3051</v>
      </c>
      <c r="B507" s="560">
        <v>41862</v>
      </c>
    </row>
    <row r="508" spans="1:3">
      <c r="A508" s="559" t="s">
        <v>3052</v>
      </c>
      <c r="B508" s="560">
        <v>41862</v>
      </c>
    </row>
    <row r="509" spans="1:3">
      <c r="A509" s="559" t="s">
        <v>3053</v>
      </c>
      <c r="B509" s="560">
        <v>41862</v>
      </c>
    </row>
    <row r="510" spans="1:3">
      <c r="A510" s="559" t="s">
        <v>3054</v>
      </c>
      <c r="B510" s="560">
        <v>41862</v>
      </c>
    </row>
    <row r="511" spans="1:3">
      <c r="A511" s="559" t="s">
        <v>3055</v>
      </c>
      <c r="B511" s="560">
        <v>41862</v>
      </c>
      <c r="C511" s="561">
        <v>300</v>
      </c>
    </row>
    <row r="512" spans="1:3">
      <c r="A512" s="559" t="s">
        <v>3056</v>
      </c>
      <c r="B512" s="560">
        <v>41862</v>
      </c>
    </row>
    <row r="513" spans="1:3">
      <c r="A513" s="559" t="s">
        <v>3057</v>
      </c>
      <c r="B513" s="560">
        <v>41862</v>
      </c>
    </row>
    <row r="514" spans="1:3">
      <c r="A514" s="559" t="s">
        <v>3058</v>
      </c>
      <c r="B514" s="560">
        <v>41862</v>
      </c>
    </row>
    <row r="515" spans="1:3">
      <c r="A515" s="559" t="s">
        <v>3059</v>
      </c>
      <c r="B515" s="560">
        <v>41862</v>
      </c>
    </row>
    <row r="516" spans="1:3">
      <c r="A516" s="559" t="s">
        <v>3060</v>
      </c>
      <c r="B516" s="560">
        <v>41862</v>
      </c>
    </row>
    <row r="517" spans="1:3">
      <c r="A517" s="559" t="s">
        <v>3061</v>
      </c>
      <c r="B517" s="560">
        <v>41862</v>
      </c>
    </row>
    <row r="518" spans="1:3">
      <c r="A518" s="559" t="s">
        <v>3062</v>
      </c>
      <c r="B518" s="560">
        <v>41862</v>
      </c>
    </row>
    <row r="519" spans="1:3">
      <c r="A519" s="559" t="s">
        <v>3063</v>
      </c>
      <c r="B519" s="560">
        <v>41862</v>
      </c>
    </row>
    <row r="520" spans="1:3">
      <c r="A520" s="559" t="s">
        <v>3064</v>
      </c>
      <c r="B520" s="560">
        <v>41862</v>
      </c>
    </row>
    <row r="521" spans="1:3">
      <c r="A521" s="559" t="s">
        <v>3065</v>
      </c>
      <c r="B521" s="560">
        <v>41862</v>
      </c>
    </row>
    <row r="522" spans="1:3">
      <c r="A522" s="559" t="s">
        <v>3066</v>
      </c>
      <c r="B522" s="560">
        <v>41862</v>
      </c>
      <c r="C522" s="561">
        <v>100</v>
      </c>
    </row>
    <row r="523" spans="1:3">
      <c r="A523" s="559" t="s">
        <v>3067</v>
      </c>
      <c r="B523" s="560">
        <v>41862</v>
      </c>
    </row>
    <row r="524" spans="1:3">
      <c r="A524" s="559" t="s">
        <v>3068</v>
      </c>
      <c r="B524" s="560">
        <v>41862</v>
      </c>
    </row>
    <row r="525" spans="1:3">
      <c r="A525" s="559" t="s">
        <v>3069</v>
      </c>
      <c r="B525" s="560">
        <v>41862</v>
      </c>
    </row>
    <row r="526" spans="1:3">
      <c r="A526" s="559" t="s">
        <v>3070</v>
      </c>
      <c r="B526" s="560">
        <v>41862</v>
      </c>
    </row>
    <row r="527" spans="1:3">
      <c r="A527" s="559" t="s">
        <v>3071</v>
      </c>
      <c r="B527" s="560">
        <v>41862</v>
      </c>
    </row>
    <row r="528" spans="1:3">
      <c r="A528" s="559" t="s">
        <v>3072</v>
      </c>
      <c r="B528" s="560">
        <v>41862</v>
      </c>
    </row>
    <row r="529" spans="1:3">
      <c r="A529" s="559" t="s">
        <v>3073</v>
      </c>
      <c r="B529" s="560">
        <v>41862</v>
      </c>
    </row>
    <row r="530" spans="1:3">
      <c r="A530" s="559" t="s">
        <v>3074</v>
      </c>
      <c r="B530" s="560">
        <v>41862</v>
      </c>
    </row>
    <row r="531" spans="1:3">
      <c r="A531" s="559" t="s">
        <v>3075</v>
      </c>
      <c r="B531" s="560">
        <v>41862</v>
      </c>
    </row>
    <row r="532" spans="1:3">
      <c r="A532" s="559" t="s">
        <v>3076</v>
      </c>
      <c r="B532" s="560">
        <v>41862</v>
      </c>
    </row>
    <row r="533" spans="1:3">
      <c r="A533" s="559" t="s">
        <v>3077</v>
      </c>
      <c r="B533" s="560">
        <v>41862</v>
      </c>
      <c r="C533" s="561">
        <v>100</v>
      </c>
    </row>
    <row r="534" spans="1:3">
      <c r="A534" s="559" t="s">
        <v>3078</v>
      </c>
      <c r="B534" s="560">
        <v>41862</v>
      </c>
    </row>
    <row r="535" spans="1:3">
      <c r="A535" s="559" t="s">
        <v>3079</v>
      </c>
      <c r="B535" s="560">
        <v>41862</v>
      </c>
    </row>
    <row r="536" spans="1:3">
      <c r="A536" s="559" t="s">
        <v>3080</v>
      </c>
      <c r="B536" s="560">
        <v>41862</v>
      </c>
    </row>
    <row r="537" spans="1:3">
      <c r="A537" s="559" t="s">
        <v>3081</v>
      </c>
      <c r="B537" s="560">
        <v>41862</v>
      </c>
    </row>
    <row r="538" spans="1:3">
      <c r="A538" s="559" t="s">
        <v>3082</v>
      </c>
      <c r="B538" s="560">
        <v>41862</v>
      </c>
    </row>
    <row r="539" spans="1:3">
      <c r="A539" s="559" t="s">
        <v>3083</v>
      </c>
      <c r="B539" s="560">
        <v>41862</v>
      </c>
    </row>
    <row r="540" spans="1:3">
      <c r="A540" s="559" t="s">
        <v>3084</v>
      </c>
      <c r="B540" s="560">
        <v>41862</v>
      </c>
    </row>
    <row r="541" spans="1:3">
      <c r="A541" s="559" t="s">
        <v>3085</v>
      </c>
      <c r="B541" s="560">
        <v>41862</v>
      </c>
    </row>
    <row r="542" spans="1:3">
      <c r="A542" s="559" t="s">
        <v>3086</v>
      </c>
      <c r="B542" s="560">
        <v>41862</v>
      </c>
    </row>
    <row r="543" spans="1:3">
      <c r="A543" s="559" t="s">
        <v>3087</v>
      </c>
      <c r="B543" s="560">
        <v>41862</v>
      </c>
    </row>
    <row r="544" spans="1:3">
      <c r="A544" s="559" t="s">
        <v>3088</v>
      </c>
      <c r="B544" s="560">
        <v>41862</v>
      </c>
      <c r="C544" s="561">
        <v>210</v>
      </c>
    </row>
    <row r="545" spans="1:3">
      <c r="A545" s="559" t="s">
        <v>3089</v>
      </c>
      <c r="B545" s="560">
        <v>41862</v>
      </c>
    </row>
    <row r="546" spans="1:3">
      <c r="A546" s="559" t="s">
        <v>3090</v>
      </c>
      <c r="B546" s="560">
        <v>41862</v>
      </c>
    </row>
    <row r="547" spans="1:3">
      <c r="A547" s="559" t="s">
        <v>3091</v>
      </c>
      <c r="B547" s="560">
        <v>41862</v>
      </c>
    </row>
    <row r="548" spans="1:3">
      <c r="A548" s="559" t="s">
        <v>3092</v>
      </c>
      <c r="B548" s="560">
        <v>41862</v>
      </c>
    </row>
    <row r="549" spans="1:3">
      <c r="A549" s="559" t="s">
        <v>3093</v>
      </c>
      <c r="B549" s="560">
        <v>41862</v>
      </c>
    </row>
    <row r="550" spans="1:3">
      <c r="A550" s="559" t="s">
        <v>3094</v>
      </c>
      <c r="B550" s="560">
        <v>41862</v>
      </c>
    </row>
    <row r="551" spans="1:3">
      <c r="A551" s="559" t="s">
        <v>3095</v>
      </c>
      <c r="B551" s="560">
        <v>41862</v>
      </c>
    </row>
    <row r="552" spans="1:3">
      <c r="A552" s="559" t="s">
        <v>3096</v>
      </c>
      <c r="B552" s="560">
        <v>41862</v>
      </c>
    </row>
    <row r="553" spans="1:3">
      <c r="A553" s="559" t="s">
        <v>3097</v>
      </c>
      <c r="B553" s="560">
        <v>41862</v>
      </c>
    </row>
    <row r="554" spans="1:3">
      <c r="A554" s="559" t="s">
        <v>3098</v>
      </c>
      <c r="B554" s="560">
        <v>41862</v>
      </c>
    </row>
    <row r="555" spans="1:3">
      <c r="A555" s="559" t="s">
        <v>3099</v>
      </c>
      <c r="B555" s="560">
        <v>41862</v>
      </c>
      <c r="C555" s="561">
        <v>100</v>
      </c>
    </row>
    <row r="556" spans="1:3">
      <c r="A556" s="559" t="s">
        <v>3100</v>
      </c>
      <c r="B556" s="560">
        <v>41862</v>
      </c>
    </row>
    <row r="557" spans="1:3">
      <c r="A557" s="559" t="s">
        <v>3101</v>
      </c>
      <c r="B557" s="560">
        <v>41862</v>
      </c>
    </row>
    <row r="558" spans="1:3">
      <c r="A558" s="559" t="s">
        <v>3102</v>
      </c>
      <c r="B558" s="560">
        <v>41862</v>
      </c>
    </row>
    <row r="559" spans="1:3">
      <c r="A559" s="559" t="s">
        <v>3103</v>
      </c>
      <c r="B559" s="560">
        <v>41862</v>
      </c>
    </row>
    <row r="560" spans="1:3">
      <c r="A560" s="559" t="s">
        <v>3104</v>
      </c>
      <c r="B560" s="560">
        <v>41862</v>
      </c>
    </row>
    <row r="561" spans="1:3">
      <c r="A561" s="559" t="s">
        <v>3105</v>
      </c>
      <c r="B561" s="560">
        <v>41862</v>
      </c>
    </row>
    <row r="562" spans="1:3">
      <c r="A562" s="559" t="s">
        <v>3106</v>
      </c>
      <c r="B562" s="560">
        <v>41862</v>
      </c>
    </row>
    <row r="563" spans="1:3">
      <c r="A563" s="559" t="s">
        <v>3107</v>
      </c>
      <c r="B563" s="560">
        <v>41862</v>
      </c>
    </row>
    <row r="564" spans="1:3">
      <c r="A564" s="559" t="s">
        <v>3108</v>
      </c>
      <c r="B564" s="560">
        <v>41862</v>
      </c>
    </row>
    <row r="565" spans="1:3">
      <c r="A565" s="559" t="s">
        <v>3109</v>
      </c>
      <c r="B565" s="560">
        <v>41862</v>
      </c>
    </row>
    <row r="566" spans="1:3">
      <c r="A566" s="559" t="s">
        <v>3110</v>
      </c>
      <c r="B566" s="560">
        <v>41862</v>
      </c>
      <c r="C566" s="561">
        <v>206</v>
      </c>
    </row>
    <row r="567" spans="1:3">
      <c r="A567" s="559" t="s">
        <v>3111</v>
      </c>
      <c r="B567" s="560">
        <v>41862</v>
      </c>
    </row>
    <row r="568" spans="1:3">
      <c r="A568" s="559" t="s">
        <v>3112</v>
      </c>
      <c r="B568" s="560">
        <v>41862</v>
      </c>
    </row>
    <row r="569" spans="1:3">
      <c r="A569" s="559" t="s">
        <v>3113</v>
      </c>
      <c r="B569" s="560">
        <v>41862</v>
      </c>
    </row>
    <row r="570" spans="1:3">
      <c r="A570" s="559" t="s">
        <v>3114</v>
      </c>
      <c r="B570" s="560">
        <v>41862</v>
      </c>
    </row>
    <row r="571" spans="1:3">
      <c r="A571" s="559" t="s">
        <v>3115</v>
      </c>
      <c r="B571" s="560">
        <v>41862</v>
      </c>
    </row>
    <row r="572" spans="1:3">
      <c r="A572" s="559" t="s">
        <v>3116</v>
      </c>
      <c r="B572" s="560">
        <v>41862</v>
      </c>
    </row>
    <row r="573" spans="1:3">
      <c r="A573" s="559" t="s">
        <v>3117</v>
      </c>
      <c r="B573" s="560">
        <v>41862</v>
      </c>
    </row>
    <row r="574" spans="1:3">
      <c r="A574" s="559" t="s">
        <v>3118</v>
      </c>
      <c r="B574" s="560">
        <v>41862</v>
      </c>
    </row>
    <row r="575" spans="1:3">
      <c r="A575" s="559" t="s">
        <v>3119</v>
      </c>
      <c r="B575" s="560">
        <v>41862</v>
      </c>
    </row>
    <row r="576" spans="1:3">
      <c r="A576" s="559" t="s">
        <v>3120</v>
      </c>
      <c r="B576" s="560">
        <v>41862</v>
      </c>
    </row>
    <row r="577" spans="1:3">
      <c r="A577" s="559" t="s">
        <v>3121</v>
      </c>
      <c r="B577" s="560">
        <v>41862</v>
      </c>
      <c r="C577" s="561">
        <v>327</v>
      </c>
    </row>
    <row r="578" spans="1:3">
      <c r="A578" s="559" t="s">
        <v>3122</v>
      </c>
      <c r="B578" s="560">
        <v>41862</v>
      </c>
    </row>
    <row r="579" spans="1:3">
      <c r="A579" s="559" t="s">
        <v>3123</v>
      </c>
      <c r="B579" s="560">
        <v>41862</v>
      </c>
    </row>
    <row r="580" spans="1:3">
      <c r="A580" s="559" t="s">
        <v>3124</v>
      </c>
      <c r="B580" s="560">
        <v>41862</v>
      </c>
    </row>
    <row r="581" spans="1:3">
      <c r="A581" s="559" t="s">
        <v>3125</v>
      </c>
      <c r="B581" s="560">
        <v>41862</v>
      </c>
    </row>
    <row r="582" spans="1:3">
      <c r="A582" s="559" t="s">
        <v>3126</v>
      </c>
      <c r="B582" s="560">
        <v>41862</v>
      </c>
    </row>
    <row r="583" spans="1:3">
      <c r="A583" s="559" t="s">
        <v>3127</v>
      </c>
      <c r="B583" s="560">
        <v>41862</v>
      </c>
    </row>
    <row r="584" spans="1:3">
      <c r="A584" s="559" t="s">
        <v>3128</v>
      </c>
      <c r="B584" s="560">
        <v>41862</v>
      </c>
    </row>
    <row r="585" spans="1:3">
      <c r="A585" s="559" t="s">
        <v>3129</v>
      </c>
      <c r="B585" s="560">
        <v>41862</v>
      </c>
    </row>
    <row r="586" spans="1:3">
      <c r="A586" s="559" t="s">
        <v>3130</v>
      </c>
      <c r="B586" s="560">
        <v>41862</v>
      </c>
    </row>
    <row r="587" spans="1:3">
      <c r="A587" s="559" t="s">
        <v>3131</v>
      </c>
      <c r="B587" s="560">
        <v>41862</v>
      </c>
    </row>
    <row r="588" spans="1:3">
      <c r="A588" s="559" t="s">
        <v>3132</v>
      </c>
      <c r="B588" s="560">
        <v>41862</v>
      </c>
    </row>
    <row r="589" spans="1:3">
      <c r="A589" s="559" t="s">
        <v>3133</v>
      </c>
      <c r="B589" s="560">
        <v>41862</v>
      </c>
    </row>
    <row r="590" spans="1:3">
      <c r="A590" s="559" t="s">
        <v>3134</v>
      </c>
      <c r="B590" s="560">
        <v>41862</v>
      </c>
      <c r="C590" s="561">
        <v>30</v>
      </c>
    </row>
    <row r="591" spans="1:3">
      <c r="A591" s="559" t="s">
        <v>3135</v>
      </c>
      <c r="B591" s="560">
        <v>41862</v>
      </c>
      <c r="C591" s="561">
        <v>20</v>
      </c>
    </row>
    <row r="592" spans="1:3">
      <c r="A592" s="559" t="s">
        <v>3136</v>
      </c>
      <c r="B592" s="560">
        <v>41862</v>
      </c>
    </row>
    <row r="593" spans="1:3">
      <c r="A593" s="559" t="s">
        <v>3137</v>
      </c>
      <c r="B593" s="560">
        <v>41862</v>
      </c>
    </row>
    <row r="594" spans="1:3">
      <c r="A594" s="559" t="s">
        <v>3138</v>
      </c>
      <c r="B594" s="560">
        <v>41862</v>
      </c>
    </row>
    <row r="595" spans="1:3">
      <c r="A595" s="559" t="s">
        <v>3139</v>
      </c>
      <c r="B595" s="560">
        <v>41862</v>
      </c>
    </row>
    <row r="596" spans="1:3">
      <c r="A596" s="559" t="s">
        <v>3140</v>
      </c>
      <c r="B596" s="560">
        <v>41862</v>
      </c>
    </row>
    <row r="597" spans="1:3">
      <c r="A597" s="559" t="s">
        <v>3141</v>
      </c>
      <c r="B597" s="560">
        <v>41862</v>
      </c>
    </row>
    <row r="598" spans="1:3">
      <c r="A598" s="559" t="s">
        <v>3142</v>
      </c>
      <c r="B598" s="560">
        <v>41862</v>
      </c>
    </row>
    <row r="599" spans="1:3">
      <c r="A599" s="559" t="s">
        <v>3143</v>
      </c>
      <c r="B599" s="560">
        <v>41862</v>
      </c>
    </row>
    <row r="600" spans="1:3">
      <c r="A600" s="559" t="s">
        <v>3144</v>
      </c>
      <c r="B600" s="560">
        <v>41862</v>
      </c>
    </row>
    <row r="601" spans="1:3">
      <c r="A601" s="559" t="s">
        <v>3145</v>
      </c>
      <c r="B601" s="560">
        <v>41862</v>
      </c>
      <c r="C601" s="561">
        <v>20</v>
      </c>
    </row>
    <row r="602" spans="1:3">
      <c r="A602" s="559" t="s">
        <v>3146</v>
      </c>
      <c r="B602" s="560">
        <v>41862</v>
      </c>
      <c r="C602" s="561">
        <v>10</v>
      </c>
    </row>
    <row r="603" spans="1:3">
      <c r="A603" s="559" t="s">
        <v>3147</v>
      </c>
      <c r="B603" s="560">
        <v>41862</v>
      </c>
    </row>
    <row r="604" spans="1:3">
      <c r="A604" s="559" t="s">
        <v>3148</v>
      </c>
      <c r="B604" s="560">
        <v>41862</v>
      </c>
    </row>
    <row r="605" spans="1:3">
      <c r="A605" s="559" t="s">
        <v>3149</v>
      </c>
      <c r="B605" s="560">
        <v>41862</v>
      </c>
    </row>
    <row r="606" spans="1:3">
      <c r="A606" s="559" t="s">
        <v>3150</v>
      </c>
      <c r="B606" s="560">
        <v>41862</v>
      </c>
    </row>
    <row r="607" spans="1:3">
      <c r="A607" s="559" t="s">
        <v>3151</v>
      </c>
      <c r="B607" s="560">
        <v>41862</v>
      </c>
    </row>
    <row r="608" spans="1:3">
      <c r="A608" s="559" t="s">
        <v>3152</v>
      </c>
      <c r="B608" s="560">
        <v>41862</v>
      </c>
    </row>
    <row r="609" spans="1:3">
      <c r="A609" s="559" t="s">
        <v>3153</v>
      </c>
      <c r="B609" s="560">
        <v>41862</v>
      </c>
    </row>
    <row r="610" spans="1:3">
      <c r="A610" s="559" t="s">
        <v>3154</v>
      </c>
      <c r="B610" s="560">
        <v>41862</v>
      </c>
    </row>
    <row r="611" spans="1:3">
      <c r="A611" s="559" t="s">
        <v>3155</v>
      </c>
      <c r="B611" s="560">
        <v>41862</v>
      </c>
    </row>
    <row r="612" spans="1:3">
      <c r="A612" s="559" t="s">
        <v>3156</v>
      </c>
      <c r="B612" s="560">
        <v>41862</v>
      </c>
      <c r="C612" s="561">
        <v>20</v>
      </c>
    </row>
    <row r="613" spans="1:3">
      <c r="A613" s="559" t="s">
        <v>3157</v>
      </c>
      <c r="B613" s="560">
        <v>41862</v>
      </c>
      <c r="C613" s="561">
        <v>10</v>
      </c>
    </row>
    <row r="614" spans="1:3">
      <c r="A614" s="559" t="s">
        <v>3158</v>
      </c>
      <c r="B614" s="560">
        <v>41862</v>
      </c>
    </row>
    <row r="615" spans="1:3">
      <c r="A615" s="559" t="s">
        <v>3159</v>
      </c>
      <c r="B615" s="560">
        <v>41862</v>
      </c>
    </row>
    <row r="616" spans="1:3">
      <c r="A616" s="559" t="s">
        <v>3160</v>
      </c>
      <c r="B616" s="560">
        <v>41862</v>
      </c>
    </row>
    <row r="617" spans="1:3">
      <c r="A617" s="559" t="s">
        <v>3161</v>
      </c>
      <c r="B617" s="560">
        <v>41862</v>
      </c>
    </row>
    <row r="618" spans="1:3">
      <c r="A618" s="559" t="s">
        <v>3162</v>
      </c>
      <c r="B618" s="560">
        <v>41862</v>
      </c>
    </row>
    <row r="619" spans="1:3">
      <c r="A619" s="559" t="s">
        <v>3163</v>
      </c>
      <c r="B619" s="560">
        <v>41862</v>
      </c>
    </row>
    <row r="620" spans="1:3">
      <c r="A620" s="559" t="s">
        <v>3164</v>
      </c>
      <c r="B620" s="560">
        <v>41862</v>
      </c>
    </row>
    <row r="621" spans="1:3">
      <c r="A621" s="559" t="s">
        <v>3165</v>
      </c>
      <c r="B621" s="560">
        <v>41862</v>
      </c>
    </row>
    <row r="622" spans="1:3">
      <c r="A622" s="559" t="s">
        <v>3166</v>
      </c>
      <c r="B622" s="560">
        <v>41862</v>
      </c>
    </row>
    <row r="623" spans="1:3">
      <c r="A623" s="559" t="s">
        <v>3167</v>
      </c>
      <c r="B623" s="560">
        <v>41862</v>
      </c>
      <c r="C623" s="561">
        <v>30</v>
      </c>
    </row>
    <row r="624" spans="1:3">
      <c r="A624" s="559" t="s">
        <v>3168</v>
      </c>
      <c r="B624" s="560">
        <v>41862</v>
      </c>
      <c r="C624" s="561">
        <v>20</v>
      </c>
    </row>
    <row r="625" spans="1:3">
      <c r="A625" s="559" t="s">
        <v>3169</v>
      </c>
      <c r="B625" s="560">
        <v>41862</v>
      </c>
    </row>
    <row r="626" spans="1:3">
      <c r="A626" s="559" t="s">
        <v>3170</v>
      </c>
      <c r="B626" s="560">
        <v>41862</v>
      </c>
    </row>
    <row r="627" spans="1:3">
      <c r="A627" s="559" t="s">
        <v>3171</v>
      </c>
      <c r="B627" s="560">
        <v>41862</v>
      </c>
    </row>
    <row r="628" spans="1:3">
      <c r="A628" s="559" t="s">
        <v>3172</v>
      </c>
      <c r="B628" s="560">
        <v>41862</v>
      </c>
    </row>
    <row r="629" spans="1:3">
      <c r="A629" s="559" t="s">
        <v>3173</v>
      </c>
      <c r="B629" s="560">
        <v>41862</v>
      </c>
    </row>
    <row r="630" spans="1:3">
      <c r="A630" s="559" t="s">
        <v>3174</v>
      </c>
      <c r="B630" s="560">
        <v>41862</v>
      </c>
    </row>
    <row r="631" spans="1:3">
      <c r="A631" s="559" t="s">
        <v>3175</v>
      </c>
      <c r="B631" s="560">
        <v>41862</v>
      </c>
    </row>
    <row r="632" spans="1:3">
      <c r="A632" s="559" t="s">
        <v>3176</v>
      </c>
      <c r="B632" s="560">
        <v>41862</v>
      </c>
    </row>
    <row r="633" spans="1:3">
      <c r="A633" s="559" t="s">
        <v>3177</v>
      </c>
      <c r="B633" s="560">
        <v>41862</v>
      </c>
    </row>
    <row r="634" spans="1:3">
      <c r="A634" s="559" t="s">
        <v>3178</v>
      </c>
      <c r="B634" s="560">
        <v>41862</v>
      </c>
      <c r="C634" s="561">
        <v>30</v>
      </c>
    </row>
    <row r="635" spans="1:3">
      <c r="A635" s="559" t="s">
        <v>3179</v>
      </c>
      <c r="B635" s="560">
        <v>41862</v>
      </c>
      <c r="C635" s="561">
        <v>5</v>
      </c>
    </row>
    <row r="636" spans="1:3">
      <c r="A636" s="559" t="s">
        <v>3180</v>
      </c>
      <c r="B636" s="560">
        <v>41862</v>
      </c>
    </row>
    <row r="637" spans="1:3">
      <c r="A637" s="559" t="s">
        <v>3181</v>
      </c>
      <c r="B637" s="560">
        <v>41862</v>
      </c>
    </row>
    <row r="638" spans="1:3">
      <c r="A638" s="559" t="s">
        <v>3182</v>
      </c>
      <c r="B638" s="560">
        <v>41862</v>
      </c>
    </row>
    <row r="639" spans="1:3">
      <c r="A639" s="559" t="s">
        <v>3183</v>
      </c>
      <c r="B639" s="560">
        <v>41862</v>
      </c>
    </row>
    <row r="640" spans="1:3">
      <c r="A640" s="559" t="s">
        <v>3184</v>
      </c>
      <c r="B640" s="560">
        <v>41862</v>
      </c>
    </row>
    <row r="641" spans="1:3">
      <c r="A641" s="559" t="s">
        <v>3185</v>
      </c>
      <c r="B641" s="560">
        <v>41862</v>
      </c>
    </row>
    <row r="642" spans="1:3">
      <c r="A642" s="559" t="s">
        <v>3186</v>
      </c>
      <c r="B642" s="560">
        <v>41862</v>
      </c>
    </row>
    <row r="643" spans="1:3">
      <c r="A643" s="559" t="s">
        <v>3187</v>
      </c>
      <c r="B643" s="560">
        <v>41862</v>
      </c>
    </row>
    <row r="644" spans="1:3">
      <c r="A644" s="559" t="s">
        <v>3188</v>
      </c>
      <c r="B644" s="560">
        <v>41862</v>
      </c>
    </row>
    <row r="645" spans="1:3">
      <c r="A645" s="559" t="s">
        <v>3189</v>
      </c>
      <c r="B645" s="560">
        <v>41862</v>
      </c>
      <c r="C645" s="561">
        <v>30</v>
      </c>
    </row>
    <row r="646" spans="1:3">
      <c r="A646" s="559" t="s">
        <v>3190</v>
      </c>
      <c r="B646" s="560">
        <v>41862</v>
      </c>
      <c r="C646" s="561">
        <v>11</v>
      </c>
    </row>
    <row r="647" spans="1:3">
      <c r="A647" s="559" t="s">
        <v>3191</v>
      </c>
      <c r="B647" s="560">
        <v>41862</v>
      </c>
    </row>
    <row r="648" spans="1:3">
      <c r="A648" s="559" t="s">
        <v>3192</v>
      </c>
      <c r="B648" s="560">
        <v>41862</v>
      </c>
    </row>
    <row r="649" spans="1:3">
      <c r="A649" s="559" t="s">
        <v>3193</v>
      </c>
      <c r="B649" s="560">
        <v>41862</v>
      </c>
    </row>
    <row r="650" spans="1:3">
      <c r="A650" s="559" t="s">
        <v>3194</v>
      </c>
      <c r="B650" s="560">
        <v>41862</v>
      </c>
    </row>
    <row r="651" spans="1:3">
      <c r="A651" s="559" t="s">
        <v>3195</v>
      </c>
      <c r="B651" s="560">
        <v>41862</v>
      </c>
    </row>
    <row r="652" spans="1:3">
      <c r="A652" s="559" t="s">
        <v>3196</v>
      </c>
      <c r="B652" s="560">
        <v>41862</v>
      </c>
    </row>
    <row r="653" spans="1:3">
      <c r="A653" s="559" t="s">
        <v>3197</v>
      </c>
      <c r="B653" s="560">
        <v>41862</v>
      </c>
    </row>
    <row r="654" spans="1:3">
      <c r="A654" s="559" t="s">
        <v>3198</v>
      </c>
      <c r="B654" s="560">
        <v>41862</v>
      </c>
    </row>
    <row r="655" spans="1:3">
      <c r="A655" s="559" t="s">
        <v>3199</v>
      </c>
      <c r="B655" s="560">
        <v>41862</v>
      </c>
    </row>
    <row r="656" spans="1:3">
      <c r="A656" s="559" t="s">
        <v>3200</v>
      </c>
      <c r="B656" s="560">
        <v>41862</v>
      </c>
      <c r="C656" s="561">
        <v>30</v>
      </c>
    </row>
    <row r="657" spans="1:3">
      <c r="A657" s="559" t="s">
        <v>3201</v>
      </c>
      <c r="B657" s="560">
        <v>41862</v>
      </c>
      <c r="C657" s="561">
        <v>20</v>
      </c>
    </row>
    <row r="658" spans="1:3">
      <c r="A658" s="559" t="s">
        <v>3202</v>
      </c>
      <c r="B658" s="560">
        <v>41862</v>
      </c>
    </row>
    <row r="659" spans="1:3">
      <c r="A659" s="559" t="s">
        <v>3203</v>
      </c>
      <c r="B659" s="560">
        <v>41862</v>
      </c>
    </row>
    <row r="660" spans="1:3">
      <c r="A660" s="559" t="s">
        <v>3204</v>
      </c>
      <c r="B660" s="560">
        <v>41862</v>
      </c>
    </row>
    <row r="661" spans="1:3">
      <c r="A661" s="559" t="s">
        <v>3205</v>
      </c>
      <c r="B661" s="560">
        <v>41862</v>
      </c>
    </row>
    <row r="662" spans="1:3">
      <c r="A662" s="559" t="s">
        <v>3206</v>
      </c>
      <c r="B662" s="560">
        <v>41862</v>
      </c>
    </row>
    <row r="663" spans="1:3">
      <c r="A663" s="559" t="s">
        <v>3207</v>
      </c>
      <c r="B663" s="560">
        <v>41862</v>
      </c>
    </row>
    <row r="664" spans="1:3">
      <c r="A664" s="559" t="s">
        <v>3208</v>
      </c>
      <c r="B664" s="560">
        <v>41862</v>
      </c>
    </row>
    <row r="665" spans="1:3">
      <c r="A665" s="559" t="s">
        <v>3209</v>
      </c>
      <c r="B665" s="560">
        <v>41862</v>
      </c>
    </row>
    <row r="666" spans="1:3">
      <c r="A666" s="559" t="s">
        <v>3210</v>
      </c>
      <c r="B666" s="560">
        <v>41862</v>
      </c>
    </row>
    <row r="667" spans="1:3">
      <c r="A667" s="559" t="s">
        <v>3211</v>
      </c>
      <c r="B667" s="560">
        <v>41862</v>
      </c>
      <c r="C667" s="561">
        <v>18</v>
      </c>
    </row>
    <row r="668" spans="1:3">
      <c r="A668" s="559" t="s">
        <v>3212</v>
      </c>
      <c r="B668" s="560">
        <v>41862</v>
      </c>
    </row>
    <row r="669" spans="1:3">
      <c r="A669" s="559" t="s">
        <v>3213</v>
      </c>
      <c r="B669" s="560">
        <v>41862</v>
      </c>
    </row>
    <row r="670" spans="1:3">
      <c r="A670" s="559" t="s">
        <v>3214</v>
      </c>
      <c r="B670" s="560">
        <v>41862</v>
      </c>
    </row>
    <row r="671" spans="1:3">
      <c r="A671" s="559" t="s">
        <v>3215</v>
      </c>
      <c r="B671" s="560">
        <v>41862</v>
      </c>
    </row>
    <row r="672" spans="1:3">
      <c r="A672" s="559" t="s">
        <v>3216</v>
      </c>
      <c r="B672" s="560">
        <v>41862</v>
      </c>
    </row>
    <row r="673" spans="1:3">
      <c r="A673" s="559" t="s">
        <v>3217</v>
      </c>
      <c r="B673" s="560">
        <v>41862</v>
      </c>
    </row>
    <row r="674" spans="1:3">
      <c r="A674" s="559" t="s">
        <v>3218</v>
      </c>
      <c r="B674" s="560">
        <v>41862</v>
      </c>
    </row>
    <row r="675" spans="1:3">
      <c r="A675" s="559" t="s">
        <v>3219</v>
      </c>
      <c r="B675" s="560">
        <v>41862</v>
      </c>
    </row>
    <row r="676" spans="1:3">
      <c r="A676" s="559" t="s">
        <v>3220</v>
      </c>
      <c r="B676" s="560">
        <v>41862</v>
      </c>
    </row>
    <row r="677" spans="1:3">
      <c r="A677" s="559" t="s">
        <v>3221</v>
      </c>
      <c r="B677" s="560">
        <v>41862</v>
      </c>
    </row>
    <row r="678" spans="1:3">
      <c r="A678" s="559" t="s">
        <v>3222</v>
      </c>
      <c r="B678" s="560">
        <v>41862</v>
      </c>
      <c r="C678" s="561">
        <v>30</v>
      </c>
    </row>
    <row r="679" spans="1:3">
      <c r="A679" s="559" t="s">
        <v>3223</v>
      </c>
      <c r="B679" s="560">
        <v>41862</v>
      </c>
      <c r="C679" s="561">
        <v>20</v>
      </c>
    </row>
    <row r="680" spans="1:3">
      <c r="A680" s="559" t="s">
        <v>3224</v>
      </c>
      <c r="B680" s="560">
        <v>41862</v>
      </c>
    </row>
    <row r="681" spans="1:3">
      <c r="A681" s="559" t="s">
        <v>3225</v>
      </c>
      <c r="B681" s="560">
        <v>41862</v>
      </c>
    </row>
    <row r="682" spans="1:3">
      <c r="A682" s="559" t="s">
        <v>3226</v>
      </c>
      <c r="B682" s="560">
        <v>41862</v>
      </c>
    </row>
    <row r="683" spans="1:3">
      <c r="A683" s="559" t="s">
        <v>3227</v>
      </c>
      <c r="B683" s="560">
        <v>41862</v>
      </c>
    </row>
    <row r="684" spans="1:3">
      <c r="A684" s="559" t="s">
        <v>3228</v>
      </c>
      <c r="B684" s="560">
        <v>41862</v>
      </c>
    </row>
    <row r="685" spans="1:3">
      <c r="A685" s="559" t="s">
        <v>3229</v>
      </c>
      <c r="B685" s="560">
        <v>41862</v>
      </c>
    </row>
    <row r="686" spans="1:3">
      <c r="A686" s="559" t="s">
        <v>3230</v>
      </c>
      <c r="B686" s="560">
        <v>41862</v>
      </c>
    </row>
    <row r="687" spans="1:3">
      <c r="A687" s="559" t="s">
        <v>3231</v>
      </c>
      <c r="B687" s="560">
        <v>41862</v>
      </c>
    </row>
    <row r="688" spans="1:3">
      <c r="A688" s="559" t="s">
        <v>3232</v>
      </c>
      <c r="B688" s="560">
        <v>41862</v>
      </c>
    </row>
    <row r="689" spans="1:3">
      <c r="A689" s="559" t="s">
        <v>3233</v>
      </c>
      <c r="B689" s="560">
        <v>41862</v>
      </c>
    </row>
    <row r="690" spans="1:3">
      <c r="A690" s="559" t="s">
        <v>3234</v>
      </c>
      <c r="B690" s="560">
        <v>41862</v>
      </c>
    </row>
    <row r="691" spans="1:3">
      <c r="A691" s="559" t="s">
        <v>3235</v>
      </c>
      <c r="B691" s="560">
        <v>41862</v>
      </c>
    </row>
    <row r="692" spans="1:3">
      <c r="A692" s="559" t="s">
        <v>3236</v>
      </c>
      <c r="B692" s="560">
        <v>41862</v>
      </c>
    </row>
    <row r="693" spans="1:3">
      <c r="A693" s="559" t="s">
        <v>3237</v>
      </c>
      <c r="B693" s="560">
        <v>41862</v>
      </c>
    </row>
    <row r="694" spans="1:3">
      <c r="A694" s="559" t="s">
        <v>3238</v>
      </c>
      <c r="B694" s="560">
        <v>41862</v>
      </c>
      <c r="C694" s="561">
        <v>39</v>
      </c>
    </row>
    <row r="695" spans="1:3">
      <c r="A695" s="559" t="s">
        <v>3239</v>
      </c>
      <c r="B695" s="560">
        <v>41862</v>
      </c>
      <c r="C695" s="561">
        <v>22</v>
      </c>
    </row>
    <row r="696" spans="1:3">
      <c r="A696" s="559" t="s">
        <v>3240</v>
      </c>
      <c r="B696" s="560">
        <v>41862</v>
      </c>
    </row>
    <row r="697" spans="1:3">
      <c r="A697" s="559" t="s">
        <v>3241</v>
      </c>
      <c r="B697" s="560">
        <v>41862</v>
      </c>
    </row>
    <row r="698" spans="1:3">
      <c r="A698" s="559" t="s">
        <v>3242</v>
      </c>
      <c r="B698" s="560">
        <v>41862</v>
      </c>
    </row>
    <row r="699" spans="1:3">
      <c r="A699" s="559" t="s">
        <v>3243</v>
      </c>
      <c r="B699" s="560">
        <v>41862</v>
      </c>
    </row>
    <row r="700" spans="1:3">
      <c r="A700" s="559" t="s">
        <v>3244</v>
      </c>
      <c r="B700" s="560">
        <v>41862</v>
      </c>
    </row>
    <row r="701" spans="1:3">
      <c r="A701" s="559" t="s">
        <v>3245</v>
      </c>
      <c r="B701" s="560">
        <v>41862</v>
      </c>
    </row>
    <row r="702" spans="1:3">
      <c r="A702" s="559" t="s">
        <v>3246</v>
      </c>
      <c r="B702" s="560">
        <v>41862</v>
      </c>
    </row>
    <row r="703" spans="1:3">
      <c r="A703" s="559" t="s">
        <v>3247</v>
      </c>
      <c r="B703" s="560">
        <v>41862</v>
      </c>
    </row>
    <row r="704" spans="1:3">
      <c r="A704" s="559" t="s">
        <v>3248</v>
      </c>
      <c r="B704" s="560">
        <v>41862</v>
      </c>
      <c r="C704" s="561">
        <v>50</v>
      </c>
    </row>
    <row r="705" spans="1:3">
      <c r="A705" s="559" t="s">
        <v>3249</v>
      </c>
      <c r="B705" s="560">
        <v>41862</v>
      </c>
    </row>
    <row r="706" spans="1:3">
      <c r="A706" s="559" t="s">
        <v>3250</v>
      </c>
      <c r="B706" s="560">
        <v>41862</v>
      </c>
      <c r="C706" s="561">
        <v>50</v>
      </c>
    </row>
    <row r="707" spans="1:3" ht="13.5">
      <c r="A707" s="559" t="s">
        <v>3251</v>
      </c>
      <c r="B707" s="560">
        <v>41862</v>
      </c>
      <c r="C707" s="567"/>
    </row>
    <row r="708" spans="1:3" ht="13.5">
      <c r="A708" s="559" t="s">
        <v>3252</v>
      </c>
      <c r="B708" s="560">
        <v>41862</v>
      </c>
      <c r="C708" s="567">
        <v>49</v>
      </c>
    </row>
    <row r="709" spans="1:3" ht="13.5">
      <c r="A709" s="559" t="s">
        <v>3253</v>
      </c>
      <c r="B709" s="560">
        <v>41862</v>
      </c>
      <c r="C709" s="567"/>
    </row>
    <row r="710" spans="1:3" ht="13.5">
      <c r="A710" s="559" t="s">
        <v>3254</v>
      </c>
      <c r="B710" s="560">
        <v>41862</v>
      </c>
      <c r="C710" s="567"/>
    </row>
    <row r="711" spans="1:3" ht="13.5">
      <c r="A711" s="559" t="s">
        <v>3255</v>
      </c>
      <c r="B711" s="560">
        <v>41862</v>
      </c>
      <c r="C711" s="567"/>
    </row>
    <row r="712" spans="1:3" ht="13.5">
      <c r="A712" s="559" t="s">
        <v>3256</v>
      </c>
      <c r="B712" s="560">
        <v>41862</v>
      </c>
      <c r="C712" s="567"/>
    </row>
    <row r="713" spans="1:3" ht="13.5">
      <c r="A713" s="559" t="s">
        <v>3257</v>
      </c>
      <c r="B713" s="560">
        <v>41862</v>
      </c>
      <c r="C713" s="567"/>
    </row>
    <row r="714" spans="1:3" ht="13.5">
      <c r="A714" s="559" t="s">
        <v>3258</v>
      </c>
      <c r="B714" s="560">
        <v>41862</v>
      </c>
      <c r="C714" s="567"/>
    </row>
    <row r="715" spans="1:3" ht="13.5">
      <c r="A715" s="559" t="s">
        <v>3259</v>
      </c>
      <c r="B715" s="560">
        <v>41862</v>
      </c>
      <c r="C715" s="567">
        <v>50</v>
      </c>
    </row>
    <row r="716" spans="1:3" ht="13.5">
      <c r="A716" s="559" t="s">
        <v>3260</v>
      </c>
      <c r="B716" s="560">
        <v>41862</v>
      </c>
      <c r="C716" s="567"/>
    </row>
    <row r="717" spans="1:3" ht="13.5">
      <c r="A717" s="559" t="s">
        <v>3261</v>
      </c>
      <c r="B717" s="560">
        <v>41862</v>
      </c>
      <c r="C717" s="567">
        <v>50</v>
      </c>
    </row>
    <row r="718" spans="1:3" ht="13.5">
      <c r="A718" s="559" t="s">
        <v>3262</v>
      </c>
      <c r="B718" s="560">
        <v>41862</v>
      </c>
      <c r="C718" s="567"/>
    </row>
    <row r="719" spans="1:3" ht="13.5">
      <c r="A719" s="559" t="s">
        <v>3263</v>
      </c>
      <c r="B719" s="560">
        <v>41862</v>
      </c>
      <c r="C719" s="567">
        <v>50</v>
      </c>
    </row>
    <row r="720" spans="1:3" ht="13.5">
      <c r="A720" s="559" t="s">
        <v>3264</v>
      </c>
      <c r="B720" s="560">
        <v>41862</v>
      </c>
      <c r="C720" s="567"/>
    </row>
    <row r="721" spans="1:3" ht="13.5">
      <c r="A721" s="559" t="s">
        <v>3265</v>
      </c>
      <c r="B721" s="560">
        <v>41862</v>
      </c>
      <c r="C721" s="567"/>
    </row>
    <row r="722" spans="1:3" ht="13.5">
      <c r="A722" s="559" t="s">
        <v>3266</v>
      </c>
      <c r="B722" s="560">
        <v>41862</v>
      </c>
      <c r="C722" s="567"/>
    </row>
    <row r="723" spans="1:3" ht="13.5">
      <c r="A723" s="559" t="s">
        <v>3267</v>
      </c>
      <c r="B723" s="560">
        <v>41862</v>
      </c>
      <c r="C723" s="567"/>
    </row>
    <row r="724" spans="1:3" ht="13.5">
      <c r="A724" s="559" t="s">
        <v>3268</v>
      </c>
      <c r="B724" s="560">
        <v>41862</v>
      </c>
      <c r="C724" s="567"/>
    </row>
    <row r="725" spans="1:3" ht="13.5">
      <c r="A725" s="559" t="s">
        <v>3269</v>
      </c>
      <c r="B725" s="560">
        <v>41862</v>
      </c>
      <c r="C725" s="567"/>
    </row>
    <row r="726" spans="1:3" ht="13.5">
      <c r="A726" s="559" t="s">
        <v>3270</v>
      </c>
      <c r="B726" s="560">
        <v>41862</v>
      </c>
      <c r="C726" s="567">
        <v>50</v>
      </c>
    </row>
    <row r="727" spans="1:3" ht="13.5">
      <c r="A727" s="559" t="s">
        <v>3271</v>
      </c>
      <c r="B727" s="560">
        <v>41862</v>
      </c>
      <c r="C727" s="567"/>
    </row>
    <row r="728" spans="1:3" ht="13.5">
      <c r="A728" s="559" t="s">
        <v>3272</v>
      </c>
      <c r="B728" s="560">
        <v>41862</v>
      </c>
      <c r="C728" s="567">
        <v>50</v>
      </c>
    </row>
    <row r="729" spans="1:3" ht="13.5">
      <c r="A729" s="559" t="s">
        <v>3273</v>
      </c>
      <c r="B729" s="560">
        <v>41862</v>
      </c>
      <c r="C729" s="567"/>
    </row>
    <row r="730" spans="1:3" ht="13.5">
      <c r="A730" s="559" t="s">
        <v>3274</v>
      </c>
      <c r="B730" s="560">
        <v>41862</v>
      </c>
      <c r="C730" s="567">
        <v>50</v>
      </c>
    </row>
    <row r="731" spans="1:3" ht="13.5">
      <c r="A731" s="559" t="s">
        <v>3275</v>
      </c>
      <c r="B731" s="560">
        <v>41862</v>
      </c>
      <c r="C731" s="567"/>
    </row>
    <row r="732" spans="1:3" ht="13.5">
      <c r="A732" s="559" t="s">
        <v>3276</v>
      </c>
      <c r="B732" s="560">
        <v>41862</v>
      </c>
      <c r="C732" s="567"/>
    </row>
    <row r="733" spans="1:3" ht="13.5">
      <c r="A733" s="559" t="s">
        <v>3277</v>
      </c>
      <c r="B733" s="560">
        <v>41862</v>
      </c>
      <c r="C733" s="567"/>
    </row>
    <row r="734" spans="1:3" ht="13.5">
      <c r="A734" s="559" t="s">
        <v>3278</v>
      </c>
      <c r="B734" s="560">
        <v>41862</v>
      </c>
      <c r="C734" s="567"/>
    </row>
    <row r="735" spans="1:3" ht="13.5">
      <c r="A735" s="559" t="s">
        <v>3279</v>
      </c>
      <c r="B735" s="560">
        <v>41862</v>
      </c>
      <c r="C735" s="567"/>
    </row>
    <row r="736" spans="1:3" ht="13.5">
      <c r="A736" s="559" t="s">
        <v>3280</v>
      </c>
      <c r="B736" s="560">
        <v>41862</v>
      </c>
      <c r="C736" s="567"/>
    </row>
    <row r="737" spans="1:3" ht="13.5">
      <c r="A737" s="559" t="s">
        <v>3281</v>
      </c>
      <c r="B737" s="560">
        <v>41862</v>
      </c>
      <c r="C737" s="567">
        <v>50</v>
      </c>
    </row>
    <row r="738" spans="1:3" ht="13.5">
      <c r="A738" s="559" t="s">
        <v>3282</v>
      </c>
      <c r="B738" s="560">
        <v>41862</v>
      </c>
      <c r="C738" s="567"/>
    </row>
    <row r="739" spans="1:3" ht="13.5">
      <c r="A739" s="559" t="s">
        <v>3283</v>
      </c>
      <c r="B739" s="560">
        <v>41862</v>
      </c>
      <c r="C739" s="567">
        <v>50</v>
      </c>
    </row>
    <row r="740" spans="1:3" ht="13.5">
      <c r="A740" s="559" t="s">
        <v>3284</v>
      </c>
      <c r="B740" s="560">
        <v>41862</v>
      </c>
      <c r="C740" s="567"/>
    </row>
    <row r="741" spans="1:3" ht="13.5">
      <c r="A741" s="559" t="s">
        <v>3285</v>
      </c>
      <c r="B741" s="560">
        <v>41862</v>
      </c>
      <c r="C741" s="567">
        <v>50</v>
      </c>
    </row>
    <row r="742" spans="1:3" ht="13.5">
      <c r="A742" s="559" t="s">
        <v>3286</v>
      </c>
      <c r="B742" s="560">
        <v>41862</v>
      </c>
      <c r="C742" s="567"/>
    </row>
    <row r="743" spans="1:3" ht="13.5">
      <c r="A743" s="559" t="s">
        <v>3287</v>
      </c>
      <c r="B743" s="560">
        <v>41862</v>
      </c>
      <c r="C743" s="567"/>
    </row>
    <row r="744" spans="1:3" ht="13.5">
      <c r="A744" s="559" t="s">
        <v>3288</v>
      </c>
      <c r="B744" s="560">
        <v>41862</v>
      </c>
      <c r="C744" s="567"/>
    </row>
    <row r="745" spans="1:3" ht="13.5">
      <c r="A745" s="559" t="s">
        <v>3289</v>
      </c>
      <c r="B745" s="560">
        <v>41862</v>
      </c>
      <c r="C745" s="567"/>
    </row>
    <row r="746" spans="1:3" ht="13.5">
      <c r="A746" s="559" t="s">
        <v>3290</v>
      </c>
      <c r="B746" s="560">
        <v>41862</v>
      </c>
      <c r="C746" s="567"/>
    </row>
    <row r="747" spans="1:3" ht="13.5">
      <c r="A747" s="559" t="s">
        <v>3291</v>
      </c>
      <c r="B747" s="560">
        <v>41862</v>
      </c>
      <c r="C747" s="567"/>
    </row>
    <row r="748" spans="1:3" ht="13.5">
      <c r="A748" s="559" t="s">
        <v>3292</v>
      </c>
      <c r="B748" s="560">
        <v>41862</v>
      </c>
      <c r="C748" s="567">
        <v>50</v>
      </c>
    </row>
    <row r="749" spans="1:3" ht="13.5">
      <c r="A749" s="559" t="s">
        <v>3293</v>
      </c>
      <c r="B749" s="560">
        <v>41862</v>
      </c>
      <c r="C749" s="567"/>
    </row>
    <row r="750" spans="1:3" ht="13.5">
      <c r="A750" s="559" t="s">
        <v>3294</v>
      </c>
      <c r="B750" s="560">
        <v>41862</v>
      </c>
      <c r="C750" s="567">
        <v>50</v>
      </c>
    </row>
    <row r="751" spans="1:3" ht="13.5">
      <c r="A751" s="559" t="s">
        <v>3295</v>
      </c>
      <c r="B751" s="560">
        <v>41862</v>
      </c>
      <c r="C751" s="567"/>
    </row>
    <row r="752" spans="1:3" ht="13.5">
      <c r="A752" s="559" t="s">
        <v>3296</v>
      </c>
      <c r="B752" s="560">
        <v>41862</v>
      </c>
      <c r="C752" s="567">
        <v>50</v>
      </c>
    </row>
    <row r="753" spans="1:3" ht="13.5">
      <c r="A753" s="559" t="s">
        <v>3297</v>
      </c>
      <c r="B753" s="560">
        <v>41862</v>
      </c>
      <c r="C753" s="567"/>
    </row>
    <row r="754" spans="1:3" ht="13.5">
      <c r="A754" s="559" t="s">
        <v>3298</v>
      </c>
      <c r="B754" s="560">
        <v>41862</v>
      </c>
      <c r="C754" s="567"/>
    </row>
    <row r="755" spans="1:3" ht="13.5">
      <c r="A755" s="559" t="s">
        <v>3299</v>
      </c>
      <c r="B755" s="560">
        <v>41862</v>
      </c>
      <c r="C755" s="567"/>
    </row>
    <row r="756" spans="1:3" ht="13.5">
      <c r="A756" s="559" t="s">
        <v>3300</v>
      </c>
      <c r="B756" s="560">
        <v>41862</v>
      </c>
      <c r="C756" s="567"/>
    </row>
    <row r="757" spans="1:3" ht="13.5">
      <c r="A757" s="559" t="s">
        <v>3301</v>
      </c>
      <c r="B757" s="560">
        <v>41862</v>
      </c>
      <c r="C757" s="567"/>
    </row>
    <row r="758" spans="1:3" ht="13.5">
      <c r="A758" s="559" t="s">
        <v>3302</v>
      </c>
      <c r="B758" s="560">
        <v>41862</v>
      </c>
      <c r="C758" s="567"/>
    </row>
    <row r="759" spans="1:3" ht="13.5">
      <c r="A759" s="559" t="s">
        <v>3303</v>
      </c>
      <c r="B759" s="560">
        <v>41862</v>
      </c>
      <c r="C759" s="567">
        <v>50</v>
      </c>
    </row>
    <row r="760" spans="1:3" ht="13.5">
      <c r="A760" s="559" t="s">
        <v>3304</v>
      </c>
      <c r="B760" s="560">
        <v>41862</v>
      </c>
      <c r="C760" s="567"/>
    </row>
    <row r="761" spans="1:3" ht="13.5">
      <c r="A761" s="559" t="s">
        <v>3305</v>
      </c>
      <c r="B761" s="560">
        <v>41862</v>
      </c>
      <c r="C761" s="567">
        <v>50</v>
      </c>
    </row>
    <row r="762" spans="1:3" ht="13.5">
      <c r="A762" s="559" t="s">
        <v>3306</v>
      </c>
      <c r="B762" s="560">
        <v>41862</v>
      </c>
      <c r="C762" s="567"/>
    </row>
    <row r="763" spans="1:3" ht="13.5">
      <c r="A763" s="559" t="s">
        <v>3307</v>
      </c>
      <c r="B763" s="560">
        <v>41862</v>
      </c>
      <c r="C763" s="567">
        <v>50</v>
      </c>
    </row>
    <row r="764" spans="1:3" ht="13.5">
      <c r="A764" s="559" t="s">
        <v>3308</v>
      </c>
      <c r="B764" s="560">
        <v>41862</v>
      </c>
      <c r="C764" s="567"/>
    </row>
    <row r="765" spans="1:3" ht="13.5">
      <c r="A765" s="559" t="s">
        <v>3309</v>
      </c>
      <c r="B765" s="560">
        <v>41862</v>
      </c>
      <c r="C765" s="567"/>
    </row>
    <row r="766" spans="1:3" ht="13.5">
      <c r="A766" s="559" t="s">
        <v>3310</v>
      </c>
      <c r="B766" s="560">
        <v>41862</v>
      </c>
      <c r="C766" s="567"/>
    </row>
    <row r="767" spans="1:3" ht="13.5">
      <c r="A767" s="559" t="s">
        <v>3311</v>
      </c>
      <c r="B767" s="560">
        <v>41862</v>
      </c>
      <c r="C767" s="567"/>
    </row>
    <row r="768" spans="1:3" ht="13.5">
      <c r="A768" s="559" t="s">
        <v>3312</v>
      </c>
      <c r="B768" s="560">
        <v>41862</v>
      </c>
      <c r="C768" s="567"/>
    </row>
    <row r="769" spans="1:3" ht="13.5">
      <c r="A769" s="559" t="s">
        <v>3313</v>
      </c>
      <c r="B769" s="560">
        <v>41862</v>
      </c>
      <c r="C769" s="567"/>
    </row>
    <row r="770" spans="1:3" ht="13.5">
      <c r="A770" s="559" t="s">
        <v>3314</v>
      </c>
      <c r="B770" s="560">
        <v>41862</v>
      </c>
      <c r="C770" s="567">
        <v>100</v>
      </c>
    </row>
    <row r="771" spans="1:3" ht="13.5">
      <c r="A771" s="559" t="s">
        <v>3315</v>
      </c>
      <c r="B771" s="560">
        <v>41862</v>
      </c>
      <c r="C771" s="567"/>
    </row>
    <row r="772" spans="1:3" ht="13.5">
      <c r="A772" s="559" t="s">
        <v>3316</v>
      </c>
      <c r="B772" s="560">
        <v>41862</v>
      </c>
      <c r="C772" s="567">
        <v>100</v>
      </c>
    </row>
    <row r="773" spans="1:3" ht="13.5">
      <c r="A773" s="559" t="s">
        <v>3317</v>
      </c>
      <c r="B773" s="560">
        <v>41862</v>
      </c>
      <c r="C773" s="567"/>
    </row>
    <row r="774" spans="1:3" ht="13.5">
      <c r="A774" s="559" t="s">
        <v>3318</v>
      </c>
      <c r="B774" s="560">
        <v>41862</v>
      </c>
      <c r="C774" s="567">
        <v>100</v>
      </c>
    </row>
    <row r="775" spans="1:3" ht="13.5">
      <c r="A775" s="559" t="s">
        <v>3319</v>
      </c>
      <c r="B775" s="560">
        <v>41862</v>
      </c>
      <c r="C775" s="567"/>
    </row>
    <row r="776" spans="1:3" ht="13.5">
      <c r="A776" s="559" t="s">
        <v>3320</v>
      </c>
      <c r="B776" s="560">
        <v>41862</v>
      </c>
      <c r="C776" s="567"/>
    </row>
    <row r="777" spans="1:3" ht="13.5">
      <c r="A777" s="559" t="s">
        <v>3321</v>
      </c>
      <c r="B777" s="560">
        <v>41862</v>
      </c>
      <c r="C777" s="567"/>
    </row>
    <row r="778" spans="1:3" ht="13.5">
      <c r="A778" s="559" t="s">
        <v>3322</v>
      </c>
      <c r="B778" s="560">
        <v>41862</v>
      </c>
      <c r="C778" s="567"/>
    </row>
    <row r="779" spans="1:3" ht="13.5">
      <c r="A779" s="559" t="s">
        <v>3323</v>
      </c>
      <c r="B779" s="560">
        <v>41862</v>
      </c>
      <c r="C779" s="567"/>
    </row>
    <row r="780" spans="1:3" ht="13.5">
      <c r="A780" s="559" t="s">
        <v>3324</v>
      </c>
      <c r="B780" s="560">
        <v>41862</v>
      </c>
      <c r="C780" s="567"/>
    </row>
    <row r="781" spans="1:3" ht="13.5">
      <c r="A781" s="559" t="s">
        <v>3325</v>
      </c>
      <c r="B781" s="560">
        <v>41862</v>
      </c>
      <c r="C781" s="567">
        <v>100</v>
      </c>
    </row>
    <row r="782" spans="1:3" ht="13.5">
      <c r="A782" s="559" t="s">
        <v>3326</v>
      </c>
      <c r="B782" s="560">
        <v>41862</v>
      </c>
      <c r="C782" s="567"/>
    </row>
    <row r="783" spans="1:3" ht="13.5">
      <c r="A783" s="559" t="s">
        <v>3327</v>
      </c>
      <c r="B783" s="560">
        <v>41862</v>
      </c>
      <c r="C783" s="567">
        <v>100</v>
      </c>
    </row>
    <row r="784" spans="1:3" ht="13.5">
      <c r="A784" s="559" t="s">
        <v>3328</v>
      </c>
      <c r="B784" s="560">
        <v>41862</v>
      </c>
      <c r="C784" s="567"/>
    </row>
    <row r="785" spans="1:3" ht="13.5">
      <c r="A785" s="559" t="s">
        <v>3329</v>
      </c>
      <c r="B785" s="560">
        <v>41862</v>
      </c>
      <c r="C785" s="567">
        <v>100</v>
      </c>
    </row>
    <row r="786" spans="1:3" ht="13.5">
      <c r="A786" s="559" t="s">
        <v>3330</v>
      </c>
      <c r="B786" s="560">
        <v>41862</v>
      </c>
      <c r="C786" s="567"/>
    </row>
    <row r="787" spans="1:3" ht="13.5">
      <c r="A787" s="559" t="s">
        <v>3331</v>
      </c>
      <c r="B787" s="560">
        <v>41862</v>
      </c>
      <c r="C787" s="567"/>
    </row>
    <row r="788" spans="1:3" ht="13.5">
      <c r="A788" s="559" t="s">
        <v>3332</v>
      </c>
      <c r="B788" s="560">
        <v>41862</v>
      </c>
      <c r="C788" s="567"/>
    </row>
    <row r="789" spans="1:3" ht="13.5">
      <c r="A789" s="559" t="s">
        <v>3333</v>
      </c>
      <c r="B789" s="560">
        <v>41862</v>
      </c>
      <c r="C789" s="567"/>
    </row>
    <row r="790" spans="1:3" ht="13.5">
      <c r="A790" s="559" t="s">
        <v>3334</v>
      </c>
      <c r="B790" s="560">
        <v>41862</v>
      </c>
      <c r="C790" s="567"/>
    </row>
    <row r="791" spans="1:3" ht="13.5">
      <c r="A791" s="559" t="s">
        <v>3335</v>
      </c>
      <c r="B791" s="560">
        <v>41862</v>
      </c>
      <c r="C791" s="567">
        <v>40</v>
      </c>
    </row>
    <row r="792" spans="1:3" ht="13.5">
      <c r="A792" s="559" t="s">
        <v>3336</v>
      </c>
      <c r="B792" s="560">
        <v>41862</v>
      </c>
      <c r="C792" s="567">
        <v>50</v>
      </c>
    </row>
    <row r="793" spans="1:3" ht="13.5">
      <c r="A793" s="559" t="s">
        <v>3337</v>
      </c>
      <c r="B793" s="560">
        <v>41862</v>
      </c>
      <c r="C793" s="567"/>
    </row>
    <row r="794" spans="1:3" ht="13.5">
      <c r="A794" s="559" t="s">
        <v>3338</v>
      </c>
      <c r="B794" s="560">
        <v>41862</v>
      </c>
      <c r="C794" s="567">
        <v>50</v>
      </c>
    </row>
    <row r="795" spans="1:3" ht="13.5">
      <c r="A795" s="559" t="s">
        <v>3339</v>
      </c>
      <c r="B795" s="560">
        <v>41862</v>
      </c>
      <c r="C795" s="567"/>
    </row>
    <row r="796" spans="1:3" ht="13.5">
      <c r="A796" s="559" t="s">
        <v>3340</v>
      </c>
      <c r="B796" s="560">
        <v>41862</v>
      </c>
      <c r="C796" s="567">
        <v>50</v>
      </c>
    </row>
    <row r="797" spans="1:3" ht="13.5">
      <c r="A797" s="559" t="s">
        <v>3341</v>
      </c>
      <c r="B797" s="560">
        <v>41862</v>
      </c>
      <c r="C797" s="567"/>
    </row>
    <row r="798" spans="1:3" ht="13.5">
      <c r="A798" s="559" t="s">
        <v>3342</v>
      </c>
      <c r="B798" s="560">
        <v>41862</v>
      </c>
      <c r="C798" s="567"/>
    </row>
    <row r="799" spans="1:3" ht="13.5">
      <c r="A799" s="559" t="s">
        <v>3343</v>
      </c>
      <c r="B799" s="560">
        <v>41862</v>
      </c>
      <c r="C799" s="567"/>
    </row>
    <row r="800" spans="1:3" ht="13.5">
      <c r="A800" s="559" t="s">
        <v>3344</v>
      </c>
      <c r="B800" s="560">
        <v>41862</v>
      </c>
      <c r="C800" s="567"/>
    </row>
    <row r="801" spans="1:3" ht="13.5">
      <c r="A801" s="559" t="s">
        <v>3345</v>
      </c>
      <c r="B801" s="560">
        <v>41862</v>
      </c>
      <c r="C801" s="567"/>
    </row>
    <row r="802" spans="1:3" ht="13.5">
      <c r="A802" s="559" t="s">
        <v>3346</v>
      </c>
      <c r="B802" s="560">
        <v>41862</v>
      </c>
      <c r="C802" s="567">
        <v>100</v>
      </c>
    </row>
    <row r="803" spans="1:3" ht="13.5">
      <c r="A803" s="559" t="s">
        <v>3347</v>
      </c>
      <c r="B803" s="560">
        <v>41862</v>
      </c>
      <c r="C803" s="567">
        <v>100</v>
      </c>
    </row>
    <row r="804" spans="1:3" ht="13.5">
      <c r="A804" s="559" t="s">
        <v>3348</v>
      </c>
      <c r="B804" s="560">
        <v>41862</v>
      </c>
      <c r="C804" s="567">
        <v>100</v>
      </c>
    </row>
    <row r="805" spans="1:3" ht="13.5">
      <c r="A805" s="559" t="s">
        <v>3349</v>
      </c>
      <c r="B805" s="560">
        <v>41862</v>
      </c>
      <c r="C805" s="567">
        <v>80</v>
      </c>
    </row>
    <row r="806" spans="1:3" ht="13.5">
      <c r="A806" s="559" t="s">
        <v>3350</v>
      </c>
      <c r="B806" s="560">
        <v>41862</v>
      </c>
      <c r="C806" s="567">
        <v>80</v>
      </c>
    </row>
    <row r="807" spans="1:3" ht="13.5">
      <c r="A807" s="559" t="s">
        <v>3351</v>
      </c>
      <c r="B807" s="560">
        <v>41862</v>
      </c>
      <c r="C807" s="567">
        <v>80</v>
      </c>
    </row>
    <row r="808" spans="1:3" ht="13.5">
      <c r="A808" s="559" t="s">
        <v>3352</v>
      </c>
      <c r="B808" s="560">
        <v>41862</v>
      </c>
      <c r="C808" s="567"/>
    </row>
    <row r="809" spans="1:3" ht="13.5">
      <c r="A809" s="559" t="s">
        <v>3353</v>
      </c>
      <c r="B809" s="560">
        <v>41862</v>
      </c>
      <c r="C809" s="567"/>
    </row>
    <row r="810" spans="1:3" ht="13.5">
      <c r="A810" s="559" t="s">
        <v>3354</v>
      </c>
      <c r="B810" s="560">
        <v>41862</v>
      </c>
      <c r="C810" s="567"/>
    </row>
    <row r="811" spans="1:3" ht="13.5">
      <c r="A811" s="559" t="s">
        <v>3355</v>
      </c>
      <c r="B811" s="560">
        <v>41862</v>
      </c>
      <c r="C811" s="567"/>
    </row>
    <row r="812" spans="1:3" ht="13.5">
      <c r="A812" s="559" t="s">
        <v>3356</v>
      </c>
      <c r="B812" s="560">
        <v>41862</v>
      </c>
      <c r="C812" s="567"/>
    </row>
    <row r="813" spans="1:3" ht="13.5">
      <c r="A813" s="559" t="s">
        <v>3357</v>
      </c>
      <c r="B813" s="560">
        <v>41862</v>
      </c>
      <c r="C813" s="567">
        <v>100</v>
      </c>
    </row>
    <row r="814" spans="1:3" ht="13.5">
      <c r="A814" s="559" t="s">
        <v>3358</v>
      </c>
      <c r="B814" s="560">
        <v>41862</v>
      </c>
      <c r="C814" s="567">
        <v>100</v>
      </c>
    </row>
    <row r="815" spans="1:3" ht="13.5">
      <c r="A815" s="559" t="s">
        <v>3359</v>
      </c>
      <c r="B815" s="560">
        <v>41862</v>
      </c>
      <c r="C815" s="567">
        <v>100</v>
      </c>
    </row>
    <row r="816" spans="1:3" ht="13.5">
      <c r="A816" s="559" t="s">
        <v>3360</v>
      </c>
      <c r="B816" s="560">
        <v>41862</v>
      </c>
      <c r="C816" s="567">
        <v>80</v>
      </c>
    </row>
    <row r="817" spans="1:3" ht="13.5">
      <c r="A817" s="559" t="s">
        <v>3361</v>
      </c>
      <c r="B817" s="560">
        <v>41862</v>
      </c>
      <c r="C817" s="567">
        <v>80</v>
      </c>
    </row>
    <row r="818" spans="1:3" ht="13.5">
      <c r="A818" s="559" t="s">
        <v>3362</v>
      </c>
      <c r="B818" s="560">
        <v>41862</v>
      </c>
      <c r="C818" s="567">
        <v>30</v>
      </c>
    </row>
    <row r="819" spans="1:3" ht="13.5">
      <c r="A819" s="559" t="s">
        <v>3363</v>
      </c>
      <c r="B819" s="560">
        <v>41862</v>
      </c>
      <c r="C819" s="567"/>
    </row>
    <row r="820" spans="1:3" ht="13.5">
      <c r="A820" s="559" t="s">
        <v>3364</v>
      </c>
      <c r="B820" s="560">
        <v>41862</v>
      </c>
      <c r="C820" s="567"/>
    </row>
    <row r="821" spans="1:3" ht="13.5">
      <c r="A821" s="559" t="s">
        <v>3365</v>
      </c>
      <c r="B821" s="560">
        <v>41862</v>
      </c>
      <c r="C821" s="567"/>
    </row>
    <row r="822" spans="1:3" ht="13.5">
      <c r="A822" s="559" t="s">
        <v>3366</v>
      </c>
      <c r="B822" s="560">
        <v>41862</v>
      </c>
      <c r="C822" s="567"/>
    </row>
    <row r="823" spans="1:3" ht="13.5">
      <c r="A823" s="559" t="s">
        <v>3367</v>
      </c>
      <c r="B823" s="560">
        <v>41862</v>
      </c>
      <c r="C823" s="567"/>
    </row>
    <row r="824" spans="1:3" ht="13.5">
      <c r="A824" s="559" t="s">
        <v>3368</v>
      </c>
      <c r="B824" s="560">
        <v>41862</v>
      </c>
      <c r="C824" s="567"/>
    </row>
    <row r="825" spans="1:3" ht="13.5">
      <c r="A825" s="559" t="s">
        <v>3369</v>
      </c>
      <c r="B825" s="560">
        <v>41862</v>
      </c>
      <c r="C825" s="567"/>
    </row>
    <row r="826" spans="1:3" ht="13.5">
      <c r="A826" s="559" t="s">
        <v>3370</v>
      </c>
      <c r="B826" s="560">
        <v>41862</v>
      </c>
      <c r="C826" s="567">
        <v>48</v>
      </c>
    </row>
    <row r="827" spans="1:3" ht="13.5">
      <c r="A827" s="559" t="s">
        <v>3371</v>
      </c>
      <c r="B827" s="560">
        <v>41862</v>
      </c>
      <c r="C827" s="567">
        <v>18</v>
      </c>
    </row>
    <row r="828" spans="1:3" ht="13.5">
      <c r="A828" s="559" t="s">
        <v>3372</v>
      </c>
      <c r="B828" s="560">
        <v>41862</v>
      </c>
      <c r="C828" s="567"/>
    </row>
    <row r="829" spans="1:3" ht="13.5">
      <c r="A829" s="559" t="s">
        <v>3373</v>
      </c>
      <c r="B829" s="560">
        <v>41862</v>
      </c>
      <c r="C829" s="567"/>
    </row>
    <row r="830" spans="1:3" ht="13.5">
      <c r="A830" s="559" t="s">
        <v>3374</v>
      </c>
      <c r="B830" s="560">
        <v>41862</v>
      </c>
      <c r="C830" s="567"/>
    </row>
    <row r="831" spans="1:3" ht="13.5">
      <c r="A831" s="559" t="s">
        <v>3375</v>
      </c>
      <c r="B831" s="560">
        <v>41862</v>
      </c>
      <c r="C831" s="567"/>
    </row>
    <row r="832" spans="1:3" ht="13.5">
      <c r="A832" s="559" t="s">
        <v>3376</v>
      </c>
      <c r="B832" s="560">
        <v>41862</v>
      </c>
      <c r="C832" s="567"/>
    </row>
    <row r="833" spans="1:3" ht="13.5">
      <c r="A833" s="559" t="s">
        <v>3377</v>
      </c>
      <c r="B833" s="560">
        <v>41862</v>
      </c>
      <c r="C833" s="567"/>
    </row>
    <row r="834" spans="1:3" ht="13.5">
      <c r="A834" s="559" t="s">
        <v>3378</v>
      </c>
      <c r="B834" s="560">
        <v>41862</v>
      </c>
      <c r="C834" s="567"/>
    </row>
    <row r="835" spans="1:3" ht="13.5">
      <c r="A835" s="559" t="s">
        <v>3379</v>
      </c>
      <c r="B835" s="560">
        <v>41862</v>
      </c>
      <c r="C835" s="567">
        <v>100</v>
      </c>
    </row>
    <row r="836" spans="1:3" ht="13.5">
      <c r="A836" s="559" t="s">
        <v>3380</v>
      </c>
      <c r="B836" s="560">
        <v>41862</v>
      </c>
      <c r="C836" s="567">
        <v>100</v>
      </c>
    </row>
    <row r="837" spans="1:3" ht="13.5">
      <c r="A837" s="559" t="s">
        <v>3381</v>
      </c>
      <c r="B837" s="560">
        <v>41862</v>
      </c>
      <c r="C837" s="567">
        <v>100</v>
      </c>
    </row>
    <row r="838" spans="1:3" ht="13.5">
      <c r="A838" s="559" t="s">
        <v>3382</v>
      </c>
      <c r="B838" s="560">
        <v>41862</v>
      </c>
      <c r="C838" s="567">
        <v>100</v>
      </c>
    </row>
    <row r="839" spans="1:3" ht="13.5">
      <c r="A839" s="559" t="s">
        <v>3383</v>
      </c>
      <c r="B839" s="560">
        <v>41862</v>
      </c>
      <c r="C839" s="567">
        <v>50</v>
      </c>
    </row>
    <row r="840" spans="1:3" ht="13.5">
      <c r="A840" s="559" t="s">
        <v>3384</v>
      </c>
      <c r="B840" s="560">
        <v>41862</v>
      </c>
      <c r="C840" s="567">
        <v>50</v>
      </c>
    </row>
    <row r="841" spans="1:3" ht="13.5">
      <c r="A841" s="559" t="s">
        <v>3385</v>
      </c>
      <c r="B841" s="560">
        <v>41862</v>
      </c>
      <c r="C841" s="567"/>
    </row>
    <row r="842" spans="1:3" ht="13.5">
      <c r="A842" s="559" t="s">
        <v>3386</v>
      </c>
      <c r="B842" s="560">
        <v>41862</v>
      </c>
      <c r="C842" s="567"/>
    </row>
    <row r="843" spans="1:3" ht="13.5">
      <c r="A843" s="559" t="s">
        <v>3387</v>
      </c>
      <c r="B843" s="560">
        <v>41862</v>
      </c>
      <c r="C843" s="567"/>
    </row>
    <row r="844" spans="1:3" ht="13.5">
      <c r="A844" s="559" t="s">
        <v>3388</v>
      </c>
      <c r="B844" s="560">
        <v>41862</v>
      </c>
      <c r="C844" s="567"/>
    </row>
    <row r="845" spans="1:3" ht="13.5">
      <c r="A845" s="559" t="s">
        <v>3389</v>
      </c>
      <c r="B845" s="560">
        <v>41862</v>
      </c>
      <c r="C845" s="567"/>
    </row>
    <row r="846" spans="1:3" ht="13.5">
      <c r="A846" s="559" t="s">
        <v>3390</v>
      </c>
      <c r="B846" s="560">
        <v>41862</v>
      </c>
      <c r="C846" s="567">
        <v>100</v>
      </c>
    </row>
    <row r="847" spans="1:3" ht="13.5">
      <c r="A847" s="559" t="s">
        <v>3391</v>
      </c>
      <c r="B847" s="560">
        <v>41862</v>
      </c>
      <c r="C847" s="567">
        <v>100</v>
      </c>
    </row>
    <row r="848" spans="1:3" ht="13.5">
      <c r="A848" s="559" t="s">
        <v>3392</v>
      </c>
      <c r="B848" s="560">
        <v>41862</v>
      </c>
      <c r="C848" s="567">
        <v>100</v>
      </c>
    </row>
    <row r="849" spans="1:3" ht="13.5">
      <c r="A849" s="559" t="s">
        <v>3393</v>
      </c>
      <c r="B849" s="560">
        <v>41862</v>
      </c>
      <c r="C849" s="567">
        <v>100</v>
      </c>
    </row>
    <row r="850" spans="1:3" ht="13.5">
      <c r="A850" s="559" t="s">
        <v>3394</v>
      </c>
      <c r="B850" s="560">
        <v>41862</v>
      </c>
      <c r="C850" s="567">
        <v>50</v>
      </c>
    </row>
    <row r="851" spans="1:3" ht="13.5">
      <c r="A851" s="559" t="s">
        <v>3395</v>
      </c>
      <c r="B851" s="560">
        <v>41862</v>
      </c>
      <c r="C851" s="567">
        <v>50</v>
      </c>
    </row>
    <row r="852" spans="1:3" ht="13.5">
      <c r="A852" s="559" t="s">
        <v>3396</v>
      </c>
      <c r="B852" s="560">
        <v>41862</v>
      </c>
      <c r="C852" s="567">
        <v>500</v>
      </c>
    </row>
    <row r="853" spans="1:3" ht="13.5">
      <c r="A853" s="559" t="s">
        <v>3397</v>
      </c>
      <c r="B853" s="560">
        <v>41862</v>
      </c>
      <c r="C853" s="567"/>
    </row>
    <row r="854" spans="1:3" ht="13.5">
      <c r="A854" s="559" t="s">
        <v>3398</v>
      </c>
      <c r="B854" s="560">
        <v>41862</v>
      </c>
      <c r="C854" s="567"/>
    </row>
    <row r="855" spans="1:3" ht="13.5">
      <c r="A855" s="559" t="s">
        <v>3399</v>
      </c>
      <c r="B855" s="560">
        <v>41862</v>
      </c>
      <c r="C855" s="567"/>
    </row>
    <row r="856" spans="1:3" ht="13.5">
      <c r="A856" s="559" t="s">
        <v>3400</v>
      </c>
      <c r="B856" s="560">
        <v>41862</v>
      </c>
      <c r="C856" s="567"/>
    </row>
    <row r="857" spans="1:3" ht="13.5">
      <c r="A857" s="559" t="s">
        <v>3401</v>
      </c>
      <c r="B857" s="560">
        <v>41862</v>
      </c>
      <c r="C857" s="567"/>
    </row>
    <row r="858" spans="1:3" ht="13.5">
      <c r="A858" s="559" t="s">
        <v>3402</v>
      </c>
      <c r="B858" s="560">
        <v>41862</v>
      </c>
      <c r="C858" s="567"/>
    </row>
    <row r="859" spans="1:3" ht="13.5">
      <c r="A859" s="559" t="s">
        <v>3403</v>
      </c>
      <c r="B859" s="560">
        <v>41862</v>
      </c>
      <c r="C859" s="567"/>
    </row>
    <row r="860" spans="1:3" ht="13.5">
      <c r="A860" s="559" t="s">
        <v>3404</v>
      </c>
      <c r="B860" s="560">
        <v>41862</v>
      </c>
      <c r="C860" s="567"/>
    </row>
    <row r="861" spans="1:3" ht="13.5">
      <c r="A861" s="559" t="s">
        <v>3405</v>
      </c>
      <c r="B861" s="560">
        <v>41862</v>
      </c>
      <c r="C861" s="567"/>
    </row>
    <row r="862" spans="1:3" ht="13.5">
      <c r="A862" s="559" t="s">
        <v>3406</v>
      </c>
      <c r="B862" s="560">
        <v>41862</v>
      </c>
      <c r="C862" s="567"/>
    </row>
    <row r="863" spans="1:3" ht="13.5">
      <c r="A863" s="559" t="s">
        <v>3407</v>
      </c>
      <c r="B863" s="560">
        <v>41862</v>
      </c>
      <c r="C863" s="567">
        <v>300</v>
      </c>
    </row>
    <row r="864" spans="1:3" ht="13.5">
      <c r="A864" s="559" t="s">
        <v>3408</v>
      </c>
      <c r="B864" s="560">
        <v>41862</v>
      </c>
      <c r="C864" s="567"/>
    </row>
    <row r="865" spans="1:3" ht="13.5">
      <c r="A865" s="559" t="s">
        <v>3409</v>
      </c>
      <c r="B865" s="560">
        <v>41862</v>
      </c>
      <c r="C865" s="567"/>
    </row>
    <row r="866" spans="1:3" ht="13.5">
      <c r="A866" s="559" t="s">
        <v>3410</v>
      </c>
      <c r="B866" s="560">
        <v>41862</v>
      </c>
      <c r="C866" s="567"/>
    </row>
    <row r="867" spans="1:3" ht="13.5">
      <c r="A867" s="559" t="s">
        <v>3411</v>
      </c>
      <c r="B867" s="560">
        <v>41862</v>
      </c>
      <c r="C867" s="567"/>
    </row>
    <row r="868" spans="1:3" ht="13.5">
      <c r="A868" s="559" t="s">
        <v>3412</v>
      </c>
      <c r="B868" s="560">
        <v>41862</v>
      </c>
      <c r="C868" s="567"/>
    </row>
    <row r="869" spans="1:3" ht="13.5">
      <c r="A869" s="559" t="s">
        <v>3413</v>
      </c>
      <c r="B869" s="560">
        <v>41862</v>
      </c>
      <c r="C869" s="567"/>
    </row>
    <row r="870" spans="1:3" ht="13.5">
      <c r="A870" s="559" t="s">
        <v>3414</v>
      </c>
      <c r="B870" s="560">
        <v>41862</v>
      </c>
      <c r="C870" s="567"/>
    </row>
    <row r="871" spans="1:3" ht="13.5">
      <c r="A871" s="559" t="s">
        <v>3415</v>
      </c>
      <c r="B871" s="560">
        <v>41862</v>
      </c>
      <c r="C871" s="567"/>
    </row>
    <row r="872" spans="1:3" ht="13.5">
      <c r="A872" s="559" t="s">
        <v>3416</v>
      </c>
      <c r="B872" s="560">
        <v>41862</v>
      </c>
      <c r="C872" s="567"/>
    </row>
    <row r="873" spans="1:3" ht="13.5">
      <c r="A873" s="559" t="s">
        <v>3417</v>
      </c>
      <c r="B873" s="560">
        <v>41862</v>
      </c>
      <c r="C873" s="567"/>
    </row>
    <row r="874" spans="1:3" ht="13.5">
      <c r="A874" s="559" t="s">
        <v>3418</v>
      </c>
      <c r="B874" s="560">
        <v>41862</v>
      </c>
      <c r="C874" s="567">
        <v>300</v>
      </c>
    </row>
    <row r="875" spans="1:3" ht="13.5">
      <c r="A875" s="559" t="s">
        <v>3419</v>
      </c>
      <c r="B875" s="560">
        <v>41862</v>
      </c>
      <c r="C875" s="567"/>
    </row>
    <row r="876" spans="1:3" ht="13.5">
      <c r="A876" s="559" t="s">
        <v>3420</v>
      </c>
      <c r="B876" s="560">
        <v>41862</v>
      </c>
      <c r="C876" s="567"/>
    </row>
    <row r="877" spans="1:3" ht="13.5">
      <c r="A877" s="559" t="s">
        <v>3421</v>
      </c>
      <c r="B877" s="560">
        <v>41862</v>
      </c>
      <c r="C877" s="567"/>
    </row>
    <row r="878" spans="1:3" ht="13.5">
      <c r="A878" s="559" t="s">
        <v>3422</v>
      </c>
      <c r="B878" s="560">
        <v>41862</v>
      </c>
      <c r="C878" s="567"/>
    </row>
    <row r="879" spans="1:3" ht="13.5">
      <c r="A879" s="559" t="s">
        <v>3423</v>
      </c>
      <c r="B879" s="560">
        <v>41862</v>
      </c>
      <c r="C879" s="567"/>
    </row>
    <row r="880" spans="1:3" ht="13.5">
      <c r="A880" s="559" t="s">
        <v>3424</v>
      </c>
      <c r="B880" s="560">
        <v>41862</v>
      </c>
      <c r="C880" s="567"/>
    </row>
    <row r="881" spans="1:3" ht="13.5">
      <c r="A881" s="559" t="s">
        <v>3425</v>
      </c>
      <c r="B881" s="560">
        <v>41862</v>
      </c>
      <c r="C881" s="567"/>
    </row>
    <row r="882" spans="1:3" ht="13.5">
      <c r="A882" s="559" t="s">
        <v>3426</v>
      </c>
      <c r="B882" s="560">
        <v>41862</v>
      </c>
      <c r="C882" s="567"/>
    </row>
    <row r="883" spans="1:3" ht="13.5">
      <c r="A883" s="559" t="s">
        <v>3427</v>
      </c>
      <c r="B883" s="560">
        <v>41862</v>
      </c>
      <c r="C883" s="567"/>
    </row>
    <row r="884" spans="1:3" ht="13.5">
      <c r="A884" s="559" t="s">
        <v>3428</v>
      </c>
      <c r="B884" s="560">
        <v>41862</v>
      </c>
      <c r="C884" s="567"/>
    </row>
    <row r="885" spans="1:3" ht="13.5">
      <c r="A885" s="559" t="s">
        <v>3429</v>
      </c>
      <c r="B885" s="560">
        <v>41862</v>
      </c>
      <c r="C885" s="567"/>
    </row>
    <row r="886" spans="1:3" ht="13.5">
      <c r="A886" s="559" t="s">
        <v>3430</v>
      </c>
      <c r="B886" s="560">
        <v>41862</v>
      </c>
      <c r="C886" s="567"/>
    </row>
    <row r="887" spans="1:3" ht="13.5">
      <c r="A887" s="559" t="s">
        <v>3431</v>
      </c>
      <c r="B887" s="560">
        <v>41862</v>
      </c>
      <c r="C887" s="567">
        <v>20</v>
      </c>
    </row>
    <row r="888" spans="1:3" ht="13.5">
      <c r="A888" s="559" t="s">
        <v>3432</v>
      </c>
      <c r="B888" s="560">
        <v>41862</v>
      </c>
      <c r="C888" s="567"/>
    </row>
    <row r="889" spans="1:3" ht="13.5">
      <c r="A889" s="559" t="s">
        <v>3433</v>
      </c>
      <c r="B889" s="560">
        <v>41862</v>
      </c>
      <c r="C889" s="567"/>
    </row>
    <row r="890" spans="1:3" ht="13.5">
      <c r="A890" s="559" t="s">
        <v>3434</v>
      </c>
      <c r="B890" s="560">
        <v>41862</v>
      </c>
      <c r="C890" s="567"/>
    </row>
    <row r="891" spans="1:3" ht="13.5">
      <c r="A891" s="559" t="s">
        <v>3435</v>
      </c>
      <c r="B891" s="560">
        <v>41862</v>
      </c>
      <c r="C891" s="567"/>
    </row>
    <row r="892" spans="1:3" ht="13.5">
      <c r="A892" s="559" t="s">
        <v>3436</v>
      </c>
      <c r="B892" s="560">
        <v>41862</v>
      </c>
      <c r="C892" s="567"/>
    </row>
    <row r="893" spans="1:3" ht="13.5">
      <c r="A893" s="559" t="s">
        <v>3437</v>
      </c>
      <c r="B893" s="560">
        <v>41862</v>
      </c>
      <c r="C893" s="567"/>
    </row>
    <row r="894" spans="1:3" ht="13.5">
      <c r="A894" s="559" t="s">
        <v>3438</v>
      </c>
      <c r="B894" s="560">
        <v>41862</v>
      </c>
      <c r="C894" s="567"/>
    </row>
    <row r="895" spans="1:3" ht="13.5">
      <c r="A895" s="559" t="s">
        <v>3439</v>
      </c>
      <c r="B895" s="560">
        <v>41862</v>
      </c>
      <c r="C895" s="567"/>
    </row>
    <row r="896" spans="1:3" ht="13.5">
      <c r="A896" s="559" t="s">
        <v>3440</v>
      </c>
      <c r="B896" s="560">
        <v>41862</v>
      </c>
      <c r="C896" s="567"/>
    </row>
    <row r="897" spans="1:3" ht="13.5">
      <c r="A897" s="559" t="s">
        <v>3441</v>
      </c>
      <c r="B897" s="560">
        <v>41862</v>
      </c>
      <c r="C897" s="567"/>
    </row>
    <row r="898" spans="1:3" ht="13.5">
      <c r="A898" s="559" t="s">
        <v>3442</v>
      </c>
      <c r="B898" s="560">
        <v>41862</v>
      </c>
      <c r="C898" s="567">
        <v>30</v>
      </c>
    </row>
    <row r="899" spans="1:3" ht="13.5">
      <c r="A899" s="559" t="s">
        <v>3443</v>
      </c>
      <c r="B899" s="560">
        <v>41862</v>
      </c>
      <c r="C899" s="567">
        <v>50</v>
      </c>
    </row>
    <row r="900" spans="1:3" ht="13.5">
      <c r="A900" s="559" t="s">
        <v>3444</v>
      </c>
      <c r="B900" s="560">
        <v>41862</v>
      </c>
      <c r="C900" s="567"/>
    </row>
    <row r="901" spans="1:3" ht="13.5">
      <c r="A901" s="559" t="s">
        <v>3445</v>
      </c>
      <c r="B901" s="560">
        <v>41862</v>
      </c>
      <c r="C901" s="567"/>
    </row>
    <row r="902" spans="1:3" ht="13.5">
      <c r="A902" s="559" t="s">
        <v>3446</v>
      </c>
      <c r="B902" s="560">
        <v>41862</v>
      </c>
      <c r="C902" s="567"/>
    </row>
    <row r="903" spans="1:3" ht="13.5">
      <c r="A903" s="559" t="s">
        <v>3447</v>
      </c>
      <c r="B903" s="560">
        <v>41862</v>
      </c>
      <c r="C903" s="567"/>
    </row>
    <row r="904" spans="1:3" ht="13.5">
      <c r="A904" s="559" t="s">
        <v>3448</v>
      </c>
      <c r="B904" s="560">
        <v>41862</v>
      </c>
      <c r="C904" s="567"/>
    </row>
    <row r="905" spans="1:3" ht="13.5">
      <c r="A905" s="559" t="s">
        <v>3449</v>
      </c>
      <c r="B905" s="560">
        <v>41862</v>
      </c>
      <c r="C905" s="567"/>
    </row>
    <row r="906" spans="1:3" ht="13.5">
      <c r="A906" s="559" t="s">
        <v>3450</v>
      </c>
      <c r="B906" s="560">
        <v>41862</v>
      </c>
      <c r="C906" s="567"/>
    </row>
    <row r="907" spans="1:3" ht="13.5">
      <c r="A907" s="559" t="s">
        <v>3451</v>
      </c>
      <c r="B907" s="560">
        <v>41862</v>
      </c>
      <c r="C907" s="567"/>
    </row>
    <row r="908" spans="1:3" ht="13.5">
      <c r="A908" s="559" t="s">
        <v>3452</v>
      </c>
      <c r="B908" s="560">
        <v>41862</v>
      </c>
      <c r="C908" s="567"/>
    </row>
    <row r="909" spans="1:3" ht="13.5">
      <c r="A909" s="559" t="s">
        <v>3453</v>
      </c>
      <c r="B909" s="560">
        <v>41862</v>
      </c>
      <c r="C909" s="567">
        <v>20</v>
      </c>
    </row>
    <row r="910" spans="1:3" ht="13.5">
      <c r="A910" s="559" t="s">
        <v>3454</v>
      </c>
      <c r="B910" s="560">
        <v>41862</v>
      </c>
      <c r="C910" s="567"/>
    </row>
    <row r="911" spans="1:3" ht="13.5">
      <c r="A911" s="559" t="s">
        <v>3455</v>
      </c>
      <c r="B911" s="560">
        <v>41862</v>
      </c>
      <c r="C911" s="567"/>
    </row>
    <row r="912" spans="1:3" ht="13.5">
      <c r="A912" s="559" t="s">
        <v>3456</v>
      </c>
      <c r="B912" s="560">
        <v>41862</v>
      </c>
      <c r="C912" s="567"/>
    </row>
    <row r="913" spans="1:3" ht="13.5">
      <c r="A913" s="559" t="s">
        <v>3457</v>
      </c>
      <c r="B913" s="560">
        <v>41862</v>
      </c>
      <c r="C913" s="567"/>
    </row>
    <row r="914" spans="1:3" ht="13.5">
      <c r="A914" s="559" t="s">
        <v>3458</v>
      </c>
      <c r="B914" s="560">
        <v>41862</v>
      </c>
      <c r="C914" s="567"/>
    </row>
    <row r="915" spans="1:3" ht="13.5">
      <c r="A915" s="559" t="s">
        <v>3459</v>
      </c>
      <c r="B915" s="560">
        <v>41862</v>
      </c>
      <c r="C915" s="567"/>
    </row>
    <row r="916" spans="1:3" ht="13.5">
      <c r="A916" s="559" t="s">
        <v>3460</v>
      </c>
      <c r="B916" s="560">
        <v>41862</v>
      </c>
      <c r="C916" s="567"/>
    </row>
    <row r="917" spans="1:3" ht="13.5">
      <c r="A917" s="559" t="s">
        <v>3461</v>
      </c>
      <c r="B917" s="560">
        <v>41862</v>
      </c>
      <c r="C917" s="567"/>
    </row>
    <row r="918" spans="1:3" ht="13.5">
      <c r="A918" s="559" t="s">
        <v>3462</v>
      </c>
      <c r="B918" s="560">
        <v>41862</v>
      </c>
      <c r="C918" s="567">
        <v>500</v>
      </c>
    </row>
    <row r="919" spans="1:3" ht="13.5">
      <c r="A919" s="559" t="s">
        <v>3463</v>
      </c>
      <c r="B919" s="560">
        <v>41862</v>
      </c>
      <c r="C919" s="567"/>
    </row>
    <row r="920" spans="1:3" ht="13.5">
      <c r="A920" s="559" t="s">
        <v>3464</v>
      </c>
      <c r="B920" s="560">
        <v>41862</v>
      </c>
      <c r="C920" s="567"/>
    </row>
    <row r="921" spans="1:3" ht="13.5">
      <c r="A921" s="559" t="s">
        <v>3465</v>
      </c>
      <c r="B921" s="560">
        <v>41862</v>
      </c>
      <c r="C921" s="567"/>
    </row>
    <row r="922" spans="1:3" ht="13.5">
      <c r="A922" s="559" t="s">
        <v>3466</v>
      </c>
      <c r="B922" s="560">
        <v>41862</v>
      </c>
      <c r="C922" s="567"/>
    </row>
    <row r="923" spans="1:3" ht="13.5">
      <c r="A923" s="559" t="s">
        <v>3467</v>
      </c>
      <c r="B923" s="560">
        <v>41862</v>
      </c>
      <c r="C923" s="567"/>
    </row>
    <row r="924" spans="1:3" ht="13.5">
      <c r="A924" s="559" t="s">
        <v>3468</v>
      </c>
      <c r="B924" s="560">
        <v>41862</v>
      </c>
      <c r="C924" s="567"/>
    </row>
    <row r="925" spans="1:3" ht="13.5">
      <c r="A925" s="559" t="s">
        <v>3469</v>
      </c>
      <c r="B925" s="560">
        <v>41862</v>
      </c>
      <c r="C925" s="567"/>
    </row>
    <row r="926" spans="1:3" ht="13.5">
      <c r="A926" s="559" t="s">
        <v>3470</v>
      </c>
      <c r="B926" s="560">
        <v>41862</v>
      </c>
      <c r="C926" s="567"/>
    </row>
    <row r="927" spans="1:3" ht="13.5">
      <c r="A927" s="559" t="s">
        <v>3471</v>
      </c>
      <c r="B927" s="560">
        <v>41862</v>
      </c>
      <c r="C927" s="567"/>
    </row>
    <row r="928" spans="1:3" ht="13.5">
      <c r="A928" s="559" t="s">
        <v>3472</v>
      </c>
      <c r="B928" s="560">
        <v>41862</v>
      </c>
      <c r="C928" s="567"/>
    </row>
    <row r="929" spans="1:3" ht="13.5">
      <c r="A929" s="559" t="s">
        <v>3473</v>
      </c>
      <c r="B929" s="560">
        <v>41862</v>
      </c>
      <c r="C929" s="567">
        <v>300</v>
      </c>
    </row>
    <row r="930" spans="1:3" ht="13.5">
      <c r="A930" s="559" t="s">
        <v>3474</v>
      </c>
      <c r="B930" s="560">
        <v>41862</v>
      </c>
      <c r="C930" s="567"/>
    </row>
    <row r="931" spans="1:3" ht="13.5">
      <c r="A931" s="559" t="s">
        <v>3475</v>
      </c>
      <c r="B931" s="560">
        <v>41862</v>
      </c>
      <c r="C931" s="567"/>
    </row>
    <row r="932" spans="1:3" ht="13.5">
      <c r="A932" s="559" t="s">
        <v>3476</v>
      </c>
      <c r="B932" s="560">
        <v>41862</v>
      </c>
      <c r="C932" s="567"/>
    </row>
    <row r="933" spans="1:3" ht="13.5">
      <c r="A933" s="559" t="s">
        <v>3477</v>
      </c>
      <c r="B933" s="560">
        <v>41862</v>
      </c>
      <c r="C933" s="567"/>
    </row>
    <row r="934" spans="1:3" ht="13.5">
      <c r="A934" s="559" t="s">
        <v>3478</v>
      </c>
      <c r="B934" s="560">
        <v>41862</v>
      </c>
      <c r="C934" s="567"/>
    </row>
    <row r="935" spans="1:3" ht="13.5">
      <c r="A935" s="559" t="s">
        <v>3479</v>
      </c>
      <c r="B935" s="560">
        <v>41862</v>
      </c>
      <c r="C935" s="567"/>
    </row>
    <row r="936" spans="1:3" ht="13.5">
      <c r="A936" s="559" t="s">
        <v>3480</v>
      </c>
      <c r="B936" s="560">
        <v>41862</v>
      </c>
      <c r="C936" s="567"/>
    </row>
    <row r="937" spans="1:3" ht="13.5">
      <c r="A937" s="559" t="s">
        <v>3481</v>
      </c>
      <c r="B937" s="560">
        <v>41862</v>
      </c>
      <c r="C937" s="567"/>
    </row>
    <row r="938" spans="1:3" ht="13.5">
      <c r="A938" s="559" t="s">
        <v>3482</v>
      </c>
      <c r="B938" s="560">
        <v>41862</v>
      </c>
      <c r="C938" s="567"/>
    </row>
    <row r="939" spans="1:3" ht="13.5">
      <c r="A939" s="559" t="s">
        <v>3483</v>
      </c>
      <c r="B939" s="560">
        <v>41862</v>
      </c>
      <c r="C939" s="567"/>
    </row>
    <row r="940" spans="1:3" ht="13.5">
      <c r="A940" s="559" t="s">
        <v>3484</v>
      </c>
      <c r="B940" s="560">
        <v>41862</v>
      </c>
      <c r="C940" s="567"/>
    </row>
    <row r="941" spans="1:3" ht="13.5">
      <c r="A941" s="559" t="s">
        <v>3485</v>
      </c>
      <c r="B941" s="560">
        <v>41862</v>
      </c>
      <c r="C941" s="567"/>
    </row>
    <row r="942" spans="1:3" ht="13.5">
      <c r="A942" s="559" t="s">
        <v>3486</v>
      </c>
      <c r="B942" s="560">
        <v>41862</v>
      </c>
      <c r="C942" s="567">
        <v>50</v>
      </c>
    </row>
    <row r="943" spans="1:3" ht="13.5">
      <c r="A943" s="559" t="s">
        <v>3487</v>
      </c>
      <c r="B943" s="560">
        <v>41862</v>
      </c>
      <c r="C943" s="567">
        <v>30</v>
      </c>
    </row>
    <row r="944" spans="1:3" ht="13.5">
      <c r="A944" s="559" t="s">
        <v>3488</v>
      </c>
      <c r="B944" s="560">
        <v>41862</v>
      </c>
      <c r="C944" s="567"/>
    </row>
    <row r="945" spans="1:3" ht="13.5">
      <c r="A945" s="559" t="s">
        <v>3489</v>
      </c>
      <c r="B945" s="560">
        <v>41862</v>
      </c>
      <c r="C945" s="567"/>
    </row>
    <row r="946" spans="1:3" ht="13.5">
      <c r="A946" s="559" t="s">
        <v>3490</v>
      </c>
      <c r="B946" s="560">
        <v>41862</v>
      </c>
      <c r="C946" s="567"/>
    </row>
    <row r="947" spans="1:3" ht="13.5">
      <c r="A947" s="559" t="s">
        <v>3491</v>
      </c>
      <c r="B947" s="560">
        <v>41862</v>
      </c>
      <c r="C947" s="567"/>
    </row>
    <row r="948" spans="1:3" ht="13.5">
      <c r="A948" s="559" t="s">
        <v>3492</v>
      </c>
      <c r="B948" s="560">
        <v>41862</v>
      </c>
      <c r="C948" s="567"/>
    </row>
    <row r="949" spans="1:3" ht="13.5">
      <c r="A949" s="559" t="s">
        <v>3493</v>
      </c>
      <c r="B949" s="560">
        <v>41862</v>
      </c>
      <c r="C949" s="567"/>
    </row>
    <row r="950" spans="1:3" ht="13.5">
      <c r="A950" s="559" t="s">
        <v>3494</v>
      </c>
      <c r="B950" s="560">
        <v>41862</v>
      </c>
      <c r="C950" s="567"/>
    </row>
    <row r="951" spans="1:3" ht="13.5">
      <c r="A951" s="559" t="s">
        <v>3495</v>
      </c>
      <c r="B951" s="560">
        <v>41862</v>
      </c>
      <c r="C951" s="567"/>
    </row>
    <row r="952" spans="1:3" ht="13.5">
      <c r="A952" s="559" t="s">
        <v>3496</v>
      </c>
      <c r="B952" s="560">
        <v>41862</v>
      </c>
      <c r="C952" s="567"/>
    </row>
    <row r="953" spans="1:3" ht="13.5">
      <c r="A953" s="559" t="s">
        <v>3497</v>
      </c>
      <c r="B953" s="560">
        <v>41862</v>
      </c>
      <c r="C953" s="567">
        <v>70</v>
      </c>
    </row>
    <row r="954" spans="1:3" ht="13.5">
      <c r="A954" s="559" t="s">
        <v>3498</v>
      </c>
      <c r="B954" s="560">
        <v>41862</v>
      </c>
      <c r="C954" s="567">
        <v>50</v>
      </c>
    </row>
    <row r="955" spans="1:3" ht="13.5">
      <c r="A955" s="559" t="s">
        <v>3499</v>
      </c>
      <c r="B955" s="560">
        <v>41862</v>
      </c>
      <c r="C955" s="567"/>
    </row>
    <row r="956" spans="1:3" ht="13.5">
      <c r="A956" s="559" t="s">
        <v>3500</v>
      </c>
      <c r="B956" s="560">
        <v>41862</v>
      </c>
      <c r="C956" s="567"/>
    </row>
    <row r="957" spans="1:3" ht="13.5">
      <c r="A957" s="559" t="s">
        <v>3501</v>
      </c>
      <c r="B957" s="560">
        <v>41862</v>
      </c>
      <c r="C957" s="567"/>
    </row>
    <row r="958" spans="1:3" ht="13.5">
      <c r="A958" s="559" t="s">
        <v>3502</v>
      </c>
      <c r="B958" s="560">
        <v>41862</v>
      </c>
      <c r="C958" s="567"/>
    </row>
    <row r="959" spans="1:3" ht="13.5">
      <c r="A959" s="559" t="s">
        <v>3503</v>
      </c>
      <c r="B959" s="560">
        <v>41862</v>
      </c>
      <c r="C959" s="567"/>
    </row>
    <row r="960" spans="1:3" ht="13.5">
      <c r="A960" s="559" t="s">
        <v>3504</v>
      </c>
      <c r="B960" s="560">
        <v>41862</v>
      </c>
      <c r="C960" s="567"/>
    </row>
    <row r="961" spans="1:3" ht="13.5">
      <c r="A961" s="559" t="s">
        <v>3505</v>
      </c>
      <c r="B961" s="560">
        <v>41862</v>
      </c>
      <c r="C961" s="567"/>
    </row>
    <row r="962" spans="1:3" ht="13.5">
      <c r="A962" s="559" t="s">
        <v>3506</v>
      </c>
      <c r="B962" s="560">
        <v>41862</v>
      </c>
      <c r="C962" s="567">
        <v>300</v>
      </c>
    </row>
    <row r="963" spans="1:3" ht="13.5">
      <c r="A963" s="559" t="s">
        <v>3507</v>
      </c>
      <c r="B963" s="560">
        <v>41862</v>
      </c>
      <c r="C963" s="567"/>
    </row>
    <row r="964" spans="1:3" ht="13.5">
      <c r="A964" s="559" t="s">
        <v>3508</v>
      </c>
      <c r="B964" s="560">
        <v>41862</v>
      </c>
      <c r="C964" s="567"/>
    </row>
    <row r="965" spans="1:3" ht="13.5">
      <c r="A965" s="559" t="s">
        <v>3509</v>
      </c>
      <c r="B965" s="560">
        <v>41862</v>
      </c>
      <c r="C965" s="567"/>
    </row>
    <row r="966" spans="1:3" ht="13.5">
      <c r="A966" s="559" t="s">
        <v>3510</v>
      </c>
      <c r="B966" s="560">
        <v>41862</v>
      </c>
      <c r="C966" s="567"/>
    </row>
    <row r="967" spans="1:3" ht="13.5">
      <c r="A967" s="559" t="s">
        <v>3511</v>
      </c>
      <c r="B967" s="560">
        <v>41862</v>
      </c>
      <c r="C967" s="567"/>
    </row>
    <row r="968" spans="1:3" ht="13.5">
      <c r="A968" s="559" t="s">
        <v>3512</v>
      </c>
      <c r="B968" s="560">
        <v>41862</v>
      </c>
      <c r="C968" s="567"/>
    </row>
    <row r="969" spans="1:3" ht="13.5">
      <c r="A969" s="559" t="s">
        <v>3513</v>
      </c>
      <c r="B969" s="560">
        <v>41862</v>
      </c>
      <c r="C969" s="567"/>
    </row>
    <row r="970" spans="1:3" ht="13.5">
      <c r="A970" s="559" t="s">
        <v>3514</v>
      </c>
      <c r="B970" s="560">
        <v>41862</v>
      </c>
      <c r="C970" s="567"/>
    </row>
    <row r="971" spans="1:3" ht="13.5">
      <c r="A971" s="559" t="s">
        <v>3515</v>
      </c>
      <c r="B971" s="560">
        <v>41862</v>
      </c>
      <c r="C971" s="567"/>
    </row>
    <row r="972" spans="1:3" ht="13.5">
      <c r="A972" s="559" t="s">
        <v>3516</v>
      </c>
      <c r="B972" s="560">
        <v>41862</v>
      </c>
      <c r="C972" s="567"/>
    </row>
    <row r="973" spans="1:3" ht="13.5">
      <c r="A973" s="559" t="s">
        <v>3517</v>
      </c>
      <c r="B973" s="560">
        <v>41862</v>
      </c>
      <c r="C973" s="567">
        <v>500</v>
      </c>
    </row>
    <row r="974" spans="1:3" ht="13.5">
      <c r="A974" s="559" t="s">
        <v>3518</v>
      </c>
      <c r="B974" s="560">
        <v>41862</v>
      </c>
      <c r="C974" s="567"/>
    </row>
    <row r="975" spans="1:3" ht="13.5">
      <c r="A975" s="559" t="s">
        <v>3519</v>
      </c>
      <c r="B975" s="560">
        <v>41862</v>
      </c>
      <c r="C975" s="567"/>
    </row>
    <row r="976" spans="1:3" ht="13.5">
      <c r="A976" s="559" t="s">
        <v>3520</v>
      </c>
      <c r="B976" s="560">
        <v>41862</v>
      </c>
      <c r="C976" s="567"/>
    </row>
    <row r="977" spans="1:3" ht="13.5">
      <c r="A977" s="559" t="s">
        <v>3521</v>
      </c>
      <c r="B977" s="560">
        <v>41862</v>
      </c>
      <c r="C977" s="567"/>
    </row>
    <row r="978" spans="1:3" ht="13.5">
      <c r="A978" s="559" t="s">
        <v>3522</v>
      </c>
      <c r="B978" s="560">
        <v>41862</v>
      </c>
      <c r="C978" s="567"/>
    </row>
    <row r="979" spans="1:3" ht="13.5">
      <c r="A979" s="559" t="s">
        <v>3523</v>
      </c>
      <c r="B979" s="560">
        <v>41862</v>
      </c>
      <c r="C979" s="567"/>
    </row>
    <row r="980" spans="1:3" ht="13.5">
      <c r="A980" s="559" t="s">
        <v>3524</v>
      </c>
      <c r="B980" s="560">
        <v>41862</v>
      </c>
      <c r="C980" s="567"/>
    </row>
    <row r="981" spans="1:3" ht="13.5">
      <c r="A981" s="559" t="s">
        <v>3525</v>
      </c>
      <c r="B981" s="560">
        <v>41862</v>
      </c>
      <c r="C981" s="567"/>
    </row>
    <row r="982" spans="1:3" ht="13.5">
      <c r="A982" s="559" t="s">
        <v>3526</v>
      </c>
      <c r="B982" s="560">
        <v>41862</v>
      </c>
      <c r="C982" s="567"/>
    </row>
    <row r="983" spans="1:3" ht="13.5">
      <c r="A983" s="559" t="s">
        <v>3527</v>
      </c>
      <c r="B983" s="560">
        <v>41862</v>
      </c>
      <c r="C983" s="567"/>
    </row>
    <row r="984" spans="1:3" ht="13.5">
      <c r="A984" s="559" t="s">
        <v>3528</v>
      </c>
      <c r="B984" s="560">
        <v>41862</v>
      </c>
      <c r="C984" s="567">
        <v>300</v>
      </c>
    </row>
    <row r="985" spans="1:3" ht="13.5">
      <c r="A985" s="559" t="s">
        <v>3529</v>
      </c>
      <c r="B985" s="560">
        <v>41862</v>
      </c>
      <c r="C985" s="567"/>
    </row>
    <row r="986" spans="1:3" ht="13.5">
      <c r="A986" s="559" t="s">
        <v>3530</v>
      </c>
      <c r="B986" s="560">
        <v>41862</v>
      </c>
      <c r="C986" s="567"/>
    </row>
    <row r="987" spans="1:3" ht="13.5">
      <c r="A987" s="559" t="s">
        <v>3531</v>
      </c>
      <c r="B987" s="560">
        <v>41862</v>
      </c>
      <c r="C987" s="567"/>
    </row>
    <row r="988" spans="1:3" ht="13.5">
      <c r="A988" s="559" t="s">
        <v>3532</v>
      </c>
      <c r="B988" s="560">
        <v>41862</v>
      </c>
      <c r="C988" s="567"/>
    </row>
    <row r="989" spans="1:3" ht="13.5">
      <c r="A989" s="559" t="s">
        <v>3533</v>
      </c>
      <c r="B989" s="560">
        <v>41862</v>
      </c>
      <c r="C989" s="567"/>
    </row>
    <row r="990" spans="1:3" ht="13.5">
      <c r="A990" s="559" t="s">
        <v>3534</v>
      </c>
      <c r="B990" s="560">
        <v>41862</v>
      </c>
      <c r="C990" s="567"/>
    </row>
    <row r="991" spans="1:3" ht="13.5">
      <c r="A991" s="559" t="s">
        <v>3535</v>
      </c>
      <c r="B991" s="560">
        <v>41862</v>
      </c>
      <c r="C991" s="567"/>
    </row>
    <row r="992" spans="1:3" ht="13.5">
      <c r="A992" s="559" t="s">
        <v>3536</v>
      </c>
      <c r="B992" s="560">
        <v>41862</v>
      </c>
      <c r="C992" s="567"/>
    </row>
    <row r="993" spans="1:3" ht="13.5">
      <c r="A993" s="559" t="s">
        <v>3537</v>
      </c>
      <c r="B993" s="560">
        <v>41862</v>
      </c>
      <c r="C993" s="567"/>
    </row>
    <row r="994" spans="1:3" ht="13.5">
      <c r="A994" s="559" t="s">
        <v>3538</v>
      </c>
      <c r="B994" s="560">
        <v>41862</v>
      </c>
      <c r="C994" s="567"/>
    </row>
    <row r="995" spans="1:3" ht="13.5">
      <c r="A995" s="559" t="s">
        <v>3539</v>
      </c>
      <c r="B995" s="560">
        <v>41862</v>
      </c>
      <c r="C995" s="567">
        <v>300</v>
      </c>
    </row>
    <row r="996" spans="1:3" ht="13.5">
      <c r="A996" s="559" t="s">
        <v>3540</v>
      </c>
      <c r="B996" s="560">
        <v>41862</v>
      </c>
      <c r="C996" s="567"/>
    </row>
    <row r="997" spans="1:3" ht="13.5">
      <c r="A997" s="559" t="s">
        <v>3541</v>
      </c>
      <c r="B997" s="560">
        <v>41862</v>
      </c>
      <c r="C997" s="567"/>
    </row>
    <row r="998" spans="1:3" ht="13.5">
      <c r="A998" s="559" t="s">
        <v>3542</v>
      </c>
      <c r="B998" s="560">
        <v>41862</v>
      </c>
      <c r="C998" s="567"/>
    </row>
    <row r="999" spans="1:3" ht="13.5">
      <c r="A999" s="559" t="s">
        <v>3543</v>
      </c>
      <c r="B999" s="560">
        <v>41862</v>
      </c>
      <c r="C999" s="567"/>
    </row>
    <row r="1000" spans="1:3" ht="13.5">
      <c r="A1000" s="559" t="s">
        <v>3544</v>
      </c>
      <c r="B1000" s="560">
        <v>41862</v>
      </c>
      <c r="C1000" s="567"/>
    </row>
    <row r="1001" spans="1:3" ht="13.5">
      <c r="A1001" s="559" t="s">
        <v>3545</v>
      </c>
      <c r="B1001" s="560">
        <v>41862</v>
      </c>
      <c r="C1001" s="567"/>
    </row>
    <row r="1002" spans="1:3" ht="13.5">
      <c r="A1002" s="559" t="s">
        <v>3546</v>
      </c>
      <c r="B1002" s="560">
        <v>41862</v>
      </c>
      <c r="C1002" s="567"/>
    </row>
    <row r="1003" spans="1:3" ht="13.5">
      <c r="A1003" s="559" t="s">
        <v>3547</v>
      </c>
      <c r="B1003" s="560">
        <v>41862</v>
      </c>
      <c r="C1003" s="567"/>
    </row>
    <row r="1004" spans="1:3" ht="13.5">
      <c r="A1004" s="559" t="s">
        <v>3548</v>
      </c>
      <c r="B1004" s="560">
        <v>41862</v>
      </c>
      <c r="C1004" s="567"/>
    </row>
    <row r="1005" spans="1:3" ht="13.5">
      <c r="A1005" s="559" t="s">
        <v>3549</v>
      </c>
      <c r="B1005" s="560">
        <v>41862</v>
      </c>
      <c r="C1005" s="567"/>
    </row>
    <row r="1006" spans="1:3" ht="13.5">
      <c r="A1006" s="559" t="s">
        <v>3550</v>
      </c>
      <c r="B1006" s="560">
        <v>41862</v>
      </c>
      <c r="C1006" s="567">
        <v>500</v>
      </c>
    </row>
    <row r="1007" spans="1:3" ht="13.5">
      <c r="A1007" s="559" t="s">
        <v>3551</v>
      </c>
      <c r="B1007" s="560">
        <v>41862</v>
      </c>
      <c r="C1007" s="567"/>
    </row>
    <row r="1008" spans="1:3" ht="13.5">
      <c r="A1008" s="559" t="s">
        <v>3552</v>
      </c>
      <c r="B1008" s="560">
        <v>41862</v>
      </c>
      <c r="C1008" s="567"/>
    </row>
    <row r="1009" spans="1:3" ht="13.5">
      <c r="A1009" s="559" t="s">
        <v>3553</v>
      </c>
      <c r="B1009" s="560">
        <v>41862</v>
      </c>
      <c r="C1009" s="567"/>
    </row>
    <row r="1010" spans="1:3" ht="13.5">
      <c r="A1010" s="559" t="s">
        <v>3554</v>
      </c>
      <c r="B1010" s="560">
        <v>41862</v>
      </c>
      <c r="C1010" s="567"/>
    </row>
    <row r="1011" spans="1:3" ht="13.5">
      <c r="A1011" s="559" t="s">
        <v>3555</v>
      </c>
      <c r="B1011" s="560">
        <v>41862</v>
      </c>
      <c r="C1011" s="567"/>
    </row>
    <row r="1012" spans="1:3" ht="13.5">
      <c r="A1012" s="559" t="s">
        <v>3556</v>
      </c>
      <c r="B1012" s="560">
        <v>41862</v>
      </c>
      <c r="C1012" s="567"/>
    </row>
    <row r="1013" spans="1:3" ht="13.5">
      <c r="A1013" s="559" t="s">
        <v>3557</v>
      </c>
      <c r="B1013" s="560">
        <v>41862</v>
      </c>
      <c r="C1013" s="567"/>
    </row>
    <row r="1014" spans="1:3" ht="13.5">
      <c r="A1014" s="559" t="s">
        <v>3558</v>
      </c>
      <c r="B1014" s="560">
        <v>41862</v>
      </c>
      <c r="C1014" s="567"/>
    </row>
    <row r="1015" spans="1:3" ht="13.5">
      <c r="A1015" s="559" t="s">
        <v>3559</v>
      </c>
      <c r="B1015" s="560">
        <v>41862</v>
      </c>
      <c r="C1015" s="567"/>
    </row>
    <row r="1016" spans="1:3" ht="13.5">
      <c r="A1016" s="559" t="s">
        <v>3560</v>
      </c>
      <c r="B1016" s="560">
        <v>41862</v>
      </c>
      <c r="C1016" s="567"/>
    </row>
    <row r="1017" spans="1:3" ht="13.5">
      <c r="A1017" s="559" t="s">
        <v>3561</v>
      </c>
      <c r="B1017" s="560">
        <v>41862</v>
      </c>
      <c r="C1017" s="567">
        <v>500</v>
      </c>
    </row>
    <row r="1018" spans="1:3" ht="13.5">
      <c r="A1018" s="559" t="s">
        <v>3562</v>
      </c>
      <c r="B1018" s="560">
        <v>41862</v>
      </c>
      <c r="C1018" s="567"/>
    </row>
    <row r="1019" spans="1:3" ht="13.5">
      <c r="A1019" s="559" t="s">
        <v>3563</v>
      </c>
      <c r="B1019" s="560">
        <v>41862</v>
      </c>
      <c r="C1019" s="567"/>
    </row>
    <row r="1020" spans="1:3" ht="13.5">
      <c r="A1020" s="559" t="s">
        <v>3564</v>
      </c>
      <c r="B1020" s="560">
        <v>41862</v>
      </c>
      <c r="C1020" s="567"/>
    </row>
    <row r="1021" spans="1:3" ht="13.5">
      <c r="A1021" s="559" t="s">
        <v>3565</v>
      </c>
      <c r="B1021" s="560">
        <v>41862</v>
      </c>
      <c r="C1021" s="567"/>
    </row>
    <row r="1022" spans="1:3" ht="13.5">
      <c r="A1022" s="559" t="s">
        <v>3566</v>
      </c>
      <c r="B1022" s="560">
        <v>41862</v>
      </c>
      <c r="C1022" s="567"/>
    </row>
    <row r="1023" spans="1:3" ht="13.5">
      <c r="A1023" s="559" t="s">
        <v>3567</v>
      </c>
      <c r="B1023" s="560">
        <v>41862</v>
      </c>
      <c r="C1023" s="567"/>
    </row>
    <row r="1024" spans="1:3" ht="13.5">
      <c r="A1024" s="559" t="s">
        <v>3568</v>
      </c>
      <c r="B1024" s="560">
        <v>41862</v>
      </c>
      <c r="C1024" s="567"/>
    </row>
    <row r="1025" spans="1:3" ht="13.5">
      <c r="A1025" s="559" t="s">
        <v>3569</v>
      </c>
      <c r="B1025" s="560">
        <v>41862</v>
      </c>
      <c r="C1025" s="567"/>
    </row>
    <row r="1026" spans="1:3" ht="13.5">
      <c r="A1026" s="559" t="s">
        <v>3570</v>
      </c>
      <c r="B1026" s="560">
        <v>41862</v>
      </c>
      <c r="C1026" s="567"/>
    </row>
    <row r="1027" spans="1:3" ht="13.5">
      <c r="A1027" s="559" t="s">
        <v>3571</v>
      </c>
      <c r="B1027" s="560">
        <v>41862</v>
      </c>
      <c r="C1027" s="567"/>
    </row>
    <row r="1028" spans="1:3" ht="13.5">
      <c r="A1028" s="559" t="s">
        <v>3572</v>
      </c>
      <c r="B1028" s="560">
        <v>41862</v>
      </c>
      <c r="C1028" s="567"/>
    </row>
    <row r="1029" spans="1:3" ht="13.5">
      <c r="A1029" s="559" t="s">
        <v>3573</v>
      </c>
      <c r="B1029" s="560">
        <v>41862</v>
      </c>
      <c r="C1029" s="567"/>
    </row>
    <row r="1030" spans="1:3" ht="13.5">
      <c r="A1030" s="559" t="s">
        <v>3574</v>
      </c>
      <c r="B1030" s="560">
        <v>41862</v>
      </c>
      <c r="C1030" s="567">
        <v>30</v>
      </c>
    </row>
    <row r="1031" spans="1:3" ht="13.5">
      <c r="A1031" s="559" t="s">
        <v>3575</v>
      </c>
      <c r="B1031" s="560">
        <v>41862</v>
      </c>
      <c r="C1031" s="567">
        <v>20</v>
      </c>
    </row>
    <row r="1032" spans="1:3" ht="13.5">
      <c r="A1032" s="559" t="s">
        <v>3576</v>
      </c>
      <c r="B1032" s="560">
        <v>41862</v>
      </c>
      <c r="C1032" s="567"/>
    </row>
    <row r="1033" spans="1:3" ht="13.5">
      <c r="A1033" s="559" t="s">
        <v>3577</v>
      </c>
      <c r="B1033" s="560">
        <v>41862</v>
      </c>
      <c r="C1033" s="567"/>
    </row>
    <row r="1034" spans="1:3" ht="13.5">
      <c r="A1034" s="559" t="s">
        <v>3578</v>
      </c>
      <c r="B1034" s="560">
        <v>41862</v>
      </c>
      <c r="C1034" s="567"/>
    </row>
    <row r="1035" spans="1:3" ht="13.5">
      <c r="A1035" s="559" t="s">
        <v>3579</v>
      </c>
      <c r="B1035" s="560">
        <v>41862</v>
      </c>
      <c r="C1035" s="567"/>
    </row>
    <row r="1036" spans="1:3" ht="13.5">
      <c r="A1036" s="559" t="s">
        <v>3580</v>
      </c>
      <c r="B1036" s="560">
        <v>41862</v>
      </c>
      <c r="C1036" s="567"/>
    </row>
    <row r="1037" spans="1:3" ht="13.5">
      <c r="A1037" s="559" t="s">
        <v>3581</v>
      </c>
      <c r="B1037" s="560">
        <v>41862</v>
      </c>
      <c r="C1037" s="567"/>
    </row>
    <row r="1038" spans="1:3" ht="13.5">
      <c r="A1038" s="559" t="s">
        <v>3582</v>
      </c>
      <c r="B1038" s="560">
        <v>41862</v>
      </c>
      <c r="C1038" s="567"/>
    </row>
    <row r="1039" spans="1:3" ht="13.5">
      <c r="A1039" s="559" t="s">
        <v>3583</v>
      </c>
      <c r="B1039" s="560">
        <v>41862</v>
      </c>
      <c r="C1039" s="567"/>
    </row>
    <row r="1040" spans="1:3" ht="13.5">
      <c r="A1040" s="559" t="s">
        <v>3584</v>
      </c>
      <c r="B1040" s="560">
        <v>41862</v>
      </c>
      <c r="C1040" s="567"/>
    </row>
    <row r="1041" spans="1:3" ht="13.5">
      <c r="A1041" s="559" t="s">
        <v>3585</v>
      </c>
      <c r="B1041" s="560">
        <v>41862</v>
      </c>
      <c r="C1041" s="567">
        <v>30</v>
      </c>
    </row>
    <row r="1042" spans="1:3" ht="13.5">
      <c r="A1042" s="559" t="s">
        <v>3586</v>
      </c>
      <c r="B1042" s="560">
        <v>41862</v>
      </c>
      <c r="C1042" s="567">
        <v>20</v>
      </c>
    </row>
    <row r="1043" spans="1:3" ht="13.5">
      <c r="A1043" s="559" t="s">
        <v>3587</v>
      </c>
      <c r="B1043" s="560">
        <v>41862</v>
      </c>
      <c r="C1043" s="567"/>
    </row>
    <row r="1044" spans="1:3" ht="13.5">
      <c r="A1044" s="559" t="s">
        <v>3588</v>
      </c>
      <c r="B1044" s="560">
        <v>41862</v>
      </c>
      <c r="C1044" s="567"/>
    </row>
    <row r="1045" spans="1:3" ht="13.5">
      <c r="A1045" s="559" t="s">
        <v>3589</v>
      </c>
      <c r="B1045" s="560">
        <v>41862</v>
      </c>
      <c r="C1045" s="567"/>
    </row>
    <row r="1046" spans="1:3" ht="13.5">
      <c r="A1046" s="559" t="s">
        <v>3590</v>
      </c>
      <c r="B1046" s="560">
        <v>41862</v>
      </c>
      <c r="C1046" s="567"/>
    </row>
    <row r="1047" spans="1:3" ht="13.5">
      <c r="A1047" s="559" t="s">
        <v>3591</v>
      </c>
      <c r="B1047" s="560">
        <v>41862</v>
      </c>
      <c r="C1047" s="567"/>
    </row>
    <row r="1048" spans="1:3" ht="13.5">
      <c r="A1048" s="559" t="s">
        <v>3592</v>
      </c>
      <c r="B1048" s="560">
        <v>41862</v>
      </c>
      <c r="C1048" s="567"/>
    </row>
    <row r="1049" spans="1:3" ht="13.5">
      <c r="A1049" s="559" t="s">
        <v>3593</v>
      </c>
      <c r="B1049" s="560">
        <v>41862</v>
      </c>
      <c r="C1049" s="567"/>
    </row>
    <row r="1050" spans="1:3" ht="13.5">
      <c r="A1050" s="559" t="s">
        <v>3594</v>
      </c>
      <c r="B1050" s="560">
        <v>41862</v>
      </c>
      <c r="C1050" s="567"/>
    </row>
    <row r="1051" spans="1:3" ht="13.5">
      <c r="A1051" s="559" t="s">
        <v>3595</v>
      </c>
      <c r="B1051" s="560">
        <v>41862</v>
      </c>
      <c r="C1051" s="567"/>
    </row>
    <row r="1052" spans="1:3" ht="13.5">
      <c r="A1052" s="559" t="s">
        <v>3596</v>
      </c>
      <c r="B1052" s="560">
        <v>41862</v>
      </c>
      <c r="C1052" s="567">
        <v>20</v>
      </c>
    </row>
    <row r="1053" spans="1:3" ht="13.5">
      <c r="A1053" s="559" t="s">
        <v>3597</v>
      </c>
      <c r="B1053" s="560">
        <v>41862</v>
      </c>
      <c r="C1053" s="567"/>
    </row>
    <row r="1054" spans="1:3" ht="13.5">
      <c r="A1054" s="559" t="s">
        <v>3598</v>
      </c>
      <c r="B1054" s="560">
        <v>41862</v>
      </c>
      <c r="C1054" s="567"/>
    </row>
    <row r="1055" spans="1:3" ht="13.5">
      <c r="A1055" s="559" t="s">
        <v>3599</v>
      </c>
      <c r="B1055" s="560">
        <v>41862</v>
      </c>
      <c r="C1055" s="567"/>
    </row>
    <row r="1056" spans="1:3" ht="13.5">
      <c r="A1056" s="559" t="s">
        <v>3600</v>
      </c>
      <c r="B1056" s="560">
        <v>41862</v>
      </c>
      <c r="C1056" s="567"/>
    </row>
    <row r="1057" spans="1:3" ht="13.5">
      <c r="A1057" s="559" t="s">
        <v>3601</v>
      </c>
      <c r="B1057" s="560">
        <v>41862</v>
      </c>
      <c r="C1057" s="567"/>
    </row>
    <row r="1058" spans="1:3" ht="13.5">
      <c r="A1058" s="559" t="s">
        <v>3602</v>
      </c>
      <c r="B1058" s="560">
        <v>41862</v>
      </c>
      <c r="C1058" s="567"/>
    </row>
    <row r="1059" spans="1:3" ht="13.5">
      <c r="A1059" s="559" t="s">
        <v>3603</v>
      </c>
      <c r="B1059" s="560">
        <v>41862</v>
      </c>
      <c r="C1059" s="567"/>
    </row>
    <row r="1060" spans="1:3" ht="13.5">
      <c r="A1060" s="559" t="s">
        <v>3604</v>
      </c>
      <c r="B1060" s="560">
        <v>41862</v>
      </c>
      <c r="C1060" s="567"/>
    </row>
    <row r="1061" spans="1:3" ht="13.5">
      <c r="A1061" s="559" t="s">
        <v>3605</v>
      </c>
      <c r="B1061" s="560">
        <v>41862</v>
      </c>
      <c r="C1061" s="567"/>
    </row>
    <row r="1062" spans="1:3" ht="13.5">
      <c r="A1062" s="559" t="s">
        <v>3606</v>
      </c>
      <c r="B1062" s="560">
        <v>41862</v>
      </c>
      <c r="C1062" s="567"/>
    </row>
    <row r="1063" spans="1:3" ht="13.5">
      <c r="A1063" s="559" t="s">
        <v>3607</v>
      </c>
      <c r="B1063" s="560">
        <v>41862</v>
      </c>
      <c r="C1063" s="567">
        <v>30</v>
      </c>
    </row>
    <row r="1064" spans="1:3" ht="13.5">
      <c r="A1064" s="559" t="s">
        <v>3608</v>
      </c>
      <c r="B1064" s="560">
        <v>41862</v>
      </c>
      <c r="C1064" s="567"/>
    </row>
    <row r="1065" spans="1:3" ht="13.5">
      <c r="A1065" s="559" t="s">
        <v>3609</v>
      </c>
      <c r="B1065" s="560">
        <v>41862</v>
      </c>
      <c r="C1065" s="567"/>
    </row>
    <row r="1066" spans="1:3" ht="13.5">
      <c r="A1066" s="559" t="s">
        <v>3610</v>
      </c>
      <c r="B1066" s="560">
        <v>41862</v>
      </c>
      <c r="C1066" s="567"/>
    </row>
    <row r="1067" spans="1:3" ht="13.5">
      <c r="A1067" s="559" t="s">
        <v>3611</v>
      </c>
      <c r="B1067" s="560">
        <v>41862</v>
      </c>
      <c r="C1067" s="567"/>
    </row>
    <row r="1068" spans="1:3" ht="13.5">
      <c r="A1068" s="559" t="s">
        <v>3612</v>
      </c>
      <c r="B1068" s="560">
        <v>41862</v>
      </c>
      <c r="C1068" s="567"/>
    </row>
    <row r="1069" spans="1:3" ht="13.5">
      <c r="A1069" s="559" t="s">
        <v>3613</v>
      </c>
      <c r="B1069" s="560">
        <v>41862</v>
      </c>
      <c r="C1069" s="567"/>
    </row>
    <row r="1070" spans="1:3" ht="13.5">
      <c r="A1070" s="559" t="s">
        <v>3614</v>
      </c>
      <c r="B1070" s="560">
        <v>41862</v>
      </c>
      <c r="C1070" s="567"/>
    </row>
    <row r="1071" spans="1:3" ht="13.5">
      <c r="A1071" s="559" t="s">
        <v>3615</v>
      </c>
      <c r="B1071" s="560">
        <v>41862</v>
      </c>
      <c r="C1071" s="567"/>
    </row>
    <row r="1072" spans="1:3" ht="13.5">
      <c r="A1072" s="559" t="s">
        <v>3616</v>
      </c>
      <c r="B1072" s="560">
        <v>41862</v>
      </c>
      <c r="C1072" s="567"/>
    </row>
    <row r="1073" spans="1:3" ht="13.5">
      <c r="A1073" s="559" t="s">
        <v>3617</v>
      </c>
      <c r="B1073" s="560">
        <v>41862</v>
      </c>
      <c r="C1073" s="567"/>
    </row>
    <row r="1074" spans="1:3" ht="13.5">
      <c r="A1074" s="559" t="s">
        <v>3618</v>
      </c>
      <c r="B1074" s="560">
        <v>41862</v>
      </c>
      <c r="C1074" s="567">
        <v>30</v>
      </c>
    </row>
    <row r="1075" spans="1:3" ht="13.5">
      <c r="A1075" s="559" t="s">
        <v>3619</v>
      </c>
      <c r="B1075" s="560">
        <v>41862</v>
      </c>
      <c r="C1075" s="567"/>
    </row>
    <row r="1076" spans="1:3" ht="13.5">
      <c r="A1076" s="559" t="s">
        <v>3620</v>
      </c>
      <c r="B1076" s="560">
        <v>41862</v>
      </c>
      <c r="C1076" s="567"/>
    </row>
    <row r="1077" spans="1:3" ht="13.5">
      <c r="A1077" s="559" t="s">
        <v>3621</v>
      </c>
      <c r="B1077" s="560">
        <v>41862</v>
      </c>
      <c r="C1077" s="567"/>
    </row>
    <row r="1078" spans="1:3" ht="13.5">
      <c r="A1078" s="559" t="s">
        <v>3622</v>
      </c>
      <c r="B1078" s="560">
        <v>41862</v>
      </c>
      <c r="C1078" s="567"/>
    </row>
    <row r="1079" spans="1:3" ht="13.5">
      <c r="A1079" s="559" t="s">
        <v>3623</v>
      </c>
      <c r="B1079" s="560">
        <v>41862</v>
      </c>
      <c r="C1079" s="567"/>
    </row>
    <row r="1080" spans="1:3" ht="13.5">
      <c r="A1080" s="559" t="s">
        <v>3624</v>
      </c>
      <c r="B1080" s="560">
        <v>41862</v>
      </c>
      <c r="C1080" s="567"/>
    </row>
    <row r="1081" spans="1:3" ht="13.5">
      <c r="A1081" s="559" t="s">
        <v>3625</v>
      </c>
      <c r="B1081" s="560">
        <v>41862</v>
      </c>
      <c r="C1081" s="567"/>
    </row>
    <row r="1082" spans="1:3" ht="13.5">
      <c r="A1082" s="559" t="s">
        <v>3626</v>
      </c>
      <c r="B1082" s="560">
        <v>41862</v>
      </c>
      <c r="C1082" s="567"/>
    </row>
    <row r="1083" spans="1:3" ht="13.5">
      <c r="A1083" s="559" t="s">
        <v>3627</v>
      </c>
      <c r="B1083" s="560">
        <v>41862</v>
      </c>
      <c r="C1083" s="567"/>
    </row>
    <row r="1084" spans="1:3" ht="13.5">
      <c r="A1084" s="559" t="s">
        <v>3628</v>
      </c>
      <c r="B1084" s="560">
        <v>41862</v>
      </c>
      <c r="C1084" s="567"/>
    </row>
    <row r="1085" spans="1:3" ht="13.5">
      <c r="A1085" s="559" t="s">
        <v>3629</v>
      </c>
      <c r="B1085" s="560">
        <v>41862</v>
      </c>
      <c r="C1085" s="567">
        <v>30</v>
      </c>
    </row>
    <row r="1086" spans="1:3" ht="13.5">
      <c r="A1086" s="559" t="s">
        <v>3630</v>
      </c>
      <c r="B1086" s="560">
        <v>41862</v>
      </c>
      <c r="C1086" s="567"/>
    </row>
    <row r="1087" spans="1:3" ht="13.5">
      <c r="A1087" s="559" t="s">
        <v>3631</v>
      </c>
      <c r="B1087" s="560">
        <v>41862</v>
      </c>
      <c r="C1087" s="567"/>
    </row>
    <row r="1088" spans="1:3" ht="13.5">
      <c r="A1088" s="559" t="s">
        <v>3632</v>
      </c>
      <c r="B1088" s="560">
        <v>41862</v>
      </c>
      <c r="C1088" s="567"/>
    </row>
    <row r="1089" spans="1:3" ht="13.5">
      <c r="A1089" s="559" t="s">
        <v>3633</v>
      </c>
      <c r="B1089" s="560">
        <v>41862</v>
      </c>
      <c r="C1089" s="567"/>
    </row>
    <row r="1090" spans="1:3" ht="13.5">
      <c r="A1090" s="559" t="s">
        <v>3634</v>
      </c>
      <c r="B1090" s="560">
        <v>41862</v>
      </c>
      <c r="C1090" s="567"/>
    </row>
    <row r="1091" spans="1:3" ht="13.5">
      <c r="A1091" s="559" t="s">
        <v>3635</v>
      </c>
      <c r="B1091" s="560">
        <v>41862</v>
      </c>
      <c r="C1091" s="567"/>
    </row>
    <row r="1092" spans="1:3" ht="13.5">
      <c r="A1092" s="559" t="s">
        <v>3636</v>
      </c>
      <c r="B1092" s="560">
        <v>41862</v>
      </c>
      <c r="C1092" s="567"/>
    </row>
    <row r="1093" spans="1:3" ht="13.5">
      <c r="A1093" s="559" t="s">
        <v>3637</v>
      </c>
      <c r="B1093" s="560">
        <v>41862</v>
      </c>
      <c r="C1093" s="567"/>
    </row>
    <row r="1094" spans="1:3" ht="13.5">
      <c r="A1094" s="559" t="s">
        <v>3638</v>
      </c>
      <c r="B1094" s="560">
        <v>41862</v>
      </c>
      <c r="C1094" s="567">
        <v>300</v>
      </c>
    </row>
    <row r="1095" spans="1:3" ht="13.5">
      <c r="A1095" s="559" t="s">
        <v>3639</v>
      </c>
      <c r="B1095" s="560">
        <v>41862</v>
      </c>
      <c r="C1095" s="567"/>
    </row>
    <row r="1096" spans="1:3" ht="13.5">
      <c r="A1096" s="559" t="s">
        <v>3640</v>
      </c>
      <c r="B1096" s="560">
        <v>41862</v>
      </c>
      <c r="C1096" s="567"/>
    </row>
    <row r="1097" spans="1:3" ht="13.5">
      <c r="A1097" s="559" t="s">
        <v>3641</v>
      </c>
      <c r="B1097" s="560">
        <v>41862</v>
      </c>
      <c r="C1097" s="567"/>
    </row>
    <row r="1098" spans="1:3" ht="13.5">
      <c r="A1098" s="559" t="s">
        <v>3642</v>
      </c>
      <c r="B1098" s="560">
        <v>41862</v>
      </c>
      <c r="C1098" s="567"/>
    </row>
    <row r="1099" spans="1:3" ht="13.5">
      <c r="A1099" s="559" t="s">
        <v>3643</v>
      </c>
      <c r="B1099" s="560">
        <v>41862</v>
      </c>
      <c r="C1099" s="567"/>
    </row>
    <row r="1100" spans="1:3" ht="13.5">
      <c r="A1100" s="559" t="s">
        <v>3644</v>
      </c>
      <c r="B1100" s="560">
        <v>41862</v>
      </c>
      <c r="C1100" s="567"/>
    </row>
    <row r="1101" spans="1:3" ht="13.5">
      <c r="A1101" s="559" t="s">
        <v>3645</v>
      </c>
      <c r="B1101" s="560">
        <v>41862</v>
      </c>
      <c r="C1101" s="567"/>
    </row>
    <row r="1102" spans="1:3" ht="13.5">
      <c r="A1102" s="559" t="s">
        <v>3646</v>
      </c>
      <c r="B1102" s="560">
        <v>41862</v>
      </c>
      <c r="C1102" s="567"/>
    </row>
    <row r="1103" spans="1:3" ht="13.5">
      <c r="A1103" s="559" t="s">
        <v>3647</v>
      </c>
      <c r="B1103" s="560">
        <v>41862</v>
      </c>
      <c r="C1103" s="567"/>
    </row>
    <row r="1104" spans="1:3" ht="13.5">
      <c r="A1104" s="559" t="s">
        <v>3648</v>
      </c>
      <c r="B1104" s="560">
        <v>41862</v>
      </c>
      <c r="C1104" s="567"/>
    </row>
    <row r="1105" spans="1:3" ht="13.5">
      <c r="A1105" s="559" t="s">
        <v>3649</v>
      </c>
      <c r="B1105" s="560">
        <v>41862</v>
      </c>
      <c r="C1105" s="567">
        <v>176</v>
      </c>
    </row>
    <row r="1106" spans="1:3" ht="13.5">
      <c r="A1106" s="559" t="s">
        <v>3650</v>
      </c>
      <c r="B1106" s="560">
        <v>41862</v>
      </c>
      <c r="C1106" s="567"/>
    </row>
    <row r="1107" spans="1:3" ht="13.5">
      <c r="A1107" s="559" t="s">
        <v>3651</v>
      </c>
      <c r="B1107" s="560">
        <v>41862</v>
      </c>
      <c r="C1107" s="567"/>
    </row>
    <row r="1108" spans="1:3" ht="13.5">
      <c r="A1108" s="559" t="s">
        <v>3652</v>
      </c>
      <c r="B1108" s="560">
        <v>41862</v>
      </c>
      <c r="C1108" s="567"/>
    </row>
    <row r="1109" spans="1:3" ht="13.5">
      <c r="A1109" s="559" t="s">
        <v>3653</v>
      </c>
      <c r="B1109" s="560">
        <v>41862</v>
      </c>
      <c r="C1109" s="567"/>
    </row>
    <row r="1110" spans="1:3" ht="13.5">
      <c r="A1110" s="559" t="s">
        <v>3654</v>
      </c>
      <c r="B1110" s="560">
        <v>41862</v>
      </c>
      <c r="C1110" s="567"/>
    </row>
    <row r="1111" spans="1:3" ht="13.5">
      <c r="A1111" s="559" t="s">
        <v>3655</v>
      </c>
      <c r="B1111" s="560">
        <v>41862</v>
      </c>
      <c r="C1111" s="567"/>
    </row>
    <row r="1112" spans="1:3" ht="13.5">
      <c r="A1112" s="559" t="s">
        <v>3656</v>
      </c>
      <c r="B1112" s="560">
        <v>41862</v>
      </c>
      <c r="C1112" s="567"/>
    </row>
    <row r="1113" spans="1:3" ht="13.5">
      <c r="A1113" s="559" t="s">
        <v>3657</v>
      </c>
      <c r="B1113" s="560">
        <v>41862</v>
      </c>
      <c r="C1113" s="567"/>
    </row>
    <row r="1114" spans="1:3" ht="13.5">
      <c r="A1114" s="559" t="s">
        <v>3658</v>
      </c>
      <c r="B1114" s="560">
        <v>41862</v>
      </c>
      <c r="C1114" s="567"/>
    </row>
    <row r="1115" spans="1:3" ht="13.5">
      <c r="A1115" s="559" t="s">
        <v>3659</v>
      </c>
      <c r="B1115" s="560">
        <v>41862</v>
      </c>
      <c r="C1115" s="567"/>
    </row>
    <row r="1116" spans="1:3" ht="13.5">
      <c r="A1116" s="559" t="s">
        <v>3660</v>
      </c>
      <c r="B1116" s="560">
        <v>41862</v>
      </c>
      <c r="C1116" s="567">
        <v>100</v>
      </c>
    </row>
    <row r="1117" spans="1:3" ht="13.5">
      <c r="A1117" s="559" t="s">
        <v>3661</v>
      </c>
      <c r="B1117" s="560">
        <v>41862</v>
      </c>
      <c r="C1117" s="567"/>
    </row>
    <row r="1118" spans="1:3" ht="13.5">
      <c r="A1118" s="559" t="s">
        <v>3662</v>
      </c>
      <c r="B1118" s="560">
        <v>41862</v>
      </c>
      <c r="C1118" s="567"/>
    </row>
    <row r="1119" spans="1:3" ht="13.5">
      <c r="A1119" s="559" t="s">
        <v>3663</v>
      </c>
      <c r="B1119" s="560">
        <v>41862</v>
      </c>
      <c r="C1119" s="567"/>
    </row>
    <row r="1120" spans="1:3" ht="13.5">
      <c r="A1120" s="559" t="s">
        <v>3664</v>
      </c>
      <c r="B1120" s="560">
        <v>41862</v>
      </c>
      <c r="C1120" s="567"/>
    </row>
    <row r="1121" spans="1:3" ht="13.5">
      <c r="A1121" s="559" t="s">
        <v>3665</v>
      </c>
      <c r="B1121" s="560">
        <v>41862</v>
      </c>
      <c r="C1121" s="567"/>
    </row>
    <row r="1122" spans="1:3" ht="13.5">
      <c r="A1122" s="559" t="s">
        <v>3666</v>
      </c>
      <c r="B1122" s="560">
        <v>41862</v>
      </c>
      <c r="C1122" s="567"/>
    </row>
    <row r="1123" spans="1:3" ht="13.5">
      <c r="A1123" s="559" t="s">
        <v>3667</v>
      </c>
      <c r="B1123" s="560">
        <v>41862</v>
      </c>
      <c r="C1123" s="567"/>
    </row>
    <row r="1124" spans="1:3" ht="13.5">
      <c r="A1124" s="559" t="s">
        <v>3668</v>
      </c>
      <c r="B1124" s="560">
        <v>41862</v>
      </c>
      <c r="C1124" s="567"/>
    </row>
    <row r="1125" spans="1:3" ht="13.5">
      <c r="A1125" s="559" t="s">
        <v>3669</v>
      </c>
      <c r="B1125" s="560">
        <v>41862</v>
      </c>
      <c r="C1125" s="567"/>
    </row>
    <row r="1126" spans="1:3" ht="13.5">
      <c r="A1126" s="559" t="s">
        <v>3670</v>
      </c>
      <c r="B1126" s="560">
        <v>41862</v>
      </c>
      <c r="C1126" s="567"/>
    </row>
    <row r="1127" spans="1:3" ht="13.5">
      <c r="A1127" s="559" t="s">
        <v>3671</v>
      </c>
      <c r="B1127" s="560">
        <v>41862</v>
      </c>
      <c r="C1127" s="567">
        <v>187</v>
      </c>
    </row>
    <row r="1128" spans="1:3" ht="13.5">
      <c r="A1128" s="559" t="s">
        <v>3672</v>
      </c>
      <c r="B1128" s="560">
        <v>41862</v>
      </c>
      <c r="C1128" s="567"/>
    </row>
    <row r="1129" spans="1:3" ht="13.5">
      <c r="A1129" s="559" t="s">
        <v>3673</v>
      </c>
      <c r="B1129" s="560">
        <v>41862</v>
      </c>
      <c r="C1129" s="567"/>
    </row>
    <row r="1130" spans="1:3" ht="13.5">
      <c r="A1130" s="559" t="s">
        <v>3674</v>
      </c>
      <c r="B1130" s="560">
        <v>41862</v>
      </c>
      <c r="C1130" s="567"/>
    </row>
    <row r="1131" spans="1:3" ht="13.5">
      <c r="A1131" s="559" t="s">
        <v>3675</v>
      </c>
      <c r="B1131" s="560">
        <v>41862</v>
      </c>
      <c r="C1131" s="567"/>
    </row>
    <row r="1132" spans="1:3" ht="13.5">
      <c r="A1132" s="559" t="s">
        <v>3676</v>
      </c>
      <c r="B1132" s="560">
        <v>41862</v>
      </c>
      <c r="C1132" s="567"/>
    </row>
    <row r="1133" spans="1:3" ht="13.5">
      <c r="A1133" s="559" t="s">
        <v>3677</v>
      </c>
      <c r="B1133" s="560">
        <v>41862</v>
      </c>
      <c r="C1133" s="567"/>
    </row>
    <row r="1134" spans="1:3" ht="13.5">
      <c r="A1134" s="559" t="s">
        <v>3678</v>
      </c>
      <c r="B1134" s="560">
        <v>41862</v>
      </c>
      <c r="C1134" s="567"/>
    </row>
    <row r="1135" spans="1:3" ht="13.5">
      <c r="A1135" s="559" t="s">
        <v>3679</v>
      </c>
      <c r="B1135" s="560">
        <v>41862</v>
      </c>
      <c r="C1135" s="567"/>
    </row>
    <row r="1136" spans="1:3" ht="13.5">
      <c r="A1136" s="559" t="s">
        <v>3680</v>
      </c>
      <c r="B1136" s="560">
        <v>41862</v>
      </c>
      <c r="C1136" s="567"/>
    </row>
    <row r="1137" spans="1:3" ht="13.5">
      <c r="A1137" s="559" t="s">
        <v>3681</v>
      </c>
      <c r="B1137" s="560">
        <v>41862</v>
      </c>
      <c r="C1137" s="567"/>
    </row>
    <row r="1138" spans="1:3" ht="13.5">
      <c r="A1138" s="559" t="s">
        <v>3682</v>
      </c>
      <c r="B1138" s="560">
        <v>41862</v>
      </c>
      <c r="C1138" s="567">
        <v>100</v>
      </c>
    </row>
    <row r="1139" spans="1:3" ht="13.5">
      <c r="A1139" s="559" t="s">
        <v>3683</v>
      </c>
      <c r="B1139" s="560">
        <v>41862</v>
      </c>
      <c r="C1139" s="567"/>
    </row>
    <row r="1140" spans="1:3" ht="13.5">
      <c r="A1140" s="559" t="s">
        <v>3684</v>
      </c>
      <c r="B1140" s="560">
        <v>41862</v>
      </c>
      <c r="C1140" s="567"/>
    </row>
    <row r="1141" spans="1:3" ht="13.5">
      <c r="A1141" s="559" t="s">
        <v>3685</v>
      </c>
      <c r="B1141" s="560">
        <v>41862</v>
      </c>
      <c r="C1141" s="567"/>
    </row>
    <row r="1142" spans="1:3" ht="13.5">
      <c r="A1142" s="559" t="s">
        <v>3686</v>
      </c>
      <c r="B1142" s="560">
        <v>41862</v>
      </c>
      <c r="C1142" s="567"/>
    </row>
    <row r="1143" spans="1:3" ht="13.5">
      <c r="A1143" s="559" t="s">
        <v>3687</v>
      </c>
      <c r="B1143" s="560">
        <v>41862</v>
      </c>
      <c r="C1143" s="567"/>
    </row>
    <row r="1144" spans="1:3" ht="13.5">
      <c r="A1144" s="559" t="s">
        <v>3688</v>
      </c>
      <c r="B1144" s="560">
        <v>41862</v>
      </c>
      <c r="C1144" s="567"/>
    </row>
    <row r="1145" spans="1:3" ht="13.5">
      <c r="A1145" s="559" t="s">
        <v>3689</v>
      </c>
      <c r="B1145" s="560">
        <v>41862</v>
      </c>
      <c r="C1145" s="567"/>
    </row>
    <row r="1146" spans="1:3" ht="13.5">
      <c r="A1146" s="559" t="s">
        <v>3690</v>
      </c>
      <c r="B1146" s="560">
        <v>41862</v>
      </c>
      <c r="C1146" s="567"/>
    </row>
    <row r="1147" spans="1:3" ht="13.5">
      <c r="A1147" s="559" t="s">
        <v>3691</v>
      </c>
      <c r="B1147" s="560">
        <v>41862</v>
      </c>
      <c r="C1147" s="567"/>
    </row>
    <row r="1148" spans="1:3" ht="13.5">
      <c r="A1148" s="559" t="s">
        <v>3692</v>
      </c>
      <c r="B1148" s="560">
        <v>41862</v>
      </c>
      <c r="C1148" s="567"/>
    </row>
    <row r="1149" spans="1:3" ht="13.5">
      <c r="A1149" s="559" t="s">
        <v>3693</v>
      </c>
      <c r="B1149" s="560">
        <v>41862</v>
      </c>
      <c r="C1149" s="567">
        <v>100</v>
      </c>
    </row>
    <row r="1150" spans="1:3" ht="13.5">
      <c r="A1150" s="559" t="s">
        <v>3694</v>
      </c>
      <c r="B1150" s="560">
        <v>41862</v>
      </c>
      <c r="C1150" s="567"/>
    </row>
    <row r="1151" spans="1:3" ht="13.5">
      <c r="A1151" s="559" t="s">
        <v>3695</v>
      </c>
      <c r="B1151" s="560">
        <v>41862</v>
      </c>
      <c r="C1151" s="567"/>
    </row>
    <row r="1152" spans="1:3" ht="13.5">
      <c r="A1152" s="559" t="s">
        <v>3696</v>
      </c>
      <c r="B1152" s="560">
        <v>41862</v>
      </c>
      <c r="C1152" s="567"/>
    </row>
    <row r="1153" spans="1:3" ht="13.5">
      <c r="A1153" s="559" t="s">
        <v>3697</v>
      </c>
      <c r="B1153" s="560">
        <v>41862</v>
      </c>
      <c r="C1153" s="567"/>
    </row>
    <row r="1154" spans="1:3" ht="13.5">
      <c r="A1154" s="559" t="s">
        <v>3698</v>
      </c>
      <c r="B1154" s="560">
        <v>41862</v>
      </c>
      <c r="C1154" s="567"/>
    </row>
    <row r="1155" spans="1:3" ht="13.5">
      <c r="A1155" s="559" t="s">
        <v>3699</v>
      </c>
      <c r="B1155" s="560">
        <v>41862</v>
      </c>
      <c r="C1155" s="567"/>
    </row>
    <row r="1156" spans="1:3" ht="13.5">
      <c r="A1156" s="559" t="s">
        <v>3700</v>
      </c>
      <c r="B1156" s="560">
        <v>41862</v>
      </c>
      <c r="C1156" s="567"/>
    </row>
    <row r="1157" spans="1:3" ht="13.5">
      <c r="A1157" s="559" t="s">
        <v>3701</v>
      </c>
      <c r="B1157" s="560">
        <v>41862</v>
      </c>
      <c r="C1157" s="567"/>
    </row>
    <row r="1158" spans="1:3" ht="13.5">
      <c r="A1158" s="559" t="s">
        <v>3702</v>
      </c>
      <c r="B1158" s="560">
        <v>41862</v>
      </c>
      <c r="C1158" s="567"/>
    </row>
    <row r="1159" spans="1:3" ht="13.5">
      <c r="A1159" s="559" t="s">
        <v>3703</v>
      </c>
      <c r="B1159" s="560">
        <v>41862</v>
      </c>
      <c r="C1159" s="567"/>
    </row>
    <row r="1160" spans="1:3" ht="13.5">
      <c r="A1160" s="559" t="s">
        <v>3704</v>
      </c>
      <c r="B1160" s="560">
        <v>41862</v>
      </c>
      <c r="C1160" s="567">
        <v>100</v>
      </c>
    </row>
    <row r="1161" spans="1:3" ht="13.5">
      <c r="A1161" s="559" t="s">
        <v>3705</v>
      </c>
      <c r="B1161" s="560">
        <v>41862</v>
      </c>
      <c r="C1161" s="567"/>
    </row>
    <row r="1162" spans="1:3" ht="13.5">
      <c r="A1162" s="559" t="s">
        <v>3706</v>
      </c>
      <c r="B1162" s="560">
        <v>41862</v>
      </c>
      <c r="C1162" s="567"/>
    </row>
    <row r="1163" spans="1:3" ht="13.5">
      <c r="A1163" s="559" t="s">
        <v>3707</v>
      </c>
      <c r="B1163" s="560">
        <v>41862</v>
      </c>
      <c r="C1163" s="567"/>
    </row>
    <row r="1164" spans="1:3" ht="13.5">
      <c r="A1164" s="559" t="s">
        <v>3708</v>
      </c>
      <c r="B1164" s="560">
        <v>41862</v>
      </c>
      <c r="C1164" s="567"/>
    </row>
    <row r="1165" spans="1:3" ht="13.5">
      <c r="A1165" s="559" t="s">
        <v>3709</v>
      </c>
      <c r="B1165" s="560">
        <v>41862</v>
      </c>
      <c r="C1165" s="567"/>
    </row>
    <row r="1166" spans="1:3" ht="13.5">
      <c r="A1166" s="559" t="s">
        <v>3710</v>
      </c>
      <c r="B1166" s="560">
        <v>41862</v>
      </c>
      <c r="C1166" s="567"/>
    </row>
    <row r="1167" spans="1:3" ht="13.5">
      <c r="A1167" s="559" t="s">
        <v>3711</v>
      </c>
      <c r="B1167" s="560">
        <v>41862</v>
      </c>
      <c r="C1167" s="567"/>
    </row>
    <row r="1168" spans="1:3" ht="13.5">
      <c r="A1168" s="559" t="s">
        <v>3712</v>
      </c>
      <c r="B1168" s="560">
        <v>41862</v>
      </c>
      <c r="C1168" s="567"/>
    </row>
    <row r="1169" spans="1:3" ht="13.5">
      <c r="A1169" s="559" t="s">
        <v>3713</v>
      </c>
      <c r="B1169" s="560">
        <v>41862</v>
      </c>
      <c r="C1169" s="567"/>
    </row>
    <row r="1170" spans="1:3" ht="13.5">
      <c r="A1170" s="559" t="s">
        <v>3714</v>
      </c>
      <c r="B1170" s="560">
        <v>41862</v>
      </c>
      <c r="C1170" s="567"/>
    </row>
    <row r="1171" spans="1:3" ht="13.5">
      <c r="A1171" s="559" t="s">
        <v>3715</v>
      </c>
      <c r="B1171" s="560">
        <v>41862</v>
      </c>
      <c r="C1171" s="567">
        <v>100</v>
      </c>
    </row>
    <row r="1172" spans="1:3" ht="13.5">
      <c r="A1172" s="559" t="s">
        <v>3716</v>
      </c>
      <c r="B1172" s="560">
        <v>41862</v>
      </c>
      <c r="C1172" s="567"/>
    </row>
    <row r="1173" spans="1:3" ht="13.5">
      <c r="A1173" s="559" t="s">
        <v>3717</v>
      </c>
      <c r="B1173" s="560">
        <v>41862</v>
      </c>
      <c r="C1173" s="567"/>
    </row>
    <row r="1174" spans="1:3" ht="13.5">
      <c r="A1174" s="559" t="s">
        <v>3718</v>
      </c>
      <c r="B1174" s="560">
        <v>41862</v>
      </c>
      <c r="C1174" s="567"/>
    </row>
    <row r="1175" spans="1:3" ht="13.5">
      <c r="A1175" s="559" t="s">
        <v>3719</v>
      </c>
      <c r="B1175" s="560">
        <v>41862</v>
      </c>
      <c r="C1175" s="567"/>
    </row>
    <row r="1176" spans="1:3" ht="13.5">
      <c r="A1176" s="559" t="s">
        <v>3720</v>
      </c>
      <c r="B1176" s="560">
        <v>41862</v>
      </c>
      <c r="C1176" s="567"/>
    </row>
    <row r="1177" spans="1:3" ht="13.5">
      <c r="A1177" s="559" t="s">
        <v>3721</v>
      </c>
      <c r="B1177" s="560">
        <v>41862</v>
      </c>
      <c r="C1177" s="567"/>
    </row>
    <row r="1178" spans="1:3" ht="13.5">
      <c r="A1178" s="559" t="s">
        <v>3722</v>
      </c>
      <c r="B1178" s="560">
        <v>41862</v>
      </c>
      <c r="C1178" s="567"/>
    </row>
    <row r="1179" spans="1:3" ht="13.5">
      <c r="A1179" s="559" t="s">
        <v>3723</v>
      </c>
      <c r="B1179" s="560">
        <v>41862</v>
      </c>
      <c r="C1179" s="567"/>
    </row>
    <row r="1180" spans="1:3" ht="13.5">
      <c r="A1180" s="559" t="s">
        <v>3724</v>
      </c>
      <c r="B1180" s="560">
        <v>41862</v>
      </c>
      <c r="C1180" s="567"/>
    </row>
    <row r="1181" spans="1:3" ht="13.5">
      <c r="A1181" s="559" t="s">
        <v>3725</v>
      </c>
      <c r="B1181" s="560">
        <v>41862</v>
      </c>
      <c r="C1181" s="567"/>
    </row>
    <row r="1182" spans="1:3" ht="13.5">
      <c r="A1182" s="559" t="s">
        <v>3726</v>
      </c>
      <c r="B1182" s="560">
        <v>41862</v>
      </c>
      <c r="C1182" s="567"/>
    </row>
    <row r="1183" spans="1:3" ht="13.5">
      <c r="A1183" s="559" t="s">
        <v>3727</v>
      </c>
      <c r="B1183" s="560">
        <v>41862</v>
      </c>
      <c r="C1183" s="567"/>
    </row>
    <row r="1184" spans="1:3" ht="13.5">
      <c r="A1184" s="559" t="s">
        <v>3728</v>
      </c>
      <c r="B1184" s="560">
        <v>41862</v>
      </c>
      <c r="C1184" s="567"/>
    </row>
    <row r="1185" spans="1:3" ht="13.5">
      <c r="A1185" s="559" t="s">
        <v>3729</v>
      </c>
      <c r="B1185" s="560">
        <v>41862</v>
      </c>
      <c r="C1185" s="567"/>
    </row>
    <row r="1186" spans="1:3" ht="13.5">
      <c r="A1186" s="559" t="s">
        <v>3730</v>
      </c>
      <c r="B1186" s="560">
        <v>41862</v>
      </c>
      <c r="C1186" s="567"/>
    </row>
    <row r="1187" spans="1:3" ht="13.5">
      <c r="A1187" s="559" t="s">
        <v>3731</v>
      </c>
      <c r="B1187" s="560">
        <v>41862</v>
      </c>
      <c r="C1187" s="567"/>
    </row>
    <row r="1188" spans="1:3" ht="13.5">
      <c r="A1188" s="559" t="s">
        <v>3732</v>
      </c>
      <c r="B1188" s="560">
        <v>41862</v>
      </c>
      <c r="C1188" s="567"/>
    </row>
    <row r="1189" spans="1:3" ht="13.5">
      <c r="A1189" s="559" t="s">
        <v>3733</v>
      </c>
      <c r="B1189" s="560">
        <v>41862</v>
      </c>
      <c r="C1189" s="567">
        <v>100</v>
      </c>
    </row>
    <row r="1190" spans="1:3" ht="13.5">
      <c r="A1190" s="559" t="s">
        <v>3734</v>
      </c>
      <c r="B1190" s="560">
        <v>41862</v>
      </c>
      <c r="C1190" s="567">
        <v>100</v>
      </c>
    </row>
    <row r="1191" spans="1:3" ht="13.5">
      <c r="A1191" s="559" t="s">
        <v>3735</v>
      </c>
      <c r="B1191" s="560">
        <v>41862</v>
      </c>
      <c r="C1191" s="567">
        <v>100</v>
      </c>
    </row>
    <row r="1192" spans="1:3" ht="13.5">
      <c r="A1192" s="559" t="s">
        <v>3736</v>
      </c>
      <c r="B1192" s="560">
        <v>41862</v>
      </c>
      <c r="C1192" s="567">
        <v>50</v>
      </c>
    </row>
    <row r="1193" spans="1:3" ht="13.5">
      <c r="A1193" s="559" t="s">
        <v>3737</v>
      </c>
      <c r="B1193" s="560">
        <v>41862</v>
      </c>
      <c r="C1193" s="567"/>
    </row>
    <row r="1194" spans="1:3" ht="13.5">
      <c r="A1194" s="559" t="s">
        <v>3738</v>
      </c>
      <c r="B1194" s="560">
        <v>41862</v>
      </c>
      <c r="C1194" s="567"/>
    </row>
    <row r="1195" spans="1:3" ht="13.5">
      <c r="A1195" s="559" t="s">
        <v>3739</v>
      </c>
      <c r="B1195" s="560">
        <v>41862</v>
      </c>
      <c r="C1195" s="567"/>
    </row>
    <row r="1196" spans="1:3" ht="13.5">
      <c r="A1196" s="559" t="s">
        <v>3740</v>
      </c>
      <c r="B1196" s="560">
        <v>41862</v>
      </c>
      <c r="C1196" s="567"/>
    </row>
    <row r="1197" spans="1:3" ht="13.5">
      <c r="A1197" s="559" t="s">
        <v>3741</v>
      </c>
      <c r="B1197" s="560">
        <v>41862</v>
      </c>
      <c r="C1197" s="567"/>
    </row>
    <row r="1198" spans="1:3" ht="13.5">
      <c r="A1198" s="559" t="s">
        <v>3742</v>
      </c>
      <c r="B1198" s="560">
        <v>41862</v>
      </c>
      <c r="C1198" s="567"/>
    </row>
    <row r="1199" spans="1:3" ht="13.5">
      <c r="A1199" s="559" t="s">
        <v>3743</v>
      </c>
      <c r="B1199" s="560">
        <v>41862</v>
      </c>
      <c r="C1199" s="567"/>
    </row>
    <row r="1200" spans="1:3" ht="13.5">
      <c r="A1200" s="559" t="s">
        <v>3744</v>
      </c>
      <c r="B1200" s="560">
        <v>41862</v>
      </c>
      <c r="C1200" s="567">
        <v>50</v>
      </c>
    </row>
    <row r="1201" spans="1:3" ht="13.5">
      <c r="A1201" s="559" t="s">
        <v>3745</v>
      </c>
      <c r="B1201" s="560">
        <v>41862</v>
      </c>
      <c r="C1201" s="567">
        <v>50</v>
      </c>
    </row>
    <row r="1202" spans="1:3" ht="13.5">
      <c r="A1202" s="559" t="s">
        <v>3746</v>
      </c>
      <c r="B1202" s="560">
        <v>41862</v>
      </c>
      <c r="C1202" s="567">
        <v>50</v>
      </c>
    </row>
    <row r="1203" spans="1:3" ht="13.5">
      <c r="A1203" s="559" t="s">
        <v>3747</v>
      </c>
      <c r="B1203" s="560">
        <v>41862</v>
      </c>
      <c r="C1203" s="567">
        <v>50</v>
      </c>
    </row>
    <row r="1204" spans="1:3" ht="13.5">
      <c r="A1204" s="559" t="s">
        <v>3748</v>
      </c>
      <c r="B1204" s="560">
        <v>41862</v>
      </c>
      <c r="C1204" s="567"/>
    </row>
    <row r="1205" spans="1:3" ht="13.5">
      <c r="A1205" s="559" t="s">
        <v>3749</v>
      </c>
      <c r="B1205" s="560">
        <v>41862</v>
      </c>
      <c r="C1205" s="567"/>
    </row>
    <row r="1206" spans="1:3" ht="13.5">
      <c r="A1206" s="559" t="s">
        <v>3750</v>
      </c>
      <c r="B1206" s="560">
        <v>41862</v>
      </c>
      <c r="C1206" s="567"/>
    </row>
    <row r="1207" spans="1:3" ht="13.5">
      <c r="A1207" s="559" t="s">
        <v>3751</v>
      </c>
      <c r="B1207" s="560">
        <v>41862</v>
      </c>
      <c r="C1207" s="567"/>
    </row>
    <row r="1208" spans="1:3" ht="13.5">
      <c r="A1208" s="559" t="s">
        <v>3752</v>
      </c>
      <c r="B1208" s="560">
        <v>41862</v>
      </c>
      <c r="C1208" s="567"/>
    </row>
    <row r="1209" spans="1:3" ht="13.5">
      <c r="A1209" s="559" t="s">
        <v>3753</v>
      </c>
      <c r="B1209" s="560">
        <v>41862</v>
      </c>
      <c r="C1209" s="567"/>
    </row>
    <row r="1210" spans="1:3" ht="13.5">
      <c r="A1210" s="559" t="s">
        <v>3754</v>
      </c>
      <c r="B1210" s="560">
        <v>41862</v>
      </c>
      <c r="C1210" s="567"/>
    </row>
    <row r="1211" spans="1:3" ht="13.5">
      <c r="A1211" s="559" t="s">
        <v>3755</v>
      </c>
      <c r="B1211" s="560">
        <v>41862</v>
      </c>
      <c r="C1211" s="567">
        <v>50</v>
      </c>
    </row>
    <row r="1212" spans="1:3" ht="13.5">
      <c r="A1212" s="559" t="s">
        <v>3756</v>
      </c>
      <c r="B1212" s="560">
        <v>41862</v>
      </c>
      <c r="C1212" s="567">
        <v>50</v>
      </c>
    </row>
    <row r="1213" spans="1:3" ht="13.5">
      <c r="A1213" s="559" t="s">
        <v>3757</v>
      </c>
      <c r="B1213" s="560">
        <v>41862</v>
      </c>
      <c r="C1213" s="567">
        <v>50</v>
      </c>
    </row>
    <row r="1214" spans="1:3" ht="13.5">
      <c r="A1214" s="559" t="s">
        <v>3758</v>
      </c>
      <c r="B1214" s="560">
        <v>41862</v>
      </c>
      <c r="C1214" s="567">
        <v>50</v>
      </c>
    </row>
    <row r="1215" spans="1:3" ht="13.5">
      <c r="A1215" s="559" t="s">
        <v>3759</v>
      </c>
      <c r="B1215" s="560">
        <v>41862</v>
      </c>
      <c r="C1215" s="567"/>
    </row>
    <row r="1216" spans="1:3" ht="13.5">
      <c r="A1216" s="559" t="s">
        <v>3760</v>
      </c>
      <c r="B1216" s="560">
        <v>41862</v>
      </c>
      <c r="C1216" s="567"/>
    </row>
    <row r="1217" spans="1:3" ht="13.5">
      <c r="A1217" s="559" t="s">
        <v>3761</v>
      </c>
      <c r="B1217" s="560">
        <v>41862</v>
      </c>
      <c r="C1217" s="567"/>
    </row>
    <row r="1218" spans="1:3" ht="13.5">
      <c r="A1218" s="559" t="s">
        <v>3762</v>
      </c>
      <c r="B1218" s="560">
        <v>41862</v>
      </c>
      <c r="C1218" s="567"/>
    </row>
    <row r="1219" spans="1:3" ht="13.5">
      <c r="A1219" s="559" t="s">
        <v>3763</v>
      </c>
      <c r="B1219" s="560">
        <v>41862</v>
      </c>
      <c r="C1219" s="567"/>
    </row>
    <row r="1220" spans="1:3" ht="13.5">
      <c r="A1220" s="559" t="s">
        <v>3764</v>
      </c>
      <c r="B1220" s="560">
        <v>41862</v>
      </c>
      <c r="C1220" s="567"/>
    </row>
    <row r="1221" spans="1:3" ht="13.5">
      <c r="A1221" s="559" t="s">
        <v>3765</v>
      </c>
      <c r="B1221" s="560">
        <v>41862</v>
      </c>
      <c r="C1221" s="567"/>
    </row>
    <row r="1222" spans="1:3" ht="13.5">
      <c r="A1222" s="559" t="s">
        <v>3766</v>
      </c>
      <c r="B1222" s="560">
        <v>41862</v>
      </c>
      <c r="C1222" s="567">
        <v>92</v>
      </c>
    </row>
    <row r="1223" spans="1:3" ht="13.5">
      <c r="A1223" s="559" t="s">
        <v>3767</v>
      </c>
      <c r="B1223" s="560">
        <v>41862</v>
      </c>
      <c r="C1223" s="567">
        <v>75</v>
      </c>
    </row>
    <row r="1224" spans="1:3" ht="13.5">
      <c r="A1224" s="559" t="s">
        <v>3768</v>
      </c>
      <c r="B1224" s="560">
        <v>41862</v>
      </c>
      <c r="C1224" s="567">
        <v>21</v>
      </c>
    </row>
    <row r="1225" spans="1:3" ht="13.5">
      <c r="A1225" s="559" t="s">
        <v>3769</v>
      </c>
      <c r="B1225" s="560">
        <v>41862</v>
      </c>
      <c r="C1225" s="567">
        <v>63</v>
      </c>
    </row>
    <row r="1226" spans="1:3" ht="13.5">
      <c r="A1226" s="559" t="s">
        <v>3770</v>
      </c>
      <c r="B1226" s="560">
        <v>41862</v>
      </c>
      <c r="C1226" s="567"/>
    </row>
    <row r="1227" spans="1:3" ht="13.5">
      <c r="A1227" s="559" t="s">
        <v>3771</v>
      </c>
      <c r="B1227" s="560">
        <v>41862</v>
      </c>
      <c r="C1227" s="567"/>
    </row>
    <row r="1228" spans="1:3" ht="13.5">
      <c r="A1228" s="559" t="s">
        <v>3772</v>
      </c>
      <c r="B1228" s="560">
        <v>41862</v>
      </c>
      <c r="C1228" s="567"/>
    </row>
    <row r="1229" spans="1:3" ht="13.5">
      <c r="A1229" s="559" t="s">
        <v>3773</v>
      </c>
      <c r="B1229" s="560">
        <v>41862</v>
      </c>
      <c r="C1229" s="567"/>
    </row>
    <row r="1230" spans="1:3" ht="13.5">
      <c r="A1230" s="559" t="s">
        <v>3774</v>
      </c>
      <c r="B1230" s="560">
        <v>41862</v>
      </c>
      <c r="C1230" s="567"/>
    </row>
    <row r="1231" spans="1:3" ht="13.5">
      <c r="A1231" s="559" t="s">
        <v>3775</v>
      </c>
      <c r="B1231" s="560">
        <v>41862</v>
      </c>
      <c r="C1231" s="567"/>
    </row>
    <row r="1232" spans="1:3" ht="13.5">
      <c r="A1232" s="559" t="s">
        <v>3776</v>
      </c>
      <c r="B1232" s="560">
        <v>41862</v>
      </c>
      <c r="C1232" s="567"/>
    </row>
    <row r="1233" spans="1:3" ht="13.5">
      <c r="A1233" s="559" t="s">
        <v>3777</v>
      </c>
      <c r="B1233" s="560">
        <v>41862</v>
      </c>
      <c r="C1233" s="567">
        <v>113</v>
      </c>
    </row>
    <row r="1234" spans="1:3" ht="13.5">
      <c r="A1234" s="559" t="s">
        <v>3778</v>
      </c>
      <c r="B1234" s="560">
        <v>41862</v>
      </c>
      <c r="C1234" s="567">
        <v>99</v>
      </c>
    </row>
    <row r="1235" spans="1:3" ht="13.5">
      <c r="A1235" s="559" t="s">
        <v>3779</v>
      </c>
      <c r="B1235" s="560">
        <v>41862</v>
      </c>
      <c r="C1235" s="567">
        <v>38</v>
      </c>
    </row>
    <row r="1236" spans="1:3" ht="13.5">
      <c r="A1236" s="559" t="s">
        <v>3780</v>
      </c>
      <c r="B1236" s="560">
        <v>41862</v>
      </c>
      <c r="C1236" s="567">
        <v>68</v>
      </c>
    </row>
    <row r="1237" spans="1:3" ht="13.5">
      <c r="A1237" s="559" t="s">
        <v>3781</v>
      </c>
      <c r="B1237" s="560">
        <v>41862</v>
      </c>
      <c r="C1237" s="567"/>
    </row>
    <row r="1238" spans="1:3" ht="13.5">
      <c r="A1238" s="559" t="s">
        <v>3782</v>
      </c>
      <c r="B1238" s="560">
        <v>41862</v>
      </c>
      <c r="C1238" s="567"/>
    </row>
    <row r="1239" spans="1:3" ht="13.5">
      <c r="A1239" s="559" t="s">
        <v>3783</v>
      </c>
      <c r="B1239" s="560">
        <v>41862</v>
      </c>
      <c r="C1239" s="567"/>
    </row>
    <row r="1240" spans="1:3" ht="13.5">
      <c r="A1240" s="559" t="s">
        <v>3784</v>
      </c>
      <c r="B1240" s="560">
        <v>41862</v>
      </c>
      <c r="C1240" s="567"/>
    </row>
    <row r="1241" spans="1:3" ht="13.5">
      <c r="A1241" s="559" t="s">
        <v>3785</v>
      </c>
      <c r="B1241" s="560">
        <v>41862</v>
      </c>
      <c r="C1241" s="567"/>
    </row>
    <row r="1242" spans="1:3" ht="13.5">
      <c r="A1242" s="559" t="s">
        <v>3786</v>
      </c>
      <c r="B1242" s="560">
        <v>41862</v>
      </c>
      <c r="C1242" s="567"/>
    </row>
    <row r="1243" spans="1:3" ht="13.5">
      <c r="A1243" s="559" t="s">
        <v>3787</v>
      </c>
      <c r="B1243" s="560">
        <v>41862</v>
      </c>
      <c r="C1243" s="567"/>
    </row>
    <row r="1244" spans="1:3" ht="13.5">
      <c r="A1244" s="559" t="s">
        <v>3788</v>
      </c>
      <c r="B1244" s="560">
        <v>41862</v>
      </c>
      <c r="C1244" s="567">
        <v>84</v>
      </c>
    </row>
    <row r="1245" spans="1:3" ht="13.5">
      <c r="A1245" s="559" t="s">
        <v>3789</v>
      </c>
      <c r="B1245" s="560">
        <v>41862</v>
      </c>
      <c r="C1245" s="567">
        <v>73</v>
      </c>
    </row>
    <row r="1246" spans="1:3" ht="13.5">
      <c r="A1246" s="559" t="s">
        <v>3790</v>
      </c>
      <c r="B1246" s="560">
        <v>41862</v>
      </c>
      <c r="C1246" s="567">
        <v>15</v>
      </c>
    </row>
    <row r="1247" spans="1:3" ht="13.5">
      <c r="A1247" s="559" t="s">
        <v>3791</v>
      </c>
      <c r="B1247" s="560">
        <v>41862</v>
      </c>
      <c r="C1247" s="567"/>
    </row>
    <row r="1248" spans="1:3" ht="13.5">
      <c r="A1248" s="559" t="s">
        <v>3792</v>
      </c>
      <c r="B1248" s="560">
        <v>41862</v>
      </c>
      <c r="C1248" s="567"/>
    </row>
    <row r="1249" spans="1:3" ht="13.5">
      <c r="A1249" s="559" t="s">
        <v>3793</v>
      </c>
      <c r="B1249" s="560">
        <v>41862</v>
      </c>
      <c r="C1249" s="567"/>
    </row>
    <row r="1250" spans="1:3" ht="13.5">
      <c r="A1250" s="559" t="s">
        <v>3794</v>
      </c>
      <c r="B1250" s="560">
        <v>41862</v>
      </c>
      <c r="C1250" s="567"/>
    </row>
    <row r="1251" spans="1:3" ht="13.5">
      <c r="A1251" s="559" t="s">
        <v>3795</v>
      </c>
      <c r="B1251" s="560">
        <v>41862</v>
      </c>
      <c r="C1251" s="567"/>
    </row>
    <row r="1252" spans="1:3" ht="13.5">
      <c r="A1252" s="559" t="s">
        <v>3796</v>
      </c>
      <c r="B1252" s="560">
        <v>41862</v>
      </c>
      <c r="C1252" s="567"/>
    </row>
    <row r="1253" spans="1:3" ht="13.5">
      <c r="A1253" s="559" t="s">
        <v>3797</v>
      </c>
      <c r="B1253" s="560">
        <v>41862</v>
      </c>
      <c r="C1253" s="567"/>
    </row>
    <row r="1254" spans="1:3" ht="13.5">
      <c r="A1254" s="559" t="s">
        <v>3798</v>
      </c>
      <c r="B1254" s="560">
        <v>41862</v>
      </c>
      <c r="C1254" s="567"/>
    </row>
    <row r="1255" spans="1:3" ht="13.5">
      <c r="A1255" s="559" t="s">
        <v>3799</v>
      </c>
      <c r="B1255" s="560">
        <v>41862</v>
      </c>
      <c r="C1255" s="567">
        <v>91</v>
      </c>
    </row>
    <row r="1256" spans="1:3" ht="13.5">
      <c r="A1256" s="559" t="s">
        <v>3800</v>
      </c>
      <c r="B1256" s="560">
        <v>41862</v>
      </c>
      <c r="C1256" s="567">
        <v>92</v>
      </c>
    </row>
    <row r="1257" spans="1:3" ht="13.5">
      <c r="A1257" s="559" t="s">
        <v>3801</v>
      </c>
      <c r="B1257" s="560">
        <v>41862</v>
      </c>
      <c r="C1257" s="567">
        <v>33</v>
      </c>
    </row>
    <row r="1258" spans="1:3" ht="13.5">
      <c r="A1258" s="559" t="s">
        <v>3802</v>
      </c>
      <c r="B1258" s="560">
        <v>41862</v>
      </c>
      <c r="C1258" s="567"/>
    </row>
    <row r="1259" spans="1:3" ht="13.5">
      <c r="A1259" s="559" t="s">
        <v>3803</v>
      </c>
      <c r="B1259" s="560">
        <v>41862</v>
      </c>
      <c r="C1259" s="567"/>
    </row>
    <row r="1260" spans="1:3" ht="13.5">
      <c r="A1260" s="559" t="s">
        <v>3804</v>
      </c>
      <c r="B1260" s="560">
        <v>41862</v>
      </c>
      <c r="C1260" s="567"/>
    </row>
    <row r="1261" spans="1:3" ht="13.5">
      <c r="A1261" s="559" t="s">
        <v>3805</v>
      </c>
      <c r="B1261" s="560">
        <v>41862</v>
      </c>
      <c r="C1261" s="567"/>
    </row>
    <row r="1262" spans="1:3" ht="13.5">
      <c r="A1262" s="559" t="s">
        <v>3806</v>
      </c>
      <c r="B1262" s="560">
        <v>41862</v>
      </c>
      <c r="C1262" s="567"/>
    </row>
    <row r="1263" spans="1:3" ht="13.5">
      <c r="A1263" s="559" t="s">
        <v>3807</v>
      </c>
      <c r="B1263" s="560">
        <v>41862</v>
      </c>
      <c r="C1263" s="567"/>
    </row>
    <row r="1264" spans="1:3" ht="13.5">
      <c r="A1264" s="559" t="s">
        <v>3808</v>
      </c>
      <c r="B1264" s="560">
        <v>41862</v>
      </c>
      <c r="C1264" s="567"/>
    </row>
    <row r="1265" spans="1:3" ht="13.5">
      <c r="A1265" s="559" t="s">
        <v>3809</v>
      </c>
      <c r="B1265" s="560">
        <v>41862</v>
      </c>
      <c r="C1265" s="567"/>
    </row>
    <row r="1266" spans="1:3" ht="13.5">
      <c r="A1266" s="559" t="s">
        <v>3810</v>
      </c>
      <c r="B1266" s="560">
        <v>41862</v>
      </c>
      <c r="C1266" s="567">
        <v>85</v>
      </c>
    </row>
    <row r="1267" spans="1:3" ht="13.5">
      <c r="A1267" s="559" t="s">
        <v>3811</v>
      </c>
      <c r="B1267" s="560">
        <v>41862</v>
      </c>
      <c r="C1267" s="567">
        <v>90</v>
      </c>
    </row>
    <row r="1268" spans="1:3" ht="13.5">
      <c r="A1268" s="559" t="s">
        <v>3812</v>
      </c>
      <c r="B1268" s="560">
        <v>41862</v>
      </c>
      <c r="C1268" s="567">
        <v>71</v>
      </c>
    </row>
    <row r="1269" spans="1:3" ht="13.5">
      <c r="A1269" s="559" t="s">
        <v>3813</v>
      </c>
      <c r="B1269" s="560">
        <v>41862</v>
      </c>
      <c r="C1269" s="567"/>
    </row>
    <row r="1270" spans="1:3" ht="13.5">
      <c r="A1270" s="559" t="s">
        <v>3814</v>
      </c>
      <c r="B1270" s="560">
        <v>41862</v>
      </c>
      <c r="C1270" s="567"/>
    </row>
    <row r="1271" spans="1:3" ht="13.5">
      <c r="A1271" s="559" t="s">
        <v>3815</v>
      </c>
      <c r="B1271" s="560">
        <v>41862</v>
      </c>
      <c r="C1271" s="567"/>
    </row>
    <row r="1272" spans="1:3" ht="13.5">
      <c r="A1272" s="559" t="s">
        <v>3816</v>
      </c>
      <c r="B1272" s="560">
        <v>41862</v>
      </c>
      <c r="C1272" s="567"/>
    </row>
    <row r="1273" spans="1:3" ht="13.5">
      <c r="A1273" s="559" t="s">
        <v>3817</v>
      </c>
      <c r="B1273" s="560">
        <v>41862</v>
      </c>
      <c r="C1273" s="567"/>
    </row>
    <row r="1274" spans="1:3" ht="13.5">
      <c r="A1274" s="559" t="s">
        <v>3818</v>
      </c>
      <c r="B1274" s="560">
        <v>41862</v>
      </c>
      <c r="C1274" s="567"/>
    </row>
    <row r="1275" spans="1:3" ht="13.5">
      <c r="A1275" s="559" t="s">
        <v>3819</v>
      </c>
      <c r="B1275" s="560">
        <v>41862</v>
      </c>
      <c r="C1275" s="567"/>
    </row>
    <row r="1276" spans="1:3" ht="13.5">
      <c r="A1276" s="559" t="s">
        <v>3820</v>
      </c>
      <c r="B1276" s="560">
        <v>41862</v>
      </c>
      <c r="C1276" s="567"/>
    </row>
    <row r="1277" spans="1:3" ht="13.5">
      <c r="A1277" s="559" t="s">
        <v>3821</v>
      </c>
      <c r="B1277" s="560">
        <v>41862</v>
      </c>
      <c r="C1277" s="567">
        <v>89</v>
      </c>
    </row>
    <row r="1278" spans="1:3" ht="13.5">
      <c r="A1278" s="559" t="s">
        <v>3822</v>
      </c>
      <c r="B1278" s="560">
        <v>41862</v>
      </c>
      <c r="C1278" s="567">
        <v>121</v>
      </c>
    </row>
    <row r="1279" spans="1:3" ht="13.5">
      <c r="A1279" s="559" t="s">
        <v>3823</v>
      </c>
      <c r="B1279" s="560">
        <v>41862</v>
      </c>
      <c r="C1279" s="567">
        <v>90</v>
      </c>
    </row>
    <row r="1280" spans="1:3" ht="13.5">
      <c r="A1280" s="559" t="s">
        <v>3824</v>
      </c>
      <c r="B1280" s="560">
        <v>41862</v>
      </c>
      <c r="C1280" s="567"/>
    </row>
    <row r="1281" spans="1:3" ht="13.5">
      <c r="A1281" s="559" t="s">
        <v>3825</v>
      </c>
      <c r="B1281" s="560">
        <v>41862</v>
      </c>
      <c r="C1281" s="567"/>
    </row>
    <row r="1282" spans="1:3" ht="13.5">
      <c r="A1282" s="559" t="s">
        <v>3826</v>
      </c>
      <c r="B1282" s="560">
        <v>41862</v>
      </c>
      <c r="C1282" s="567"/>
    </row>
    <row r="1283" spans="1:3" ht="13.5">
      <c r="A1283" s="559" t="s">
        <v>3827</v>
      </c>
      <c r="B1283" s="560">
        <v>41862</v>
      </c>
      <c r="C1283" s="567"/>
    </row>
    <row r="1284" spans="1:3" ht="13.5">
      <c r="A1284" s="559" t="s">
        <v>3828</v>
      </c>
      <c r="B1284" s="560">
        <v>41862</v>
      </c>
      <c r="C1284" s="567"/>
    </row>
    <row r="1285" spans="1:3" ht="13.5">
      <c r="A1285" s="559" t="s">
        <v>3829</v>
      </c>
      <c r="B1285" s="560">
        <v>41862</v>
      </c>
      <c r="C1285" s="567"/>
    </row>
    <row r="1286" spans="1:3" ht="13.5">
      <c r="A1286" s="559" t="s">
        <v>3830</v>
      </c>
      <c r="B1286" s="560">
        <v>41862</v>
      </c>
      <c r="C1286" s="567"/>
    </row>
    <row r="1287" spans="1:3" ht="13.5">
      <c r="A1287" s="559" t="s">
        <v>3831</v>
      </c>
      <c r="B1287" s="560">
        <v>41862</v>
      </c>
      <c r="C1287" s="567"/>
    </row>
    <row r="1288" spans="1:3" ht="13.5">
      <c r="A1288" s="559" t="s">
        <v>3832</v>
      </c>
      <c r="B1288" s="560">
        <v>41862</v>
      </c>
      <c r="C1288" s="567">
        <v>109</v>
      </c>
    </row>
    <row r="1289" spans="1:3" ht="13.5">
      <c r="A1289" s="559" t="s">
        <v>3833</v>
      </c>
      <c r="B1289" s="560">
        <v>41862</v>
      </c>
      <c r="C1289" s="567">
        <v>26</v>
      </c>
    </row>
    <row r="1290" spans="1:3" ht="13.5">
      <c r="A1290" s="559" t="s">
        <v>3834</v>
      </c>
      <c r="B1290" s="560">
        <v>41862</v>
      </c>
      <c r="C1290" s="567">
        <v>20</v>
      </c>
    </row>
    <row r="1291" spans="1:3" ht="13.5">
      <c r="A1291" s="559" t="s">
        <v>3835</v>
      </c>
      <c r="B1291" s="560">
        <v>41862</v>
      </c>
      <c r="C1291" s="567">
        <v>5</v>
      </c>
    </row>
    <row r="1292" spans="1:3" ht="13.5">
      <c r="A1292" s="559" t="s">
        <v>3836</v>
      </c>
      <c r="B1292" s="560">
        <v>41862</v>
      </c>
      <c r="C1292" s="567"/>
    </row>
    <row r="1293" spans="1:3" ht="13.5">
      <c r="A1293" s="559" t="s">
        <v>3837</v>
      </c>
      <c r="B1293" s="560">
        <v>41862</v>
      </c>
      <c r="C1293" s="567"/>
    </row>
    <row r="1294" spans="1:3" ht="13.5">
      <c r="A1294" s="559" t="s">
        <v>3838</v>
      </c>
      <c r="B1294" s="560">
        <v>41862</v>
      </c>
      <c r="C1294" s="567"/>
    </row>
    <row r="1295" spans="1:3" ht="13.5">
      <c r="A1295" s="559" t="s">
        <v>3839</v>
      </c>
      <c r="B1295" s="560">
        <v>41862</v>
      </c>
      <c r="C1295" s="567"/>
    </row>
    <row r="1296" spans="1:3" ht="13.5">
      <c r="A1296" s="559" t="s">
        <v>3840</v>
      </c>
      <c r="B1296" s="560">
        <v>41862</v>
      </c>
      <c r="C1296" s="567"/>
    </row>
    <row r="1297" spans="1:3" ht="13.5">
      <c r="A1297" s="559" t="s">
        <v>3841</v>
      </c>
      <c r="B1297" s="560">
        <v>41862</v>
      </c>
      <c r="C1297" s="567"/>
    </row>
    <row r="1298" spans="1:3" ht="13.5">
      <c r="A1298" s="559" t="s">
        <v>3842</v>
      </c>
      <c r="B1298" s="560">
        <v>41862</v>
      </c>
      <c r="C1298" s="567"/>
    </row>
    <row r="1299" spans="1:3" ht="13.5">
      <c r="A1299" s="559" t="s">
        <v>3843</v>
      </c>
      <c r="B1299" s="560">
        <v>41862</v>
      </c>
      <c r="C1299" s="567">
        <v>100</v>
      </c>
    </row>
    <row r="1300" spans="1:3" ht="13.5">
      <c r="A1300" s="559" t="s">
        <v>3844</v>
      </c>
      <c r="B1300" s="560">
        <v>41862</v>
      </c>
      <c r="C1300" s="567">
        <v>100</v>
      </c>
    </row>
    <row r="1301" spans="1:3" ht="13.5">
      <c r="A1301" s="559" t="s">
        <v>3845</v>
      </c>
      <c r="B1301" s="560">
        <v>41862</v>
      </c>
      <c r="C1301" s="567">
        <v>50</v>
      </c>
    </row>
    <row r="1302" spans="1:3" ht="13.5">
      <c r="A1302" s="559" t="s">
        <v>3846</v>
      </c>
      <c r="B1302" s="560">
        <v>41862</v>
      </c>
      <c r="C1302" s="567"/>
    </row>
    <row r="1303" spans="1:3" ht="13.5">
      <c r="A1303" s="559" t="s">
        <v>3847</v>
      </c>
      <c r="B1303" s="560">
        <v>41862</v>
      </c>
      <c r="C1303" s="567"/>
    </row>
    <row r="1304" spans="1:3" ht="13.5">
      <c r="A1304" s="559" t="s">
        <v>3848</v>
      </c>
      <c r="B1304" s="560">
        <v>41862</v>
      </c>
      <c r="C1304" s="567"/>
    </row>
    <row r="1305" spans="1:3" ht="13.5">
      <c r="A1305" s="559" t="s">
        <v>3849</v>
      </c>
      <c r="B1305" s="560">
        <v>41862</v>
      </c>
      <c r="C1305" s="567"/>
    </row>
    <row r="1306" spans="1:3" ht="13.5">
      <c r="A1306" s="559" t="s">
        <v>3850</v>
      </c>
      <c r="B1306" s="560">
        <v>41862</v>
      </c>
      <c r="C1306" s="567"/>
    </row>
    <row r="1307" spans="1:3" ht="13.5">
      <c r="A1307" s="559" t="s">
        <v>3851</v>
      </c>
      <c r="B1307" s="560">
        <v>41862</v>
      </c>
      <c r="C1307" s="567"/>
    </row>
    <row r="1308" spans="1:3" ht="13.5">
      <c r="A1308" s="559" t="s">
        <v>3852</v>
      </c>
      <c r="B1308" s="560">
        <v>41862</v>
      </c>
      <c r="C1308" s="567"/>
    </row>
    <row r="1309" spans="1:3" ht="13.5">
      <c r="A1309" s="559" t="s">
        <v>3853</v>
      </c>
      <c r="B1309" s="560">
        <v>41862</v>
      </c>
      <c r="C1309" s="567"/>
    </row>
    <row r="1310" spans="1:3" ht="13.5">
      <c r="A1310" s="559" t="s">
        <v>3854</v>
      </c>
      <c r="B1310" s="560">
        <v>41862</v>
      </c>
      <c r="C1310" s="567">
        <v>151</v>
      </c>
    </row>
    <row r="1311" spans="1:3" ht="13.5">
      <c r="A1311" s="559" t="s">
        <v>3855</v>
      </c>
      <c r="B1311" s="560">
        <v>41862</v>
      </c>
      <c r="C1311" s="567">
        <v>35</v>
      </c>
    </row>
    <row r="1312" spans="1:3" ht="13.5">
      <c r="A1312" s="559" t="s">
        <v>3856</v>
      </c>
      <c r="B1312" s="560">
        <v>41862</v>
      </c>
      <c r="C1312" s="567">
        <v>7</v>
      </c>
    </row>
    <row r="1313" spans="1:3" ht="13.5">
      <c r="A1313" s="559" t="s">
        <v>3857</v>
      </c>
      <c r="B1313" s="560">
        <v>41862</v>
      </c>
      <c r="C1313" s="567"/>
    </row>
    <row r="1314" spans="1:3" ht="13.5">
      <c r="A1314" s="559" t="s">
        <v>3858</v>
      </c>
      <c r="B1314" s="560">
        <v>41862</v>
      </c>
      <c r="C1314" s="567"/>
    </row>
    <row r="1315" spans="1:3" ht="13.5">
      <c r="A1315" s="559" t="s">
        <v>3859</v>
      </c>
      <c r="B1315" s="560">
        <v>41862</v>
      </c>
      <c r="C1315" s="567"/>
    </row>
    <row r="1316" spans="1:3" ht="13.5">
      <c r="A1316" s="559" t="s">
        <v>3860</v>
      </c>
      <c r="B1316" s="560">
        <v>41862</v>
      </c>
      <c r="C1316" s="567"/>
    </row>
    <row r="1317" spans="1:3" ht="13.5">
      <c r="A1317" s="559" t="s">
        <v>3861</v>
      </c>
      <c r="B1317" s="560">
        <v>41862</v>
      </c>
      <c r="C1317" s="567"/>
    </row>
    <row r="1318" spans="1:3" ht="13.5">
      <c r="A1318" s="559" t="s">
        <v>3862</v>
      </c>
      <c r="B1318" s="560">
        <v>41862</v>
      </c>
      <c r="C1318" s="567"/>
    </row>
    <row r="1319" spans="1:3" ht="13.5">
      <c r="A1319" s="559" t="s">
        <v>3863</v>
      </c>
      <c r="B1319" s="560">
        <v>41862</v>
      </c>
      <c r="C1319" s="567"/>
    </row>
    <row r="1320" spans="1:3" ht="13.5">
      <c r="A1320" s="559" t="s">
        <v>3864</v>
      </c>
      <c r="B1320" s="560">
        <v>41862</v>
      </c>
      <c r="C1320" s="567"/>
    </row>
    <row r="1321" spans="1:3" ht="13.5">
      <c r="A1321" s="559" t="s">
        <v>3865</v>
      </c>
      <c r="B1321" s="560">
        <v>41862</v>
      </c>
      <c r="C1321" s="567">
        <v>139</v>
      </c>
    </row>
    <row r="1322" spans="1:3" ht="13.5">
      <c r="A1322" s="559" t="s">
        <v>3866</v>
      </c>
      <c r="B1322" s="560">
        <v>41862</v>
      </c>
      <c r="C1322" s="567">
        <v>97</v>
      </c>
    </row>
    <row r="1323" spans="1:3" ht="13.5">
      <c r="A1323" s="559" t="s">
        <v>3867</v>
      </c>
      <c r="B1323" s="560">
        <v>41862</v>
      </c>
      <c r="C1323" s="567">
        <v>15</v>
      </c>
    </row>
    <row r="1324" spans="1:3" ht="13.5">
      <c r="A1324" s="559" t="s">
        <v>3868</v>
      </c>
      <c r="B1324" s="560">
        <v>41862</v>
      </c>
      <c r="C1324" s="567">
        <v>44</v>
      </c>
    </row>
    <row r="1325" spans="1:3" ht="13.5">
      <c r="A1325" s="559" t="s">
        <v>3869</v>
      </c>
      <c r="B1325" s="560">
        <v>41862</v>
      </c>
      <c r="C1325" s="567"/>
    </row>
    <row r="1326" spans="1:3" ht="13.5">
      <c r="A1326" s="559" t="s">
        <v>3870</v>
      </c>
      <c r="B1326" s="560">
        <v>41862</v>
      </c>
      <c r="C1326" s="567"/>
    </row>
    <row r="1327" spans="1:3" ht="13.5">
      <c r="A1327" s="559" t="s">
        <v>3871</v>
      </c>
      <c r="B1327" s="560">
        <v>41862</v>
      </c>
      <c r="C1327" s="567"/>
    </row>
    <row r="1328" spans="1:3" ht="13.5">
      <c r="A1328" s="559" t="s">
        <v>3872</v>
      </c>
      <c r="B1328" s="560">
        <v>41862</v>
      </c>
      <c r="C1328" s="567"/>
    </row>
    <row r="1329" spans="1:3" ht="13.5">
      <c r="A1329" s="559" t="s">
        <v>3873</v>
      </c>
      <c r="B1329" s="560">
        <v>41862</v>
      </c>
      <c r="C1329" s="567"/>
    </row>
    <row r="1330" spans="1:3" ht="13.5">
      <c r="A1330" s="559" t="s">
        <v>3874</v>
      </c>
      <c r="B1330" s="560">
        <v>41862</v>
      </c>
      <c r="C1330" s="567"/>
    </row>
    <row r="1331" spans="1:3" ht="13.5">
      <c r="A1331" s="559" t="s">
        <v>3875</v>
      </c>
      <c r="B1331" s="560">
        <v>41862</v>
      </c>
      <c r="C1331" s="567"/>
    </row>
    <row r="1332" spans="1:3" ht="13.5">
      <c r="A1332" s="559" t="s">
        <v>3876</v>
      </c>
      <c r="B1332" s="560">
        <v>41862</v>
      </c>
      <c r="C1332" s="567">
        <v>149</v>
      </c>
    </row>
    <row r="1333" spans="1:3" ht="13.5">
      <c r="A1333" s="559" t="s">
        <v>3877</v>
      </c>
      <c r="B1333" s="560">
        <v>41862</v>
      </c>
      <c r="C1333" s="567">
        <v>93</v>
      </c>
    </row>
    <row r="1334" spans="1:3" ht="13.5">
      <c r="A1334" s="559" t="s">
        <v>3878</v>
      </c>
      <c r="B1334" s="560">
        <v>41862</v>
      </c>
      <c r="C1334" s="567">
        <v>18</v>
      </c>
    </row>
    <row r="1335" spans="1:3" ht="13.5">
      <c r="A1335" s="559" t="s">
        <v>3879</v>
      </c>
      <c r="B1335" s="560">
        <v>41862</v>
      </c>
      <c r="C1335" s="567">
        <v>61</v>
      </c>
    </row>
    <row r="1336" spans="1:3" ht="13.5">
      <c r="A1336" s="559" t="s">
        <v>3880</v>
      </c>
      <c r="B1336" s="560">
        <v>41862</v>
      </c>
      <c r="C1336" s="567"/>
    </row>
    <row r="1337" spans="1:3" ht="13.5">
      <c r="A1337" s="559" t="s">
        <v>3881</v>
      </c>
      <c r="B1337" s="560">
        <v>41862</v>
      </c>
      <c r="C1337" s="567"/>
    </row>
    <row r="1338" spans="1:3" ht="13.5">
      <c r="A1338" s="559" t="s">
        <v>3882</v>
      </c>
      <c r="B1338" s="560">
        <v>41862</v>
      </c>
      <c r="C1338" s="567"/>
    </row>
    <row r="1339" spans="1:3" ht="13.5">
      <c r="A1339" s="559" t="s">
        <v>3883</v>
      </c>
      <c r="B1339" s="560">
        <v>41862</v>
      </c>
      <c r="C1339" s="567"/>
    </row>
    <row r="1340" spans="1:3" ht="13.5">
      <c r="A1340" s="559" t="s">
        <v>3884</v>
      </c>
      <c r="B1340" s="560">
        <v>41862</v>
      </c>
      <c r="C1340" s="567"/>
    </row>
    <row r="1341" spans="1:3" ht="13.5">
      <c r="A1341" s="559" t="s">
        <v>3885</v>
      </c>
      <c r="B1341" s="560">
        <v>41862</v>
      </c>
      <c r="C1341" s="567"/>
    </row>
    <row r="1342" spans="1:3" ht="13.5">
      <c r="A1342" s="559" t="s">
        <v>3886</v>
      </c>
      <c r="B1342" s="560">
        <v>41862</v>
      </c>
      <c r="C1342" s="567"/>
    </row>
    <row r="1343" spans="1:3" ht="13.5">
      <c r="A1343" s="559" t="s">
        <v>3887</v>
      </c>
      <c r="B1343" s="560">
        <v>41862</v>
      </c>
      <c r="C1343" s="567">
        <v>149</v>
      </c>
    </row>
    <row r="1344" spans="1:3" ht="13.5">
      <c r="A1344" s="559" t="s">
        <v>3888</v>
      </c>
      <c r="B1344" s="560">
        <v>41862</v>
      </c>
      <c r="C1344" s="567">
        <v>141</v>
      </c>
    </row>
    <row r="1345" spans="1:3" ht="13.5">
      <c r="A1345" s="559" t="s">
        <v>3889</v>
      </c>
      <c r="B1345" s="560">
        <v>41862</v>
      </c>
      <c r="C1345" s="567">
        <v>34</v>
      </c>
    </row>
    <row r="1346" spans="1:3" ht="13.5">
      <c r="A1346" s="559" t="s">
        <v>3890</v>
      </c>
      <c r="B1346" s="560">
        <v>41862</v>
      </c>
      <c r="C1346" s="567">
        <v>70</v>
      </c>
    </row>
    <row r="1347" spans="1:3" ht="13.5">
      <c r="A1347" s="559" t="s">
        <v>3891</v>
      </c>
      <c r="B1347" s="560">
        <v>41862</v>
      </c>
      <c r="C1347" s="567"/>
    </row>
    <row r="1348" spans="1:3" ht="13.5">
      <c r="A1348" s="559" t="s">
        <v>3892</v>
      </c>
      <c r="B1348" s="560">
        <v>41862</v>
      </c>
      <c r="C1348" s="567"/>
    </row>
    <row r="1349" spans="1:3" ht="13.5">
      <c r="A1349" s="559" t="s">
        <v>3893</v>
      </c>
      <c r="B1349" s="560">
        <v>41862</v>
      </c>
      <c r="C1349" s="567"/>
    </row>
    <row r="1350" spans="1:3" ht="13.5">
      <c r="A1350" s="559" t="s">
        <v>3894</v>
      </c>
      <c r="B1350" s="560">
        <v>41862</v>
      </c>
      <c r="C1350" s="567"/>
    </row>
    <row r="1351" spans="1:3" ht="13.5">
      <c r="A1351" s="559" t="s">
        <v>3895</v>
      </c>
      <c r="B1351" s="560">
        <v>41862</v>
      </c>
      <c r="C1351" s="567"/>
    </row>
    <row r="1352" spans="1:3" ht="13.5">
      <c r="A1352" s="559" t="s">
        <v>3896</v>
      </c>
      <c r="B1352" s="560">
        <v>41862</v>
      </c>
      <c r="C1352" s="567"/>
    </row>
    <row r="1353" spans="1:3" ht="13.5">
      <c r="A1353" s="559" t="s">
        <v>3897</v>
      </c>
      <c r="B1353" s="560">
        <v>41862</v>
      </c>
      <c r="C1353" s="567"/>
    </row>
    <row r="1354" spans="1:3" ht="13.5">
      <c r="A1354" s="559" t="s">
        <v>3898</v>
      </c>
      <c r="B1354" s="560">
        <v>41862</v>
      </c>
      <c r="C1354" s="567">
        <v>63</v>
      </c>
    </row>
    <row r="1355" spans="1:3" ht="13.5">
      <c r="A1355" s="559" t="s">
        <v>3899</v>
      </c>
      <c r="B1355" s="560">
        <v>41862</v>
      </c>
      <c r="C1355" s="567">
        <v>71</v>
      </c>
    </row>
    <row r="1356" spans="1:3" ht="13.5">
      <c r="A1356" s="559" t="s">
        <v>3900</v>
      </c>
      <c r="B1356" s="560">
        <v>41862</v>
      </c>
      <c r="C1356" s="567">
        <v>5</v>
      </c>
    </row>
    <row r="1357" spans="1:3" ht="13.5">
      <c r="A1357" s="559" t="s">
        <v>3901</v>
      </c>
      <c r="B1357" s="560">
        <v>41862</v>
      </c>
      <c r="C1357" s="567">
        <v>30</v>
      </c>
    </row>
    <row r="1358" spans="1:3" ht="13.5">
      <c r="A1358" s="559" t="s">
        <v>3902</v>
      </c>
      <c r="B1358" s="560">
        <v>41862</v>
      </c>
      <c r="C1358" s="567"/>
    </row>
    <row r="1359" spans="1:3" ht="13.5">
      <c r="A1359" s="559" t="s">
        <v>3903</v>
      </c>
      <c r="B1359" s="560">
        <v>41862</v>
      </c>
      <c r="C1359" s="567"/>
    </row>
    <row r="1360" spans="1:3" ht="13.5">
      <c r="A1360" s="559" t="s">
        <v>3904</v>
      </c>
      <c r="B1360" s="560">
        <v>41862</v>
      </c>
      <c r="C1360" s="567"/>
    </row>
    <row r="1361" spans="1:3" ht="13.5">
      <c r="A1361" s="559" t="s">
        <v>3905</v>
      </c>
      <c r="B1361" s="560">
        <v>41862</v>
      </c>
      <c r="C1361" s="567"/>
    </row>
    <row r="1362" spans="1:3" ht="13.5">
      <c r="A1362" s="559" t="s">
        <v>3906</v>
      </c>
      <c r="B1362" s="560">
        <v>41862</v>
      </c>
      <c r="C1362" s="567"/>
    </row>
    <row r="1363" spans="1:3" ht="13.5">
      <c r="A1363" s="559" t="s">
        <v>3907</v>
      </c>
      <c r="B1363" s="560">
        <v>41862</v>
      </c>
      <c r="C1363" s="567"/>
    </row>
    <row r="1364" spans="1:3" ht="13.5">
      <c r="A1364" s="559" t="s">
        <v>3908</v>
      </c>
      <c r="B1364" s="560">
        <v>41862</v>
      </c>
      <c r="C1364" s="567"/>
    </row>
    <row r="1365" spans="1:3" ht="13.5">
      <c r="A1365" s="559" t="s">
        <v>3909</v>
      </c>
      <c r="B1365" s="560">
        <v>41862</v>
      </c>
      <c r="C1365" s="567">
        <v>28</v>
      </c>
    </row>
    <row r="1366" spans="1:3" ht="13.5">
      <c r="A1366" s="559" t="s">
        <v>3910</v>
      </c>
      <c r="B1366" s="560">
        <v>41862</v>
      </c>
      <c r="C1366" s="567">
        <v>16</v>
      </c>
    </row>
    <row r="1367" spans="1:3" ht="13.5">
      <c r="A1367" s="559" t="s">
        <v>3911</v>
      </c>
      <c r="B1367" s="560">
        <v>41862</v>
      </c>
      <c r="C1367" s="567">
        <v>1</v>
      </c>
    </row>
    <row r="1368" spans="1:3" ht="13.5">
      <c r="A1368" s="559" t="s">
        <v>3912</v>
      </c>
      <c r="B1368" s="560">
        <v>41862</v>
      </c>
      <c r="C1368" s="567"/>
    </row>
    <row r="1369" spans="1:3" ht="13.5">
      <c r="A1369" s="559" t="s">
        <v>3913</v>
      </c>
      <c r="B1369" s="560">
        <v>41862</v>
      </c>
      <c r="C1369" s="567"/>
    </row>
    <row r="1370" spans="1:3" ht="13.5">
      <c r="A1370" s="559" t="s">
        <v>3914</v>
      </c>
      <c r="B1370" s="560">
        <v>41862</v>
      </c>
      <c r="C1370" s="567"/>
    </row>
    <row r="1371" spans="1:3" ht="13.5">
      <c r="A1371" s="559" t="s">
        <v>3915</v>
      </c>
      <c r="B1371" s="560">
        <v>41862</v>
      </c>
      <c r="C1371" s="567"/>
    </row>
    <row r="1372" spans="1:3" ht="13.5">
      <c r="A1372" s="559" t="s">
        <v>3916</v>
      </c>
      <c r="B1372" s="560">
        <v>41862</v>
      </c>
      <c r="C1372" s="567"/>
    </row>
    <row r="1373" spans="1:3" ht="13.5">
      <c r="A1373" s="559" t="s">
        <v>3917</v>
      </c>
      <c r="B1373" s="560">
        <v>41862</v>
      </c>
      <c r="C1373" s="567"/>
    </row>
    <row r="1374" spans="1:3" ht="13.5">
      <c r="A1374" s="559" t="s">
        <v>3918</v>
      </c>
      <c r="B1374" s="560">
        <v>41862</v>
      </c>
      <c r="C1374" s="567"/>
    </row>
    <row r="1375" spans="1:3" ht="13.5">
      <c r="A1375" s="559" t="s">
        <v>3919</v>
      </c>
      <c r="B1375" s="560">
        <v>41862</v>
      </c>
      <c r="C1375" s="567"/>
    </row>
    <row r="1376" spans="1:3" ht="13.5">
      <c r="A1376" s="559" t="s">
        <v>3920</v>
      </c>
      <c r="B1376" s="560">
        <v>41862</v>
      </c>
      <c r="C1376" s="567">
        <v>133</v>
      </c>
    </row>
    <row r="1377" spans="1:3" ht="13.5">
      <c r="A1377" s="559" t="s">
        <v>3921</v>
      </c>
      <c r="B1377" s="560">
        <v>41862</v>
      </c>
      <c r="C1377" s="567">
        <v>150</v>
      </c>
    </row>
    <row r="1378" spans="1:3" ht="13.5">
      <c r="A1378" s="559" t="s">
        <v>3922</v>
      </c>
      <c r="B1378" s="560">
        <v>41862</v>
      </c>
      <c r="C1378" s="567">
        <v>85</v>
      </c>
    </row>
    <row r="1379" spans="1:3" ht="13.5">
      <c r="A1379" s="559" t="s">
        <v>3923</v>
      </c>
      <c r="B1379" s="560">
        <v>41862</v>
      </c>
      <c r="C1379" s="567">
        <v>38</v>
      </c>
    </row>
    <row r="1380" spans="1:3" ht="13.5">
      <c r="A1380" s="559" t="s">
        <v>3924</v>
      </c>
      <c r="B1380" s="560">
        <v>41862</v>
      </c>
      <c r="C1380" s="567"/>
    </row>
    <row r="1381" spans="1:3" ht="13.5">
      <c r="A1381" s="559" t="s">
        <v>3925</v>
      </c>
      <c r="B1381" s="560">
        <v>41862</v>
      </c>
      <c r="C1381" s="567"/>
    </row>
    <row r="1382" spans="1:3" ht="13.5">
      <c r="A1382" s="559" t="s">
        <v>3926</v>
      </c>
      <c r="B1382" s="560">
        <v>41862</v>
      </c>
      <c r="C1382" s="567"/>
    </row>
    <row r="1383" spans="1:3" ht="13.5">
      <c r="A1383" s="559" t="s">
        <v>3927</v>
      </c>
      <c r="B1383" s="560">
        <v>41862</v>
      </c>
      <c r="C1383" s="567"/>
    </row>
    <row r="1384" spans="1:3" ht="13.5">
      <c r="A1384" s="559" t="s">
        <v>3928</v>
      </c>
      <c r="B1384" s="560">
        <v>41862</v>
      </c>
      <c r="C1384" s="567"/>
    </row>
    <row r="1385" spans="1:3" ht="13.5">
      <c r="A1385" s="559" t="s">
        <v>3929</v>
      </c>
      <c r="B1385" s="560">
        <v>41862</v>
      </c>
      <c r="C1385" s="567"/>
    </row>
    <row r="1386" spans="1:3" ht="13.5">
      <c r="A1386" s="559" t="s">
        <v>3930</v>
      </c>
      <c r="B1386" s="560">
        <v>41862</v>
      </c>
      <c r="C1386" s="567"/>
    </row>
    <row r="1387" spans="1:3" ht="13.5">
      <c r="A1387" s="559" t="s">
        <v>3931</v>
      </c>
      <c r="B1387" s="560">
        <v>41862</v>
      </c>
      <c r="C1387" s="567">
        <v>155</v>
      </c>
    </row>
    <row r="1388" spans="1:3" ht="13.5">
      <c r="A1388" s="559" t="s">
        <v>3932</v>
      </c>
      <c r="B1388" s="560">
        <v>41862</v>
      </c>
      <c r="C1388" s="567">
        <v>37</v>
      </c>
    </row>
    <row r="1389" spans="1:3" ht="13.5">
      <c r="A1389" s="559" t="s">
        <v>3933</v>
      </c>
      <c r="B1389" s="560">
        <v>41862</v>
      </c>
      <c r="C1389" s="567">
        <v>29</v>
      </c>
    </row>
    <row r="1390" spans="1:3" ht="13.5">
      <c r="A1390" s="559" t="s">
        <v>3934</v>
      </c>
      <c r="B1390" s="560">
        <v>41862</v>
      </c>
      <c r="C1390" s="567">
        <v>15</v>
      </c>
    </row>
    <row r="1391" spans="1:3" ht="13.5">
      <c r="A1391" s="559" t="s">
        <v>3935</v>
      </c>
      <c r="B1391" s="560">
        <v>41862</v>
      </c>
      <c r="C1391" s="567"/>
    </row>
    <row r="1392" spans="1:3" ht="13.5">
      <c r="A1392" s="559" t="s">
        <v>3936</v>
      </c>
      <c r="B1392" s="560">
        <v>41862</v>
      </c>
      <c r="C1392" s="567"/>
    </row>
    <row r="1393" spans="1:3" ht="13.5">
      <c r="A1393" s="559" t="s">
        <v>3937</v>
      </c>
      <c r="B1393" s="560">
        <v>41862</v>
      </c>
      <c r="C1393" s="567"/>
    </row>
    <row r="1394" spans="1:3" ht="13.5">
      <c r="A1394" s="559" t="s">
        <v>3938</v>
      </c>
      <c r="B1394" s="560">
        <v>41862</v>
      </c>
      <c r="C1394" s="567"/>
    </row>
    <row r="1395" spans="1:3" ht="13.5">
      <c r="A1395" s="559" t="s">
        <v>3939</v>
      </c>
      <c r="B1395" s="560">
        <v>41862</v>
      </c>
      <c r="C1395" s="567"/>
    </row>
    <row r="1396" spans="1:3" ht="13.5">
      <c r="A1396" s="559" t="s">
        <v>3940</v>
      </c>
      <c r="B1396" s="560">
        <v>41862</v>
      </c>
      <c r="C1396" s="567"/>
    </row>
    <row r="1397" spans="1:3" ht="13.5">
      <c r="A1397" s="559" t="s">
        <v>3941</v>
      </c>
      <c r="B1397" s="560">
        <v>41862</v>
      </c>
      <c r="C1397" s="567"/>
    </row>
    <row r="1398" spans="1:3" ht="13.5">
      <c r="A1398" s="559" t="s">
        <v>3942</v>
      </c>
      <c r="B1398" s="560">
        <v>41862</v>
      </c>
      <c r="C1398" s="567">
        <v>115</v>
      </c>
    </row>
    <row r="1399" spans="1:3" ht="13.5">
      <c r="A1399" s="559" t="s">
        <v>3943</v>
      </c>
      <c r="B1399" s="560">
        <v>41862</v>
      </c>
      <c r="C1399" s="567">
        <v>43</v>
      </c>
    </row>
    <row r="1400" spans="1:3" ht="13.5">
      <c r="A1400" s="559" t="s">
        <v>3944</v>
      </c>
      <c r="B1400" s="560">
        <v>41862</v>
      </c>
      <c r="C1400" s="567">
        <v>82</v>
      </c>
    </row>
    <row r="1401" spans="1:3" ht="13.5">
      <c r="A1401" s="559" t="s">
        <v>3945</v>
      </c>
      <c r="B1401" s="560">
        <v>41862</v>
      </c>
      <c r="C1401" s="567">
        <v>44</v>
      </c>
    </row>
    <row r="1402" spans="1:3" ht="13.5">
      <c r="A1402" s="559" t="s">
        <v>3946</v>
      </c>
      <c r="B1402" s="560">
        <v>41862</v>
      </c>
      <c r="C1402" s="567"/>
    </row>
    <row r="1403" spans="1:3" ht="13.5">
      <c r="A1403" s="559" t="s">
        <v>3947</v>
      </c>
      <c r="B1403" s="560">
        <v>41862</v>
      </c>
      <c r="C1403" s="567"/>
    </row>
    <row r="1404" spans="1:3" ht="13.5">
      <c r="A1404" s="559" t="s">
        <v>3948</v>
      </c>
      <c r="B1404" s="560">
        <v>41862</v>
      </c>
      <c r="C1404" s="567"/>
    </row>
    <row r="1405" spans="1:3" ht="13.5">
      <c r="A1405" s="559" t="s">
        <v>3949</v>
      </c>
      <c r="B1405" s="560">
        <v>41862</v>
      </c>
      <c r="C1405" s="567"/>
    </row>
    <row r="1406" spans="1:3" ht="13.5">
      <c r="A1406" s="559" t="s">
        <v>3950</v>
      </c>
      <c r="B1406" s="560">
        <v>41862</v>
      </c>
      <c r="C1406" s="567"/>
    </row>
    <row r="1407" spans="1:3" ht="13.5">
      <c r="A1407" s="559" t="s">
        <v>3951</v>
      </c>
      <c r="B1407" s="560">
        <v>41862</v>
      </c>
      <c r="C1407" s="567"/>
    </row>
    <row r="1408" spans="1:3" ht="13.5">
      <c r="A1408" s="559" t="s">
        <v>3952</v>
      </c>
      <c r="B1408" s="560">
        <v>41862</v>
      </c>
      <c r="C1408" s="567"/>
    </row>
    <row r="1409" spans="1:3" ht="13.5">
      <c r="A1409" s="559" t="s">
        <v>3953</v>
      </c>
      <c r="B1409" s="560">
        <v>41862</v>
      </c>
      <c r="C1409" s="567">
        <v>107</v>
      </c>
    </row>
    <row r="1410" spans="1:3" ht="13.5">
      <c r="A1410" s="559" t="s">
        <v>3954</v>
      </c>
      <c r="B1410" s="560">
        <v>41862</v>
      </c>
      <c r="C1410" s="567">
        <v>87</v>
      </c>
    </row>
    <row r="1411" spans="1:3" ht="13.5">
      <c r="A1411" s="559" t="s">
        <v>3955</v>
      </c>
      <c r="B1411" s="560">
        <v>41862</v>
      </c>
      <c r="C1411" s="567">
        <v>22</v>
      </c>
    </row>
    <row r="1412" spans="1:3" ht="13.5">
      <c r="A1412" s="559" t="s">
        <v>3956</v>
      </c>
      <c r="B1412" s="560">
        <v>41862</v>
      </c>
      <c r="C1412" s="567">
        <v>11</v>
      </c>
    </row>
    <row r="1413" spans="1:3" ht="13.5">
      <c r="A1413" s="559" t="s">
        <v>3957</v>
      </c>
      <c r="B1413" s="560">
        <v>41862</v>
      </c>
      <c r="C1413" s="567"/>
    </row>
    <row r="1414" spans="1:3" ht="13.5">
      <c r="A1414" s="559" t="s">
        <v>3958</v>
      </c>
      <c r="B1414" s="560">
        <v>41862</v>
      </c>
      <c r="C1414" s="567"/>
    </row>
    <row r="1415" spans="1:3" ht="13.5">
      <c r="A1415" s="559" t="s">
        <v>3959</v>
      </c>
      <c r="B1415" s="560">
        <v>41862</v>
      </c>
      <c r="C1415" s="567"/>
    </row>
    <row r="1416" spans="1:3" ht="13.5">
      <c r="A1416" s="559" t="s">
        <v>3960</v>
      </c>
      <c r="B1416" s="560">
        <v>41862</v>
      </c>
      <c r="C1416" s="567"/>
    </row>
    <row r="1417" spans="1:3" ht="13.5">
      <c r="A1417" s="559" t="s">
        <v>3961</v>
      </c>
      <c r="B1417" s="560">
        <v>41862</v>
      </c>
      <c r="C1417" s="567"/>
    </row>
    <row r="1418" spans="1:3" ht="13.5">
      <c r="A1418" s="559" t="s">
        <v>3962</v>
      </c>
      <c r="B1418" s="560">
        <v>41862</v>
      </c>
      <c r="C1418" s="567"/>
    </row>
    <row r="1419" spans="1:3" ht="13.5">
      <c r="A1419" s="559" t="s">
        <v>3963</v>
      </c>
      <c r="B1419" s="560">
        <v>41862</v>
      </c>
      <c r="C1419" s="567"/>
    </row>
    <row r="1420" spans="1:3" ht="13.5">
      <c r="A1420" s="559" t="s">
        <v>3964</v>
      </c>
      <c r="B1420" s="560">
        <v>41862</v>
      </c>
      <c r="C1420" s="567">
        <v>50</v>
      </c>
    </row>
    <row r="1421" spans="1:3" ht="13.5">
      <c r="A1421" s="559" t="s">
        <v>3965</v>
      </c>
      <c r="B1421" s="560">
        <v>41862</v>
      </c>
      <c r="C1421" s="567">
        <v>49</v>
      </c>
    </row>
    <row r="1422" spans="1:3" ht="13.5">
      <c r="A1422" s="559" t="s">
        <v>3966</v>
      </c>
      <c r="B1422" s="560">
        <v>41862</v>
      </c>
      <c r="C1422" s="567">
        <v>7</v>
      </c>
    </row>
    <row r="1423" spans="1:3" ht="13.5">
      <c r="A1423" s="559" t="s">
        <v>3967</v>
      </c>
      <c r="B1423" s="560">
        <v>41862</v>
      </c>
      <c r="C1423" s="567"/>
    </row>
    <row r="1424" spans="1:3" ht="13.5">
      <c r="A1424" s="559" t="s">
        <v>3968</v>
      </c>
      <c r="B1424" s="560">
        <v>41862</v>
      </c>
      <c r="C1424" s="567"/>
    </row>
    <row r="1425" spans="1:3" ht="13.5">
      <c r="A1425" s="559" t="s">
        <v>3969</v>
      </c>
      <c r="B1425" s="560">
        <v>41862</v>
      </c>
      <c r="C1425" s="567"/>
    </row>
    <row r="1426" spans="1:3" ht="13.5">
      <c r="A1426" s="559" t="s">
        <v>3970</v>
      </c>
      <c r="B1426" s="560">
        <v>41862</v>
      </c>
      <c r="C1426" s="567"/>
    </row>
    <row r="1427" spans="1:3" ht="13.5">
      <c r="A1427" s="559" t="s">
        <v>3971</v>
      </c>
      <c r="B1427" s="560">
        <v>41862</v>
      </c>
      <c r="C1427" s="567"/>
    </row>
    <row r="1428" spans="1:3" ht="13.5">
      <c r="A1428" s="559" t="s">
        <v>3972</v>
      </c>
      <c r="B1428" s="560">
        <v>41862</v>
      </c>
      <c r="C1428" s="567"/>
    </row>
    <row r="1429" spans="1:3" ht="13.5">
      <c r="A1429" s="559" t="s">
        <v>3973</v>
      </c>
      <c r="B1429" s="560">
        <v>41862</v>
      </c>
      <c r="C1429" s="567"/>
    </row>
    <row r="1430" spans="1:3" ht="13.5">
      <c r="A1430" s="559" t="s">
        <v>3974</v>
      </c>
      <c r="B1430" s="560">
        <v>41862</v>
      </c>
      <c r="C1430" s="567"/>
    </row>
    <row r="1431" spans="1:3" ht="13.5">
      <c r="A1431" s="559" t="s">
        <v>3975</v>
      </c>
      <c r="B1431" s="560">
        <v>41862</v>
      </c>
      <c r="C1431" s="567">
        <v>50</v>
      </c>
    </row>
    <row r="1432" spans="1:3" ht="13.5">
      <c r="A1432" s="559" t="s">
        <v>3976</v>
      </c>
      <c r="B1432" s="560">
        <v>41862</v>
      </c>
      <c r="C1432" s="567">
        <v>50</v>
      </c>
    </row>
    <row r="1433" spans="1:3" ht="13.5">
      <c r="A1433" s="559" t="s">
        <v>3977</v>
      </c>
      <c r="B1433" s="560">
        <v>41862</v>
      </c>
      <c r="C1433" s="567">
        <v>26</v>
      </c>
    </row>
    <row r="1434" spans="1:3" ht="13.5">
      <c r="A1434" s="559" t="s">
        <v>3978</v>
      </c>
      <c r="B1434" s="560">
        <v>41862</v>
      </c>
      <c r="C1434" s="567"/>
    </row>
    <row r="1435" spans="1:3" ht="13.5">
      <c r="A1435" s="559" t="s">
        <v>3979</v>
      </c>
      <c r="B1435" s="560">
        <v>41862</v>
      </c>
      <c r="C1435" s="567"/>
    </row>
    <row r="1436" spans="1:3" ht="13.5">
      <c r="A1436" s="559" t="s">
        <v>3980</v>
      </c>
      <c r="B1436" s="560">
        <v>41862</v>
      </c>
      <c r="C1436" s="567"/>
    </row>
    <row r="1437" spans="1:3" ht="13.5">
      <c r="A1437" s="559" t="s">
        <v>3981</v>
      </c>
      <c r="B1437" s="560">
        <v>41862</v>
      </c>
      <c r="C1437" s="567"/>
    </row>
    <row r="1438" spans="1:3" ht="13.5">
      <c r="A1438" s="559" t="s">
        <v>3982</v>
      </c>
      <c r="B1438" s="560">
        <v>41862</v>
      </c>
      <c r="C1438" s="567"/>
    </row>
    <row r="1439" spans="1:3" ht="13.5">
      <c r="A1439" s="559" t="s">
        <v>3983</v>
      </c>
      <c r="B1439" s="560">
        <v>41862</v>
      </c>
      <c r="C1439" s="567"/>
    </row>
    <row r="1440" spans="1:3" ht="13.5">
      <c r="A1440" s="559" t="s">
        <v>3984</v>
      </c>
      <c r="B1440" s="560">
        <v>41862</v>
      </c>
      <c r="C1440" s="567"/>
    </row>
    <row r="1441" spans="1:3" ht="13.5">
      <c r="A1441" s="559" t="s">
        <v>3985</v>
      </c>
      <c r="B1441" s="560">
        <v>41862</v>
      </c>
      <c r="C1441" s="567"/>
    </row>
    <row r="1442" spans="1:3" ht="13.5">
      <c r="A1442" s="559" t="s">
        <v>3986</v>
      </c>
      <c r="B1442" s="560">
        <v>41862</v>
      </c>
      <c r="C1442" s="567">
        <v>50</v>
      </c>
    </row>
    <row r="1443" spans="1:3" ht="13.5">
      <c r="A1443" s="559" t="s">
        <v>3987</v>
      </c>
      <c r="B1443" s="560">
        <v>41862</v>
      </c>
      <c r="C1443" s="567">
        <v>50</v>
      </c>
    </row>
    <row r="1444" spans="1:3" ht="13.5">
      <c r="A1444" s="559" t="s">
        <v>3988</v>
      </c>
      <c r="B1444" s="560">
        <v>41862</v>
      </c>
      <c r="C1444" s="567">
        <v>7</v>
      </c>
    </row>
    <row r="1445" spans="1:3" ht="13.5">
      <c r="A1445" s="559" t="s">
        <v>3989</v>
      </c>
      <c r="B1445" s="560">
        <v>41862</v>
      </c>
      <c r="C1445" s="567"/>
    </row>
    <row r="1446" spans="1:3" ht="13.5">
      <c r="A1446" s="559" t="s">
        <v>3990</v>
      </c>
      <c r="B1446" s="560">
        <v>41862</v>
      </c>
      <c r="C1446" s="567"/>
    </row>
    <row r="1447" spans="1:3" ht="13.5">
      <c r="A1447" s="559" t="s">
        <v>3991</v>
      </c>
      <c r="B1447" s="560">
        <v>41862</v>
      </c>
      <c r="C1447" s="567"/>
    </row>
    <row r="1448" spans="1:3" ht="13.5">
      <c r="A1448" s="559" t="s">
        <v>3992</v>
      </c>
      <c r="B1448" s="560">
        <v>41862</v>
      </c>
      <c r="C1448" s="567"/>
    </row>
    <row r="1449" spans="1:3" ht="13.5">
      <c r="A1449" s="559" t="s">
        <v>3993</v>
      </c>
      <c r="B1449" s="560">
        <v>41862</v>
      </c>
      <c r="C1449" s="567"/>
    </row>
    <row r="1450" spans="1:3" ht="13.5">
      <c r="A1450" s="559" t="s">
        <v>3994</v>
      </c>
      <c r="B1450" s="560">
        <v>41862</v>
      </c>
      <c r="C1450" s="567"/>
    </row>
    <row r="1451" spans="1:3" ht="13.5">
      <c r="A1451" s="559" t="s">
        <v>3995</v>
      </c>
      <c r="B1451" s="560">
        <v>41862</v>
      </c>
      <c r="C1451" s="567"/>
    </row>
    <row r="1452" spans="1:3" ht="13.5">
      <c r="A1452" s="559" t="s">
        <v>3996</v>
      </c>
      <c r="B1452" s="560">
        <v>41862</v>
      </c>
      <c r="C1452" s="567"/>
    </row>
    <row r="1453" spans="1:3" ht="13.5">
      <c r="A1453" s="559" t="s">
        <v>3997</v>
      </c>
      <c r="B1453" s="560">
        <v>41862</v>
      </c>
      <c r="C1453" s="567">
        <v>9</v>
      </c>
    </row>
    <row r="1454" spans="1:3" ht="13.5">
      <c r="A1454" s="559" t="s">
        <v>3998</v>
      </c>
      <c r="B1454" s="560">
        <v>41862</v>
      </c>
      <c r="C1454" s="567">
        <v>14</v>
      </c>
    </row>
    <row r="1455" spans="1:3" ht="13.5">
      <c r="A1455" s="559" t="s">
        <v>3999</v>
      </c>
      <c r="B1455" s="560">
        <v>41862</v>
      </c>
      <c r="C1455" s="567">
        <v>5</v>
      </c>
    </row>
    <row r="1456" spans="1:3" ht="13.5">
      <c r="A1456" s="559" t="s">
        <v>4000</v>
      </c>
      <c r="B1456" s="560">
        <v>41862</v>
      </c>
      <c r="C1456" s="567"/>
    </row>
    <row r="1457" spans="1:3" ht="13.5">
      <c r="A1457" s="559" t="s">
        <v>4001</v>
      </c>
      <c r="B1457" s="560">
        <v>41862</v>
      </c>
      <c r="C1457" s="567"/>
    </row>
    <row r="1458" spans="1:3" ht="13.5">
      <c r="A1458" s="559" t="s">
        <v>4002</v>
      </c>
      <c r="B1458" s="560">
        <v>41862</v>
      </c>
      <c r="C1458" s="567"/>
    </row>
    <row r="1459" spans="1:3" ht="13.5">
      <c r="A1459" s="559" t="s">
        <v>4003</v>
      </c>
      <c r="B1459" s="560">
        <v>41862</v>
      </c>
      <c r="C1459" s="567"/>
    </row>
    <row r="1460" spans="1:3" ht="13.5">
      <c r="A1460" s="559" t="s">
        <v>4004</v>
      </c>
      <c r="B1460" s="560">
        <v>41862</v>
      </c>
      <c r="C1460" s="567"/>
    </row>
    <row r="1461" spans="1:3" ht="13.5">
      <c r="A1461" s="559" t="s">
        <v>4005</v>
      </c>
      <c r="B1461" s="560">
        <v>41862</v>
      </c>
      <c r="C1461" s="567"/>
    </row>
    <row r="1462" spans="1:3" ht="13.5">
      <c r="A1462" s="559" t="s">
        <v>4006</v>
      </c>
      <c r="B1462" s="560">
        <v>41862</v>
      </c>
      <c r="C1462" s="567"/>
    </row>
    <row r="1463" spans="1:3" ht="13.5">
      <c r="A1463" s="559" t="s">
        <v>4007</v>
      </c>
      <c r="B1463" s="560">
        <v>41862</v>
      </c>
      <c r="C1463" s="567"/>
    </row>
    <row r="1464" spans="1:3" ht="13.5">
      <c r="A1464" s="559" t="s">
        <v>4008</v>
      </c>
      <c r="B1464" s="560">
        <v>41862</v>
      </c>
      <c r="C1464" s="567">
        <v>49</v>
      </c>
    </row>
    <row r="1465" spans="1:3" ht="13.5">
      <c r="A1465" s="559" t="s">
        <v>4009</v>
      </c>
      <c r="B1465" s="560">
        <v>41862</v>
      </c>
      <c r="C1465" s="567">
        <v>50</v>
      </c>
    </row>
    <row r="1466" spans="1:3" ht="13.5">
      <c r="A1466" s="559" t="s">
        <v>4010</v>
      </c>
      <c r="B1466" s="560">
        <v>41862</v>
      </c>
      <c r="C1466" s="567">
        <v>6</v>
      </c>
    </row>
    <row r="1467" spans="1:3" ht="13.5">
      <c r="A1467" s="559" t="s">
        <v>4011</v>
      </c>
      <c r="B1467" s="560">
        <v>41862</v>
      </c>
      <c r="C1467" s="567"/>
    </row>
    <row r="1468" spans="1:3" ht="13.5">
      <c r="A1468" s="559" t="s">
        <v>4012</v>
      </c>
      <c r="B1468" s="560">
        <v>41862</v>
      </c>
      <c r="C1468" s="567"/>
    </row>
    <row r="1469" spans="1:3" ht="13.5">
      <c r="A1469" s="559" t="s">
        <v>4013</v>
      </c>
      <c r="B1469" s="560">
        <v>41862</v>
      </c>
      <c r="C1469" s="567"/>
    </row>
    <row r="1470" spans="1:3" ht="13.5">
      <c r="A1470" s="559" t="s">
        <v>4014</v>
      </c>
      <c r="B1470" s="560">
        <v>41862</v>
      </c>
      <c r="C1470" s="567"/>
    </row>
    <row r="1471" spans="1:3" ht="13.5">
      <c r="A1471" s="559" t="s">
        <v>4015</v>
      </c>
      <c r="B1471" s="560">
        <v>41862</v>
      </c>
      <c r="C1471" s="567"/>
    </row>
    <row r="1472" spans="1:3" ht="13.5">
      <c r="A1472" s="559" t="s">
        <v>4016</v>
      </c>
      <c r="B1472" s="560">
        <v>41862</v>
      </c>
      <c r="C1472" s="567"/>
    </row>
    <row r="1473" spans="1:3" ht="13.5">
      <c r="A1473" s="559" t="s">
        <v>4017</v>
      </c>
      <c r="B1473" s="560">
        <v>41862</v>
      </c>
      <c r="C1473" s="567">
        <v>100</v>
      </c>
    </row>
    <row r="1474" spans="1:3" ht="13.5">
      <c r="A1474" s="559" t="s">
        <v>4018</v>
      </c>
      <c r="B1474" s="560">
        <v>41862</v>
      </c>
      <c r="C1474" s="567">
        <v>100</v>
      </c>
    </row>
    <row r="1475" spans="1:3" ht="13.5">
      <c r="A1475" s="559" t="s">
        <v>4019</v>
      </c>
      <c r="B1475" s="560">
        <v>41862</v>
      </c>
      <c r="C1475" s="567">
        <v>100</v>
      </c>
    </row>
    <row r="1476" spans="1:3" ht="13.5">
      <c r="A1476" s="559" t="s">
        <v>4020</v>
      </c>
      <c r="B1476" s="560">
        <v>41862</v>
      </c>
      <c r="C1476" s="567">
        <v>50</v>
      </c>
    </row>
    <row r="1477" spans="1:3" ht="13.5">
      <c r="A1477" s="559" t="s">
        <v>4021</v>
      </c>
      <c r="B1477" s="560">
        <v>41862</v>
      </c>
      <c r="C1477" s="567">
        <v>50</v>
      </c>
    </row>
    <row r="1478" spans="1:3" ht="13.5">
      <c r="A1478" s="559" t="s">
        <v>4022</v>
      </c>
      <c r="B1478" s="560">
        <v>41862</v>
      </c>
      <c r="C1478" s="567">
        <v>50</v>
      </c>
    </row>
    <row r="1479" spans="1:3" ht="13.5">
      <c r="A1479" s="559" t="s">
        <v>4023</v>
      </c>
      <c r="B1479" s="560">
        <v>41862</v>
      </c>
      <c r="C1479" s="567"/>
    </row>
    <row r="1480" spans="1:3" ht="13.5">
      <c r="A1480" s="559" t="s">
        <v>4024</v>
      </c>
      <c r="B1480" s="560">
        <v>41862</v>
      </c>
      <c r="C1480" s="567"/>
    </row>
    <row r="1481" spans="1:3" ht="13.5">
      <c r="A1481" s="559" t="s">
        <v>4025</v>
      </c>
      <c r="B1481" s="560">
        <v>41862</v>
      </c>
      <c r="C1481" s="567"/>
    </row>
    <row r="1482" spans="1:3" ht="13.5">
      <c r="A1482" s="559" t="s">
        <v>4026</v>
      </c>
      <c r="B1482" s="560">
        <v>41862</v>
      </c>
      <c r="C1482" s="567"/>
    </row>
    <row r="1483" spans="1:3" ht="13.5">
      <c r="A1483" s="559" t="s">
        <v>4027</v>
      </c>
      <c r="B1483" s="560">
        <v>41862</v>
      </c>
      <c r="C1483" s="567"/>
    </row>
    <row r="1484" spans="1:3" ht="13.5">
      <c r="A1484" s="559" t="s">
        <v>4028</v>
      </c>
      <c r="B1484" s="560">
        <v>41862</v>
      </c>
      <c r="C1484" s="567">
        <v>50</v>
      </c>
    </row>
    <row r="1485" spans="1:3" ht="13.5">
      <c r="A1485" s="559" t="s">
        <v>4029</v>
      </c>
      <c r="B1485" s="560">
        <v>41862</v>
      </c>
      <c r="C1485" s="567">
        <v>100</v>
      </c>
    </row>
    <row r="1486" spans="1:3" ht="13.5">
      <c r="A1486" s="559" t="s">
        <v>4030</v>
      </c>
      <c r="B1486" s="560">
        <v>41862</v>
      </c>
      <c r="C1486" s="567">
        <v>100</v>
      </c>
    </row>
    <row r="1487" spans="1:3" ht="13.5">
      <c r="A1487" s="559" t="s">
        <v>4031</v>
      </c>
      <c r="B1487" s="560">
        <v>41862</v>
      </c>
      <c r="C1487" s="567">
        <v>50</v>
      </c>
    </row>
    <row r="1488" spans="1:3" ht="13.5">
      <c r="A1488" s="559" t="s">
        <v>4032</v>
      </c>
      <c r="B1488" s="560">
        <v>41862</v>
      </c>
      <c r="C1488" s="567">
        <v>50</v>
      </c>
    </row>
    <row r="1489" spans="1:3" ht="13.5">
      <c r="A1489" s="559" t="s">
        <v>4033</v>
      </c>
      <c r="B1489" s="560">
        <v>41862</v>
      </c>
      <c r="C1489" s="567">
        <v>50</v>
      </c>
    </row>
    <row r="1490" spans="1:3" ht="13.5">
      <c r="A1490" s="559" t="s">
        <v>4034</v>
      </c>
      <c r="B1490" s="560">
        <v>41862</v>
      </c>
      <c r="C1490" s="567"/>
    </row>
    <row r="1491" spans="1:3" ht="13.5">
      <c r="A1491" s="559" t="s">
        <v>4035</v>
      </c>
      <c r="B1491" s="560">
        <v>41862</v>
      </c>
      <c r="C1491" s="567"/>
    </row>
    <row r="1492" spans="1:3" ht="13.5">
      <c r="A1492" s="559" t="s">
        <v>4036</v>
      </c>
      <c r="B1492" s="560">
        <v>41862</v>
      </c>
      <c r="C1492" s="567"/>
    </row>
    <row r="1493" spans="1:3" ht="13.5">
      <c r="A1493" s="559" t="s">
        <v>4037</v>
      </c>
      <c r="B1493" s="560">
        <v>41862</v>
      </c>
      <c r="C1493" s="567"/>
    </row>
    <row r="1494" spans="1:3" ht="13.5">
      <c r="A1494" s="559" t="s">
        <v>4038</v>
      </c>
      <c r="B1494" s="560">
        <v>41862</v>
      </c>
      <c r="C1494" s="567"/>
    </row>
    <row r="1495" spans="1:3" ht="13.5">
      <c r="A1495" s="559" t="s">
        <v>4039</v>
      </c>
      <c r="B1495" s="560">
        <v>41862</v>
      </c>
      <c r="C1495" s="567">
        <v>50</v>
      </c>
    </row>
    <row r="1496" spans="1:3" ht="13.5">
      <c r="A1496" s="559" t="s">
        <v>4040</v>
      </c>
      <c r="B1496" s="560">
        <v>41862</v>
      </c>
      <c r="C1496" s="567">
        <v>50</v>
      </c>
    </row>
    <row r="1497" spans="1:3" ht="13.5">
      <c r="A1497" s="559" t="s">
        <v>4041</v>
      </c>
      <c r="B1497" s="560">
        <v>41862</v>
      </c>
      <c r="C1497" s="567">
        <v>50</v>
      </c>
    </row>
    <row r="1498" spans="1:3" ht="13.5">
      <c r="A1498" s="559" t="s">
        <v>4042</v>
      </c>
      <c r="B1498" s="560">
        <v>41862</v>
      </c>
      <c r="C1498" s="567">
        <v>50</v>
      </c>
    </row>
    <row r="1499" spans="1:3" ht="13.5">
      <c r="A1499" s="559" t="s">
        <v>4043</v>
      </c>
      <c r="B1499" s="560">
        <v>41862</v>
      </c>
      <c r="C1499" s="567">
        <v>50</v>
      </c>
    </row>
    <row r="1500" spans="1:3" ht="13.5">
      <c r="A1500" s="559" t="s">
        <v>4044</v>
      </c>
      <c r="B1500" s="560">
        <v>41862</v>
      </c>
      <c r="C1500" s="567">
        <v>50</v>
      </c>
    </row>
    <row r="1501" spans="1:3" ht="13.5">
      <c r="A1501" s="559" t="s">
        <v>4045</v>
      </c>
      <c r="B1501" s="560">
        <v>41862</v>
      </c>
      <c r="C1501" s="567"/>
    </row>
    <row r="1502" spans="1:3" ht="13.5">
      <c r="A1502" s="559" t="s">
        <v>4046</v>
      </c>
      <c r="B1502" s="560">
        <v>41862</v>
      </c>
      <c r="C1502" s="567"/>
    </row>
    <row r="1503" spans="1:3" ht="13.5">
      <c r="A1503" s="559" t="s">
        <v>4047</v>
      </c>
      <c r="B1503" s="560">
        <v>41862</v>
      </c>
      <c r="C1503" s="567"/>
    </row>
    <row r="1504" spans="1:3" ht="13.5">
      <c r="A1504" s="559" t="s">
        <v>4048</v>
      </c>
      <c r="B1504" s="560">
        <v>41862</v>
      </c>
      <c r="C1504" s="567"/>
    </row>
    <row r="1505" spans="1:3" ht="13.5">
      <c r="A1505" s="559" t="s">
        <v>4049</v>
      </c>
      <c r="B1505" s="560">
        <v>41862</v>
      </c>
      <c r="C1505" s="567"/>
    </row>
    <row r="1506" spans="1:3" ht="13.5">
      <c r="A1506" s="559" t="s">
        <v>4050</v>
      </c>
      <c r="B1506" s="560">
        <v>41862</v>
      </c>
      <c r="C1506" s="567">
        <v>50</v>
      </c>
    </row>
    <row r="1507" spans="1:3" ht="13.5">
      <c r="A1507" s="559" t="s">
        <v>4051</v>
      </c>
      <c r="B1507" s="560">
        <v>41862</v>
      </c>
      <c r="C1507" s="567">
        <v>50</v>
      </c>
    </row>
    <row r="1508" spans="1:3" ht="13.5">
      <c r="A1508" s="559" t="s">
        <v>4052</v>
      </c>
      <c r="B1508" s="560">
        <v>41862</v>
      </c>
      <c r="C1508" s="567">
        <v>50</v>
      </c>
    </row>
    <row r="1509" spans="1:3" ht="13.5">
      <c r="A1509" s="559" t="s">
        <v>4053</v>
      </c>
      <c r="B1509" s="560">
        <v>41862</v>
      </c>
      <c r="C1509" s="567">
        <v>50</v>
      </c>
    </row>
    <row r="1510" spans="1:3" ht="13.5">
      <c r="A1510" s="559" t="s">
        <v>4054</v>
      </c>
      <c r="B1510" s="560">
        <v>41862</v>
      </c>
      <c r="C1510" s="567">
        <v>50</v>
      </c>
    </row>
    <row r="1511" spans="1:3" ht="13.5">
      <c r="A1511" s="559" t="s">
        <v>4055</v>
      </c>
      <c r="B1511" s="560">
        <v>41862</v>
      </c>
      <c r="C1511" s="567">
        <v>50</v>
      </c>
    </row>
    <row r="1512" spans="1:3" ht="13.5">
      <c r="A1512" s="559" t="s">
        <v>4056</v>
      </c>
      <c r="B1512" s="560">
        <v>41862</v>
      </c>
      <c r="C1512" s="567"/>
    </row>
    <row r="1513" spans="1:3" ht="13.5">
      <c r="A1513" s="559" t="s">
        <v>4057</v>
      </c>
      <c r="B1513" s="560">
        <v>41862</v>
      </c>
      <c r="C1513" s="567"/>
    </row>
    <row r="1514" spans="1:3" ht="13.5">
      <c r="A1514" s="559" t="s">
        <v>4058</v>
      </c>
      <c r="B1514" s="560">
        <v>41862</v>
      </c>
      <c r="C1514" s="567"/>
    </row>
    <row r="1515" spans="1:3" ht="13.5">
      <c r="A1515" s="559" t="s">
        <v>4059</v>
      </c>
      <c r="B1515" s="560">
        <v>41862</v>
      </c>
      <c r="C1515" s="567"/>
    </row>
    <row r="1516" spans="1:3" ht="13.5">
      <c r="A1516" s="559" t="s">
        <v>4060</v>
      </c>
      <c r="B1516" s="560">
        <v>41862</v>
      </c>
      <c r="C1516" s="567"/>
    </row>
    <row r="1517" spans="1:3" ht="13.5">
      <c r="A1517" s="559" t="s">
        <v>4061</v>
      </c>
      <c r="B1517" s="560">
        <v>41862</v>
      </c>
      <c r="C1517" s="567">
        <v>50</v>
      </c>
    </row>
    <row r="1518" spans="1:3" ht="13.5">
      <c r="A1518" s="559" t="s">
        <v>4062</v>
      </c>
      <c r="B1518" s="560">
        <v>41862</v>
      </c>
      <c r="C1518" s="567">
        <v>50</v>
      </c>
    </row>
    <row r="1519" spans="1:3" ht="13.5">
      <c r="A1519" s="559" t="s">
        <v>4063</v>
      </c>
      <c r="B1519" s="560">
        <v>41862</v>
      </c>
      <c r="C1519" s="567">
        <v>50</v>
      </c>
    </row>
    <row r="1520" spans="1:3" ht="13.5">
      <c r="A1520" s="559" t="s">
        <v>4064</v>
      </c>
      <c r="B1520" s="560">
        <v>41862</v>
      </c>
      <c r="C1520" s="567">
        <v>50</v>
      </c>
    </row>
    <row r="1521" spans="1:3" ht="13.5">
      <c r="A1521" s="559" t="s">
        <v>4065</v>
      </c>
      <c r="B1521" s="560">
        <v>41862</v>
      </c>
      <c r="C1521" s="567">
        <v>50</v>
      </c>
    </row>
    <row r="1522" spans="1:3" ht="13.5">
      <c r="A1522" s="559" t="s">
        <v>4066</v>
      </c>
      <c r="B1522" s="560">
        <v>41862</v>
      </c>
      <c r="C1522" s="567">
        <v>50</v>
      </c>
    </row>
    <row r="1523" spans="1:3" ht="13.5">
      <c r="A1523" s="559" t="s">
        <v>4067</v>
      </c>
      <c r="B1523" s="560">
        <v>41862</v>
      </c>
      <c r="C1523" s="567"/>
    </row>
    <row r="1524" spans="1:3" ht="13.5">
      <c r="A1524" s="559" t="s">
        <v>4068</v>
      </c>
      <c r="B1524" s="560">
        <v>41862</v>
      </c>
      <c r="C1524" s="567"/>
    </row>
    <row r="1525" spans="1:3" ht="13.5">
      <c r="A1525" s="559" t="s">
        <v>4069</v>
      </c>
      <c r="B1525" s="560">
        <v>41862</v>
      </c>
      <c r="C1525" s="567"/>
    </row>
    <row r="1526" spans="1:3" ht="13.5">
      <c r="A1526" s="559" t="s">
        <v>4070</v>
      </c>
      <c r="B1526" s="560">
        <v>41862</v>
      </c>
      <c r="C1526" s="567"/>
    </row>
    <row r="1527" spans="1:3" ht="13.5">
      <c r="A1527" s="559" t="s">
        <v>4071</v>
      </c>
      <c r="B1527" s="560">
        <v>41862</v>
      </c>
      <c r="C1527" s="567"/>
    </row>
    <row r="1528" spans="1:3" ht="13.5">
      <c r="A1528" s="559" t="s">
        <v>4072</v>
      </c>
      <c r="B1528" s="560">
        <v>41862</v>
      </c>
      <c r="C1528" s="567">
        <v>50</v>
      </c>
    </row>
    <row r="1529" spans="1:3" ht="13.5">
      <c r="A1529" s="559" t="s">
        <v>4073</v>
      </c>
      <c r="B1529" s="560">
        <v>41862</v>
      </c>
      <c r="C1529" s="567">
        <v>50</v>
      </c>
    </row>
    <row r="1530" spans="1:3" ht="13.5">
      <c r="A1530" s="559" t="s">
        <v>4074</v>
      </c>
      <c r="B1530" s="560">
        <v>41862</v>
      </c>
      <c r="C1530" s="567">
        <v>50</v>
      </c>
    </row>
    <row r="1531" spans="1:3" ht="13.5">
      <c r="A1531" s="559" t="s">
        <v>4075</v>
      </c>
      <c r="B1531" s="560">
        <v>41862</v>
      </c>
      <c r="C1531" s="567">
        <v>50</v>
      </c>
    </row>
    <row r="1532" spans="1:3" ht="13.5">
      <c r="A1532" s="559" t="s">
        <v>4076</v>
      </c>
      <c r="B1532" s="560">
        <v>41862</v>
      </c>
      <c r="C1532" s="567">
        <v>50</v>
      </c>
    </row>
    <row r="1533" spans="1:3" ht="13.5">
      <c r="A1533" s="559" t="s">
        <v>4077</v>
      </c>
      <c r="B1533" s="560">
        <v>41862</v>
      </c>
      <c r="C1533" s="567">
        <v>50</v>
      </c>
    </row>
    <row r="1534" spans="1:3" ht="13.5">
      <c r="A1534" s="559" t="s">
        <v>4078</v>
      </c>
      <c r="B1534" s="560">
        <v>41862</v>
      </c>
      <c r="C1534" s="567"/>
    </row>
    <row r="1535" spans="1:3" ht="13.5">
      <c r="A1535" s="559" t="s">
        <v>4079</v>
      </c>
      <c r="B1535" s="560">
        <v>41862</v>
      </c>
      <c r="C1535" s="567"/>
    </row>
    <row r="1536" spans="1:3" ht="13.5">
      <c r="A1536" s="559" t="s">
        <v>4080</v>
      </c>
      <c r="B1536" s="560">
        <v>41862</v>
      </c>
      <c r="C1536" s="567"/>
    </row>
    <row r="1537" spans="1:3" ht="13.5">
      <c r="A1537" s="559" t="s">
        <v>4081</v>
      </c>
      <c r="B1537" s="560">
        <v>41862</v>
      </c>
      <c r="C1537" s="567"/>
    </row>
    <row r="1538" spans="1:3" ht="13.5">
      <c r="A1538" s="559" t="s">
        <v>4082</v>
      </c>
      <c r="B1538" s="560">
        <v>41862</v>
      </c>
      <c r="C1538" s="567"/>
    </row>
    <row r="1539" spans="1:3" ht="13.5">
      <c r="A1539" s="559" t="s">
        <v>4083</v>
      </c>
      <c r="B1539" s="560">
        <v>41862</v>
      </c>
      <c r="C1539" s="567">
        <v>50</v>
      </c>
    </row>
    <row r="1540" spans="1:3" ht="13.5">
      <c r="A1540" s="559" t="s">
        <v>4084</v>
      </c>
      <c r="B1540" s="560">
        <v>41862</v>
      </c>
      <c r="C1540" s="567">
        <v>100</v>
      </c>
    </row>
    <row r="1541" spans="1:3" ht="13.5">
      <c r="A1541" s="559" t="s">
        <v>4085</v>
      </c>
      <c r="B1541" s="560">
        <v>41862</v>
      </c>
      <c r="C1541" s="567">
        <v>100</v>
      </c>
    </row>
    <row r="1542" spans="1:3" ht="13.5">
      <c r="A1542" s="559" t="s">
        <v>4086</v>
      </c>
      <c r="B1542" s="560">
        <v>41862</v>
      </c>
      <c r="C1542" s="567">
        <v>100</v>
      </c>
    </row>
    <row r="1543" spans="1:3" ht="13.5">
      <c r="A1543" s="559" t="s">
        <v>4087</v>
      </c>
      <c r="B1543" s="560">
        <v>41862</v>
      </c>
      <c r="C1543" s="567">
        <v>50</v>
      </c>
    </row>
    <row r="1544" spans="1:3" ht="13.5">
      <c r="A1544" s="559" t="s">
        <v>4088</v>
      </c>
      <c r="B1544" s="560">
        <v>41862</v>
      </c>
      <c r="C1544" s="567">
        <v>50</v>
      </c>
    </row>
    <row r="1545" spans="1:3" ht="13.5">
      <c r="A1545" s="559" t="s">
        <v>4089</v>
      </c>
      <c r="B1545" s="560">
        <v>41862</v>
      </c>
      <c r="C1545" s="567"/>
    </row>
    <row r="1546" spans="1:3" ht="13.5">
      <c r="A1546" s="559" t="s">
        <v>4090</v>
      </c>
      <c r="B1546" s="560">
        <v>41862</v>
      </c>
      <c r="C1546" s="567"/>
    </row>
    <row r="1547" spans="1:3" ht="13.5">
      <c r="A1547" s="559" t="s">
        <v>4091</v>
      </c>
      <c r="B1547" s="560">
        <v>41862</v>
      </c>
      <c r="C1547" s="567"/>
    </row>
    <row r="1548" spans="1:3" ht="13.5">
      <c r="A1548" s="559" t="s">
        <v>4092</v>
      </c>
      <c r="B1548" s="560">
        <v>41862</v>
      </c>
      <c r="C1548" s="567"/>
    </row>
    <row r="1549" spans="1:3" ht="13.5">
      <c r="A1549" s="559" t="s">
        <v>4093</v>
      </c>
      <c r="B1549" s="560">
        <v>41862</v>
      </c>
      <c r="C1549" s="567"/>
    </row>
    <row r="1550" spans="1:3" ht="13.5">
      <c r="A1550" s="559" t="s">
        <v>4094</v>
      </c>
      <c r="B1550" s="560">
        <v>41862</v>
      </c>
      <c r="C1550" s="567">
        <v>50</v>
      </c>
    </row>
    <row r="1551" spans="1:3" ht="13.5">
      <c r="A1551" s="559" t="s">
        <v>4095</v>
      </c>
      <c r="B1551" s="560">
        <v>41862</v>
      </c>
      <c r="C1551" s="567">
        <v>100</v>
      </c>
    </row>
    <row r="1552" spans="1:3" ht="13.5">
      <c r="A1552" s="559" t="s">
        <v>4096</v>
      </c>
      <c r="B1552" s="560">
        <v>41862</v>
      </c>
      <c r="C1552" s="567">
        <v>100</v>
      </c>
    </row>
    <row r="1553" spans="1:3" ht="13.5">
      <c r="A1553" s="559" t="s">
        <v>4097</v>
      </c>
      <c r="B1553" s="560">
        <v>41862</v>
      </c>
      <c r="C1553" s="567">
        <v>50</v>
      </c>
    </row>
    <row r="1554" spans="1:3" ht="13.5">
      <c r="A1554" s="559" t="s">
        <v>4098</v>
      </c>
      <c r="B1554" s="560">
        <v>41862</v>
      </c>
      <c r="C1554" s="567">
        <v>30</v>
      </c>
    </row>
    <row r="1555" spans="1:3" ht="13.5">
      <c r="A1555" s="559" t="s">
        <v>4099</v>
      </c>
      <c r="B1555" s="560">
        <v>41862</v>
      </c>
      <c r="C1555" s="567">
        <v>30</v>
      </c>
    </row>
    <row r="1556" spans="1:3" ht="13.5">
      <c r="A1556" s="559" t="s">
        <v>4100</v>
      </c>
      <c r="B1556" s="560">
        <v>41862</v>
      </c>
      <c r="C1556" s="567"/>
    </row>
    <row r="1557" spans="1:3" ht="13.5">
      <c r="A1557" s="559" t="s">
        <v>4101</v>
      </c>
      <c r="B1557" s="560">
        <v>41862</v>
      </c>
      <c r="C1557" s="567"/>
    </row>
    <row r="1558" spans="1:3" ht="13.5">
      <c r="A1558" s="559" t="s">
        <v>4102</v>
      </c>
      <c r="B1558" s="560">
        <v>41862</v>
      </c>
      <c r="C1558" s="567"/>
    </row>
    <row r="1559" spans="1:3" ht="13.5">
      <c r="A1559" s="559" t="s">
        <v>4103</v>
      </c>
      <c r="B1559" s="560">
        <v>41862</v>
      </c>
      <c r="C1559" s="567"/>
    </row>
    <row r="1560" spans="1:3" ht="13.5">
      <c r="A1560" s="559" t="s">
        <v>4104</v>
      </c>
      <c r="B1560" s="560">
        <v>41862</v>
      </c>
      <c r="C1560" s="567"/>
    </row>
    <row r="1561" spans="1:3" ht="13.5">
      <c r="A1561" s="559" t="s">
        <v>4105</v>
      </c>
      <c r="B1561" s="560">
        <v>41862</v>
      </c>
      <c r="C1561" s="567">
        <v>100</v>
      </c>
    </row>
    <row r="1562" spans="1:3" ht="13.5">
      <c r="A1562" s="559" t="s">
        <v>4106</v>
      </c>
      <c r="B1562" s="560">
        <v>41862</v>
      </c>
      <c r="C1562" s="567">
        <v>100</v>
      </c>
    </row>
    <row r="1563" spans="1:3" ht="13.5">
      <c r="A1563" s="559" t="s">
        <v>4107</v>
      </c>
      <c r="B1563" s="560">
        <v>41862</v>
      </c>
      <c r="C1563" s="567">
        <v>100</v>
      </c>
    </row>
    <row r="1564" spans="1:3" ht="13.5">
      <c r="A1564" s="559" t="s">
        <v>4108</v>
      </c>
      <c r="B1564" s="560">
        <v>41862</v>
      </c>
      <c r="C1564" s="567">
        <v>100</v>
      </c>
    </row>
    <row r="1565" spans="1:3" ht="13.5">
      <c r="A1565" s="559" t="s">
        <v>4109</v>
      </c>
      <c r="B1565" s="560">
        <v>41862</v>
      </c>
      <c r="C1565" s="567">
        <v>50</v>
      </c>
    </row>
    <row r="1566" spans="1:3" ht="13.5">
      <c r="A1566" s="559" t="s">
        <v>4110</v>
      </c>
      <c r="B1566" s="560">
        <v>41862</v>
      </c>
      <c r="C1566" s="567">
        <v>50</v>
      </c>
    </row>
    <row r="1567" spans="1:3" ht="13.5">
      <c r="A1567" s="559" t="s">
        <v>4111</v>
      </c>
      <c r="B1567" s="560">
        <v>41862</v>
      </c>
      <c r="C1567" s="567"/>
    </row>
    <row r="1568" spans="1:3" ht="13.5">
      <c r="A1568" s="559" t="s">
        <v>4112</v>
      </c>
      <c r="B1568" s="560">
        <v>41862</v>
      </c>
      <c r="C1568" s="567"/>
    </row>
    <row r="1569" spans="1:3" ht="13.5">
      <c r="A1569" s="559" t="s">
        <v>4113</v>
      </c>
      <c r="B1569" s="560">
        <v>41862</v>
      </c>
      <c r="C1569" s="567"/>
    </row>
    <row r="1570" spans="1:3" ht="13.5">
      <c r="A1570" s="559" t="s">
        <v>4114</v>
      </c>
      <c r="B1570" s="560">
        <v>41862</v>
      </c>
      <c r="C1570" s="567"/>
    </row>
    <row r="1571" spans="1:3" ht="13.5">
      <c r="A1571" s="559" t="s">
        <v>4115</v>
      </c>
      <c r="B1571" s="560">
        <v>41862</v>
      </c>
      <c r="C1571" s="567"/>
    </row>
    <row r="1572" spans="1:3" ht="13.5">
      <c r="A1572" s="559" t="s">
        <v>4116</v>
      </c>
      <c r="B1572" s="560">
        <v>41862</v>
      </c>
      <c r="C1572" s="567">
        <v>50</v>
      </c>
    </row>
    <row r="1573" spans="1:3" ht="13.5">
      <c r="A1573" s="559" t="s">
        <v>4117</v>
      </c>
      <c r="B1573" s="560">
        <v>41862</v>
      </c>
      <c r="C1573" s="567">
        <v>50</v>
      </c>
    </row>
    <row r="1574" spans="1:3" ht="13.5">
      <c r="A1574" s="559" t="s">
        <v>4118</v>
      </c>
      <c r="B1574" s="560">
        <v>41862</v>
      </c>
      <c r="C1574" s="567">
        <v>50</v>
      </c>
    </row>
    <row r="1575" spans="1:3" ht="13.5">
      <c r="A1575" s="559" t="s">
        <v>4119</v>
      </c>
      <c r="B1575" s="560">
        <v>41862</v>
      </c>
      <c r="C1575" s="567">
        <v>50</v>
      </c>
    </row>
    <row r="1576" spans="1:3" ht="13.5">
      <c r="A1576" s="559" t="s">
        <v>4120</v>
      </c>
      <c r="B1576" s="560">
        <v>41862</v>
      </c>
      <c r="C1576" s="567">
        <v>50</v>
      </c>
    </row>
    <row r="1577" spans="1:3" ht="13.5">
      <c r="A1577" s="559" t="s">
        <v>4121</v>
      </c>
      <c r="B1577" s="560">
        <v>41862</v>
      </c>
      <c r="C1577" s="567">
        <v>50</v>
      </c>
    </row>
    <row r="1578" spans="1:3" ht="13.5">
      <c r="A1578" s="559" t="s">
        <v>4122</v>
      </c>
      <c r="B1578" s="560">
        <v>41862</v>
      </c>
      <c r="C1578" s="567"/>
    </row>
    <row r="1579" spans="1:3" ht="13.5">
      <c r="A1579" s="559" t="s">
        <v>4123</v>
      </c>
      <c r="B1579" s="560">
        <v>41862</v>
      </c>
      <c r="C1579" s="567"/>
    </row>
    <row r="1580" spans="1:3" ht="13.5">
      <c r="A1580" s="559" t="s">
        <v>4124</v>
      </c>
      <c r="B1580" s="560">
        <v>41862</v>
      </c>
      <c r="C1580" s="567"/>
    </row>
    <row r="1581" spans="1:3" ht="13.5">
      <c r="A1581" s="559" t="s">
        <v>4125</v>
      </c>
      <c r="B1581" s="560">
        <v>41862</v>
      </c>
      <c r="C1581" s="567"/>
    </row>
    <row r="1582" spans="1:3" ht="13.5">
      <c r="A1582" s="559" t="s">
        <v>4126</v>
      </c>
      <c r="B1582" s="560">
        <v>41862</v>
      </c>
      <c r="C1582" s="567"/>
    </row>
    <row r="1583" spans="1:3" ht="13.5">
      <c r="A1583" s="559" t="s">
        <v>4127</v>
      </c>
      <c r="B1583" s="560">
        <v>41862</v>
      </c>
      <c r="C1583" s="567">
        <v>38</v>
      </c>
    </row>
    <row r="1584" spans="1:3" ht="13.5">
      <c r="A1584" s="559" t="s">
        <v>4128</v>
      </c>
      <c r="B1584" s="560">
        <v>41862</v>
      </c>
      <c r="C1584" s="567">
        <v>90</v>
      </c>
    </row>
    <row r="1585" spans="1:3" ht="13.5">
      <c r="A1585" s="559" t="s">
        <v>4129</v>
      </c>
      <c r="B1585" s="560">
        <v>41862</v>
      </c>
      <c r="C1585" s="567">
        <v>65</v>
      </c>
    </row>
    <row r="1586" spans="1:3" ht="13.5">
      <c r="A1586" s="559" t="s">
        <v>4130</v>
      </c>
      <c r="B1586" s="560">
        <v>41862</v>
      </c>
      <c r="C1586" s="567">
        <v>11</v>
      </c>
    </row>
    <row r="1587" spans="1:3" ht="13.5">
      <c r="A1587" s="559" t="s">
        <v>4131</v>
      </c>
      <c r="B1587" s="560">
        <v>41862</v>
      </c>
      <c r="C1587" s="567">
        <v>13</v>
      </c>
    </row>
    <row r="1588" spans="1:3" ht="13.5">
      <c r="A1588" s="559" t="s">
        <v>4132</v>
      </c>
      <c r="B1588" s="560">
        <v>41862</v>
      </c>
      <c r="C1588" s="567">
        <v>15</v>
      </c>
    </row>
    <row r="1589" spans="1:3" ht="13.5">
      <c r="A1589" s="559" t="s">
        <v>4133</v>
      </c>
      <c r="B1589" s="560">
        <v>41863</v>
      </c>
      <c r="C1589" s="567"/>
    </row>
    <row r="1590" spans="1:3" ht="13.5">
      <c r="A1590" s="559" t="s">
        <v>4134</v>
      </c>
      <c r="B1590" s="560">
        <v>41863</v>
      </c>
      <c r="C1590" s="567">
        <v>100</v>
      </c>
    </row>
    <row r="1591" spans="1:3" ht="13.5">
      <c r="A1591" s="559" t="s">
        <v>4135</v>
      </c>
      <c r="B1591" s="560">
        <v>41863</v>
      </c>
      <c r="C1591" s="567"/>
    </row>
    <row r="1592" spans="1:3" ht="13.5">
      <c r="A1592" s="559" t="s">
        <v>4136</v>
      </c>
      <c r="B1592" s="560">
        <v>41863</v>
      </c>
      <c r="C1592" s="567">
        <v>40</v>
      </c>
    </row>
    <row r="1593" spans="1:3" ht="13.5">
      <c r="A1593" s="559" t="s">
        <v>4137</v>
      </c>
      <c r="B1593" s="560">
        <v>41863</v>
      </c>
      <c r="C1593" s="567"/>
    </row>
    <row r="1594" spans="1:3" ht="13.5">
      <c r="A1594" s="559" t="s">
        <v>4138</v>
      </c>
      <c r="B1594" s="560">
        <v>41863</v>
      </c>
      <c r="C1594" s="567"/>
    </row>
    <row r="1595" spans="1:3" ht="13.5">
      <c r="A1595" s="559" t="s">
        <v>4139</v>
      </c>
      <c r="B1595" s="560">
        <v>41863</v>
      </c>
      <c r="C1595" s="567"/>
    </row>
    <row r="1596" spans="1:3" ht="13.5">
      <c r="A1596" s="559" t="s">
        <v>4140</v>
      </c>
      <c r="B1596" s="560">
        <v>41863</v>
      </c>
      <c r="C1596" s="567"/>
    </row>
    <row r="1597" spans="1:3" ht="13.5">
      <c r="A1597" s="559" t="s">
        <v>4141</v>
      </c>
      <c r="B1597" s="560">
        <v>41863</v>
      </c>
      <c r="C1597" s="567"/>
    </row>
    <row r="1598" spans="1:3" ht="13.5">
      <c r="A1598" s="559" t="s">
        <v>4142</v>
      </c>
      <c r="B1598" s="560">
        <v>41863</v>
      </c>
      <c r="C1598" s="567"/>
    </row>
    <row r="1599" spans="1:3" ht="13.5">
      <c r="A1599" s="559" t="s">
        <v>4143</v>
      </c>
      <c r="B1599" s="560">
        <v>41863</v>
      </c>
      <c r="C1599" s="567"/>
    </row>
    <row r="1600" spans="1:3" ht="13.5">
      <c r="A1600" s="559" t="s">
        <v>4144</v>
      </c>
      <c r="B1600" s="560">
        <v>41863</v>
      </c>
      <c r="C1600" s="567"/>
    </row>
    <row r="1601" spans="1:3" ht="13.5">
      <c r="A1601" s="559" t="s">
        <v>4145</v>
      </c>
      <c r="B1601" s="560">
        <v>41863</v>
      </c>
      <c r="C1601" s="567">
        <v>350</v>
      </c>
    </row>
    <row r="1602" spans="1:3" ht="13.5">
      <c r="A1602" s="559" t="s">
        <v>4146</v>
      </c>
      <c r="B1602" s="560">
        <v>41863</v>
      </c>
      <c r="C1602" s="567">
        <v>80</v>
      </c>
    </row>
    <row r="1603" spans="1:3" ht="13.5">
      <c r="A1603" s="559" t="s">
        <v>4147</v>
      </c>
      <c r="B1603" s="560">
        <v>41863</v>
      </c>
      <c r="C1603" s="567">
        <v>36</v>
      </c>
    </row>
    <row r="1604" spans="1:3" ht="13.5">
      <c r="A1604" s="559" t="s">
        <v>4148</v>
      </c>
      <c r="B1604" s="560">
        <v>41863</v>
      </c>
      <c r="C1604" s="567"/>
    </row>
    <row r="1605" spans="1:3" ht="13.5">
      <c r="A1605" s="559" t="s">
        <v>4149</v>
      </c>
      <c r="B1605" s="560">
        <v>41863</v>
      </c>
      <c r="C1605" s="567"/>
    </row>
    <row r="1606" spans="1:3" ht="13.5">
      <c r="A1606" s="559" t="s">
        <v>4150</v>
      </c>
      <c r="B1606" s="560">
        <v>41863</v>
      </c>
      <c r="C1606" s="567"/>
    </row>
    <row r="1607" spans="1:3" ht="13.5">
      <c r="A1607" s="559" t="s">
        <v>4151</v>
      </c>
      <c r="B1607" s="560">
        <v>41863</v>
      </c>
      <c r="C1607" s="567"/>
    </row>
    <row r="1608" spans="1:3" ht="13.5">
      <c r="A1608" s="559" t="s">
        <v>4152</v>
      </c>
      <c r="B1608" s="560">
        <v>41863</v>
      </c>
      <c r="C1608" s="567"/>
    </row>
    <row r="1609" spans="1:3" ht="13.5">
      <c r="A1609" s="559" t="s">
        <v>4153</v>
      </c>
      <c r="B1609" s="560">
        <v>41863</v>
      </c>
      <c r="C1609" s="567"/>
    </row>
    <row r="1610" spans="1:3" ht="13.5">
      <c r="A1610" s="559" t="s">
        <v>4154</v>
      </c>
      <c r="B1610" s="560">
        <v>41863</v>
      </c>
      <c r="C1610" s="567"/>
    </row>
    <row r="1611" spans="1:3" ht="13.5">
      <c r="A1611" s="559" t="s">
        <v>4155</v>
      </c>
      <c r="B1611" s="560">
        <v>41863</v>
      </c>
      <c r="C1611" s="567"/>
    </row>
    <row r="1612" spans="1:3" ht="13.5">
      <c r="A1612" s="559" t="s">
        <v>4156</v>
      </c>
      <c r="B1612" s="560">
        <v>41863</v>
      </c>
      <c r="C1612" s="567">
        <v>250</v>
      </c>
    </row>
    <row r="1613" spans="1:3" ht="13.5">
      <c r="A1613" s="559" t="s">
        <v>4157</v>
      </c>
      <c r="B1613" s="560">
        <v>41863</v>
      </c>
      <c r="C1613" s="567">
        <v>200</v>
      </c>
    </row>
    <row r="1614" spans="1:3" ht="13.5">
      <c r="A1614" s="559" t="s">
        <v>4158</v>
      </c>
      <c r="B1614" s="560">
        <v>41863</v>
      </c>
      <c r="C1614" s="567">
        <v>100</v>
      </c>
    </row>
    <row r="1615" spans="1:3" ht="13.5">
      <c r="A1615" s="559" t="s">
        <v>4159</v>
      </c>
      <c r="B1615" s="560">
        <v>41863</v>
      </c>
      <c r="C1615" s="567"/>
    </row>
    <row r="1616" spans="1:3" ht="13.5">
      <c r="A1616" s="559" t="s">
        <v>4160</v>
      </c>
      <c r="B1616" s="560">
        <v>41863</v>
      </c>
      <c r="C1616" s="567"/>
    </row>
    <row r="1617" spans="1:3" ht="13.5">
      <c r="A1617" s="559" t="s">
        <v>4161</v>
      </c>
      <c r="B1617" s="560">
        <v>41863</v>
      </c>
      <c r="C1617" s="567"/>
    </row>
    <row r="1618" spans="1:3" ht="13.5">
      <c r="A1618" s="559" t="s">
        <v>4162</v>
      </c>
      <c r="B1618" s="560">
        <v>41863</v>
      </c>
      <c r="C1618" s="567"/>
    </row>
    <row r="1619" spans="1:3" ht="13.5">
      <c r="A1619" s="559" t="s">
        <v>4163</v>
      </c>
      <c r="B1619" s="560">
        <v>41863</v>
      </c>
      <c r="C1619" s="567"/>
    </row>
    <row r="1620" spans="1:3" ht="13.5">
      <c r="A1620" s="559" t="s">
        <v>4164</v>
      </c>
      <c r="B1620" s="560">
        <v>41863</v>
      </c>
      <c r="C1620" s="567"/>
    </row>
    <row r="1621" spans="1:3" ht="13.5">
      <c r="A1621" s="559" t="s">
        <v>4165</v>
      </c>
      <c r="B1621" s="560">
        <v>41863</v>
      </c>
      <c r="C1621" s="567"/>
    </row>
    <row r="1622" spans="1:3" ht="13.5">
      <c r="A1622" s="559" t="s">
        <v>4166</v>
      </c>
      <c r="B1622" s="560">
        <v>41864</v>
      </c>
      <c r="C1622" s="567"/>
    </row>
    <row r="1623" spans="1:3" ht="13.5">
      <c r="A1623" s="559" t="s">
        <v>4167</v>
      </c>
      <c r="B1623" s="560">
        <v>41864</v>
      </c>
      <c r="C1623" s="567"/>
    </row>
    <row r="1624" spans="1:3" ht="13.5">
      <c r="A1624" s="559" t="s">
        <v>4168</v>
      </c>
      <c r="B1624" s="560">
        <v>41864</v>
      </c>
      <c r="C1624" s="567">
        <v>210</v>
      </c>
    </row>
    <row r="1625" spans="1:3" ht="13.5">
      <c r="A1625" s="559" t="s">
        <v>4169</v>
      </c>
      <c r="B1625" s="560">
        <v>41864</v>
      </c>
      <c r="C1625" s="567">
        <v>200</v>
      </c>
    </row>
    <row r="1626" spans="1:3" ht="13.5">
      <c r="A1626" s="559" t="s">
        <v>4170</v>
      </c>
      <c r="B1626" s="560">
        <v>41864</v>
      </c>
      <c r="C1626" s="567"/>
    </row>
    <row r="1627" spans="1:3" ht="13.5">
      <c r="A1627" s="559" t="s">
        <v>4171</v>
      </c>
      <c r="B1627" s="560">
        <v>41864</v>
      </c>
      <c r="C1627" s="567"/>
    </row>
    <row r="1628" spans="1:3" ht="13.5">
      <c r="A1628" s="559" t="s">
        <v>4172</v>
      </c>
      <c r="B1628" s="560">
        <v>41864</v>
      </c>
      <c r="C1628" s="567"/>
    </row>
    <row r="1629" spans="1:3" ht="13.5">
      <c r="A1629" s="559" t="s">
        <v>4173</v>
      </c>
      <c r="B1629" s="560">
        <v>41864</v>
      </c>
      <c r="C1629" s="567"/>
    </row>
    <row r="1630" spans="1:3" ht="13.5">
      <c r="A1630" s="559" t="s">
        <v>4174</v>
      </c>
      <c r="B1630" s="560">
        <v>41864</v>
      </c>
      <c r="C1630" s="567"/>
    </row>
    <row r="1631" spans="1:3" ht="13.5">
      <c r="A1631" s="559" t="s">
        <v>4175</v>
      </c>
      <c r="B1631" s="560">
        <v>41864</v>
      </c>
      <c r="C1631" s="567"/>
    </row>
    <row r="1632" spans="1:3" ht="13.5">
      <c r="A1632" s="559" t="s">
        <v>4176</v>
      </c>
      <c r="B1632" s="560">
        <v>41864</v>
      </c>
      <c r="C1632" s="567"/>
    </row>
    <row r="1633" spans="1:3" ht="13.5">
      <c r="A1633" s="559" t="s">
        <v>4177</v>
      </c>
      <c r="B1633" s="560">
        <v>41864</v>
      </c>
      <c r="C1633" s="567"/>
    </row>
    <row r="1634" spans="1:3" ht="13.5">
      <c r="A1634" s="559" t="s">
        <v>4178</v>
      </c>
      <c r="B1634" s="560">
        <v>41864</v>
      </c>
      <c r="C1634" s="567"/>
    </row>
    <row r="1635" spans="1:3" ht="13.5">
      <c r="A1635" s="559" t="s">
        <v>4179</v>
      </c>
      <c r="B1635" s="560">
        <v>41864</v>
      </c>
      <c r="C1635" s="567">
        <v>392</v>
      </c>
    </row>
    <row r="1636" spans="1:3" ht="13.5">
      <c r="A1636" s="559" t="s">
        <v>4180</v>
      </c>
      <c r="B1636" s="560">
        <v>41864</v>
      </c>
      <c r="C1636" s="567">
        <v>399</v>
      </c>
    </row>
    <row r="1637" spans="1:3" ht="13.5">
      <c r="A1637" s="559" t="s">
        <v>4181</v>
      </c>
      <c r="B1637" s="560">
        <v>41864</v>
      </c>
      <c r="C1637" s="567"/>
    </row>
    <row r="1638" spans="1:3" ht="13.5">
      <c r="A1638" s="559" t="s">
        <v>4182</v>
      </c>
      <c r="B1638" s="560">
        <v>41864</v>
      </c>
      <c r="C1638" s="567"/>
    </row>
    <row r="1639" spans="1:3" ht="13.5">
      <c r="A1639" s="559" t="s">
        <v>4183</v>
      </c>
      <c r="B1639" s="560">
        <v>41864</v>
      </c>
      <c r="C1639" s="567"/>
    </row>
    <row r="1640" spans="1:3" ht="13.5">
      <c r="A1640" s="559" t="s">
        <v>4184</v>
      </c>
      <c r="B1640" s="560">
        <v>41864</v>
      </c>
      <c r="C1640" s="567"/>
    </row>
    <row r="1641" spans="1:3" ht="13.5">
      <c r="A1641" s="559" t="s">
        <v>4185</v>
      </c>
      <c r="B1641" s="560">
        <v>41864</v>
      </c>
      <c r="C1641" s="567"/>
    </row>
    <row r="1642" spans="1:3" ht="13.5">
      <c r="A1642" s="559" t="s">
        <v>4186</v>
      </c>
      <c r="B1642" s="560">
        <v>41864</v>
      </c>
      <c r="C1642" s="567"/>
    </row>
    <row r="1643" spans="1:3" ht="13.5">
      <c r="A1643" s="559" t="s">
        <v>4187</v>
      </c>
      <c r="B1643" s="560">
        <v>41864</v>
      </c>
      <c r="C1643" s="567"/>
    </row>
    <row r="1644" spans="1:3" ht="13.5">
      <c r="A1644" s="559" t="s">
        <v>4188</v>
      </c>
      <c r="B1644" s="560">
        <v>41864</v>
      </c>
      <c r="C1644" s="567"/>
    </row>
    <row r="1645" spans="1:3" ht="13.5">
      <c r="A1645" s="559" t="s">
        <v>4189</v>
      </c>
      <c r="B1645" s="560">
        <v>41864</v>
      </c>
      <c r="C1645" s="567">
        <v>100</v>
      </c>
    </row>
    <row r="1646" spans="1:3" ht="13.5">
      <c r="A1646" s="559" t="s">
        <v>4190</v>
      </c>
      <c r="B1646" s="560">
        <v>41864</v>
      </c>
      <c r="C1646" s="567">
        <v>70</v>
      </c>
    </row>
    <row r="1647" spans="1:3" ht="13.5">
      <c r="A1647" s="559" t="s">
        <v>4191</v>
      </c>
      <c r="B1647" s="560">
        <v>41864</v>
      </c>
      <c r="C1647" s="567">
        <v>30</v>
      </c>
    </row>
    <row r="1648" spans="1:3" ht="13.5">
      <c r="A1648" s="559" t="s">
        <v>4192</v>
      </c>
      <c r="B1648" s="560">
        <v>41864</v>
      </c>
      <c r="C1648" s="567"/>
    </row>
    <row r="1649" spans="1:3" ht="13.5">
      <c r="A1649" s="559" t="s">
        <v>4193</v>
      </c>
      <c r="B1649" s="560">
        <v>41864</v>
      </c>
      <c r="C1649" s="567"/>
    </row>
    <row r="1650" spans="1:3" ht="13.5">
      <c r="A1650" s="559" t="s">
        <v>4194</v>
      </c>
      <c r="B1650" s="560">
        <v>41864</v>
      </c>
      <c r="C1650" s="567"/>
    </row>
    <row r="1651" spans="1:3" ht="13.5">
      <c r="A1651" s="559" t="s">
        <v>4195</v>
      </c>
      <c r="B1651" s="560">
        <v>41864</v>
      </c>
      <c r="C1651" s="567"/>
    </row>
    <row r="1652" spans="1:3" ht="13.5">
      <c r="A1652" s="559" t="s">
        <v>4196</v>
      </c>
      <c r="B1652" s="560">
        <v>41864</v>
      </c>
      <c r="C1652" s="567"/>
    </row>
    <row r="1653" spans="1:3" ht="13.5">
      <c r="A1653" s="559" t="s">
        <v>4197</v>
      </c>
      <c r="B1653" s="560">
        <v>41864</v>
      </c>
      <c r="C1653" s="567"/>
    </row>
    <row r="1654" spans="1:3" ht="13.5">
      <c r="A1654" s="559" t="s">
        <v>4198</v>
      </c>
      <c r="B1654" s="560">
        <v>41864</v>
      </c>
      <c r="C1654" s="567"/>
    </row>
    <row r="1655" spans="1:3" ht="13.5">
      <c r="A1655" s="559" t="s">
        <v>4199</v>
      </c>
      <c r="B1655" s="560">
        <v>41864</v>
      </c>
      <c r="C1655" s="567"/>
    </row>
    <row r="1656" spans="1:3" ht="13.5">
      <c r="A1656" s="559" t="s">
        <v>4200</v>
      </c>
      <c r="B1656" s="560">
        <v>41864</v>
      </c>
      <c r="C1656" s="567">
        <v>100</v>
      </c>
    </row>
    <row r="1657" spans="1:3" ht="13.5">
      <c r="A1657" s="559" t="s">
        <v>4201</v>
      </c>
      <c r="B1657" s="560">
        <v>41864</v>
      </c>
      <c r="C1657" s="567">
        <v>70</v>
      </c>
    </row>
    <row r="1658" spans="1:3" ht="13.5">
      <c r="A1658" s="559" t="s">
        <v>4202</v>
      </c>
      <c r="B1658" s="560">
        <v>41864</v>
      </c>
      <c r="C1658" s="567">
        <v>30</v>
      </c>
    </row>
    <row r="1659" spans="1:3" ht="13.5">
      <c r="A1659" s="559" t="s">
        <v>4203</v>
      </c>
      <c r="B1659" s="560">
        <v>41864</v>
      </c>
      <c r="C1659" s="567"/>
    </row>
    <row r="1660" spans="1:3" ht="13.5">
      <c r="A1660" s="559" t="s">
        <v>4204</v>
      </c>
      <c r="B1660" s="560">
        <v>41864</v>
      </c>
      <c r="C1660" s="567"/>
    </row>
    <row r="1661" spans="1:3" ht="13.5">
      <c r="A1661" s="559" t="s">
        <v>4205</v>
      </c>
      <c r="B1661" s="560">
        <v>41864</v>
      </c>
      <c r="C1661" s="567"/>
    </row>
    <row r="1662" spans="1:3" ht="13.5">
      <c r="A1662" s="559" t="s">
        <v>4206</v>
      </c>
      <c r="B1662" s="560">
        <v>41864</v>
      </c>
      <c r="C1662" s="567"/>
    </row>
    <row r="1663" spans="1:3" ht="13.5">
      <c r="A1663" s="559" t="s">
        <v>4207</v>
      </c>
      <c r="B1663" s="560">
        <v>41864</v>
      </c>
      <c r="C1663" s="567"/>
    </row>
    <row r="1664" spans="1:3" ht="13.5">
      <c r="A1664" s="559" t="s">
        <v>4208</v>
      </c>
      <c r="B1664" s="560">
        <v>41864</v>
      </c>
      <c r="C1664" s="567"/>
    </row>
    <row r="1665" spans="1:3" ht="13.5">
      <c r="A1665" s="559" t="s">
        <v>4209</v>
      </c>
      <c r="B1665" s="560">
        <v>41864</v>
      </c>
      <c r="C1665" s="567"/>
    </row>
    <row r="1666" spans="1:3" ht="13.5">
      <c r="A1666" s="559" t="s">
        <v>4222</v>
      </c>
      <c r="B1666" s="560">
        <v>41869</v>
      </c>
      <c r="C1666" s="567">
        <v>100</v>
      </c>
    </row>
    <row r="1667" spans="1:3" ht="13.5">
      <c r="A1667" s="559" t="s">
        <v>4223</v>
      </c>
      <c r="B1667" s="560">
        <v>41869</v>
      </c>
      <c r="C1667" s="567"/>
    </row>
    <row r="1668" spans="1:3" ht="13.5">
      <c r="A1668" s="559" t="s">
        <v>4224</v>
      </c>
      <c r="B1668" s="560">
        <v>41869</v>
      </c>
      <c r="C1668" s="567"/>
    </row>
    <row r="1669" spans="1:3" ht="13.5">
      <c r="A1669" s="559" t="s">
        <v>4225</v>
      </c>
      <c r="B1669" s="560">
        <v>41869</v>
      </c>
      <c r="C1669" s="567"/>
    </row>
    <row r="1670" spans="1:3" ht="13.5">
      <c r="A1670" s="559" t="s">
        <v>4226</v>
      </c>
      <c r="B1670" s="560">
        <v>41869</v>
      </c>
      <c r="C1670" s="567"/>
    </row>
    <row r="1671" spans="1:3" ht="13.5">
      <c r="A1671" s="559" t="s">
        <v>4227</v>
      </c>
      <c r="B1671" s="560">
        <v>41869</v>
      </c>
      <c r="C1671" s="567"/>
    </row>
    <row r="1672" spans="1:3" ht="13.5">
      <c r="A1672" s="559" t="s">
        <v>4228</v>
      </c>
      <c r="B1672" s="560">
        <v>41869</v>
      </c>
      <c r="C1672" s="567"/>
    </row>
    <row r="1673" spans="1:3" ht="13.5">
      <c r="A1673" s="559" t="s">
        <v>4229</v>
      </c>
      <c r="B1673" s="560">
        <v>41869</v>
      </c>
      <c r="C1673" s="567"/>
    </row>
    <row r="1674" spans="1:3" ht="13.5">
      <c r="A1674" s="559" t="s">
        <v>4230</v>
      </c>
      <c r="B1674" s="560">
        <v>41869</v>
      </c>
      <c r="C1674" s="567"/>
    </row>
    <row r="1675" spans="1:3" ht="13.5">
      <c r="A1675" s="559" t="s">
        <v>4231</v>
      </c>
      <c r="B1675" s="560">
        <v>41869</v>
      </c>
      <c r="C1675" s="567"/>
    </row>
    <row r="1676" spans="1:3" ht="13.5">
      <c r="A1676" s="559" t="s">
        <v>4232</v>
      </c>
      <c r="B1676" s="560">
        <v>41869</v>
      </c>
      <c r="C1676" s="567"/>
    </row>
    <row r="1677" spans="1:3" ht="13.5">
      <c r="A1677" s="559" t="s">
        <v>4233</v>
      </c>
      <c r="B1677" s="560">
        <v>41869</v>
      </c>
      <c r="C1677" s="567"/>
    </row>
    <row r="1678" spans="1:3" ht="13.5">
      <c r="A1678" s="559" t="s">
        <v>4234</v>
      </c>
      <c r="B1678" s="560">
        <v>41869</v>
      </c>
      <c r="C1678" s="567"/>
    </row>
    <row r="1679" spans="1:3" ht="13.5">
      <c r="A1679" s="559" t="s">
        <v>4235</v>
      </c>
      <c r="B1679" s="560">
        <v>41869</v>
      </c>
      <c r="C1679" s="567">
        <v>40</v>
      </c>
    </row>
    <row r="1680" spans="1:3" ht="13.5">
      <c r="A1680" s="559" t="s">
        <v>4236</v>
      </c>
      <c r="B1680" s="560">
        <v>41869</v>
      </c>
      <c r="C1680" s="567">
        <v>40</v>
      </c>
    </row>
    <row r="1681" spans="1:3" ht="13.5">
      <c r="A1681" s="559" t="s">
        <v>4237</v>
      </c>
      <c r="B1681" s="560">
        <v>41869</v>
      </c>
      <c r="C1681" s="567"/>
    </row>
    <row r="1682" spans="1:3" ht="13.5">
      <c r="A1682" s="559" t="s">
        <v>4238</v>
      </c>
      <c r="B1682" s="560">
        <v>41869</v>
      </c>
      <c r="C1682" s="567"/>
    </row>
    <row r="1683" spans="1:3" ht="13.5">
      <c r="A1683" s="559" t="s">
        <v>4239</v>
      </c>
      <c r="B1683" s="560">
        <v>41869</v>
      </c>
      <c r="C1683" s="567"/>
    </row>
    <row r="1684" spans="1:3" ht="13.5">
      <c r="A1684" s="559" t="s">
        <v>4240</v>
      </c>
      <c r="B1684" s="560">
        <v>41869</v>
      </c>
      <c r="C1684" s="567"/>
    </row>
    <row r="1685" spans="1:3" ht="13.5">
      <c r="A1685" s="559" t="s">
        <v>4241</v>
      </c>
      <c r="B1685" s="560">
        <v>41869</v>
      </c>
      <c r="C1685" s="567"/>
    </row>
    <row r="1686" spans="1:3" ht="13.5">
      <c r="A1686" s="559" t="s">
        <v>4242</v>
      </c>
      <c r="B1686" s="560">
        <v>41869</v>
      </c>
      <c r="C1686" s="567"/>
    </row>
    <row r="1687" spans="1:3" ht="13.5">
      <c r="A1687" s="559" t="s">
        <v>4243</v>
      </c>
      <c r="B1687" s="560">
        <v>41869</v>
      </c>
      <c r="C1687" s="567"/>
    </row>
    <row r="1688" spans="1:3" ht="13.5">
      <c r="A1688" s="559" t="s">
        <v>4244</v>
      </c>
      <c r="B1688" s="560">
        <v>41870</v>
      </c>
      <c r="C1688" s="567"/>
    </row>
    <row r="1689" spans="1:3" ht="13.5">
      <c r="A1689" s="559" t="s">
        <v>4245</v>
      </c>
      <c r="B1689" s="560">
        <v>41870</v>
      </c>
      <c r="C1689" s="567">
        <v>199</v>
      </c>
    </row>
    <row r="1690" spans="1:3" ht="13.5">
      <c r="A1690" s="559" t="s">
        <v>4246</v>
      </c>
      <c r="B1690" s="560">
        <v>41870</v>
      </c>
      <c r="C1690" s="567">
        <v>150</v>
      </c>
    </row>
    <row r="1691" spans="1:3" ht="13.5">
      <c r="A1691" s="559" t="s">
        <v>4247</v>
      </c>
      <c r="B1691" s="560">
        <v>41870</v>
      </c>
      <c r="C1691" s="567">
        <v>102</v>
      </c>
    </row>
    <row r="1692" spans="1:3" ht="13.5">
      <c r="A1692" s="559" t="s">
        <v>4248</v>
      </c>
      <c r="B1692" s="560">
        <v>41870</v>
      </c>
      <c r="C1692" s="567"/>
    </row>
    <row r="1693" spans="1:3" ht="13.5">
      <c r="A1693" s="559" t="s">
        <v>4249</v>
      </c>
      <c r="B1693" s="560">
        <v>41870</v>
      </c>
      <c r="C1693" s="567"/>
    </row>
    <row r="1694" spans="1:3" ht="13.5">
      <c r="A1694" s="559" t="s">
        <v>4250</v>
      </c>
      <c r="B1694" s="560">
        <v>41870</v>
      </c>
      <c r="C1694" s="567"/>
    </row>
    <row r="1695" spans="1:3" ht="13.5">
      <c r="A1695" s="559" t="s">
        <v>4251</v>
      </c>
      <c r="B1695" s="560">
        <v>41870</v>
      </c>
      <c r="C1695" s="567"/>
    </row>
    <row r="1696" spans="1:3" ht="13.5">
      <c r="A1696" s="559" t="s">
        <v>4252</v>
      </c>
      <c r="B1696" s="560">
        <v>41870</v>
      </c>
      <c r="C1696" s="567"/>
    </row>
    <row r="1697" spans="1:3" ht="13.5">
      <c r="A1697" s="559" t="s">
        <v>4253</v>
      </c>
      <c r="B1697" s="560">
        <v>41870</v>
      </c>
      <c r="C1697" s="567"/>
    </row>
    <row r="1698" spans="1:3" ht="13.5">
      <c r="A1698" s="559" t="s">
        <v>4254</v>
      </c>
      <c r="B1698" s="560">
        <v>41870</v>
      </c>
      <c r="C1698" s="567"/>
    </row>
    <row r="1699" spans="1:3" ht="13.5">
      <c r="A1699" s="559" t="s">
        <v>4255</v>
      </c>
      <c r="B1699" s="560">
        <v>41870</v>
      </c>
      <c r="C1699" s="567"/>
    </row>
    <row r="1700" spans="1:3" ht="13.5">
      <c r="A1700" s="559" t="s">
        <v>4256</v>
      </c>
      <c r="B1700" s="560">
        <v>41870</v>
      </c>
      <c r="C1700" s="567"/>
    </row>
    <row r="1701" spans="1:3" ht="13.5">
      <c r="A1701" s="559" t="s">
        <v>4257</v>
      </c>
      <c r="B1701" s="560">
        <v>41870</v>
      </c>
      <c r="C1701" s="567">
        <v>200</v>
      </c>
    </row>
    <row r="1702" spans="1:3" ht="13.5">
      <c r="A1702" s="559" t="s">
        <v>4258</v>
      </c>
      <c r="B1702" s="560">
        <v>41870</v>
      </c>
      <c r="C1702" s="567">
        <v>250</v>
      </c>
    </row>
    <row r="1703" spans="1:3" ht="13.5">
      <c r="A1703" s="559" t="s">
        <v>4259</v>
      </c>
      <c r="B1703" s="560">
        <v>41870</v>
      </c>
      <c r="C1703" s="567"/>
    </row>
    <row r="1704" spans="1:3" ht="13.5">
      <c r="A1704" s="559" t="s">
        <v>4260</v>
      </c>
      <c r="B1704" s="560">
        <v>41870</v>
      </c>
      <c r="C1704" s="567"/>
    </row>
    <row r="1705" spans="1:3" ht="13.5">
      <c r="A1705" s="559" t="s">
        <v>4261</v>
      </c>
      <c r="B1705" s="560">
        <v>41870</v>
      </c>
      <c r="C1705" s="567"/>
    </row>
    <row r="1706" spans="1:3" ht="13.5">
      <c r="A1706" s="559" t="s">
        <v>4262</v>
      </c>
      <c r="B1706" s="560">
        <v>41870</v>
      </c>
      <c r="C1706" s="567"/>
    </row>
    <row r="1707" spans="1:3" ht="13.5">
      <c r="A1707" s="559" t="s">
        <v>4263</v>
      </c>
      <c r="B1707" s="560">
        <v>41870</v>
      </c>
      <c r="C1707" s="567"/>
    </row>
    <row r="1708" spans="1:3" ht="13.5">
      <c r="A1708" s="559" t="s">
        <v>4264</v>
      </c>
      <c r="B1708" s="560">
        <v>41870</v>
      </c>
      <c r="C1708" s="567"/>
    </row>
    <row r="1709" spans="1:3" ht="13.5">
      <c r="A1709" s="559" t="s">
        <v>4265</v>
      </c>
      <c r="B1709" s="560">
        <v>41870</v>
      </c>
      <c r="C1709" s="567"/>
    </row>
    <row r="1710" spans="1:3" ht="13.5">
      <c r="A1710" s="559" t="s">
        <v>4266</v>
      </c>
      <c r="B1710" s="560">
        <v>41872</v>
      </c>
      <c r="C1710" s="567">
        <v>100</v>
      </c>
    </row>
    <row r="1711" spans="1:3" ht="13.5">
      <c r="A1711" s="559" t="s">
        <v>4267</v>
      </c>
      <c r="B1711" s="560">
        <v>41872</v>
      </c>
      <c r="C1711" s="567"/>
    </row>
    <row r="1712" spans="1:3" ht="13.5">
      <c r="A1712" s="559" t="s">
        <v>4268</v>
      </c>
      <c r="B1712" s="560">
        <v>41872</v>
      </c>
      <c r="C1712" s="567"/>
    </row>
    <row r="1713" spans="1:3" ht="13.5">
      <c r="A1713" s="559" t="s">
        <v>4269</v>
      </c>
      <c r="B1713" s="560">
        <v>41872</v>
      </c>
      <c r="C1713" s="567"/>
    </row>
    <row r="1714" spans="1:3" ht="13.5">
      <c r="A1714" s="559" t="s">
        <v>4270</v>
      </c>
      <c r="B1714" s="560">
        <v>41872</v>
      </c>
      <c r="C1714" s="567"/>
    </row>
    <row r="1715" spans="1:3" ht="13.5">
      <c r="A1715" s="559" t="s">
        <v>4271</v>
      </c>
      <c r="B1715" s="560">
        <v>41872</v>
      </c>
      <c r="C1715" s="567"/>
    </row>
    <row r="1716" spans="1:3" ht="13.5">
      <c r="A1716" s="559" t="s">
        <v>4272</v>
      </c>
      <c r="B1716" s="560">
        <v>41872</v>
      </c>
      <c r="C1716" s="567"/>
    </row>
    <row r="1717" spans="1:3" ht="13.5">
      <c r="A1717" s="559" t="s">
        <v>4273</v>
      </c>
      <c r="B1717" s="560">
        <v>41872</v>
      </c>
      <c r="C1717" s="567"/>
    </row>
    <row r="1718" spans="1:3" ht="13.5">
      <c r="A1718" s="559" t="s">
        <v>4274</v>
      </c>
      <c r="B1718" s="560">
        <v>41872</v>
      </c>
      <c r="C1718" s="567"/>
    </row>
    <row r="1719" spans="1:3" ht="13.5">
      <c r="A1719" s="559" t="s">
        <v>4275</v>
      </c>
      <c r="B1719" s="560">
        <v>41872</v>
      </c>
      <c r="C1719" s="567"/>
    </row>
    <row r="1720" spans="1:3" ht="13.5">
      <c r="A1720" s="559" t="s">
        <v>4276</v>
      </c>
      <c r="B1720" s="560">
        <v>41872</v>
      </c>
      <c r="C1720" s="567"/>
    </row>
    <row r="1721" spans="1:3" ht="13.5">
      <c r="A1721" s="559" t="s">
        <v>4277</v>
      </c>
      <c r="B1721" s="560">
        <v>41872</v>
      </c>
      <c r="C1721" s="567">
        <v>50</v>
      </c>
    </row>
    <row r="1722" spans="1:3" ht="13.5">
      <c r="A1722" s="559" t="s">
        <v>4278</v>
      </c>
      <c r="B1722" s="560">
        <v>41872</v>
      </c>
      <c r="C1722" s="567"/>
    </row>
    <row r="1723" spans="1:3" ht="13.5">
      <c r="A1723" s="559" t="s">
        <v>4279</v>
      </c>
      <c r="B1723" s="560">
        <v>41872</v>
      </c>
      <c r="C1723" s="567"/>
    </row>
    <row r="1724" spans="1:3" ht="13.5">
      <c r="A1724" s="559" t="s">
        <v>4280</v>
      </c>
      <c r="B1724" s="560">
        <v>41872</v>
      </c>
      <c r="C1724" s="567"/>
    </row>
    <row r="1725" spans="1:3" ht="13.5">
      <c r="A1725" s="559" t="s">
        <v>4281</v>
      </c>
      <c r="B1725" s="560">
        <v>41872</v>
      </c>
      <c r="C1725" s="567"/>
    </row>
    <row r="1726" spans="1:3" ht="13.5">
      <c r="A1726" s="559" t="s">
        <v>4282</v>
      </c>
      <c r="B1726" s="560">
        <v>41872</v>
      </c>
      <c r="C1726" s="567"/>
    </row>
    <row r="1727" spans="1:3" ht="13.5">
      <c r="A1727" s="559" t="s">
        <v>4283</v>
      </c>
      <c r="B1727" s="560">
        <v>41872</v>
      </c>
      <c r="C1727" s="567"/>
    </row>
    <row r="1728" spans="1:3" ht="13.5">
      <c r="A1728" s="559" t="s">
        <v>4284</v>
      </c>
      <c r="B1728" s="560">
        <v>41872</v>
      </c>
      <c r="C1728" s="567"/>
    </row>
    <row r="1729" spans="1:3" ht="13.5">
      <c r="A1729" s="559" t="s">
        <v>4285</v>
      </c>
      <c r="B1729" s="560">
        <v>41872</v>
      </c>
      <c r="C1729" s="567"/>
    </row>
    <row r="1730" spans="1:3" ht="13.5">
      <c r="A1730" s="559" t="s">
        <v>4286</v>
      </c>
      <c r="B1730" s="560">
        <v>41872</v>
      </c>
      <c r="C1730" s="567"/>
    </row>
    <row r="1731" spans="1:3" ht="13.5">
      <c r="A1731" s="559" t="s">
        <v>4287</v>
      </c>
      <c r="B1731" s="560">
        <v>41872</v>
      </c>
      <c r="C1731" s="567"/>
    </row>
    <row r="1732" spans="1:3" ht="13.5">
      <c r="A1732" s="559" t="s">
        <v>4288</v>
      </c>
      <c r="B1732" s="560">
        <v>41872</v>
      </c>
      <c r="C1732" s="567">
        <v>70</v>
      </c>
    </row>
    <row r="1733" spans="1:3" ht="13.5">
      <c r="A1733" s="559" t="s">
        <v>4289</v>
      </c>
      <c r="B1733" s="560">
        <v>41872</v>
      </c>
      <c r="C1733" s="567"/>
    </row>
    <row r="1734" spans="1:3" ht="13.5">
      <c r="A1734" s="559" t="s">
        <v>4290</v>
      </c>
      <c r="B1734" s="560">
        <v>41872</v>
      </c>
      <c r="C1734" s="567"/>
    </row>
    <row r="1735" spans="1:3" ht="13.5">
      <c r="A1735" s="559" t="s">
        <v>4291</v>
      </c>
      <c r="B1735" s="560">
        <v>41872</v>
      </c>
      <c r="C1735" s="567"/>
    </row>
    <row r="1736" spans="1:3" ht="13.5">
      <c r="A1736" s="559" t="s">
        <v>4292</v>
      </c>
      <c r="B1736" s="560">
        <v>41872</v>
      </c>
      <c r="C1736" s="567"/>
    </row>
    <row r="1737" spans="1:3" ht="13.5">
      <c r="A1737" s="559" t="s">
        <v>4293</v>
      </c>
      <c r="B1737" s="560">
        <v>41872</v>
      </c>
      <c r="C1737" s="567"/>
    </row>
    <row r="1738" spans="1:3" ht="13.5">
      <c r="A1738" s="559" t="s">
        <v>4294</v>
      </c>
      <c r="B1738" s="560">
        <v>41872</v>
      </c>
      <c r="C1738" s="567"/>
    </row>
    <row r="1739" spans="1:3" ht="13.5">
      <c r="A1739" s="559" t="s">
        <v>4295</v>
      </c>
      <c r="B1739" s="560">
        <v>41872</v>
      </c>
      <c r="C1739" s="567"/>
    </row>
    <row r="1740" spans="1:3" ht="13.5">
      <c r="A1740" s="559" t="s">
        <v>4296</v>
      </c>
      <c r="B1740" s="560">
        <v>41872</v>
      </c>
      <c r="C1740" s="567"/>
    </row>
    <row r="1741" spans="1:3" ht="13.5">
      <c r="A1741" s="559" t="s">
        <v>4297</v>
      </c>
      <c r="B1741" s="560">
        <v>41872</v>
      </c>
      <c r="C1741" s="567"/>
    </row>
    <row r="1742" spans="1:3" ht="13.5">
      <c r="A1742" s="559" t="s">
        <v>4298</v>
      </c>
      <c r="B1742" s="560">
        <v>41872</v>
      </c>
      <c r="C1742" s="567"/>
    </row>
    <row r="1743" spans="1:3" ht="13.5">
      <c r="A1743" s="559" t="s">
        <v>4299</v>
      </c>
      <c r="B1743" s="560">
        <v>41873</v>
      </c>
      <c r="C1743" s="567"/>
    </row>
    <row r="1744" spans="1:3" ht="13.5">
      <c r="A1744" s="559" t="s">
        <v>4300</v>
      </c>
      <c r="B1744" s="560">
        <v>41873</v>
      </c>
      <c r="C1744" s="567"/>
    </row>
    <row r="1745" spans="1:3" ht="13.5">
      <c r="A1745" s="559" t="s">
        <v>4301</v>
      </c>
      <c r="B1745" s="560">
        <v>41873</v>
      </c>
      <c r="C1745" s="567">
        <v>20</v>
      </c>
    </row>
    <row r="1746" spans="1:3" ht="13.5">
      <c r="A1746" s="559" t="s">
        <v>4302</v>
      </c>
      <c r="B1746" s="560">
        <v>41873</v>
      </c>
      <c r="C1746" s="567">
        <v>20</v>
      </c>
    </row>
    <row r="1747" spans="1:3" ht="13.5">
      <c r="A1747" s="559" t="s">
        <v>4303</v>
      </c>
      <c r="B1747" s="560">
        <v>41873</v>
      </c>
      <c r="C1747" s="567"/>
    </row>
    <row r="1748" spans="1:3" ht="13.5">
      <c r="A1748" s="559" t="s">
        <v>4304</v>
      </c>
      <c r="B1748" s="560">
        <v>41873</v>
      </c>
      <c r="C1748" s="567"/>
    </row>
    <row r="1749" spans="1:3" ht="13.5">
      <c r="A1749" s="559" t="s">
        <v>4305</v>
      </c>
      <c r="B1749" s="560">
        <v>41873</v>
      </c>
      <c r="C1749" s="567"/>
    </row>
    <row r="1750" spans="1:3" ht="13.5">
      <c r="A1750" s="559" t="s">
        <v>4306</v>
      </c>
      <c r="B1750" s="560">
        <v>41873</v>
      </c>
      <c r="C1750" s="567"/>
    </row>
    <row r="1751" spans="1:3" ht="13.5">
      <c r="A1751" s="559" t="s">
        <v>4307</v>
      </c>
      <c r="B1751" s="560">
        <v>41873</v>
      </c>
      <c r="C1751" s="567"/>
    </row>
    <row r="1752" spans="1:3" ht="13.5">
      <c r="A1752" s="559" t="s">
        <v>4308</v>
      </c>
      <c r="B1752" s="560">
        <v>41873</v>
      </c>
      <c r="C1752" s="567"/>
    </row>
    <row r="1753" spans="1:3" ht="13.5">
      <c r="A1753" s="559" t="s">
        <v>4309</v>
      </c>
      <c r="B1753" s="560">
        <v>41873</v>
      </c>
      <c r="C1753" s="567"/>
    </row>
    <row r="1754" spans="1:3" ht="13.5">
      <c r="A1754" s="559" t="s">
        <v>4310</v>
      </c>
      <c r="B1754" s="560">
        <v>41873</v>
      </c>
      <c r="C1754" s="567"/>
    </row>
    <row r="1755" spans="1:3" ht="13.5">
      <c r="A1755" s="559" t="s">
        <v>4311</v>
      </c>
      <c r="B1755" s="560">
        <v>41873</v>
      </c>
      <c r="C1755" s="567">
        <v>20</v>
      </c>
    </row>
    <row r="1756" spans="1:3" ht="13.5">
      <c r="A1756" s="559" t="s">
        <v>4312</v>
      </c>
      <c r="B1756" s="560">
        <v>41873</v>
      </c>
      <c r="C1756" s="567">
        <v>20</v>
      </c>
    </row>
    <row r="1757" spans="1:3" ht="13.5">
      <c r="A1757" s="559" t="s">
        <v>4313</v>
      </c>
      <c r="B1757" s="560">
        <v>41873</v>
      </c>
      <c r="C1757" s="567">
        <v>20</v>
      </c>
    </row>
    <row r="1758" spans="1:3" ht="13.5">
      <c r="A1758" s="559" t="s">
        <v>4314</v>
      </c>
      <c r="B1758" s="560">
        <v>41873</v>
      </c>
      <c r="C1758" s="567"/>
    </row>
    <row r="1759" spans="1:3" ht="13.5">
      <c r="A1759" s="559" t="s">
        <v>4315</v>
      </c>
      <c r="B1759" s="560">
        <v>41873</v>
      </c>
      <c r="C1759" s="567"/>
    </row>
    <row r="1760" spans="1:3" ht="13.5">
      <c r="A1760" s="559" t="s">
        <v>4316</v>
      </c>
      <c r="B1760" s="560">
        <v>41873</v>
      </c>
      <c r="C1760" s="567"/>
    </row>
    <row r="1761" spans="1:3" ht="13.5">
      <c r="A1761" s="559" t="s">
        <v>4317</v>
      </c>
      <c r="B1761" s="560">
        <v>41873</v>
      </c>
      <c r="C1761" s="567"/>
    </row>
    <row r="1762" spans="1:3" ht="13.5">
      <c r="A1762" s="559" t="s">
        <v>4318</v>
      </c>
      <c r="B1762" s="560">
        <v>41873</v>
      </c>
      <c r="C1762" s="567"/>
    </row>
    <row r="1763" spans="1:3" ht="13.5">
      <c r="A1763" s="559" t="s">
        <v>4319</v>
      </c>
      <c r="B1763" s="560">
        <v>41873</v>
      </c>
      <c r="C1763" s="567"/>
    </row>
    <row r="1764" spans="1:3" ht="13.5">
      <c r="A1764" s="559" t="s">
        <v>4320</v>
      </c>
      <c r="B1764" s="560">
        <v>41873</v>
      </c>
      <c r="C1764" s="567"/>
    </row>
    <row r="1765" spans="1:3" ht="13.5">
      <c r="A1765" s="559" t="s">
        <v>4321</v>
      </c>
      <c r="B1765" s="560">
        <v>41873</v>
      </c>
      <c r="C1765" s="567"/>
    </row>
    <row r="1766" spans="1:3" ht="13.5">
      <c r="A1766" s="559" t="s">
        <v>4322</v>
      </c>
      <c r="B1766" s="560">
        <v>41873</v>
      </c>
      <c r="C1766" s="567">
        <v>20</v>
      </c>
    </row>
    <row r="1767" spans="1:3" ht="13.5">
      <c r="A1767" s="559" t="s">
        <v>4323</v>
      </c>
      <c r="B1767" s="560">
        <v>41873</v>
      </c>
      <c r="C1767" s="567">
        <v>20</v>
      </c>
    </row>
    <row r="1768" spans="1:3" ht="13.5">
      <c r="A1768" s="559" t="s">
        <v>4324</v>
      </c>
      <c r="B1768" s="560">
        <v>41873</v>
      </c>
      <c r="C1768" s="567">
        <v>20</v>
      </c>
    </row>
    <row r="1769" spans="1:3" ht="13.5">
      <c r="A1769" s="559" t="s">
        <v>4325</v>
      </c>
      <c r="B1769" s="560">
        <v>41873</v>
      </c>
      <c r="C1769" s="567"/>
    </row>
    <row r="1770" spans="1:3" ht="13.5">
      <c r="A1770" s="559" t="s">
        <v>4326</v>
      </c>
      <c r="B1770" s="560">
        <v>41873</v>
      </c>
      <c r="C1770" s="567"/>
    </row>
    <row r="1771" spans="1:3" ht="13.5">
      <c r="A1771" s="559" t="s">
        <v>4327</v>
      </c>
      <c r="B1771" s="560">
        <v>41873</v>
      </c>
      <c r="C1771" s="567"/>
    </row>
    <row r="1772" spans="1:3" ht="13.5">
      <c r="A1772" s="559" t="s">
        <v>4328</v>
      </c>
      <c r="B1772" s="560">
        <v>41873</v>
      </c>
      <c r="C1772" s="567"/>
    </row>
    <row r="1773" spans="1:3" ht="13.5">
      <c r="A1773" s="559" t="s">
        <v>4329</v>
      </c>
      <c r="B1773" s="560">
        <v>41873</v>
      </c>
      <c r="C1773" s="567"/>
    </row>
    <row r="1774" spans="1:3" ht="13.5">
      <c r="A1774" s="559" t="s">
        <v>4330</v>
      </c>
      <c r="B1774" s="560">
        <v>41873</v>
      </c>
      <c r="C1774" s="567"/>
    </row>
    <row r="1775" spans="1:3" ht="13.5">
      <c r="A1775" s="559" t="s">
        <v>4331</v>
      </c>
      <c r="B1775" s="560">
        <v>41873</v>
      </c>
      <c r="C1775" s="567"/>
    </row>
    <row r="1776" spans="1:3" ht="13.5">
      <c r="A1776" s="559" t="s">
        <v>4332</v>
      </c>
      <c r="B1776" s="560">
        <v>41873</v>
      </c>
      <c r="C1776" s="567"/>
    </row>
    <row r="1777" spans="1:3" ht="13.5">
      <c r="A1777" s="559" t="s">
        <v>4333</v>
      </c>
      <c r="B1777" s="560">
        <v>41873</v>
      </c>
      <c r="C1777" s="567"/>
    </row>
    <row r="1778" spans="1:3" ht="13.5">
      <c r="A1778" s="559" t="s">
        <v>4334</v>
      </c>
      <c r="B1778" s="560">
        <v>41873</v>
      </c>
      <c r="C1778" s="567">
        <v>36</v>
      </c>
    </row>
    <row r="1779" spans="1:3" ht="13.5">
      <c r="A1779" s="559" t="s">
        <v>4335</v>
      </c>
      <c r="B1779" s="560">
        <v>41873</v>
      </c>
      <c r="C1779" s="567">
        <v>13</v>
      </c>
    </row>
    <row r="1780" spans="1:3" ht="13.5">
      <c r="A1780" s="559" t="s">
        <v>4336</v>
      </c>
      <c r="B1780" s="560">
        <v>41873</v>
      </c>
      <c r="C1780" s="567"/>
    </row>
    <row r="1781" spans="1:3" ht="13.5">
      <c r="A1781" s="559" t="s">
        <v>4337</v>
      </c>
      <c r="B1781" s="560">
        <v>41873</v>
      </c>
      <c r="C1781" s="567"/>
    </row>
    <row r="1782" spans="1:3" ht="13.5">
      <c r="A1782" s="559" t="s">
        <v>4338</v>
      </c>
      <c r="B1782" s="560">
        <v>41873</v>
      </c>
      <c r="C1782" s="567"/>
    </row>
    <row r="1783" spans="1:3" ht="13.5">
      <c r="A1783" s="559" t="s">
        <v>4339</v>
      </c>
      <c r="B1783" s="560">
        <v>41873</v>
      </c>
      <c r="C1783" s="567"/>
    </row>
    <row r="1784" spans="1:3" ht="13.5">
      <c r="A1784" s="559" t="s">
        <v>4340</v>
      </c>
      <c r="B1784" s="560">
        <v>41873</v>
      </c>
      <c r="C1784" s="567"/>
    </row>
    <row r="1785" spans="1:3" ht="13.5">
      <c r="A1785" s="559" t="s">
        <v>4341</v>
      </c>
      <c r="B1785" s="560">
        <v>41873</v>
      </c>
      <c r="C1785" s="567"/>
    </row>
    <row r="1786" spans="1:3" ht="13.5">
      <c r="A1786" s="559" t="s">
        <v>4342</v>
      </c>
      <c r="B1786" s="560">
        <v>41873</v>
      </c>
      <c r="C1786" s="567"/>
    </row>
    <row r="1787" spans="1:3" ht="13.5">
      <c r="A1787" s="559" t="s">
        <v>4343</v>
      </c>
      <c r="B1787" s="560">
        <v>41873</v>
      </c>
      <c r="C1787" s="567"/>
    </row>
    <row r="1788" spans="1:3" ht="13.5">
      <c r="A1788" s="559" t="s">
        <v>4344</v>
      </c>
      <c r="B1788" s="560">
        <v>41873</v>
      </c>
      <c r="C1788" s="567"/>
    </row>
    <row r="1789" spans="1:3" ht="13.5">
      <c r="A1789" s="559" t="s">
        <v>4345</v>
      </c>
      <c r="B1789" s="560">
        <v>41873</v>
      </c>
      <c r="C1789" s="567">
        <v>300</v>
      </c>
    </row>
    <row r="1790" spans="1:3" ht="13.5">
      <c r="A1790" s="559" t="s">
        <v>4346</v>
      </c>
      <c r="B1790" s="560">
        <v>41873</v>
      </c>
      <c r="C1790" s="567">
        <v>148</v>
      </c>
    </row>
    <row r="1791" spans="1:3" ht="13.5">
      <c r="A1791" s="559" t="s">
        <v>4347</v>
      </c>
      <c r="B1791" s="560">
        <v>41873</v>
      </c>
      <c r="C1791" s="567"/>
    </row>
    <row r="1792" spans="1:3" ht="13.5">
      <c r="A1792" s="559" t="s">
        <v>4348</v>
      </c>
      <c r="B1792" s="560">
        <v>41873</v>
      </c>
      <c r="C1792" s="567"/>
    </row>
    <row r="1793" spans="1:3" ht="13.5">
      <c r="A1793" s="559" t="s">
        <v>4349</v>
      </c>
      <c r="B1793" s="560">
        <v>41873</v>
      </c>
      <c r="C1793" s="567"/>
    </row>
    <row r="1794" spans="1:3" ht="13.5">
      <c r="A1794" s="559" t="s">
        <v>4350</v>
      </c>
      <c r="B1794" s="560">
        <v>41873</v>
      </c>
      <c r="C1794" s="567"/>
    </row>
    <row r="1795" spans="1:3" ht="13.5">
      <c r="A1795" s="559" t="s">
        <v>4351</v>
      </c>
      <c r="B1795" s="560">
        <v>41873</v>
      </c>
      <c r="C1795" s="567"/>
    </row>
    <row r="1796" spans="1:3" ht="13.5">
      <c r="A1796" s="559" t="s">
        <v>4352</v>
      </c>
      <c r="B1796" s="560">
        <v>41873</v>
      </c>
      <c r="C1796" s="567"/>
    </row>
    <row r="1797" spans="1:3" ht="13.5">
      <c r="A1797" s="559" t="s">
        <v>4353</v>
      </c>
      <c r="B1797" s="560">
        <v>41873</v>
      </c>
      <c r="C1797" s="567"/>
    </row>
    <row r="1798" spans="1:3" ht="13.5">
      <c r="A1798" s="559" t="s">
        <v>4354</v>
      </c>
      <c r="B1798" s="560">
        <v>41873</v>
      </c>
      <c r="C1798" s="567"/>
    </row>
    <row r="1799" spans="1:3" ht="13.5">
      <c r="A1799" s="559" t="s">
        <v>4355</v>
      </c>
      <c r="B1799" s="560">
        <v>41873</v>
      </c>
      <c r="C1799" s="567"/>
    </row>
    <row r="1800" spans="1:3" ht="13.5">
      <c r="A1800" s="559" t="s">
        <v>4356</v>
      </c>
      <c r="B1800" s="560">
        <v>41873</v>
      </c>
      <c r="C1800" s="567">
        <v>299</v>
      </c>
    </row>
    <row r="1801" spans="1:3" ht="13.5">
      <c r="A1801" s="559" t="s">
        <v>4357</v>
      </c>
      <c r="B1801" s="560">
        <v>41873</v>
      </c>
      <c r="C1801" s="567">
        <v>150</v>
      </c>
    </row>
    <row r="1802" spans="1:3" ht="13.5">
      <c r="A1802" s="559" t="s">
        <v>4358</v>
      </c>
      <c r="B1802" s="560">
        <v>41873</v>
      </c>
      <c r="C1802" s="567"/>
    </row>
    <row r="1803" spans="1:3" ht="13.5">
      <c r="A1803" s="559" t="s">
        <v>4359</v>
      </c>
      <c r="B1803" s="560">
        <v>41873</v>
      </c>
      <c r="C1803" s="567"/>
    </row>
    <row r="1804" spans="1:3" ht="13.5">
      <c r="A1804" s="559" t="s">
        <v>4360</v>
      </c>
      <c r="B1804" s="560">
        <v>41873</v>
      </c>
      <c r="C1804" s="567"/>
    </row>
    <row r="1805" spans="1:3" ht="13.5">
      <c r="A1805" s="559" t="s">
        <v>4361</v>
      </c>
      <c r="B1805" s="560">
        <v>41873</v>
      </c>
      <c r="C1805" s="567"/>
    </row>
    <row r="1806" spans="1:3" ht="13.5">
      <c r="A1806" s="559" t="s">
        <v>4362</v>
      </c>
      <c r="B1806" s="560">
        <v>41873</v>
      </c>
      <c r="C1806" s="567"/>
    </row>
    <row r="1807" spans="1:3" ht="13.5">
      <c r="A1807" s="559" t="s">
        <v>4363</v>
      </c>
      <c r="B1807" s="560">
        <v>41873</v>
      </c>
      <c r="C1807" s="567"/>
    </row>
    <row r="1808" spans="1:3" ht="13.5">
      <c r="A1808" s="559" t="s">
        <v>4364</v>
      </c>
      <c r="B1808" s="560">
        <v>41873</v>
      </c>
      <c r="C1808" s="567"/>
    </row>
    <row r="1809" spans="1:3" ht="13.5">
      <c r="A1809" s="559" t="s">
        <v>4365</v>
      </c>
      <c r="B1809" s="560">
        <v>41873</v>
      </c>
      <c r="C1809" s="567"/>
    </row>
    <row r="1810" spans="1:3" ht="13.5">
      <c r="A1810" s="559" t="s">
        <v>4366</v>
      </c>
      <c r="B1810" s="560">
        <v>41873</v>
      </c>
      <c r="C1810" s="567"/>
    </row>
    <row r="1811" spans="1:3" ht="13.5">
      <c r="A1811" s="559" t="s">
        <v>4367</v>
      </c>
      <c r="B1811" s="560">
        <v>41873</v>
      </c>
      <c r="C1811" s="567">
        <v>99</v>
      </c>
    </row>
    <row r="1812" spans="1:3" ht="13.5">
      <c r="A1812" s="559" t="s">
        <v>4368</v>
      </c>
      <c r="B1812" s="560">
        <v>41873</v>
      </c>
      <c r="C1812" s="567">
        <v>50</v>
      </c>
    </row>
    <row r="1813" spans="1:3" ht="13.5">
      <c r="A1813" s="559" t="s">
        <v>4369</v>
      </c>
      <c r="B1813" s="560">
        <v>41873</v>
      </c>
      <c r="C1813" s="567"/>
    </row>
    <row r="1814" spans="1:3" ht="13.5">
      <c r="A1814" s="559" t="s">
        <v>4370</v>
      </c>
      <c r="B1814" s="560">
        <v>41873</v>
      </c>
      <c r="C1814" s="567"/>
    </row>
    <row r="1815" spans="1:3" ht="13.5">
      <c r="A1815" s="559" t="s">
        <v>4371</v>
      </c>
      <c r="B1815" s="560">
        <v>41873</v>
      </c>
      <c r="C1815" s="567"/>
    </row>
    <row r="1816" spans="1:3" ht="13.5">
      <c r="A1816" s="559" t="s">
        <v>4372</v>
      </c>
      <c r="B1816" s="560">
        <v>41873</v>
      </c>
      <c r="C1816" s="567"/>
    </row>
    <row r="1817" spans="1:3" ht="13.5">
      <c r="A1817" s="559" t="s">
        <v>4373</v>
      </c>
      <c r="B1817" s="560">
        <v>41873</v>
      </c>
      <c r="C1817" s="567"/>
    </row>
    <row r="1818" spans="1:3" ht="13.5">
      <c r="A1818" s="559" t="s">
        <v>4374</v>
      </c>
      <c r="B1818" s="560">
        <v>41873</v>
      </c>
      <c r="C1818" s="567"/>
    </row>
    <row r="1819" spans="1:3" ht="13.5">
      <c r="A1819" s="559" t="s">
        <v>4375</v>
      </c>
      <c r="B1819" s="560">
        <v>41873</v>
      </c>
      <c r="C1819" s="567"/>
    </row>
    <row r="1820" spans="1:3" ht="13.5">
      <c r="A1820" s="559" t="s">
        <v>4376</v>
      </c>
      <c r="B1820" s="560">
        <v>41873</v>
      </c>
      <c r="C1820" s="567"/>
    </row>
    <row r="1821" spans="1:3" ht="13.5">
      <c r="A1821" s="559" t="s">
        <v>4377</v>
      </c>
      <c r="B1821" s="560">
        <v>41873</v>
      </c>
      <c r="C1821" s="567"/>
    </row>
    <row r="1822" spans="1:3" ht="13.5">
      <c r="A1822" s="559" t="s">
        <v>4378</v>
      </c>
      <c r="B1822" s="560">
        <v>41873</v>
      </c>
      <c r="C1822" s="567">
        <v>98</v>
      </c>
    </row>
    <row r="1823" spans="1:3" ht="13.5">
      <c r="A1823" s="559" t="s">
        <v>4379</v>
      </c>
      <c r="B1823" s="560">
        <v>41873</v>
      </c>
      <c r="C1823" s="567">
        <v>51</v>
      </c>
    </row>
    <row r="1824" spans="1:3" ht="13.5">
      <c r="A1824" s="559" t="s">
        <v>4380</v>
      </c>
      <c r="B1824" s="560">
        <v>41873</v>
      </c>
      <c r="C1824" s="567"/>
    </row>
    <row r="1825" spans="1:3" ht="13.5">
      <c r="A1825" s="559" t="s">
        <v>4381</v>
      </c>
      <c r="B1825" s="560">
        <v>41873</v>
      </c>
      <c r="C1825" s="567"/>
    </row>
    <row r="1826" spans="1:3" ht="13.5">
      <c r="A1826" s="559" t="s">
        <v>4382</v>
      </c>
      <c r="B1826" s="560">
        <v>41873</v>
      </c>
      <c r="C1826" s="567"/>
    </row>
    <row r="1827" spans="1:3" ht="13.5">
      <c r="A1827" s="559" t="s">
        <v>4383</v>
      </c>
      <c r="B1827" s="560">
        <v>41873</v>
      </c>
      <c r="C1827" s="567"/>
    </row>
    <row r="1828" spans="1:3" ht="13.5">
      <c r="A1828" s="559" t="s">
        <v>4384</v>
      </c>
      <c r="B1828" s="560">
        <v>41873</v>
      </c>
      <c r="C1828" s="567"/>
    </row>
    <row r="1829" spans="1:3" ht="13.5">
      <c r="A1829" s="559" t="s">
        <v>4385</v>
      </c>
      <c r="B1829" s="560">
        <v>41873</v>
      </c>
      <c r="C1829" s="567"/>
    </row>
    <row r="1830" spans="1:3" ht="13.5">
      <c r="A1830" s="559" t="s">
        <v>4386</v>
      </c>
      <c r="B1830" s="560">
        <v>41873</v>
      </c>
      <c r="C1830" s="567"/>
    </row>
    <row r="1831" spans="1:3" ht="13.5">
      <c r="A1831" s="559" t="s">
        <v>4387</v>
      </c>
      <c r="B1831" s="560">
        <v>41873</v>
      </c>
      <c r="C1831" s="567"/>
    </row>
    <row r="1832" spans="1:3" ht="13.5">
      <c r="A1832" s="559" t="s">
        <v>4388</v>
      </c>
      <c r="B1832" s="560">
        <v>41873</v>
      </c>
      <c r="C1832" s="567"/>
    </row>
    <row r="1833" spans="1:3" ht="13.5">
      <c r="A1833" s="559" t="s">
        <v>4389</v>
      </c>
      <c r="B1833" s="560">
        <v>41873</v>
      </c>
      <c r="C1833" s="567">
        <v>200</v>
      </c>
    </row>
    <row r="1834" spans="1:3" ht="13.5">
      <c r="A1834" s="559" t="s">
        <v>4390</v>
      </c>
      <c r="B1834" s="560">
        <v>41873</v>
      </c>
      <c r="C1834" s="567">
        <v>150</v>
      </c>
    </row>
    <row r="1835" spans="1:3" ht="13.5">
      <c r="A1835" s="559" t="s">
        <v>4391</v>
      </c>
      <c r="B1835" s="560">
        <v>41873</v>
      </c>
      <c r="C1835" s="567"/>
    </row>
    <row r="1836" spans="1:3" ht="13.5">
      <c r="A1836" s="559" t="s">
        <v>4392</v>
      </c>
      <c r="B1836" s="560">
        <v>41873</v>
      </c>
      <c r="C1836" s="567"/>
    </row>
    <row r="1837" spans="1:3" ht="13.5">
      <c r="A1837" s="559" t="s">
        <v>4393</v>
      </c>
      <c r="B1837" s="560">
        <v>41873</v>
      </c>
      <c r="C1837" s="567"/>
    </row>
    <row r="1838" spans="1:3" ht="13.5">
      <c r="A1838" s="559" t="s">
        <v>4394</v>
      </c>
      <c r="B1838" s="560">
        <v>41873</v>
      </c>
      <c r="C1838" s="567"/>
    </row>
    <row r="1839" spans="1:3" ht="13.5">
      <c r="A1839" s="559" t="s">
        <v>4395</v>
      </c>
      <c r="B1839" s="560">
        <v>41873</v>
      </c>
      <c r="C1839" s="567"/>
    </row>
    <row r="1840" spans="1:3" ht="13.5">
      <c r="A1840" s="559" t="s">
        <v>4396</v>
      </c>
      <c r="B1840" s="560">
        <v>41873</v>
      </c>
      <c r="C1840" s="567"/>
    </row>
    <row r="1841" spans="1:3" ht="13.5">
      <c r="A1841" s="559" t="s">
        <v>4397</v>
      </c>
      <c r="B1841" s="560">
        <v>41873</v>
      </c>
      <c r="C1841" s="567"/>
    </row>
    <row r="1842" spans="1:3" ht="13.5">
      <c r="A1842" s="559" t="s">
        <v>4403</v>
      </c>
      <c r="B1842" s="560">
        <v>41876</v>
      </c>
      <c r="C1842" s="567"/>
    </row>
    <row r="1843" spans="1:3" ht="13.5">
      <c r="A1843" s="559" t="s">
        <v>4404</v>
      </c>
      <c r="B1843" s="560">
        <v>41876</v>
      </c>
      <c r="C1843" s="567"/>
    </row>
    <row r="1844" spans="1:3" ht="13.5">
      <c r="A1844" s="559" t="s">
        <v>4405</v>
      </c>
      <c r="B1844" s="560">
        <v>41876</v>
      </c>
      <c r="C1844" s="567"/>
    </row>
    <row r="1845" spans="1:3" ht="13.5">
      <c r="A1845" s="559" t="s">
        <v>4406</v>
      </c>
      <c r="B1845" s="560">
        <v>41876</v>
      </c>
      <c r="C1845" s="567"/>
    </row>
    <row r="1846" spans="1:3" ht="13.5">
      <c r="A1846" s="559" t="s">
        <v>4407</v>
      </c>
      <c r="B1846" s="560">
        <v>41876</v>
      </c>
      <c r="C1846" s="567"/>
    </row>
    <row r="1847" spans="1:3" ht="13.5">
      <c r="A1847" s="559" t="s">
        <v>4408</v>
      </c>
      <c r="B1847" s="560">
        <v>41876</v>
      </c>
      <c r="C1847" s="567"/>
    </row>
    <row r="1848" spans="1:3" ht="13.5">
      <c r="A1848" s="559" t="s">
        <v>4409</v>
      </c>
      <c r="B1848" s="560">
        <v>41876</v>
      </c>
      <c r="C1848" s="567">
        <v>75</v>
      </c>
    </row>
    <row r="1849" spans="1:3" ht="13.5">
      <c r="A1849" s="559" t="s">
        <v>4410</v>
      </c>
      <c r="B1849" s="560">
        <v>41876</v>
      </c>
      <c r="C1849" s="567">
        <v>75</v>
      </c>
    </row>
    <row r="1850" spans="1:3" ht="13.5">
      <c r="A1850" s="559" t="s">
        <v>4411</v>
      </c>
      <c r="B1850" s="560">
        <v>41876</v>
      </c>
      <c r="C1850" s="567">
        <v>60</v>
      </c>
    </row>
    <row r="1851" spans="1:3" ht="13.5">
      <c r="A1851" s="559" t="s">
        <v>4412</v>
      </c>
      <c r="B1851" s="560">
        <v>41876</v>
      </c>
      <c r="C1851" s="567">
        <v>46</v>
      </c>
    </row>
    <row r="1852" spans="1:3" ht="13.5">
      <c r="A1852" s="559" t="s">
        <v>4413</v>
      </c>
      <c r="B1852" s="560">
        <v>41876</v>
      </c>
      <c r="C1852" s="567">
        <v>45</v>
      </c>
    </row>
    <row r="1853" spans="1:3" ht="13.5">
      <c r="A1853" s="559" t="s">
        <v>4414</v>
      </c>
      <c r="B1853" s="560">
        <v>41876</v>
      </c>
      <c r="C1853" s="567"/>
    </row>
    <row r="1854" spans="1:3" ht="13.5">
      <c r="A1854" s="559" t="s">
        <v>4415</v>
      </c>
      <c r="B1854" s="560">
        <v>41876</v>
      </c>
      <c r="C1854" s="567"/>
    </row>
    <row r="1855" spans="1:3" ht="13.5">
      <c r="A1855" s="559" t="s">
        <v>4416</v>
      </c>
      <c r="B1855" s="560">
        <v>41876</v>
      </c>
      <c r="C1855" s="567"/>
    </row>
    <row r="1856" spans="1:3" ht="13.5">
      <c r="A1856" s="559" t="s">
        <v>4417</v>
      </c>
      <c r="B1856" s="560">
        <v>41876</v>
      </c>
      <c r="C1856" s="567"/>
    </row>
    <row r="1857" spans="1:3" ht="13.5">
      <c r="A1857" s="559" t="s">
        <v>4418</v>
      </c>
      <c r="B1857" s="560">
        <v>41876</v>
      </c>
      <c r="C1857" s="567"/>
    </row>
    <row r="1858" spans="1:3" ht="13.5">
      <c r="A1858" s="559" t="s">
        <v>4419</v>
      </c>
      <c r="B1858" s="560">
        <v>41876</v>
      </c>
      <c r="C1858" s="567">
        <v>154</v>
      </c>
    </row>
    <row r="1859" spans="1:3" ht="13.5">
      <c r="A1859" s="559" t="s">
        <v>4420</v>
      </c>
      <c r="B1859" s="560">
        <v>41876</v>
      </c>
      <c r="C1859" s="567">
        <v>64</v>
      </c>
    </row>
    <row r="1860" spans="1:3" ht="13.5">
      <c r="A1860" s="559" t="s">
        <v>4421</v>
      </c>
      <c r="B1860" s="560">
        <v>41876</v>
      </c>
      <c r="C1860" s="567">
        <v>75</v>
      </c>
    </row>
    <row r="1861" spans="1:3" ht="13.5">
      <c r="A1861" s="559" t="s">
        <v>4422</v>
      </c>
      <c r="B1861" s="560">
        <v>41876</v>
      </c>
      <c r="C1861" s="567">
        <v>75</v>
      </c>
    </row>
    <row r="1862" spans="1:3" ht="13.5">
      <c r="A1862" s="559" t="s">
        <v>4423</v>
      </c>
      <c r="B1862" s="560">
        <v>41876</v>
      </c>
      <c r="C1862" s="567">
        <v>46</v>
      </c>
    </row>
    <row r="1863" spans="1:3" ht="13.5">
      <c r="A1863" s="559" t="s">
        <v>4424</v>
      </c>
      <c r="B1863" s="560">
        <v>41876</v>
      </c>
      <c r="C1863" s="567">
        <v>45</v>
      </c>
    </row>
    <row r="1864" spans="1:3" ht="13.5">
      <c r="A1864" s="559" t="s">
        <v>4425</v>
      </c>
      <c r="B1864" s="560">
        <v>41876</v>
      </c>
      <c r="C1864" s="567"/>
    </row>
    <row r="1865" spans="1:3" ht="13.5">
      <c r="A1865" s="559" t="s">
        <v>4426</v>
      </c>
      <c r="B1865" s="560">
        <v>41876</v>
      </c>
      <c r="C1865" s="567"/>
    </row>
    <row r="1866" spans="1:3" ht="13.5">
      <c r="A1866" s="559" t="s">
        <v>4427</v>
      </c>
      <c r="B1866" s="560">
        <v>41876</v>
      </c>
      <c r="C1866" s="567"/>
    </row>
    <row r="1867" spans="1:3" ht="13.5">
      <c r="A1867" s="559" t="s">
        <v>4428</v>
      </c>
      <c r="B1867" s="560">
        <v>41876</v>
      </c>
      <c r="C1867" s="567"/>
    </row>
    <row r="1868" spans="1:3" ht="13.5">
      <c r="A1868" s="559" t="s">
        <v>4429</v>
      </c>
      <c r="B1868" s="560">
        <v>41876</v>
      </c>
      <c r="C1868" s="567"/>
    </row>
    <row r="1869" spans="1:3" ht="13.5">
      <c r="A1869" s="559" t="s">
        <v>4430</v>
      </c>
      <c r="B1869" s="560">
        <v>41876</v>
      </c>
      <c r="C1869" s="567">
        <v>90</v>
      </c>
    </row>
    <row r="1870" spans="1:3" ht="13.5">
      <c r="A1870" s="559" t="s">
        <v>4431</v>
      </c>
      <c r="B1870" s="560">
        <v>41876</v>
      </c>
      <c r="C1870" s="567">
        <v>45</v>
      </c>
    </row>
    <row r="1871" spans="1:3" ht="13.5">
      <c r="A1871" s="559" t="s">
        <v>4432</v>
      </c>
      <c r="B1871" s="560">
        <v>41876</v>
      </c>
      <c r="C1871" s="567">
        <v>45</v>
      </c>
    </row>
    <row r="1872" spans="1:3" ht="13.5">
      <c r="A1872" s="559" t="s">
        <v>4433</v>
      </c>
      <c r="B1872" s="560">
        <v>41876</v>
      </c>
      <c r="C1872" s="567">
        <v>45</v>
      </c>
    </row>
    <row r="1873" spans="1:3" ht="13.5">
      <c r="A1873" s="559" t="s">
        <v>4434</v>
      </c>
      <c r="B1873" s="560">
        <v>41876</v>
      </c>
      <c r="C1873" s="567">
        <v>36</v>
      </c>
    </row>
    <row r="1874" spans="1:3" ht="13.5">
      <c r="A1874" s="559" t="s">
        <v>4435</v>
      </c>
      <c r="B1874" s="560">
        <v>41876</v>
      </c>
      <c r="C1874" s="567">
        <v>35</v>
      </c>
    </row>
    <row r="1875" spans="1:3" ht="13.5">
      <c r="A1875" s="559" t="s">
        <v>4436</v>
      </c>
      <c r="B1875" s="560">
        <v>41876</v>
      </c>
      <c r="C1875" s="567"/>
    </row>
    <row r="1876" spans="1:3" ht="13.5">
      <c r="A1876" s="559" t="s">
        <v>4437</v>
      </c>
      <c r="B1876" s="560">
        <v>41876</v>
      </c>
      <c r="C1876" s="567"/>
    </row>
    <row r="1877" spans="1:3" ht="13.5">
      <c r="A1877" s="559" t="s">
        <v>4438</v>
      </c>
      <c r="B1877" s="560">
        <v>41876</v>
      </c>
      <c r="C1877" s="567"/>
    </row>
    <row r="1878" spans="1:3" ht="13.5">
      <c r="A1878" s="559" t="s">
        <v>4439</v>
      </c>
      <c r="B1878" s="560">
        <v>41876</v>
      </c>
      <c r="C1878" s="567"/>
    </row>
    <row r="1879" spans="1:3" ht="13.5">
      <c r="A1879" s="559" t="s">
        <v>4440</v>
      </c>
      <c r="B1879" s="560">
        <v>41876</v>
      </c>
      <c r="C1879" s="567"/>
    </row>
    <row r="1880" spans="1:3" ht="13.5">
      <c r="A1880" s="559" t="s">
        <v>4441</v>
      </c>
      <c r="B1880" s="560">
        <v>41876</v>
      </c>
      <c r="C1880" s="567">
        <v>122</v>
      </c>
    </row>
    <row r="1881" spans="1:3" ht="13.5">
      <c r="A1881" s="559" t="s">
        <v>4442</v>
      </c>
      <c r="B1881" s="560">
        <v>41876</v>
      </c>
      <c r="C1881" s="567">
        <v>46</v>
      </c>
    </row>
    <row r="1882" spans="1:3" ht="13.5">
      <c r="A1882" s="559" t="s">
        <v>4443</v>
      </c>
      <c r="B1882" s="560">
        <v>41876</v>
      </c>
      <c r="C1882" s="567">
        <v>76</v>
      </c>
    </row>
    <row r="1883" spans="1:3" ht="13.5">
      <c r="A1883" s="559" t="s">
        <v>4444</v>
      </c>
      <c r="B1883" s="560">
        <v>41876</v>
      </c>
      <c r="C1883" s="567">
        <v>76</v>
      </c>
    </row>
    <row r="1884" spans="1:3" ht="13.5">
      <c r="A1884" s="559" t="s">
        <v>4445</v>
      </c>
      <c r="B1884" s="560">
        <v>41876</v>
      </c>
      <c r="C1884" s="567">
        <v>45</v>
      </c>
    </row>
    <row r="1885" spans="1:3" ht="13.5">
      <c r="A1885" s="559" t="s">
        <v>4446</v>
      </c>
      <c r="B1885" s="560">
        <v>41876</v>
      </c>
      <c r="C1885" s="567">
        <v>40</v>
      </c>
    </row>
    <row r="1886" spans="1:3" ht="13.5">
      <c r="A1886" s="559" t="s">
        <v>4447</v>
      </c>
      <c r="B1886" s="560">
        <v>41877</v>
      </c>
      <c r="C1886" s="567"/>
    </row>
    <row r="1887" spans="1:3" ht="13.5">
      <c r="A1887" s="559" t="s">
        <v>4448</v>
      </c>
      <c r="B1887" s="560">
        <v>41877</v>
      </c>
      <c r="C1887" s="567"/>
    </row>
    <row r="1888" spans="1:3" ht="13.5">
      <c r="A1888" s="559" t="s">
        <v>4449</v>
      </c>
      <c r="B1888" s="560">
        <v>41877</v>
      </c>
      <c r="C1888" s="567"/>
    </row>
    <row r="1889" spans="1:3" ht="13.5">
      <c r="A1889" s="559" t="s">
        <v>4450</v>
      </c>
      <c r="B1889" s="560">
        <v>41877</v>
      </c>
      <c r="C1889" s="567"/>
    </row>
    <row r="1890" spans="1:3" ht="13.5">
      <c r="A1890" s="559" t="s">
        <v>4451</v>
      </c>
      <c r="B1890" s="560">
        <v>41877</v>
      </c>
      <c r="C1890" s="567"/>
    </row>
    <row r="1891" spans="1:3" ht="13.5">
      <c r="A1891" s="559" t="s">
        <v>4452</v>
      </c>
      <c r="B1891" s="560">
        <v>41877</v>
      </c>
      <c r="C1891" s="567"/>
    </row>
    <row r="1892" spans="1:3" ht="13.5">
      <c r="A1892" s="559" t="s">
        <v>4453</v>
      </c>
      <c r="B1892" s="560">
        <v>41877</v>
      </c>
      <c r="C1892" s="567">
        <v>75</v>
      </c>
    </row>
    <row r="1893" spans="1:3" ht="13.5">
      <c r="A1893" s="559" t="s">
        <v>4454</v>
      </c>
      <c r="B1893" s="560">
        <v>41877</v>
      </c>
      <c r="C1893" s="567">
        <v>76</v>
      </c>
    </row>
    <row r="1894" spans="1:3" ht="13.5">
      <c r="A1894" s="559" t="s">
        <v>4455</v>
      </c>
      <c r="B1894" s="560">
        <v>41877</v>
      </c>
      <c r="C1894" s="567">
        <v>60</v>
      </c>
    </row>
    <row r="1895" spans="1:3" ht="13.5">
      <c r="A1895" s="559" t="s">
        <v>4456</v>
      </c>
      <c r="B1895" s="560">
        <v>41877</v>
      </c>
      <c r="C1895" s="567">
        <v>45</v>
      </c>
    </row>
    <row r="1896" spans="1:3" ht="13.5">
      <c r="A1896" s="559" t="s">
        <v>4457</v>
      </c>
      <c r="B1896" s="560">
        <v>41877</v>
      </c>
      <c r="C1896" s="567">
        <v>45</v>
      </c>
    </row>
    <row r="1897" spans="1:3" ht="13.5">
      <c r="A1897" s="559" t="s">
        <v>4458</v>
      </c>
      <c r="B1897" s="560">
        <v>41877</v>
      </c>
      <c r="C1897" s="567"/>
    </row>
    <row r="1898" spans="1:3" ht="13.5">
      <c r="A1898" s="559" t="s">
        <v>4459</v>
      </c>
      <c r="B1898" s="560">
        <v>41877</v>
      </c>
      <c r="C1898" s="567"/>
    </row>
    <row r="1899" spans="1:3" ht="13.5">
      <c r="A1899" s="559" t="s">
        <v>4460</v>
      </c>
      <c r="B1899" s="560">
        <v>41877</v>
      </c>
      <c r="C1899" s="567"/>
    </row>
    <row r="1900" spans="1:3" ht="13.5">
      <c r="A1900" s="559" t="s">
        <v>4461</v>
      </c>
      <c r="B1900" s="560">
        <v>41877</v>
      </c>
      <c r="C1900" s="567"/>
    </row>
    <row r="1901" spans="1:3" ht="13.5">
      <c r="A1901" s="559" t="s">
        <v>4462</v>
      </c>
      <c r="B1901" s="560">
        <v>41877</v>
      </c>
      <c r="C1901" s="567"/>
    </row>
    <row r="1902" spans="1:3" ht="13.5">
      <c r="A1902" s="559" t="s">
        <v>4463</v>
      </c>
      <c r="B1902" s="560">
        <v>41877</v>
      </c>
      <c r="C1902" s="567">
        <v>149</v>
      </c>
    </row>
    <row r="1903" spans="1:3" ht="13.5">
      <c r="A1903" s="559" t="s">
        <v>4464</v>
      </c>
      <c r="B1903" s="560">
        <v>41877</v>
      </c>
      <c r="C1903" s="567">
        <v>63</v>
      </c>
    </row>
    <row r="1904" spans="1:3" ht="13.5">
      <c r="A1904" s="559" t="s">
        <v>4465</v>
      </c>
      <c r="B1904" s="560">
        <v>41877</v>
      </c>
      <c r="C1904" s="567">
        <v>75</v>
      </c>
    </row>
    <row r="1905" spans="1:3" ht="13.5">
      <c r="A1905" s="559" t="s">
        <v>4466</v>
      </c>
      <c r="B1905" s="560">
        <v>41877</v>
      </c>
      <c r="C1905" s="567">
        <v>75</v>
      </c>
    </row>
    <row r="1906" spans="1:3" ht="13.5">
      <c r="A1906" s="559" t="s">
        <v>4467</v>
      </c>
      <c r="B1906" s="560">
        <v>41877</v>
      </c>
      <c r="C1906" s="567">
        <v>45</v>
      </c>
    </row>
    <row r="1907" spans="1:3" ht="13.5">
      <c r="A1907" s="559" t="s">
        <v>4468</v>
      </c>
      <c r="B1907" s="560">
        <v>41877</v>
      </c>
      <c r="C1907" s="567">
        <v>45</v>
      </c>
    </row>
    <row r="1908" spans="1:3" ht="13.5">
      <c r="A1908" s="559" t="s">
        <v>4469</v>
      </c>
      <c r="B1908" s="560">
        <v>41877</v>
      </c>
      <c r="C1908" s="567"/>
    </row>
    <row r="1909" spans="1:3" ht="13.5">
      <c r="A1909" s="559" t="s">
        <v>4470</v>
      </c>
      <c r="B1909" s="560">
        <v>41877</v>
      </c>
      <c r="C1909" s="567"/>
    </row>
    <row r="1910" spans="1:3" ht="13.5">
      <c r="A1910" s="559" t="s">
        <v>4471</v>
      </c>
      <c r="B1910" s="560">
        <v>41877</v>
      </c>
      <c r="C1910" s="567"/>
    </row>
    <row r="1911" spans="1:3" ht="13.5">
      <c r="A1911" s="559" t="s">
        <v>4472</v>
      </c>
      <c r="B1911" s="560">
        <v>41877</v>
      </c>
      <c r="C1911" s="567"/>
    </row>
    <row r="1912" spans="1:3" ht="13.5">
      <c r="A1912" s="559" t="s">
        <v>4473</v>
      </c>
      <c r="B1912" s="560">
        <v>41877</v>
      </c>
      <c r="C1912" s="567"/>
    </row>
    <row r="1913" spans="1:3" ht="13.5">
      <c r="A1913" s="559" t="s">
        <v>4474</v>
      </c>
      <c r="B1913" s="560">
        <v>41877</v>
      </c>
      <c r="C1913" s="567">
        <v>64</v>
      </c>
    </row>
    <row r="1914" spans="1:3" ht="13.5">
      <c r="A1914" s="559" t="s">
        <v>4475</v>
      </c>
      <c r="B1914" s="560">
        <v>41877</v>
      </c>
      <c r="C1914" s="567">
        <v>100</v>
      </c>
    </row>
    <row r="1915" spans="1:3" ht="13.5">
      <c r="A1915" s="559" t="s">
        <v>4476</v>
      </c>
      <c r="B1915" s="560">
        <v>41877</v>
      </c>
      <c r="C1915" s="567">
        <v>91</v>
      </c>
    </row>
    <row r="1916" spans="1:3" ht="13.5">
      <c r="A1916" s="559" t="s">
        <v>4477</v>
      </c>
      <c r="B1916" s="560">
        <v>41877</v>
      </c>
      <c r="C1916" s="567">
        <v>87</v>
      </c>
    </row>
    <row r="1917" spans="1:3" ht="13.5">
      <c r="A1917" s="559" t="s">
        <v>4478</v>
      </c>
      <c r="B1917" s="560">
        <v>41877</v>
      </c>
      <c r="C1917" s="567">
        <v>91</v>
      </c>
    </row>
    <row r="1918" spans="1:3" ht="13.5">
      <c r="A1918" s="559" t="s">
        <v>4479</v>
      </c>
      <c r="B1918" s="560">
        <v>41877</v>
      </c>
      <c r="C1918" s="567">
        <v>79</v>
      </c>
    </row>
    <row r="1919" spans="1:3" ht="13.5">
      <c r="A1919" s="559" t="s">
        <v>4480</v>
      </c>
      <c r="B1919" s="560">
        <v>41877</v>
      </c>
      <c r="C1919" s="567"/>
    </row>
    <row r="1920" spans="1:3" ht="13.5">
      <c r="A1920" s="559" t="s">
        <v>4481</v>
      </c>
      <c r="B1920" s="560">
        <v>41877</v>
      </c>
      <c r="C1920" s="567"/>
    </row>
    <row r="1921" spans="1:3" ht="13.5">
      <c r="A1921" s="559" t="s">
        <v>4482</v>
      </c>
      <c r="B1921" s="560">
        <v>41877</v>
      </c>
      <c r="C1921" s="567"/>
    </row>
    <row r="1922" spans="1:3" ht="13.5">
      <c r="A1922" s="559" t="s">
        <v>4483</v>
      </c>
      <c r="B1922" s="560">
        <v>41877</v>
      </c>
      <c r="C1922" s="567"/>
    </row>
    <row r="1923" spans="1:3" ht="13.5">
      <c r="A1923" s="559" t="s">
        <v>4484</v>
      </c>
      <c r="B1923" s="560">
        <v>41877</v>
      </c>
      <c r="C1923" s="567"/>
    </row>
    <row r="1924" spans="1:3" ht="13.5">
      <c r="A1924" s="559" t="s">
        <v>4485</v>
      </c>
      <c r="B1924" s="560">
        <v>41877</v>
      </c>
      <c r="C1924" s="567">
        <v>76</v>
      </c>
    </row>
    <row r="1925" spans="1:3" ht="13.5">
      <c r="A1925" s="559" t="s">
        <v>4486</v>
      </c>
      <c r="B1925" s="560">
        <v>41877</v>
      </c>
      <c r="C1925" s="567">
        <v>93</v>
      </c>
    </row>
    <row r="1926" spans="1:3" ht="13.5">
      <c r="A1926" s="559" t="s">
        <v>4487</v>
      </c>
      <c r="B1926" s="560">
        <v>41877</v>
      </c>
      <c r="C1926" s="567">
        <v>100</v>
      </c>
    </row>
    <row r="1927" spans="1:3" ht="13.5">
      <c r="A1927" s="559" t="s">
        <v>4488</v>
      </c>
      <c r="B1927" s="560">
        <v>41877</v>
      </c>
      <c r="C1927" s="567">
        <v>99</v>
      </c>
    </row>
    <row r="1928" spans="1:3" ht="13.5">
      <c r="A1928" s="559" t="s">
        <v>4489</v>
      </c>
      <c r="B1928" s="560">
        <v>41877</v>
      </c>
      <c r="C1928" s="567">
        <v>80</v>
      </c>
    </row>
    <row r="1929" spans="1:3" ht="13.5">
      <c r="A1929" s="559" t="s">
        <v>4490</v>
      </c>
      <c r="B1929" s="560">
        <v>41877</v>
      </c>
      <c r="C1929" s="567">
        <v>80</v>
      </c>
    </row>
    <row r="1930" spans="1:3" ht="13.5">
      <c r="A1930" s="559" t="s">
        <v>4491</v>
      </c>
      <c r="B1930" s="560">
        <v>41877</v>
      </c>
      <c r="C1930" s="567"/>
    </row>
    <row r="1931" spans="1:3" ht="13.5">
      <c r="A1931" s="559" t="s">
        <v>4492</v>
      </c>
      <c r="B1931" s="560">
        <v>41877</v>
      </c>
      <c r="C1931" s="567"/>
    </row>
    <row r="1932" spans="1:3" ht="13.5">
      <c r="A1932" s="559" t="s">
        <v>4493</v>
      </c>
      <c r="B1932" s="560">
        <v>41877</v>
      </c>
      <c r="C1932" s="567"/>
    </row>
    <row r="1933" spans="1:3" ht="13.5">
      <c r="A1933" s="559" t="s">
        <v>4494</v>
      </c>
      <c r="B1933" s="560">
        <v>41877</v>
      </c>
      <c r="C1933" s="567"/>
    </row>
    <row r="1934" spans="1:3" ht="13.5">
      <c r="A1934" s="559" t="s">
        <v>4495</v>
      </c>
      <c r="B1934" s="560">
        <v>41877</v>
      </c>
      <c r="C1934" s="567"/>
    </row>
    <row r="1935" spans="1:3" ht="13.5">
      <c r="A1935" s="559" t="s">
        <v>4496</v>
      </c>
      <c r="B1935" s="560">
        <v>41877</v>
      </c>
      <c r="C1935" s="567">
        <v>156</v>
      </c>
    </row>
    <row r="1936" spans="1:3" ht="13.5">
      <c r="A1936" s="559" t="s">
        <v>4497</v>
      </c>
      <c r="B1936" s="560">
        <v>41877</v>
      </c>
      <c r="C1936" s="567">
        <v>40</v>
      </c>
    </row>
    <row r="1937" spans="1:3" ht="13.5">
      <c r="A1937" s="559" t="s">
        <v>4498</v>
      </c>
      <c r="B1937" s="560">
        <v>41877</v>
      </c>
      <c r="C1937" s="567">
        <v>64</v>
      </c>
    </row>
    <row r="1938" spans="1:3" ht="13.5">
      <c r="A1938" s="559" t="s">
        <v>4499</v>
      </c>
      <c r="B1938" s="560">
        <v>41877</v>
      </c>
      <c r="C1938" s="567">
        <v>65</v>
      </c>
    </row>
    <row r="1939" spans="1:3" ht="13.5">
      <c r="A1939" s="559" t="s">
        <v>4500</v>
      </c>
      <c r="B1939" s="560">
        <v>41877</v>
      </c>
      <c r="C1939" s="567">
        <v>47</v>
      </c>
    </row>
    <row r="1940" spans="1:3" ht="13.5">
      <c r="A1940" s="559" t="s">
        <v>4501</v>
      </c>
      <c r="B1940" s="560">
        <v>41877</v>
      </c>
      <c r="C1940" s="567">
        <v>41</v>
      </c>
    </row>
    <row r="1941" spans="1:3" ht="13.5">
      <c r="A1941" s="559" t="s">
        <v>4502</v>
      </c>
      <c r="B1941" s="560">
        <v>41877</v>
      </c>
      <c r="C1941" s="567"/>
    </row>
    <row r="1942" spans="1:3" ht="13.5">
      <c r="A1942" s="559" t="s">
        <v>4503</v>
      </c>
      <c r="B1942" s="560">
        <v>41877</v>
      </c>
      <c r="C1942" s="567"/>
    </row>
    <row r="1943" spans="1:3" ht="13.5">
      <c r="A1943" s="559" t="s">
        <v>4504</v>
      </c>
      <c r="B1943" s="560">
        <v>41877</v>
      </c>
      <c r="C1943" s="567"/>
    </row>
    <row r="1944" spans="1:3" ht="13.5">
      <c r="A1944" s="559" t="s">
        <v>4505</v>
      </c>
      <c r="B1944" s="560">
        <v>41877</v>
      </c>
      <c r="C1944" s="567"/>
    </row>
    <row r="1945" spans="1:3" ht="13.5">
      <c r="A1945" s="559" t="s">
        <v>4506</v>
      </c>
      <c r="B1945" s="560">
        <v>41877</v>
      </c>
      <c r="C1945" s="567"/>
    </row>
    <row r="1946" spans="1:3" ht="13.5">
      <c r="A1946" s="559" t="s">
        <v>4507</v>
      </c>
      <c r="B1946" s="560">
        <v>41877</v>
      </c>
      <c r="C1946" s="567">
        <v>142</v>
      </c>
    </row>
    <row r="1947" spans="1:3" ht="13.5">
      <c r="A1947" s="559" t="s">
        <v>4508</v>
      </c>
      <c r="B1947" s="560">
        <v>41877</v>
      </c>
      <c r="C1947" s="567">
        <v>45</v>
      </c>
    </row>
    <row r="1948" spans="1:3" ht="13.5">
      <c r="A1948" s="559" t="s">
        <v>4509</v>
      </c>
      <c r="B1948" s="560">
        <v>41877</v>
      </c>
      <c r="C1948" s="567">
        <v>81</v>
      </c>
    </row>
    <row r="1949" spans="1:3" ht="13.5">
      <c r="A1949" s="559" t="s">
        <v>4510</v>
      </c>
      <c r="B1949" s="560">
        <v>41877</v>
      </c>
      <c r="C1949" s="567">
        <v>79</v>
      </c>
    </row>
    <row r="1950" spans="1:3" ht="13.5">
      <c r="A1950" s="559" t="s">
        <v>4511</v>
      </c>
      <c r="B1950" s="560">
        <v>41877</v>
      </c>
      <c r="C1950" s="567">
        <v>50</v>
      </c>
    </row>
    <row r="1951" spans="1:3" ht="13.5">
      <c r="A1951" s="559" t="s">
        <v>4512</v>
      </c>
      <c r="B1951" s="560">
        <v>41877</v>
      </c>
      <c r="C1951" s="567">
        <v>40</v>
      </c>
    </row>
    <row r="1952" spans="1:3" ht="13.5">
      <c r="A1952" s="559" t="s">
        <v>4513</v>
      </c>
      <c r="B1952" s="560">
        <v>41877</v>
      </c>
      <c r="C1952" s="567"/>
    </row>
    <row r="1953" spans="1:3" ht="13.5">
      <c r="A1953" s="559" t="s">
        <v>4514</v>
      </c>
      <c r="B1953" s="560">
        <v>41877</v>
      </c>
      <c r="C1953" s="567"/>
    </row>
    <row r="1954" spans="1:3" ht="13.5">
      <c r="A1954" s="559" t="s">
        <v>4515</v>
      </c>
      <c r="B1954" s="560">
        <v>41877</v>
      </c>
      <c r="C1954" s="567"/>
    </row>
    <row r="1955" spans="1:3" ht="13.5">
      <c r="A1955" s="559" t="s">
        <v>4516</v>
      </c>
      <c r="B1955" s="560">
        <v>41877</v>
      </c>
      <c r="C1955" s="567"/>
    </row>
    <row r="1956" spans="1:3" ht="13.5">
      <c r="A1956" s="559" t="s">
        <v>4517</v>
      </c>
      <c r="B1956" s="560">
        <v>41877</v>
      </c>
      <c r="C1956" s="567"/>
    </row>
    <row r="1957" spans="1:3" ht="13.5">
      <c r="A1957" s="559" t="s">
        <v>4518</v>
      </c>
      <c r="B1957" s="560">
        <v>41877</v>
      </c>
      <c r="C1957" s="567">
        <v>152</v>
      </c>
    </row>
    <row r="1958" spans="1:3" ht="13.5">
      <c r="A1958" s="559" t="s">
        <v>4519</v>
      </c>
      <c r="B1958" s="560">
        <v>41877</v>
      </c>
      <c r="C1958" s="567">
        <v>62</v>
      </c>
    </row>
    <row r="1959" spans="1:3" ht="13.5">
      <c r="A1959" s="559" t="s">
        <v>4520</v>
      </c>
      <c r="B1959" s="560">
        <v>41877</v>
      </c>
      <c r="C1959" s="567">
        <v>78</v>
      </c>
    </row>
    <row r="1960" spans="1:3" ht="13.5">
      <c r="A1960" s="559" t="s">
        <v>4521</v>
      </c>
      <c r="B1960" s="560">
        <v>41877</v>
      </c>
      <c r="C1960" s="567">
        <v>80</v>
      </c>
    </row>
    <row r="1961" spans="1:3" ht="13.5">
      <c r="A1961" s="559" t="s">
        <v>4522</v>
      </c>
      <c r="B1961" s="560">
        <v>41877</v>
      </c>
      <c r="C1961" s="567">
        <v>45</v>
      </c>
    </row>
    <row r="1962" spans="1:3" ht="13.5">
      <c r="A1962" s="559" t="s">
        <v>4523</v>
      </c>
      <c r="B1962" s="560">
        <v>41877</v>
      </c>
      <c r="C1962" s="567">
        <v>45</v>
      </c>
    </row>
    <row r="1963" spans="1:3" ht="13.5">
      <c r="A1963" s="559" t="s">
        <v>4524</v>
      </c>
      <c r="B1963" s="560">
        <v>41877</v>
      </c>
      <c r="C1963" s="567"/>
    </row>
    <row r="1964" spans="1:3" ht="13.5">
      <c r="A1964" s="559" t="s">
        <v>4525</v>
      </c>
      <c r="B1964" s="560">
        <v>41877</v>
      </c>
      <c r="C1964" s="567"/>
    </row>
    <row r="1965" spans="1:3" ht="13.5">
      <c r="A1965" s="559" t="s">
        <v>4526</v>
      </c>
      <c r="B1965" s="560">
        <v>41877</v>
      </c>
      <c r="C1965" s="567"/>
    </row>
    <row r="1966" spans="1:3" ht="13.5">
      <c r="A1966" s="559" t="s">
        <v>4527</v>
      </c>
      <c r="B1966" s="560">
        <v>41877</v>
      </c>
      <c r="C1966" s="567"/>
    </row>
    <row r="1967" spans="1:3" ht="13.5">
      <c r="A1967" s="559" t="s">
        <v>4528</v>
      </c>
      <c r="B1967" s="560">
        <v>41877</v>
      </c>
      <c r="C1967" s="567"/>
    </row>
    <row r="1968" spans="1:3" ht="13.5">
      <c r="A1968" s="559" t="s">
        <v>4529</v>
      </c>
      <c r="B1968" s="560">
        <v>41877</v>
      </c>
      <c r="C1968" s="567"/>
    </row>
    <row r="1969" spans="1:3" ht="13.5">
      <c r="A1969" s="559" t="s">
        <v>4530</v>
      </c>
      <c r="B1969" s="560">
        <v>41877</v>
      </c>
      <c r="C1969" s="567">
        <v>66</v>
      </c>
    </row>
    <row r="1970" spans="1:3" ht="13.5">
      <c r="A1970" s="559" t="s">
        <v>4531</v>
      </c>
      <c r="B1970" s="560">
        <v>41877</v>
      </c>
      <c r="C1970" s="567">
        <v>60</v>
      </c>
    </row>
    <row r="1971" spans="1:3" ht="13.5">
      <c r="A1971" s="559" t="s">
        <v>4532</v>
      </c>
      <c r="B1971" s="560">
        <v>41877</v>
      </c>
      <c r="C1971" s="567">
        <v>45</v>
      </c>
    </row>
    <row r="1972" spans="1:3" ht="13.5">
      <c r="A1972" s="559" t="s">
        <v>4533</v>
      </c>
      <c r="B1972" s="560">
        <v>41877</v>
      </c>
      <c r="C1972" s="567">
        <v>30</v>
      </c>
    </row>
    <row r="1973" spans="1:3" ht="13.5">
      <c r="A1973" s="559" t="s">
        <v>4534</v>
      </c>
      <c r="B1973" s="560">
        <v>41877</v>
      </c>
      <c r="C1973" s="567">
        <v>31</v>
      </c>
    </row>
    <row r="1974" spans="1:3" ht="13.5">
      <c r="A1974" s="559" t="s">
        <v>4535</v>
      </c>
      <c r="B1974" s="560">
        <v>41877</v>
      </c>
      <c r="C1974" s="567"/>
    </row>
    <row r="1975" spans="1:3" ht="13.5">
      <c r="A1975" s="559" t="s">
        <v>4536</v>
      </c>
      <c r="B1975" s="560">
        <v>41877</v>
      </c>
      <c r="C1975" s="567">
        <v>400</v>
      </c>
    </row>
    <row r="1976" spans="1:3" ht="13.5">
      <c r="A1976" s="559" t="s">
        <v>4537</v>
      </c>
      <c r="B1976" s="560">
        <v>41877</v>
      </c>
      <c r="C1976" s="567">
        <v>50</v>
      </c>
    </row>
    <row r="1977" spans="1:3" ht="13.5">
      <c r="A1977" s="559" t="s">
        <v>4538</v>
      </c>
      <c r="B1977" s="560">
        <v>41877</v>
      </c>
      <c r="C1977" s="567">
        <v>50</v>
      </c>
    </row>
    <row r="1978" spans="1:3" ht="13.5">
      <c r="A1978" s="559" t="s">
        <v>4539</v>
      </c>
      <c r="B1978" s="560">
        <v>41877</v>
      </c>
      <c r="C1978" s="567"/>
    </row>
    <row r="1979" spans="1:3" ht="13.5">
      <c r="A1979" s="559" t="s">
        <v>4540</v>
      </c>
      <c r="B1979" s="560">
        <v>41877</v>
      </c>
      <c r="C1979" s="567"/>
    </row>
    <row r="1980" spans="1:3" ht="13.5">
      <c r="A1980" s="559" t="s">
        <v>4541</v>
      </c>
      <c r="B1980" s="560">
        <v>41877</v>
      </c>
      <c r="C1980" s="567"/>
    </row>
    <row r="1981" spans="1:3" ht="13.5">
      <c r="A1981" s="559" t="s">
        <v>4542</v>
      </c>
      <c r="B1981" s="560">
        <v>41877</v>
      </c>
      <c r="C1981" s="567"/>
    </row>
    <row r="1982" spans="1:3" ht="13.5">
      <c r="A1982" s="559" t="s">
        <v>4543</v>
      </c>
      <c r="B1982" s="560">
        <v>41877</v>
      </c>
      <c r="C1982" s="567"/>
    </row>
    <row r="1983" spans="1:3" ht="13.5">
      <c r="A1983" s="559" t="s">
        <v>4544</v>
      </c>
      <c r="B1983" s="560">
        <v>41877</v>
      </c>
      <c r="C1983" s="567"/>
    </row>
    <row r="1984" spans="1:3" ht="13.5">
      <c r="A1984" s="559" t="s">
        <v>4545</v>
      </c>
      <c r="B1984" s="560">
        <v>41877</v>
      </c>
      <c r="C1984" s="567"/>
    </row>
    <row r="1985" spans="1:3" ht="13.5">
      <c r="A1985" s="559" t="s">
        <v>4546</v>
      </c>
      <c r="B1985" s="560">
        <v>41878</v>
      </c>
      <c r="C1985" s="567">
        <v>300</v>
      </c>
    </row>
    <row r="1986" spans="1:3" ht="13.5">
      <c r="A1986" s="559" t="s">
        <v>4547</v>
      </c>
      <c r="B1986" s="560">
        <v>41878</v>
      </c>
      <c r="C1986" s="567">
        <v>200</v>
      </c>
    </row>
    <row r="1987" spans="1:3" ht="13.5">
      <c r="A1987" s="559" t="s">
        <v>4548</v>
      </c>
      <c r="B1987" s="560">
        <v>41878</v>
      </c>
      <c r="C1987" s="567"/>
    </row>
    <row r="1988" spans="1:3" ht="13.5">
      <c r="A1988" s="559" t="s">
        <v>4549</v>
      </c>
      <c r="B1988" s="560">
        <v>41878</v>
      </c>
      <c r="C1988" s="567"/>
    </row>
    <row r="1989" spans="1:3" ht="13.5">
      <c r="A1989" s="559" t="s">
        <v>4550</v>
      </c>
      <c r="B1989" s="560">
        <v>41878</v>
      </c>
      <c r="C1989" s="567"/>
    </row>
    <row r="1990" spans="1:3" ht="13.5">
      <c r="A1990" s="559" t="s">
        <v>4551</v>
      </c>
      <c r="B1990" s="560">
        <v>41878</v>
      </c>
      <c r="C1990" s="567"/>
    </row>
    <row r="1991" spans="1:3" ht="13.5">
      <c r="A1991" s="559" t="s">
        <v>4552</v>
      </c>
      <c r="B1991" s="560">
        <v>41878</v>
      </c>
      <c r="C1991" s="567"/>
    </row>
    <row r="1992" spans="1:3" ht="13.5">
      <c r="A1992" s="559" t="s">
        <v>4553</v>
      </c>
      <c r="B1992" s="560">
        <v>41878</v>
      </c>
      <c r="C1992" s="567"/>
    </row>
    <row r="1993" spans="1:3" ht="13.5">
      <c r="A1993" s="559" t="s">
        <v>4554</v>
      </c>
      <c r="B1993" s="560">
        <v>41878</v>
      </c>
      <c r="C1993" s="567"/>
    </row>
    <row r="1994" spans="1:3" ht="13.5">
      <c r="A1994" s="559" t="s">
        <v>4555</v>
      </c>
      <c r="B1994" s="560">
        <v>41878</v>
      </c>
      <c r="C1994" s="567"/>
    </row>
    <row r="1995" spans="1:3" ht="13.5">
      <c r="A1995" s="559" t="s">
        <v>4556</v>
      </c>
      <c r="B1995" s="560">
        <v>41878</v>
      </c>
      <c r="C1995" s="567"/>
    </row>
    <row r="1996" spans="1:3" ht="13.5">
      <c r="A1996" s="559" t="s">
        <v>4557</v>
      </c>
      <c r="B1996" s="560">
        <v>41878</v>
      </c>
      <c r="C1996" s="567"/>
    </row>
    <row r="1997" spans="1:3" ht="13.5">
      <c r="A1997" s="559" t="s">
        <v>4558</v>
      </c>
      <c r="B1997" s="560">
        <v>41878</v>
      </c>
      <c r="C1997" s="567"/>
    </row>
    <row r="1998" spans="1:3" ht="13.5">
      <c r="A1998" s="559" t="s">
        <v>4559</v>
      </c>
      <c r="B1998" s="560">
        <v>41878</v>
      </c>
      <c r="C1998" s="567">
        <v>123</v>
      </c>
    </row>
    <row r="1999" spans="1:3" ht="13.5">
      <c r="A1999" s="559" t="s">
        <v>4560</v>
      </c>
      <c r="B1999" s="560">
        <v>41878</v>
      </c>
      <c r="C1999" s="567">
        <v>53</v>
      </c>
    </row>
    <row r="2000" spans="1:3" ht="13.5">
      <c r="A2000" s="559" t="s">
        <v>4561</v>
      </c>
      <c r="B2000" s="560">
        <v>41878</v>
      </c>
      <c r="C2000" s="567"/>
    </row>
    <row r="2001" spans="1:3" ht="13.5">
      <c r="A2001" s="559" t="s">
        <v>4562</v>
      </c>
      <c r="B2001" s="560">
        <v>41878</v>
      </c>
      <c r="C2001" s="567"/>
    </row>
    <row r="2002" spans="1:3" ht="13.5">
      <c r="A2002" s="559" t="s">
        <v>4563</v>
      </c>
      <c r="B2002" s="560">
        <v>41878</v>
      </c>
      <c r="C2002" s="567"/>
    </row>
    <row r="2003" spans="1:3" ht="13.5">
      <c r="A2003" s="559" t="s">
        <v>4564</v>
      </c>
      <c r="B2003" s="560">
        <v>41878</v>
      </c>
      <c r="C2003" s="567"/>
    </row>
    <row r="2004" spans="1:3" ht="13.5">
      <c r="A2004" s="559" t="s">
        <v>4565</v>
      </c>
      <c r="B2004" s="560">
        <v>41878</v>
      </c>
      <c r="C2004" s="567"/>
    </row>
    <row r="2005" spans="1:3" ht="13.5">
      <c r="A2005" s="559" t="s">
        <v>4566</v>
      </c>
      <c r="B2005" s="560">
        <v>41878</v>
      </c>
      <c r="C2005" s="567"/>
    </row>
    <row r="2006" spans="1:3" ht="13.5">
      <c r="A2006" s="559" t="s">
        <v>4567</v>
      </c>
      <c r="B2006" s="560">
        <v>41878</v>
      </c>
      <c r="C2006" s="567"/>
    </row>
    <row r="2007" spans="1:3" ht="13.5">
      <c r="A2007" s="559" t="s">
        <v>4568</v>
      </c>
      <c r="B2007" s="560">
        <v>41878</v>
      </c>
      <c r="C2007" s="567"/>
    </row>
    <row r="2008" spans="1:3" ht="13.5">
      <c r="A2008" s="559" t="s">
        <v>4569</v>
      </c>
      <c r="B2008" s="560">
        <v>41878</v>
      </c>
      <c r="C2008" s="567"/>
    </row>
    <row r="2009" spans="1:3" ht="13.5">
      <c r="A2009" s="559" t="s">
        <v>4570</v>
      </c>
      <c r="B2009" s="560">
        <v>41878</v>
      </c>
      <c r="C2009" s="567">
        <v>124</v>
      </c>
    </row>
    <row r="2010" spans="1:3" ht="13.5">
      <c r="A2010" s="559" t="s">
        <v>4571</v>
      </c>
      <c r="B2010" s="560">
        <v>41878</v>
      </c>
      <c r="C2010" s="567"/>
    </row>
    <row r="2011" spans="1:3" ht="13.5">
      <c r="A2011" s="559" t="s">
        <v>4572</v>
      </c>
      <c r="B2011" s="560">
        <v>41878</v>
      </c>
      <c r="C2011" s="567"/>
    </row>
    <row r="2012" spans="1:3" ht="13.5">
      <c r="A2012" s="559" t="s">
        <v>4573</v>
      </c>
      <c r="B2012" s="560">
        <v>41878</v>
      </c>
      <c r="C2012" s="567"/>
    </row>
    <row r="2013" spans="1:3" ht="13.5">
      <c r="A2013" s="559" t="s">
        <v>4574</v>
      </c>
      <c r="B2013" s="560">
        <v>41878</v>
      </c>
      <c r="C2013" s="567"/>
    </row>
    <row r="2014" spans="1:3" ht="13.5">
      <c r="A2014" s="559" t="s">
        <v>4575</v>
      </c>
      <c r="B2014" s="560">
        <v>41878</v>
      </c>
      <c r="C2014" s="567"/>
    </row>
    <row r="2015" spans="1:3" ht="13.5">
      <c r="A2015" s="559" t="s">
        <v>4576</v>
      </c>
      <c r="B2015" s="560">
        <v>41878</v>
      </c>
      <c r="C2015" s="567"/>
    </row>
    <row r="2016" spans="1:3" ht="13.5">
      <c r="A2016" s="559" t="s">
        <v>4577</v>
      </c>
      <c r="B2016" s="560">
        <v>41878</v>
      </c>
      <c r="C2016" s="567"/>
    </row>
    <row r="2017" spans="1:3" ht="13.5">
      <c r="A2017" s="559" t="s">
        <v>4578</v>
      </c>
      <c r="B2017" s="560">
        <v>41878</v>
      </c>
      <c r="C2017" s="567"/>
    </row>
    <row r="2018" spans="1:3" ht="13.5">
      <c r="A2018" s="559" t="s">
        <v>4579</v>
      </c>
      <c r="B2018" s="560">
        <v>41878</v>
      </c>
      <c r="C2018" s="567"/>
    </row>
    <row r="2019" spans="1:3" ht="13.5">
      <c r="A2019" s="559" t="s">
        <v>4580</v>
      </c>
      <c r="B2019" s="560">
        <v>41878</v>
      </c>
      <c r="C2019" s="567">
        <v>200</v>
      </c>
    </row>
    <row r="2020" spans="1:3" ht="13.5">
      <c r="A2020" s="559" t="s">
        <v>4581</v>
      </c>
      <c r="B2020" s="560">
        <v>41878</v>
      </c>
      <c r="C2020" s="567">
        <v>199</v>
      </c>
    </row>
    <row r="2021" spans="1:3" ht="13.5">
      <c r="A2021" s="559" t="s">
        <v>4582</v>
      </c>
      <c r="B2021" s="560">
        <v>41878</v>
      </c>
      <c r="C2021" s="567">
        <v>151</v>
      </c>
    </row>
    <row r="2022" spans="1:3" ht="13.5">
      <c r="A2022" s="559" t="s">
        <v>4583</v>
      </c>
      <c r="B2022" s="560">
        <v>41878</v>
      </c>
      <c r="C2022" s="567"/>
    </row>
    <row r="2023" spans="1:3" ht="13.5">
      <c r="A2023" s="559" t="s">
        <v>4584</v>
      </c>
      <c r="B2023" s="560">
        <v>41878</v>
      </c>
      <c r="C2023" s="567"/>
    </row>
    <row r="2024" spans="1:3" ht="13.5">
      <c r="A2024" s="559" t="s">
        <v>4585</v>
      </c>
      <c r="B2024" s="560">
        <v>41878</v>
      </c>
      <c r="C2024" s="567"/>
    </row>
    <row r="2025" spans="1:3" ht="13.5">
      <c r="A2025" s="559" t="s">
        <v>4586</v>
      </c>
      <c r="B2025" s="560">
        <v>41878</v>
      </c>
      <c r="C2025" s="567"/>
    </row>
    <row r="2026" spans="1:3" ht="13.5">
      <c r="A2026" s="559" t="s">
        <v>4587</v>
      </c>
      <c r="B2026" s="560">
        <v>41878</v>
      </c>
      <c r="C2026" s="567"/>
    </row>
    <row r="2027" spans="1:3" ht="13.5">
      <c r="A2027" s="559" t="s">
        <v>4588</v>
      </c>
      <c r="B2027" s="560">
        <v>41878</v>
      </c>
      <c r="C2027" s="567"/>
    </row>
    <row r="2028" spans="1:3" ht="13.5">
      <c r="A2028" s="559" t="s">
        <v>4589</v>
      </c>
      <c r="B2028" s="560">
        <v>41878</v>
      </c>
      <c r="C2028" s="567"/>
    </row>
    <row r="2029" spans="1:3" ht="13.5">
      <c r="A2029" s="559" t="s">
        <v>4590</v>
      </c>
      <c r="B2029" s="560">
        <v>41879</v>
      </c>
      <c r="C2029" s="567"/>
    </row>
    <row r="2030" spans="1:3" ht="13.5">
      <c r="A2030" s="559" t="s">
        <v>4591</v>
      </c>
      <c r="B2030" s="560">
        <v>41879</v>
      </c>
      <c r="C2030" s="567"/>
    </row>
    <row r="2031" spans="1:3" ht="13.5">
      <c r="A2031" s="559" t="s">
        <v>4592</v>
      </c>
      <c r="B2031" s="560">
        <v>41879</v>
      </c>
      <c r="C2031" s="567"/>
    </row>
    <row r="2032" spans="1:3" ht="13.5">
      <c r="A2032" s="559" t="s">
        <v>4593</v>
      </c>
      <c r="B2032" s="560">
        <v>41879</v>
      </c>
      <c r="C2032" s="567"/>
    </row>
    <row r="2033" spans="1:3" ht="13.5">
      <c r="A2033" s="559" t="s">
        <v>4594</v>
      </c>
      <c r="B2033" s="560">
        <v>41879</v>
      </c>
      <c r="C2033" s="567"/>
    </row>
    <row r="2034" spans="1:3" ht="13.5">
      <c r="A2034" s="559" t="s">
        <v>4595</v>
      </c>
      <c r="B2034" s="560">
        <v>41879</v>
      </c>
      <c r="C2034" s="567"/>
    </row>
    <row r="2035" spans="1:3" ht="13.5">
      <c r="A2035" s="559" t="s">
        <v>4596</v>
      </c>
      <c r="B2035" s="560">
        <v>41879</v>
      </c>
      <c r="C2035" s="567"/>
    </row>
    <row r="2036" spans="1:3" ht="13.5">
      <c r="A2036" s="559" t="s">
        <v>4597</v>
      </c>
      <c r="B2036" s="560">
        <v>41879</v>
      </c>
      <c r="C2036" s="567"/>
    </row>
    <row r="2037" spans="1:3" ht="13.5">
      <c r="A2037" s="559" t="s">
        <v>4598</v>
      </c>
      <c r="B2037" s="560">
        <v>41879</v>
      </c>
      <c r="C2037" s="567">
        <v>100</v>
      </c>
    </row>
    <row r="2038" spans="1:3" ht="13.5">
      <c r="A2038" s="559" t="s">
        <v>4599</v>
      </c>
      <c r="B2038" s="560">
        <v>41879</v>
      </c>
      <c r="C2038" s="567"/>
    </row>
    <row r="2039" spans="1:3" ht="13.5">
      <c r="A2039" s="559" t="s">
        <v>4600</v>
      </c>
      <c r="B2039" s="560">
        <v>41879</v>
      </c>
      <c r="C2039" s="567"/>
    </row>
    <row r="2040" spans="1:3" ht="13.5">
      <c r="A2040" s="559" t="s">
        <v>4601</v>
      </c>
      <c r="B2040" s="560">
        <v>41879</v>
      </c>
      <c r="C2040" s="567"/>
    </row>
    <row r="2041" spans="1:3" ht="13.5">
      <c r="A2041" s="559" t="s">
        <v>4602</v>
      </c>
      <c r="B2041" s="560">
        <v>41879</v>
      </c>
      <c r="C2041" s="567"/>
    </row>
    <row r="2042" spans="1:3" ht="13.5">
      <c r="A2042" s="559" t="s">
        <v>4603</v>
      </c>
      <c r="B2042" s="560">
        <v>41879</v>
      </c>
      <c r="C2042" s="567"/>
    </row>
    <row r="2043" spans="1:3" ht="13.5">
      <c r="A2043" s="559" t="s">
        <v>4604</v>
      </c>
      <c r="B2043" s="560">
        <v>41879</v>
      </c>
      <c r="C2043" s="567"/>
    </row>
    <row r="2044" spans="1:3" ht="13.5">
      <c r="A2044" s="559" t="s">
        <v>4605</v>
      </c>
      <c r="B2044" s="560">
        <v>41879</v>
      </c>
      <c r="C2044" s="567"/>
    </row>
    <row r="2045" spans="1:3" ht="13.5">
      <c r="A2045" s="559" t="s">
        <v>4606</v>
      </c>
      <c r="B2045" s="560">
        <v>41879</v>
      </c>
      <c r="C2045" s="567"/>
    </row>
    <row r="2046" spans="1:3" ht="13.5">
      <c r="A2046" s="559" t="s">
        <v>4607</v>
      </c>
      <c r="B2046" s="560">
        <v>41879</v>
      </c>
      <c r="C2046" s="567"/>
    </row>
    <row r="2047" spans="1:3" ht="13.5">
      <c r="A2047" s="559" t="s">
        <v>4608</v>
      </c>
      <c r="B2047" s="560">
        <v>41879</v>
      </c>
      <c r="C2047" s="567"/>
    </row>
    <row r="2048" spans="1:3" ht="13.5">
      <c r="A2048" s="559" t="s">
        <v>4609</v>
      </c>
      <c r="B2048" s="560">
        <v>41879</v>
      </c>
      <c r="C2048" s="567">
        <v>100</v>
      </c>
    </row>
    <row r="2049" spans="1:3" ht="13.5">
      <c r="A2049" s="559" t="s">
        <v>4610</v>
      </c>
      <c r="B2049" s="560">
        <v>41879</v>
      </c>
      <c r="C2049" s="567"/>
    </row>
    <row r="2050" spans="1:3" ht="13.5">
      <c r="A2050" s="559" t="s">
        <v>4611</v>
      </c>
      <c r="B2050" s="560">
        <v>41879</v>
      </c>
      <c r="C2050" s="567"/>
    </row>
    <row r="2051" spans="1:3" ht="13.5">
      <c r="A2051" s="559" t="s">
        <v>4612</v>
      </c>
      <c r="B2051" s="560">
        <v>41879</v>
      </c>
      <c r="C2051" s="567"/>
    </row>
    <row r="2052" spans="1:3" ht="13.5">
      <c r="A2052" s="559" t="s">
        <v>4613</v>
      </c>
      <c r="B2052" s="560">
        <v>41879</v>
      </c>
      <c r="C2052" s="567"/>
    </row>
    <row r="2053" spans="1:3" ht="13.5">
      <c r="A2053" s="559" t="s">
        <v>4614</v>
      </c>
      <c r="B2053" s="560">
        <v>41879</v>
      </c>
      <c r="C2053" s="567"/>
    </row>
    <row r="2054" spans="1:3" ht="13.5">
      <c r="A2054" s="559" t="s">
        <v>4615</v>
      </c>
      <c r="B2054" s="560">
        <v>41879</v>
      </c>
      <c r="C2054" s="567"/>
    </row>
    <row r="2055" spans="1:3" ht="13.5">
      <c r="A2055" s="559" t="s">
        <v>4616</v>
      </c>
      <c r="B2055" s="560">
        <v>41879</v>
      </c>
      <c r="C2055" s="567"/>
    </row>
    <row r="2056" spans="1:3" ht="13.5">
      <c r="A2056" s="559" t="s">
        <v>4617</v>
      </c>
      <c r="B2056" s="560">
        <v>41879</v>
      </c>
      <c r="C2056" s="567"/>
    </row>
    <row r="2057" spans="1:3" ht="13.5">
      <c r="A2057" s="559" t="s">
        <v>4618</v>
      </c>
      <c r="B2057" s="560">
        <v>41879</v>
      </c>
      <c r="C2057" s="567"/>
    </row>
    <row r="2058" spans="1:3" ht="13.5">
      <c r="A2058" s="559" t="s">
        <v>4619</v>
      </c>
      <c r="B2058" s="560">
        <v>41879</v>
      </c>
      <c r="C2058" s="567"/>
    </row>
    <row r="2059" spans="1:3" ht="13.5">
      <c r="A2059" s="559" t="s">
        <v>4620</v>
      </c>
      <c r="B2059" s="560">
        <v>41879</v>
      </c>
      <c r="C2059" s="567">
        <v>100</v>
      </c>
    </row>
    <row r="2060" spans="1:3" ht="13.5">
      <c r="A2060" s="559" t="s">
        <v>4621</v>
      </c>
      <c r="B2060" s="560">
        <v>41879</v>
      </c>
      <c r="C2060" s="567"/>
    </row>
    <row r="2061" spans="1:3" ht="13.5">
      <c r="A2061" s="559" t="s">
        <v>4622</v>
      </c>
      <c r="B2061" s="560">
        <v>41879</v>
      </c>
      <c r="C2061" s="567"/>
    </row>
    <row r="2062" spans="1:3" ht="13.5">
      <c r="A2062" s="559" t="s">
        <v>4628</v>
      </c>
      <c r="B2062" s="560">
        <v>41883</v>
      </c>
      <c r="C2062" s="567"/>
    </row>
    <row r="2063" spans="1:3" ht="13.5">
      <c r="A2063" s="559" t="s">
        <v>4629</v>
      </c>
      <c r="B2063" s="560">
        <v>41883</v>
      </c>
      <c r="C2063" s="567"/>
    </row>
    <row r="2064" spans="1:3" ht="13.5">
      <c r="A2064" s="559" t="s">
        <v>4630</v>
      </c>
      <c r="B2064" s="560">
        <v>41883</v>
      </c>
      <c r="C2064" s="567">
        <v>23</v>
      </c>
    </row>
    <row r="2065" spans="1:3" ht="13.5">
      <c r="A2065" s="559" t="s">
        <v>4631</v>
      </c>
      <c r="B2065" s="560">
        <v>41883</v>
      </c>
      <c r="C2065" s="567">
        <v>17</v>
      </c>
    </row>
    <row r="2066" spans="1:3" ht="13.5">
      <c r="A2066" s="559" t="s">
        <v>4632</v>
      </c>
      <c r="B2066" s="560">
        <v>41883</v>
      </c>
      <c r="C2066" s="567"/>
    </row>
    <row r="2067" spans="1:3" ht="13.5">
      <c r="A2067" s="559" t="s">
        <v>4633</v>
      </c>
      <c r="B2067" s="560">
        <v>41883</v>
      </c>
      <c r="C2067" s="567"/>
    </row>
    <row r="2068" spans="1:3" ht="13.5">
      <c r="A2068" s="559" t="s">
        <v>4634</v>
      </c>
      <c r="B2068" s="560">
        <v>41883</v>
      </c>
      <c r="C2068" s="567"/>
    </row>
    <row r="2069" spans="1:3" ht="13.5">
      <c r="A2069" s="559" t="s">
        <v>4635</v>
      </c>
      <c r="B2069" s="560">
        <v>41883</v>
      </c>
      <c r="C2069" s="567"/>
    </row>
    <row r="2070" spans="1:3" ht="13.5">
      <c r="A2070" s="559" t="s">
        <v>4636</v>
      </c>
      <c r="B2070" s="560">
        <v>41883</v>
      </c>
      <c r="C2070" s="567"/>
    </row>
    <row r="2071" spans="1:3" ht="13.5">
      <c r="A2071" s="559" t="s">
        <v>4637</v>
      </c>
      <c r="B2071" s="560">
        <v>41883</v>
      </c>
      <c r="C2071" s="567"/>
    </row>
    <row r="2072" spans="1:3" ht="13.5">
      <c r="A2072" s="559" t="s">
        <v>4638</v>
      </c>
      <c r="B2072" s="560">
        <v>41883</v>
      </c>
      <c r="C2072" s="567"/>
    </row>
    <row r="2073" spans="1:3" ht="13.5">
      <c r="A2073" s="559" t="s">
        <v>4639</v>
      </c>
      <c r="B2073" s="560">
        <v>41883</v>
      </c>
      <c r="C2073" s="567"/>
    </row>
    <row r="2074" spans="1:3" ht="13.5">
      <c r="A2074" s="559" t="s">
        <v>4640</v>
      </c>
      <c r="B2074" s="560">
        <v>41883</v>
      </c>
      <c r="C2074" s="567">
        <v>8</v>
      </c>
    </row>
    <row r="2075" spans="1:3" ht="13.5">
      <c r="A2075" s="559" t="s">
        <v>4641</v>
      </c>
      <c r="B2075" s="560">
        <v>41883</v>
      </c>
      <c r="C2075" s="567">
        <v>14</v>
      </c>
    </row>
    <row r="2076" spans="1:3" ht="13.5">
      <c r="A2076" s="559" t="s">
        <v>4642</v>
      </c>
      <c r="B2076" s="560">
        <v>41883</v>
      </c>
      <c r="C2076" s="567"/>
    </row>
    <row r="2077" spans="1:3" ht="13.5">
      <c r="A2077" s="559" t="s">
        <v>4643</v>
      </c>
      <c r="B2077" s="560">
        <v>41883</v>
      </c>
      <c r="C2077" s="567"/>
    </row>
    <row r="2078" spans="1:3" ht="13.5">
      <c r="A2078" s="559" t="s">
        <v>4644</v>
      </c>
      <c r="B2078" s="560">
        <v>41883</v>
      </c>
      <c r="C2078" s="567"/>
    </row>
    <row r="2079" spans="1:3" ht="13.5">
      <c r="A2079" s="559" t="s">
        <v>4645</v>
      </c>
      <c r="B2079" s="560">
        <v>41883</v>
      </c>
      <c r="C2079" s="567"/>
    </row>
    <row r="2080" spans="1:3" ht="13.5">
      <c r="A2080" s="559" t="s">
        <v>4646</v>
      </c>
      <c r="B2080" s="560">
        <v>41883</v>
      </c>
      <c r="C2080" s="567"/>
    </row>
    <row r="2081" spans="1:3" ht="13.5">
      <c r="A2081" s="559" t="s">
        <v>4647</v>
      </c>
      <c r="B2081" s="560">
        <v>41883</v>
      </c>
      <c r="C2081" s="567"/>
    </row>
    <row r="2082" spans="1:3" ht="13.5">
      <c r="A2082" s="559" t="s">
        <v>4648</v>
      </c>
      <c r="B2082" s="560">
        <v>41883</v>
      </c>
      <c r="C2082" s="567"/>
    </row>
    <row r="2083" spans="1:3" ht="13.5">
      <c r="A2083" s="559" t="s">
        <v>4649</v>
      </c>
      <c r="B2083" s="560">
        <v>41883</v>
      </c>
      <c r="C2083" s="567"/>
    </row>
    <row r="2084" spans="1:3" ht="13.5">
      <c r="A2084" s="559" t="s">
        <v>4650</v>
      </c>
      <c r="B2084" s="560">
        <v>41883</v>
      </c>
      <c r="C2084" s="567"/>
    </row>
    <row r="2085" spans="1:3" ht="13.5">
      <c r="A2085" s="559" t="s">
        <v>4651</v>
      </c>
      <c r="B2085" s="560">
        <v>41883</v>
      </c>
      <c r="C2085" s="567">
        <v>360</v>
      </c>
    </row>
    <row r="2086" spans="1:3" ht="13.5">
      <c r="A2086" s="559" t="s">
        <v>4652</v>
      </c>
      <c r="B2086" s="560">
        <v>41883</v>
      </c>
      <c r="C2086" s="567">
        <v>73</v>
      </c>
    </row>
    <row r="2087" spans="1:3" ht="13.5">
      <c r="A2087" s="559" t="s">
        <v>4653</v>
      </c>
      <c r="B2087" s="560">
        <v>41883</v>
      </c>
      <c r="C2087" s="567">
        <v>28</v>
      </c>
    </row>
    <row r="2088" spans="1:3" ht="13.5">
      <c r="A2088" s="559" t="s">
        <v>4654</v>
      </c>
      <c r="B2088" s="560">
        <v>41883</v>
      </c>
      <c r="C2088" s="567"/>
    </row>
    <row r="2089" spans="1:3" ht="13.5">
      <c r="A2089" s="559" t="s">
        <v>4655</v>
      </c>
      <c r="B2089" s="560">
        <v>41883</v>
      </c>
      <c r="C2089" s="567"/>
    </row>
    <row r="2090" spans="1:3" ht="13.5">
      <c r="A2090" s="559" t="s">
        <v>4656</v>
      </c>
      <c r="B2090" s="560">
        <v>41883</v>
      </c>
      <c r="C2090" s="567"/>
    </row>
    <row r="2091" spans="1:3" ht="13.5">
      <c r="A2091" s="559" t="s">
        <v>4657</v>
      </c>
      <c r="B2091" s="560">
        <v>41883</v>
      </c>
      <c r="C2091" s="567"/>
    </row>
    <row r="2092" spans="1:3" ht="13.5">
      <c r="A2092" s="559" t="s">
        <v>4658</v>
      </c>
      <c r="B2092" s="560">
        <v>41883</v>
      </c>
      <c r="C2092" s="567"/>
    </row>
    <row r="2093" spans="1:3" ht="13.5">
      <c r="A2093" s="559" t="s">
        <v>4659</v>
      </c>
      <c r="B2093" s="560">
        <v>41883</v>
      </c>
      <c r="C2093" s="567"/>
    </row>
    <row r="2094" spans="1:3" ht="13.5">
      <c r="A2094" s="559" t="s">
        <v>4660</v>
      </c>
      <c r="B2094" s="560">
        <v>41883</v>
      </c>
      <c r="C2094" s="567"/>
    </row>
    <row r="2095" spans="1:3" ht="13.5">
      <c r="A2095" s="559" t="s">
        <v>4661</v>
      </c>
      <c r="B2095" s="560">
        <v>41883</v>
      </c>
      <c r="C2095" s="567">
        <v>250</v>
      </c>
    </row>
    <row r="2096" spans="1:3" ht="13.5">
      <c r="A2096" s="559" t="s">
        <v>4662</v>
      </c>
      <c r="B2096" s="560">
        <v>41883</v>
      </c>
      <c r="C2096" s="567"/>
    </row>
    <row r="2097" spans="1:3" ht="13.5">
      <c r="A2097" s="559" t="s">
        <v>4663</v>
      </c>
      <c r="B2097" s="560">
        <v>41883</v>
      </c>
      <c r="C2097" s="567"/>
    </row>
    <row r="2098" spans="1:3" ht="13.5">
      <c r="A2098" s="559" t="s">
        <v>4664</v>
      </c>
      <c r="B2098" s="560">
        <v>41883</v>
      </c>
      <c r="C2098" s="567"/>
    </row>
    <row r="2099" spans="1:3" ht="13.5">
      <c r="A2099" s="559" t="s">
        <v>4665</v>
      </c>
      <c r="B2099" s="560">
        <v>41883</v>
      </c>
      <c r="C2099" s="567"/>
    </row>
    <row r="2100" spans="1:3" ht="13.5">
      <c r="A2100" s="559" t="s">
        <v>4666</v>
      </c>
      <c r="B2100" s="560">
        <v>41883</v>
      </c>
      <c r="C2100" s="567"/>
    </row>
    <row r="2101" spans="1:3" ht="13.5">
      <c r="A2101" s="559" t="s">
        <v>4667</v>
      </c>
      <c r="B2101" s="560">
        <v>41883</v>
      </c>
      <c r="C2101" s="567"/>
    </row>
    <row r="2102" spans="1:3" ht="13.5">
      <c r="A2102" s="559" t="s">
        <v>4668</v>
      </c>
      <c r="B2102" s="560">
        <v>41883</v>
      </c>
      <c r="C2102" s="567"/>
    </row>
    <row r="2103" spans="1:3" ht="13.5">
      <c r="A2103" s="559" t="s">
        <v>4669</v>
      </c>
      <c r="B2103" s="560">
        <v>41883</v>
      </c>
      <c r="C2103" s="567"/>
    </row>
    <row r="2104" spans="1:3" ht="13.5">
      <c r="A2104" s="559" t="s">
        <v>4670</v>
      </c>
      <c r="B2104" s="560">
        <v>41883</v>
      </c>
      <c r="C2104" s="567"/>
    </row>
    <row r="2105" spans="1:3" ht="13.5">
      <c r="A2105" s="559" t="s">
        <v>4671</v>
      </c>
      <c r="B2105" s="560">
        <v>41883</v>
      </c>
      <c r="C2105" s="567"/>
    </row>
    <row r="2106" spans="1:3" ht="13.5">
      <c r="A2106" s="559" t="s">
        <v>4672</v>
      </c>
      <c r="B2106" s="560">
        <v>41883</v>
      </c>
      <c r="C2106" s="567"/>
    </row>
    <row r="2107" spans="1:3" ht="13.5">
      <c r="A2107" s="559" t="s">
        <v>4673</v>
      </c>
      <c r="B2107" s="560">
        <v>41883</v>
      </c>
      <c r="C2107" s="567"/>
    </row>
    <row r="2108" spans="1:3" ht="13.5">
      <c r="A2108" s="559" t="s">
        <v>4674</v>
      </c>
      <c r="B2108" s="560">
        <v>41883</v>
      </c>
      <c r="C2108" s="567">
        <v>93</v>
      </c>
    </row>
    <row r="2109" spans="1:3" ht="13.5">
      <c r="A2109" s="559" t="s">
        <v>4675</v>
      </c>
      <c r="B2109" s="560">
        <v>41883</v>
      </c>
      <c r="C2109" s="567">
        <v>48</v>
      </c>
    </row>
    <row r="2110" spans="1:3" ht="13.5">
      <c r="A2110" s="559" t="s">
        <v>4676</v>
      </c>
      <c r="B2110" s="560">
        <v>41883</v>
      </c>
      <c r="C2110" s="567"/>
    </row>
    <row r="2111" spans="1:3" ht="13.5">
      <c r="A2111" s="559" t="s">
        <v>4677</v>
      </c>
      <c r="B2111" s="560">
        <v>41883</v>
      </c>
      <c r="C2111" s="567"/>
    </row>
    <row r="2112" spans="1:3" ht="13.5">
      <c r="A2112" s="559" t="s">
        <v>4678</v>
      </c>
      <c r="B2112" s="560">
        <v>41883</v>
      </c>
      <c r="C2112" s="567"/>
    </row>
    <row r="2113" spans="1:3" ht="13.5">
      <c r="A2113" s="559" t="s">
        <v>4679</v>
      </c>
      <c r="B2113" s="560">
        <v>41883</v>
      </c>
      <c r="C2113" s="567"/>
    </row>
    <row r="2114" spans="1:3" ht="13.5">
      <c r="A2114" s="559" t="s">
        <v>4680</v>
      </c>
      <c r="B2114" s="560">
        <v>41883</v>
      </c>
      <c r="C2114" s="567"/>
    </row>
    <row r="2115" spans="1:3" ht="13.5">
      <c r="A2115" s="559" t="s">
        <v>4681</v>
      </c>
      <c r="B2115" s="560">
        <v>41883</v>
      </c>
      <c r="C2115" s="567"/>
    </row>
    <row r="2116" spans="1:3" ht="13.5">
      <c r="A2116" s="559" t="s">
        <v>4682</v>
      </c>
      <c r="B2116" s="560">
        <v>41883</v>
      </c>
      <c r="C2116" s="567"/>
    </row>
    <row r="2117" spans="1:3" ht="13.5">
      <c r="A2117" s="559" t="s">
        <v>4683</v>
      </c>
      <c r="B2117" s="560">
        <v>41883</v>
      </c>
      <c r="C2117" s="567"/>
    </row>
    <row r="2118" spans="1:3" ht="13.5">
      <c r="A2118" s="559" t="s">
        <v>4684</v>
      </c>
      <c r="B2118" s="560">
        <v>41883</v>
      </c>
      <c r="C2118" s="567">
        <v>243</v>
      </c>
    </row>
    <row r="2119" spans="1:3" ht="13.5">
      <c r="A2119" s="559" t="s">
        <v>4685</v>
      </c>
      <c r="B2119" s="560">
        <v>41883</v>
      </c>
      <c r="C2119" s="567">
        <v>61</v>
      </c>
    </row>
    <row r="2120" spans="1:3" ht="13.5">
      <c r="A2120" s="559" t="s">
        <v>4686</v>
      </c>
      <c r="B2120" s="560">
        <v>41883</v>
      </c>
      <c r="C2120" s="567">
        <v>51</v>
      </c>
    </row>
    <row r="2121" spans="1:3" ht="13.5">
      <c r="A2121" s="559" t="s">
        <v>4687</v>
      </c>
      <c r="B2121" s="560">
        <v>41883</v>
      </c>
      <c r="C2121" s="567"/>
    </row>
    <row r="2122" spans="1:3" ht="13.5">
      <c r="A2122" s="559" t="s">
        <v>4688</v>
      </c>
      <c r="B2122" s="560">
        <v>41883</v>
      </c>
      <c r="C2122" s="567"/>
    </row>
    <row r="2123" spans="1:3" ht="13.5">
      <c r="A2123" s="559" t="s">
        <v>4689</v>
      </c>
      <c r="B2123" s="560">
        <v>41883</v>
      </c>
      <c r="C2123" s="567"/>
    </row>
    <row r="2124" spans="1:3" ht="13.5">
      <c r="A2124" s="559" t="s">
        <v>4690</v>
      </c>
      <c r="B2124" s="560">
        <v>41883</v>
      </c>
      <c r="C2124" s="567"/>
    </row>
    <row r="2125" spans="1:3" ht="13.5">
      <c r="A2125" s="559" t="s">
        <v>4691</v>
      </c>
      <c r="B2125" s="560">
        <v>41883</v>
      </c>
      <c r="C2125" s="567"/>
    </row>
    <row r="2126" spans="1:3" ht="13.5">
      <c r="A2126" s="559" t="s">
        <v>4692</v>
      </c>
      <c r="B2126" s="560">
        <v>41883</v>
      </c>
      <c r="C2126" s="567"/>
    </row>
    <row r="2127" spans="1:3" ht="13.5">
      <c r="A2127" s="559" t="s">
        <v>4693</v>
      </c>
      <c r="B2127" s="560">
        <v>41883</v>
      </c>
      <c r="C2127" s="567"/>
    </row>
    <row r="2128" spans="1:3" ht="13.5">
      <c r="A2128" s="559" t="s">
        <v>4694</v>
      </c>
      <c r="B2128" s="560">
        <v>41883</v>
      </c>
      <c r="C2128" s="567"/>
    </row>
    <row r="2129" spans="1:3" ht="13.5">
      <c r="A2129" s="559" t="s">
        <v>4695</v>
      </c>
      <c r="B2129" s="560">
        <v>41883</v>
      </c>
      <c r="C2129" s="567">
        <v>202</v>
      </c>
    </row>
    <row r="2130" spans="1:3" ht="13.5">
      <c r="A2130" s="559" t="s">
        <v>4696</v>
      </c>
      <c r="B2130" s="560">
        <v>41883</v>
      </c>
      <c r="C2130" s="567">
        <v>48</v>
      </c>
    </row>
    <row r="2131" spans="1:3" ht="13.5">
      <c r="A2131" s="559" t="s">
        <v>4697</v>
      </c>
      <c r="B2131" s="560">
        <v>41883</v>
      </c>
      <c r="C2131" s="567">
        <v>49</v>
      </c>
    </row>
    <row r="2132" spans="1:3" ht="13.5">
      <c r="A2132" s="559" t="s">
        <v>4698</v>
      </c>
      <c r="B2132" s="560">
        <v>41883</v>
      </c>
      <c r="C2132" s="567"/>
    </row>
    <row r="2133" spans="1:3" ht="13.5">
      <c r="A2133" s="559" t="s">
        <v>4699</v>
      </c>
      <c r="B2133" s="560">
        <v>41883</v>
      </c>
      <c r="C2133" s="567"/>
    </row>
    <row r="2134" spans="1:3" ht="13.5">
      <c r="A2134" s="559" t="s">
        <v>4700</v>
      </c>
      <c r="B2134" s="560">
        <v>41883</v>
      </c>
      <c r="C2134" s="567"/>
    </row>
    <row r="2135" spans="1:3" ht="13.5">
      <c r="A2135" s="559" t="s">
        <v>4701</v>
      </c>
      <c r="B2135" s="560">
        <v>41883</v>
      </c>
      <c r="C2135" s="567"/>
    </row>
    <row r="2136" spans="1:3" ht="13.5">
      <c r="A2136" s="559" t="s">
        <v>4702</v>
      </c>
      <c r="B2136" s="560">
        <v>41883</v>
      </c>
      <c r="C2136" s="567"/>
    </row>
    <row r="2137" spans="1:3" ht="13.5">
      <c r="A2137" s="559" t="s">
        <v>4703</v>
      </c>
      <c r="B2137" s="560">
        <v>41883</v>
      </c>
      <c r="C2137" s="567"/>
    </row>
    <row r="2138" spans="1:3" ht="13.5">
      <c r="A2138" s="559" t="s">
        <v>4704</v>
      </c>
      <c r="B2138" s="560">
        <v>41883</v>
      </c>
      <c r="C2138" s="567"/>
    </row>
    <row r="2139" spans="1:3" ht="13.5">
      <c r="A2139" s="559" t="s">
        <v>4705</v>
      </c>
      <c r="B2139" s="560">
        <v>41883</v>
      </c>
      <c r="C2139" s="567"/>
    </row>
    <row r="2140" spans="1:3" ht="13.5">
      <c r="A2140" s="559" t="s">
        <v>4706</v>
      </c>
      <c r="B2140" s="560">
        <v>41883</v>
      </c>
      <c r="C2140" s="567">
        <v>300</v>
      </c>
    </row>
    <row r="2141" spans="1:3" ht="13.5">
      <c r="A2141" s="559" t="s">
        <v>4707</v>
      </c>
      <c r="B2141" s="560">
        <v>41883</v>
      </c>
      <c r="C2141" s="567">
        <v>200</v>
      </c>
    </row>
    <row r="2142" spans="1:3" ht="13.5">
      <c r="A2142" s="559" t="s">
        <v>4708</v>
      </c>
      <c r="B2142" s="560">
        <v>41883</v>
      </c>
      <c r="C2142" s="567">
        <v>100</v>
      </c>
    </row>
    <row r="2143" spans="1:3" ht="13.5">
      <c r="A2143" s="559" t="s">
        <v>4709</v>
      </c>
      <c r="B2143" s="560">
        <v>41883</v>
      </c>
      <c r="C2143" s="567"/>
    </row>
    <row r="2144" spans="1:3" ht="13.5">
      <c r="A2144" s="559" t="s">
        <v>4710</v>
      </c>
      <c r="B2144" s="560">
        <v>41883</v>
      </c>
      <c r="C2144" s="567"/>
    </row>
    <row r="2145" spans="1:3" ht="13.5">
      <c r="A2145" s="559" t="s">
        <v>4711</v>
      </c>
      <c r="B2145" s="560">
        <v>41883</v>
      </c>
      <c r="C2145" s="567"/>
    </row>
    <row r="2146" spans="1:3" ht="13.5">
      <c r="A2146" s="559" t="s">
        <v>4712</v>
      </c>
      <c r="B2146" s="560">
        <v>41883</v>
      </c>
      <c r="C2146" s="567"/>
    </row>
    <row r="2147" spans="1:3" ht="13.5">
      <c r="A2147" s="559" t="s">
        <v>4713</v>
      </c>
      <c r="B2147" s="560">
        <v>41883</v>
      </c>
      <c r="C2147" s="567"/>
    </row>
    <row r="2148" spans="1:3" ht="13.5">
      <c r="A2148" s="559" t="s">
        <v>4714</v>
      </c>
      <c r="B2148" s="560">
        <v>41883</v>
      </c>
      <c r="C2148" s="567"/>
    </row>
    <row r="2149" spans="1:3" ht="13.5">
      <c r="A2149" s="559" t="s">
        <v>4715</v>
      </c>
      <c r="B2149" s="560">
        <v>41883</v>
      </c>
      <c r="C2149" s="567"/>
    </row>
    <row r="2150" spans="1:3" ht="13.5">
      <c r="A2150" s="559" t="s">
        <v>4716</v>
      </c>
      <c r="B2150" s="560">
        <v>41883</v>
      </c>
      <c r="C2150" s="567"/>
    </row>
    <row r="2151" spans="1:3" ht="13.5">
      <c r="A2151" s="559" t="s">
        <v>4717</v>
      </c>
      <c r="B2151" s="560">
        <v>41883</v>
      </c>
      <c r="C2151" s="567">
        <v>300</v>
      </c>
    </row>
    <row r="2152" spans="1:3" ht="13.5">
      <c r="A2152" s="559" t="s">
        <v>4718</v>
      </c>
      <c r="B2152" s="560">
        <v>41883</v>
      </c>
      <c r="C2152" s="567">
        <v>70</v>
      </c>
    </row>
    <row r="2153" spans="1:3" ht="13.5">
      <c r="A2153" s="559" t="s">
        <v>4719</v>
      </c>
      <c r="B2153" s="560">
        <v>41883</v>
      </c>
      <c r="C2153" s="567">
        <v>30</v>
      </c>
    </row>
    <row r="2154" spans="1:3" ht="13.5">
      <c r="A2154" s="559" t="s">
        <v>4720</v>
      </c>
      <c r="B2154" s="560">
        <v>41883</v>
      </c>
      <c r="C2154" s="567"/>
    </row>
    <row r="2155" spans="1:3" ht="13.5">
      <c r="A2155" s="559" t="s">
        <v>4721</v>
      </c>
      <c r="B2155" s="560">
        <v>41883</v>
      </c>
      <c r="C2155" s="567"/>
    </row>
    <row r="2156" spans="1:3" ht="13.5">
      <c r="A2156" s="559" t="s">
        <v>4722</v>
      </c>
      <c r="B2156" s="560">
        <v>41883</v>
      </c>
      <c r="C2156" s="567"/>
    </row>
    <row r="2157" spans="1:3" ht="13.5">
      <c r="A2157" s="559" t="s">
        <v>4723</v>
      </c>
      <c r="B2157" s="560">
        <v>41883</v>
      </c>
      <c r="C2157" s="567"/>
    </row>
    <row r="2158" spans="1:3" ht="13.5">
      <c r="A2158" s="559" t="s">
        <v>4724</v>
      </c>
      <c r="B2158" s="560">
        <v>41883</v>
      </c>
      <c r="C2158" s="567"/>
    </row>
    <row r="2159" spans="1:3" ht="13.5">
      <c r="A2159" s="559" t="s">
        <v>4725</v>
      </c>
      <c r="B2159" s="560">
        <v>41883</v>
      </c>
      <c r="C2159" s="567"/>
    </row>
    <row r="2160" spans="1:3" ht="13.5">
      <c r="A2160" s="559" t="s">
        <v>4726</v>
      </c>
      <c r="B2160" s="560">
        <v>41883</v>
      </c>
      <c r="C2160" s="567"/>
    </row>
    <row r="2161" spans="1:3" ht="13.5">
      <c r="A2161" s="559" t="s">
        <v>4727</v>
      </c>
      <c r="B2161" s="560">
        <v>41884</v>
      </c>
      <c r="C2161" s="567"/>
    </row>
    <row r="2162" spans="1:3" ht="13.5">
      <c r="A2162" s="559" t="s">
        <v>4728</v>
      </c>
      <c r="B2162" s="560">
        <v>41884</v>
      </c>
      <c r="C2162" s="567"/>
    </row>
    <row r="2163" spans="1:3" ht="13.5">
      <c r="A2163" s="559" t="s">
        <v>4729</v>
      </c>
      <c r="B2163" s="560">
        <v>41884</v>
      </c>
      <c r="C2163" s="567">
        <v>160</v>
      </c>
    </row>
    <row r="2164" spans="1:3" ht="13.5">
      <c r="A2164" s="559" t="s">
        <v>4730</v>
      </c>
      <c r="B2164" s="560">
        <v>41884</v>
      </c>
      <c r="C2164" s="567">
        <v>98</v>
      </c>
    </row>
    <row r="2165" spans="1:3" ht="13.5">
      <c r="A2165" s="559" t="s">
        <v>4731</v>
      </c>
      <c r="B2165" s="560">
        <v>41884</v>
      </c>
      <c r="C2165" s="567"/>
    </row>
    <row r="2166" spans="1:3" ht="13.5">
      <c r="A2166" s="559" t="s">
        <v>4732</v>
      </c>
      <c r="B2166" s="560">
        <v>41884</v>
      </c>
      <c r="C2166" s="567"/>
    </row>
    <row r="2167" spans="1:3" ht="13.5">
      <c r="A2167" s="559" t="s">
        <v>4733</v>
      </c>
      <c r="B2167" s="560">
        <v>41884</v>
      </c>
      <c r="C2167" s="567"/>
    </row>
    <row r="2168" spans="1:3" ht="13.5">
      <c r="A2168" s="559" t="s">
        <v>4734</v>
      </c>
      <c r="B2168" s="560">
        <v>41884</v>
      </c>
      <c r="C2168" s="567"/>
    </row>
    <row r="2169" spans="1:3" ht="13.5">
      <c r="A2169" s="559" t="s">
        <v>4735</v>
      </c>
      <c r="B2169" s="560">
        <v>41884</v>
      </c>
      <c r="C2169" s="567"/>
    </row>
    <row r="2170" spans="1:3" ht="13.5">
      <c r="A2170" s="559" t="s">
        <v>4736</v>
      </c>
      <c r="B2170" s="560">
        <v>41884</v>
      </c>
      <c r="C2170" s="567"/>
    </row>
    <row r="2171" spans="1:3" ht="13.5">
      <c r="A2171" s="559" t="s">
        <v>4737</v>
      </c>
      <c r="B2171" s="560">
        <v>41884</v>
      </c>
      <c r="C2171" s="567"/>
    </row>
    <row r="2172" spans="1:3" ht="13.5">
      <c r="A2172" s="559" t="s">
        <v>4738</v>
      </c>
      <c r="B2172" s="560">
        <v>41884</v>
      </c>
      <c r="C2172" s="567"/>
    </row>
    <row r="2173" spans="1:3" ht="13.5">
      <c r="A2173" s="559" t="s">
        <v>4739</v>
      </c>
      <c r="B2173" s="560">
        <v>41884</v>
      </c>
      <c r="C2173" s="567"/>
    </row>
    <row r="2174" spans="1:3" ht="13.5">
      <c r="A2174" s="559" t="s">
        <v>4740</v>
      </c>
      <c r="B2174" s="560">
        <v>41884</v>
      </c>
      <c r="C2174" s="567">
        <v>119</v>
      </c>
    </row>
    <row r="2175" spans="1:3" ht="13.5">
      <c r="A2175" s="559" t="s">
        <v>4741</v>
      </c>
      <c r="B2175" s="560">
        <v>41884</v>
      </c>
      <c r="C2175" s="567">
        <v>87</v>
      </c>
    </row>
    <row r="2176" spans="1:3" ht="13.5">
      <c r="A2176" s="559" t="s">
        <v>4742</v>
      </c>
      <c r="B2176" s="560">
        <v>41884</v>
      </c>
      <c r="C2176" s="567"/>
    </row>
    <row r="2177" spans="1:3" ht="13.5">
      <c r="A2177" s="559" t="s">
        <v>4743</v>
      </c>
      <c r="B2177" s="560">
        <v>41884</v>
      </c>
      <c r="C2177" s="567"/>
    </row>
    <row r="2178" spans="1:3" ht="13.5">
      <c r="A2178" s="559" t="s">
        <v>4744</v>
      </c>
      <c r="B2178" s="560">
        <v>41884</v>
      </c>
      <c r="C2178" s="567"/>
    </row>
    <row r="2179" spans="1:3" ht="13.5">
      <c r="A2179" s="559" t="s">
        <v>4745</v>
      </c>
      <c r="B2179" s="560">
        <v>41884</v>
      </c>
      <c r="C2179" s="567"/>
    </row>
    <row r="2180" spans="1:3" ht="13.5">
      <c r="A2180" s="559" t="s">
        <v>4746</v>
      </c>
      <c r="B2180" s="560">
        <v>41884</v>
      </c>
      <c r="C2180" s="567"/>
    </row>
    <row r="2181" spans="1:3" ht="13.5">
      <c r="A2181" s="559" t="s">
        <v>4747</v>
      </c>
      <c r="B2181" s="560">
        <v>41884</v>
      </c>
      <c r="C2181" s="567"/>
    </row>
    <row r="2182" spans="1:3" ht="13.5">
      <c r="A2182" s="559" t="s">
        <v>4748</v>
      </c>
      <c r="B2182" s="560">
        <v>41884</v>
      </c>
      <c r="C2182" s="567"/>
    </row>
    <row r="2183" spans="1:3" ht="13.5">
      <c r="A2183" s="559" t="s">
        <v>4749</v>
      </c>
      <c r="B2183" s="560">
        <v>41884</v>
      </c>
      <c r="C2183" s="567"/>
    </row>
    <row r="2184" spans="1:3" ht="13.5">
      <c r="A2184" s="559" t="s">
        <v>4750</v>
      </c>
      <c r="B2184" s="560">
        <v>41884</v>
      </c>
      <c r="C2184" s="567"/>
    </row>
    <row r="2185" spans="1:3" ht="13.5">
      <c r="A2185" s="559" t="s">
        <v>4751</v>
      </c>
      <c r="B2185" s="560">
        <v>41884</v>
      </c>
      <c r="C2185" s="567">
        <v>165</v>
      </c>
    </row>
    <row r="2186" spans="1:3" ht="13.5">
      <c r="A2186" s="559" t="s">
        <v>4752</v>
      </c>
      <c r="B2186" s="560">
        <v>41884</v>
      </c>
      <c r="C2186" s="567">
        <v>87</v>
      </c>
    </row>
    <row r="2187" spans="1:3" ht="13.5">
      <c r="A2187" s="559" t="s">
        <v>4753</v>
      </c>
      <c r="B2187" s="560">
        <v>41884</v>
      </c>
      <c r="C2187" s="567"/>
    </row>
    <row r="2188" spans="1:3" ht="13.5">
      <c r="A2188" s="559" t="s">
        <v>4754</v>
      </c>
      <c r="B2188" s="560">
        <v>41884</v>
      </c>
      <c r="C2188" s="567"/>
    </row>
    <row r="2189" spans="1:3" ht="13.5">
      <c r="A2189" s="559" t="s">
        <v>4755</v>
      </c>
      <c r="B2189" s="560">
        <v>41884</v>
      </c>
      <c r="C2189" s="567"/>
    </row>
    <row r="2190" spans="1:3" ht="13.5">
      <c r="A2190" s="559" t="s">
        <v>4756</v>
      </c>
      <c r="B2190" s="560">
        <v>41884</v>
      </c>
      <c r="C2190" s="567"/>
    </row>
    <row r="2191" spans="1:3" ht="13.5">
      <c r="A2191" s="559" t="s">
        <v>4757</v>
      </c>
      <c r="B2191" s="560">
        <v>41884</v>
      </c>
      <c r="C2191" s="567"/>
    </row>
    <row r="2192" spans="1:3" ht="13.5">
      <c r="A2192" s="559" t="s">
        <v>4758</v>
      </c>
      <c r="B2192" s="560">
        <v>41884</v>
      </c>
      <c r="C2192" s="567"/>
    </row>
    <row r="2193" spans="1:3" ht="13.5">
      <c r="A2193" s="559" t="s">
        <v>4759</v>
      </c>
      <c r="B2193" s="560">
        <v>41884</v>
      </c>
      <c r="C2193" s="567"/>
    </row>
    <row r="2194" spans="1:3" ht="13.5">
      <c r="A2194" s="559" t="s">
        <v>4760</v>
      </c>
      <c r="B2194" s="560">
        <v>41884</v>
      </c>
      <c r="C2194" s="567"/>
    </row>
    <row r="2195" spans="1:3" ht="13.5">
      <c r="A2195" s="559" t="s">
        <v>4761</v>
      </c>
      <c r="B2195" s="560">
        <v>41884</v>
      </c>
      <c r="C2195" s="567">
        <v>64</v>
      </c>
    </row>
    <row r="2196" spans="1:3" ht="13.5">
      <c r="A2196" s="559" t="s">
        <v>4762</v>
      </c>
      <c r="B2196" s="560">
        <v>41884</v>
      </c>
      <c r="C2196" s="567">
        <v>45</v>
      </c>
    </row>
    <row r="2197" spans="1:3" ht="13.5">
      <c r="A2197" s="559" t="s">
        <v>4763</v>
      </c>
      <c r="B2197" s="560">
        <v>41884</v>
      </c>
      <c r="C2197" s="567">
        <v>49</v>
      </c>
    </row>
    <row r="2198" spans="1:3" ht="13.5">
      <c r="A2198" s="559" t="s">
        <v>4764</v>
      </c>
      <c r="B2198" s="560">
        <v>41884</v>
      </c>
      <c r="C2198" s="567"/>
    </row>
    <row r="2199" spans="1:3" ht="13.5">
      <c r="A2199" s="559" t="s">
        <v>4765</v>
      </c>
      <c r="B2199" s="560">
        <v>41884</v>
      </c>
      <c r="C2199" s="567"/>
    </row>
    <row r="2200" spans="1:3" ht="13.5">
      <c r="A2200" s="559" t="s">
        <v>4766</v>
      </c>
      <c r="B2200" s="560">
        <v>41884</v>
      </c>
      <c r="C2200" s="567"/>
    </row>
    <row r="2201" spans="1:3" ht="13.5">
      <c r="A2201" s="559" t="s">
        <v>4767</v>
      </c>
      <c r="B2201" s="560">
        <v>41884</v>
      </c>
      <c r="C2201" s="567"/>
    </row>
    <row r="2202" spans="1:3" ht="13.5">
      <c r="A2202" s="559" t="s">
        <v>4768</v>
      </c>
      <c r="B2202" s="560">
        <v>41884</v>
      </c>
      <c r="C2202" s="567"/>
    </row>
    <row r="2203" spans="1:3" ht="13.5">
      <c r="A2203" s="559" t="s">
        <v>4769</v>
      </c>
      <c r="B2203" s="560">
        <v>41884</v>
      </c>
      <c r="C2203" s="567"/>
    </row>
    <row r="2204" spans="1:3" ht="13.5">
      <c r="A2204" s="559" t="s">
        <v>4770</v>
      </c>
      <c r="B2204" s="560">
        <v>41884</v>
      </c>
      <c r="C2204" s="567"/>
    </row>
    <row r="2205" spans="1:3" ht="13.5">
      <c r="A2205" s="559" t="s">
        <v>4771</v>
      </c>
      <c r="B2205" s="560">
        <v>41884</v>
      </c>
      <c r="C2205" s="567"/>
    </row>
    <row r="2206" spans="1:3" ht="13.5">
      <c r="A2206" s="559" t="s">
        <v>4772</v>
      </c>
      <c r="B2206" s="560">
        <v>41884</v>
      </c>
      <c r="C2206" s="567">
        <v>91</v>
      </c>
    </row>
    <row r="2207" spans="1:3" ht="13.5">
      <c r="A2207" s="559" t="s">
        <v>4773</v>
      </c>
      <c r="B2207" s="560">
        <v>41884</v>
      </c>
      <c r="C2207" s="567">
        <v>114</v>
      </c>
    </row>
    <row r="2208" spans="1:3" ht="13.5">
      <c r="A2208" s="559" t="s">
        <v>4774</v>
      </c>
      <c r="B2208" s="560">
        <v>41884</v>
      </c>
      <c r="C2208" s="567">
        <v>61</v>
      </c>
    </row>
    <row r="2209" spans="1:3" ht="13.5">
      <c r="A2209" s="559" t="s">
        <v>4775</v>
      </c>
      <c r="B2209" s="560">
        <v>41884</v>
      </c>
      <c r="C2209" s="567"/>
    </row>
    <row r="2210" spans="1:3" ht="13.5">
      <c r="A2210" s="559" t="s">
        <v>4776</v>
      </c>
      <c r="B2210" s="560">
        <v>41884</v>
      </c>
      <c r="C2210" s="567"/>
    </row>
    <row r="2211" spans="1:3" ht="13.5">
      <c r="A2211" s="559" t="s">
        <v>4777</v>
      </c>
      <c r="B2211" s="560">
        <v>41884</v>
      </c>
      <c r="C2211" s="567"/>
    </row>
    <row r="2212" spans="1:3" ht="13.5">
      <c r="A2212" s="559" t="s">
        <v>4778</v>
      </c>
      <c r="B2212" s="560">
        <v>41884</v>
      </c>
      <c r="C2212" s="567"/>
    </row>
    <row r="2213" spans="1:3" ht="13.5">
      <c r="A2213" s="559" t="s">
        <v>4779</v>
      </c>
      <c r="B2213" s="560">
        <v>41884</v>
      </c>
      <c r="C2213" s="567"/>
    </row>
    <row r="2214" spans="1:3" ht="13.5">
      <c r="A2214" s="559" t="s">
        <v>4780</v>
      </c>
      <c r="B2214" s="560">
        <v>41884</v>
      </c>
      <c r="C2214" s="567"/>
    </row>
    <row r="2215" spans="1:3" ht="13.5">
      <c r="A2215" s="559" t="s">
        <v>4781</v>
      </c>
      <c r="B2215" s="560">
        <v>41884</v>
      </c>
      <c r="C2215" s="567"/>
    </row>
    <row r="2216" spans="1:3" ht="13.5">
      <c r="A2216" s="559" t="s">
        <v>4782</v>
      </c>
      <c r="B2216" s="560">
        <v>41884</v>
      </c>
      <c r="C2216" s="567"/>
    </row>
    <row r="2217" spans="1:3" ht="13.5">
      <c r="A2217" s="559" t="s">
        <v>4783</v>
      </c>
      <c r="B2217" s="560">
        <v>41884</v>
      </c>
      <c r="C2217" s="567">
        <v>162</v>
      </c>
    </row>
    <row r="2218" spans="1:3" ht="13.5">
      <c r="A2218" s="559" t="s">
        <v>4784</v>
      </c>
      <c r="B2218" s="560">
        <v>41884</v>
      </c>
      <c r="C2218" s="567">
        <v>100</v>
      </c>
    </row>
    <row r="2219" spans="1:3" ht="13.5">
      <c r="A2219" s="559" t="s">
        <v>4785</v>
      </c>
      <c r="B2219" s="560">
        <v>41884</v>
      </c>
      <c r="C2219" s="567">
        <v>51</v>
      </c>
    </row>
    <row r="2220" spans="1:3" ht="13.5">
      <c r="A2220" s="559" t="s">
        <v>4786</v>
      </c>
      <c r="B2220" s="560">
        <v>41884</v>
      </c>
      <c r="C2220" s="567"/>
    </row>
    <row r="2221" spans="1:3" ht="13.5">
      <c r="A2221" s="559" t="s">
        <v>4787</v>
      </c>
      <c r="B2221" s="560">
        <v>41884</v>
      </c>
      <c r="C2221" s="567"/>
    </row>
    <row r="2222" spans="1:3" ht="13.5">
      <c r="A2222" s="559" t="s">
        <v>4788</v>
      </c>
      <c r="B2222" s="560">
        <v>41884</v>
      </c>
      <c r="C2222" s="567"/>
    </row>
    <row r="2223" spans="1:3" ht="13.5">
      <c r="A2223" s="559" t="s">
        <v>4789</v>
      </c>
      <c r="B2223" s="560">
        <v>41884</v>
      </c>
      <c r="C2223" s="567"/>
    </row>
    <row r="2224" spans="1:3" ht="13.5">
      <c r="A2224" s="559" t="s">
        <v>4790</v>
      </c>
      <c r="B2224" s="560">
        <v>41884</v>
      </c>
      <c r="C2224" s="567"/>
    </row>
    <row r="2225" spans="1:3" ht="13.5">
      <c r="A2225" s="559" t="s">
        <v>4791</v>
      </c>
      <c r="B2225" s="560">
        <v>41884</v>
      </c>
      <c r="C2225" s="567"/>
    </row>
    <row r="2226" spans="1:3" ht="13.5">
      <c r="A2226" s="559" t="s">
        <v>4792</v>
      </c>
      <c r="B2226" s="560">
        <v>41884</v>
      </c>
      <c r="C2226" s="567"/>
    </row>
    <row r="2227" spans="1:3" ht="13.5">
      <c r="A2227" s="559" t="s">
        <v>4793</v>
      </c>
      <c r="B2227" s="560">
        <v>41884</v>
      </c>
      <c r="C2227" s="567"/>
    </row>
    <row r="2228" spans="1:3" ht="13.5">
      <c r="A2228" s="559" t="s">
        <v>4794</v>
      </c>
      <c r="B2228" s="560">
        <v>41884</v>
      </c>
      <c r="C2228" s="567">
        <v>40</v>
      </c>
    </row>
    <row r="2229" spans="1:3" ht="13.5">
      <c r="A2229" s="559" t="s">
        <v>4795</v>
      </c>
      <c r="B2229" s="560">
        <v>41884</v>
      </c>
      <c r="C2229" s="567">
        <v>57</v>
      </c>
    </row>
    <row r="2230" spans="1:3" ht="13.5">
      <c r="A2230" s="559" t="s">
        <v>4796</v>
      </c>
      <c r="B2230" s="560">
        <v>41884</v>
      </c>
      <c r="C2230" s="567">
        <v>47</v>
      </c>
    </row>
    <row r="2231" spans="1:3" ht="13.5">
      <c r="A2231" s="559" t="s">
        <v>4797</v>
      </c>
      <c r="B2231" s="560">
        <v>41884</v>
      </c>
      <c r="C2231" s="567"/>
    </row>
    <row r="2232" spans="1:3" ht="13.5">
      <c r="A2232" s="559" t="s">
        <v>4798</v>
      </c>
      <c r="B2232" s="560">
        <v>41884</v>
      </c>
      <c r="C2232" s="567"/>
    </row>
    <row r="2233" spans="1:3" ht="13.5">
      <c r="A2233" s="559" t="s">
        <v>4799</v>
      </c>
      <c r="B2233" s="560">
        <v>41884</v>
      </c>
      <c r="C2233" s="567"/>
    </row>
    <row r="2234" spans="1:3" ht="13.5">
      <c r="A2234" s="559" t="s">
        <v>4800</v>
      </c>
      <c r="B2234" s="560">
        <v>41884</v>
      </c>
      <c r="C2234" s="567"/>
    </row>
    <row r="2235" spans="1:3" ht="13.5">
      <c r="A2235" s="559" t="s">
        <v>4801</v>
      </c>
      <c r="B2235" s="560">
        <v>41884</v>
      </c>
      <c r="C2235" s="567"/>
    </row>
    <row r="2236" spans="1:3" ht="13.5">
      <c r="A2236" s="559" t="s">
        <v>4802</v>
      </c>
      <c r="B2236" s="560">
        <v>41884</v>
      </c>
      <c r="C2236" s="567"/>
    </row>
    <row r="2237" spans="1:3" ht="13.5">
      <c r="A2237" s="559" t="s">
        <v>4803</v>
      </c>
      <c r="B2237" s="560">
        <v>41884</v>
      </c>
      <c r="C2237" s="567"/>
    </row>
    <row r="2238" spans="1:3" ht="13.5">
      <c r="A2238" s="559" t="s">
        <v>4804</v>
      </c>
      <c r="B2238" s="560">
        <v>41884</v>
      </c>
      <c r="C2238" s="567"/>
    </row>
    <row r="2239" spans="1:3" ht="13.5">
      <c r="A2239" s="559" t="s">
        <v>4805</v>
      </c>
      <c r="B2239" s="560">
        <v>41884</v>
      </c>
      <c r="C2239" s="567">
        <v>125</v>
      </c>
    </row>
    <row r="2240" spans="1:3" ht="13.5">
      <c r="A2240" s="559" t="s">
        <v>4806</v>
      </c>
      <c r="B2240" s="560">
        <v>41884</v>
      </c>
      <c r="C2240" s="567"/>
    </row>
    <row r="2241" spans="1:3" ht="13.5">
      <c r="A2241" s="559" t="s">
        <v>4807</v>
      </c>
      <c r="B2241" s="560">
        <v>41884</v>
      </c>
      <c r="C2241" s="567"/>
    </row>
    <row r="2242" spans="1:3" ht="13.5">
      <c r="A2242" s="559" t="s">
        <v>4808</v>
      </c>
      <c r="B2242" s="560">
        <v>41884</v>
      </c>
      <c r="C2242" s="567"/>
    </row>
    <row r="2243" spans="1:3" ht="13.5">
      <c r="A2243" s="559" t="s">
        <v>4809</v>
      </c>
      <c r="B2243" s="560">
        <v>41884</v>
      </c>
      <c r="C2243" s="567"/>
    </row>
    <row r="2244" spans="1:3" ht="13.5">
      <c r="A2244" s="559" t="s">
        <v>4810</v>
      </c>
      <c r="B2244" s="560">
        <v>41884</v>
      </c>
      <c r="C2244" s="567"/>
    </row>
    <row r="2245" spans="1:3" ht="13.5">
      <c r="A2245" s="559" t="s">
        <v>4811</v>
      </c>
      <c r="B2245" s="560">
        <v>41884</v>
      </c>
      <c r="C2245" s="567"/>
    </row>
    <row r="2246" spans="1:3" ht="13.5">
      <c r="A2246" s="559" t="s">
        <v>4812</v>
      </c>
      <c r="B2246" s="560">
        <v>41884</v>
      </c>
      <c r="C2246" s="567"/>
    </row>
    <row r="2247" spans="1:3" ht="13.5">
      <c r="A2247" s="559" t="s">
        <v>4813</v>
      </c>
      <c r="B2247" s="560">
        <v>41884</v>
      </c>
      <c r="C2247" s="567"/>
    </row>
    <row r="2248" spans="1:3" ht="13.5">
      <c r="A2248" s="559" t="s">
        <v>4814</v>
      </c>
      <c r="B2248" s="560">
        <v>41884</v>
      </c>
      <c r="C2248" s="567"/>
    </row>
    <row r="2249" spans="1:3" ht="13.5">
      <c r="A2249" s="559" t="s">
        <v>4815</v>
      </c>
      <c r="B2249" s="560">
        <v>41884</v>
      </c>
      <c r="C2249" s="567"/>
    </row>
    <row r="2250" spans="1:3" ht="13.5">
      <c r="A2250" s="559" t="s">
        <v>4816</v>
      </c>
      <c r="B2250" s="560">
        <v>41884</v>
      </c>
      <c r="C2250" s="567">
        <v>135</v>
      </c>
    </row>
    <row r="2251" spans="1:3" ht="13.5">
      <c r="A2251" s="559" t="s">
        <v>4817</v>
      </c>
      <c r="B2251" s="560">
        <v>41884</v>
      </c>
      <c r="C2251" s="567"/>
    </row>
    <row r="2252" spans="1:3" ht="13.5">
      <c r="A2252" s="559" t="s">
        <v>4818</v>
      </c>
      <c r="B2252" s="560">
        <v>41884</v>
      </c>
      <c r="C2252" s="567"/>
    </row>
    <row r="2253" spans="1:3" ht="13.5">
      <c r="A2253" s="559" t="s">
        <v>4819</v>
      </c>
      <c r="B2253" s="560">
        <v>41884</v>
      </c>
      <c r="C2253" s="567"/>
    </row>
    <row r="2254" spans="1:3" ht="13.5">
      <c r="A2254" s="559" t="s">
        <v>4820</v>
      </c>
      <c r="B2254" s="560">
        <v>41884</v>
      </c>
      <c r="C2254" s="567"/>
    </row>
    <row r="2255" spans="1:3" ht="13.5">
      <c r="A2255" s="559" t="s">
        <v>4821</v>
      </c>
      <c r="B2255" s="560">
        <v>41884</v>
      </c>
      <c r="C2255" s="567"/>
    </row>
    <row r="2256" spans="1:3" ht="13.5">
      <c r="A2256" s="559" t="s">
        <v>4822</v>
      </c>
      <c r="B2256" s="560">
        <v>41884</v>
      </c>
      <c r="C2256" s="567"/>
    </row>
    <row r="2257" spans="1:3" ht="13.5">
      <c r="A2257" s="559" t="s">
        <v>4823</v>
      </c>
      <c r="B2257" s="560">
        <v>41884</v>
      </c>
      <c r="C2257" s="567"/>
    </row>
    <row r="2258" spans="1:3" ht="13.5">
      <c r="A2258" s="559" t="s">
        <v>4824</v>
      </c>
      <c r="B2258" s="560">
        <v>41884</v>
      </c>
      <c r="C2258" s="567"/>
    </row>
    <row r="2259" spans="1:3" ht="13.5">
      <c r="A2259" s="559" t="s">
        <v>4825</v>
      </c>
      <c r="B2259" s="560">
        <v>41884</v>
      </c>
      <c r="C2259" s="567"/>
    </row>
    <row r="2260" spans="1:3" ht="13.5">
      <c r="A2260" s="559" t="s">
        <v>4826</v>
      </c>
      <c r="B2260" s="560">
        <v>41884</v>
      </c>
      <c r="C2260" s="567"/>
    </row>
    <row r="2261" spans="1:3" ht="13.5">
      <c r="A2261" s="559" t="s">
        <v>4827</v>
      </c>
      <c r="B2261" s="560">
        <v>41884</v>
      </c>
      <c r="C2261" s="567"/>
    </row>
    <row r="2262" spans="1:3" ht="13.5">
      <c r="A2262" s="559" t="s">
        <v>4828</v>
      </c>
      <c r="B2262" s="560">
        <v>41884</v>
      </c>
      <c r="C2262" s="567">
        <v>70</v>
      </c>
    </row>
    <row r="2263" spans="1:3" ht="13.5">
      <c r="A2263" s="559" t="s">
        <v>4829</v>
      </c>
      <c r="B2263" s="560">
        <v>41884</v>
      </c>
      <c r="C2263" s="567">
        <v>100</v>
      </c>
    </row>
    <row r="2264" spans="1:3" ht="13.5">
      <c r="A2264" s="559" t="s">
        <v>4830</v>
      </c>
      <c r="B2264" s="560">
        <v>41884</v>
      </c>
      <c r="C2264" s="567"/>
    </row>
    <row r="2265" spans="1:3" ht="13.5">
      <c r="A2265" s="559" t="s">
        <v>4831</v>
      </c>
      <c r="B2265" s="560">
        <v>41884</v>
      </c>
      <c r="C2265" s="567"/>
    </row>
    <row r="2266" spans="1:3" ht="13.5">
      <c r="A2266" s="559" t="s">
        <v>4832</v>
      </c>
      <c r="B2266" s="560">
        <v>41884</v>
      </c>
      <c r="C2266" s="567"/>
    </row>
    <row r="2267" spans="1:3" ht="13.5">
      <c r="A2267" s="559" t="s">
        <v>4833</v>
      </c>
      <c r="B2267" s="560">
        <v>41884</v>
      </c>
      <c r="C2267" s="567"/>
    </row>
    <row r="2268" spans="1:3" ht="13.5">
      <c r="A2268" s="559" t="s">
        <v>4834</v>
      </c>
      <c r="B2268" s="560">
        <v>41884</v>
      </c>
      <c r="C2268" s="567"/>
    </row>
    <row r="2269" spans="1:3" ht="13.5">
      <c r="A2269" s="559" t="s">
        <v>4835</v>
      </c>
      <c r="B2269" s="560">
        <v>41884</v>
      </c>
      <c r="C2269" s="567"/>
    </row>
    <row r="2270" spans="1:3" ht="13.5">
      <c r="A2270" s="559" t="s">
        <v>4836</v>
      </c>
      <c r="B2270" s="560">
        <v>41884</v>
      </c>
      <c r="C2270" s="567"/>
    </row>
    <row r="2271" spans="1:3" ht="13.5">
      <c r="A2271" s="559" t="s">
        <v>4837</v>
      </c>
      <c r="B2271" s="560">
        <v>41884</v>
      </c>
      <c r="C2271" s="567"/>
    </row>
    <row r="2272" spans="1:3" ht="13.5">
      <c r="A2272" s="559" t="s">
        <v>4838</v>
      </c>
      <c r="B2272" s="560">
        <v>41884</v>
      </c>
      <c r="C2272" s="567"/>
    </row>
    <row r="2273" spans="1:3" ht="13.5">
      <c r="A2273" s="559" t="s">
        <v>4839</v>
      </c>
      <c r="B2273" s="560">
        <v>41884</v>
      </c>
      <c r="C2273" s="567"/>
    </row>
    <row r="2274" spans="1:3" ht="13.5">
      <c r="A2274" s="559" t="s">
        <v>4840</v>
      </c>
      <c r="B2274" s="560">
        <v>41884</v>
      </c>
      <c r="C2274" s="567"/>
    </row>
    <row r="2275" spans="1:3" ht="13.5">
      <c r="A2275" s="559" t="s">
        <v>4841</v>
      </c>
      <c r="B2275" s="560">
        <v>41884</v>
      </c>
      <c r="C2275" s="567"/>
    </row>
    <row r="2276" spans="1:3" ht="13.5">
      <c r="A2276" s="559" t="s">
        <v>4842</v>
      </c>
      <c r="B2276" s="560">
        <v>41884</v>
      </c>
      <c r="C2276" s="567"/>
    </row>
    <row r="2277" spans="1:3" ht="13.5">
      <c r="A2277" s="559" t="s">
        <v>4843</v>
      </c>
      <c r="B2277" s="560">
        <v>41884</v>
      </c>
      <c r="C2277" s="567"/>
    </row>
    <row r="2278" spans="1:3" ht="13.5">
      <c r="A2278" s="559" t="s">
        <v>4844</v>
      </c>
      <c r="B2278" s="560">
        <v>41884</v>
      </c>
      <c r="C2278" s="567"/>
    </row>
    <row r="2279" spans="1:3" ht="13.5">
      <c r="A2279" s="559" t="s">
        <v>4845</v>
      </c>
      <c r="B2279" s="560">
        <v>41884</v>
      </c>
      <c r="C2279" s="567">
        <v>20</v>
      </c>
    </row>
    <row r="2280" spans="1:3" ht="13.5">
      <c r="A2280" s="559" t="s">
        <v>4846</v>
      </c>
      <c r="B2280" s="560">
        <v>41884</v>
      </c>
      <c r="C2280" s="567"/>
    </row>
    <row r="2281" spans="1:3" ht="13.5">
      <c r="A2281" s="559" t="s">
        <v>4847</v>
      </c>
      <c r="B2281" s="560">
        <v>41884</v>
      </c>
      <c r="C2281" s="567"/>
    </row>
    <row r="2282" spans="1:3" ht="13.5">
      <c r="A2282" s="559" t="s">
        <v>4848</v>
      </c>
      <c r="B2282" s="560">
        <v>41884</v>
      </c>
      <c r="C2282" s="567"/>
    </row>
    <row r="2283" spans="1:3" ht="13.5">
      <c r="A2283" s="559" t="s">
        <v>4849</v>
      </c>
      <c r="B2283" s="560">
        <v>41884</v>
      </c>
      <c r="C2283" s="567"/>
    </row>
    <row r="2284" spans="1:3" ht="13.5">
      <c r="A2284" s="559" t="s">
        <v>4850</v>
      </c>
      <c r="B2284" s="560">
        <v>41884</v>
      </c>
      <c r="C2284" s="567"/>
    </row>
    <row r="2285" spans="1:3" ht="13.5">
      <c r="A2285" s="559" t="s">
        <v>4851</v>
      </c>
      <c r="B2285" s="560">
        <v>41884</v>
      </c>
      <c r="C2285" s="567"/>
    </row>
    <row r="2286" spans="1:3" ht="13.5">
      <c r="A2286" s="559" t="s">
        <v>4852</v>
      </c>
      <c r="B2286" s="560">
        <v>41884</v>
      </c>
      <c r="C2286" s="567"/>
    </row>
    <row r="2287" spans="1:3" ht="13.5">
      <c r="A2287" s="559" t="s">
        <v>4853</v>
      </c>
      <c r="B2287" s="560">
        <v>41884</v>
      </c>
      <c r="C2287" s="567"/>
    </row>
    <row r="2288" spans="1:3" ht="13.5">
      <c r="A2288" s="559" t="s">
        <v>4854</v>
      </c>
      <c r="B2288" s="560">
        <v>41884</v>
      </c>
      <c r="C2288" s="567"/>
    </row>
    <row r="2289" spans="1:3" ht="13.5">
      <c r="A2289" s="559" t="s">
        <v>4855</v>
      </c>
      <c r="B2289" s="560">
        <v>41884</v>
      </c>
      <c r="C2289" s="567">
        <v>30</v>
      </c>
    </row>
    <row r="2290" spans="1:3" ht="13.5">
      <c r="A2290" s="559" t="s">
        <v>4856</v>
      </c>
      <c r="B2290" s="560">
        <v>41884</v>
      </c>
      <c r="C2290" s="567"/>
    </row>
    <row r="2291" spans="1:3" ht="13.5">
      <c r="A2291" s="559" t="s">
        <v>4857</v>
      </c>
      <c r="B2291" s="560">
        <v>41884</v>
      </c>
      <c r="C2291" s="567"/>
    </row>
    <row r="2292" spans="1:3" ht="13.5">
      <c r="A2292" s="559" t="s">
        <v>4858</v>
      </c>
      <c r="B2292" s="560">
        <v>41884</v>
      </c>
      <c r="C2292" s="567"/>
    </row>
    <row r="2293" spans="1:3" ht="13.5">
      <c r="A2293" s="559" t="s">
        <v>4859</v>
      </c>
      <c r="B2293" s="560">
        <v>41884</v>
      </c>
      <c r="C2293" s="567"/>
    </row>
    <row r="2294" spans="1:3" ht="13.5">
      <c r="A2294" s="559" t="s">
        <v>4860</v>
      </c>
      <c r="B2294" s="560">
        <v>41884</v>
      </c>
      <c r="C2294" s="567"/>
    </row>
    <row r="2295" spans="1:3" ht="13.5">
      <c r="A2295" s="559" t="s">
        <v>4861</v>
      </c>
      <c r="B2295" s="560">
        <v>41884</v>
      </c>
      <c r="C2295" s="567"/>
    </row>
    <row r="2296" spans="1:3" ht="13.5">
      <c r="A2296" s="559" t="s">
        <v>4862</v>
      </c>
      <c r="B2296" s="560">
        <v>41884</v>
      </c>
      <c r="C2296" s="567"/>
    </row>
    <row r="2297" spans="1:3" ht="13.5">
      <c r="A2297" s="559" t="s">
        <v>4863</v>
      </c>
      <c r="B2297" s="560">
        <v>41884</v>
      </c>
      <c r="C2297" s="567"/>
    </row>
    <row r="2298" spans="1:3" ht="13.5">
      <c r="A2298" s="559" t="s">
        <v>4864</v>
      </c>
      <c r="B2298" s="560">
        <v>41884</v>
      </c>
      <c r="C2298" s="567"/>
    </row>
    <row r="2299" spans="1:3" ht="13.5">
      <c r="A2299" s="559" t="s">
        <v>4865</v>
      </c>
      <c r="B2299" s="560">
        <v>41884</v>
      </c>
      <c r="C2299" s="567"/>
    </row>
    <row r="2300" spans="1:3" ht="13.5">
      <c r="A2300" s="559" t="s">
        <v>4866</v>
      </c>
      <c r="B2300" s="560">
        <v>41884</v>
      </c>
      <c r="C2300" s="567">
        <v>20</v>
      </c>
    </row>
    <row r="2301" spans="1:3" ht="13.5">
      <c r="A2301" s="559" t="s">
        <v>4867</v>
      </c>
      <c r="B2301" s="560">
        <v>41884</v>
      </c>
      <c r="C2301" s="567"/>
    </row>
    <row r="2302" spans="1:3" ht="13.5">
      <c r="A2302" s="559" t="s">
        <v>4868</v>
      </c>
      <c r="B2302" s="560">
        <v>41884</v>
      </c>
      <c r="C2302" s="567"/>
    </row>
    <row r="2303" spans="1:3" ht="13.5">
      <c r="A2303" s="559" t="s">
        <v>4869</v>
      </c>
      <c r="B2303" s="560">
        <v>41884</v>
      </c>
      <c r="C2303" s="567"/>
    </row>
    <row r="2304" spans="1:3" ht="13.5">
      <c r="A2304" s="559" t="s">
        <v>4870</v>
      </c>
      <c r="B2304" s="560">
        <v>41884</v>
      </c>
      <c r="C2304" s="567">
        <v>50</v>
      </c>
    </row>
    <row r="2305" spans="1:3" ht="13.5">
      <c r="A2305" s="559" t="s">
        <v>4871</v>
      </c>
      <c r="B2305" s="560">
        <v>41884</v>
      </c>
      <c r="C2305" s="567"/>
    </row>
    <row r="2306" spans="1:3" ht="13.5">
      <c r="A2306" s="559" t="s">
        <v>4872</v>
      </c>
      <c r="B2306" s="560">
        <v>41884</v>
      </c>
      <c r="C2306" s="567"/>
    </row>
    <row r="2307" spans="1:3" ht="13.5">
      <c r="A2307" s="559" t="s">
        <v>4873</v>
      </c>
      <c r="B2307" s="560">
        <v>41884</v>
      </c>
      <c r="C2307" s="567"/>
    </row>
    <row r="2308" spans="1:3" ht="13.5">
      <c r="A2308" s="559" t="s">
        <v>4874</v>
      </c>
      <c r="B2308" s="560">
        <v>41884</v>
      </c>
      <c r="C2308" s="567"/>
    </row>
    <row r="2309" spans="1:3" ht="13.5">
      <c r="A2309" s="559" t="s">
        <v>4875</v>
      </c>
      <c r="B2309" s="560">
        <v>41884</v>
      </c>
      <c r="C2309" s="567"/>
    </row>
    <row r="2310" spans="1:3" ht="13.5">
      <c r="A2310" s="559" t="s">
        <v>4876</v>
      </c>
      <c r="B2310" s="560">
        <v>41884</v>
      </c>
      <c r="C2310" s="567"/>
    </row>
    <row r="2311" spans="1:3" ht="13.5">
      <c r="A2311" s="559" t="s">
        <v>4877</v>
      </c>
      <c r="B2311" s="560">
        <v>41884</v>
      </c>
      <c r="C2311" s="567"/>
    </row>
    <row r="2312" spans="1:3" ht="13.5">
      <c r="A2312" s="559" t="s">
        <v>4878</v>
      </c>
      <c r="B2312" s="560">
        <v>41884</v>
      </c>
      <c r="C2312" s="567"/>
    </row>
    <row r="2313" spans="1:3" ht="13.5">
      <c r="A2313" s="559" t="s">
        <v>4879</v>
      </c>
      <c r="B2313" s="560">
        <v>41884</v>
      </c>
      <c r="C2313" s="567"/>
    </row>
    <row r="2314" spans="1:3" ht="13.5">
      <c r="A2314" s="559" t="s">
        <v>4880</v>
      </c>
      <c r="B2314" s="560">
        <v>41884</v>
      </c>
      <c r="C2314" s="567"/>
    </row>
    <row r="2315" spans="1:3" ht="13.5">
      <c r="A2315" s="559" t="s">
        <v>4881</v>
      </c>
      <c r="B2315" s="560">
        <v>41884</v>
      </c>
      <c r="C2315" s="567">
        <v>20</v>
      </c>
    </row>
    <row r="2316" spans="1:3" ht="13.5">
      <c r="A2316" s="559" t="s">
        <v>4882</v>
      </c>
      <c r="B2316" s="560">
        <v>41884</v>
      </c>
      <c r="C2316" s="567"/>
    </row>
    <row r="2317" spans="1:3" ht="13.5">
      <c r="A2317" s="559" t="s">
        <v>4883</v>
      </c>
      <c r="B2317" s="560">
        <v>41884</v>
      </c>
      <c r="C2317" s="567"/>
    </row>
    <row r="2318" spans="1:3" ht="13.5">
      <c r="A2318" s="559" t="s">
        <v>4884</v>
      </c>
      <c r="B2318" s="560">
        <v>41884</v>
      </c>
      <c r="C2318" s="567"/>
    </row>
    <row r="2319" spans="1:3" ht="13.5">
      <c r="A2319" s="559" t="s">
        <v>4885</v>
      </c>
      <c r="B2319" s="560">
        <v>41884</v>
      </c>
      <c r="C2319" s="567"/>
    </row>
    <row r="2320" spans="1:3" ht="13.5">
      <c r="A2320" s="559" t="s">
        <v>4886</v>
      </c>
      <c r="B2320" s="560">
        <v>41884</v>
      </c>
      <c r="C2320" s="567"/>
    </row>
    <row r="2321" spans="1:3" ht="13.5">
      <c r="A2321" s="559" t="s">
        <v>4887</v>
      </c>
      <c r="B2321" s="560">
        <v>41884</v>
      </c>
      <c r="C2321" s="567"/>
    </row>
    <row r="2322" spans="1:3" ht="13.5">
      <c r="A2322" s="559" t="s">
        <v>4888</v>
      </c>
      <c r="B2322" s="560">
        <v>41884</v>
      </c>
      <c r="C2322" s="567"/>
    </row>
    <row r="2323" spans="1:3" ht="13.5">
      <c r="A2323" s="559" t="s">
        <v>4889</v>
      </c>
      <c r="B2323" s="560">
        <v>41884</v>
      </c>
      <c r="C2323" s="567"/>
    </row>
    <row r="2324" spans="1:3" ht="13.5">
      <c r="A2324" s="559" t="s">
        <v>4890</v>
      </c>
      <c r="B2324" s="560">
        <v>41884</v>
      </c>
      <c r="C2324" s="567"/>
    </row>
    <row r="2325" spans="1:3" ht="13.5">
      <c r="A2325" s="559" t="s">
        <v>4891</v>
      </c>
      <c r="B2325" s="560">
        <v>41884</v>
      </c>
      <c r="C2325" s="567"/>
    </row>
    <row r="2326" spans="1:3" ht="13.5">
      <c r="A2326" s="559" t="s">
        <v>4892</v>
      </c>
      <c r="B2326" s="560">
        <v>41884</v>
      </c>
      <c r="C2326" s="567">
        <v>30</v>
      </c>
    </row>
    <row r="2327" spans="1:3" ht="13.5">
      <c r="A2327" s="559" t="s">
        <v>4893</v>
      </c>
      <c r="B2327" s="560">
        <v>41884</v>
      </c>
      <c r="C2327" s="567"/>
    </row>
    <row r="2328" spans="1:3" ht="13.5">
      <c r="A2328" s="559" t="s">
        <v>4894</v>
      </c>
      <c r="B2328" s="560">
        <v>41884</v>
      </c>
      <c r="C2328" s="567"/>
    </row>
    <row r="2329" spans="1:3" ht="13.5">
      <c r="A2329" s="559" t="s">
        <v>4895</v>
      </c>
      <c r="B2329" s="560">
        <v>41884</v>
      </c>
      <c r="C2329" s="567"/>
    </row>
    <row r="2330" spans="1:3" ht="13.5">
      <c r="A2330" s="559" t="s">
        <v>4896</v>
      </c>
      <c r="B2330" s="560">
        <v>41884</v>
      </c>
      <c r="C2330" s="567"/>
    </row>
    <row r="2331" spans="1:3" ht="13.5">
      <c r="A2331" s="559" t="s">
        <v>4897</v>
      </c>
      <c r="B2331" s="560">
        <v>41884</v>
      </c>
      <c r="C2331" s="567"/>
    </row>
    <row r="2332" spans="1:3" ht="13.5">
      <c r="A2332" s="559" t="s">
        <v>4898</v>
      </c>
      <c r="B2332" s="560">
        <v>41884</v>
      </c>
      <c r="C2332" s="567"/>
    </row>
    <row r="2333" spans="1:3" ht="13.5">
      <c r="A2333" s="559" t="s">
        <v>4899</v>
      </c>
      <c r="B2333" s="560">
        <v>41884</v>
      </c>
      <c r="C2333" s="567"/>
    </row>
    <row r="2334" spans="1:3" ht="13.5">
      <c r="A2334" s="559" t="s">
        <v>4900</v>
      </c>
      <c r="B2334" s="560">
        <v>41884</v>
      </c>
      <c r="C2334" s="567"/>
    </row>
    <row r="2335" spans="1:3" ht="13.5">
      <c r="A2335" s="559" t="s">
        <v>4901</v>
      </c>
      <c r="B2335" s="560">
        <v>41884</v>
      </c>
      <c r="C2335" s="567"/>
    </row>
    <row r="2336" spans="1:3" ht="13.5">
      <c r="A2336" s="559" t="s">
        <v>4902</v>
      </c>
      <c r="B2336" s="560">
        <v>41884</v>
      </c>
      <c r="C2336" s="567"/>
    </row>
    <row r="2337" spans="1:3" ht="13.5">
      <c r="A2337" s="559" t="s">
        <v>4903</v>
      </c>
      <c r="B2337" s="560">
        <v>41884</v>
      </c>
      <c r="C2337" s="567">
        <v>100</v>
      </c>
    </row>
    <row r="2338" spans="1:3" ht="13.5">
      <c r="A2338" s="559" t="s">
        <v>4904</v>
      </c>
      <c r="B2338" s="560">
        <v>41884</v>
      </c>
      <c r="C2338" s="567"/>
    </row>
    <row r="2339" spans="1:3" ht="13.5">
      <c r="A2339" s="559" t="s">
        <v>4905</v>
      </c>
      <c r="B2339" s="560">
        <v>41884</v>
      </c>
      <c r="C2339" s="567"/>
    </row>
    <row r="2340" spans="1:3" ht="13.5">
      <c r="A2340" s="559" t="s">
        <v>4906</v>
      </c>
      <c r="B2340" s="560">
        <v>41884</v>
      </c>
      <c r="C2340" s="567"/>
    </row>
    <row r="2341" spans="1:3" ht="13.5">
      <c r="A2341" s="559" t="s">
        <v>4907</v>
      </c>
      <c r="B2341" s="560">
        <v>41884</v>
      </c>
      <c r="C2341" s="567"/>
    </row>
    <row r="2342" spans="1:3" ht="13.5">
      <c r="A2342" s="559" t="s">
        <v>4908</v>
      </c>
      <c r="B2342" s="560">
        <v>41884</v>
      </c>
      <c r="C2342" s="567"/>
    </row>
    <row r="2343" spans="1:3" ht="13.5">
      <c r="A2343" s="559" t="s">
        <v>4909</v>
      </c>
      <c r="B2343" s="560">
        <v>41884</v>
      </c>
      <c r="C2343" s="567"/>
    </row>
    <row r="2344" spans="1:3" ht="13.5">
      <c r="A2344" s="559" t="s">
        <v>4910</v>
      </c>
      <c r="B2344" s="560">
        <v>41884</v>
      </c>
      <c r="C2344" s="567"/>
    </row>
    <row r="2345" spans="1:3" ht="13.5">
      <c r="A2345" s="559" t="s">
        <v>4911</v>
      </c>
      <c r="B2345" s="560">
        <v>41884</v>
      </c>
      <c r="C2345" s="567"/>
    </row>
    <row r="2346" spans="1:3" ht="13.5">
      <c r="A2346" s="559" t="s">
        <v>4912</v>
      </c>
      <c r="B2346" s="560">
        <v>41884</v>
      </c>
      <c r="C2346" s="567"/>
    </row>
    <row r="2347" spans="1:3" ht="13.5">
      <c r="A2347" s="559" t="s">
        <v>4913</v>
      </c>
      <c r="B2347" s="560">
        <v>41884</v>
      </c>
      <c r="C2347" s="567"/>
    </row>
    <row r="2348" spans="1:3" ht="13.5">
      <c r="A2348" s="559" t="s">
        <v>4914</v>
      </c>
      <c r="B2348" s="560">
        <v>41884</v>
      </c>
      <c r="C2348" s="567"/>
    </row>
    <row r="2349" spans="1:3" ht="13.5">
      <c r="A2349" s="559" t="s">
        <v>4915</v>
      </c>
      <c r="B2349" s="560">
        <v>41884</v>
      </c>
      <c r="C2349" s="567"/>
    </row>
    <row r="2350" spans="1:3" ht="13.5">
      <c r="A2350" s="559" t="s">
        <v>4916</v>
      </c>
      <c r="B2350" s="560">
        <v>41884</v>
      </c>
      <c r="C2350" s="567">
        <v>100</v>
      </c>
    </row>
    <row r="2351" spans="1:3" ht="13.5">
      <c r="A2351" s="559" t="s">
        <v>4917</v>
      </c>
      <c r="B2351" s="560">
        <v>41884</v>
      </c>
      <c r="C2351" s="567"/>
    </row>
    <row r="2352" spans="1:3" ht="13.5">
      <c r="A2352" s="559" t="s">
        <v>4918</v>
      </c>
      <c r="B2352" s="560">
        <v>41884</v>
      </c>
      <c r="C2352" s="567"/>
    </row>
    <row r="2353" spans="1:3" ht="13.5">
      <c r="A2353" s="559" t="s">
        <v>4919</v>
      </c>
      <c r="B2353" s="560">
        <v>41884</v>
      </c>
      <c r="C2353" s="567"/>
    </row>
    <row r="2354" spans="1:3" ht="13.5">
      <c r="A2354" s="559" t="s">
        <v>4920</v>
      </c>
      <c r="B2354" s="560">
        <v>41884</v>
      </c>
      <c r="C2354" s="567"/>
    </row>
    <row r="2355" spans="1:3" ht="13.5">
      <c r="A2355" s="559" t="s">
        <v>4921</v>
      </c>
      <c r="B2355" s="560">
        <v>41884</v>
      </c>
      <c r="C2355" s="567"/>
    </row>
    <row r="2356" spans="1:3" ht="13.5">
      <c r="A2356" s="559" t="s">
        <v>4922</v>
      </c>
      <c r="B2356" s="560">
        <v>41884</v>
      </c>
      <c r="C2356" s="567"/>
    </row>
    <row r="2357" spans="1:3" ht="13.5">
      <c r="A2357" s="559" t="s">
        <v>4923</v>
      </c>
      <c r="B2357" s="560">
        <v>41884</v>
      </c>
      <c r="C2357" s="567"/>
    </row>
    <row r="2358" spans="1:3" ht="13.5">
      <c r="A2358" s="559" t="s">
        <v>4924</v>
      </c>
      <c r="B2358" s="560">
        <v>41884</v>
      </c>
      <c r="C2358" s="567"/>
    </row>
    <row r="2359" spans="1:3" ht="13.5">
      <c r="A2359" s="559" t="s">
        <v>4925</v>
      </c>
      <c r="B2359" s="560">
        <v>41884</v>
      </c>
      <c r="C2359" s="567"/>
    </row>
    <row r="2360" spans="1:3" ht="13.5">
      <c r="A2360" s="559" t="s">
        <v>4926</v>
      </c>
      <c r="B2360" s="560">
        <v>41884</v>
      </c>
      <c r="C2360" s="567"/>
    </row>
    <row r="2361" spans="1:3" ht="13.5">
      <c r="A2361" s="559" t="s">
        <v>4927</v>
      </c>
      <c r="B2361" s="560">
        <v>41884</v>
      </c>
      <c r="C2361" s="567"/>
    </row>
    <row r="2362" spans="1:3" ht="13.5">
      <c r="A2362" s="559" t="s">
        <v>4928</v>
      </c>
      <c r="B2362" s="560">
        <v>41884</v>
      </c>
      <c r="C2362" s="567"/>
    </row>
    <row r="2363" spans="1:3" ht="13.5">
      <c r="A2363" s="559" t="s">
        <v>4929</v>
      </c>
      <c r="B2363" s="560">
        <v>41884</v>
      </c>
      <c r="C2363" s="567"/>
    </row>
    <row r="2364" spans="1:3" ht="13.5">
      <c r="A2364" s="559" t="s">
        <v>4930</v>
      </c>
      <c r="B2364" s="560">
        <v>41884</v>
      </c>
      <c r="C2364" s="567">
        <v>5</v>
      </c>
    </row>
    <row r="2365" spans="1:3" ht="13.5">
      <c r="A2365" s="559" t="s">
        <v>4931</v>
      </c>
      <c r="B2365" s="560">
        <v>41884</v>
      </c>
      <c r="C2365" s="567">
        <v>4</v>
      </c>
    </row>
    <row r="2366" spans="1:3" ht="13.5">
      <c r="A2366" s="559" t="s">
        <v>4932</v>
      </c>
      <c r="B2366" s="560">
        <v>41884</v>
      </c>
      <c r="C2366" s="567">
        <v>59</v>
      </c>
    </row>
    <row r="2367" spans="1:3" ht="13.5">
      <c r="A2367" s="559" t="s">
        <v>4933</v>
      </c>
      <c r="B2367" s="560">
        <v>41884</v>
      </c>
      <c r="C2367" s="567">
        <v>2</v>
      </c>
    </row>
    <row r="2368" spans="1:3" ht="13.5">
      <c r="A2368" s="559" t="s">
        <v>4934</v>
      </c>
      <c r="B2368" s="560">
        <v>41884</v>
      </c>
      <c r="C2368" s="567">
        <v>2</v>
      </c>
    </row>
    <row r="2369" spans="1:3" ht="13.5">
      <c r="A2369" s="559" t="s">
        <v>4935</v>
      </c>
      <c r="B2369" s="560">
        <v>41884</v>
      </c>
      <c r="C2369" s="567">
        <v>9</v>
      </c>
    </row>
    <row r="2370" spans="1:3" ht="13.5">
      <c r="A2370" s="559" t="s">
        <v>4936</v>
      </c>
      <c r="B2370" s="560">
        <v>41884</v>
      </c>
      <c r="C2370" s="567"/>
    </row>
    <row r="2371" spans="1:3" ht="13.5">
      <c r="A2371" s="559" t="s">
        <v>4937</v>
      </c>
      <c r="B2371" s="560">
        <v>41884</v>
      </c>
      <c r="C2371" s="567"/>
    </row>
    <row r="2372" spans="1:3" ht="13.5">
      <c r="A2372" s="559" t="s">
        <v>4938</v>
      </c>
      <c r="B2372" s="560">
        <v>41884</v>
      </c>
      <c r="C2372" s="567"/>
    </row>
    <row r="2373" spans="1:3" ht="13.5">
      <c r="A2373" s="559" t="s">
        <v>4939</v>
      </c>
      <c r="B2373" s="560">
        <v>41884</v>
      </c>
      <c r="C2373" s="567"/>
    </row>
    <row r="2374" spans="1:3" ht="13.5">
      <c r="A2374" s="559" t="s">
        <v>4940</v>
      </c>
      <c r="B2374" s="560">
        <v>41884</v>
      </c>
      <c r="C2374" s="567"/>
    </row>
    <row r="2375" spans="1:3" ht="13.5">
      <c r="A2375" s="559" t="s">
        <v>4941</v>
      </c>
      <c r="B2375" s="560">
        <v>41884</v>
      </c>
      <c r="C2375" s="567">
        <v>2</v>
      </c>
    </row>
    <row r="2376" spans="1:3" ht="13.5">
      <c r="A2376" s="559" t="s">
        <v>4942</v>
      </c>
      <c r="B2376" s="560">
        <v>41884</v>
      </c>
      <c r="C2376" s="567">
        <v>2</v>
      </c>
    </row>
    <row r="2377" spans="1:3" ht="13.5">
      <c r="A2377" s="559" t="s">
        <v>4943</v>
      </c>
      <c r="B2377" s="560">
        <v>41884</v>
      </c>
      <c r="C2377" s="567">
        <v>60</v>
      </c>
    </row>
    <row r="2378" spans="1:3" ht="13.5">
      <c r="A2378" s="559" t="s">
        <v>4944</v>
      </c>
      <c r="B2378" s="560">
        <v>41884</v>
      </c>
      <c r="C2378" s="567">
        <v>60</v>
      </c>
    </row>
    <row r="2379" spans="1:3" ht="13.5">
      <c r="A2379" s="559" t="s">
        <v>4945</v>
      </c>
      <c r="B2379" s="560">
        <v>41884</v>
      </c>
      <c r="C2379" s="567">
        <v>20</v>
      </c>
    </row>
    <row r="2380" spans="1:3" ht="13.5">
      <c r="A2380" s="559" t="s">
        <v>4946</v>
      </c>
      <c r="B2380" s="560">
        <v>41884</v>
      </c>
      <c r="C2380" s="567">
        <v>14</v>
      </c>
    </row>
    <row r="2381" spans="1:3" ht="13.5">
      <c r="A2381" s="559" t="s">
        <v>4947</v>
      </c>
      <c r="B2381" s="560">
        <v>41884</v>
      </c>
      <c r="C2381" s="567"/>
    </row>
    <row r="2382" spans="1:3" ht="13.5">
      <c r="A2382" s="559" t="s">
        <v>4948</v>
      </c>
      <c r="B2382" s="560">
        <v>41884</v>
      </c>
      <c r="C2382" s="567"/>
    </row>
    <row r="2383" spans="1:3" ht="13.5">
      <c r="A2383" s="559" t="s">
        <v>4949</v>
      </c>
      <c r="B2383" s="560">
        <v>41884</v>
      </c>
      <c r="C2383" s="567"/>
    </row>
    <row r="2384" spans="1:3" ht="13.5">
      <c r="A2384" s="559" t="s">
        <v>4950</v>
      </c>
      <c r="B2384" s="560">
        <v>41884</v>
      </c>
      <c r="C2384" s="567"/>
    </row>
    <row r="2385" spans="1:3" ht="13.5">
      <c r="A2385" s="559" t="s">
        <v>4951</v>
      </c>
      <c r="B2385" s="560">
        <v>41884</v>
      </c>
      <c r="C2385" s="567"/>
    </row>
    <row r="2386" spans="1:3" ht="13.5">
      <c r="A2386" s="559" t="s">
        <v>4952</v>
      </c>
      <c r="B2386" s="560">
        <v>41884</v>
      </c>
      <c r="C2386" s="567">
        <v>120</v>
      </c>
    </row>
    <row r="2387" spans="1:3" ht="13.5">
      <c r="A2387" s="559" t="s">
        <v>4953</v>
      </c>
      <c r="B2387" s="560">
        <v>41884</v>
      </c>
      <c r="C2387" s="567">
        <v>31</v>
      </c>
    </row>
    <row r="2388" spans="1:3" ht="13.5">
      <c r="A2388" s="559" t="s">
        <v>4954</v>
      </c>
      <c r="B2388" s="560">
        <v>41884</v>
      </c>
      <c r="C2388" s="567">
        <v>38</v>
      </c>
    </row>
    <row r="2389" spans="1:3" ht="13.5">
      <c r="A2389" s="559" t="s">
        <v>4955</v>
      </c>
      <c r="B2389" s="560">
        <v>41884</v>
      </c>
      <c r="C2389" s="567">
        <v>49</v>
      </c>
    </row>
    <row r="2390" spans="1:3" ht="13.5">
      <c r="A2390" s="559" t="s">
        <v>4956</v>
      </c>
      <c r="B2390" s="560">
        <v>41884</v>
      </c>
      <c r="C2390" s="567">
        <v>35</v>
      </c>
    </row>
    <row r="2391" spans="1:3" ht="13.5">
      <c r="A2391" s="559" t="s">
        <v>4957</v>
      </c>
      <c r="B2391" s="560">
        <v>41884</v>
      </c>
      <c r="C2391" s="567">
        <v>35</v>
      </c>
    </row>
    <row r="2392" spans="1:3" ht="13.5">
      <c r="A2392" s="559" t="s">
        <v>4958</v>
      </c>
      <c r="B2392" s="560">
        <v>41884</v>
      </c>
      <c r="C2392" s="567"/>
    </row>
    <row r="2393" spans="1:3" ht="13.5">
      <c r="A2393" s="559" t="s">
        <v>4959</v>
      </c>
      <c r="B2393" s="560">
        <v>41884</v>
      </c>
      <c r="C2393" s="567"/>
    </row>
    <row r="2394" spans="1:3" ht="13.5">
      <c r="A2394" s="559" t="s">
        <v>4960</v>
      </c>
      <c r="B2394" s="560">
        <v>41884</v>
      </c>
      <c r="C2394" s="567"/>
    </row>
    <row r="2395" spans="1:3" ht="13.5">
      <c r="A2395" s="559" t="s">
        <v>4961</v>
      </c>
      <c r="B2395" s="560">
        <v>41884</v>
      </c>
      <c r="C2395" s="567"/>
    </row>
    <row r="2396" spans="1:3" ht="13.5">
      <c r="A2396" s="559" t="s">
        <v>4962</v>
      </c>
      <c r="B2396" s="560">
        <v>41884</v>
      </c>
      <c r="C2396" s="567"/>
    </row>
    <row r="2397" spans="1:3" ht="13.5">
      <c r="A2397" s="559" t="s">
        <v>4963</v>
      </c>
      <c r="B2397" s="560">
        <v>41884</v>
      </c>
      <c r="C2397" s="567">
        <v>150</v>
      </c>
    </row>
    <row r="2398" spans="1:3" ht="13.5">
      <c r="A2398" s="559" t="s">
        <v>4964</v>
      </c>
      <c r="B2398" s="560">
        <v>41884</v>
      </c>
      <c r="C2398" s="567">
        <v>40</v>
      </c>
    </row>
    <row r="2399" spans="1:3" ht="13.5">
      <c r="A2399" s="559" t="s">
        <v>4965</v>
      </c>
      <c r="B2399" s="560">
        <v>41884</v>
      </c>
      <c r="C2399" s="567">
        <v>59</v>
      </c>
    </row>
    <row r="2400" spans="1:3" ht="13.5">
      <c r="A2400" s="559" t="s">
        <v>4966</v>
      </c>
      <c r="B2400" s="560">
        <v>41884</v>
      </c>
      <c r="C2400" s="567">
        <v>59</v>
      </c>
    </row>
    <row r="2401" spans="1:3" ht="13.5">
      <c r="A2401" s="559" t="s">
        <v>4967</v>
      </c>
      <c r="B2401" s="560">
        <v>41884</v>
      </c>
      <c r="C2401" s="567">
        <v>45</v>
      </c>
    </row>
    <row r="2402" spans="1:3" ht="13.5">
      <c r="A2402" s="559" t="s">
        <v>4968</v>
      </c>
      <c r="B2402" s="560">
        <v>41884</v>
      </c>
      <c r="C2402" s="567">
        <v>45</v>
      </c>
    </row>
    <row r="2403" spans="1:3" ht="13.5">
      <c r="A2403" s="559" t="s">
        <v>4969</v>
      </c>
      <c r="B2403" s="560">
        <v>41884</v>
      </c>
      <c r="C2403" s="567"/>
    </row>
    <row r="2404" spans="1:3" ht="13.5">
      <c r="A2404" s="559" t="s">
        <v>4970</v>
      </c>
      <c r="B2404" s="560">
        <v>41884</v>
      </c>
      <c r="C2404" s="567"/>
    </row>
    <row r="2405" spans="1:3" ht="13.5">
      <c r="A2405" s="559" t="s">
        <v>4971</v>
      </c>
      <c r="B2405" s="560">
        <v>41884</v>
      </c>
      <c r="C2405" s="567"/>
    </row>
    <row r="2406" spans="1:3" ht="13.5">
      <c r="A2406" s="559" t="s">
        <v>4972</v>
      </c>
      <c r="B2406" s="560">
        <v>41884</v>
      </c>
      <c r="C2406" s="567"/>
    </row>
    <row r="2407" spans="1:3" ht="13.5">
      <c r="A2407" s="559" t="s">
        <v>4973</v>
      </c>
      <c r="B2407" s="560">
        <v>41884</v>
      </c>
      <c r="C2407" s="567"/>
    </row>
    <row r="2408" spans="1:3" ht="13.5">
      <c r="A2408" s="559" t="s">
        <v>4974</v>
      </c>
      <c r="B2408" s="560">
        <v>41884</v>
      </c>
      <c r="C2408" s="567">
        <v>120</v>
      </c>
    </row>
    <row r="2409" spans="1:3" ht="13.5">
      <c r="A2409" s="559" t="s">
        <v>4975</v>
      </c>
      <c r="B2409" s="560">
        <v>41884</v>
      </c>
      <c r="C2409" s="567">
        <v>30</v>
      </c>
    </row>
    <row r="2410" spans="1:3" ht="13.5">
      <c r="A2410" s="559" t="s">
        <v>4976</v>
      </c>
      <c r="B2410" s="560">
        <v>41884</v>
      </c>
      <c r="C2410" s="567">
        <v>50</v>
      </c>
    </row>
    <row r="2411" spans="1:3" ht="13.5">
      <c r="A2411" s="559" t="s">
        <v>4977</v>
      </c>
      <c r="B2411" s="560">
        <v>41884</v>
      </c>
      <c r="C2411" s="567">
        <v>50</v>
      </c>
    </row>
    <row r="2412" spans="1:3" ht="13.5">
      <c r="A2412" s="559" t="s">
        <v>4978</v>
      </c>
      <c r="B2412" s="560">
        <v>41884</v>
      </c>
      <c r="C2412" s="567">
        <v>35</v>
      </c>
    </row>
    <row r="2413" spans="1:3" ht="13.5">
      <c r="A2413" s="559" t="s">
        <v>4979</v>
      </c>
      <c r="B2413" s="560">
        <v>41884</v>
      </c>
      <c r="C2413" s="567">
        <v>35</v>
      </c>
    </row>
    <row r="2414" spans="1:3" ht="13.5">
      <c r="A2414" s="559" t="s">
        <v>4980</v>
      </c>
      <c r="B2414" s="560">
        <v>41884</v>
      </c>
      <c r="C2414" s="567"/>
    </row>
    <row r="2415" spans="1:3" ht="13.5">
      <c r="A2415" s="559" t="s">
        <v>4981</v>
      </c>
      <c r="B2415" s="560">
        <v>41884</v>
      </c>
      <c r="C2415" s="567"/>
    </row>
    <row r="2416" spans="1:3" ht="13.5">
      <c r="A2416" s="559" t="s">
        <v>4982</v>
      </c>
      <c r="B2416" s="560">
        <v>41884</v>
      </c>
      <c r="C2416" s="567"/>
    </row>
    <row r="2417" spans="1:3" ht="13.5">
      <c r="A2417" s="559" t="s">
        <v>4983</v>
      </c>
      <c r="B2417" s="560">
        <v>41884</v>
      </c>
      <c r="C2417" s="567"/>
    </row>
    <row r="2418" spans="1:3" ht="13.5">
      <c r="A2418" s="559" t="s">
        <v>4984</v>
      </c>
      <c r="B2418" s="560">
        <v>41884</v>
      </c>
      <c r="C2418" s="567"/>
    </row>
    <row r="2419" spans="1:3" ht="13.5">
      <c r="A2419" s="559" t="s">
        <v>4985</v>
      </c>
      <c r="B2419" s="560">
        <v>41884</v>
      </c>
      <c r="C2419" s="567">
        <v>118</v>
      </c>
    </row>
    <row r="2420" spans="1:3" ht="13.5">
      <c r="A2420" s="559" t="s">
        <v>4986</v>
      </c>
      <c r="B2420" s="560">
        <v>41884</v>
      </c>
      <c r="C2420" s="567">
        <v>30</v>
      </c>
    </row>
    <row r="2421" spans="1:3" ht="13.5">
      <c r="A2421" s="559" t="s">
        <v>4987</v>
      </c>
      <c r="B2421" s="560">
        <v>41884</v>
      </c>
      <c r="C2421" s="567">
        <v>50</v>
      </c>
    </row>
    <row r="2422" spans="1:3" ht="13.5">
      <c r="A2422" s="559" t="s">
        <v>4988</v>
      </c>
      <c r="B2422" s="560">
        <v>41884</v>
      </c>
      <c r="C2422" s="567">
        <v>50</v>
      </c>
    </row>
    <row r="2423" spans="1:3" ht="13.5">
      <c r="A2423" s="559" t="s">
        <v>4989</v>
      </c>
      <c r="B2423" s="560">
        <v>41884</v>
      </c>
      <c r="C2423" s="567">
        <v>35</v>
      </c>
    </row>
    <row r="2424" spans="1:3" ht="13.5">
      <c r="A2424" s="559" t="s">
        <v>4990</v>
      </c>
      <c r="B2424" s="560">
        <v>41884</v>
      </c>
      <c r="C2424" s="567">
        <v>34</v>
      </c>
    </row>
    <row r="2425" spans="1:3" ht="13.5">
      <c r="A2425" s="559" t="s">
        <v>4991</v>
      </c>
      <c r="B2425" s="560">
        <v>41884</v>
      </c>
      <c r="C2425" s="567"/>
    </row>
    <row r="2426" spans="1:3" ht="13.5">
      <c r="A2426" s="559" t="s">
        <v>4992</v>
      </c>
      <c r="B2426" s="560">
        <v>41884</v>
      </c>
      <c r="C2426" s="567"/>
    </row>
    <row r="2427" spans="1:3" ht="13.5">
      <c r="A2427" s="559" t="s">
        <v>4993</v>
      </c>
      <c r="B2427" s="560">
        <v>41884</v>
      </c>
      <c r="C2427" s="567"/>
    </row>
    <row r="2428" spans="1:3" ht="13.5">
      <c r="A2428" s="559" t="s">
        <v>4994</v>
      </c>
      <c r="B2428" s="560">
        <v>41884</v>
      </c>
      <c r="C2428" s="567"/>
    </row>
    <row r="2429" spans="1:3" ht="13.5">
      <c r="A2429" s="559" t="s">
        <v>4995</v>
      </c>
      <c r="B2429" s="560">
        <v>41884</v>
      </c>
      <c r="C2429" s="567"/>
    </row>
    <row r="2430" spans="1:3" ht="13.5">
      <c r="A2430" s="559" t="s">
        <v>4996</v>
      </c>
      <c r="B2430" s="560">
        <v>41884</v>
      </c>
      <c r="C2430" s="567">
        <v>120</v>
      </c>
    </row>
    <row r="2431" spans="1:3" ht="13.5">
      <c r="A2431" s="559" t="s">
        <v>4997</v>
      </c>
      <c r="B2431" s="560">
        <v>41884</v>
      </c>
      <c r="C2431" s="567">
        <v>30</v>
      </c>
    </row>
    <row r="2432" spans="1:3" ht="13.5">
      <c r="A2432" s="559" t="s">
        <v>4998</v>
      </c>
      <c r="B2432" s="560">
        <v>41884</v>
      </c>
      <c r="C2432" s="567">
        <v>33</v>
      </c>
    </row>
    <row r="2433" spans="1:3" ht="13.5">
      <c r="A2433" s="559" t="s">
        <v>4999</v>
      </c>
      <c r="B2433" s="560">
        <v>41884</v>
      </c>
      <c r="C2433" s="567">
        <v>35</v>
      </c>
    </row>
    <row r="2434" spans="1:3" ht="13.5">
      <c r="A2434" s="559" t="s">
        <v>5000</v>
      </c>
      <c r="B2434" s="560">
        <v>41884</v>
      </c>
      <c r="C2434" s="567">
        <v>25</v>
      </c>
    </row>
    <row r="2435" spans="1:3" ht="13.5">
      <c r="A2435" s="559" t="s">
        <v>5001</v>
      </c>
      <c r="B2435" s="560">
        <v>41884</v>
      </c>
      <c r="C2435" s="567">
        <v>25</v>
      </c>
    </row>
    <row r="2436" spans="1:3" ht="13.5">
      <c r="A2436" s="559" t="s">
        <v>5002</v>
      </c>
      <c r="B2436" s="560">
        <v>41884</v>
      </c>
      <c r="C2436" s="567"/>
    </row>
    <row r="2437" spans="1:3" ht="13.5">
      <c r="A2437" s="559" t="s">
        <v>5003</v>
      </c>
      <c r="B2437" s="560">
        <v>41884</v>
      </c>
      <c r="C2437" s="567"/>
    </row>
    <row r="2438" spans="1:3" ht="13.5">
      <c r="A2438" s="559" t="s">
        <v>5004</v>
      </c>
      <c r="B2438" s="560">
        <v>41884</v>
      </c>
      <c r="C2438" s="567"/>
    </row>
    <row r="2439" spans="1:3" ht="13.5">
      <c r="A2439" s="559" t="s">
        <v>5005</v>
      </c>
      <c r="B2439" s="560">
        <v>41884</v>
      </c>
      <c r="C2439" s="567"/>
    </row>
    <row r="2440" spans="1:3" ht="13.5">
      <c r="A2440" s="559" t="s">
        <v>5006</v>
      </c>
      <c r="B2440" s="560">
        <v>41884</v>
      </c>
      <c r="C2440" s="567"/>
    </row>
    <row r="2441" spans="1:3" ht="13.5">
      <c r="A2441" s="559" t="s">
        <v>5007</v>
      </c>
      <c r="B2441" s="560">
        <v>41884</v>
      </c>
      <c r="C2441" s="567">
        <v>120</v>
      </c>
    </row>
    <row r="2442" spans="1:3" ht="13.5">
      <c r="A2442" s="559" t="s">
        <v>5008</v>
      </c>
      <c r="B2442" s="560">
        <v>41884</v>
      </c>
      <c r="C2442" s="567">
        <v>28</v>
      </c>
    </row>
    <row r="2443" spans="1:3" ht="13.5">
      <c r="A2443" s="559" t="s">
        <v>5009</v>
      </c>
      <c r="B2443" s="560">
        <v>41884</v>
      </c>
      <c r="C2443" s="567">
        <v>35</v>
      </c>
    </row>
    <row r="2444" spans="1:3" ht="13.5">
      <c r="A2444" s="559" t="s">
        <v>5010</v>
      </c>
      <c r="B2444" s="560">
        <v>41884</v>
      </c>
      <c r="C2444" s="567">
        <v>35</v>
      </c>
    </row>
    <row r="2445" spans="1:3" ht="13.5">
      <c r="A2445" s="559" t="s">
        <v>5011</v>
      </c>
      <c r="B2445" s="560">
        <v>41884</v>
      </c>
      <c r="C2445" s="567">
        <v>25</v>
      </c>
    </row>
    <row r="2446" spans="1:3" ht="13.5">
      <c r="A2446" s="559" t="s">
        <v>5012</v>
      </c>
      <c r="B2446" s="560">
        <v>41884</v>
      </c>
      <c r="C2446" s="567">
        <v>23</v>
      </c>
    </row>
    <row r="2447" spans="1:3" ht="13.5">
      <c r="A2447" s="559" t="s">
        <v>5013</v>
      </c>
      <c r="B2447" s="560">
        <v>41885</v>
      </c>
      <c r="C2447" s="567"/>
    </row>
    <row r="2448" spans="1:3" ht="13.5">
      <c r="A2448" s="559" t="s">
        <v>5014</v>
      </c>
      <c r="B2448" s="560">
        <v>41885</v>
      </c>
      <c r="C2448" s="567"/>
    </row>
    <row r="2449" spans="1:3" ht="13.5">
      <c r="A2449" s="559" t="s">
        <v>5015</v>
      </c>
      <c r="B2449" s="560">
        <v>41885</v>
      </c>
      <c r="C2449" s="567">
        <v>199</v>
      </c>
    </row>
    <row r="2450" spans="1:3" ht="13.5">
      <c r="A2450" s="559" t="s">
        <v>5016</v>
      </c>
      <c r="B2450" s="560">
        <v>41885</v>
      </c>
      <c r="C2450" s="567">
        <v>100</v>
      </c>
    </row>
    <row r="2451" spans="1:3" ht="13.5">
      <c r="A2451" s="559" t="s">
        <v>5017</v>
      </c>
      <c r="B2451" s="560">
        <v>41885</v>
      </c>
      <c r="C2451" s="567"/>
    </row>
    <row r="2452" spans="1:3" ht="13.5">
      <c r="A2452" s="559" t="s">
        <v>5018</v>
      </c>
      <c r="B2452" s="560">
        <v>41885</v>
      </c>
      <c r="C2452" s="567"/>
    </row>
    <row r="2453" spans="1:3" ht="13.5">
      <c r="A2453" s="559" t="s">
        <v>5019</v>
      </c>
      <c r="B2453" s="560">
        <v>41885</v>
      </c>
      <c r="C2453" s="567"/>
    </row>
    <row r="2454" spans="1:3" ht="13.5">
      <c r="A2454" s="559" t="s">
        <v>5020</v>
      </c>
      <c r="B2454" s="560">
        <v>41885</v>
      </c>
      <c r="C2454" s="567"/>
    </row>
    <row r="2455" spans="1:3" ht="13.5">
      <c r="A2455" s="559" t="s">
        <v>5021</v>
      </c>
      <c r="B2455" s="560">
        <v>41885</v>
      </c>
      <c r="C2455" s="567"/>
    </row>
    <row r="2456" spans="1:3" ht="13.5">
      <c r="A2456" s="559" t="s">
        <v>5022</v>
      </c>
      <c r="B2456" s="560">
        <v>41885</v>
      </c>
      <c r="C2456" s="567"/>
    </row>
    <row r="2457" spans="1:3" ht="13.5">
      <c r="A2457" s="559" t="s">
        <v>5023</v>
      </c>
      <c r="B2457" s="560">
        <v>41885</v>
      </c>
      <c r="C2457" s="567"/>
    </row>
    <row r="2458" spans="1:3" ht="13.5">
      <c r="A2458" s="559" t="s">
        <v>5024</v>
      </c>
      <c r="B2458" s="560">
        <v>41885</v>
      </c>
      <c r="C2458" s="567"/>
    </row>
    <row r="2459" spans="1:3" ht="13.5">
      <c r="A2459" s="559" t="s">
        <v>5025</v>
      </c>
      <c r="B2459" s="560">
        <v>41885</v>
      </c>
      <c r="C2459" s="567"/>
    </row>
    <row r="2460" spans="1:3" ht="13.5">
      <c r="A2460" s="559" t="s">
        <v>5026</v>
      </c>
      <c r="B2460" s="560">
        <v>41885</v>
      </c>
      <c r="C2460" s="567">
        <v>80</v>
      </c>
    </row>
    <row r="2461" spans="1:3" ht="13.5">
      <c r="A2461" s="559" t="s">
        <v>5027</v>
      </c>
      <c r="B2461" s="560">
        <v>41885</v>
      </c>
      <c r="C2461" s="567">
        <v>40</v>
      </c>
    </row>
    <row r="2462" spans="1:3" ht="13.5">
      <c r="A2462" s="559" t="s">
        <v>5028</v>
      </c>
      <c r="B2462" s="560">
        <v>41885</v>
      </c>
      <c r="C2462" s="567"/>
    </row>
    <row r="2463" spans="1:3" ht="13.5">
      <c r="A2463" s="559" t="s">
        <v>5029</v>
      </c>
      <c r="B2463" s="560">
        <v>41885</v>
      </c>
      <c r="C2463" s="567"/>
    </row>
    <row r="2464" spans="1:3" ht="13.5">
      <c r="A2464" s="559" t="s">
        <v>5030</v>
      </c>
      <c r="B2464" s="560">
        <v>41885</v>
      </c>
      <c r="C2464" s="567"/>
    </row>
    <row r="2465" spans="1:3" ht="13.5">
      <c r="A2465" s="559" t="s">
        <v>5031</v>
      </c>
      <c r="B2465" s="560">
        <v>41885</v>
      </c>
      <c r="C2465" s="567"/>
    </row>
    <row r="2466" spans="1:3" ht="13.5">
      <c r="A2466" s="559" t="s">
        <v>5032</v>
      </c>
      <c r="B2466" s="560">
        <v>41885</v>
      </c>
      <c r="C2466" s="567"/>
    </row>
    <row r="2467" spans="1:3" ht="13.5">
      <c r="A2467" s="559" t="s">
        <v>5033</v>
      </c>
      <c r="B2467" s="560">
        <v>41885</v>
      </c>
      <c r="C2467" s="567"/>
    </row>
    <row r="2468" spans="1:3" ht="13.5">
      <c r="A2468" s="559" t="s">
        <v>5034</v>
      </c>
      <c r="B2468" s="560">
        <v>41885</v>
      </c>
      <c r="C2468" s="567"/>
    </row>
    <row r="2469" spans="1:3" ht="13.5">
      <c r="A2469" s="559" t="s">
        <v>5035</v>
      </c>
      <c r="B2469" s="560">
        <v>41885</v>
      </c>
      <c r="C2469" s="567"/>
    </row>
    <row r="2470" spans="1:3" ht="13.5">
      <c r="A2470" s="559" t="s">
        <v>5036</v>
      </c>
      <c r="B2470" s="560">
        <v>41885</v>
      </c>
      <c r="C2470" s="567"/>
    </row>
    <row r="2471" spans="1:3" ht="13.5">
      <c r="A2471" s="559" t="s">
        <v>5037</v>
      </c>
      <c r="B2471" s="560">
        <v>41885</v>
      </c>
      <c r="C2471" s="567">
        <v>80</v>
      </c>
    </row>
    <row r="2472" spans="1:3" ht="13.5">
      <c r="A2472" s="559" t="s">
        <v>5038</v>
      </c>
      <c r="B2472" s="560">
        <v>41885</v>
      </c>
      <c r="C2472" s="567">
        <v>40</v>
      </c>
    </row>
    <row r="2473" spans="1:3" ht="13.5">
      <c r="A2473" s="559" t="s">
        <v>5039</v>
      </c>
      <c r="B2473" s="560">
        <v>41885</v>
      </c>
      <c r="C2473" s="567"/>
    </row>
    <row r="2474" spans="1:3" ht="13.5">
      <c r="A2474" s="559" t="s">
        <v>5040</v>
      </c>
      <c r="B2474" s="560">
        <v>41885</v>
      </c>
      <c r="C2474" s="567"/>
    </row>
    <row r="2475" spans="1:3" ht="13.5">
      <c r="A2475" s="559" t="s">
        <v>5041</v>
      </c>
      <c r="B2475" s="560">
        <v>41885</v>
      </c>
      <c r="C2475" s="567"/>
    </row>
    <row r="2476" spans="1:3" ht="13.5">
      <c r="A2476" s="559" t="s">
        <v>5042</v>
      </c>
      <c r="B2476" s="560">
        <v>41885</v>
      </c>
      <c r="C2476" s="567"/>
    </row>
    <row r="2477" spans="1:3" ht="13.5">
      <c r="A2477" s="559" t="s">
        <v>5043</v>
      </c>
      <c r="B2477" s="560">
        <v>41885</v>
      </c>
      <c r="C2477" s="567"/>
    </row>
    <row r="2478" spans="1:3" ht="13.5">
      <c r="A2478" s="559" t="s">
        <v>5044</v>
      </c>
      <c r="B2478" s="560">
        <v>41885</v>
      </c>
      <c r="C2478" s="567"/>
    </row>
    <row r="2479" spans="1:3" ht="13.5">
      <c r="A2479" s="559" t="s">
        <v>5045</v>
      </c>
      <c r="B2479" s="560">
        <v>41885</v>
      </c>
      <c r="C2479" s="567"/>
    </row>
    <row r="2480" spans="1:3" ht="13.5">
      <c r="A2480" s="559" t="s">
        <v>5046</v>
      </c>
      <c r="B2480" s="560">
        <v>41885</v>
      </c>
      <c r="C2480" s="567"/>
    </row>
    <row r="2481" spans="1:3" ht="13.5">
      <c r="A2481" s="559" t="s">
        <v>5047</v>
      </c>
      <c r="B2481" s="560">
        <v>41885</v>
      </c>
      <c r="C2481" s="567"/>
    </row>
    <row r="2482" spans="1:3" ht="13.5">
      <c r="A2482" s="559" t="s">
        <v>5048</v>
      </c>
      <c r="B2482" s="560">
        <v>41885</v>
      </c>
      <c r="C2482" s="567">
        <v>300</v>
      </c>
    </row>
    <row r="2483" spans="1:3" ht="13.5">
      <c r="A2483" s="559" t="s">
        <v>5049</v>
      </c>
      <c r="B2483" s="560">
        <v>41885</v>
      </c>
      <c r="C2483" s="567"/>
    </row>
    <row r="2484" spans="1:3" ht="13.5">
      <c r="A2484" s="559" t="s">
        <v>5050</v>
      </c>
      <c r="B2484" s="560">
        <v>41885</v>
      </c>
      <c r="C2484" s="567"/>
    </row>
    <row r="2485" spans="1:3" ht="13.5">
      <c r="A2485" s="559" t="s">
        <v>5051</v>
      </c>
      <c r="B2485" s="560">
        <v>41885</v>
      </c>
      <c r="C2485" s="567"/>
    </row>
    <row r="2486" spans="1:3" ht="13.5">
      <c r="A2486" s="559" t="s">
        <v>5052</v>
      </c>
      <c r="B2486" s="560">
        <v>41885</v>
      </c>
      <c r="C2486" s="567"/>
    </row>
    <row r="2487" spans="1:3" ht="13.5">
      <c r="A2487" s="559" t="s">
        <v>5053</v>
      </c>
      <c r="B2487" s="560">
        <v>41885</v>
      </c>
      <c r="C2487" s="567"/>
    </row>
    <row r="2488" spans="1:3" ht="13.5">
      <c r="A2488" s="559" t="s">
        <v>5054</v>
      </c>
      <c r="B2488" s="560">
        <v>41885</v>
      </c>
      <c r="C2488" s="567"/>
    </row>
    <row r="2489" spans="1:3" ht="13.5">
      <c r="A2489" s="559" t="s">
        <v>5055</v>
      </c>
      <c r="B2489" s="560">
        <v>41885</v>
      </c>
      <c r="C2489" s="567"/>
    </row>
    <row r="2490" spans="1:3" ht="13.5">
      <c r="A2490" s="559" t="s">
        <v>5056</v>
      </c>
      <c r="B2490" s="560">
        <v>41885</v>
      </c>
      <c r="C2490" s="567"/>
    </row>
    <row r="2491" spans="1:3" ht="13.5">
      <c r="A2491" s="559" t="s">
        <v>5057</v>
      </c>
      <c r="B2491" s="560">
        <v>41885</v>
      </c>
      <c r="C2491" s="567"/>
    </row>
    <row r="2492" spans="1:3" ht="13.5">
      <c r="A2492" s="559" t="s">
        <v>5058</v>
      </c>
      <c r="B2492" s="560">
        <v>41885</v>
      </c>
      <c r="C2492" s="567">
        <v>200</v>
      </c>
    </row>
    <row r="2493" spans="1:3" ht="13.5">
      <c r="A2493" s="559" t="s">
        <v>5059</v>
      </c>
      <c r="B2493" s="560">
        <v>41885</v>
      </c>
      <c r="C2493" s="567">
        <v>100</v>
      </c>
    </row>
    <row r="2494" spans="1:3" ht="13.5">
      <c r="A2494" s="559" t="s">
        <v>5060</v>
      </c>
      <c r="B2494" s="560">
        <v>41885</v>
      </c>
      <c r="C2494" s="567"/>
    </row>
    <row r="2495" spans="1:3" ht="13.5">
      <c r="A2495" s="559" t="s">
        <v>5061</v>
      </c>
      <c r="B2495" s="560">
        <v>41885</v>
      </c>
      <c r="C2495" s="567"/>
    </row>
    <row r="2496" spans="1:3" ht="13.5">
      <c r="A2496" s="559" t="s">
        <v>5062</v>
      </c>
      <c r="B2496" s="560">
        <v>41885</v>
      </c>
      <c r="C2496" s="567"/>
    </row>
    <row r="2497" spans="1:3" ht="13.5">
      <c r="A2497" s="559" t="s">
        <v>5063</v>
      </c>
      <c r="B2497" s="560">
        <v>41885</v>
      </c>
      <c r="C2497" s="567"/>
    </row>
    <row r="2498" spans="1:3" ht="13.5">
      <c r="A2498" s="559" t="s">
        <v>5064</v>
      </c>
      <c r="B2498" s="560">
        <v>41885</v>
      </c>
      <c r="C2498" s="567"/>
    </row>
    <row r="2499" spans="1:3" ht="13.5">
      <c r="A2499" s="559" t="s">
        <v>5065</v>
      </c>
      <c r="B2499" s="560">
        <v>41885</v>
      </c>
      <c r="C2499" s="567"/>
    </row>
    <row r="2500" spans="1:3" ht="13.5">
      <c r="A2500" s="559" t="s">
        <v>5066</v>
      </c>
      <c r="B2500" s="560">
        <v>41885</v>
      </c>
      <c r="C2500" s="567"/>
    </row>
    <row r="2501" spans="1:3" ht="13.5">
      <c r="A2501" s="559" t="s">
        <v>5067</v>
      </c>
      <c r="B2501" s="560">
        <v>41885</v>
      </c>
      <c r="C2501" s="567"/>
    </row>
    <row r="2502" spans="1:3" ht="13.5">
      <c r="A2502" s="559" t="s">
        <v>5068</v>
      </c>
      <c r="B2502" s="560">
        <v>41885</v>
      </c>
      <c r="C2502" s="567"/>
    </row>
    <row r="2503" spans="1:3" ht="13.5">
      <c r="A2503" s="559" t="s">
        <v>5069</v>
      </c>
      <c r="B2503" s="560">
        <v>41885</v>
      </c>
      <c r="C2503" s="567"/>
    </row>
    <row r="2504" spans="1:3" ht="13.5">
      <c r="A2504" s="559" t="s">
        <v>5070</v>
      </c>
      <c r="B2504" s="560">
        <v>41885</v>
      </c>
      <c r="C2504" s="567">
        <v>300</v>
      </c>
    </row>
    <row r="2505" spans="1:3" ht="13.5">
      <c r="A2505" s="559" t="s">
        <v>5071</v>
      </c>
      <c r="B2505" s="560">
        <v>41885</v>
      </c>
      <c r="C2505" s="567">
        <v>150</v>
      </c>
    </row>
    <row r="2506" spans="1:3" ht="13.5">
      <c r="A2506" s="559" t="s">
        <v>5072</v>
      </c>
      <c r="B2506" s="560">
        <v>41885</v>
      </c>
      <c r="C2506" s="567"/>
    </row>
    <row r="2507" spans="1:3" ht="13.5">
      <c r="A2507" s="559" t="s">
        <v>5073</v>
      </c>
      <c r="B2507" s="560">
        <v>41885</v>
      </c>
      <c r="C2507" s="567"/>
    </row>
    <row r="2508" spans="1:3" ht="13.5">
      <c r="A2508" s="559" t="s">
        <v>5074</v>
      </c>
      <c r="B2508" s="560">
        <v>41885</v>
      </c>
      <c r="C2508" s="567"/>
    </row>
    <row r="2509" spans="1:3" ht="13.5">
      <c r="A2509" s="559" t="s">
        <v>5075</v>
      </c>
      <c r="B2509" s="560">
        <v>41885</v>
      </c>
      <c r="C2509" s="567"/>
    </row>
    <row r="2510" spans="1:3" ht="13.5">
      <c r="A2510" s="559" t="s">
        <v>5076</v>
      </c>
      <c r="B2510" s="560">
        <v>41885</v>
      </c>
      <c r="C2510" s="567"/>
    </row>
    <row r="2511" spans="1:3" ht="13.5">
      <c r="A2511" s="559" t="s">
        <v>5077</v>
      </c>
      <c r="B2511" s="560">
        <v>41885</v>
      </c>
      <c r="C2511" s="567"/>
    </row>
    <row r="2512" spans="1:3" ht="13.5">
      <c r="A2512" s="559" t="s">
        <v>5078</v>
      </c>
      <c r="B2512" s="560">
        <v>41885</v>
      </c>
      <c r="C2512" s="567"/>
    </row>
    <row r="2513" spans="1:3" ht="13.5">
      <c r="A2513" s="559" t="s">
        <v>5079</v>
      </c>
      <c r="B2513" s="560">
        <v>41885</v>
      </c>
      <c r="C2513" s="567"/>
    </row>
    <row r="2514" spans="1:3" ht="13.5">
      <c r="A2514" s="559" t="s">
        <v>5080</v>
      </c>
      <c r="B2514" s="560">
        <v>41885</v>
      </c>
      <c r="C2514" s="567"/>
    </row>
    <row r="2515" spans="1:3" ht="13.5">
      <c r="A2515" s="559" t="s">
        <v>5081</v>
      </c>
      <c r="B2515" s="560">
        <v>41885</v>
      </c>
      <c r="C2515" s="567"/>
    </row>
    <row r="2516" spans="1:3" ht="13.5">
      <c r="A2516" s="559" t="s">
        <v>5082</v>
      </c>
      <c r="B2516" s="560">
        <v>41885</v>
      </c>
      <c r="C2516" s="567"/>
    </row>
    <row r="2517" spans="1:3" ht="13.5">
      <c r="A2517" s="559" t="s">
        <v>5083</v>
      </c>
      <c r="B2517" s="560">
        <v>41885</v>
      </c>
      <c r="C2517" s="567"/>
    </row>
    <row r="2518" spans="1:3" ht="13.5">
      <c r="A2518" s="559" t="s">
        <v>5084</v>
      </c>
      <c r="B2518" s="560">
        <v>41885</v>
      </c>
      <c r="C2518" s="567">
        <v>46</v>
      </c>
    </row>
    <row r="2519" spans="1:3" ht="13.5">
      <c r="A2519" s="559" t="s">
        <v>5085</v>
      </c>
      <c r="B2519" s="560">
        <v>41885</v>
      </c>
      <c r="C2519" s="567">
        <v>22</v>
      </c>
    </row>
    <row r="2520" spans="1:3" ht="13.5">
      <c r="A2520" s="559" t="s">
        <v>5086</v>
      </c>
      <c r="B2520" s="560">
        <v>41885</v>
      </c>
      <c r="C2520" s="567">
        <v>13</v>
      </c>
    </row>
    <row r="2521" spans="1:3" ht="13.5">
      <c r="A2521" s="559" t="s">
        <v>5087</v>
      </c>
      <c r="B2521" s="560">
        <v>41885</v>
      </c>
      <c r="C2521" s="567">
        <v>22</v>
      </c>
    </row>
    <row r="2522" spans="1:3" ht="13.5">
      <c r="A2522" s="559" t="s">
        <v>5088</v>
      </c>
      <c r="B2522" s="560">
        <v>41885</v>
      </c>
      <c r="C2522" s="567">
        <v>8</v>
      </c>
    </row>
    <row r="2523" spans="1:3" ht="13.5">
      <c r="A2523" s="559" t="s">
        <v>5089</v>
      </c>
      <c r="B2523" s="560">
        <v>41885</v>
      </c>
      <c r="C2523" s="567">
        <v>11</v>
      </c>
    </row>
    <row r="2524" spans="1:3" ht="13.5">
      <c r="A2524" s="559" t="s">
        <v>5090</v>
      </c>
      <c r="B2524" s="560">
        <v>41885</v>
      </c>
      <c r="C2524" s="567"/>
    </row>
    <row r="2525" spans="1:3" ht="13.5">
      <c r="A2525" s="559" t="s">
        <v>5091</v>
      </c>
      <c r="B2525" s="560">
        <v>41885</v>
      </c>
      <c r="C2525" s="567"/>
    </row>
    <row r="2526" spans="1:3" ht="13.5">
      <c r="A2526" s="559" t="s">
        <v>5092</v>
      </c>
      <c r="B2526" s="560">
        <v>41885</v>
      </c>
      <c r="C2526" s="567"/>
    </row>
    <row r="2527" spans="1:3" ht="13.5">
      <c r="A2527" s="559" t="s">
        <v>5093</v>
      </c>
      <c r="B2527" s="560">
        <v>41885</v>
      </c>
      <c r="C2527" s="567"/>
    </row>
    <row r="2528" spans="1:3" ht="13.5">
      <c r="A2528" s="559" t="s">
        <v>5094</v>
      </c>
      <c r="B2528" s="560">
        <v>41885</v>
      </c>
      <c r="C2528" s="567"/>
    </row>
    <row r="2529" spans="1:3" ht="13.5">
      <c r="A2529" s="559" t="s">
        <v>5095</v>
      </c>
      <c r="B2529" s="560">
        <v>41885</v>
      </c>
      <c r="C2529" s="567"/>
    </row>
    <row r="2530" spans="1:3" ht="13.5">
      <c r="A2530" s="559" t="s">
        <v>5096</v>
      </c>
      <c r="B2530" s="560">
        <v>41885</v>
      </c>
      <c r="C2530" s="567">
        <v>48</v>
      </c>
    </row>
    <row r="2531" spans="1:3" ht="13.5">
      <c r="A2531" s="559" t="s">
        <v>5097</v>
      </c>
      <c r="B2531" s="560">
        <v>41885</v>
      </c>
      <c r="C2531" s="567">
        <v>55</v>
      </c>
    </row>
    <row r="2532" spans="1:3" ht="13.5">
      <c r="A2532" s="559" t="s">
        <v>5098</v>
      </c>
      <c r="B2532" s="560">
        <v>41885</v>
      </c>
      <c r="C2532" s="567">
        <v>53</v>
      </c>
    </row>
    <row r="2533" spans="1:3" ht="13.5">
      <c r="A2533" s="559" t="s">
        <v>5099</v>
      </c>
      <c r="B2533" s="560">
        <v>41885</v>
      </c>
      <c r="C2533" s="567">
        <v>42</v>
      </c>
    </row>
    <row r="2534" spans="1:3" ht="13.5">
      <c r="A2534" s="559" t="s">
        <v>5100</v>
      </c>
      <c r="B2534" s="560">
        <v>41885</v>
      </c>
      <c r="C2534" s="567">
        <v>36</v>
      </c>
    </row>
    <row r="2535" spans="1:3" ht="13.5">
      <c r="A2535" s="559" t="s">
        <v>5101</v>
      </c>
      <c r="B2535" s="560">
        <v>41886</v>
      </c>
      <c r="C2535" s="567"/>
    </row>
    <row r="2536" spans="1:3" ht="13.5">
      <c r="A2536" s="559" t="s">
        <v>5102</v>
      </c>
      <c r="B2536" s="560">
        <v>41886</v>
      </c>
      <c r="C2536" s="567"/>
    </row>
    <row r="2537" spans="1:3" ht="13.5">
      <c r="A2537" s="559" t="s">
        <v>5103</v>
      </c>
      <c r="B2537" s="560">
        <v>41886</v>
      </c>
      <c r="C2537" s="567"/>
    </row>
    <row r="2538" spans="1:3" ht="13.5">
      <c r="A2538" s="559" t="s">
        <v>5104</v>
      </c>
      <c r="B2538" s="560">
        <v>41886</v>
      </c>
      <c r="C2538" s="567"/>
    </row>
    <row r="2539" spans="1:3" ht="13.5">
      <c r="A2539" s="559" t="s">
        <v>5105</v>
      </c>
      <c r="B2539" s="560">
        <v>41886</v>
      </c>
      <c r="C2539" s="567"/>
    </row>
    <row r="2540" spans="1:3" ht="13.5">
      <c r="A2540" s="559" t="s">
        <v>5106</v>
      </c>
      <c r="B2540" s="560">
        <v>41886</v>
      </c>
      <c r="C2540" s="567"/>
    </row>
    <row r="2541" spans="1:3" ht="13.5">
      <c r="A2541" s="559" t="s">
        <v>5107</v>
      </c>
      <c r="B2541" s="560">
        <v>41886</v>
      </c>
      <c r="C2541" s="567"/>
    </row>
    <row r="2542" spans="1:3" ht="13.5">
      <c r="A2542" s="559" t="s">
        <v>5108</v>
      </c>
      <c r="B2542" s="560">
        <v>41886</v>
      </c>
      <c r="C2542" s="567"/>
    </row>
    <row r="2543" spans="1:3" ht="13.5">
      <c r="A2543" s="559" t="s">
        <v>5109</v>
      </c>
      <c r="B2543" s="560">
        <v>41886</v>
      </c>
      <c r="C2543" s="567">
        <v>150</v>
      </c>
    </row>
    <row r="2544" spans="1:3" ht="13.5">
      <c r="A2544" s="559" t="s">
        <v>5110</v>
      </c>
      <c r="B2544" s="560">
        <v>41886</v>
      </c>
      <c r="C2544" s="567"/>
    </row>
    <row r="2545" spans="1:3" ht="13.5">
      <c r="A2545" s="559" t="s">
        <v>5111</v>
      </c>
      <c r="B2545" s="560">
        <v>41886</v>
      </c>
      <c r="C2545" s="567"/>
    </row>
    <row r="2546" spans="1:3" ht="13.5">
      <c r="A2546" s="559" t="s">
        <v>5112</v>
      </c>
      <c r="B2546" s="560">
        <v>41887</v>
      </c>
      <c r="C2546" s="567"/>
    </row>
    <row r="2547" spans="1:3" ht="13.5">
      <c r="A2547" s="559" t="s">
        <v>5113</v>
      </c>
      <c r="B2547" s="560">
        <v>41887</v>
      </c>
      <c r="C2547" s="567"/>
    </row>
    <row r="2548" spans="1:3" ht="13.5">
      <c r="A2548" s="559" t="s">
        <v>5114</v>
      </c>
      <c r="B2548" s="560">
        <v>41887</v>
      </c>
      <c r="C2548" s="567">
        <v>126</v>
      </c>
    </row>
    <row r="2549" spans="1:3" ht="13.5">
      <c r="A2549" s="559" t="s">
        <v>5115</v>
      </c>
      <c r="B2549" s="560">
        <v>41887</v>
      </c>
      <c r="C2549" s="567">
        <v>3</v>
      </c>
    </row>
    <row r="2550" spans="1:3" ht="13.5">
      <c r="A2550" s="559" t="s">
        <v>5116</v>
      </c>
      <c r="B2550" s="560">
        <v>41887</v>
      </c>
      <c r="C2550" s="567"/>
    </row>
    <row r="2551" spans="1:3" ht="13.5">
      <c r="A2551" s="559" t="s">
        <v>5117</v>
      </c>
      <c r="B2551" s="560">
        <v>41887</v>
      </c>
      <c r="C2551" s="567"/>
    </row>
    <row r="2552" spans="1:3" ht="13.5">
      <c r="A2552" s="559" t="s">
        <v>5118</v>
      </c>
      <c r="B2552" s="560">
        <v>41887</v>
      </c>
      <c r="C2552" s="567"/>
    </row>
    <row r="2553" spans="1:3" ht="13.5">
      <c r="A2553" s="559" t="s">
        <v>5119</v>
      </c>
      <c r="B2553" s="560">
        <v>41887</v>
      </c>
      <c r="C2553" s="567"/>
    </row>
    <row r="2554" spans="1:3" ht="13.5">
      <c r="A2554" s="559" t="s">
        <v>5120</v>
      </c>
      <c r="B2554" s="560">
        <v>41887</v>
      </c>
      <c r="C2554" s="567"/>
    </row>
    <row r="2555" spans="1:3" ht="13.5">
      <c r="A2555" s="559" t="s">
        <v>5121</v>
      </c>
      <c r="B2555" s="560">
        <v>41887</v>
      </c>
      <c r="C2555" s="567"/>
    </row>
    <row r="2556" spans="1:3" ht="13.5">
      <c r="A2556" s="559" t="s">
        <v>5122</v>
      </c>
      <c r="B2556" s="560">
        <v>41887</v>
      </c>
      <c r="C2556" s="567"/>
    </row>
    <row r="2557" spans="1:3" ht="13.5">
      <c r="A2557" s="559" t="s">
        <v>5123</v>
      </c>
      <c r="B2557" s="560">
        <v>41887</v>
      </c>
      <c r="C2557" s="567"/>
    </row>
    <row r="2558" spans="1:3" ht="13.5">
      <c r="A2558" s="559" t="s">
        <v>5124</v>
      </c>
      <c r="B2558" s="560">
        <v>41887</v>
      </c>
      <c r="C2558" s="567">
        <v>17</v>
      </c>
    </row>
    <row r="2559" spans="1:3" ht="13.5">
      <c r="A2559" s="559" t="s">
        <v>5125</v>
      </c>
      <c r="B2559" s="560">
        <v>41887</v>
      </c>
      <c r="C2559" s="567"/>
    </row>
    <row r="2560" spans="1:3" ht="13.5">
      <c r="A2560" s="559" t="s">
        <v>5126</v>
      </c>
      <c r="B2560" s="560">
        <v>41887</v>
      </c>
      <c r="C2560" s="567"/>
    </row>
    <row r="2561" spans="1:3" ht="13.5">
      <c r="A2561" s="559" t="s">
        <v>5127</v>
      </c>
      <c r="B2561" s="560">
        <v>41887</v>
      </c>
      <c r="C2561" s="567"/>
    </row>
    <row r="2562" spans="1:3" ht="13.5">
      <c r="A2562" s="559" t="s">
        <v>5128</v>
      </c>
      <c r="B2562" s="560">
        <v>41887</v>
      </c>
      <c r="C2562" s="567"/>
    </row>
    <row r="2563" spans="1:3" ht="13.5">
      <c r="A2563" s="559" t="s">
        <v>5129</v>
      </c>
      <c r="B2563" s="560">
        <v>41887</v>
      </c>
      <c r="C2563" s="567"/>
    </row>
    <row r="2564" spans="1:3" ht="13.5">
      <c r="A2564" s="559" t="s">
        <v>5130</v>
      </c>
      <c r="B2564" s="560">
        <v>41887</v>
      </c>
      <c r="C2564" s="567"/>
    </row>
    <row r="2565" spans="1:3" ht="13.5">
      <c r="A2565" s="559" t="s">
        <v>5131</v>
      </c>
      <c r="B2565" s="560">
        <v>41887</v>
      </c>
      <c r="C2565" s="567"/>
    </row>
    <row r="2566" spans="1:3" ht="13.5">
      <c r="A2566" s="559" t="s">
        <v>5132</v>
      </c>
      <c r="B2566" s="560">
        <v>41887</v>
      </c>
      <c r="C2566" s="567"/>
    </row>
    <row r="2567" spans="1:3" ht="13.5">
      <c r="A2567" s="559" t="s">
        <v>5133</v>
      </c>
      <c r="B2567" s="560">
        <v>41887</v>
      </c>
      <c r="C2567" s="567"/>
    </row>
    <row r="2568" spans="1:3" ht="13.5">
      <c r="A2568" s="559" t="s">
        <v>5134</v>
      </c>
      <c r="B2568" s="560">
        <v>41887</v>
      </c>
      <c r="C2568" s="567"/>
    </row>
    <row r="2569" spans="1:3" ht="13.5">
      <c r="A2569" s="559" t="s">
        <v>5135</v>
      </c>
      <c r="B2569" s="560">
        <v>41887</v>
      </c>
      <c r="C2569" s="567">
        <v>3</v>
      </c>
    </row>
    <row r="2570" spans="1:3" ht="13.5">
      <c r="A2570" s="559" t="s">
        <v>5136</v>
      </c>
      <c r="B2570" s="560">
        <v>41887</v>
      </c>
      <c r="C2570" s="567">
        <v>82</v>
      </c>
    </row>
    <row r="2571" spans="1:3" ht="13.5">
      <c r="A2571" s="559" t="s">
        <v>5137</v>
      </c>
      <c r="B2571" s="560">
        <v>41887</v>
      </c>
      <c r="C2571" s="567">
        <v>24</v>
      </c>
    </row>
    <row r="2572" spans="1:3" ht="13.5">
      <c r="A2572" s="559" t="s">
        <v>5138</v>
      </c>
      <c r="B2572" s="560">
        <v>41887</v>
      </c>
      <c r="C2572" s="567"/>
    </row>
    <row r="2573" spans="1:3" ht="13.5">
      <c r="A2573" s="559" t="s">
        <v>5139</v>
      </c>
      <c r="B2573" s="560">
        <v>41887</v>
      </c>
      <c r="C2573" s="567"/>
    </row>
    <row r="2574" spans="1:3" ht="13.5">
      <c r="A2574" s="559" t="s">
        <v>5140</v>
      </c>
      <c r="B2574" s="560">
        <v>41887</v>
      </c>
      <c r="C2574" s="567"/>
    </row>
    <row r="2575" spans="1:3" ht="13.5">
      <c r="A2575" s="559" t="s">
        <v>5141</v>
      </c>
      <c r="B2575" s="560">
        <v>41887</v>
      </c>
      <c r="C2575" s="567"/>
    </row>
    <row r="2576" spans="1:3" ht="13.5">
      <c r="A2576" s="559" t="s">
        <v>5142</v>
      </c>
      <c r="B2576" s="560">
        <v>41887</v>
      </c>
      <c r="C2576" s="567"/>
    </row>
    <row r="2577" spans="1:3" ht="13.5">
      <c r="A2577" s="559" t="s">
        <v>5143</v>
      </c>
      <c r="B2577" s="560">
        <v>41887</v>
      </c>
      <c r="C2577" s="567"/>
    </row>
    <row r="2578" spans="1:3" ht="13.5">
      <c r="A2578" s="559" t="s">
        <v>5144</v>
      </c>
      <c r="B2578" s="560">
        <v>41887</v>
      </c>
      <c r="C2578" s="567"/>
    </row>
    <row r="2579" spans="1:3" ht="13.5">
      <c r="A2579" s="559" t="s">
        <v>5145</v>
      </c>
      <c r="B2579" s="560">
        <v>41887</v>
      </c>
      <c r="C2579" s="567"/>
    </row>
    <row r="2580" spans="1:3" ht="13.5">
      <c r="A2580" s="559" t="s">
        <v>5146</v>
      </c>
      <c r="B2580" s="560">
        <v>41887</v>
      </c>
      <c r="C2580" s="567"/>
    </row>
    <row r="2581" spans="1:3" ht="13.5">
      <c r="A2581" s="559" t="s">
        <v>5147</v>
      </c>
      <c r="B2581" s="560">
        <v>41887</v>
      </c>
      <c r="C2581" s="567">
        <v>199</v>
      </c>
    </row>
    <row r="2582" spans="1:3" ht="13.5">
      <c r="A2582" s="559" t="s">
        <v>5148</v>
      </c>
      <c r="B2582" s="560">
        <v>41887</v>
      </c>
      <c r="C2582" s="567">
        <v>124</v>
      </c>
    </row>
    <row r="2583" spans="1:3" ht="13.5">
      <c r="A2583" s="559" t="s">
        <v>5149</v>
      </c>
      <c r="B2583" s="560">
        <v>41887</v>
      </c>
      <c r="C2583" s="567"/>
    </row>
    <row r="2584" spans="1:3" ht="13.5">
      <c r="A2584" s="559" t="s">
        <v>5150</v>
      </c>
      <c r="B2584" s="560">
        <v>41887</v>
      </c>
      <c r="C2584" s="567"/>
    </row>
    <row r="2585" spans="1:3" ht="13.5">
      <c r="A2585" s="559" t="s">
        <v>5151</v>
      </c>
      <c r="B2585" s="560">
        <v>41887</v>
      </c>
      <c r="C2585" s="567"/>
    </row>
    <row r="2586" spans="1:3" ht="13.5">
      <c r="A2586" s="559" t="s">
        <v>5152</v>
      </c>
      <c r="B2586" s="560">
        <v>41887</v>
      </c>
      <c r="C2586" s="567"/>
    </row>
    <row r="2587" spans="1:3" ht="13.5">
      <c r="A2587" s="559" t="s">
        <v>5153</v>
      </c>
      <c r="B2587" s="560">
        <v>41887</v>
      </c>
      <c r="C2587" s="567"/>
    </row>
    <row r="2588" spans="1:3" ht="13.5">
      <c r="A2588" s="559" t="s">
        <v>5154</v>
      </c>
      <c r="B2588" s="560">
        <v>41887</v>
      </c>
      <c r="C2588" s="567"/>
    </row>
    <row r="2589" spans="1:3" ht="13.5">
      <c r="A2589" s="559" t="s">
        <v>5155</v>
      </c>
      <c r="B2589" s="560">
        <v>41887</v>
      </c>
      <c r="C2589" s="567"/>
    </row>
    <row r="2590" spans="1:3" ht="13.5">
      <c r="A2590" s="559" t="s">
        <v>5156</v>
      </c>
      <c r="B2590" s="560">
        <v>41887</v>
      </c>
      <c r="C2590" s="567"/>
    </row>
    <row r="2591" spans="1:3" ht="13.5">
      <c r="A2591" s="559" t="s">
        <v>5157</v>
      </c>
      <c r="B2591" s="560">
        <v>41887</v>
      </c>
      <c r="C2591" s="567"/>
    </row>
    <row r="2592" spans="1:3" ht="13.5">
      <c r="A2592" s="559" t="s">
        <v>5158</v>
      </c>
      <c r="B2592" s="560">
        <v>41887</v>
      </c>
      <c r="C2592" s="567">
        <v>178</v>
      </c>
    </row>
    <row r="2593" spans="1:3" ht="13.5">
      <c r="A2593" s="559" t="s">
        <v>5159</v>
      </c>
      <c r="B2593" s="560">
        <v>41887</v>
      </c>
      <c r="C2593" s="567">
        <v>58</v>
      </c>
    </row>
    <row r="2594" spans="1:3" ht="13.5">
      <c r="A2594" s="559" t="s">
        <v>5160</v>
      </c>
      <c r="B2594" s="560">
        <v>41887</v>
      </c>
      <c r="C2594" s="567"/>
    </row>
    <row r="2595" spans="1:3" ht="13.5">
      <c r="A2595" s="559" t="s">
        <v>5161</v>
      </c>
      <c r="B2595" s="560">
        <v>41887</v>
      </c>
      <c r="C2595" s="567"/>
    </row>
    <row r="2596" spans="1:3" ht="13.5">
      <c r="A2596" s="559" t="s">
        <v>5162</v>
      </c>
      <c r="B2596" s="560">
        <v>41887</v>
      </c>
      <c r="C2596" s="567"/>
    </row>
    <row r="2597" spans="1:3" ht="13.5">
      <c r="A2597" s="559" t="s">
        <v>5163</v>
      </c>
      <c r="B2597" s="560">
        <v>41887</v>
      </c>
      <c r="C2597" s="567"/>
    </row>
    <row r="2598" spans="1:3" ht="13.5">
      <c r="A2598" s="559" t="s">
        <v>5164</v>
      </c>
      <c r="B2598" s="560">
        <v>41887</v>
      </c>
      <c r="C2598" s="567"/>
    </row>
    <row r="2599" spans="1:3" ht="13.5">
      <c r="A2599" s="559" t="s">
        <v>5165</v>
      </c>
      <c r="B2599" s="560">
        <v>41887</v>
      </c>
      <c r="C2599" s="567"/>
    </row>
    <row r="2600" spans="1:3" ht="13.5">
      <c r="A2600" s="559" t="s">
        <v>5166</v>
      </c>
      <c r="B2600" s="560">
        <v>41887</v>
      </c>
      <c r="C2600" s="567"/>
    </row>
    <row r="2601" spans="1:3" ht="13.5">
      <c r="A2601" s="559" t="s">
        <v>5167</v>
      </c>
      <c r="B2601" s="560">
        <v>41887</v>
      </c>
      <c r="C2601" s="567"/>
    </row>
    <row r="2602" spans="1:3" ht="13.5">
      <c r="A2602" s="559" t="s">
        <v>5168</v>
      </c>
      <c r="B2602" s="560">
        <v>41887</v>
      </c>
      <c r="C2602" s="567"/>
    </row>
    <row r="2603" spans="1:3" ht="13.5">
      <c r="A2603" s="559" t="s">
        <v>5169</v>
      </c>
      <c r="B2603" s="560">
        <v>41887</v>
      </c>
      <c r="C2603" s="567"/>
    </row>
    <row r="2604" spans="1:3" ht="13.5">
      <c r="A2604" s="559" t="s">
        <v>5170</v>
      </c>
      <c r="B2604" s="560">
        <v>41887</v>
      </c>
      <c r="C2604" s="567">
        <v>19</v>
      </c>
    </row>
    <row r="2605" spans="1:3" ht="13.5">
      <c r="A2605" s="559" t="s">
        <v>5171</v>
      </c>
      <c r="B2605" s="560">
        <v>41887</v>
      </c>
      <c r="C2605" s="567"/>
    </row>
    <row r="2606" spans="1:3" ht="13.5">
      <c r="A2606" s="559" t="s">
        <v>5172</v>
      </c>
      <c r="B2606" s="560">
        <v>41887</v>
      </c>
      <c r="C2606" s="567"/>
    </row>
    <row r="2607" spans="1:3" ht="13.5">
      <c r="A2607" s="559" t="s">
        <v>5173</v>
      </c>
      <c r="B2607" s="560">
        <v>41887</v>
      </c>
      <c r="C2607" s="567"/>
    </row>
    <row r="2608" spans="1:3" ht="13.5">
      <c r="A2608" s="559" t="s">
        <v>5174</v>
      </c>
      <c r="B2608" s="560">
        <v>41887</v>
      </c>
      <c r="C2608" s="567"/>
    </row>
    <row r="2609" spans="1:3" ht="13.5">
      <c r="A2609" s="559" t="s">
        <v>5175</v>
      </c>
      <c r="B2609" s="560">
        <v>41887</v>
      </c>
      <c r="C2609" s="567"/>
    </row>
    <row r="2610" spans="1:3" ht="13.5">
      <c r="A2610" s="559" t="s">
        <v>5176</v>
      </c>
      <c r="B2610" s="560">
        <v>41887</v>
      </c>
      <c r="C2610" s="567"/>
    </row>
    <row r="2611" spans="1:3" ht="13.5">
      <c r="A2611" s="559" t="s">
        <v>5177</v>
      </c>
      <c r="B2611" s="560">
        <v>41887</v>
      </c>
      <c r="C2611" s="567"/>
    </row>
    <row r="2612" spans="1:3" ht="13.5">
      <c r="A2612" s="559" t="s">
        <v>5178</v>
      </c>
      <c r="B2612" s="560">
        <v>41887</v>
      </c>
      <c r="C2612" s="567"/>
    </row>
    <row r="2613" spans="1:3" ht="13.5">
      <c r="A2613" s="559" t="s">
        <v>5179</v>
      </c>
      <c r="B2613" s="560">
        <v>41887</v>
      </c>
      <c r="C2613" s="567">
        <v>200</v>
      </c>
    </row>
    <row r="2614" spans="1:3" ht="13.5">
      <c r="A2614" s="559" t="s">
        <v>5180</v>
      </c>
      <c r="B2614" s="560">
        <v>41887</v>
      </c>
      <c r="C2614" s="567">
        <v>60</v>
      </c>
    </row>
    <row r="2615" spans="1:3" ht="13.5">
      <c r="A2615" s="559" t="s">
        <v>5181</v>
      </c>
      <c r="B2615" s="560">
        <v>41887</v>
      </c>
      <c r="C2615" s="567">
        <v>30</v>
      </c>
    </row>
    <row r="2616" spans="1:3" ht="13.5">
      <c r="A2616" s="559" t="s">
        <v>5182</v>
      </c>
      <c r="B2616" s="560">
        <v>41887</v>
      </c>
      <c r="C2616" s="567"/>
    </row>
    <row r="2617" spans="1:3" ht="13.5">
      <c r="A2617" s="559" t="s">
        <v>5183</v>
      </c>
      <c r="B2617" s="560">
        <v>41887</v>
      </c>
      <c r="C2617" s="567"/>
    </row>
    <row r="2618" spans="1:3" ht="13.5">
      <c r="A2618" s="559" t="s">
        <v>5184</v>
      </c>
      <c r="B2618" s="560">
        <v>41887</v>
      </c>
      <c r="C2618" s="567"/>
    </row>
    <row r="2619" spans="1:3" ht="13.5">
      <c r="A2619" s="559" t="s">
        <v>5185</v>
      </c>
      <c r="B2619" s="560">
        <v>41887</v>
      </c>
      <c r="C2619" s="567"/>
    </row>
    <row r="2620" spans="1:3" ht="13.5">
      <c r="A2620" s="559" t="s">
        <v>5186</v>
      </c>
      <c r="B2620" s="560">
        <v>41887</v>
      </c>
      <c r="C2620" s="567"/>
    </row>
    <row r="2621" spans="1:3" ht="13.5">
      <c r="A2621" s="559" t="s">
        <v>5187</v>
      </c>
      <c r="B2621" s="560">
        <v>41887</v>
      </c>
      <c r="C2621" s="567"/>
    </row>
    <row r="2622" spans="1:3" ht="13.5">
      <c r="A2622" s="559" t="s">
        <v>5188</v>
      </c>
      <c r="B2622" s="560">
        <v>41887</v>
      </c>
      <c r="C2622" s="567"/>
    </row>
    <row r="2623" spans="1:3" ht="13.5">
      <c r="A2623" s="559" t="s">
        <v>5189</v>
      </c>
      <c r="B2623" s="560">
        <v>41887</v>
      </c>
      <c r="C2623" s="567"/>
    </row>
    <row r="2624" spans="1:3" ht="13.5">
      <c r="A2624" s="559" t="s">
        <v>5190</v>
      </c>
      <c r="B2624" s="560">
        <v>41887</v>
      </c>
      <c r="C2624" s="567">
        <v>250</v>
      </c>
    </row>
    <row r="2625" spans="1:3" ht="13.5">
      <c r="A2625" s="559" t="s">
        <v>5191</v>
      </c>
      <c r="B2625" s="560">
        <v>41887</v>
      </c>
      <c r="C2625" s="567">
        <v>70</v>
      </c>
    </row>
    <row r="2626" spans="1:3" ht="13.5">
      <c r="A2626" s="559" t="s">
        <v>5192</v>
      </c>
      <c r="B2626" s="560">
        <v>41887</v>
      </c>
      <c r="C2626" s="567">
        <v>50</v>
      </c>
    </row>
    <row r="2627" spans="1:3" ht="13.5">
      <c r="A2627" s="559" t="s">
        <v>5193</v>
      </c>
      <c r="B2627" s="560">
        <v>41887</v>
      </c>
      <c r="C2627" s="567"/>
    </row>
    <row r="2628" spans="1:3" ht="13.5">
      <c r="A2628" s="559" t="s">
        <v>5194</v>
      </c>
      <c r="B2628" s="560">
        <v>41887</v>
      </c>
      <c r="C2628" s="567"/>
    </row>
    <row r="2629" spans="1:3" ht="13.5">
      <c r="A2629" s="559" t="s">
        <v>5195</v>
      </c>
      <c r="B2629" s="560">
        <v>41887</v>
      </c>
      <c r="C2629" s="567"/>
    </row>
    <row r="2630" spans="1:3" ht="13.5">
      <c r="A2630" s="559" t="s">
        <v>5196</v>
      </c>
      <c r="B2630" s="560">
        <v>41887</v>
      </c>
      <c r="C2630" s="567"/>
    </row>
    <row r="2631" spans="1:3" ht="13.5">
      <c r="A2631" s="559" t="s">
        <v>5197</v>
      </c>
      <c r="B2631" s="560">
        <v>41887</v>
      </c>
      <c r="C2631" s="567"/>
    </row>
    <row r="2632" spans="1:3" ht="13.5">
      <c r="A2632" s="559" t="s">
        <v>5198</v>
      </c>
      <c r="B2632" s="560">
        <v>41887</v>
      </c>
      <c r="C2632" s="567"/>
    </row>
    <row r="2633" spans="1:3" ht="13.5">
      <c r="A2633" s="559" t="s">
        <v>5199</v>
      </c>
      <c r="B2633" s="560">
        <v>41887</v>
      </c>
      <c r="C2633" s="567"/>
    </row>
    <row r="2634" spans="1:3" ht="13.5">
      <c r="A2634" s="559" t="s">
        <v>5200</v>
      </c>
      <c r="B2634" s="560">
        <v>41887</v>
      </c>
      <c r="C2634" s="567">
        <v>250</v>
      </c>
    </row>
    <row r="2635" spans="1:3" ht="13.5">
      <c r="A2635" s="559" t="s">
        <v>5201</v>
      </c>
      <c r="B2635" s="560">
        <v>41887</v>
      </c>
      <c r="C2635" s="567"/>
    </row>
    <row r="2636" spans="1:3" ht="13.5">
      <c r="A2636" s="559" t="s">
        <v>5202</v>
      </c>
      <c r="B2636" s="560">
        <v>41887</v>
      </c>
      <c r="C2636" s="567"/>
    </row>
    <row r="2637" spans="1:3" ht="13.5">
      <c r="A2637" s="559" t="s">
        <v>5203</v>
      </c>
      <c r="B2637" s="560">
        <v>41887</v>
      </c>
      <c r="C2637" s="567"/>
    </row>
    <row r="2638" spans="1:3" ht="13.5">
      <c r="A2638" s="559" t="s">
        <v>5204</v>
      </c>
      <c r="B2638" s="560">
        <v>41887</v>
      </c>
      <c r="C2638" s="567"/>
    </row>
    <row r="2639" spans="1:3" ht="13.5">
      <c r="A2639" s="559" t="s">
        <v>5205</v>
      </c>
      <c r="B2639" s="560">
        <v>41887</v>
      </c>
      <c r="C2639" s="567"/>
    </row>
    <row r="2640" spans="1:3" ht="13.5">
      <c r="A2640" s="559" t="s">
        <v>5206</v>
      </c>
      <c r="B2640" s="560">
        <v>41887</v>
      </c>
      <c r="C2640" s="567"/>
    </row>
    <row r="2641" spans="1:3" ht="13.5">
      <c r="A2641" s="559" t="s">
        <v>5207</v>
      </c>
      <c r="B2641" s="560">
        <v>41887</v>
      </c>
      <c r="C2641" s="567"/>
    </row>
    <row r="2642" spans="1:3" ht="13.5">
      <c r="A2642" s="559" t="s">
        <v>5208</v>
      </c>
      <c r="B2642" s="560">
        <v>41887</v>
      </c>
      <c r="C2642" s="567"/>
    </row>
    <row r="2643" spans="1:3" ht="13.5">
      <c r="A2643" s="559" t="s">
        <v>5209</v>
      </c>
      <c r="B2643" s="560">
        <v>41887</v>
      </c>
      <c r="C2643" s="567"/>
    </row>
    <row r="2644" spans="1:3" ht="13.5">
      <c r="A2644" s="559" t="s">
        <v>5210</v>
      </c>
      <c r="B2644" s="560">
        <v>41887</v>
      </c>
      <c r="C2644" s="567"/>
    </row>
    <row r="2645" spans="1:3" ht="13.5">
      <c r="A2645" s="559" t="s">
        <v>5211</v>
      </c>
      <c r="B2645" s="560">
        <v>41887</v>
      </c>
      <c r="C2645" s="567">
        <v>250</v>
      </c>
    </row>
    <row r="2646" spans="1:3" ht="13.5">
      <c r="A2646" s="559" t="s">
        <v>5212</v>
      </c>
      <c r="B2646" s="560">
        <v>41887</v>
      </c>
      <c r="C2646" s="567"/>
    </row>
    <row r="2647" spans="1:3" ht="13.5">
      <c r="A2647" s="559" t="s">
        <v>5213</v>
      </c>
      <c r="B2647" s="560">
        <v>41887</v>
      </c>
      <c r="C2647" s="567"/>
    </row>
    <row r="2648" spans="1:3" ht="13.5">
      <c r="A2648" s="559" t="s">
        <v>5214</v>
      </c>
      <c r="B2648" s="560">
        <v>41887</v>
      </c>
      <c r="C2648" s="567"/>
    </row>
    <row r="2649" spans="1:3" ht="13.5">
      <c r="A2649" s="559" t="s">
        <v>5215</v>
      </c>
      <c r="B2649" s="560">
        <v>41887</v>
      </c>
      <c r="C2649" s="567"/>
    </row>
    <row r="2650" spans="1:3" ht="13.5">
      <c r="A2650" s="559" t="s">
        <v>5216</v>
      </c>
      <c r="B2650" s="560">
        <v>41887</v>
      </c>
      <c r="C2650" s="567"/>
    </row>
    <row r="2651" spans="1:3" ht="13.5">
      <c r="A2651" s="559" t="s">
        <v>5217</v>
      </c>
      <c r="B2651" s="560">
        <v>41887</v>
      </c>
      <c r="C2651" s="567"/>
    </row>
    <row r="2652" spans="1:3" ht="13.5">
      <c r="A2652" s="559" t="s">
        <v>5218</v>
      </c>
      <c r="B2652" s="560">
        <v>41887</v>
      </c>
      <c r="C2652" s="567"/>
    </row>
    <row r="2653" spans="1:3" ht="13.5">
      <c r="A2653" s="559" t="s">
        <v>5219</v>
      </c>
      <c r="B2653" s="560">
        <v>41887</v>
      </c>
      <c r="C2653" s="567"/>
    </row>
    <row r="2654" spans="1:3" ht="13.5">
      <c r="A2654" s="559" t="s">
        <v>5220</v>
      </c>
      <c r="B2654" s="560">
        <v>41887</v>
      </c>
      <c r="C2654" s="567"/>
    </row>
    <row r="2655" spans="1:3" ht="13.5">
      <c r="A2655" s="559" t="s">
        <v>5221</v>
      </c>
      <c r="B2655" s="560">
        <v>41887</v>
      </c>
      <c r="C2655" s="567"/>
    </row>
    <row r="2656" spans="1:3" ht="13.5">
      <c r="A2656" s="559" t="s">
        <v>5222</v>
      </c>
      <c r="B2656" s="560">
        <v>41887</v>
      </c>
      <c r="C2656" s="567">
        <v>250</v>
      </c>
    </row>
    <row r="2657" spans="1:3" ht="13.5">
      <c r="A2657" s="559" t="s">
        <v>5223</v>
      </c>
      <c r="B2657" s="560">
        <v>41887</v>
      </c>
      <c r="C2657" s="567"/>
    </row>
    <row r="2658" spans="1:3" ht="13.5">
      <c r="A2658" s="559" t="s">
        <v>5224</v>
      </c>
      <c r="B2658" s="560">
        <v>41887</v>
      </c>
      <c r="C2658" s="567"/>
    </row>
    <row r="2659" spans="1:3" ht="13.5">
      <c r="A2659" s="559" t="s">
        <v>5225</v>
      </c>
      <c r="B2659" s="560">
        <v>41887</v>
      </c>
      <c r="C2659" s="567"/>
    </row>
    <row r="2660" spans="1:3" ht="13.5">
      <c r="A2660" s="559" t="s">
        <v>5226</v>
      </c>
      <c r="B2660" s="560">
        <v>41887</v>
      </c>
      <c r="C2660" s="567"/>
    </row>
    <row r="2661" spans="1:3" ht="13.5">
      <c r="A2661" s="559" t="s">
        <v>5227</v>
      </c>
      <c r="B2661" s="560">
        <v>41887</v>
      </c>
      <c r="C2661" s="567"/>
    </row>
    <row r="2662" spans="1:3" ht="13.5">
      <c r="A2662" s="559" t="s">
        <v>5228</v>
      </c>
      <c r="B2662" s="560">
        <v>41887</v>
      </c>
      <c r="C2662" s="567"/>
    </row>
    <row r="2663" spans="1:3" ht="13.5">
      <c r="A2663" s="559" t="s">
        <v>5229</v>
      </c>
      <c r="B2663" s="560">
        <v>41887</v>
      </c>
      <c r="C2663" s="567"/>
    </row>
    <row r="2664" spans="1:3" ht="13.5">
      <c r="A2664" s="559" t="s">
        <v>5230</v>
      </c>
      <c r="B2664" s="560">
        <v>41887</v>
      </c>
      <c r="C2664" s="567"/>
    </row>
    <row r="2665" spans="1:3" ht="13.5">
      <c r="A2665" s="559" t="s">
        <v>5231</v>
      </c>
      <c r="B2665" s="560">
        <v>41887</v>
      </c>
      <c r="C2665" s="567"/>
    </row>
    <row r="2666" spans="1:3" ht="13.5">
      <c r="A2666" s="559" t="s">
        <v>5232</v>
      </c>
      <c r="B2666" s="560">
        <v>41887</v>
      </c>
      <c r="C2666" s="567"/>
    </row>
    <row r="2667" spans="1:3" ht="13.5">
      <c r="A2667" s="559" t="s">
        <v>5233</v>
      </c>
      <c r="B2667" s="560">
        <v>41887</v>
      </c>
      <c r="C2667" s="567">
        <v>249</v>
      </c>
    </row>
    <row r="2668" spans="1:3" ht="13.5">
      <c r="A2668" s="559" t="s">
        <v>5234</v>
      </c>
      <c r="B2668" s="560">
        <v>41887</v>
      </c>
      <c r="C2668" s="567"/>
    </row>
    <row r="2669" spans="1:3" ht="13.5">
      <c r="A2669" s="559" t="s">
        <v>5235</v>
      </c>
      <c r="B2669" s="560">
        <v>41887</v>
      </c>
      <c r="C2669" s="567"/>
    </row>
    <row r="2670" spans="1:3" ht="13.5">
      <c r="A2670" s="559" t="s">
        <v>5236</v>
      </c>
      <c r="B2670" s="560">
        <v>41887</v>
      </c>
      <c r="C2670" s="567"/>
    </row>
    <row r="2671" spans="1:3" ht="13.5">
      <c r="A2671" s="559" t="s">
        <v>5237</v>
      </c>
      <c r="B2671" s="560">
        <v>41887</v>
      </c>
      <c r="C2671" s="567"/>
    </row>
    <row r="2672" spans="1:3" ht="13.5">
      <c r="A2672" s="559" t="s">
        <v>5238</v>
      </c>
      <c r="B2672" s="560">
        <v>41887</v>
      </c>
      <c r="C2672" s="567"/>
    </row>
    <row r="2673" spans="1:3" ht="13.5">
      <c r="A2673" s="559" t="s">
        <v>5239</v>
      </c>
      <c r="B2673" s="560">
        <v>41887</v>
      </c>
      <c r="C2673" s="567"/>
    </row>
    <row r="2674" spans="1:3" ht="13.5">
      <c r="A2674" s="559" t="s">
        <v>5240</v>
      </c>
      <c r="B2674" s="560">
        <v>41887</v>
      </c>
      <c r="C2674" s="567"/>
    </row>
    <row r="2675" spans="1:3" ht="13.5">
      <c r="A2675" s="559" t="s">
        <v>5241</v>
      </c>
      <c r="B2675" s="560">
        <v>41887</v>
      </c>
      <c r="C2675" s="567"/>
    </row>
    <row r="2676" spans="1:3" ht="13.5">
      <c r="A2676" s="559" t="s">
        <v>5242</v>
      </c>
      <c r="B2676" s="560">
        <v>41887</v>
      </c>
      <c r="C2676" s="567"/>
    </row>
    <row r="2677" spans="1:3" ht="13.5">
      <c r="A2677" s="559" t="s">
        <v>5243</v>
      </c>
      <c r="B2677" s="560">
        <v>41887</v>
      </c>
      <c r="C2677" s="567"/>
    </row>
    <row r="2678" spans="1:3" ht="13.5">
      <c r="A2678" s="559" t="s">
        <v>5244</v>
      </c>
      <c r="B2678" s="560">
        <v>41887</v>
      </c>
      <c r="C2678" s="567"/>
    </row>
    <row r="2679" spans="1:3" ht="13.5">
      <c r="A2679" s="559" t="s">
        <v>5245</v>
      </c>
      <c r="B2679" s="560">
        <v>41887</v>
      </c>
      <c r="C2679" s="567">
        <v>193</v>
      </c>
    </row>
    <row r="2680" spans="1:3" ht="13.5">
      <c r="A2680" s="559" t="s">
        <v>5246</v>
      </c>
      <c r="B2680" s="560">
        <v>41887</v>
      </c>
      <c r="C2680" s="567">
        <v>164</v>
      </c>
    </row>
    <row r="2681" spans="1:3" ht="13.5">
      <c r="A2681" s="559" t="s">
        <v>5247</v>
      </c>
      <c r="B2681" s="560">
        <v>41887</v>
      </c>
      <c r="C2681" s="567">
        <v>99</v>
      </c>
    </row>
    <row r="2682" spans="1:3" ht="13.5">
      <c r="A2682" s="559" t="s">
        <v>5248</v>
      </c>
      <c r="B2682" s="560">
        <v>41887</v>
      </c>
      <c r="C2682" s="567"/>
    </row>
    <row r="2683" spans="1:3" ht="13.5">
      <c r="A2683" s="559" t="s">
        <v>5249</v>
      </c>
      <c r="B2683" s="560">
        <v>41887</v>
      </c>
      <c r="C2683" s="567"/>
    </row>
    <row r="2684" spans="1:3" ht="13.5">
      <c r="A2684" s="559" t="s">
        <v>5250</v>
      </c>
      <c r="B2684" s="560">
        <v>41887</v>
      </c>
      <c r="C2684" s="567"/>
    </row>
    <row r="2685" spans="1:3" ht="13.5">
      <c r="A2685" s="559" t="s">
        <v>5251</v>
      </c>
      <c r="B2685" s="560">
        <v>41887</v>
      </c>
      <c r="C2685" s="567"/>
    </row>
    <row r="2686" spans="1:3" ht="13.5">
      <c r="A2686" s="559" t="s">
        <v>5252</v>
      </c>
      <c r="B2686" s="560">
        <v>41887</v>
      </c>
      <c r="C2686" s="567"/>
    </row>
    <row r="2687" spans="1:3" ht="13.5">
      <c r="A2687" s="559" t="s">
        <v>5253</v>
      </c>
      <c r="B2687" s="560">
        <v>41887</v>
      </c>
      <c r="C2687" s="567"/>
    </row>
    <row r="2688" spans="1:3" ht="13.5">
      <c r="A2688" s="559" t="s">
        <v>5254</v>
      </c>
      <c r="B2688" s="560">
        <v>41887</v>
      </c>
      <c r="C2688" s="567"/>
    </row>
    <row r="2689" spans="1:3" ht="13.5">
      <c r="A2689" s="559" t="s">
        <v>5255</v>
      </c>
      <c r="B2689" s="560">
        <v>41887</v>
      </c>
      <c r="C2689" s="567"/>
    </row>
    <row r="2690" spans="1:3" ht="13.5">
      <c r="A2690" s="559" t="s">
        <v>5256</v>
      </c>
      <c r="B2690" s="560">
        <v>41887</v>
      </c>
      <c r="C2690" s="567">
        <v>201</v>
      </c>
    </row>
    <row r="2691" spans="1:3" ht="13.5">
      <c r="A2691" s="559" t="s">
        <v>5257</v>
      </c>
      <c r="B2691" s="560">
        <v>41887</v>
      </c>
      <c r="C2691" s="567">
        <v>173</v>
      </c>
    </row>
    <row r="2692" spans="1:3" ht="13.5">
      <c r="A2692" s="559" t="s">
        <v>5258</v>
      </c>
      <c r="B2692" s="560">
        <v>41887</v>
      </c>
      <c r="C2692" s="567">
        <v>80</v>
      </c>
    </row>
    <row r="2693" spans="1:3" ht="13.5">
      <c r="A2693" s="559" t="s">
        <v>5259</v>
      </c>
      <c r="B2693" s="560">
        <v>41887</v>
      </c>
      <c r="C2693" s="567"/>
    </row>
    <row r="2694" spans="1:3" ht="13.5">
      <c r="A2694" s="559" t="s">
        <v>5260</v>
      </c>
      <c r="B2694" s="560">
        <v>41887</v>
      </c>
      <c r="C2694" s="567"/>
    </row>
    <row r="2695" spans="1:3" ht="13.5">
      <c r="A2695" s="559" t="s">
        <v>5261</v>
      </c>
      <c r="B2695" s="560">
        <v>41887</v>
      </c>
      <c r="C2695" s="567"/>
    </row>
    <row r="2696" spans="1:3" ht="13.5">
      <c r="A2696" s="559" t="s">
        <v>5262</v>
      </c>
      <c r="B2696" s="560">
        <v>41887</v>
      </c>
      <c r="C2696" s="567"/>
    </row>
    <row r="2697" spans="1:3" ht="13.5">
      <c r="A2697" s="559" t="s">
        <v>5263</v>
      </c>
      <c r="B2697" s="560">
        <v>41887</v>
      </c>
      <c r="C2697" s="567"/>
    </row>
    <row r="2698" spans="1:3" ht="13.5">
      <c r="A2698" s="559" t="s">
        <v>5264</v>
      </c>
      <c r="B2698" s="560">
        <v>41887</v>
      </c>
      <c r="C2698" s="567"/>
    </row>
    <row r="2699" spans="1:3" ht="13.5">
      <c r="A2699" s="559" t="s">
        <v>5265</v>
      </c>
      <c r="B2699" s="560">
        <v>41887</v>
      </c>
      <c r="C2699" s="567"/>
    </row>
    <row r="2700" spans="1:3" ht="13.5">
      <c r="A2700" s="559" t="s">
        <v>5266</v>
      </c>
      <c r="B2700" s="560">
        <v>41887</v>
      </c>
      <c r="C2700" s="567">
        <v>100</v>
      </c>
    </row>
    <row r="2701" spans="1:3" ht="13.5">
      <c r="A2701" s="559" t="s">
        <v>5267</v>
      </c>
      <c r="B2701" s="560">
        <v>41887</v>
      </c>
      <c r="C2701" s="567"/>
    </row>
    <row r="2702" spans="1:3" ht="13.5">
      <c r="A2702" s="559" t="s">
        <v>5268</v>
      </c>
      <c r="B2702" s="560">
        <v>41887</v>
      </c>
      <c r="C2702" s="567"/>
    </row>
    <row r="2703" spans="1:3" ht="13.5">
      <c r="A2703" s="559" t="s">
        <v>5269</v>
      </c>
      <c r="B2703" s="560">
        <v>41887</v>
      </c>
      <c r="C2703" s="567"/>
    </row>
    <row r="2704" spans="1:3" ht="13.5">
      <c r="A2704" s="559" t="s">
        <v>5270</v>
      </c>
      <c r="B2704" s="560">
        <v>41887</v>
      </c>
      <c r="C2704" s="567"/>
    </row>
    <row r="2705" spans="1:3" ht="13.5">
      <c r="A2705" s="559" t="s">
        <v>5271</v>
      </c>
      <c r="B2705" s="560">
        <v>41887</v>
      </c>
      <c r="C2705" s="567"/>
    </row>
    <row r="2706" spans="1:3" ht="13.5">
      <c r="A2706" s="559" t="s">
        <v>5272</v>
      </c>
      <c r="B2706" s="560">
        <v>41887</v>
      </c>
      <c r="C2706" s="567"/>
    </row>
    <row r="2707" spans="1:3" ht="13.5">
      <c r="A2707" s="559" t="s">
        <v>5273</v>
      </c>
      <c r="B2707" s="560">
        <v>41887</v>
      </c>
      <c r="C2707" s="567"/>
    </row>
    <row r="2708" spans="1:3" ht="13.5">
      <c r="A2708" s="559" t="s">
        <v>5274</v>
      </c>
      <c r="B2708" s="560">
        <v>41887</v>
      </c>
      <c r="C2708" s="567"/>
    </row>
    <row r="2709" spans="1:3" ht="13.5">
      <c r="A2709" s="559" t="s">
        <v>5275</v>
      </c>
      <c r="B2709" s="560">
        <v>41887</v>
      </c>
      <c r="C2709" s="567"/>
    </row>
    <row r="2710" spans="1:3" ht="13.5">
      <c r="A2710" s="559" t="s">
        <v>5276</v>
      </c>
      <c r="B2710" s="560">
        <v>41887</v>
      </c>
      <c r="C2710" s="567"/>
    </row>
    <row r="2711" spans="1:3" ht="13.5">
      <c r="A2711" s="559" t="s">
        <v>5277</v>
      </c>
      <c r="B2711" s="560">
        <v>41887</v>
      </c>
      <c r="C2711" s="567">
        <v>100</v>
      </c>
    </row>
    <row r="2712" spans="1:3" ht="13.5">
      <c r="A2712" s="559" t="s">
        <v>5278</v>
      </c>
      <c r="B2712" s="560">
        <v>41887</v>
      </c>
      <c r="C2712" s="567"/>
    </row>
    <row r="2713" spans="1:3" ht="13.5">
      <c r="A2713" s="559" t="s">
        <v>5279</v>
      </c>
      <c r="B2713" s="560">
        <v>41887</v>
      </c>
      <c r="C2713" s="567"/>
    </row>
    <row r="2714" spans="1:3" ht="13.5">
      <c r="A2714" s="559" t="s">
        <v>5280</v>
      </c>
      <c r="B2714" s="560">
        <v>41887</v>
      </c>
      <c r="C2714" s="567"/>
    </row>
    <row r="2715" spans="1:3" ht="13.5">
      <c r="A2715" s="559" t="s">
        <v>5281</v>
      </c>
      <c r="B2715" s="560">
        <v>41887</v>
      </c>
      <c r="C2715" s="567"/>
    </row>
    <row r="2716" spans="1:3" ht="13.5">
      <c r="A2716" s="559" t="s">
        <v>5282</v>
      </c>
      <c r="B2716" s="560">
        <v>41887</v>
      </c>
      <c r="C2716" s="567"/>
    </row>
    <row r="2717" spans="1:3" ht="13.5">
      <c r="A2717" s="559" t="s">
        <v>5283</v>
      </c>
      <c r="B2717" s="560">
        <v>41887</v>
      </c>
      <c r="C2717" s="567"/>
    </row>
    <row r="2718" spans="1:3" ht="13.5">
      <c r="A2718" s="559" t="s">
        <v>5284</v>
      </c>
      <c r="B2718" s="560">
        <v>41887</v>
      </c>
      <c r="C2718" s="567"/>
    </row>
    <row r="2719" spans="1:3" ht="13.5">
      <c r="A2719" s="559" t="s">
        <v>5285</v>
      </c>
      <c r="B2719" s="560">
        <v>41887</v>
      </c>
      <c r="C2719" s="567"/>
    </row>
    <row r="2720" spans="1:3" ht="13.5">
      <c r="A2720" s="559" t="s">
        <v>5286</v>
      </c>
      <c r="B2720" s="560">
        <v>41887</v>
      </c>
      <c r="C2720" s="567"/>
    </row>
    <row r="2721" spans="1:3" ht="13.5">
      <c r="A2721" s="559" t="s">
        <v>5287</v>
      </c>
      <c r="B2721" s="560">
        <v>41887</v>
      </c>
      <c r="C2721" s="567"/>
    </row>
    <row r="2722" spans="1:3" ht="13.5">
      <c r="A2722" s="559" t="s">
        <v>5288</v>
      </c>
      <c r="B2722" s="560">
        <v>41887</v>
      </c>
      <c r="C2722" s="567">
        <v>34</v>
      </c>
    </row>
    <row r="2723" spans="1:3" ht="13.5">
      <c r="A2723" s="559" t="s">
        <v>5289</v>
      </c>
      <c r="B2723" s="560">
        <v>41887</v>
      </c>
      <c r="C2723" s="567"/>
    </row>
    <row r="2724" spans="1:3" ht="13.5">
      <c r="A2724" s="559" t="s">
        <v>5290</v>
      </c>
      <c r="B2724" s="560">
        <v>41887</v>
      </c>
      <c r="C2724" s="567"/>
    </row>
    <row r="2725" spans="1:3" ht="13.5">
      <c r="A2725" s="559" t="s">
        <v>5291</v>
      </c>
      <c r="B2725" s="560">
        <v>41887</v>
      </c>
      <c r="C2725" s="567"/>
    </row>
    <row r="2726" spans="1:3" ht="13.5">
      <c r="A2726" s="559" t="s">
        <v>5292</v>
      </c>
      <c r="B2726" s="560">
        <v>41887</v>
      </c>
      <c r="C2726" s="567"/>
    </row>
    <row r="2727" spans="1:3" ht="13.5">
      <c r="A2727" s="559" t="s">
        <v>5293</v>
      </c>
      <c r="B2727" s="560">
        <v>41887</v>
      </c>
      <c r="C2727" s="567">
        <v>60</v>
      </c>
    </row>
    <row r="2728" spans="1:3" ht="13.5">
      <c r="A2728" s="559" t="s">
        <v>5294</v>
      </c>
      <c r="B2728" s="560">
        <v>41887</v>
      </c>
      <c r="C2728" s="567">
        <v>173</v>
      </c>
    </row>
    <row r="2729" spans="1:3" ht="13.5">
      <c r="A2729" s="559" t="s">
        <v>5295</v>
      </c>
      <c r="B2729" s="560">
        <v>41887</v>
      </c>
      <c r="C2729" s="567"/>
    </row>
    <row r="2730" spans="1:3" ht="13.5">
      <c r="A2730" s="559" t="s">
        <v>5296</v>
      </c>
      <c r="B2730" s="560">
        <v>41887</v>
      </c>
      <c r="C2730" s="567"/>
    </row>
    <row r="2731" spans="1:3" ht="13.5">
      <c r="A2731" s="559" t="s">
        <v>5297</v>
      </c>
      <c r="B2731" s="560">
        <v>41887</v>
      </c>
      <c r="C2731" s="567"/>
    </row>
    <row r="2732" spans="1:3" ht="13.5">
      <c r="A2732" s="559" t="s">
        <v>5298</v>
      </c>
      <c r="B2732" s="560">
        <v>41887</v>
      </c>
      <c r="C2732" s="567"/>
    </row>
    <row r="2733" spans="1:3" ht="13.5">
      <c r="A2733" s="559" t="s">
        <v>5299</v>
      </c>
      <c r="B2733" s="560">
        <v>41887</v>
      </c>
      <c r="C2733" s="567">
        <v>90</v>
      </c>
    </row>
    <row r="2734" spans="1:3" ht="13.5">
      <c r="A2734" s="559" t="s">
        <v>5300</v>
      </c>
      <c r="B2734" s="560">
        <v>41887</v>
      </c>
      <c r="C2734" s="567"/>
    </row>
    <row r="2735" spans="1:3" ht="13.5">
      <c r="A2735" s="559" t="s">
        <v>5301</v>
      </c>
      <c r="B2735" s="560">
        <v>41887</v>
      </c>
      <c r="C2735" s="567"/>
    </row>
    <row r="2736" spans="1:3" ht="13.5">
      <c r="A2736" s="559" t="s">
        <v>5302</v>
      </c>
      <c r="B2736" s="560">
        <v>41887</v>
      </c>
      <c r="C2736" s="567"/>
    </row>
    <row r="2737" spans="1:3" ht="13.5">
      <c r="A2737" s="559" t="s">
        <v>5303</v>
      </c>
      <c r="B2737" s="560">
        <v>41887</v>
      </c>
      <c r="C2737" s="567"/>
    </row>
    <row r="2738" spans="1:3" ht="13.5">
      <c r="A2738" s="559" t="s">
        <v>5304</v>
      </c>
      <c r="B2738" s="560">
        <v>41887</v>
      </c>
      <c r="C2738" s="567">
        <v>177</v>
      </c>
    </row>
    <row r="2739" spans="1:3" ht="13.5">
      <c r="A2739" s="559" t="s">
        <v>5305</v>
      </c>
      <c r="B2739" s="560">
        <v>41887</v>
      </c>
      <c r="C2739" s="567">
        <v>179</v>
      </c>
    </row>
    <row r="2740" spans="1:3" ht="13.5">
      <c r="A2740" s="559" t="s">
        <v>5306</v>
      </c>
      <c r="B2740" s="560">
        <v>41887</v>
      </c>
      <c r="C2740" s="567"/>
    </row>
    <row r="2741" spans="1:3" ht="13.5">
      <c r="A2741" s="559" t="s">
        <v>5307</v>
      </c>
      <c r="B2741" s="560">
        <v>41887</v>
      </c>
      <c r="C2741" s="567"/>
    </row>
    <row r="2742" spans="1:3" ht="13.5">
      <c r="A2742" s="559" t="s">
        <v>5308</v>
      </c>
      <c r="B2742" s="560">
        <v>41887</v>
      </c>
      <c r="C2742" s="567"/>
    </row>
    <row r="2743" spans="1:3" ht="13.5">
      <c r="A2743" s="559" t="s">
        <v>5309</v>
      </c>
      <c r="B2743" s="560">
        <v>41887</v>
      </c>
      <c r="C2743" s="567"/>
    </row>
    <row r="2744" spans="1:3" ht="13.5">
      <c r="A2744" s="559" t="s">
        <v>5310</v>
      </c>
      <c r="B2744" s="560">
        <v>41887</v>
      </c>
      <c r="C2744" s="567">
        <v>73</v>
      </c>
    </row>
    <row r="2745" spans="1:3" ht="13.5">
      <c r="A2745" s="559" t="s">
        <v>5311</v>
      </c>
      <c r="B2745" s="560">
        <v>41887</v>
      </c>
      <c r="C2745" s="567"/>
    </row>
    <row r="2746" spans="1:3" ht="13.5">
      <c r="A2746" s="559" t="s">
        <v>5312</v>
      </c>
      <c r="B2746" s="560">
        <v>41887</v>
      </c>
      <c r="C2746" s="567"/>
    </row>
    <row r="2747" spans="1:3" ht="13.5">
      <c r="A2747" s="559" t="s">
        <v>5313</v>
      </c>
      <c r="B2747" s="560">
        <v>41887</v>
      </c>
      <c r="C2747" s="567"/>
    </row>
    <row r="2748" spans="1:3" ht="13.5">
      <c r="A2748" s="559" t="s">
        <v>5314</v>
      </c>
      <c r="B2748" s="560">
        <v>41887</v>
      </c>
      <c r="C2748" s="567"/>
    </row>
    <row r="2749" spans="1:3" ht="13.5">
      <c r="A2749" s="559" t="s">
        <v>5315</v>
      </c>
      <c r="B2749" s="560">
        <v>41887</v>
      </c>
      <c r="C2749" s="567">
        <v>134</v>
      </c>
    </row>
    <row r="2750" spans="1:3" ht="13.5">
      <c r="A2750" s="559" t="s">
        <v>5316</v>
      </c>
      <c r="B2750" s="560">
        <v>41887</v>
      </c>
      <c r="C2750" s="567">
        <v>170</v>
      </c>
    </row>
    <row r="2751" spans="1:3" ht="13.5">
      <c r="A2751" s="559" t="s">
        <v>5317</v>
      </c>
      <c r="B2751" s="560">
        <v>41887</v>
      </c>
      <c r="C2751" s="567">
        <v>50</v>
      </c>
    </row>
    <row r="2752" spans="1:3" ht="13.5">
      <c r="A2752" s="559" t="s">
        <v>5318</v>
      </c>
      <c r="B2752" s="560">
        <v>41887</v>
      </c>
      <c r="C2752" s="567"/>
    </row>
    <row r="2753" spans="1:3" ht="13.5">
      <c r="A2753" s="559" t="s">
        <v>5319</v>
      </c>
      <c r="B2753" s="560">
        <v>41887</v>
      </c>
      <c r="C2753" s="567"/>
    </row>
    <row r="2754" spans="1:3" ht="13.5">
      <c r="A2754" s="559" t="s">
        <v>5320</v>
      </c>
      <c r="B2754" s="560">
        <v>41887</v>
      </c>
      <c r="C2754" s="567"/>
    </row>
    <row r="2755" spans="1:3" ht="13.5">
      <c r="A2755" s="559" t="s">
        <v>5321</v>
      </c>
      <c r="B2755" s="560">
        <v>41887</v>
      </c>
      <c r="C2755" s="567">
        <v>75</v>
      </c>
    </row>
    <row r="2756" spans="1:3" ht="13.5">
      <c r="A2756" s="559" t="s">
        <v>5322</v>
      </c>
      <c r="B2756" s="560">
        <v>41887</v>
      </c>
      <c r="C2756" s="567"/>
    </row>
    <row r="2757" spans="1:3" ht="13.5">
      <c r="A2757" s="559" t="s">
        <v>5323</v>
      </c>
      <c r="B2757" s="560">
        <v>41887</v>
      </c>
      <c r="C2757" s="567"/>
    </row>
    <row r="2758" spans="1:3" ht="13.5">
      <c r="A2758" s="559" t="s">
        <v>5324</v>
      </c>
      <c r="B2758" s="560">
        <v>41887</v>
      </c>
      <c r="C2758" s="567"/>
    </row>
    <row r="2759" spans="1:3" ht="13.5">
      <c r="A2759" s="559" t="s">
        <v>5325</v>
      </c>
      <c r="B2759" s="560">
        <v>41887</v>
      </c>
      <c r="C2759" s="567"/>
    </row>
    <row r="2760" spans="1:3" ht="13.5">
      <c r="A2760" s="559" t="s">
        <v>5326</v>
      </c>
      <c r="B2760" s="560">
        <v>41887</v>
      </c>
      <c r="C2760" s="567">
        <v>190</v>
      </c>
    </row>
    <row r="2761" spans="1:3" ht="13.5">
      <c r="A2761" s="559" t="s">
        <v>5327</v>
      </c>
      <c r="B2761" s="560">
        <v>41887</v>
      </c>
      <c r="C2761" s="567">
        <v>168</v>
      </c>
    </row>
    <row r="2762" spans="1:3" ht="13.5">
      <c r="A2762" s="559" t="s">
        <v>5328</v>
      </c>
      <c r="B2762" s="560">
        <v>41887</v>
      </c>
      <c r="C2762" s="567">
        <v>62</v>
      </c>
    </row>
    <row r="2763" spans="1:3" ht="13.5">
      <c r="A2763" s="559" t="s">
        <v>5329</v>
      </c>
      <c r="B2763" s="560">
        <v>41887</v>
      </c>
      <c r="C2763" s="567"/>
    </row>
    <row r="2764" spans="1:3" ht="13.5">
      <c r="A2764" s="559" t="s">
        <v>5330</v>
      </c>
      <c r="B2764" s="560">
        <v>41887</v>
      </c>
      <c r="C2764" s="567"/>
    </row>
    <row r="2765" spans="1:3" ht="13.5">
      <c r="A2765" s="559" t="s">
        <v>5331</v>
      </c>
      <c r="B2765" s="560">
        <v>41887</v>
      </c>
      <c r="C2765" s="567"/>
    </row>
    <row r="2766" spans="1:3" ht="13.5">
      <c r="A2766" s="559" t="s">
        <v>5332</v>
      </c>
      <c r="B2766" s="560">
        <v>41887</v>
      </c>
      <c r="C2766" s="567"/>
    </row>
    <row r="2767" spans="1:3" ht="13.5">
      <c r="A2767" s="559" t="s">
        <v>5333</v>
      </c>
      <c r="B2767" s="560">
        <v>41887</v>
      </c>
      <c r="C2767" s="567"/>
    </row>
    <row r="2768" spans="1:3" ht="13.5">
      <c r="A2768" s="559" t="s">
        <v>5334</v>
      </c>
      <c r="B2768" s="560">
        <v>41887</v>
      </c>
      <c r="C2768" s="567"/>
    </row>
    <row r="2769" spans="1:3" ht="13.5">
      <c r="A2769" s="559" t="s">
        <v>5335</v>
      </c>
      <c r="B2769" s="560">
        <v>41887</v>
      </c>
      <c r="C2769" s="567">
        <v>50</v>
      </c>
    </row>
    <row r="2770" spans="1:3" ht="13.5">
      <c r="A2770" s="559" t="s">
        <v>5336</v>
      </c>
      <c r="B2770" s="560">
        <v>41887</v>
      </c>
      <c r="C2770" s="567"/>
    </row>
    <row r="2771" spans="1:3" ht="13.5">
      <c r="A2771" s="559" t="s">
        <v>5337</v>
      </c>
      <c r="B2771" s="560">
        <v>41887</v>
      </c>
      <c r="C2771" s="567"/>
    </row>
    <row r="2772" spans="1:3" ht="13.5">
      <c r="A2772" s="559" t="s">
        <v>5338</v>
      </c>
      <c r="B2772" s="560">
        <v>41887</v>
      </c>
      <c r="C2772" s="567"/>
    </row>
    <row r="2773" spans="1:3" ht="13.5">
      <c r="A2773" s="559" t="s">
        <v>5339</v>
      </c>
      <c r="B2773" s="560">
        <v>41887</v>
      </c>
      <c r="C2773" s="567"/>
    </row>
    <row r="2774" spans="1:3" ht="13.5">
      <c r="A2774" s="559" t="s">
        <v>5340</v>
      </c>
      <c r="B2774" s="560">
        <v>41887</v>
      </c>
      <c r="C2774" s="567"/>
    </row>
    <row r="2775" spans="1:3" ht="13.5">
      <c r="A2775" s="559" t="s">
        <v>5341</v>
      </c>
      <c r="B2775" s="560">
        <v>41887</v>
      </c>
      <c r="C2775" s="567"/>
    </row>
    <row r="2776" spans="1:3" ht="13.5">
      <c r="A2776" s="559" t="s">
        <v>5342</v>
      </c>
      <c r="B2776" s="560">
        <v>41887</v>
      </c>
      <c r="C2776" s="567"/>
    </row>
    <row r="2777" spans="1:3" ht="13.5">
      <c r="A2777" s="559" t="s">
        <v>5343</v>
      </c>
      <c r="B2777" s="560">
        <v>41894</v>
      </c>
      <c r="C2777" s="567"/>
    </row>
    <row r="2778" spans="1:3" ht="13.5">
      <c r="A2778" s="559" t="s">
        <v>5344</v>
      </c>
      <c r="B2778" s="560">
        <v>41894</v>
      </c>
      <c r="C2778" s="567"/>
    </row>
    <row r="2779" spans="1:3" ht="13.5">
      <c r="A2779" s="559" t="s">
        <v>5345</v>
      </c>
      <c r="B2779" s="560">
        <v>41894</v>
      </c>
      <c r="C2779" s="567"/>
    </row>
    <row r="2780" spans="1:3" ht="13.5">
      <c r="A2780" s="559" t="s">
        <v>5346</v>
      </c>
      <c r="B2780" s="560">
        <v>41894</v>
      </c>
      <c r="C2780" s="567">
        <v>50</v>
      </c>
    </row>
    <row r="2781" spans="1:3" ht="13.5">
      <c r="A2781" s="559" t="s">
        <v>5347</v>
      </c>
      <c r="B2781" s="560">
        <v>41894</v>
      </c>
      <c r="C2781" s="567"/>
    </row>
    <row r="2782" spans="1:3" ht="13.5">
      <c r="A2782" s="559" t="s">
        <v>5348</v>
      </c>
      <c r="B2782" s="560">
        <v>41894</v>
      </c>
      <c r="C2782" s="567"/>
    </row>
    <row r="2783" spans="1:3" ht="13.5">
      <c r="A2783" s="559" t="s">
        <v>5349</v>
      </c>
      <c r="B2783" s="560">
        <v>41894</v>
      </c>
      <c r="C2783" s="567"/>
    </row>
    <row r="2784" spans="1:3" ht="13.5">
      <c r="A2784" s="559" t="s">
        <v>5350</v>
      </c>
      <c r="B2784" s="560">
        <v>41894</v>
      </c>
      <c r="C2784" s="567"/>
    </row>
    <row r="2785" spans="1:3" ht="13.5">
      <c r="A2785" s="559" t="s">
        <v>5351</v>
      </c>
      <c r="B2785" s="560">
        <v>41894</v>
      </c>
      <c r="C2785" s="567"/>
    </row>
    <row r="2786" spans="1:3" ht="13.5">
      <c r="A2786" s="559" t="s">
        <v>5352</v>
      </c>
      <c r="B2786" s="560">
        <v>41894</v>
      </c>
      <c r="C2786" s="567"/>
    </row>
    <row r="2787" spans="1:3" ht="13.5">
      <c r="A2787" s="559" t="s">
        <v>5353</v>
      </c>
      <c r="B2787" s="560">
        <v>41894</v>
      </c>
      <c r="C2787" s="567"/>
    </row>
    <row r="2788" spans="1:3" ht="13.5">
      <c r="A2788" s="559" t="s">
        <v>5354</v>
      </c>
      <c r="B2788" s="560">
        <v>41894</v>
      </c>
      <c r="C2788" s="567"/>
    </row>
    <row r="2789" spans="1:3" ht="13.5">
      <c r="A2789" s="559" t="s">
        <v>5355</v>
      </c>
      <c r="B2789" s="560">
        <v>41894</v>
      </c>
      <c r="C2789" s="567">
        <v>300</v>
      </c>
    </row>
    <row r="2790" spans="1:3" ht="13.5">
      <c r="A2790" s="559" t="s">
        <v>5356</v>
      </c>
      <c r="B2790" s="560">
        <v>41894</v>
      </c>
      <c r="C2790" s="567">
        <v>100</v>
      </c>
    </row>
    <row r="2791" spans="1:3" ht="13.5">
      <c r="A2791" s="559" t="s">
        <v>5357</v>
      </c>
      <c r="B2791" s="560">
        <v>41894</v>
      </c>
      <c r="C2791" s="567">
        <v>50</v>
      </c>
    </row>
    <row r="2792" spans="1:3" ht="13.5">
      <c r="A2792" s="559" t="s">
        <v>5358</v>
      </c>
      <c r="B2792" s="560">
        <v>41894</v>
      </c>
      <c r="C2792" s="567"/>
    </row>
    <row r="2793" spans="1:3" ht="13.5">
      <c r="A2793" s="559" t="s">
        <v>5359</v>
      </c>
      <c r="B2793" s="560">
        <v>41894</v>
      </c>
      <c r="C2793" s="567"/>
    </row>
    <row r="2794" spans="1:3" ht="13.5">
      <c r="A2794" s="559" t="s">
        <v>5360</v>
      </c>
      <c r="B2794" s="560">
        <v>41894</v>
      </c>
      <c r="C2794" s="567"/>
    </row>
    <row r="2795" spans="1:3" ht="13.5">
      <c r="A2795" s="559" t="s">
        <v>5361</v>
      </c>
      <c r="B2795" s="560">
        <v>41894</v>
      </c>
      <c r="C2795" s="567"/>
    </row>
    <row r="2796" spans="1:3" ht="13.5">
      <c r="A2796" s="559" t="s">
        <v>5362</v>
      </c>
      <c r="B2796" s="560">
        <v>41894</v>
      </c>
      <c r="C2796" s="567"/>
    </row>
    <row r="2797" spans="1:3" ht="13.5">
      <c r="A2797" s="559" t="s">
        <v>5363</v>
      </c>
      <c r="B2797" s="560">
        <v>41894</v>
      </c>
      <c r="C2797" s="567"/>
    </row>
    <row r="2798" spans="1:3" ht="13.5">
      <c r="A2798" s="559" t="s">
        <v>5364</v>
      </c>
      <c r="B2798" s="560">
        <v>41894</v>
      </c>
      <c r="C2798" s="567"/>
    </row>
    <row r="2799" spans="1:3" ht="13.5">
      <c r="A2799" s="559" t="s">
        <v>5365</v>
      </c>
      <c r="B2799" s="560">
        <v>41894</v>
      </c>
      <c r="C2799" s="567"/>
    </row>
    <row r="2800" spans="1:3" ht="13.5">
      <c r="A2800" s="559" t="s">
        <v>5366</v>
      </c>
      <c r="B2800" s="560">
        <v>41894</v>
      </c>
      <c r="C2800" s="567">
        <v>100</v>
      </c>
    </row>
    <row r="2801" spans="1:3" ht="13.5">
      <c r="A2801" s="559" t="s">
        <v>5367</v>
      </c>
      <c r="B2801" s="560">
        <v>41894</v>
      </c>
      <c r="C2801" s="567"/>
    </row>
    <row r="2802" spans="1:3" ht="13.5">
      <c r="A2802" s="559" t="s">
        <v>5368</v>
      </c>
      <c r="B2802" s="560">
        <v>41894</v>
      </c>
      <c r="C2802" s="567">
        <v>50</v>
      </c>
    </row>
    <row r="2803" spans="1:3" ht="13.5">
      <c r="A2803" s="559" t="s">
        <v>5369</v>
      </c>
      <c r="B2803" s="560">
        <v>41894</v>
      </c>
      <c r="C2803" s="567"/>
    </row>
    <row r="2804" spans="1:3" ht="13.5">
      <c r="A2804" s="559" t="s">
        <v>5370</v>
      </c>
      <c r="B2804" s="560">
        <v>41894</v>
      </c>
      <c r="C2804" s="567"/>
    </row>
    <row r="2805" spans="1:3" ht="13.5">
      <c r="A2805" s="559" t="s">
        <v>5371</v>
      </c>
      <c r="B2805" s="560">
        <v>41894</v>
      </c>
      <c r="C2805" s="567"/>
    </row>
    <row r="2806" spans="1:3" ht="13.5">
      <c r="A2806" s="559" t="s">
        <v>5372</v>
      </c>
      <c r="B2806" s="560">
        <v>41894</v>
      </c>
      <c r="C2806" s="567"/>
    </row>
    <row r="2807" spans="1:3" ht="13.5">
      <c r="A2807" s="559" t="s">
        <v>5373</v>
      </c>
      <c r="B2807" s="560">
        <v>41894</v>
      </c>
      <c r="C2807" s="567"/>
    </row>
    <row r="2808" spans="1:3" ht="13.5">
      <c r="A2808" s="559" t="s">
        <v>5374</v>
      </c>
      <c r="B2808" s="560">
        <v>41894</v>
      </c>
      <c r="C2808" s="567"/>
    </row>
    <row r="2809" spans="1:3" ht="13.5">
      <c r="A2809" s="559" t="s">
        <v>5375</v>
      </c>
      <c r="B2809" s="560">
        <v>41894</v>
      </c>
      <c r="C2809" s="567"/>
    </row>
    <row r="2810" spans="1:3" ht="13.5">
      <c r="A2810" s="559" t="s">
        <v>5376</v>
      </c>
      <c r="B2810" s="560">
        <v>41894</v>
      </c>
      <c r="C2810" s="567"/>
    </row>
    <row r="2811" spans="1:3" ht="13.5">
      <c r="A2811" s="559" t="s">
        <v>5377</v>
      </c>
      <c r="B2811" s="560">
        <v>41894</v>
      </c>
      <c r="C2811" s="567"/>
    </row>
    <row r="2812" spans="1:3" ht="13.5">
      <c r="A2812" s="559" t="s">
        <v>5378</v>
      </c>
      <c r="B2812" s="560">
        <v>41894</v>
      </c>
      <c r="C2812" s="567">
        <v>300</v>
      </c>
    </row>
    <row r="2813" spans="1:3" ht="13.5">
      <c r="A2813" s="559" t="s">
        <v>5379</v>
      </c>
      <c r="B2813" s="560">
        <v>41894</v>
      </c>
      <c r="C2813" s="567">
        <v>150</v>
      </c>
    </row>
    <row r="2814" spans="1:3" ht="13.5">
      <c r="A2814" s="559" t="s">
        <v>5380</v>
      </c>
      <c r="B2814" s="560">
        <v>41894</v>
      </c>
      <c r="C2814" s="567"/>
    </row>
    <row r="2815" spans="1:3" ht="13.5">
      <c r="A2815" s="559" t="s">
        <v>5381</v>
      </c>
      <c r="B2815" s="560">
        <v>41894</v>
      </c>
      <c r="C2815" s="567"/>
    </row>
    <row r="2816" spans="1:3" ht="13.5">
      <c r="A2816" s="559" t="s">
        <v>5382</v>
      </c>
      <c r="B2816" s="560">
        <v>41894</v>
      </c>
      <c r="C2816" s="567"/>
    </row>
    <row r="2817" spans="1:3" ht="13.5">
      <c r="A2817" s="559" t="s">
        <v>5383</v>
      </c>
      <c r="B2817" s="560">
        <v>41894</v>
      </c>
      <c r="C2817" s="567"/>
    </row>
    <row r="2818" spans="1:3" ht="13.5">
      <c r="A2818" s="559" t="s">
        <v>5384</v>
      </c>
      <c r="B2818" s="560">
        <v>41894</v>
      </c>
      <c r="C2818" s="567"/>
    </row>
    <row r="2819" spans="1:3" ht="13.5">
      <c r="A2819" s="559" t="s">
        <v>5385</v>
      </c>
      <c r="B2819" s="560">
        <v>41894</v>
      </c>
      <c r="C2819" s="567"/>
    </row>
    <row r="2820" spans="1:3" ht="13.5">
      <c r="A2820" s="559" t="s">
        <v>5386</v>
      </c>
      <c r="B2820" s="560">
        <v>41894</v>
      </c>
      <c r="C2820" s="567"/>
    </row>
    <row r="2821" spans="1:3" ht="13.5">
      <c r="A2821" s="559" t="s">
        <v>5387</v>
      </c>
      <c r="B2821" s="560">
        <v>41894</v>
      </c>
      <c r="C2821" s="567"/>
    </row>
    <row r="2822" spans="1:3" ht="13.5">
      <c r="A2822" s="559" t="s">
        <v>5388</v>
      </c>
      <c r="B2822" s="560">
        <v>41894</v>
      </c>
      <c r="C2822" s="567">
        <v>248</v>
      </c>
    </row>
    <row r="2823" spans="1:3" ht="13.5">
      <c r="A2823" s="559" t="s">
        <v>5389</v>
      </c>
      <c r="B2823" s="560">
        <v>41894</v>
      </c>
      <c r="C2823" s="567"/>
    </row>
    <row r="2824" spans="1:3" ht="13.5">
      <c r="A2824" s="559" t="s">
        <v>5390</v>
      </c>
      <c r="B2824" s="560">
        <v>41894</v>
      </c>
      <c r="C2824" s="567">
        <v>40</v>
      </c>
    </row>
    <row r="2825" spans="1:3" ht="13.5">
      <c r="A2825" s="559" t="s">
        <v>5391</v>
      </c>
      <c r="B2825" s="560">
        <v>41894</v>
      </c>
      <c r="C2825" s="567"/>
    </row>
    <row r="2826" spans="1:3" ht="13.5">
      <c r="A2826" s="559" t="s">
        <v>5392</v>
      </c>
      <c r="B2826" s="560">
        <v>41894</v>
      </c>
      <c r="C2826" s="567"/>
    </row>
    <row r="2827" spans="1:3" ht="13.5">
      <c r="A2827" s="559" t="s">
        <v>5393</v>
      </c>
      <c r="B2827" s="560">
        <v>41894</v>
      </c>
      <c r="C2827" s="567"/>
    </row>
    <row r="2828" spans="1:3" ht="13.5">
      <c r="A2828" s="559" t="s">
        <v>5394</v>
      </c>
      <c r="B2828" s="560">
        <v>41894</v>
      </c>
      <c r="C2828" s="567"/>
    </row>
    <row r="2829" spans="1:3" ht="13.5">
      <c r="A2829" s="559" t="s">
        <v>5395</v>
      </c>
      <c r="B2829" s="560">
        <v>41894</v>
      </c>
      <c r="C2829" s="567"/>
    </row>
    <row r="2830" spans="1:3" ht="13.5">
      <c r="A2830" s="559" t="s">
        <v>5396</v>
      </c>
      <c r="B2830" s="560">
        <v>41894</v>
      </c>
      <c r="C2830" s="567"/>
    </row>
    <row r="2831" spans="1:3" ht="13.5">
      <c r="A2831" s="559" t="s">
        <v>5397</v>
      </c>
      <c r="B2831" s="560">
        <v>41894</v>
      </c>
      <c r="C2831" s="567"/>
    </row>
    <row r="2832" spans="1:3" ht="13.5">
      <c r="A2832" s="559" t="s">
        <v>5398</v>
      </c>
      <c r="B2832" s="560">
        <v>41894</v>
      </c>
      <c r="C2832" s="567"/>
    </row>
    <row r="2833" spans="1:3" ht="13.5">
      <c r="A2833" s="559" t="s">
        <v>5399</v>
      </c>
      <c r="B2833" s="560">
        <v>41894</v>
      </c>
      <c r="C2833" s="567"/>
    </row>
    <row r="2834" spans="1:3" ht="13.5">
      <c r="A2834" s="559" t="s">
        <v>5400</v>
      </c>
      <c r="B2834" s="560">
        <v>41894</v>
      </c>
      <c r="C2834" s="567">
        <v>250</v>
      </c>
    </row>
    <row r="2835" spans="1:3" ht="13.5">
      <c r="A2835" s="559" t="s">
        <v>5401</v>
      </c>
      <c r="B2835" s="560">
        <v>41894</v>
      </c>
      <c r="C2835" s="567">
        <v>150</v>
      </c>
    </row>
    <row r="2836" spans="1:3" ht="13.5">
      <c r="A2836" s="559" t="s">
        <v>5402</v>
      </c>
      <c r="B2836" s="560">
        <v>41894</v>
      </c>
      <c r="C2836" s="567"/>
    </row>
    <row r="2837" spans="1:3" ht="13.5">
      <c r="A2837" s="559" t="s">
        <v>5403</v>
      </c>
      <c r="B2837" s="560">
        <v>41894</v>
      </c>
      <c r="C2837" s="567"/>
    </row>
    <row r="2838" spans="1:3" ht="13.5">
      <c r="A2838" s="559" t="s">
        <v>5404</v>
      </c>
      <c r="B2838" s="560">
        <v>41894</v>
      </c>
      <c r="C2838" s="567"/>
    </row>
    <row r="2839" spans="1:3" ht="13.5">
      <c r="A2839" s="559" t="s">
        <v>5405</v>
      </c>
      <c r="B2839" s="560">
        <v>41894</v>
      </c>
      <c r="C2839" s="567"/>
    </row>
    <row r="2840" spans="1:3" ht="13.5">
      <c r="A2840" s="559" t="s">
        <v>5406</v>
      </c>
      <c r="B2840" s="560">
        <v>41894</v>
      </c>
      <c r="C2840" s="567"/>
    </row>
    <row r="2841" spans="1:3" ht="13.5">
      <c r="A2841" s="559" t="s">
        <v>5407</v>
      </c>
      <c r="B2841" s="560">
        <v>41894</v>
      </c>
      <c r="C2841" s="567"/>
    </row>
    <row r="2842" spans="1:3" ht="13.5">
      <c r="A2842" s="559" t="s">
        <v>5408</v>
      </c>
      <c r="B2842" s="560">
        <v>41894</v>
      </c>
      <c r="C2842" s="567"/>
    </row>
    <row r="2843" spans="1:3" ht="13.5">
      <c r="A2843" s="559" t="s">
        <v>5409</v>
      </c>
      <c r="B2843" s="560">
        <v>41894</v>
      </c>
      <c r="C2843" s="567"/>
    </row>
    <row r="2844" spans="1:3" ht="13.5">
      <c r="A2844" s="559" t="s">
        <v>5410</v>
      </c>
      <c r="B2844" s="560">
        <v>41894</v>
      </c>
      <c r="C2844" s="567"/>
    </row>
    <row r="2845" spans="1:3" ht="13.5">
      <c r="A2845" s="559" t="s">
        <v>5411</v>
      </c>
      <c r="B2845" s="560">
        <v>41894</v>
      </c>
      <c r="C2845" s="567">
        <v>250</v>
      </c>
    </row>
    <row r="2846" spans="1:3" ht="13.5">
      <c r="A2846" s="559" t="s">
        <v>5412</v>
      </c>
      <c r="B2846" s="560">
        <v>41894</v>
      </c>
      <c r="C2846" s="567">
        <v>150</v>
      </c>
    </row>
    <row r="2847" spans="1:3" ht="13.5">
      <c r="A2847" s="559" t="s">
        <v>5413</v>
      </c>
      <c r="B2847" s="560">
        <v>41894</v>
      </c>
      <c r="C2847" s="567"/>
    </row>
    <row r="2848" spans="1:3" ht="13.5">
      <c r="A2848" s="559" t="s">
        <v>5414</v>
      </c>
      <c r="B2848" s="560">
        <v>41894</v>
      </c>
      <c r="C2848" s="567"/>
    </row>
    <row r="2849" spans="1:3" ht="13.5">
      <c r="A2849" s="559" t="s">
        <v>5415</v>
      </c>
      <c r="B2849" s="560">
        <v>41894</v>
      </c>
      <c r="C2849" s="567"/>
    </row>
    <row r="2850" spans="1:3" ht="13.5">
      <c r="A2850" s="559" t="s">
        <v>5416</v>
      </c>
      <c r="B2850" s="560">
        <v>41894</v>
      </c>
      <c r="C2850" s="567"/>
    </row>
    <row r="2851" spans="1:3" ht="13.5">
      <c r="A2851" s="559" t="s">
        <v>5417</v>
      </c>
      <c r="B2851" s="560">
        <v>41894</v>
      </c>
      <c r="C2851" s="567"/>
    </row>
    <row r="2852" spans="1:3" ht="13.5">
      <c r="A2852" s="559" t="s">
        <v>5418</v>
      </c>
      <c r="B2852" s="560">
        <v>41894</v>
      </c>
      <c r="C2852" s="567"/>
    </row>
    <row r="2853" spans="1:3" ht="13.5">
      <c r="A2853" s="559" t="s">
        <v>5419</v>
      </c>
      <c r="B2853" s="560">
        <v>41894</v>
      </c>
      <c r="C2853" s="567"/>
    </row>
    <row r="2854" spans="1:3" ht="13.5">
      <c r="A2854" s="559" t="s">
        <v>5421</v>
      </c>
      <c r="B2854" s="560">
        <v>41897</v>
      </c>
      <c r="C2854" s="567">
        <v>251</v>
      </c>
    </row>
    <row r="2855" spans="1:3" ht="13.5">
      <c r="A2855" s="559" t="s">
        <v>5422</v>
      </c>
      <c r="B2855" s="560">
        <v>41897</v>
      </c>
      <c r="C2855" s="567"/>
    </row>
    <row r="2856" spans="1:3" ht="13.5">
      <c r="A2856" s="559" t="s">
        <v>5423</v>
      </c>
      <c r="B2856" s="560">
        <v>41897</v>
      </c>
      <c r="C2856" s="567"/>
    </row>
    <row r="2857" spans="1:3" ht="13.5">
      <c r="A2857" s="559" t="s">
        <v>5424</v>
      </c>
      <c r="B2857" s="560">
        <v>41897</v>
      </c>
      <c r="C2857" s="567"/>
    </row>
    <row r="2858" spans="1:3" ht="13.5">
      <c r="A2858" s="559" t="s">
        <v>5425</v>
      </c>
      <c r="B2858" s="560">
        <v>41897</v>
      </c>
      <c r="C2858" s="567"/>
    </row>
    <row r="2859" spans="1:3" ht="13.5">
      <c r="A2859" s="559" t="s">
        <v>5426</v>
      </c>
      <c r="B2859" s="560">
        <v>41897</v>
      </c>
      <c r="C2859" s="567"/>
    </row>
    <row r="2860" spans="1:3" ht="13.5">
      <c r="A2860" s="559" t="s">
        <v>5427</v>
      </c>
      <c r="B2860" s="560">
        <v>41897</v>
      </c>
      <c r="C2860" s="567"/>
    </row>
    <row r="2861" spans="1:3" ht="13.5">
      <c r="A2861" s="559" t="s">
        <v>5428</v>
      </c>
      <c r="B2861" s="560">
        <v>41897</v>
      </c>
      <c r="C2861" s="567"/>
    </row>
    <row r="2862" spans="1:3" ht="13.5">
      <c r="A2862" s="559" t="s">
        <v>5429</v>
      </c>
      <c r="B2862" s="560">
        <v>41897</v>
      </c>
      <c r="C2862" s="567"/>
    </row>
    <row r="2863" spans="1:3" ht="13.5">
      <c r="A2863" s="559" t="s">
        <v>5430</v>
      </c>
      <c r="B2863" s="560">
        <v>41897</v>
      </c>
      <c r="C2863" s="567"/>
    </row>
    <row r="2864" spans="1:3" ht="13.5">
      <c r="A2864" s="559" t="s">
        <v>5431</v>
      </c>
      <c r="B2864" s="560">
        <v>41897</v>
      </c>
      <c r="C2864" s="567"/>
    </row>
    <row r="2865" spans="1:3" ht="13.5">
      <c r="A2865" s="559" t="s">
        <v>5432</v>
      </c>
      <c r="B2865" s="560">
        <v>41897</v>
      </c>
      <c r="C2865" s="567">
        <v>250</v>
      </c>
    </row>
    <row r="2866" spans="1:3" ht="13.5">
      <c r="A2866" s="559" t="s">
        <v>5433</v>
      </c>
      <c r="B2866" s="560">
        <v>41897</v>
      </c>
      <c r="C2866" s="567"/>
    </row>
    <row r="2867" spans="1:3" ht="13.5">
      <c r="A2867" s="559" t="s">
        <v>5434</v>
      </c>
      <c r="B2867" s="560">
        <v>41897</v>
      </c>
      <c r="C2867" s="567"/>
    </row>
    <row r="2868" spans="1:3" ht="13.5">
      <c r="A2868" s="559" t="s">
        <v>5435</v>
      </c>
      <c r="B2868" s="560">
        <v>41897</v>
      </c>
      <c r="C2868" s="567"/>
    </row>
    <row r="2869" spans="1:3" ht="13.5">
      <c r="A2869" s="559" t="s">
        <v>5436</v>
      </c>
      <c r="B2869" s="560">
        <v>41897</v>
      </c>
      <c r="C2869" s="567"/>
    </row>
    <row r="2870" spans="1:3" ht="13.5">
      <c r="A2870" s="559" t="s">
        <v>5437</v>
      </c>
      <c r="B2870" s="560">
        <v>41897</v>
      </c>
      <c r="C2870" s="567"/>
    </row>
    <row r="2871" spans="1:3" ht="13.5">
      <c r="A2871" s="559" t="s">
        <v>5438</v>
      </c>
      <c r="B2871" s="560">
        <v>41897</v>
      </c>
      <c r="C2871" s="567"/>
    </row>
    <row r="2872" spans="1:3" ht="13.5">
      <c r="A2872" s="559" t="s">
        <v>5439</v>
      </c>
      <c r="B2872" s="560">
        <v>41897</v>
      </c>
      <c r="C2872" s="567"/>
    </row>
    <row r="2873" spans="1:3" ht="13.5">
      <c r="A2873" s="559" t="s">
        <v>5440</v>
      </c>
      <c r="B2873" s="560">
        <v>41897</v>
      </c>
      <c r="C2873" s="567"/>
    </row>
    <row r="2874" spans="1:3" ht="13.5">
      <c r="A2874" s="559" t="s">
        <v>5441</v>
      </c>
      <c r="B2874" s="560">
        <v>41897</v>
      </c>
      <c r="C2874" s="567"/>
    </row>
    <row r="2875" spans="1:3" ht="13.5">
      <c r="A2875" s="559" t="s">
        <v>5442</v>
      </c>
      <c r="B2875" s="560">
        <v>41897</v>
      </c>
      <c r="C2875" s="567"/>
    </row>
    <row r="2876" spans="1:3" ht="13.5">
      <c r="A2876" s="559" t="s">
        <v>5443</v>
      </c>
      <c r="B2876" s="560">
        <v>41897</v>
      </c>
      <c r="C2876" s="567">
        <v>250</v>
      </c>
    </row>
    <row r="2877" spans="1:3" ht="13.5">
      <c r="A2877" s="559" t="s">
        <v>5444</v>
      </c>
      <c r="B2877" s="560">
        <v>41897</v>
      </c>
      <c r="C2877" s="567"/>
    </row>
    <row r="2878" spans="1:3" ht="13.5">
      <c r="A2878" s="559" t="s">
        <v>5445</v>
      </c>
      <c r="B2878" s="560">
        <v>41897</v>
      </c>
      <c r="C2878" s="567"/>
    </row>
    <row r="2879" spans="1:3" ht="13.5">
      <c r="A2879" s="559" t="s">
        <v>5446</v>
      </c>
      <c r="B2879" s="560">
        <v>41897</v>
      </c>
      <c r="C2879" s="567"/>
    </row>
    <row r="2880" spans="1:3" ht="13.5">
      <c r="A2880" s="559" t="s">
        <v>5447</v>
      </c>
      <c r="B2880" s="560">
        <v>41897</v>
      </c>
      <c r="C2880" s="567"/>
    </row>
    <row r="2881" spans="1:3" ht="13.5">
      <c r="A2881" s="559" t="s">
        <v>5448</v>
      </c>
      <c r="B2881" s="560">
        <v>41897</v>
      </c>
      <c r="C2881" s="567"/>
    </row>
    <row r="2882" spans="1:3" ht="13.5">
      <c r="A2882" s="559" t="s">
        <v>5449</v>
      </c>
      <c r="B2882" s="560">
        <v>41897</v>
      </c>
      <c r="C2882" s="567"/>
    </row>
    <row r="2883" spans="1:3" ht="13.5">
      <c r="A2883" s="559" t="s">
        <v>5450</v>
      </c>
      <c r="B2883" s="560">
        <v>41897</v>
      </c>
      <c r="C2883" s="567"/>
    </row>
    <row r="2884" spans="1:3" ht="13.5">
      <c r="A2884" s="559" t="s">
        <v>5451</v>
      </c>
      <c r="B2884" s="560">
        <v>41897</v>
      </c>
      <c r="C2884" s="567"/>
    </row>
    <row r="2885" spans="1:3" ht="13.5">
      <c r="A2885" s="559" t="s">
        <v>5452</v>
      </c>
      <c r="B2885" s="560">
        <v>41897</v>
      </c>
      <c r="C2885" s="567"/>
    </row>
    <row r="2886" spans="1:3" ht="13.5">
      <c r="A2886" s="559" t="s">
        <v>5453</v>
      </c>
      <c r="B2886" s="560">
        <v>41897</v>
      </c>
      <c r="C2886" s="567"/>
    </row>
    <row r="2887" spans="1:3" ht="13.5">
      <c r="A2887" s="559" t="s">
        <v>5454</v>
      </c>
      <c r="B2887" s="560">
        <v>41897</v>
      </c>
      <c r="C2887" s="567">
        <v>250</v>
      </c>
    </row>
    <row r="2888" spans="1:3" ht="13.5">
      <c r="A2888" s="559" t="s">
        <v>5455</v>
      </c>
      <c r="B2888" s="560">
        <v>41897</v>
      </c>
      <c r="C2888" s="567"/>
    </row>
    <row r="2889" spans="1:3" ht="13.5">
      <c r="A2889" s="559" t="s">
        <v>5456</v>
      </c>
      <c r="B2889" s="560">
        <v>41897</v>
      </c>
      <c r="C2889" s="567"/>
    </row>
    <row r="2890" spans="1:3" ht="13.5">
      <c r="A2890" s="559" t="s">
        <v>5457</v>
      </c>
      <c r="B2890" s="560">
        <v>41897</v>
      </c>
      <c r="C2890" s="567"/>
    </row>
    <row r="2891" spans="1:3" ht="13.5">
      <c r="A2891" s="559" t="s">
        <v>5458</v>
      </c>
      <c r="B2891" s="560">
        <v>41897</v>
      </c>
      <c r="C2891" s="567"/>
    </row>
    <row r="2892" spans="1:3" ht="13.5">
      <c r="A2892" s="559" t="s">
        <v>5459</v>
      </c>
      <c r="B2892" s="560">
        <v>41897</v>
      </c>
      <c r="C2892" s="567"/>
    </row>
    <row r="2893" spans="1:3" ht="13.5">
      <c r="A2893" s="559" t="s">
        <v>5460</v>
      </c>
      <c r="B2893" s="560">
        <v>41897</v>
      </c>
      <c r="C2893" s="567"/>
    </row>
    <row r="2894" spans="1:3" ht="13.5">
      <c r="A2894" s="559" t="s">
        <v>5461</v>
      </c>
      <c r="B2894" s="560">
        <v>41897</v>
      </c>
      <c r="C2894" s="567"/>
    </row>
    <row r="2895" spans="1:3" ht="13.5">
      <c r="A2895" s="559" t="s">
        <v>5462</v>
      </c>
      <c r="B2895" s="560">
        <v>41897</v>
      </c>
      <c r="C2895" s="567"/>
    </row>
    <row r="2896" spans="1:3" ht="13.5">
      <c r="A2896" s="559" t="s">
        <v>5463</v>
      </c>
      <c r="B2896" s="560">
        <v>41897</v>
      </c>
      <c r="C2896" s="567"/>
    </row>
    <row r="2897" spans="1:3" ht="13.5">
      <c r="A2897" s="559" t="s">
        <v>5464</v>
      </c>
      <c r="B2897" s="560">
        <v>41897</v>
      </c>
      <c r="C2897" s="567"/>
    </row>
    <row r="2898" spans="1:3" ht="13.5">
      <c r="A2898" s="559" t="s">
        <v>5465</v>
      </c>
      <c r="B2898" s="560">
        <v>41897</v>
      </c>
      <c r="C2898" s="567">
        <v>250</v>
      </c>
    </row>
    <row r="2899" spans="1:3" ht="13.5">
      <c r="A2899" s="559" t="s">
        <v>5466</v>
      </c>
      <c r="B2899" s="560">
        <v>41897</v>
      </c>
      <c r="C2899" s="567"/>
    </row>
    <row r="2900" spans="1:3" ht="13.5">
      <c r="A2900" s="559" t="s">
        <v>5467</v>
      </c>
      <c r="B2900" s="560">
        <v>41897</v>
      </c>
      <c r="C2900" s="567"/>
    </row>
    <row r="2901" spans="1:3" ht="13.5">
      <c r="A2901" s="559" t="s">
        <v>5468</v>
      </c>
      <c r="B2901" s="560">
        <v>41897</v>
      </c>
      <c r="C2901" s="567"/>
    </row>
    <row r="2902" spans="1:3" ht="13.5">
      <c r="A2902" s="559" t="s">
        <v>5469</v>
      </c>
      <c r="B2902" s="560">
        <v>41897</v>
      </c>
      <c r="C2902" s="567"/>
    </row>
    <row r="2903" spans="1:3" ht="13.5">
      <c r="A2903" s="559" t="s">
        <v>5470</v>
      </c>
      <c r="B2903" s="560">
        <v>41897</v>
      </c>
      <c r="C2903" s="567"/>
    </row>
    <row r="2904" spans="1:3" ht="13.5">
      <c r="A2904" s="559" t="s">
        <v>5471</v>
      </c>
      <c r="B2904" s="560">
        <v>41897</v>
      </c>
      <c r="C2904" s="567"/>
    </row>
    <row r="2905" spans="1:3" ht="13.5">
      <c r="A2905" s="559" t="s">
        <v>5472</v>
      </c>
      <c r="B2905" s="560">
        <v>41897</v>
      </c>
      <c r="C2905" s="567"/>
    </row>
    <row r="2906" spans="1:3" ht="13.5">
      <c r="A2906" s="559" t="s">
        <v>5473</v>
      </c>
      <c r="B2906" s="560">
        <v>41897</v>
      </c>
      <c r="C2906" s="567"/>
    </row>
    <row r="2907" spans="1:3" ht="13.5">
      <c r="A2907" s="559" t="s">
        <v>5474</v>
      </c>
      <c r="B2907" s="560">
        <v>41897</v>
      </c>
      <c r="C2907" s="567"/>
    </row>
    <row r="2908" spans="1:3" ht="13.5">
      <c r="A2908" s="559" t="s">
        <v>5475</v>
      </c>
      <c r="B2908" s="560">
        <v>41897</v>
      </c>
      <c r="C2908" s="567"/>
    </row>
    <row r="2909" spans="1:3" ht="13.5">
      <c r="A2909" s="559" t="s">
        <v>5476</v>
      </c>
      <c r="B2909" s="560">
        <v>41897</v>
      </c>
      <c r="C2909" s="567">
        <v>249</v>
      </c>
    </row>
    <row r="2910" spans="1:3" ht="13.5">
      <c r="A2910" s="559" t="s">
        <v>5477</v>
      </c>
      <c r="B2910" s="560">
        <v>41897</v>
      </c>
      <c r="C2910" s="567"/>
    </row>
    <row r="2911" spans="1:3" ht="13.5">
      <c r="A2911" s="559" t="s">
        <v>5478</v>
      </c>
      <c r="B2911" s="560">
        <v>41897</v>
      </c>
      <c r="C2911" s="567"/>
    </row>
    <row r="2912" spans="1:3" ht="13.5">
      <c r="A2912" s="559" t="s">
        <v>5479</v>
      </c>
      <c r="B2912" s="560">
        <v>41897</v>
      </c>
      <c r="C2912" s="567"/>
    </row>
    <row r="2913" spans="1:3" ht="13.5">
      <c r="A2913" s="559" t="s">
        <v>5480</v>
      </c>
      <c r="B2913" s="560">
        <v>41897</v>
      </c>
      <c r="C2913" s="567"/>
    </row>
    <row r="2914" spans="1:3" ht="13.5">
      <c r="A2914" s="559" t="s">
        <v>5481</v>
      </c>
      <c r="B2914" s="560">
        <v>41897</v>
      </c>
      <c r="C2914" s="567"/>
    </row>
    <row r="2915" spans="1:3" ht="13.5">
      <c r="A2915" s="559" t="s">
        <v>5482</v>
      </c>
      <c r="B2915" s="560">
        <v>41897</v>
      </c>
      <c r="C2915" s="567"/>
    </row>
    <row r="2916" spans="1:3" ht="13.5">
      <c r="A2916" s="559" t="s">
        <v>5483</v>
      </c>
      <c r="B2916" s="560">
        <v>41897</v>
      </c>
      <c r="C2916" s="567"/>
    </row>
    <row r="2917" spans="1:3" ht="13.5">
      <c r="A2917" s="559" t="s">
        <v>5484</v>
      </c>
      <c r="B2917" s="560">
        <v>41897</v>
      </c>
      <c r="C2917" s="567"/>
    </row>
    <row r="2918" spans="1:3" ht="13.5">
      <c r="A2918" s="559" t="s">
        <v>5485</v>
      </c>
      <c r="B2918" s="560">
        <v>41897</v>
      </c>
      <c r="C2918" s="567"/>
    </row>
    <row r="2919" spans="1:3" ht="13.5">
      <c r="A2919" s="559" t="s">
        <v>5486</v>
      </c>
      <c r="B2919" s="560">
        <v>41897</v>
      </c>
      <c r="C2919" s="567"/>
    </row>
    <row r="2920" spans="1:3" ht="13.5">
      <c r="A2920" s="559" t="s">
        <v>5487</v>
      </c>
      <c r="B2920" s="560">
        <v>41897</v>
      </c>
      <c r="C2920" s="567"/>
    </row>
    <row r="2921" spans="1:3" ht="13.5">
      <c r="A2921" s="559" t="s">
        <v>5488</v>
      </c>
      <c r="B2921" s="560">
        <v>41897</v>
      </c>
      <c r="C2921" s="567"/>
    </row>
    <row r="2922" spans="1:3" ht="13.5">
      <c r="A2922" s="559" t="s">
        <v>5489</v>
      </c>
      <c r="B2922" s="560">
        <v>41897</v>
      </c>
      <c r="C2922" s="567">
        <v>120</v>
      </c>
    </row>
    <row r="2923" spans="1:3" ht="13.5">
      <c r="A2923" s="559" t="s">
        <v>5490</v>
      </c>
      <c r="B2923" s="560">
        <v>41897</v>
      </c>
      <c r="C2923" s="567">
        <v>60</v>
      </c>
    </row>
    <row r="2924" spans="1:3" ht="13.5">
      <c r="A2924" s="559" t="s">
        <v>5491</v>
      </c>
      <c r="B2924" s="560">
        <v>41897</v>
      </c>
      <c r="C2924" s="567"/>
    </row>
    <row r="2925" spans="1:3" ht="13.5">
      <c r="A2925" s="559" t="s">
        <v>5492</v>
      </c>
      <c r="B2925" s="560">
        <v>41897</v>
      </c>
      <c r="C2925" s="567"/>
    </row>
    <row r="2926" spans="1:3" ht="13.5">
      <c r="A2926" s="559" t="s">
        <v>5493</v>
      </c>
      <c r="B2926" s="560">
        <v>41897</v>
      </c>
      <c r="C2926" s="567"/>
    </row>
    <row r="2927" spans="1:3" ht="13.5">
      <c r="A2927" s="559" t="s">
        <v>5494</v>
      </c>
      <c r="B2927" s="560">
        <v>41897</v>
      </c>
      <c r="C2927" s="567"/>
    </row>
    <row r="2928" spans="1:3" ht="13.5">
      <c r="A2928" s="559" t="s">
        <v>5495</v>
      </c>
      <c r="B2928" s="560">
        <v>41897</v>
      </c>
      <c r="C2928" s="567"/>
    </row>
    <row r="2929" spans="1:3" ht="13.5">
      <c r="A2929" s="559" t="s">
        <v>5496</v>
      </c>
      <c r="B2929" s="560">
        <v>41897</v>
      </c>
      <c r="C2929" s="567"/>
    </row>
    <row r="2930" spans="1:3" ht="13.5">
      <c r="A2930" s="559" t="s">
        <v>5497</v>
      </c>
      <c r="B2930" s="560">
        <v>41897</v>
      </c>
      <c r="C2930" s="567"/>
    </row>
    <row r="2931" spans="1:3" ht="13.5">
      <c r="A2931" s="559" t="s">
        <v>5498</v>
      </c>
      <c r="B2931" s="560">
        <v>41897</v>
      </c>
      <c r="C2931" s="567"/>
    </row>
    <row r="2932" spans="1:3" ht="13.5">
      <c r="A2932" s="559" t="s">
        <v>5499</v>
      </c>
      <c r="B2932" s="560">
        <v>41897</v>
      </c>
      <c r="C2932" s="567"/>
    </row>
    <row r="2933" spans="1:3" ht="13.5">
      <c r="A2933" s="559" t="s">
        <v>5500</v>
      </c>
      <c r="B2933" s="560">
        <v>41897</v>
      </c>
      <c r="C2933" s="567">
        <v>100</v>
      </c>
    </row>
    <row r="2934" spans="1:3" ht="13.5">
      <c r="A2934" s="559" t="s">
        <v>5501</v>
      </c>
      <c r="B2934" s="560">
        <v>41897</v>
      </c>
      <c r="C2934" s="567">
        <v>50</v>
      </c>
    </row>
    <row r="2935" spans="1:3" ht="13.5">
      <c r="A2935" s="559" t="s">
        <v>5502</v>
      </c>
      <c r="B2935" s="560">
        <v>41897</v>
      </c>
      <c r="C2935" s="567"/>
    </row>
    <row r="2936" spans="1:3" ht="13.5">
      <c r="A2936" s="559" t="s">
        <v>5503</v>
      </c>
      <c r="B2936" s="560">
        <v>41897</v>
      </c>
      <c r="C2936" s="567"/>
    </row>
    <row r="2937" spans="1:3" ht="13.5">
      <c r="A2937" s="559" t="s">
        <v>5504</v>
      </c>
      <c r="B2937" s="560">
        <v>41897</v>
      </c>
      <c r="C2937" s="567"/>
    </row>
    <row r="2938" spans="1:3" ht="13.5">
      <c r="A2938" s="559" t="s">
        <v>5505</v>
      </c>
      <c r="B2938" s="560">
        <v>41897</v>
      </c>
      <c r="C2938" s="567"/>
    </row>
    <row r="2939" spans="1:3" ht="13.5">
      <c r="A2939" s="559" t="s">
        <v>5506</v>
      </c>
      <c r="B2939" s="560">
        <v>41897</v>
      </c>
      <c r="C2939" s="567"/>
    </row>
    <row r="2940" spans="1:3" ht="13.5">
      <c r="A2940" s="559" t="s">
        <v>5507</v>
      </c>
      <c r="B2940" s="560">
        <v>41897</v>
      </c>
      <c r="C2940" s="567"/>
    </row>
    <row r="2941" spans="1:3" ht="13.5">
      <c r="A2941" s="559" t="s">
        <v>5508</v>
      </c>
      <c r="B2941" s="560">
        <v>41897</v>
      </c>
      <c r="C2941" s="567"/>
    </row>
    <row r="2942" spans="1:3" ht="13.5">
      <c r="A2942" s="559" t="s">
        <v>5509</v>
      </c>
      <c r="B2942" s="560">
        <v>41897</v>
      </c>
      <c r="C2942" s="567"/>
    </row>
    <row r="2943" spans="1:3" ht="13.5">
      <c r="A2943" s="559" t="s">
        <v>5510</v>
      </c>
      <c r="B2943" s="560">
        <v>41897</v>
      </c>
      <c r="C2943" s="567">
        <v>300</v>
      </c>
    </row>
    <row r="2944" spans="1:3" ht="13.5">
      <c r="A2944" s="559" t="s">
        <v>5511</v>
      </c>
      <c r="B2944" s="560">
        <v>41897</v>
      </c>
      <c r="C2944" s="567">
        <v>100</v>
      </c>
    </row>
    <row r="2945" spans="1:3" ht="13.5">
      <c r="A2945" s="559" t="s">
        <v>5512</v>
      </c>
      <c r="B2945" s="560">
        <v>41897</v>
      </c>
      <c r="C2945" s="567">
        <v>50</v>
      </c>
    </row>
    <row r="2946" spans="1:3" ht="13.5">
      <c r="A2946" s="559" t="s">
        <v>5513</v>
      </c>
      <c r="B2946" s="560">
        <v>41897</v>
      </c>
      <c r="C2946" s="567"/>
    </row>
    <row r="2947" spans="1:3" ht="13.5">
      <c r="A2947" s="559" t="s">
        <v>5514</v>
      </c>
      <c r="B2947" s="560">
        <v>41897</v>
      </c>
      <c r="C2947" s="567"/>
    </row>
    <row r="2948" spans="1:3" ht="13.5">
      <c r="A2948" s="559" t="s">
        <v>5515</v>
      </c>
      <c r="B2948" s="560">
        <v>41897</v>
      </c>
      <c r="C2948" s="567"/>
    </row>
    <row r="2949" spans="1:3" ht="13.5">
      <c r="A2949" s="559" t="s">
        <v>5516</v>
      </c>
      <c r="B2949" s="560">
        <v>41897</v>
      </c>
      <c r="C2949" s="567"/>
    </row>
    <row r="2950" spans="1:3" ht="13.5">
      <c r="A2950" s="559" t="s">
        <v>5517</v>
      </c>
      <c r="B2950" s="560">
        <v>41897</v>
      </c>
      <c r="C2950" s="567"/>
    </row>
    <row r="2951" spans="1:3" ht="13.5">
      <c r="A2951" s="559" t="s">
        <v>5518</v>
      </c>
      <c r="B2951" s="560">
        <v>41897</v>
      </c>
      <c r="C2951" s="567"/>
    </row>
    <row r="2952" spans="1:3" ht="13.5">
      <c r="A2952" s="559" t="s">
        <v>5519</v>
      </c>
      <c r="B2952" s="560">
        <v>41897</v>
      </c>
      <c r="C2952" s="567"/>
    </row>
    <row r="2953" spans="1:3" ht="13.5">
      <c r="A2953" s="559" t="s">
        <v>5520</v>
      </c>
      <c r="B2953" s="560">
        <v>41897</v>
      </c>
      <c r="C2953" s="567"/>
    </row>
    <row r="2954" spans="1:3" ht="13.5">
      <c r="A2954" s="559" t="s">
        <v>5521</v>
      </c>
      <c r="B2954" s="560">
        <v>41897</v>
      </c>
      <c r="C2954" s="567">
        <v>300</v>
      </c>
    </row>
    <row r="2955" spans="1:3" ht="13.5">
      <c r="A2955" s="559" t="s">
        <v>5522</v>
      </c>
      <c r="B2955" s="560">
        <v>41897</v>
      </c>
      <c r="C2955" s="567"/>
    </row>
    <row r="2956" spans="1:3" ht="13.5">
      <c r="A2956" s="559" t="s">
        <v>5523</v>
      </c>
      <c r="B2956" s="560">
        <v>41897</v>
      </c>
      <c r="C2956" s="567"/>
    </row>
    <row r="2957" spans="1:3" ht="13.5">
      <c r="A2957" s="559" t="s">
        <v>5524</v>
      </c>
      <c r="B2957" s="560">
        <v>41897</v>
      </c>
      <c r="C2957" s="567"/>
    </row>
    <row r="2958" spans="1:3" ht="13.5">
      <c r="A2958" s="559" t="s">
        <v>5525</v>
      </c>
      <c r="B2958" s="560">
        <v>41897</v>
      </c>
      <c r="C2958" s="567"/>
    </row>
    <row r="2959" spans="1:3" ht="13.5">
      <c r="A2959" s="559" t="s">
        <v>5526</v>
      </c>
      <c r="B2959" s="560">
        <v>41897</v>
      </c>
      <c r="C2959" s="567"/>
    </row>
    <row r="2960" spans="1:3" ht="13.5">
      <c r="A2960" s="559" t="s">
        <v>5527</v>
      </c>
      <c r="B2960" s="560">
        <v>41897</v>
      </c>
      <c r="C2960" s="567"/>
    </row>
    <row r="2961" spans="1:3" ht="13.5">
      <c r="A2961" s="559" t="s">
        <v>5528</v>
      </c>
      <c r="B2961" s="560">
        <v>41897</v>
      </c>
      <c r="C2961" s="567"/>
    </row>
    <row r="2962" spans="1:3" ht="13.5">
      <c r="A2962" s="559" t="s">
        <v>5529</v>
      </c>
      <c r="B2962" s="560">
        <v>41897</v>
      </c>
      <c r="C2962" s="567"/>
    </row>
    <row r="2963" spans="1:3" ht="13.5">
      <c r="A2963" s="559" t="s">
        <v>5530</v>
      </c>
      <c r="B2963" s="560">
        <v>41897</v>
      </c>
      <c r="C2963" s="567"/>
    </row>
    <row r="2964" spans="1:3" ht="13.5">
      <c r="A2964" s="559" t="s">
        <v>5531</v>
      </c>
      <c r="B2964" s="560">
        <v>41898</v>
      </c>
      <c r="C2964" s="567"/>
    </row>
    <row r="2965" spans="1:3" ht="13.5">
      <c r="A2965" s="559" t="s">
        <v>5532</v>
      </c>
      <c r="B2965" s="560">
        <v>41898</v>
      </c>
      <c r="C2965" s="567"/>
    </row>
    <row r="2966" spans="1:3" ht="13.5">
      <c r="A2966" s="559" t="s">
        <v>5533</v>
      </c>
      <c r="B2966" s="560">
        <v>41898</v>
      </c>
      <c r="C2966" s="567">
        <v>50</v>
      </c>
    </row>
    <row r="2967" spans="1:3" ht="13.5">
      <c r="A2967" s="559" t="s">
        <v>5534</v>
      </c>
      <c r="B2967" s="560">
        <v>41898</v>
      </c>
      <c r="C2967" s="567"/>
    </row>
    <row r="2968" spans="1:3" ht="13.5">
      <c r="A2968" s="559" t="s">
        <v>5535</v>
      </c>
      <c r="B2968" s="560">
        <v>41898</v>
      </c>
      <c r="C2968" s="567"/>
    </row>
    <row r="2969" spans="1:3" ht="13.5">
      <c r="A2969" s="559" t="s">
        <v>5536</v>
      </c>
      <c r="B2969" s="560">
        <v>41898</v>
      </c>
      <c r="C2969" s="567"/>
    </row>
    <row r="2970" spans="1:3" ht="13.5">
      <c r="A2970" s="559" t="s">
        <v>5537</v>
      </c>
      <c r="B2970" s="560">
        <v>41898</v>
      </c>
      <c r="C2970" s="567"/>
    </row>
    <row r="2971" spans="1:3" ht="13.5">
      <c r="A2971" s="559" t="s">
        <v>5538</v>
      </c>
      <c r="B2971" s="560">
        <v>41898</v>
      </c>
      <c r="C2971" s="567"/>
    </row>
    <row r="2972" spans="1:3" ht="13.5">
      <c r="A2972" s="559" t="s">
        <v>5539</v>
      </c>
      <c r="B2972" s="560">
        <v>41898</v>
      </c>
      <c r="C2972" s="567"/>
    </row>
    <row r="2973" spans="1:3" ht="13.5">
      <c r="A2973" s="559" t="s">
        <v>5540</v>
      </c>
      <c r="B2973" s="560">
        <v>41898</v>
      </c>
      <c r="C2973" s="567"/>
    </row>
    <row r="2974" spans="1:3" ht="13.5">
      <c r="A2974" s="559" t="s">
        <v>5541</v>
      </c>
      <c r="B2974" s="560">
        <v>41898</v>
      </c>
      <c r="C2974" s="567"/>
    </row>
    <row r="2975" spans="1:3" ht="13.5">
      <c r="A2975" s="559" t="s">
        <v>5542</v>
      </c>
      <c r="B2975" s="560">
        <v>41898</v>
      </c>
      <c r="C2975" s="567"/>
    </row>
    <row r="2976" spans="1:3" ht="13.5">
      <c r="A2976" s="559" t="s">
        <v>5543</v>
      </c>
      <c r="B2976" s="560">
        <v>41898</v>
      </c>
      <c r="C2976" s="567"/>
    </row>
    <row r="2977" spans="1:3" ht="13.5">
      <c r="A2977" s="559" t="s">
        <v>5544</v>
      </c>
      <c r="B2977" s="560">
        <v>41898</v>
      </c>
      <c r="C2977" s="567"/>
    </row>
    <row r="2978" spans="1:3" ht="13.5">
      <c r="A2978" s="559" t="s">
        <v>5545</v>
      </c>
      <c r="B2978" s="560">
        <v>41898</v>
      </c>
      <c r="C2978" s="567">
        <v>76</v>
      </c>
    </row>
    <row r="2979" spans="1:3" ht="13.5">
      <c r="A2979" s="559" t="s">
        <v>5546</v>
      </c>
      <c r="B2979" s="560">
        <v>41898</v>
      </c>
      <c r="C2979" s="567"/>
    </row>
    <row r="2980" spans="1:3" ht="13.5">
      <c r="A2980" s="559" t="s">
        <v>5547</v>
      </c>
      <c r="B2980" s="560">
        <v>41898</v>
      </c>
      <c r="C2980" s="567"/>
    </row>
    <row r="2981" spans="1:3" ht="13.5">
      <c r="A2981" s="559" t="s">
        <v>5548</v>
      </c>
      <c r="B2981" s="560">
        <v>41898</v>
      </c>
      <c r="C2981" s="567"/>
    </row>
    <row r="2982" spans="1:3" ht="13.5">
      <c r="A2982" s="559" t="s">
        <v>5549</v>
      </c>
      <c r="B2982" s="560">
        <v>41898</v>
      </c>
      <c r="C2982" s="567"/>
    </row>
    <row r="2983" spans="1:3" ht="13.5">
      <c r="A2983" s="559" t="s">
        <v>5550</v>
      </c>
      <c r="B2983" s="560">
        <v>41898</v>
      </c>
      <c r="C2983" s="567"/>
    </row>
    <row r="2984" spans="1:3" ht="13.5">
      <c r="A2984" s="559" t="s">
        <v>5551</v>
      </c>
      <c r="B2984" s="560">
        <v>41898</v>
      </c>
      <c r="C2984" s="567"/>
    </row>
    <row r="2985" spans="1:3" ht="13.5">
      <c r="A2985" s="559" t="s">
        <v>5552</v>
      </c>
      <c r="B2985" s="560">
        <v>41898</v>
      </c>
      <c r="C2985" s="567"/>
    </row>
    <row r="2986" spans="1:3" ht="13.5">
      <c r="A2986" s="559" t="s">
        <v>5553</v>
      </c>
      <c r="B2986" s="560">
        <v>41898</v>
      </c>
      <c r="C2986" s="567"/>
    </row>
    <row r="2987" spans="1:3" ht="13.5">
      <c r="A2987" s="559" t="s">
        <v>5554</v>
      </c>
      <c r="B2987" s="560">
        <v>41898</v>
      </c>
      <c r="C2987" s="567"/>
    </row>
    <row r="2988" spans="1:3" ht="13.5">
      <c r="A2988" s="559" t="s">
        <v>5555</v>
      </c>
      <c r="B2988" s="560">
        <v>41898</v>
      </c>
      <c r="C2988" s="567">
        <v>100</v>
      </c>
    </row>
    <row r="2989" spans="1:3" ht="13.5">
      <c r="A2989" s="559" t="s">
        <v>5556</v>
      </c>
      <c r="B2989" s="560">
        <v>41898</v>
      </c>
      <c r="C2989" s="567"/>
    </row>
    <row r="2990" spans="1:3" ht="13.5">
      <c r="A2990" s="559" t="s">
        <v>5557</v>
      </c>
      <c r="B2990" s="560">
        <v>41898</v>
      </c>
      <c r="C2990" s="567"/>
    </row>
    <row r="2991" spans="1:3" ht="13.5">
      <c r="A2991" s="559" t="s">
        <v>5558</v>
      </c>
      <c r="B2991" s="560">
        <v>41898</v>
      </c>
      <c r="C2991" s="567"/>
    </row>
    <row r="2992" spans="1:3" ht="13.5">
      <c r="A2992" s="559" t="s">
        <v>5559</v>
      </c>
      <c r="B2992" s="560">
        <v>41898</v>
      </c>
      <c r="C2992" s="567"/>
    </row>
    <row r="2993" spans="1:3" ht="13.5">
      <c r="A2993" s="559" t="s">
        <v>5560</v>
      </c>
      <c r="B2993" s="560">
        <v>41898</v>
      </c>
      <c r="C2993" s="567"/>
    </row>
    <row r="2994" spans="1:3" ht="13.5">
      <c r="A2994" s="559" t="s">
        <v>5561</v>
      </c>
      <c r="B2994" s="560">
        <v>41898</v>
      </c>
      <c r="C2994" s="567"/>
    </row>
    <row r="2995" spans="1:3" ht="13.5">
      <c r="A2995" s="559" t="s">
        <v>5562</v>
      </c>
      <c r="B2995" s="560">
        <v>41898</v>
      </c>
      <c r="C2995" s="567"/>
    </row>
    <row r="2996" spans="1:3" ht="13.5">
      <c r="A2996" s="559" t="s">
        <v>5563</v>
      </c>
      <c r="B2996" s="560">
        <v>41898</v>
      </c>
      <c r="C2996" s="567"/>
    </row>
    <row r="2997" spans="1:3" ht="13.5">
      <c r="A2997" s="559" t="s">
        <v>5564</v>
      </c>
      <c r="B2997" s="560">
        <v>41898</v>
      </c>
      <c r="C2997" s="567"/>
    </row>
    <row r="2998" spans="1:3" ht="13.5">
      <c r="A2998" s="559" t="s">
        <v>5565</v>
      </c>
      <c r="B2998" s="560">
        <v>41898</v>
      </c>
      <c r="C2998" s="567"/>
    </row>
    <row r="2999" spans="1:3" ht="13.5">
      <c r="A2999" s="559" t="s">
        <v>5566</v>
      </c>
      <c r="B2999" s="560">
        <v>41898</v>
      </c>
      <c r="C2999" s="567">
        <v>250</v>
      </c>
    </row>
    <row r="3000" spans="1:3" ht="13.5">
      <c r="A3000" s="559" t="s">
        <v>5567</v>
      </c>
      <c r="B3000" s="560">
        <v>41898</v>
      </c>
      <c r="C3000" s="567">
        <v>100</v>
      </c>
    </row>
    <row r="3001" spans="1:3" ht="13.5">
      <c r="A3001" s="559" t="s">
        <v>5568</v>
      </c>
      <c r="B3001" s="560">
        <v>41898</v>
      </c>
      <c r="C3001" s="567"/>
    </row>
    <row r="3002" spans="1:3" ht="13.5">
      <c r="A3002" s="559" t="s">
        <v>5569</v>
      </c>
      <c r="B3002" s="560">
        <v>41898</v>
      </c>
      <c r="C3002" s="567"/>
    </row>
    <row r="3003" spans="1:3" ht="13.5">
      <c r="A3003" s="559" t="s">
        <v>5570</v>
      </c>
      <c r="B3003" s="560">
        <v>41898</v>
      </c>
      <c r="C3003" s="567"/>
    </row>
    <row r="3004" spans="1:3" ht="13.5">
      <c r="A3004" s="559" t="s">
        <v>5571</v>
      </c>
      <c r="B3004" s="560">
        <v>41898</v>
      </c>
      <c r="C3004" s="567"/>
    </row>
    <row r="3005" spans="1:3" ht="13.5">
      <c r="A3005" s="559" t="s">
        <v>5572</v>
      </c>
      <c r="B3005" s="560">
        <v>41898</v>
      </c>
      <c r="C3005" s="567"/>
    </row>
    <row r="3006" spans="1:3" ht="13.5">
      <c r="A3006" s="559" t="s">
        <v>5573</v>
      </c>
      <c r="B3006" s="560">
        <v>41898</v>
      </c>
      <c r="C3006" s="567"/>
    </row>
    <row r="3007" spans="1:3" ht="13.5">
      <c r="A3007" s="559" t="s">
        <v>5574</v>
      </c>
      <c r="B3007" s="560">
        <v>41898</v>
      </c>
      <c r="C3007" s="567"/>
    </row>
    <row r="3008" spans="1:3" ht="13.5">
      <c r="A3008" s="559" t="s">
        <v>5575</v>
      </c>
      <c r="B3008" s="560">
        <v>41899</v>
      </c>
      <c r="C3008" s="567"/>
    </row>
    <row r="3009" spans="1:3" ht="13.5">
      <c r="A3009" s="559" t="s">
        <v>5576</v>
      </c>
      <c r="B3009" s="560">
        <v>41899</v>
      </c>
      <c r="C3009" s="567"/>
    </row>
    <row r="3010" spans="1:3" ht="13.5">
      <c r="A3010" s="559" t="s">
        <v>5577</v>
      </c>
      <c r="B3010" s="560">
        <v>41899</v>
      </c>
      <c r="C3010" s="567"/>
    </row>
    <row r="3011" spans="1:3" ht="13.5">
      <c r="A3011" s="559" t="s">
        <v>5578</v>
      </c>
      <c r="B3011" s="560">
        <v>41899</v>
      </c>
      <c r="C3011" s="567"/>
    </row>
    <row r="3012" spans="1:3" ht="13.5">
      <c r="A3012" s="559" t="s">
        <v>5579</v>
      </c>
      <c r="B3012" s="560">
        <v>41899</v>
      </c>
      <c r="C3012" s="567"/>
    </row>
    <row r="3013" spans="1:3" ht="13.5">
      <c r="A3013" s="559" t="s">
        <v>5580</v>
      </c>
      <c r="B3013" s="560">
        <v>41899</v>
      </c>
      <c r="C3013" s="567"/>
    </row>
    <row r="3014" spans="1:3" ht="13.5">
      <c r="A3014" s="559" t="s">
        <v>5581</v>
      </c>
      <c r="B3014" s="560">
        <v>41899</v>
      </c>
      <c r="C3014" s="567">
        <v>80</v>
      </c>
    </row>
    <row r="3015" spans="1:3" ht="13.5">
      <c r="A3015" s="559" t="s">
        <v>5582</v>
      </c>
      <c r="B3015" s="560">
        <v>41899</v>
      </c>
      <c r="C3015" s="567"/>
    </row>
    <row r="3016" spans="1:3" ht="13.5">
      <c r="A3016" s="559" t="s">
        <v>5583</v>
      </c>
      <c r="B3016" s="560">
        <v>41899</v>
      </c>
      <c r="C3016" s="567">
        <v>100</v>
      </c>
    </row>
    <row r="3017" spans="1:3" ht="13.5">
      <c r="A3017" s="559" t="s">
        <v>5584</v>
      </c>
      <c r="B3017" s="560">
        <v>41899</v>
      </c>
      <c r="C3017" s="567"/>
    </row>
    <row r="3018" spans="1:3" ht="13.5">
      <c r="A3018" s="559" t="s">
        <v>5585</v>
      </c>
      <c r="B3018" s="560">
        <v>41899</v>
      </c>
      <c r="C3018" s="567">
        <v>100</v>
      </c>
    </row>
    <row r="3019" spans="1:3" ht="13.5">
      <c r="A3019" s="559" t="s">
        <v>5586</v>
      </c>
      <c r="B3019" s="560">
        <v>41899</v>
      </c>
      <c r="C3019" s="567"/>
    </row>
    <row r="3020" spans="1:3" ht="13.5">
      <c r="A3020" s="559" t="s">
        <v>5587</v>
      </c>
      <c r="B3020" s="560">
        <v>41899</v>
      </c>
      <c r="C3020" s="567"/>
    </row>
    <row r="3021" spans="1:3" ht="13.5">
      <c r="A3021" s="559" t="s">
        <v>5588</v>
      </c>
      <c r="B3021" s="560">
        <v>41899</v>
      </c>
      <c r="C3021" s="567"/>
    </row>
    <row r="3022" spans="1:3" ht="13.5">
      <c r="A3022" s="559" t="s">
        <v>5589</v>
      </c>
      <c r="B3022" s="560">
        <v>41899</v>
      </c>
      <c r="C3022" s="567"/>
    </row>
    <row r="3023" spans="1:3" ht="13.5">
      <c r="A3023" s="559" t="s">
        <v>5590</v>
      </c>
      <c r="B3023" s="560">
        <v>41899</v>
      </c>
      <c r="C3023" s="567"/>
    </row>
    <row r="3024" spans="1:3" ht="13.5">
      <c r="A3024" s="559" t="s">
        <v>5591</v>
      </c>
      <c r="B3024" s="560">
        <v>41899</v>
      </c>
      <c r="C3024" s="567"/>
    </row>
    <row r="3025" spans="1:3" ht="13.5">
      <c r="A3025" s="559" t="s">
        <v>5592</v>
      </c>
      <c r="B3025" s="560">
        <v>41899</v>
      </c>
      <c r="C3025" s="567">
        <v>80</v>
      </c>
    </row>
    <row r="3026" spans="1:3" ht="13.5">
      <c r="A3026" s="559" t="s">
        <v>5593</v>
      </c>
      <c r="B3026" s="560">
        <v>41899</v>
      </c>
      <c r="C3026" s="567"/>
    </row>
    <row r="3027" spans="1:3" ht="13.5">
      <c r="A3027" s="559" t="s">
        <v>5594</v>
      </c>
      <c r="B3027" s="560">
        <v>41899</v>
      </c>
      <c r="C3027" s="567">
        <v>80</v>
      </c>
    </row>
    <row r="3028" spans="1:3" ht="13.5">
      <c r="A3028" s="559" t="s">
        <v>5595</v>
      </c>
      <c r="B3028" s="560">
        <v>41899</v>
      </c>
      <c r="C3028" s="567"/>
    </row>
    <row r="3029" spans="1:3" ht="13.5">
      <c r="A3029" s="559" t="s">
        <v>5596</v>
      </c>
      <c r="B3029" s="560">
        <v>41899</v>
      </c>
      <c r="C3029" s="567">
        <v>50</v>
      </c>
    </row>
    <row r="3030" spans="1:3" ht="13.5">
      <c r="A3030" s="559" t="s">
        <v>5597</v>
      </c>
      <c r="B3030" s="560">
        <v>41899</v>
      </c>
      <c r="C3030" s="567"/>
    </row>
    <row r="3031" spans="1:3" ht="13.5">
      <c r="A3031" s="559" t="s">
        <v>5598</v>
      </c>
      <c r="B3031" s="560">
        <v>41899</v>
      </c>
      <c r="C3031" s="567"/>
    </row>
    <row r="3032" spans="1:3" ht="13.5">
      <c r="A3032" s="559" t="s">
        <v>5599</v>
      </c>
      <c r="B3032" s="560">
        <v>41899</v>
      </c>
      <c r="C3032" s="567"/>
    </row>
    <row r="3033" spans="1:3" ht="13.5">
      <c r="A3033" s="559" t="s">
        <v>5600</v>
      </c>
      <c r="B3033" s="560">
        <v>41899</v>
      </c>
      <c r="C3033" s="567"/>
    </row>
    <row r="3034" spans="1:3" ht="13.5">
      <c r="A3034" s="559" t="s">
        <v>5601</v>
      </c>
      <c r="B3034" s="560">
        <v>41899</v>
      </c>
      <c r="C3034" s="567"/>
    </row>
    <row r="3035" spans="1:3" ht="13.5">
      <c r="A3035" s="559" t="s">
        <v>5602</v>
      </c>
      <c r="B3035" s="560">
        <v>41899</v>
      </c>
      <c r="C3035" s="567"/>
    </row>
    <row r="3036" spans="1:3" ht="13.5">
      <c r="A3036" s="559" t="s">
        <v>5603</v>
      </c>
      <c r="B3036" s="560">
        <v>41899</v>
      </c>
      <c r="C3036" s="567">
        <v>30</v>
      </c>
    </row>
    <row r="3037" spans="1:3" ht="13.5">
      <c r="A3037" s="559" t="s">
        <v>5604</v>
      </c>
      <c r="B3037" s="560">
        <v>41899</v>
      </c>
      <c r="C3037" s="567">
        <v>30</v>
      </c>
    </row>
    <row r="3038" spans="1:3" ht="13.5">
      <c r="A3038" s="559" t="s">
        <v>5605</v>
      </c>
      <c r="B3038" s="560">
        <v>41899</v>
      </c>
      <c r="C3038" s="567">
        <v>30</v>
      </c>
    </row>
    <row r="3039" spans="1:3" ht="13.5">
      <c r="A3039" s="559" t="s">
        <v>5606</v>
      </c>
      <c r="B3039" s="560">
        <v>41899</v>
      </c>
      <c r="C3039" s="567"/>
    </row>
    <row r="3040" spans="1:3" ht="13.5">
      <c r="A3040" s="559" t="s">
        <v>5607</v>
      </c>
      <c r="B3040" s="560">
        <v>41899</v>
      </c>
      <c r="C3040" s="567">
        <v>30</v>
      </c>
    </row>
    <row r="3041" spans="1:3" ht="13.5">
      <c r="A3041" s="559" t="s">
        <v>5608</v>
      </c>
      <c r="B3041" s="560">
        <v>41899</v>
      </c>
      <c r="C3041" s="567"/>
    </row>
    <row r="3042" spans="1:3" ht="13.5">
      <c r="A3042" s="559" t="s">
        <v>5609</v>
      </c>
      <c r="B3042" s="560">
        <v>41899</v>
      </c>
      <c r="C3042" s="567"/>
    </row>
    <row r="3043" spans="1:3" ht="13.5">
      <c r="A3043" s="559" t="s">
        <v>5610</v>
      </c>
      <c r="B3043" s="560">
        <v>41899</v>
      </c>
      <c r="C3043" s="567"/>
    </row>
    <row r="3044" spans="1:3" ht="13.5">
      <c r="A3044" s="559" t="s">
        <v>5611</v>
      </c>
      <c r="B3044" s="560">
        <v>41899</v>
      </c>
      <c r="C3044" s="567"/>
    </row>
    <row r="3045" spans="1:3" ht="13.5">
      <c r="A3045" s="559" t="s">
        <v>5612</v>
      </c>
      <c r="B3045" s="560">
        <v>41899</v>
      </c>
      <c r="C3045" s="567"/>
    </row>
    <row r="3046" spans="1:3" ht="13.5">
      <c r="A3046" s="559" t="s">
        <v>5613</v>
      </c>
      <c r="B3046" s="560">
        <v>41899</v>
      </c>
      <c r="C3046" s="567"/>
    </row>
    <row r="3047" spans="1:3" ht="13.5">
      <c r="A3047" s="559" t="s">
        <v>5614</v>
      </c>
      <c r="B3047" s="560">
        <v>41899</v>
      </c>
      <c r="C3047" s="567">
        <v>30</v>
      </c>
    </row>
    <row r="3048" spans="1:3" ht="13.5">
      <c r="A3048" s="559" t="s">
        <v>5615</v>
      </c>
      <c r="B3048" s="560">
        <v>41899</v>
      </c>
      <c r="C3048" s="567"/>
    </row>
    <row r="3049" spans="1:3" ht="13.5">
      <c r="A3049" s="559" t="s">
        <v>5616</v>
      </c>
      <c r="B3049" s="560">
        <v>41899</v>
      </c>
      <c r="C3049" s="567">
        <v>30</v>
      </c>
    </row>
    <row r="3050" spans="1:3" ht="13.5">
      <c r="A3050" s="559" t="s">
        <v>5617</v>
      </c>
      <c r="B3050" s="560">
        <v>41899</v>
      </c>
      <c r="C3050" s="567"/>
    </row>
    <row r="3051" spans="1:3" ht="13.5">
      <c r="A3051" s="559" t="s">
        <v>5618</v>
      </c>
      <c r="B3051" s="560">
        <v>41899</v>
      </c>
      <c r="C3051" s="567">
        <v>30</v>
      </c>
    </row>
    <row r="3052" spans="1:3" ht="13.5">
      <c r="A3052" s="559" t="s">
        <v>5619</v>
      </c>
      <c r="B3052" s="560">
        <v>41899</v>
      </c>
      <c r="C3052" s="567"/>
    </row>
    <row r="3053" spans="1:3" ht="13.5">
      <c r="A3053" s="559" t="s">
        <v>5620</v>
      </c>
      <c r="B3053" s="560">
        <v>41899</v>
      </c>
      <c r="C3053" s="567"/>
    </row>
    <row r="3054" spans="1:3" ht="13.5">
      <c r="A3054" s="559" t="s">
        <v>5621</v>
      </c>
      <c r="B3054" s="560">
        <v>41899</v>
      </c>
      <c r="C3054" s="567"/>
    </row>
    <row r="3055" spans="1:3" ht="13.5">
      <c r="A3055" s="559" t="s">
        <v>5622</v>
      </c>
      <c r="B3055" s="560">
        <v>41899</v>
      </c>
      <c r="C3055" s="567"/>
    </row>
    <row r="3056" spans="1:3" ht="13.5">
      <c r="A3056" s="559" t="s">
        <v>5623</v>
      </c>
      <c r="B3056" s="560">
        <v>41899</v>
      </c>
      <c r="C3056" s="567"/>
    </row>
    <row r="3057" spans="1:3" ht="13.5">
      <c r="A3057" s="559" t="s">
        <v>5624</v>
      </c>
      <c r="B3057" s="560">
        <v>41899</v>
      </c>
      <c r="C3057" s="567"/>
    </row>
    <row r="3058" spans="1:3" ht="13.5">
      <c r="A3058" s="559" t="s">
        <v>5625</v>
      </c>
      <c r="B3058" s="560">
        <v>41899</v>
      </c>
      <c r="C3058" s="567">
        <v>50</v>
      </c>
    </row>
    <row r="3059" spans="1:3" ht="13.5">
      <c r="A3059" s="559" t="s">
        <v>5626</v>
      </c>
      <c r="B3059" s="560">
        <v>41899</v>
      </c>
      <c r="C3059" s="567">
        <v>50</v>
      </c>
    </row>
    <row r="3060" spans="1:3" ht="13.5">
      <c r="A3060" s="559" t="s">
        <v>5627</v>
      </c>
      <c r="B3060" s="560">
        <v>41899</v>
      </c>
      <c r="C3060" s="567">
        <v>50</v>
      </c>
    </row>
    <row r="3061" spans="1:3" ht="13.5">
      <c r="A3061" s="559" t="s">
        <v>5628</v>
      </c>
      <c r="B3061" s="560">
        <v>41899</v>
      </c>
      <c r="C3061" s="567"/>
    </row>
    <row r="3062" spans="1:3" ht="13.5">
      <c r="A3062" s="559" t="s">
        <v>5629</v>
      </c>
      <c r="B3062" s="560">
        <v>41899</v>
      </c>
      <c r="C3062" s="567">
        <v>50</v>
      </c>
    </row>
    <row r="3063" spans="1:3" ht="13.5">
      <c r="A3063" s="559" t="s">
        <v>5630</v>
      </c>
      <c r="B3063" s="560">
        <v>41899</v>
      </c>
      <c r="C3063" s="567"/>
    </row>
    <row r="3064" spans="1:3" ht="13.5">
      <c r="A3064" s="559" t="s">
        <v>5631</v>
      </c>
      <c r="B3064" s="560">
        <v>41899</v>
      </c>
      <c r="C3064" s="567"/>
    </row>
    <row r="3065" spans="1:3" ht="13.5">
      <c r="A3065" s="559" t="s">
        <v>5632</v>
      </c>
      <c r="B3065" s="560">
        <v>41899</v>
      </c>
      <c r="C3065" s="567"/>
    </row>
    <row r="3066" spans="1:3" ht="13.5">
      <c r="A3066" s="559" t="s">
        <v>5633</v>
      </c>
      <c r="B3066" s="560">
        <v>41899</v>
      </c>
      <c r="C3066" s="567"/>
    </row>
    <row r="3067" spans="1:3" ht="13.5">
      <c r="A3067" s="559" t="s">
        <v>5634</v>
      </c>
      <c r="B3067" s="560">
        <v>41899</v>
      </c>
      <c r="C3067" s="567"/>
    </row>
    <row r="3068" spans="1:3" ht="13.5">
      <c r="A3068" s="559" t="s">
        <v>5635</v>
      </c>
      <c r="B3068" s="560">
        <v>41899</v>
      </c>
      <c r="C3068" s="567"/>
    </row>
    <row r="3069" spans="1:3" ht="13.5">
      <c r="A3069" s="559" t="s">
        <v>5636</v>
      </c>
      <c r="B3069" s="560">
        <v>41899</v>
      </c>
      <c r="C3069" s="567">
        <v>30</v>
      </c>
    </row>
    <row r="3070" spans="1:3" ht="13.5">
      <c r="A3070" s="559" t="s">
        <v>5637</v>
      </c>
      <c r="B3070" s="560">
        <v>41899</v>
      </c>
      <c r="C3070" s="567">
        <v>30</v>
      </c>
    </row>
    <row r="3071" spans="1:3" ht="13.5">
      <c r="A3071" s="559" t="s">
        <v>5638</v>
      </c>
      <c r="B3071" s="560">
        <v>41899</v>
      </c>
      <c r="C3071" s="567">
        <v>30</v>
      </c>
    </row>
    <row r="3072" spans="1:3" ht="13.5">
      <c r="A3072" s="559" t="s">
        <v>5639</v>
      </c>
      <c r="B3072" s="560">
        <v>41899</v>
      </c>
      <c r="C3072" s="567"/>
    </row>
    <row r="3073" spans="1:3" ht="13.5">
      <c r="A3073" s="559" t="s">
        <v>5640</v>
      </c>
      <c r="B3073" s="560">
        <v>41899</v>
      </c>
      <c r="C3073" s="567">
        <v>30</v>
      </c>
    </row>
    <row r="3074" spans="1:3" ht="13.5">
      <c r="A3074" s="559" t="s">
        <v>5641</v>
      </c>
      <c r="B3074" s="560">
        <v>41899</v>
      </c>
      <c r="C3074" s="567"/>
    </row>
    <row r="3075" spans="1:3" ht="13.5">
      <c r="A3075" s="559" t="s">
        <v>5642</v>
      </c>
      <c r="B3075" s="560">
        <v>41899</v>
      </c>
      <c r="C3075" s="567"/>
    </row>
    <row r="3076" spans="1:3" ht="13.5">
      <c r="A3076" s="559" t="s">
        <v>5643</v>
      </c>
      <c r="B3076" s="560">
        <v>41899</v>
      </c>
      <c r="C3076" s="567"/>
    </row>
    <row r="3077" spans="1:3" ht="13.5">
      <c r="A3077" s="559" t="s">
        <v>5644</v>
      </c>
      <c r="B3077" s="560">
        <v>41899</v>
      </c>
      <c r="C3077" s="567"/>
    </row>
    <row r="3078" spans="1:3" ht="13.5">
      <c r="A3078" s="559" t="s">
        <v>5645</v>
      </c>
      <c r="B3078" s="560">
        <v>41899</v>
      </c>
      <c r="C3078" s="567"/>
    </row>
    <row r="3079" spans="1:3" ht="13.5">
      <c r="A3079" s="559" t="s">
        <v>5646</v>
      </c>
      <c r="B3079" s="560">
        <v>41899</v>
      </c>
      <c r="C3079" s="567">
        <v>121</v>
      </c>
    </row>
    <row r="3080" spans="1:3" ht="13.5">
      <c r="A3080" s="559" t="s">
        <v>5647</v>
      </c>
      <c r="B3080" s="560">
        <v>41899</v>
      </c>
      <c r="C3080" s="567">
        <v>46</v>
      </c>
    </row>
    <row r="3081" spans="1:3" ht="13.5">
      <c r="A3081" s="559" t="s">
        <v>5648</v>
      </c>
      <c r="B3081" s="560">
        <v>41899</v>
      </c>
      <c r="C3081" s="567">
        <v>77</v>
      </c>
    </row>
    <row r="3082" spans="1:3" ht="13.5">
      <c r="A3082" s="559" t="s">
        <v>5649</v>
      </c>
      <c r="B3082" s="560">
        <v>41899</v>
      </c>
      <c r="C3082" s="567">
        <v>77</v>
      </c>
    </row>
    <row r="3083" spans="1:3" ht="13.5">
      <c r="A3083" s="559" t="s">
        <v>5650</v>
      </c>
      <c r="B3083" s="560">
        <v>41899</v>
      </c>
      <c r="C3083" s="567">
        <v>46</v>
      </c>
    </row>
    <row r="3084" spans="1:3" ht="13.5">
      <c r="A3084" s="559" t="s">
        <v>5651</v>
      </c>
      <c r="B3084" s="560">
        <v>41899</v>
      </c>
      <c r="C3084" s="567">
        <v>40</v>
      </c>
    </row>
    <row r="3085" spans="1:3" ht="13.5">
      <c r="A3085" s="559" t="s">
        <v>5652</v>
      </c>
      <c r="B3085" s="560">
        <v>41899</v>
      </c>
      <c r="C3085" s="567"/>
    </row>
    <row r="3086" spans="1:3" ht="13.5">
      <c r="A3086" s="559" t="s">
        <v>5653</v>
      </c>
      <c r="B3086" s="560">
        <v>41899</v>
      </c>
      <c r="C3086" s="567"/>
    </row>
    <row r="3087" spans="1:3" ht="13.5">
      <c r="A3087" s="559" t="s">
        <v>5654</v>
      </c>
      <c r="B3087" s="560">
        <v>41899</v>
      </c>
      <c r="C3087" s="567"/>
    </row>
    <row r="3088" spans="1:3" ht="13.5">
      <c r="A3088" s="559" t="s">
        <v>5655</v>
      </c>
      <c r="B3088" s="560">
        <v>41899</v>
      </c>
      <c r="C3088" s="567"/>
    </row>
    <row r="3089" spans="1:3" ht="13.5">
      <c r="A3089" s="559" t="s">
        <v>5656</v>
      </c>
      <c r="B3089" s="560">
        <v>41899</v>
      </c>
      <c r="C3089" s="567"/>
    </row>
    <row r="3090" spans="1:3" ht="13.5">
      <c r="A3090" s="559" t="s">
        <v>5657</v>
      </c>
      <c r="B3090" s="560">
        <v>41899</v>
      </c>
      <c r="C3090" s="567"/>
    </row>
    <row r="3091" spans="1:3" ht="13.5">
      <c r="A3091" s="559" t="s">
        <v>5658</v>
      </c>
      <c r="B3091" s="560">
        <v>41899</v>
      </c>
      <c r="C3091" s="567">
        <v>30</v>
      </c>
    </row>
    <row r="3092" spans="1:3" ht="13.5">
      <c r="A3092" s="559" t="s">
        <v>5659</v>
      </c>
      <c r="B3092" s="560">
        <v>41899</v>
      </c>
      <c r="C3092" s="567">
        <v>30</v>
      </c>
    </row>
    <row r="3093" spans="1:3" ht="13.5">
      <c r="A3093" s="559" t="s">
        <v>5660</v>
      </c>
      <c r="B3093" s="560">
        <v>41899</v>
      </c>
      <c r="C3093" s="567">
        <v>30</v>
      </c>
    </row>
    <row r="3094" spans="1:3" ht="13.5">
      <c r="A3094" s="559" t="s">
        <v>5661</v>
      </c>
      <c r="B3094" s="560">
        <v>41899</v>
      </c>
      <c r="C3094" s="567"/>
    </row>
    <row r="3095" spans="1:3" ht="13.5">
      <c r="A3095" s="559" t="s">
        <v>5662</v>
      </c>
      <c r="B3095" s="560">
        <v>41899</v>
      </c>
      <c r="C3095" s="567">
        <v>30</v>
      </c>
    </row>
    <row r="3096" spans="1:3" ht="13.5">
      <c r="A3096" s="559" t="s">
        <v>5663</v>
      </c>
      <c r="B3096" s="560">
        <v>41899</v>
      </c>
      <c r="C3096" s="567"/>
    </row>
    <row r="3097" spans="1:3" ht="13.5">
      <c r="A3097" s="559" t="s">
        <v>5664</v>
      </c>
      <c r="B3097" s="560">
        <v>41899</v>
      </c>
      <c r="C3097" s="567"/>
    </row>
    <row r="3098" spans="1:3" ht="13.5">
      <c r="A3098" s="559" t="s">
        <v>5665</v>
      </c>
      <c r="B3098" s="560">
        <v>41899</v>
      </c>
      <c r="C3098" s="567"/>
    </row>
    <row r="3099" spans="1:3" ht="13.5">
      <c r="A3099" s="559" t="s">
        <v>5666</v>
      </c>
      <c r="B3099" s="560">
        <v>41899</v>
      </c>
      <c r="C3099" s="567"/>
    </row>
    <row r="3100" spans="1:3" ht="13.5">
      <c r="A3100" s="559" t="s">
        <v>5667</v>
      </c>
      <c r="B3100" s="560">
        <v>41899</v>
      </c>
      <c r="C3100" s="567"/>
    </row>
    <row r="3101" spans="1:3" ht="13.5">
      <c r="A3101" s="559" t="s">
        <v>5668</v>
      </c>
      <c r="B3101" s="560">
        <v>41899</v>
      </c>
      <c r="C3101" s="567"/>
    </row>
    <row r="3102" spans="1:3" ht="13.5">
      <c r="A3102" s="559" t="s">
        <v>5669</v>
      </c>
      <c r="B3102" s="560">
        <v>41899</v>
      </c>
      <c r="C3102" s="567">
        <v>50</v>
      </c>
    </row>
    <row r="3103" spans="1:3" ht="13.5">
      <c r="A3103" s="559" t="s">
        <v>5670</v>
      </c>
      <c r="B3103" s="560">
        <v>41899</v>
      </c>
      <c r="C3103" s="567">
        <v>80</v>
      </c>
    </row>
    <row r="3104" spans="1:3" ht="13.5">
      <c r="A3104" s="559" t="s">
        <v>5671</v>
      </c>
      <c r="B3104" s="560">
        <v>41899</v>
      </c>
      <c r="C3104" s="567">
        <v>80</v>
      </c>
    </row>
    <row r="3105" spans="1:3" ht="13.5">
      <c r="A3105" s="559" t="s">
        <v>5672</v>
      </c>
      <c r="B3105" s="560">
        <v>41899</v>
      </c>
      <c r="C3105" s="567"/>
    </row>
    <row r="3106" spans="1:3" ht="13.5">
      <c r="A3106" s="559" t="s">
        <v>5673</v>
      </c>
      <c r="B3106" s="560">
        <v>41899</v>
      </c>
      <c r="C3106" s="567">
        <v>80</v>
      </c>
    </row>
    <row r="3107" spans="1:3" ht="13.5">
      <c r="A3107" s="559" t="s">
        <v>5674</v>
      </c>
      <c r="B3107" s="560">
        <v>41899</v>
      </c>
      <c r="C3107" s="567"/>
    </row>
    <row r="3108" spans="1:3" ht="13.5">
      <c r="A3108" s="559" t="s">
        <v>5675</v>
      </c>
      <c r="B3108" s="560">
        <v>41899</v>
      </c>
      <c r="C3108" s="567"/>
    </row>
    <row r="3109" spans="1:3" ht="13.5">
      <c r="A3109" s="559" t="s">
        <v>5676</v>
      </c>
      <c r="B3109" s="560">
        <v>41899</v>
      </c>
      <c r="C3109" s="567"/>
    </row>
    <row r="3110" spans="1:3" ht="13.5">
      <c r="A3110" s="559" t="s">
        <v>5677</v>
      </c>
      <c r="B3110" s="560">
        <v>41899</v>
      </c>
      <c r="C3110" s="567"/>
    </row>
    <row r="3111" spans="1:3" ht="13.5">
      <c r="A3111" s="559" t="s">
        <v>5678</v>
      </c>
      <c r="B3111" s="560">
        <v>41899</v>
      </c>
      <c r="C3111" s="567"/>
    </row>
    <row r="3112" spans="1:3" ht="13.5">
      <c r="A3112" s="559" t="s">
        <v>5679</v>
      </c>
      <c r="B3112" s="560">
        <v>41899</v>
      </c>
      <c r="C3112" s="567"/>
    </row>
    <row r="3113" spans="1:3" ht="13.5">
      <c r="A3113" s="559" t="s">
        <v>5680</v>
      </c>
      <c r="B3113" s="560">
        <v>41899</v>
      </c>
      <c r="C3113" s="567">
        <v>51</v>
      </c>
    </row>
    <row r="3114" spans="1:3" ht="13.5">
      <c r="A3114" s="559" t="s">
        <v>5681</v>
      </c>
      <c r="B3114" s="560">
        <v>41899</v>
      </c>
      <c r="C3114" s="567">
        <v>50</v>
      </c>
    </row>
    <row r="3115" spans="1:3" ht="13.5">
      <c r="A3115" s="559" t="s">
        <v>5682</v>
      </c>
      <c r="B3115" s="560">
        <v>41899</v>
      </c>
      <c r="C3115" s="567">
        <v>50</v>
      </c>
    </row>
    <row r="3116" spans="1:3" ht="13.5">
      <c r="A3116" s="559" t="s">
        <v>5683</v>
      </c>
      <c r="B3116" s="560">
        <v>41899</v>
      </c>
      <c r="C3116" s="567"/>
    </row>
    <row r="3117" spans="1:3" ht="13.5">
      <c r="A3117" s="559" t="s">
        <v>5684</v>
      </c>
      <c r="B3117" s="560">
        <v>41899</v>
      </c>
      <c r="C3117" s="567">
        <v>51</v>
      </c>
    </row>
    <row r="3118" spans="1:3" ht="13.5">
      <c r="A3118" s="559" t="s">
        <v>5685</v>
      </c>
      <c r="B3118" s="560">
        <v>41899</v>
      </c>
      <c r="C3118" s="567"/>
    </row>
    <row r="3119" spans="1:3" ht="13.5">
      <c r="A3119" s="559" t="s">
        <v>5686</v>
      </c>
      <c r="B3119" s="560">
        <v>41899</v>
      </c>
      <c r="C3119" s="567"/>
    </row>
    <row r="3120" spans="1:3" ht="13.5">
      <c r="A3120" s="559" t="s">
        <v>5687</v>
      </c>
      <c r="B3120" s="560">
        <v>41899</v>
      </c>
      <c r="C3120" s="567"/>
    </row>
    <row r="3121" spans="1:3" ht="13.5">
      <c r="A3121" s="559" t="s">
        <v>5688</v>
      </c>
      <c r="B3121" s="560">
        <v>41899</v>
      </c>
      <c r="C3121" s="567"/>
    </row>
    <row r="3122" spans="1:3" ht="13.5">
      <c r="A3122" s="559" t="s">
        <v>5689</v>
      </c>
      <c r="B3122" s="560">
        <v>41899</v>
      </c>
      <c r="C3122" s="567"/>
    </row>
    <row r="3123" spans="1:3" ht="13.5">
      <c r="A3123" s="559" t="s">
        <v>5690</v>
      </c>
      <c r="B3123" s="560">
        <v>41899</v>
      </c>
      <c r="C3123" s="567"/>
    </row>
    <row r="3124" spans="1:3" ht="13.5">
      <c r="A3124" s="559" t="s">
        <v>5691</v>
      </c>
      <c r="B3124" s="560">
        <v>41899</v>
      </c>
      <c r="C3124" s="567">
        <v>100</v>
      </c>
    </row>
    <row r="3125" spans="1:3" ht="13.5">
      <c r="A3125" s="559" t="s">
        <v>5692</v>
      </c>
      <c r="B3125" s="560">
        <v>41899</v>
      </c>
      <c r="C3125" s="567">
        <v>130</v>
      </c>
    </row>
    <row r="3126" spans="1:3" ht="13.5">
      <c r="A3126" s="559" t="s">
        <v>5693</v>
      </c>
      <c r="B3126" s="560">
        <v>41899</v>
      </c>
      <c r="C3126" s="567">
        <v>23</v>
      </c>
    </row>
    <row r="3127" spans="1:3" ht="13.5">
      <c r="A3127" s="559" t="s">
        <v>5694</v>
      </c>
      <c r="B3127" s="560">
        <v>41899</v>
      </c>
      <c r="C3127" s="567"/>
    </row>
    <row r="3128" spans="1:3" ht="13.5">
      <c r="A3128" s="559" t="s">
        <v>5695</v>
      </c>
      <c r="B3128" s="560">
        <v>41899</v>
      </c>
      <c r="C3128" s="567">
        <v>16</v>
      </c>
    </row>
    <row r="3129" spans="1:3" ht="13.5">
      <c r="A3129" s="559" t="s">
        <v>5696</v>
      </c>
      <c r="B3129" s="560">
        <v>41899</v>
      </c>
      <c r="C3129" s="567"/>
    </row>
    <row r="3130" spans="1:3" ht="13.5">
      <c r="A3130" s="559" t="s">
        <v>5697</v>
      </c>
      <c r="B3130" s="560">
        <v>41899</v>
      </c>
      <c r="C3130" s="567"/>
    </row>
    <row r="3131" spans="1:3" ht="13.5">
      <c r="A3131" s="559" t="s">
        <v>5698</v>
      </c>
      <c r="B3131" s="560">
        <v>41899</v>
      </c>
      <c r="C3131" s="567"/>
    </row>
    <row r="3132" spans="1:3" ht="13.5">
      <c r="A3132" s="559" t="s">
        <v>5699</v>
      </c>
      <c r="B3132" s="560">
        <v>41899</v>
      </c>
      <c r="C3132" s="567"/>
    </row>
    <row r="3133" spans="1:3" ht="13.5">
      <c r="A3133" s="559" t="s">
        <v>5700</v>
      </c>
      <c r="B3133" s="560">
        <v>41899</v>
      </c>
      <c r="C3133" s="567"/>
    </row>
    <row r="3134" spans="1:3" ht="13.5">
      <c r="A3134" s="559" t="s">
        <v>5701</v>
      </c>
      <c r="B3134" s="560">
        <v>41899</v>
      </c>
      <c r="C3134" s="567"/>
    </row>
    <row r="3135" spans="1:3" ht="13.5">
      <c r="A3135" s="559" t="s">
        <v>5702</v>
      </c>
      <c r="B3135" s="560">
        <v>41899</v>
      </c>
      <c r="C3135" s="567">
        <v>100</v>
      </c>
    </row>
    <row r="3136" spans="1:3" ht="13.5">
      <c r="A3136" s="559" t="s">
        <v>5703</v>
      </c>
      <c r="B3136" s="560">
        <v>41899</v>
      </c>
      <c r="C3136" s="567">
        <v>100</v>
      </c>
    </row>
    <row r="3137" spans="1:3" ht="13.5">
      <c r="A3137" s="559" t="s">
        <v>5704</v>
      </c>
      <c r="B3137" s="560">
        <v>41899</v>
      </c>
      <c r="C3137" s="567">
        <v>100</v>
      </c>
    </row>
    <row r="3138" spans="1:3" ht="13.5">
      <c r="A3138" s="559" t="s">
        <v>5705</v>
      </c>
      <c r="B3138" s="560">
        <v>41899</v>
      </c>
      <c r="C3138" s="567"/>
    </row>
    <row r="3139" spans="1:3" ht="13.5">
      <c r="A3139" s="559" t="s">
        <v>5706</v>
      </c>
      <c r="B3139" s="560">
        <v>41899</v>
      </c>
      <c r="C3139" s="567">
        <v>100</v>
      </c>
    </row>
    <row r="3140" spans="1:3" ht="13.5">
      <c r="A3140" s="559" t="s">
        <v>5707</v>
      </c>
      <c r="B3140" s="560">
        <v>41899</v>
      </c>
      <c r="C3140" s="567"/>
    </row>
    <row r="3141" spans="1:3" ht="13.5">
      <c r="A3141" s="559" t="s">
        <v>5708</v>
      </c>
      <c r="B3141" s="560">
        <v>41899</v>
      </c>
      <c r="C3141" s="567"/>
    </row>
    <row r="3142" spans="1:3" ht="13.5">
      <c r="A3142" s="559" t="s">
        <v>5709</v>
      </c>
      <c r="B3142" s="560">
        <v>41899</v>
      </c>
      <c r="C3142" s="567"/>
    </row>
    <row r="3143" spans="1:3" ht="13.5">
      <c r="A3143" s="559" t="s">
        <v>5710</v>
      </c>
      <c r="B3143" s="560">
        <v>41899</v>
      </c>
      <c r="C3143" s="567"/>
    </row>
    <row r="3144" spans="1:3" ht="13.5">
      <c r="A3144" s="559" t="s">
        <v>5711</v>
      </c>
      <c r="B3144" s="560">
        <v>41899</v>
      </c>
      <c r="C3144" s="567"/>
    </row>
    <row r="3145" spans="1:3" ht="13.5">
      <c r="A3145" s="559" t="s">
        <v>5712</v>
      </c>
      <c r="B3145" s="560">
        <v>41899</v>
      </c>
      <c r="C3145" s="567"/>
    </row>
    <row r="3146" spans="1:3" ht="13.5">
      <c r="A3146" s="559" t="s">
        <v>5713</v>
      </c>
      <c r="B3146" s="560">
        <v>41899</v>
      </c>
      <c r="C3146" s="567">
        <v>80</v>
      </c>
    </row>
    <row r="3147" spans="1:3" ht="13.5">
      <c r="A3147" s="559" t="s">
        <v>5714</v>
      </c>
      <c r="B3147" s="560">
        <v>41899</v>
      </c>
      <c r="C3147" s="567"/>
    </row>
    <row r="3148" spans="1:3" ht="13.5">
      <c r="A3148" s="559" t="s">
        <v>5715</v>
      </c>
      <c r="B3148" s="560">
        <v>41899</v>
      </c>
      <c r="C3148" s="567">
        <v>80</v>
      </c>
    </row>
    <row r="3149" spans="1:3" ht="13.5">
      <c r="A3149" s="559" t="s">
        <v>5716</v>
      </c>
      <c r="B3149" s="560">
        <v>41899</v>
      </c>
      <c r="C3149" s="567"/>
    </row>
    <row r="3150" spans="1:3" ht="13.5">
      <c r="A3150" s="559" t="s">
        <v>5717</v>
      </c>
      <c r="B3150" s="560">
        <v>41899</v>
      </c>
      <c r="C3150" s="567">
        <v>80</v>
      </c>
    </row>
    <row r="3151" spans="1:3" ht="13.5">
      <c r="A3151" s="559" t="s">
        <v>5718</v>
      </c>
      <c r="B3151" s="560">
        <v>41899</v>
      </c>
      <c r="C3151" s="567"/>
    </row>
    <row r="3152" spans="1:3" ht="13.5">
      <c r="A3152" s="559" t="s">
        <v>5719</v>
      </c>
      <c r="B3152" s="560">
        <v>41899</v>
      </c>
      <c r="C3152" s="567"/>
    </row>
    <row r="3153" spans="1:3" ht="13.5">
      <c r="A3153" s="559" t="s">
        <v>5720</v>
      </c>
      <c r="B3153" s="560">
        <v>41899</v>
      </c>
      <c r="C3153" s="567"/>
    </row>
    <row r="3154" spans="1:3" ht="13.5">
      <c r="A3154" s="559" t="s">
        <v>5721</v>
      </c>
      <c r="B3154" s="560">
        <v>41899</v>
      </c>
      <c r="C3154" s="567"/>
    </row>
    <row r="3155" spans="1:3" ht="13.5">
      <c r="A3155" s="559" t="s">
        <v>5722</v>
      </c>
      <c r="B3155" s="560">
        <v>41899</v>
      </c>
      <c r="C3155" s="567"/>
    </row>
    <row r="3156" spans="1:3" ht="13.5">
      <c r="A3156" s="559" t="s">
        <v>5723</v>
      </c>
      <c r="B3156" s="560">
        <v>41899</v>
      </c>
      <c r="C3156" s="567"/>
    </row>
    <row r="3157" spans="1:3" ht="13.5">
      <c r="A3157" s="559" t="s">
        <v>5724</v>
      </c>
      <c r="B3157" s="560">
        <v>41899</v>
      </c>
      <c r="C3157" s="567">
        <v>75</v>
      </c>
    </row>
    <row r="3158" spans="1:3" ht="13.5">
      <c r="A3158" s="559" t="s">
        <v>5725</v>
      </c>
      <c r="B3158" s="560">
        <v>41899</v>
      </c>
      <c r="C3158" s="567">
        <v>100</v>
      </c>
    </row>
    <row r="3159" spans="1:3" ht="13.5">
      <c r="A3159" s="559" t="s">
        <v>5726</v>
      </c>
      <c r="B3159" s="560">
        <v>41899</v>
      </c>
      <c r="C3159" s="567">
        <v>100</v>
      </c>
    </row>
    <row r="3160" spans="1:3" ht="13.5">
      <c r="A3160" s="559" t="s">
        <v>5727</v>
      </c>
      <c r="B3160" s="560">
        <v>41899</v>
      </c>
      <c r="C3160" s="567"/>
    </row>
    <row r="3161" spans="1:3" ht="13.5">
      <c r="A3161" s="559" t="s">
        <v>5728</v>
      </c>
      <c r="B3161" s="560">
        <v>41899</v>
      </c>
      <c r="C3161" s="567">
        <v>100</v>
      </c>
    </row>
    <row r="3162" spans="1:3" ht="13.5">
      <c r="A3162" s="559" t="s">
        <v>5729</v>
      </c>
      <c r="B3162" s="560">
        <v>41899</v>
      </c>
      <c r="C3162" s="567"/>
    </row>
    <row r="3163" spans="1:3" ht="13.5">
      <c r="A3163" s="559" t="s">
        <v>5730</v>
      </c>
      <c r="B3163" s="560">
        <v>41899</v>
      </c>
      <c r="C3163" s="567"/>
    </row>
    <row r="3164" spans="1:3" ht="13.5">
      <c r="A3164" s="559" t="s">
        <v>5731</v>
      </c>
      <c r="B3164" s="560">
        <v>41899</v>
      </c>
      <c r="C3164" s="567"/>
    </row>
    <row r="3165" spans="1:3" ht="13.5">
      <c r="A3165" s="559" t="s">
        <v>5732</v>
      </c>
      <c r="B3165" s="560">
        <v>41899</v>
      </c>
      <c r="C3165" s="567"/>
    </row>
    <row r="3166" spans="1:3" ht="13.5">
      <c r="A3166" s="559" t="s">
        <v>5733</v>
      </c>
      <c r="B3166" s="560">
        <v>41899</v>
      </c>
      <c r="C3166" s="567"/>
    </row>
    <row r="3167" spans="1:3" ht="13.5">
      <c r="A3167" s="559" t="s">
        <v>5734</v>
      </c>
      <c r="B3167" s="560">
        <v>41899</v>
      </c>
      <c r="C3167" s="567"/>
    </row>
    <row r="3168" spans="1:3" ht="13.5">
      <c r="A3168" s="559" t="s">
        <v>5735</v>
      </c>
      <c r="B3168" s="560">
        <v>41899</v>
      </c>
      <c r="C3168" s="567">
        <v>50</v>
      </c>
    </row>
    <row r="3169" spans="1:3" ht="13.5">
      <c r="A3169" s="559" t="s">
        <v>5736</v>
      </c>
      <c r="B3169" s="560">
        <v>41899</v>
      </c>
      <c r="C3169" s="567"/>
    </row>
    <row r="3170" spans="1:3" ht="13.5">
      <c r="A3170" s="559" t="s">
        <v>5737</v>
      </c>
      <c r="B3170" s="560">
        <v>41899</v>
      </c>
      <c r="C3170" s="567">
        <v>50</v>
      </c>
    </row>
    <row r="3171" spans="1:3" ht="13.5">
      <c r="A3171" s="559" t="s">
        <v>5738</v>
      </c>
      <c r="B3171" s="560">
        <v>41899</v>
      </c>
      <c r="C3171" s="567"/>
    </row>
    <row r="3172" spans="1:3" ht="13.5">
      <c r="A3172" s="559" t="s">
        <v>5739</v>
      </c>
      <c r="B3172" s="560">
        <v>41899</v>
      </c>
      <c r="C3172" s="567">
        <v>50</v>
      </c>
    </row>
    <row r="3173" spans="1:3" ht="13.5">
      <c r="A3173" s="559" t="s">
        <v>5740</v>
      </c>
      <c r="B3173" s="560">
        <v>41899</v>
      </c>
      <c r="C3173" s="567"/>
    </row>
    <row r="3174" spans="1:3" ht="13.5">
      <c r="A3174" s="559" t="s">
        <v>5741</v>
      </c>
      <c r="B3174" s="560">
        <v>41899</v>
      </c>
      <c r="C3174" s="567"/>
    </row>
    <row r="3175" spans="1:3" ht="13.5">
      <c r="A3175" s="559" t="s">
        <v>5742</v>
      </c>
      <c r="B3175" s="560">
        <v>41899</v>
      </c>
      <c r="C3175" s="567"/>
    </row>
    <row r="3176" spans="1:3" ht="13.5">
      <c r="A3176" s="559" t="s">
        <v>5743</v>
      </c>
      <c r="B3176" s="560">
        <v>41899</v>
      </c>
      <c r="C3176" s="567"/>
    </row>
    <row r="3177" spans="1:3" ht="13.5">
      <c r="A3177" s="559" t="s">
        <v>5744</v>
      </c>
      <c r="B3177" s="560">
        <v>41899</v>
      </c>
      <c r="C3177" s="567"/>
    </row>
    <row r="3178" spans="1:3" ht="13.5">
      <c r="A3178" s="559" t="s">
        <v>5745</v>
      </c>
      <c r="B3178" s="560">
        <v>41899</v>
      </c>
      <c r="C3178" s="567"/>
    </row>
    <row r="3179" spans="1:3" ht="13.5">
      <c r="A3179" s="559" t="s">
        <v>5746</v>
      </c>
      <c r="B3179" s="560">
        <v>41899</v>
      </c>
      <c r="C3179" s="567">
        <v>30</v>
      </c>
    </row>
    <row r="3180" spans="1:3" ht="13.5">
      <c r="A3180" s="559" t="s">
        <v>5747</v>
      </c>
      <c r="B3180" s="560">
        <v>41899</v>
      </c>
      <c r="C3180" s="567"/>
    </row>
    <row r="3181" spans="1:3" ht="13.5">
      <c r="A3181" s="559" t="s">
        <v>5748</v>
      </c>
      <c r="B3181" s="560">
        <v>41899</v>
      </c>
      <c r="C3181" s="567">
        <v>30</v>
      </c>
    </row>
    <row r="3182" spans="1:3" ht="13.5">
      <c r="A3182" s="559" t="s">
        <v>5749</v>
      </c>
      <c r="B3182" s="560">
        <v>41899</v>
      </c>
      <c r="C3182" s="567"/>
    </row>
    <row r="3183" spans="1:3" ht="13.5">
      <c r="A3183" s="559" t="s">
        <v>5750</v>
      </c>
      <c r="B3183" s="560">
        <v>41899</v>
      </c>
      <c r="C3183" s="567">
        <v>30</v>
      </c>
    </row>
    <row r="3184" spans="1:3" ht="13.5">
      <c r="A3184" s="559" t="s">
        <v>5751</v>
      </c>
      <c r="B3184" s="560">
        <v>41899</v>
      </c>
      <c r="C3184" s="567"/>
    </row>
    <row r="3185" spans="1:3" ht="13.5">
      <c r="A3185" s="559" t="s">
        <v>5752</v>
      </c>
      <c r="B3185" s="560">
        <v>41899</v>
      </c>
      <c r="C3185" s="567"/>
    </row>
    <row r="3186" spans="1:3" ht="13.5">
      <c r="A3186" s="559" t="s">
        <v>5753</v>
      </c>
      <c r="B3186" s="560">
        <v>41899</v>
      </c>
      <c r="C3186" s="567"/>
    </row>
    <row r="3187" spans="1:3" ht="13.5">
      <c r="A3187" s="559" t="s">
        <v>5754</v>
      </c>
      <c r="B3187" s="560">
        <v>41899</v>
      </c>
      <c r="C3187" s="567"/>
    </row>
    <row r="3188" spans="1:3" ht="13.5">
      <c r="A3188" s="559" t="s">
        <v>5755</v>
      </c>
      <c r="B3188" s="560">
        <v>41899</v>
      </c>
      <c r="C3188" s="567"/>
    </row>
    <row r="3189" spans="1:3" ht="13.5">
      <c r="A3189" s="559" t="s">
        <v>5756</v>
      </c>
      <c r="B3189" s="560">
        <v>41899</v>
      </c>
      <c r="C3189" s="567"/>
    </row>
    <row r="3190" spans="1:3" ht="13.5">
      <c r="A3190" s="559" t="s">
        <v>5757</v>
      </c>
      <c r="B3190" s="560">
        <v>41899</v>
      </c>
      <c r="C3190" s="567">
        <v>50</v>
      </c>
    </row>
    <row r="3191" spans="1:3" ht="13.5">
      <c r="A3191" s="559" t="s">
        <v>5758</v>
      </c>
      <c r="B3191" s="560">
        <v>41899</v>
      </c>
      <c r="C3191" s="567"/>
    </row>
    <row r="3192" spans="1:3" ht="13.5">
      <c r="A3192" s="559" t="s">
        <v>5759</v>
      </c>
      <c r="B3192" s="560">
        <v>41899</v>
      </c>
      <c r="C3192" s="567">
        <v>100</v>
      </c>
    </row>
    <row r="3193" spans="1:3" ht="13.5">
      <c r="A3193" s="559" t="s">
        <v>5760</v>
      </c>
      <c r="B3193" s="560">
        <v>41899</v>
      </c>
      <c r="C3193" s="567"/>
    </row>
    <row r="3194" spans="1:3" ht="13.5">
      <c r="A3194" s="559" t="s">
        <v>5761</v>
      </c>
      <c r="B3194" s="560">
        <v>41899</v>
      </c>
      <c r="C3194" s="567">
        <v>50</v>
      </c>
    </row>
    <row r="3195" spans="1:3" ht="13.5">
      <c r="A3195" s="559" t="s">
        <v>5762</v>
      </c>
      <c r="B3195" s="560">
        <v>41899</v>
      </c>
      <c r="C3195" s="567"/>
    </row>
    <row r="3196" spans="1:3" ht="13.5">
      <c r="A3196" s="559" t="s">
        <v>5763</v>
      </c>
      <c r="B3196" s="560">
        <v>41899</v>
      </c>
      <c r="C3196" s="567"/>
    </row>
    <row r="3197" spans="1:3" ht="13.5">
      <c r="A3197" s="559" t="s">
        <v>5764</v>
      </c>
      <c r="B3197" s="560">
        <v>41899</v>
      </c>
      <c r="C3197" s="567"/>
    </row>
    <row r="3198" spans="1:3" ht="13.5">
      <c r="A3198" s="559" t="s">
        <v>5765</v>
      </c>
      <c r="B3198" s="560">
        <v>41899</v>
      </c>
      <c r="C3198" s="567"/>
    </row>
    <row r="3199" spans="1:3" ht="13.5">
      <c r="A3199" s="559" t="s">
        <v>5766</v>
      </c>
      <c r="B3199" s="560">
        <v>41899</v>
      </c>
      <c r="C3199" s="567"/>
    </row>
    <row r="3200" spans="1:3" ht="13.5">
      <c r="A3200" s="559" t="s">
        <v>5767</v>
      </c>
      <c r="B3200" s="560">
        <v>41899</v>
      </c>
      <c r="C3200" s="567"/>
    </row>
    <row r="3201" spans="1:3" ht="13.5">
      <c r="A3201" s="559" t="s">
        <v>5768</v>
      </c>
      <c r="B3201" s="560">
        <v>41899</v>
      </c>
      <c r="C3201" s="567">
        <v>80</v>
      </c>
    </row>
    <row r="3202" spans="1:3" ht="13.5">
      <c r="A3202" s="559" t="s">
        <v>5769</v>
      </c>
      <c r="B3202" s="560">
        <v>41899</v>
      </c>
      <c r="C3202" s="567">
        <v>80</v>
      </c>
    </row>
    <row r="3203" spans="1:3" ht="13.5">
      <c r="A3203" s="559" t="s">
        <v>5770</v>
      </c>
      <c r="B3203" s="560">
        <v>41899</v>
      </c>
      <c r="C3203" s="567">
        <v>17</v>
      </c>
    </row>
    <row r="3204" spans="1:3" ht="13.5">
      <c r="A3204" s="559" t="s">
        <v>5771</v>
      </c>
      <c r="B3204" s="560">
        <v>41899</v>
      </c>
      <c r="C3204" s="567"/>
    </row>
    <row r="3205" spans="1:3" ht="13.5">
      <c r="A3205" s="559" t="s">
        <v>5772</v>
      </c>
      <c r="B3205" s="560">
        <v>41899</v>
      </c>
      <c r="C3205" s="567">
        <v>8</v>
      </c>
    </row>
    <row r="3206" spans="1:3" ht="13.5">
      <c r="A3206" s="559" t="s">
        <v>5773</v>
      </c>
      <c r="B3206" s="560">
        <v>41899</v>
      </c>
      <c r="C3206" s="567"/>
    </row>
    <row r="3207" spans="1:3" ht="13.5">
      <c r="A3207" s="559" t="s">
        <v>5774</v>
      </c>
      <c r="B3207" s="560">
        <v>41899</v>
      </c>
      <c r="C3207" s="567"/>
    </row>
    <row r="3208" spans="1:3" ht="13.5">
      <c r="A3208" s="559" t="s">
        <v>5775</v>
      </c>
      <c r="B3208" s="560">
        <v>41899</v>
      </c>
      <c r="C3208" s="567"/>
    </row>
    <row r="3209" spans="1:3" ht="13.5">
      <c r="A3209" s="559" t="s">
        <v>5776</v>
      </c>
      <c r="B3209" s="560">
        <v>41899</v>
      </c>
      <c r="C3209" s="567"/>
    </row>
    <row r="3210" spans="1:3" ht="13.5">
      <c r="A3210" s="559" t="s">
        <v>5777</v>
      </c>
      <c r="B3210" s="560">
        <v>41899</v>
      </c>
      <c r="C3210" s="567"/>
    </row>
    <row r="3211" spans="1:3" ht="13.5">
      <c r="A3211" s="559" t="s">
        <v>5778</v>
      </c>
      <c r="B3211" s="560">
        <v>41899</v>
      </c>
      <c r="C3211" s="567"/>
    </row>
    <row r="3212" spans="1:3" ht="13.5">
      <c r="A3212" s="559" t="s">
        <v>5779</v>
      </c>
      <c r="B3212" s="560">
        <v>41899</v>
      </c>
      <c r="C3212" s="567">
        <v>30</v>
      </c>
    </row>
    <row r="3213" spans="1:3" ht="13.5">
      <c r="A3213" s="559" t="s">
        <v>5780</v>
      </c>
      <c r="B3213" s="560">
        <v>41899</v>
      </c>
      <c r="C3213" s="567">
        <v>30</v>
      </c>
    </row>
    <row r="3214" spans="1:3" ht="13.5">
      <c r="A3214" s="559" t="s">
        <v>5781</v>
      </c>
      <c r="B3214" s="560">
        <v>41899</v>
      </c>
      <c r="C3214" s="567">
        <v>30</v>
      </c>
    </row>
    <row r="3215" spans="1:3" ht="13.5">
      <c r="A3215" s="559" t="s">
        <v>5782</v>
      </c>
      <c r="B3215" s="560">
        <v>41899</v>
      </c>
      <c r="C3215" s="567"/>
    </row>
    <row r="3216" spans="1:3" ht="13.5">
      <c r="A3216" s="559" t="s">
        <v>5783</v>
      </c>
      <c r="B3216" s="560">
        <v>41899</v>
      </c>
      <c r="C3216" s="567">
        <v>30</v>
      </c>
    </row>
    <row r="3217" spans="1:3" ht="13.5">
      <c r="A3217" s="559" t="s">
        <v>5784</v>
      </c>
      <c r="B3217" s="560">
        <v>41899</v>
      </c>
      <c r="C3217" s="567"/>
    </row>
    <row r="3218" spans="1:3" ht="13.5">
      <c r="A3218" s="559" t="s">
        <v>5785</v>
      </c>
      <c r="B3218" s="560">
        <v>41899</v>
      </c>
      <c r="C3218" s="567"/>
    </row>
    <row r="3219" spans="1:3" ht="13.5">
      <c r="A3219" s="559" t="s">
        <v>5786</v>
      </c>
      <c r="B3219" s="560">
        <v>41899</v>
      </c>
      <c r="C3219" s="567"/>
    </row>
    <row r="3220" spans="1:3" ht="13.5">
      <c r="A3220" s="559" t="s">
        <v>5787</v>
      </c>
      <c r="B3220" s="560">
        <v>41899</v>
      </c>
      <c r="C3220" s="567"/>
    </row>
    <row r="3221" spans="1:3" ht="13.5">
      <c r="A3221" s="559" t="s">
        <v>5788</v>
      </c>
      <c r="B3221" s="560">
        <v>41899</v>
      </c>
      <c r="C3221" s="567"/>
    </row>
    <row r="3222" spans="1:3" ht="13.5">
      <c r="A3222" s="559" t="s">
        <v>5789</v>
      </c>
      <c r="B3222" s="560">
        <v>41899</v>
      </c>
      <c r="C3222" s="567"/>
    </row>
    <row r="3223" spans="1:3" ht="13.5">
      <c r="A3223" s="559" t="s">
        <v>5790</v>
      </c>
      <c r="B3223" s="560">
        <v>41899</v>
      </c>
      <c r="C3223" s="567">
        <v>70</v>
      </c>
    </row>
    <row r="3224" spans="1:3" ht="13.5">
      <c r="A3224" s="559" t="s">
        <v>5791</v>
      </c>
      <c r="B3224" s="560">
        <v>41899</v>
      </c>
      <c r="C3224" s="567">
        <v>100</v>
      </c>
    </row>
    <row r="3225" spans="1:3" ht="13.5">
      <c r="A3225" s="559" t="s">
        <v>5792</v>
      </c>
      <c r="B3225" s="560">
        <v>41899</v>
      </c>
      <c r="C3225" s="567">
        <v>100</v>
      </c>
    </row>
    <row r="3226" spans="1:3" ht="13.5">
      <c r="A3226" s="559" t="s">
        <v>5793</v>
      </c>
      <c r="B3226" s="560">
        <v>41899</v>
      </c>
      <c r="C3226" s="567"/>
    </row>
    <row r="3227" spans="1:3" ht="13.5">
      <c r="A3227" s="559" t="s">
        <v>5794</v>
      </c>
      <c r="B3227" s="560">
        <v>41899</v>
      </c>
      <c r="C3227" s="567">
        <v>70</v>
      </c>
    </row>
    <row r="3228" spans="1:3" ht="13.5">
      <c r="A3228" s="559" t="s">
        <v>5795</v>
      </c>
      <c r="B3228" s="560">
        <v>41899</v>
      </c>
      <c r="C3228" s="567"/>
    </row>
    <row r="3229" spans="1:3" ht="13.5">
      <c r="A3229" s="559" t="s">
        <v>5796</v>
      </c>
      <c r="B3229" s="560">
        <v>41899</v>
      </c>
      <c r="C3229" s="567"/>
    </row>
    <row r="3230" spans="1:3" ht="13.5">
      <c r="A3230" s="559" t="s">
        <v>5797</v>
      </c>
      <c r="B3230" s="560">
        <v>41899</v>
      </c>
      <c r="C3230" s="567"/>
    </row>
    <row r="3231" spans="1:3" ht="13.5">
      <c r="A3231" s="559" t="s">
        <v>5798</v>
      </c>
      <c r="B3231" s="560">
        <v>41899</v>
      </c>
      <c r="C3231" s="567"/>
    </row>
    <row r="3232" spans="1:3" ht="13.5">
      <c r="A3232" s="559" t="s">
        <v>5799</v>
      </c>
      <c r="B3232" s="560">
        <v>41899</v>
      </c>
      <c r="C3232" s="567"/>
    </row>
    <row r="3233" spans="1:3" ht="13.5">
      <c r="A3233" s="559" t="s">
        <v>5800</v>
      </c>
      <c r="B3233" s="560">
        <v>41899</v>
      </c>
      <c r="C3233" s="567"/>
    </row>
    <row r="3234" spans="1:3" ht="13.5">
      <c r="A3234" s="559" t="s">
        <v>5801</v>
      </c>
      <c r="B3234" s="560">
        <v>41899</v>
      </c>
      <c r="C3234" s="567">
        <v>30</v>
      </c>
    </row>
    <row r="3235" spans="1:3" ht="13.5">
      <c r="A3235" s="559" t="s">
        <v>5802</v>
      </c>
      <c r="B3235" s="560">
        <v>41899</v>
      </c>
      <c r="C3235" s="567"/>
    </row>
    <row r="3236" spans="1:3" ht="13.5">
      <c r="A3236" s="559" t="s">
        <v>5803</v>
      </c>
      <c r="B3236" s="560">
        <v>41899</v>
      </c>
      <c r="C3236" s="567">
        <v>30</v>
      </c>
    </row>
    <row r="3237" spans="1:3" ht="13.5">
      <c r="A3237" s="559" t="s">
        <v>5804</v>
      </c>
      <c r="B3237" s="560">
        <v>41899</v>
      </c>
      <c r="C3237" s="567"/>
    </row>
    <row r="3238" spans="1:3" ht="13.5">
      <c r="A3238" s="559" t="s">
        <v>5805</v>
      </c>
      <c r="B3238" s="560">
        <v>41899</v>
      </c>
      <c r="C3238" s="567">
        <v>30</v>
      </c>
    </row>
    <row r="3239" spans="1:3" ht="13.5">
      <c r="A3239" s="559" t="s">
        <v>5806</v>
      </c>
      <c r="B3239" s="560">
        <v>41899</v>
      </c>
      <c r="C3239" s="567"/>
    </row>
    <row r="3240" spans="1:3" ht="13.5">
      <c r="A3240" s="559" t="s">
        <v>5807</v>
      </c>
      <c r="B3240" s="560">
        <v>41899</v>
      </c>
      <c r="C3240" s="567"/>
    </row>
    <row r="3241" spans="1:3" ht="13.5">
      <c r="A3241" s="559" t="s">
        <v>5808</v>
      </c>
      <c r="B3241" s="560">
        <v>41899</v>
      </c>
      <c r="C3241" s="567"/>
    </row>
    <row r="3242" spans="1:3" ht="13.5">
      <c r="A3242" s="559" t="s">
        <v>5809</v>
      </c>
      <c r="B3242" s="560">
        <v>41899</v>
      </c>
      <c r="C3242" s="567"/>
    </row>
    <row r="3243" spans="1:3" ht="13.5">
      <c r="A3243" s="559" t="s">
        <v>5810</v>
      </c>
      <c r="B3243" s="560">
        <v>41899</v>
      </c>
      <c r="C3243" s="567"/>
    </row>
    <row r="3244" spans="1:3" ht="13.5">
      <c r="A3244" s="559" t="s">
        <v>5811</v>
      </c>
      <c r="B3244" s="560">
        <v>41899</v>
      </c>
      <c r="C3244" s="567"/>
    </row>
    <row r="3245" spans="1:3" ht="13.5">
      <c r="A3245" s="559" t="s">
        <v>5812</v>
      </c>
      <c r="B3245" s="560">
        <v>41899</v>
      </c>
      <c r="C3245" s="567">
        <v>50</v>
      </c>
    </row>
    <row r="3246" spans="1:3" ht="13.5">
      <c r="A3246" s="559" t="s">
        <v>5813</v>
      </c>
      <c r="B3246" s="560">
        <v>41899</v>
      </c>
      <c r="C3246" s="567">
        <v>50</v>
      </c>
    </row>
    <row r="3247" spans="1:3" ht="13.5">
      <c r="A3247" s="559" t="s">
        <v>5814</v>
      </c>
      <c r="B3247" s="560">
        <v>41899</v>
      </c>
      <c r="C3247" s="567">
        <v>50</v>
      </c>
    </row>
    <row r="3248" spans="1:3" ht="13.5">
      <c r="A3248" s="559" t="s">
        <v>5815</v>
      </c>
      <c r="B3248" s="560">
        <v>41899</v>
      </c>
      <c r="C3248" s="567"/>
    </row>
    <row r="3249" spans="1:3" ht="13.5">
      <c r="A3249" s="559" t="s">
        <v>5816</v>
      </c>
      <c r="B3249" s="560">
        <v>41899</v>
      </c>
      <c r="C3249" s="567">
        <v>50</v>
      </c>
    </row>
    <row r="3250" spans="1:3" ht="13.5">
      <c r="A3250" s="559" t="s">
        <v>5817</v>
      </c>
      <c r="B3250" s="560">
        <v>41899</v>
      </c>
      <c r="C3250" s="567"/>
    </row>
    <row r="3251" spans="1:3" ht="13.5">
      <c r="A3251" s="559" t="s">
        <v>5818</v>
      </c>
      <c r="B3251" s="560">
        <v>41899</v>
      </c>
      <c r="C3251" s="567"/>
    </row>
    <row r="3252" spans="1:3" ht="13.5">
      <c r="A3252" s="559" t="s">
        <v>5819</v>
      </c>
      <c r="B3252" s="560">
        <v>41899</v>
      </c>
      <c r="C3252" s="567"/>
    </row>
    <row r="3253" spans="1:3" ht="13.5">
      <c r="A3253" s="559" t="s">
        <v>5820</v>
      </c>
      <c r="B3253" s="560">
        <v>41899</v>
      </c>
      <c r="C3253" s="567"/>
    </row>
    <row r="3254" spans="1:3" ht="13.5">
      <c r="A3254" s="559" t="s">
        <v>5821</v>
      </c>
      <c r="B3254" s="560">
        <v>41899</v>
      </c>
      <c r="C3254" s="567"/>
    </row>
    <row r="3255" spans="1:3" ht="13.5">
      <c r="A3255" s="559" t="s">
        <v>5822</v>
      </c>
      <c r="B3255" s="560">
        <v>41899</v>
      </c>
      <c r="C3255" s="567"/>
    </row>
    <row r="3256" spans="1:3" ht="13.5">
      <c r="A3256" s="559" t="s">
        <v>5823</v>
      </c>
      <c r="B3256" s="560">
        <v>41899</v>
      </c>
      <c r="C3256" s="567">
        <v>50</v>
      </c>
    </row>
    <row r="3257" spans="1:3" ht="13.5">
      <c r="A3257" s="559" t="s">
        <v>5824</v>
      </c>
      <c r="B3257" s="560">
        <v>41899</v>
      </c>
      <c r="C3257" s="567">
        <v>50</v>
      </c>
    </row>
    <row r="3258" spans="1:3" ht="13.5">
      <c r="A3258" s="559" t="s">
        <v>5825</v>
      </c>
      <c r="B3258" s="560">
        <v>41899</v>
      </c>
      <c r="C3258" s="567">
        <v>50</v>
      </c>
    </row>
    <row r="3259" spans="1:3" ht="13.5">
      <c r="A3259" s="559" t="s">
        <v>5826</v>
      </c>
      <c r="B3259" s="560">
        <v>41899</v>
      </c>
      <c r="C3259" s="567"/>
    </row>
    <row r="3260" spans="1:3" ht="13.5">
      <c r="A3260" s="559" t="s">
        <v>5827</v>
      </c>
      <c r="B3260" s="560">
        <v>41899</v>
      </c>
      <c r="C3260" s="567">
        <v>50</v>
      </c>
    </row>
    <row r="3261" spans="1:3" ht="13.5">
      <c r="A3261" s="559" t="s">
        <v>5828</v>
      </c>
      <c r="B3261" s="560">
        <v>41899</v>
      </c>
      <c r="C3261" s="567"/>
    </row>
    <row r="3262" spans="1:3" ht="13.5">
      <c r="A3262" s="559" t="s">
        <v>5829</v>
      </c>
      <c r="B3262" s="560">
        <v>41899</v>
      </c>
      <c r="C3262" s="567"/>
    </row>
    <row r="3263" spans="1:3" ht="13.5">
      <c r="A3263" s="559" t="s">
        <v>5830</v>
      </c>
      <c r="B3263" s="560">
        <v>41899</v>
      </c>
      <c r="C3263" s="567"/>
    </row>
    <row r="3264" spans="1:3" ht="13.5">
      <c r="A3264" s="559" t="s">
        <v>5831</v>
      </c>
      <c r="B3264" s="560">
        <v>41899</v>
      </c>
      <c r="C3264" s="567"/>
    </row>
    <row r="3265" spans="1:3" ht="13.5">
      <c r="A3265" s="559" t="s">
        <v>5832</v>
      </c>
      <c r="B3265" s="560">
        <v>41899</v>
      </c>
      <c r="C3265" s="567"/>
    </row>
    <row r="3266" spans="1:3" ht="13.5">
      <c r="A3266" s="559" t="s">
        <v>5833</v>
      </c>
      <c r="B3266" s="560">
        <v>41899</v>
      </c>
      <c r="C3266" s="567"/>
    </row>
    <row r="3267" spans="1:3" ht="13.5">
      <c r="A3267" s="559" t="s">
        <v>5834</v>
      </c>
      <c r="B3267" s="560">
        <v>41899</v>
      </c>
      <c r="C3267" s="567">
        <v>30</v>
      </c>
    </row>
    <row r="3268" spans="1:3" ht="13.5">
      <c r="A3268" s="559" t="s">
        <v>5835</v>
      </c>
      <c r="B3268" s="560">
        <v>41899</v>
      </c>
      <c r="C3268" s="567">
        <v>30</v>
      </c>
    </row>
    <row r="3269" spans="1:3" ht="13.5">
      <c r="A3269" s="559" t="s">
        <v>5836</v>
      </c>
      <c r="B3269" s="560">
        <v>41899</v>
      </c>
      <c r="C3269" s="567">
        <v>32</v>
      </c>
    </row>
    <row r="3270" spans="1:3" ht="13.5">
      <c r="A3270" s="559" t="s">
        <v>5837</v>
      </c>
      <c r="B3270" s="560">
        <v>41899</v>
      </c>
      <c r="C3270" s="567"/>
    </row>
    <row r="3271" spans="1:3" ht="13.5">
      <c r="A3271" s="559" t="s">
        <v>5838</v>
      </c>
      <c r="B3271" s="560">
        <v>41899</v>
      </c>
      <c r="C3271" s="567">
        <v>30</v>
      </c>
    </row>
    <row r="3272" spans="1:3" ht="13.5">
      <c r="A3272" s="559" t="s">
        <v>5839</v>
      </c>
      <c r="B3272" s="560">
        <v>41899</v>
      </c>
      <c r="C3272" s="567"/>
    </row>
    <row r="3273" spans="1:3" ht="13.5">
      <c r="A3273" s="559" t="s">
        <v>5840</v>
      </c>
      <c r="B3273" s="560">
        <v>41899</v>
      </c>
      <c r="C3273" s="567"/>
    </row>
    <row r="3274" spans="1:3" ht="13.5">
      <c r="A3274" s="559" t="s">
        <v>5841</v>
      </c>
      <c r="B3274" s="560">
        <v>41899</v>
      </c>
      <c r="C3274" s="567"/>
    </row>
    <row r="3275" spans="1:3" ht="13.5">
      <c r="A3275" s="559" t="s">
        <v>5842</v>
      </c>
      <c r="B3275" s="560">
        <v>41899</v>
      </c>
      <c r="C3275" s="567"/>
    </row>
    <row r="3276" spans="1:3" ht="13.5">
      <c r="A3276" s="559" t="s">
        <v>5843</v>
      </c>
      <c r="B3276" s="560">
        <v>41899</v>
      </c>
      <c r="C3276" s="567"/>
    </row>
    <row r="3277" spans="1:3" ht="13.5">
      <c r="A3277" s="559" t="s">
        <v>5844</v>
      </c>
      <c r="B3277" s="560">
        <v>41899</v>
      </c>
      <c r="C3277" s="567"/>
    </row>
    <row r="3278" spans="1:3" ht="13.5">
      <c r="A3278" s="559" t="s">
        <v>5845</v>
      </c>
      <c r="B3278" s="560">
        <v>41899</v>
      </c>
      <c r="C3278" s="567">
        <v>31</v>
      </c>
    </row>
    <row r="3279" spans="1:3" ht="13.5">
      <c r="A3279" s="559" t="s">
        <v>5846</v>
      </c>
      <c r="B3279" s="560">
        <v>41899</v>
      </c>
      <c r="C3279" s="567">
        <v>30</v>
      </c>
    </row>
    <row r="3280" spans="1:3" ht="13.5">
      <c r="A3280" s="559" t="s">
        <v>5847</v>
      </c>
      <c r="B3280" s="560">
        <v>41899</v>
      </c>
      <c r="C3280" s="567">
        <v>30</v>
      </c>
    </row>
    <row r="3281" spans="1:3" ht="13.5">
      <c r="A3281" s="559" t="s">
        <v>5848</v>
      </c>
      <c r="B3281" s="560">
        <v>41899</v>
      </c>
      <c r="C3281" s="567"/>
    </row>
    <row r="3282" spans="1:3" ht="13.5">
      <c r="A3282" s="559" t="s">
        <v>5849</v>
      </c>
      <c r="B3282" s="560">
        <v>41899</v>
      </c>
      <c r="C3282" s="567">
        <v>30</v>
      </c>
    </row>
    <row r="3283" spans="1:3" ht="13.5">
      <c r="A3283" s="559" t="s">
        <v>5850</v>
      </c>
      <c r="B3283" s="560">
        <v>41899</v>
      </c>
      <c r="C3283" s="567"/>
    </row>
    <row r="3284" spans="1:3" ht="13.5">
      <c r="A3284" s="559" t="s">
        <v>5851</v>
      </c>
      <c r="B3284" s="560">
        <v>41899</v>
      </c>
      <c r="C3284" s="567"/>
    </row>
    <row r="3285" spans="1:3" ht="13.5">
      <c r="A3285" s="559" t="s">
        <v>5852</v>
      </c>
      <c r="B3285" s="560">
        <v>41899</v>
      </c>
      <c r="C3285" s="567"/>
    </row>
    <row r="3286" spans="1:3" ht="13.5">
      <c r="A3286" s="559" t="s">
        <v>5853</v>
      </c>
      <c r="B3286" s="560">
        <v>41899</v>
      </c>
      <c r="C3286" s="567"/>
    </row>
    <row r="3287" spans="1:3" ht="13.5">
      <c r="A3287" s="559" t="s">
        <v>5854</v>
      </c>
      <c r="B3287" s="560">
        <v>41899</v>
      </c>
      <c r="C3287" s="567"/>
    </row>
    <row r="3288" spans="1:3" ht="13.5">
      <c r="A3288" s="559" t="s">
        <v>5855</v>
      </c>
      <c r="B3288" s="560">
        <v>41899</v>
      </c>
      <c r="C3288" s="567"/>
    </row>
    <row r="3289" spans="1:3" ht="13.5">
      <c r="A3289" s="559" t="s">
        <v>5856</v>
      </c>
      <c r="B3289" s="560">
        <v>41899</v>
      </c>
      <c r="C3289" s="567">
        <v>30</v>
      </c>
    </row>
    <row r="3290" spans="1:3" ht="13.5">
      <c r="A3290" s="559" t="s">
        <v>5857</v>
      </c>
      <c r="B3290" s="560">
        <v>41899</v>
      </c>
      <c r="C3290" s="567">
        <v>50</v>
      </c>
    </row>
    <row r="3291" spans="1:3" ht="13.5">
      <c r="A3291" s="559" t="s">
        <v>5858</v>
      </c>
      <c r="B3291" s="560">
        <v>41899</v>
      </c>
      <c r="C3291" s="567">
        <v>50</v>
      </c>
    </row>
    <row r="3292" spans="1:3" ht="13.5">
      <c r="A3292" s="559" t="s">
        <v>5859</v>
      </c>
      <c r="B3292" s="560">
        <v>41899</v>
      </c>
      <c r="C3292" s="567"/>
    </row>
    <row r="3293" spans="1:3" ht="13.5">
      <c r="A3293" s="559" t="s">
        <v>5860</v>
      </c>
      <c r="B3293" s="560">
        <v>41899</v>
      </c>
      <c r="C3293" s="567">
        <v>50</v>
      </c>
    </row>
    <row r="3294" spans="1:3" ht="13.5">
      <c r="A3294" s="559" t="s">
        <v>5861</v>
      </c>
      <c r="B3294" s="560">
        <v>41899</v>
      </c>
      <c r="C3294" s="567"/>
    </row>
    <row r="3295" spans="1:3" ht="13.5">
      <c r="A3295" s="559" t="s">
        <v>5862</v>
      </c>
      <c r="B3295" s="560">
        <v>41899</v>
      </c>
      <c r="C3295" s="567"/>
    </row>
    <row r="3296" spans="1:3" ht="13.5">
      <c r="A3296" s="559" t="s">
        <v>5863</v>
      </c>
      <c r="B3296" s="560">
        <v>41899</v>
      </c>
      <c r="C3296" s="567"/>
    </row>
    <row r="3297" spans="1:3" ht="13.5">
      <c r="A3297" s="559" t="s">
        <v>5864</v>
      </c>
      <c r="B3297" s="560">
        <v>41899</v>
      </c>
      <c r="C3297" s="567"/>
    </row>
    <row r="3298" spans="1:3" ht="13.5">
      <c r="A3298" s="559" t="s">
        <v>5865</v>
      </c>
      <c r="B3298" s="560">
        <v>41899</v>
      </c>
      <c r="C3298" s="567"/>
    </row>
    <row r="3299" spans="1:3" ht="13.5">
      <c r="A3299" s="559" t="s">
        <v>5866</v>
      </c>
      <c r="B3299" s="560">
        <v>41899</v>
      </c>
      <c r="C3299" s="567"/>
    </row>
    <row r="3300" spans="1:3" ht="13.5">
      <c r="A3300" s="559" t="s">
        <v>5867</v>
      </c>
      <c r="B3300" s="560">
        <v>41899</v>
      </c>
      <c r="C3300" s="567">
        <v>50</v>
      </c>
    </row>
    <row r="3301" spans="1:3" ht="13.5">
      <c r="A3301" s="559" t="s">
        <v>5868</v>
      </c>
      <c r="B3301" s="560">
        <v>41899</v>
      </c>
      <c r="C3301" s="567">
        <v>50</v>
      </c>
    </row>
    <row r="3302" spans="1:3" ht="13.5">
      <c r="A3302" s="559" t="s">
        <v>5869</v>
      </c>
      <c r="B3302" s="560">
        <v>41899</v>
      </c>
      <c r="C3302" s="567">
        <v>80</v>
      </c>
    </row>
    <row r="3303" spans="1:3" ht="13.5">
      <c r="A3303" s="559" t="s">
        <v>5870</v>
      </c>
      <c r="B3303" s="560">
        <v>41899</v>
      </c>
      <c r="C3303" s="567"/>
    </row>
    <row r="3304" spans="1:3" ht="13.5">
      <c r="A3304" s="559" t="s">
        <v>5871</v>
      </c>
      <c r="B3304" s="560">
        <v>41899</v>
      </c>
      <c r="C3304" s="567">
        <v>80</v>
      </c>
    </row>
    <row r="3305" spans="1:3" ht="13.5">
      <c r="A3305" s="559" t="s">
        <v>5872</v>
      </c>
      <c r="B3305" s="560">
        <v>41900</v>
      </c>
      <c r="C3305" s="567"/>
    </row>
    <row r="3306" spans="1:3" ht="13.5">
      <c r="A3306" s="559" t="s">
        <v>5873</v>
      </c>
      <c r="B3306" s="560">
        <v>41900</v>
      </c>
      <c r="C3306" s="567"/>
    </row>
    <row r="3307" spans="1:3" ht="13.5">
      <c r="A3307" s="559" t="s">
        <v>5874</v>
      </c>
      <c r="B3307" s="560">
        <v>41900</v>
      </c>
      <c r="C3307" s="567">
        <v>50</v>
      </c>
    </row>
    <row r="3308" spans="1:3" ht="13.5">
      <c r="A3308" s="559" t="s">
        <v>5875</v>
      </c>
      <c r="B3308" s="560">
        <v>41900</v>
      </c>
      <c r="C3308" s="567"/>
    </row>
    <row r="3309" spans="1:3" ht="13.5">
      <c r="A3309" s="559" t="s">
        <v>5876</v>
      </c>
      <c r="B3309" s="560">
        <v>41900</v>
      </c>
      <c r="C3309" s="567"/>
    </row>
    <row r="3310" spans="1:3" ht="13.5">
      <c r="A3310" s="559" t="s">
        <v>5877</v>
      </c>
      <c r="B3310" s="560">
        <v>41900</v>
      </c>
      <c r="C3310" s="567"/>
    </row>
    <row r="3311" spans="1:3" ht="13.5">
      <c r="A3311" s="559" t="s">
        <v>5878</v>
      </c>
      <c r="B3311" s="560">
        <v>41900</v>
      </c>
      <c r="C3311" s="567"/>
    </row>
    <row r="3312" spans="1:3" ht="13.5">
      <c r="A3312" s="559" t="s">
        <v>5879</v>
      </c>
      <c r="B3312" s="560">
        <v>41900</v>
      </c>
      <c r="C3312" s="567"/>
    </row>
    <row r="3313" spans="1:3" ht="13.5">
      <c r="A3313" s="559" t="s">
        <v>5880</v>
      </c>
      <c r="B3313" s="560">
        <v>41900</v>
      </c>
      <c r="C3313" s="567"/>
    </row>
    <row r="3314" spans="1:3" ht="13.5">
      <c r="A3314" s="559" t="s">
        <v>5881</v>
      </c>
      <c r="B3314" s="560">
        <v>41900</v>
      </c>
      <c r="C3314" s="567"/>
    </row>
    <row r="3315" spans="1:3" ht="13.5">
      <c r="A3315" s="559" t="s">
        <v>5882</v>
      </c>
      <c r="B3315" s="560">
        <v>41900</v>
      </c>
      <c r="C3315" s="567"/>
    </row>
    <row r="3316" spans="1:3" ht="13.5">
      <c r="A3316" s="559" t="s">
        <v>5883</v>
      </c>
      <c r="B3316" s="560">
        <v>41900</v>
      </c>
      <c r="C3316" s="567"/>
    </row>
    <row r="3317" spans="1:3" ht="13.5">
      <c r="A3317" s="559" t="s">
        <v>5884</v>
      </c>
      <c r="B3317" s="560">
        <v>41900</v>
      </c>
      <c r="C3317" s="567">
        <v>300</v>
      </c>
    </row>
    <row r="3318" spans="1:3" ht="13.5">
      <c r="A3318" s="559" t="s">
        <v>5885</v>
      </c>
      <c r="B3318" s="560">
        <v>41900</v>
      </c>
      <c r="C3318" s="567"/>
    </row>
    <row r="3319" spans="1:3" ht="13.5">
      <c r="A3319" s="559" t="s">
        <v>5886</v>
      </c>
      <c r="B3319" s="560">
        <v>41900</v>
      </c>
      <c r="C3319" s="567"/>
    </row>
    <row r="3320" spans="1:3" ht="13.5">
      <c r="A3320" s="559" t="s">
        <v>5887</v>
      </c>
      <c r="B3320" s="560">
        <v>41900</v>
      </c>
      <c r="C3320" s="567"/>
    </row>
    <row r="3321" spans="1:3" ht="13.5">
      <c r="A3321" s="559" t="s">
        <v>5888</v>
      </c>
      <c r="B3321" s="560">
        <v>41900</v>
      </c>
      <c r="C3321" s="567"/>
    </row>
    <row r="3322" spans="1:3" ht="13.5">
      <c r="A3322" s="559" t="s">
        <v>5889</v>
      </c>
      <c r="B3322" s="560">
        <v>41900</v>
      </c>
      <c r="C3322" s="567"/>
    </row>
    <row r="3323" spans="1:3" ht="13.5">
      <c r="A3323" s="559" t="s">
        <v>5890</v>
      </c>
      <c r="B3323" s="560">
        <v>41900</v>
      </c>
      <c r="C3323" s="567"/>
    </row>
    <row r="3324" spans="1:3" ht="13.5">
      <c r="A3324" s="559" t="s">
        <v>5891</v>
      </c>
      <c r="B3324" s="560">
        <v>41900</v>
      </c>
      <c r="C3324" s="567"/>
    </row>
    <row r="3325" spans="1:3" ht="13.5">
      <c r="A3325" s="559" t="s">
        <v>5892</v>
      </c>
      <c r="B3325" s="560">
        <v>41900</v>
      </c>
      <c r="C3325" s="567"/>
    </row>
    <row r="3326" spans="1:3" ht="13.5">
      <c r="A3326" s="559" t="s">
        <v>5893</v>
      </c>
      <c r="B3326" s="560">
        <v>41900</v>
      </c>
      <c r="C3326" s="567"/>
    </row>
    <row r="3327" spans="1:3" ht="13.5">
      <c r="A3327" s="559" t="s">
        <v>5894</v>
      </c>
      <c r="B3327" s="560">
        <v>41900</v>
      </c>
      <c r="C3327" s="567"/>
    </row>
    <row r="3328" spans="1:3" ht="13.5">
      <c r="A3328" s="559" t="s">
        <v>5895</v>
      </c>
      <c r="B3328" s="560">
        <v>41900</v>
      </c>
      <c r="C3328" s="567">
        <v>300</v>
      </c>
    </row>
    <row r="3329" spans="1:3" ht="13.5">
      <c r="A3329" s="559" t="s">
        <v>5896</v>
      </c>
      <c r="B3329" s="560">
        <v>41900</v>
      </c>
      <c r="C3329" s="567"/>
    </row>
    <row r="3330" spans="1:3" ht="13.5">
      <c r="A3330" s="559" t="s">
        <v>5897</v>
      </c>
      <c r="B3330" s="560">
        <v>41900</v>
      </c>
      <c r="C3330" s="567"/>
    </row>
    <row r="3331" spans="1:3" ht="13.5">
      <c r="A3331" s="559" t="s">
        <v>5898</v>
      </c>
      <c r="B3331" s="560">
        <v>41900</v>
      </c>
      <c r="C3331" s="567"/>
    </row>
    <row r="3332" spans="1:3" ht="13.5">
      <c r="A3332" s="559" t="s">
        <v>5899</v>
      </c>
      <c r="B3332" s="560">
        <v>41900</v>
      </c>
      <c r="C3332" s="567"/>
    </row>
    <row r="3333" spans="1:3" ht="13.5">
      <c r="A3333" s="559" t="s">
        <v>5900</v>
      </c>
      <c r="B3333" s="560">
        <v>41900</v>
      </c>
      <c r="C3333" s="567"/>
    </row>
    <row r="3334" spans="1:3" ht="13.5">
      <c r="A3334" s="559" t="s">
        <v>5901</v>
      </c>
      <c r="B3334" s="560">
        <v>41900</v>
      </c>
      <c r="C3334" s="567"/>
    </row>
    <row r="3335" spans="1:3" ht="13.5">
      <c r="A3335" s="559" t="s">
        <v>5902</v>
      </c>
      <c r="B3335" s="560">
        <v>41900</v>
      </c>
      <c r="C3335" s="567"/>
    </row>
    <row r="3336" spans="1:3" ht="13.5">
      <c r="A3336" s="559" t="s">
        <v>5903</v>
      </c>
      <c r="B3336" s="560">
        <v>41900</v>
      </c>
      <c r="C3336" s="567"/>
    </row>
    <row r="3337" spans="1:3" ht="13.5">
      <c r="A3337" s="559" t="s">
        <v>5904</v>
      </c>
      <c r="B3337" s="560">
        <v>41900</v>
      </c>
      <c r="C3337" s="567"/>
    </row>
    <row r="3338" spans="1:3" ht="13.5">
      <c r="A3338" s="559" t="s">
        <v>5905</v>
      </c>
      <c r="B3338" s="560">
        <v>41901</v>
      </c>
      <c r="C3338" s="567"/>
    </row>
    <row r="3339" spans="1:3" ht="13.5">
      <c r="A3339" s="559" t="s">
        <v>5906</v>
      </c>
      <c r="B3339" s="560">
        <v>41901</v>
      </c>
      <c r="C3339" s="567"/>
    </row>
    <row r="3340" spans="1:3" ht="13.5">
      <c r="A3340" s="559" t="s">
        <v>5907</v>
      </c>
      <c r="B3340" s="560">
        <v>41901</v>
      </c>
      <c r="C3340" s="567"/>
    </row>
    <row r="3341" spans="1:3" ht="13.5">
      <c r="A3341" s="559" t="s">
        <v>5908</v>
      </c>
      <c r="B3341" s="560">
        <v>41901</v>
      </c>
      <c r="C3341" s="567"/>
    </row>
    <row r="3342" spans="1:3" ht="13.5">
      <c r="A3342" s="559" t="s">
        <v>5909</v>
      </c>
      <c r="B3342" s="560">
        <v>41901</v>
      </c>
      <c r="C3342" s="567"/>
    </row>
    <row r="3343" spans="1:3" ht="13.5">
      <c r="A3343" s="559" t="s">
        <v>5910</v>
      </c>
      <c r="B3343" s="560">
        <v>41901</v>
      </c>
      <c r="C3343" s="567">
        <v>153</v>
      </c>
    </row>
    <row r="3344" spans="1:3" ht="13.5">
      <c r="A3344" s="559" t="s">
        <v>5911</v>
      </c>
      <c r="B3344" s="560">
        <v>41901</v>
      </c>
      <c r="C3344" s="567">
        <v>45</v>
      </c>
    </row>
    <row r="3345" spans="1:3" ht="13.5">
      <c r="A3345" s="559" t="s">
        <v>5912</v>
      </c>
      <c r="B3345" s="560">
        <v>41901</v>
      </c>
      <c r="C3345" s="567">
        <v>75</v>
      </c>
    </row>
    <row r="3346" spans="1:3" ht="13.5">
      <c r="A3346" s="559" t="s">
        <v>5913</v>
      </c>
      <c r="B3346" s="560">
        <v>41901</v>
      </c>
      <c r="C3346" s="567">
        <v>75</v>
      </c>
    </row>
    <row r="3347" spans="1:3" ht="13.5">
      <c r="A3347" s="559" t="s">
        <v>5914</v>
      </c>
      <c r="B3347" s="560">
        <v>41901</v>
      </c>
      <c r="C3347" s="567">
        <v>45</v>
      </c>
    </row>
    <row r="3348" spans="1:3" ht="13.5">
      <c r="A3348" s="559" t="s">
        <v>5915</v>
      </c>
      <c r="B3348" s="560">
        <v>41901</v>
      </c>
      <c r="C3348" s="567">
        <v>40</v>
      </c>
    </row>
    <row r="3349" spans="1:3" ht="13.5">
      <c r="A3349" s="559" t="s">
        <v>5916</v>
      </c>
      <c r="B3349" s="560">
        <v>41901</v>
      </c>
      <c r="C3349" s="567"/>
    </row>
    <row r="3350" spans="1:3" ht="13.5">
      <c r="A3350" s="559" t="s">
        <v>5917</v>
      </c>
      <c r="B3350" s="560">
        <v>41901</v>
      </c>
      <c r="C3350" s="567"/>
    </row>
    <row r="3351" spans="1:3" ht="13.5">
      <c r="A3351" s="559" t="s">
        <v>5918</v>
      </c>
      <c r="B3351" s="560">
        <v>41901</v>
      </c>
      <c r="C3351" s="567">
        <v>150</v>
      </c>
    </row>
    <row r="3352" spans="1:3" ht="13.5">
      <c r="A3352" s="559" t="s">
        <v>5919</v>
      </c>
      <c r="B3352" s="560">
        <v>41901</v>
      </c>
      <c r="C3352" s="567">
        <v>150</v>
      </c>
    </row>
    <row r="3353" spans="1:3" ht="13.5">
      <c r="A3353" s="559" t="s">
        <v>5920</v>
      </c>
      <c r="B3353" s="560">
        <v>41901</v>
      </c>
      <c r="C3353" s="567"/>
    </row>
    <row r="3354" spans="1:3" ht="13.5">
      <c r="A3354" s="559" t="s">
        <v>5921</v>
      </c>
      <c r="B3354" s="560">
        <v>41901</v>
      </c>
      <c r="C3354" s="567"/>
    </row>
    <row r="3355" spans="1:3" ht="13.5">
      <c r="A3355" s="559" t="s">
        <v>5922</v>
      </c>
      <c r="B3355" s="560">
        <v>41901</v>
      </c>
      <c r="C3355" s="567"/>
    </row>
    <row r="3356" spans="1:3" ht="13.5">
      <c r="A3356" s="559" t="s">
        <v>5923</v>
      </c>
      <c r="B3356" s="560">
        <v>41901</v>
      </c>
      <c r="C3356" s="567"/>
    </row>
    <row r="3357" spans="1:3" ht="13.5">
      <c r="A3357" s="559" t="s">
        <v>5924</v>
      </c>
      <c r="B3357" s="560">
        <v>41901</v>
      </c>
      <c r="C3357" s="567"/>
    </row>
    <row r="3358" spans="1:3" ht="13.5">
      <c r="A3358" s="559" t="s">
        <v>5925</v>
      </c>
      <c r="B3358" s="560">
        <v>41901</v>
      </c>
      <c r="C3358" s="567"/>
    </row>
    <row r="3359" spans="1:3" ht="13.5">
      <c r="A3359" s="559" t="s">
        <v>5926</v>
      </c>
      <c r="B3359" s="560">
        <v>41901</v>
      </c>
      <c r="C3359" s="567"/>
    </row>
    <row r="3360" spans="1:3" ht="13.5">
      <c r="A3360" s="559" t="s">
        <v>5944</v>
      </c>
      <c r="B3360" s="560">
        <v>41906</v>
      </c>
      <c r="C3360" s="567">
        <v>120</v>
      </c>
    </row>
    <row r="3361" spans="1:3" ht="13.5">
      <c r="A3361" s="559" t="s">
        <v>5945</v>
      </c>
      <c r="B3361" s="560">
        <v>41906</v>
      </c>
      <c r="C3361" s="567"/>
    </row>
    <row r="3362" spans="1:3" ht="13.5">
      <c r="A3362" s="559" t="s">
        <v>5946</v>
      </c>
      <c r="B3362" s="560">
        <v>41906</v>
      </c>
      <c r="C3362" s="567"/>
    </row>
    <row r="3363" spans="1:3" ht="13.5">
      <c r="A3363" s="559" t="s">
        <v>5947</v>
      </c>
      <c r="B3363" s="560">
        <v>41906</v>
      </c>
      <c r="C3363" s="567"/>
    </row>
    <row r="3364" spans="1:3" ht="13.5">
      <c r="A3364" s="559" t="s">
        <v>5948</v>
      </c>
      <c r="B3364" s="560">
        <v>41906</v>
      </c>
      <c r="C3364" s="567"/>
    </row>
    <row r="3365" spans="1:3" ht="13.5">
      <c r="A3365" s="559" t="s">
        <v>5949</v>
      </c>
      <c r="B3365" s="560">
        <v>41906</v>
      </c>
      <c r="C3365" s="567"/>
    </row>
    <row r="3366" spans="1:3" ht="13.5">
      <c r="A3366" s="559" t="s">
        <v>5950</v>
      </c>
      <c r="B3366" s="560">
        <v>41906</v>
      </c>
      <c r="C3366" s="567"/>
    </row>
    <row r="3367" spans="1:3" ht="13.5">
      <c r="A3367" s="559" t="s">
        <v>5951</v>
      </c>
      <c r="B3367" s="560">
        <v>41906</v>
      </c>
      <c r="C3367" s="567"/>
    </row>
    <row r="3368" spans="1:3" ht="13.5">
      <c r="A3368" s="559" t="s">
        <v>5952</v>
      </c>
      <c r="B3368" s="560">
        <v>41906</v>
      </c>
      <c r="C3368" s="567"/>
    </row>
    <row r="3369" spans="1:3" ht="13.5">
      <c r="A3369" s="559" t="s">
        <v>5953</v>
      </c>
      <c r="B3369" s="560">
        <v>41906</v>
      </c>
      <c r="C3369" s="567"/>
    </row>
    <row r="3370" spans="1:3" ht="13.5">
      <c r="A3370" s="559" t="s">
        <v>5954</v>
      </c>
      <c r="B3370" s="560">
        <v>41906</v>
      </c>
      <c r="C3370" s="567"/>
    </row>
    <row r="3371" spans="1:3" ht="13.5">
      <c r="A3371" s="559" t="s">
        <v>5955</v>
      </c>
      <c r="B3371" s="560">
        <v>41906</v>
      </c>
      <c r="C3371" s="567"/>
    </row>
    <row r="3372" spans="1:3" ht="13.5">
      <c r="A3372" s="559" t="s">
        <v>5956</v>
      </c>
      <c r="B3372" s="560">
        <v>41906</v>
      </c>
      <c r="C3372" s="567"/>
    </row>
    <row r="3373" spans="1:3" ht="13.5">
      <c r="A3373" s="559" t="s">
        <v>5957</v>
      </c>
      <c r="B3373" s="560">
        <v>41906</v>
      </c>
      <c r="C3373" s="567">
        <v>200</v>
      </c>
    </row>
    <row r="3374" spans="1:3" ht="13.5">
      <c r="A3374" s="559" t="s">
        <v>5958</v>
      </c>
      <c r="B3374" s="560">
        <v>41906</v>
      </c>
      <c r="C3374" s="567">
        <v>150</v>
      </c>
    </row>
    <row r="3375" spans="1:3" ht="13.5">
      <c r="A3375" s="559" t="s">
        <v>5959</v>
      </c>
      <c r="B3375" s="560">
        <v>41906</v>
      </c>
      <c r="C3375" s="567"/>
    </row>
    <row r="3376" spans="1:3" ht="13.5">
      <c r="A3376" s="559" t="s">
        <v>5960</v>
      </c>
      <c r="B3376" s="560">
        <v>41906</v>
      </c>
      <c r="C3376" s="567"/>
    </row>
    <row r="3377" spans="1:3" ht="13.5">
      <c r="A3377" s="559" t="s">
        <v>5961</v>
      </c>
      <c r="B3377" s="560">
        <v>41906</v>
      </c>
      <c r="C3377" s="567"/>
    </row>
    <row r="3378" spans="1:3" ht="13.5">
      <c r="A3378" s="559" t="s">
        <v>5962</v>
      </c>
      <c r="B3378" s="560">
        <v>41906</v>
      </c>
      <c r="C3378" s="567"/>
    </row>
    <row r="3379" spans="1:3" ht="13.5">
      <c r="A3379" s="559" t="s">
        <v>5963</v>
      </c>
      <c r="B3379" s="560">
        <v>41906</v>
      </c>
      <c r="C3379" s="567"/>
    </row>
    <row r="3380" spans="1:3" ht="13.5">
      <c r="A3380" s="559" t="s">
        <v>5964</v>
      </c>
      <c r="B3380" s="560">
        <v>41906</v>
      </c>
      <c r="C3380" s="567"/>
    </row>
    <row r="3381" spans="1:3" ht="13.5">
      <c r="A3381" s="559" t="s">
        <v>5965</v>
      </c>
      <c r="B3381" s="560">
        <v>41906</v>
      </c>
      <c r="C3381" s="567"/>
    </row>
    <row r="3382" spans="1:3" ht="13.5">
      <c r="A3382" s="559" t="s">
        <v>5966</v>
      </c>
      <c r="B3382" s="560">
        <v>41906</v>
      </c>
      <c r="C3382" s="567"/>
    </row>
    <row r="3383" spans="1:3" ht="13.5">
      <c r="A3383" s="559" t="s">
        <v>5967</v>
      </c>
      <c r="B3383" s="560">
        <v>41906</v>
      </c>
      <c r="C3383" s="567"/>
    </row>
    <row r="3384" spans="1:3" ht="13.5">
      <c r="A3384" s="559" t="s">
        <v>5968</v>
      </c>
      <c r="B3384" s="560">
        <v>41906</v>
      </c>
      <c r="C3384" s="567">
        <v>200</v>
      </c>
    </row>
    <row r="3385" spans="1:3" ht="13.5">
      <c r="A3385" s="559" t="s">
        <v>5969</v>
      </c>
      <c r="B3385" s="560">
        <v>41906</v>
      </c>
      <c r="C3385" s="567">
        <v>149</v>
      </c>
    </row>
    <row r="3386" spans="1:3" ht="13.5">
      <c r="A3386" s="559" t="s">
        <v>5970</v>
      </c>
      <c r="B3386" s="560">
        <v>41906</v>
      </c>
      <c r="C3386" s="567"/>
    </row>
    <row r="3387" spans="1:3" ht="13.5">
      <c r="A3387" s="559" t="s">
        <v>5971</v>
      </c>
      <c r="B3387" s="560">
        <v>41906</v>
      </c>
      <c r="C3387" s="567"/>
    </row>
    <row r="3388" spans="1:3" ht="13.5">
      <c r="A3388" s="559" t="s">
        <v>5972</v>
      </c>
      <c r="B3388" s="560">
        <v>41906</v>
      </c>
      <c r="C3388" s="567"/>
    </row>
    <row r="3389" spans="1:3" ht="13.5">
      <c r="A3389" s="559" t="s">
        <v>5973</v>
      </c>
      <c r="B3389" s="560">
        <v>41906</v>
      </c>
      <c r="C3389" s="567"/>
    </row>
    <row r="3390" spans="1:3" ht="13.5">
      <c r="A3390" s="559" t="s">
        <v>5974</v>
      </c>
      <c r="B3390" s="560">
        <v>41906</v>
      </c>
      <c r="C3390" s="567"/>
    </row>
    <row r="3391" spans="1:3" ht="13.5">
      <c r="A3391" s="559" t="s">
        <v>5975</v>
      </c>
      <c r="B3391" s="560">
        <v>41906</v>
      </c>
      <c r="C3391" s="567"/>
    </row>
    <row r="3392" spans="1:3" ht="13.5">
      <c r="A3392" s="559" t="s">
        <v>5976</v>
      </c>
      <c r="B3392" s="560">
        <v>41906</v>
      </c>
      <c r="C3392" s="567"/>
    </row>
    <row r="3393" spans="1:3" ht="13.5">
      <c r="A3393" s="559" t="s">
        <v>5977</v>
      </c>
      <c r="B3393" s="560">
        <v>41906</v>
      </c>
      <c r="C3393" s="567"/>
    </row>
    <row r="3394" spans="1:3" ht="13.5">
      <c r="A3394" s="559" t="s">
        <v>5978</v>
      </c>
      <c r="B3394" s="560">
        <v>41906</v>
      </c>
      <c r="C3394" s="567">
        <v>250</v>
      </c>
    </row>
    <row r="3395" spans="1:3" ht="13.5">
      <c r="A3395" s="559" t="s">
        <v>5979</v>
      </c>
      <c r="B3395" s="560">
        <v>41906</v>
      </c>
      <c r="C3395" s="567">
        <v>200</v>
      </c>
    </row>
    <row r="3396" spans="1:3" ht="13.5">
      <c r="A3396" s="559" t="s">
        <v>5980</v>
      </c>
      <c r="B3396" s="560">
        <v>41906</v>
      </c>
      <c r="C3396" s="567">
        <v>150</v>
      </c>
    </row>
    <row r="3397" spans="1:3" ht="13.5">
      <c r="A3397" s="559" t="s">
        <v>5981</v>
      </c>
      <c r="B3397" s="560">
        <v>41906</v>
      </c>
      <c r="C3397" s="567"/>
    </row>
    <row r="3398" spans="1:3" ht="13.5">
      <c r="A3398" s="559" t="s">
        <v>5982</v>
      </c>
      <c r="B3398" s="560">
        <v>41906</v>
      </c>
      <c r="C3398" s="567"/>
    </row>
    <row r="3399" spans="1:3" ht="13.5">
      <c r="A3399" s="559" t="s">
        <v>5983</v>
      </c>
      <c r="B3399" s="560">
        <v>41906</v>
      </c>
      <c r="C3399" s="567"/>
    </row>
    <row r="3400" spans="1:3" ht="13.5">
      <c r="A3400" s="559" t="s">
        <v>5984</v>
      </c>
      <c r="B3400" s="560">
        <v>41906</v>
      </c>
      <c r="C3400" s="567"/>
    </row>
    <row r="3401" spans="1:3" ht="13.5">
      <c r="A3401" s="559" t="s">
        <v>5985</v>
      </c>
      <c r="B3401" s="560">
        <v>41906</v>
      </c>
      <c r="C3401" s="567"/>
    </row>
    <row r="3402" spans="1:3" ht="13.5">
      <c r="A3402" s="559" t="s">
        <v>5986</v>
      </c>
      <c r="B3402" s="560">
        <v>41906</v>
      </c>
      <c r="C3402" s="567"/>
    </row>
    <row r="3403" spans="1:3" ht="13.5">
      <c r="A3403" s="559" t="s">
        <v>5987</v>
      </c>
      <c r="B3403" s="560">
        <v>41906</v>
      </c>
      <c r="C3403" s="567"/>
    </row>
    <row r="3404" spans="1:3" ht="13.5">
      <c r="A3404" s="559" t="s">
        <v>5988</v>
      </c>
      <c r="B3404" s="560">
        <v>41906</v>
      </c>
      <c r="C3404" s="567"/>
    </row>
    <row r="3405" spans="1:3" ht="13.5">
      <c r="A3405" s="559" t="s">
        <v>5989</v>
      </c>
      <c r="B3405" s="560">
        <v>41906</v>
      </c>
      <c r="C3405" s="567">
        <v>400</v>
      </c>
    </row>
    <row r="3406" spans="1:3" ht="13.5">
      <c r="A3406" s="559" t="s">
        <v>5990</v>
      </c>
      <c r="B3406" s="560">
        <v>41906</v>
      </c>
      <c r="C3406" s="567">
        <v>100</v>
      </c>
    </row>
    <row r="3407" spans="1:3" ht="13.5">
      <c r="A3407" s="559" t="s">
        <v>5991</v>
      </c>
      <c r="B3407" s="560">
        <v>41906</v>
      </c>
      <c r="C3407" s="567">
        <v>87</v>
      </c>
    </row>
    <row r="3408" spans="1:3" ht="13.5">
      <c r="A3408" s="559" t="s">
        <v>5992</v>
      </c>
      <c r="B3408" s="560">
        <v>41906</v>
      </c>
      <c r="C3408" s="567"/>
    </row>
    <row r="3409" spans="1:3" ht="13.5">
      <c r="A3409" s="559" t="s">
        <v>5993</v>
      </c>
      <c r="B3409" s="560">
        <v>41906</v>
      </c>
      <c r="C3409" s="567"/>
    </row>
    <row r="3410" spans="1:3" ht="13.5">
      <c r="A3410" s="559" t="s">
        <v>5994</v>
      </c>
      <c r="B3410" s="560">
        <v>41906</v>
      </c>
      <c r="C3410" s="567"/>
    </row>
    <row r="3411" spans="1:3" ht="13.5">
      <c r="A3411" s="559" t="s">
        <v>5995</v>
      </c>
      <c r="B3411" s="560">
        <v>41906</v>
      </c>
      <c r="C3411" s="567"/>
    </row>
    <row r="3412" spans="1:3" ht="13.5">
      <c r="A3412" s="559" t="s">
        <v>5996</v>
      </c>
      <c r="B3412" s="560">
        <v>41906</v>
      </c>
      <c r="C3412" s="567"/>
    </row>
    <row r="3413" spans="1:3" ht="13.5">
      <c r="A3413" s="559" t="s">
        <v>5997</v>
      </c>
      <c r="B3413" s="560">
        <v>41906</v>
      </c>
      <c r="C3413" s="567"/>
    </row>
    <row r="3414" spans="1:3" ht="13.5">
      <c r="A3414" s="559" t="s">
        <v>5998</v>
      </c>
      <c r="B3414" s="560">
        <v>41906</v>
      </c>
      <c r="C3414" s="567"/>
    </row>
    <row r="3415" spans="1:3" ht="13.5">
      <c r="A3415" s="559" t="s">
        <v>5999</v>
      </c>
      <c r="B3415" s="560">
        <v>41906</v>
      </c>
      <c r="C3415" s="567">
        <v>154</v>
      </c>
    </row>
    <row r="3416" spans="1:3" ht="13.5">
      <c r="A3416" s="559" t="s">
        <v>6000</v>
      </c>
      <c r="B3416" s="560">
        <v>41906</v>
      </c>
      <c r="C3416" s="567"/>
    </row>
    <row r="3417" spans="1:3" ht="13.5">
      <c r="A3417" s="559" t="s">
        <v>6001</v>
      </c>
      <c r="B3417" s="560">
        <v>41906</v>
      </c>
      <c r="C3417" s="567"/>
    </row>
    <row r="3418" spans="1:3" ht="13.5">
      <c r="A3418" s="559" t="s">
        <v>6002</v>
      </c>
      <c r="B3418" s="560">
        <v>41906</v>
      </c>
      <c r="C3418" s="567"/>
    </row>
    <row r="3419" spans="1:3" ht="13.5">
      <c r="A3419" s="559" t="s">
        <v>6003</v>
      </c>
      <c r="B3419" s="560">
        <v>41906</v>
      </c>
      <c r="C3419" s="567"/>
    </row>
    <row r="3420" spans="1:3" ht="13.5">
      <c r="A3420" s="559" t="s">
        <v>6004</v>
      </c>
      <c r="B3420" s="560">
        <v>41906</v>
      </c>
      <c r="C3420" s="567"/>
    </row>
    <row r="3421" spans="1:3" ht="13.5">
      <c r="A3421" s="559" t="s">
        <v>6005</v>
      </c>
      <c r="B3421" s="560">
        <v>41906</v>
      </c>
      <c r="C3421" s="567"/>
    </row>
    <row r="3422" spans="1:3" ht="13.5">
      <c r="A3422" s="559" t="s">
        <v>6006</v>
      </c>
      <c r="B3422" s="560">
        <v>41906</v>
      </c>
      <c r="C3422" s="567"/>
    </row>
    <row r="3423" spans="1:3" ht="13.5">
      <c r="A3423" s="559" t="s">
        <v>6007</v>
      </c>
      <c r="B3423" s="560">
        <v>41906</v>
      </c>
      <c r="C3423" s="567"/>
    </row>
    <row r="3424" spans="1:3" ht="13.5">
      <c r="A3424" s="559" t="s">
        <v>6008</v>
      </c>
      <c r="B3424" s="560">
        <v>41906</v>
      </c>
      <c r="C3424" s="567"/>
    </row>
    <row r="3425" spans="1:3" ht="13.5">
      <c r="A3425" s="559" t="s">
        <v>6009</v>
      </c>
      <c r="B3425" s="560">
        <v>41906</v>
      </c>
      <c r="C3425" s="567"/>
    </row>
    <row r="3426" spans="1:3" ht="13.5">
      <c r="A3426" s="559" t="s">
        <v>6010</v>
      </c>
      <c r="B3426" s="560">
        <v>41906</v>
      </c>
      <c r="C3426" s="567">
        <v>250</v>
      </c>
    </row>
    <row r="3427" spans="1:3" ht="13.5">
      <c r="A3427" s="559" t="s">
        <v>6011</v>
      </c>
      <c r="B3427" s="560">
        <v>41906</v>
      </c>
      <c r="C3427" s="567"/>
    </row>
    <row r="3428" spans="1:3" ht="13.5">
      <c r="A3428" s="559" t="s">
        <v>6012</v>
      </c>
      <c r="B3428" s="560">
        <v>41906</v>
      </c>
      <c r="C3428" s="567"/>
    </row>
    <row r="3429" spans="1:3" ht="13.5">
      <c r="A3429" s="559" t="s">
        <v>6013</v>
      </c>
      <c r="B3429" s="560">
        <v>41906</v>
      </c>
      <c r="C3429" s="567"/>
    </row>
    <row r="3430" spans="1:3" ht="13.5">
      <c r="A3430" s="559" t="s">
        <v>6014</v>
      </c>
      <c r="B3430" s="560">
        <v>41906</v>
      </c>
      <c r="C3430" s="567"/>
    </row>
    <row r="3431" spans="1:3" ht="13.5">
      <c r="A3431" s="559" t="s">
        <v>6015</v>
      </c>
      <c r="B3431" s="560">
        <v>41906</v>
      </c>
      <c r="C3431" s="567"/>
    </row>
    <row r="3432" spans="1:3" ht="13.5">
      <c r="A3432" s="559" t="s">
        <v>6016</v>
      </c>
      <c r="B3432" s="560">
        <v>41906</v>
      </c>
      <c r="C3432" s="567"/>
    </row>
    <row r="3433" spans="1:3" ht="13.5">
      <c r="A3433" s="559" t="s">
        <v>6017</v>
      </c>
      <c r="B3433" s="560">
        <v>41906</v>
      </c>
      <c r="C3433" s="567"/>
    </row>
    <row r="3434" spans="1:3" ht="13.5">
      <c r="A3434" s="559" t="s">
        <v>6018</v>
      </c>
      <c r="B3434" s="560">
        <v>41906</v>
      </c>
      <c r="C3434" s="567"/>
    </row>
    <row r="3435" spans="1:3" ht="13.5">
      <c r="A3435" s="559" t="s">
        <v>6019</v>
      </c>
      <c r="B3435" s="560">
        <v>41906</v>
      </c>
      <c r="C3435" s="567"/>
    </row>
    <row r="3436" spans="1:3" ht="13.5">
      <c r="A3436" s="559" t="s">
        <v>6020</v>
      </c>
      <c r="B3436" s="560">
        <v>41906</v>
      </c>
      <c r="C3436" s="567"/>
    </row>
    <row r="3437" spans="1:3" ht="13.5">
      <c r="A3437" s="559" t="s">
        <v>6021</v>
      </c>
      <c r="B3437" s="560">
        <v>41906</v>
      </c>
      <c r="C3437" s="567">
        <v>250</v>
      </c>
    </row>
    <row r="3438" spans="1:3" ht="13.5">
      <c r="A3438" s="559" t="s">
        <v>6022</v>
      </c>
      <c r="B3438" s="560">
        <v>41906</v>
      </c>
      <c r="C3438" s="567"/>
    </row>
    <row r="3439" spans="1:3" ht="13.5">
      <c r="A3439" s="559" t="s">
        <v>6023</v>
      </c>
      <c r="B3439" s="560">
        <v>41906</v>
      </c>
      <c r="C3439" s="567"/>
    </row>
    <row r="3440" spans="1:3" ht="13.5">
      <c r="A3440" s="559" t="s">
        <v>6024</v>
      </c>
      <c r="B3440" s="560">
        <v>41906</v>
      </c>
      <c r="C3440" s="567"/>
    </row>
    <row r="3441" spans="1:3" ht="13.5">
      <c r="A3441" s="559" t="s">
        <v>6025</v>
      </c>
      <c r="B3441" s="560">
        <v>41906</v>
      </c>
      <c r="C3441" s="567"/>
    </row>
    <row r="3442" spans="1:3" ht="13.5">
      <c r="A3442" s="559" t="s">
        <v>6026</v>
      </c>
      <c r="B3442" s="560">
        <v>41906</v>
      </c>
      <c r="C3442" s="567"/>
    </row>
    <row r="3443" spans="1:3" ht="13.5">
      <c r="A3443" s="559" t="s">
        <v>6027</v>
      </c>
      <c r="B3443" s="560">
        <v>41906</v>
      </c>
      <c r="C3443" s="567"/>
    </row>
    <row r="3444" spans="1:3" ht="13.5">
      <c r="A3444" s="559" t="s">
        <v>6028</v>
      </c>
      <c r="B3444" s="560">
        <v>41906</v>
      </c>
      <c r="C3444" s="567"/>
    </row>
    <row r="3445" spans="1:3" ht="13.5">
      <c r="A3445" s="559" t="s">
        <v>6029</v>
      </c>
      <c r="B3445" s="560">
        <v>41906</v>
      </c>
      <c r="C3445" s="567"/>
    </row>
    <row r="3446" spans="1:3" ht="13.5">
      <c r="A3446" s="559" t="s">
        <v>6030</v>
      </c>
      <c r="B3446" s="560">
        <v>41906</v>
      </c>
      <c r="C3446" s="567"/>
    </row>
    <row r="3447" spans="1:3" ht="13.5">
      <c r="A3447" s="559" t="s">
        <v>6031</v>
      </c>
      <c r="B3447" s="560">
        <v>41906</v>
      </c>
      <c r="C3447" s="567"/>
    </row>
    <row r="3448" spans="1:3" ht="13.5">
      <c r="A3448" s="559" t="s">
        <v>6032</v>
      </c>
      <c r="B3448" s="560">
        <v>41906</v>
      </c>
      <c r="C3448" s="567">
        <v>295</v>
      </c>
    </row>
    <row r="3449" spans="1:3" ht="13.5">
      <c r="A3449" s="559" t="s">
        <v>6033</v>
      </c>
      <c r="B3449" s="560">
        <v>41906</v>
      </c>
      <c r="C3449" s="567">
        <v>194</v>
      </c>
    </row>
    <row r="3450" spans="1:3" ht="13.5">
      <c r="A3450" s="559" t="s">
        <v>6034</v>
      </c>
      <c r="B3450" s="560">
        <v>41906</v>
      </c>
      <c r="C3450" s="567"/>
    </row>
    <row r="3451" spans="1:3" ht="13.5">
      <c r="A3451" s="559" t="s">
        <v>6035</v>
      </c>
      <c r="B3451" s="560">
        <v>41906</v>
      </c>
      <c r="C3451" s="567"/>
    </row>
    <row r="3452" spans="1:3" ht="13.5">
      <c r="A3452" s="559" t="s">
        <v>6036</v>
      </c>
      <c r="B3452" s="560">
        <v>41906</v>
      </c>
      <c r="C3452" s="567"/>
    </row>
    <row r="3453" spans="1:3" ht="13.5">
      <c r="A3453" s="559" t="s">
        <v>6037</v>
      </c>
      <c r="B3453" s="560">
        <v>41906</v>
      </c>
      <c r="C3453" s="567"/>
    </row>
    <row r="3454" spans="1:3" ht="13.5">
      <c r="A3454" s="559" t="s">
        <v>6038</v>
      </c>
      <c r="B3454" s="560">
        <v>41906</v>
      </c>
      <c r="C3454" s="567"/>
    </row>
    <row r="3455" spans="1:3" ht="13.5">
      <c r="A3455" s="559" t="s">
        <v>6039</v>
      </c>
      <c r="B3455" s="560">
        <v>41906</v>
      </c>
      <c r="C3455" s="567"/>
    </row>
    <row r="3456" spans="1:3" ht="13.5">
      <c r="A3456" s="559" t="s">
        <v>6040</v>
      </c>
      <c r="B3456" s="560">
        <v>41906</v>
      </c>
      <c r="C3456" s="567"/>
    </row>
    <row r="3457" spans="1:3" ht="13.5">
      <c r="A3457" s="559" t="s">
        <v>6041</v>
      </c>
      <c r="B3457" s="560">
        <v>41906</v>
      </c>
      <c r="C3457" s="567"/>
    </row>
    <row r="3458" spans="1:3" ht="13.5">
      <c r="A3458" s="559" t="s">
        <v>6042</v>
      </c>
      <c r="B3458" s="560">
        <v>41906</v>
      </c>
      <c r="C3458" s="567"/>
    </row>
    <row r="3459" spans="1:3" ht="13.5">
      <c r="A3459" s="559" t="s">
        <v>6043</v>
      </c>
      <c r="B3459" s="560">
        <v>41907</v>
      </c>
      <c r="C3459" s="567"/>
    </row>
    <row r="3460" spans="1:3" ht="13.5">
      <c r="A3460" s="559" t="s">
        <v>6044</v>
      </c>
      <c r="B3460" s="560">
        <v>41907</v>
      </c>
      <c r="C3460" s="567">
        <v>235</v>
      </c>
    </row>
    <row r="3461" spans="1:3" ht="13.5">
      <c r="A3461" s="559" t="s">
        <v>6045</v>
      </c>
      <c r="B3461" s="560">
        <v>41907</v>
      </c>
      <c r="C3461" s="567">
        <v>70</v>
      </c>
    </row>
    <row r="3462" spans="1:3" ht="13.5">
      <c r="A3462" s="559" t="s">
        <v>6046</v>
      </c>
      <c r="B3462" s="560">
        <v>41907</v>
      </c>
      <c r="C3462" s="567"/>
    </row>
    <row r="3463" spans="1:3" ht="13.5">
      <c r="A3463" s="559" t="s">
        <v>6047</v>
      </c>
      <c r="B3463" s="560">
        <v>41907</v>
      </c>
      <c r="C3463" s="567"/>
    </row>
    <row r="3464" spans="1:3" ht="13.5">
      <c r="A3464" s="559" t="s">
        <v>6048</v>
      </c>
      <c r="B3464" s="560">
        <v>41907</v>
      </c>
      <c r="C3464" s="567"/>
    </row>
    <row r="3465" spans="1:3" ht="13.5">
      <c r="A3465" s="559" t="s">
        <v>6049</v>
      </c>
      <c r="B3465" s="560">
        <v>41907</v>
      </c>
      <c r="C3465" s="567"/>
    </row>
    <row r="3466" spans="1:3" ht="13.5">
      <c r="A3466" s="559" t="s">
        <v>6050</v>
      </c>
      <c r="B3466" s="560">
        <v>41907</v>
      </c>
      <c r="C3466" s="567"/>
    </row>
    <row r="3467" spans="1:3" ht="13.5">
      <c r="A3467" s="559" t="s">
        <v>6051</v>
      </c>
      <c r="B3467" s="560">
        <v>41907</v>
      </c>
      <c r="C3467" s="567"/>
    </row>
    <row r="3468" spans="1:3" ht="13.5">
      <c r="A3468" s="559" t="s">
        <v>6052</v>
      </c>
      <c r="B3468" s="560">
        <v>41907</v>
      </c>
      <c r="C3468" s="567"/>
    </row>
    <row r="3469" spans="1:3" ht="13.5">
      <c r="A3469" s="559" t="s">
        <v>6053</v>
      </c>
      <c r="B3469" s="560">
        <v>41907</v>
      </c>
      <c r="C3469" s="567"/>
    </row>
    <row r="3470" spans="1:3" ht="13.5">
      <c r="A3470" s="559" t="s">
        <v>6054</v>
      </c>
      <c r="B3470" s="560">
        <v>41907</v>
      </c>
      <c r="C3470" s="567"/>
    </row>
    <row r="3471" spans="1:3" ht="13.5">
      <c r="A3471" s="559" t="s">
        <v>6055</v>
      </c>
      <c r="B3471" s="560">
        <v>41907</v>
      </c>
      <c r="C3471" s="567">
        <v>209</v>
      </c>
    </row>
    <row r="3472" spans="1:3" ht="13.5">
      <c r="A3472" s="559" t="s">
        <v>6056</v>
      </c>
      <c r="B3472" s="560">
        <v>41907</v>
      </c>
      <c r="C3472" s="567">
        <v>3</v>
      </c>
    </row>
    <row r="3473" spans="1:3" ht="13.5">
      <c r="A3473" s="559" t="s">
        <v>6057</v>
      </c>
      <c r="B3473" s="560">
        <v>41907</v>
      </c>
      <c r="C3473" s="567"/>
    </row>
    <row r="3474" spans="1:3" ht="13.5">
      <c r="A3474" s="559" t="s">
        <v>6058</v>
      </c>
      <c r="B3474" s="560">
        <v>41907</v>
      </c>
      <c r="C3474" s="567"/>
    </row>
    <row r="3475" spans="1:3" ht="13.5">
      <c r="A3475" s="559" t="s">
        <v>6059</v>
      </c>
      <c r="B3475" s="560">
        <v>41907</v>
      </c>
      <c r="C3475" s="567"/>
    </row>
    <row r="3476" spans="1:3" ht="13.5">
      <c r="A3476" s="559" t="s">
        <v>6060</v>
      </c>
      <c r="B3476" s="560">
        <v>41907</v>
      </c>
      <c r="C3476" s="567"/>
    </row>
    <row r="3477" spans="1:3" ht="13.5">
      <c r="A3477" s="559" t="s">
        <v>6061</v>
      </c>
      <c r="B3477" s="560">
        <v>41907</v>
      </c>
      <c r="C3477" s="567"/>
    </row>
    <row r="3478" spans="1:3" ht="13.5">
      <c r="A3478" s="559" t="s">
        <v>6062</v>
      </c>
      <c r="B3478" s="560">
        <v>41907</v>
      </c>
      <c r="C3478" s="567"/>
    </row>
    <row r="3479" spans="1:3" ht="13.5">
      <c r="A3479" s="559" t="s">
        <v>6063</v>
      </c>
      <c r="B3479" s="560">
        <v>41907</v>
      </c>
      <c r="C3479" s="567"/>
    </row>
    <row r="3480" spans="1:3" ht="13.5">
      <c r="A3480" s="559" t="s">
        <v>6064</v>
      </c>
      <c r="B3480" s="560">
        <v>41907</v>
      </c>
      <c r="C3480" s="567"/>
    </row>
    <row r="3481" spans="1:3" ht="13.5">
      <c r="A3481" s="559" t="s">
        <v>6065</v>
      </c>
      <c r="B3481" s="560">
        <v>41907</v>
      </c>
      <c r="C3481" s="567"/>
    </row>
    <row r="3482" spans="1:3" ht="13.5">
      <c r="A3482" s="559" t="s">
        <v>6066</v>
      </c>
      <c r="B3482" s="560">
        <v>41907</v>
      </c>
      <c r="C3482" s="567">
        <v>84</v>
      </c>
    </row>
    <row r="3483" spans="1:3" ht="13.5">
      <c r="A3483" s="559" t="s">
        <v>6067</v>
      </c>
      <c r="B3483" s="560">
        <v>41907</v>
      </c>
      <c r="C3483" s="567">
        <v>1</v>
      </c>
    </row>
    <row r="3484" spans="1:3" ht="13.5">
      <c r="A3484" s="559" t="s">
        <v>6068</v>
      </c>
      <c r="B3484" s="560">
        <v>41907</v>
      </c>
      <c r="C3484" s="567"/>
    </row>
    <row r="3485" spans="1:3" ht="13.5">
      <c r="A3485" s="559" t="s">
        <v>6069</v>
      </c>
      <c r="B3485" s="560">
        <v>41907</v>
      </c>
      <c r="C3485" s="567"/>
    </row>
    <row r="3486" spans="1:3" ht="13.5">
      <c r="A3486" s="559" t="s">
        <v>6070</v>
      </c>
      <c r="B3486" s="560">
        <v>41907</v>
      </c>
      <c r="C3486" s="567"/>
    </row>
    <row r="3487" spans="1:3" ht="13.5">
      <c r="A3487" s="559" t="s">
        <v>6071</v>
      </c>
      <c r="B3487" s="560">
        <v>41907</v>
      </c>
      <c r="C3487" s="567"/>
    </row>
    <row r="3488" spans="1:3" ht="13.5">
      <c r="A3488" s="559" t="s">
        <v>6072</v>
      </c>
      <c r="B3488" s="560">
        <v>41907</v>
      </c>
      <c r="C3488" s="567"/>
    </row>
    <row r="3489" spans="1:3" ht="13.5">
      <c r="A3489" s="559" t="s">
        <v>6073</v>
      </c>
      <c r="B3489" s="560">
        <v>41907</v>
      </c>
      <c r="C3489" s="567"/>
    </row>
    <row r="3490" spans="1:3" ht="13.5">
      <c r="A3490" s="559" t="s">
        <v>6074</v>
      </c>
      <c r="B3490" s="560">
        <v>41907</v>
      </c>
      <c r="C3490" s="567"/>
    </row>
    <row r="3491" spans="1:3" ht="13.5">
      <c r="A3491" s="559" t="s">
        <v>6075</v>
      </c>
      <c r="B3491" s="560">
        <v>41907</v>
      </c>
      <c r="C3491" s="567"/>
    </row>
    <row r="3492" spans="1:3" ht="13.5">
      <c r="A3492" s="559" t="s">
        <v>6076</v>
      </c>
      <c r="B3492" s="560">
        <v>41907</v>
      </c>
      <c r="C3492" s="567"/>
    </row>
    <row r="3493" spans="1:3" ht="13.5">
      <c r="A3493" s="559" t="s">
        <v>6077</v>
      </c>
      <c r="B3493" s="560">
        <v>41907</v>
      </c>
      <c r="C3493" s="567">
        <v>205</v>
      </c>
    </row>
    <row r="3494" spans="1:3" ht="13.5">
      <c r="A3494" s="559" t="s">
        <v>6078</v>
      </c>
      <c r="B3494" s="560">
        <v>41907</v>
      </c>
      <c r="C3494" s="567">
        <v>42</v>
      </c>
    </row>
    <row r="3495" spans="1:3" ht="13.5">
      <c r="A3495" s="559" t="s">
        <v>6079</v>
      </c>
      <c r="B3495" s="560">
        <v>41907</v>
      </c>
      <c r="C3495" s="567">
        <v>1</v>
      </c>
    </row>
    <row r="3496" spans="1:3" ht="13.5">
      <c r="A3496" s="559" t="s">
        <v>6080</v>
      </c>
      <c r="B3496" s="560">
        <v>41907</v>
      </c>
      <c r="C3496" s="567"/>
    </row>
    <row r="3497" spans="1:3" ht="13.5">
      <c r="A3497" s="559" t="s">
        <v>6081</v>
      </c>
      <c r="B3497" s="560">
        <v>41907</v>
      </c>
      <c r="C3497" s="567"/>
    </row>
    <row r="3498" spans="1:3" ht="13.5">
      <c r="A3498" s="559" t="s">
        <v>6082</v>
      </c>
      <c r="B3498" s="560">
        <v>41907</v>
      </c>
      <c r="C3498" s="567"/>
    </row>
    <row r="3499" spans="1:3" ht="13.5">
      <c r="A3499" s="559" t="s">
        <v>6083</v>
      </c>
      <c r="B3499" s="560">
        <v>41907</v>
      </c>
      <c r="C3499" s="567"/>
    </row>
    <row r="3500" spans="1:3" ht="13.5">
      <c r="A3500" s="559" t="s">
        <v>6084</v>
      </c>
      <c r="B3500" s="560">
        <v>41907</v>
      </c>
      <c r="C3500" s="567"/>
    </row>
    <row r="3501" spans="1:3" ht="13.5">
      <c r="A3501" s="559" t="s">
        <v>6085</v>
      </c>
      <c r="B3501" s="560">
        <v>41907</v>
      </c>
      <c r="C3501" s="567"/>
    </row>
    <row r="3502" spans="1:3" ht="13.5">
      <c r="A3502" s="559" t="s">
        <v>6086</v>
      </c>
      <c r="B3502" s="560">
        <v>41907</v>
      </c>
      <c r="C3502" s="567"/>
    </row>
    <row r="3503" spans="1:3" ht="13.5">
      <c r="A3503" s="559" t="s">
        <v>6087</v>
      </c>
      <c r="B3503" s="560">
        <v>41907</v>
      </c>
      <c r="C3503" s="567"/>
    </row>
    <row r="3504" spans="1:3" ht="13.5">
      <c r="A3504" s="559" t="s">
        <v>6088</v>
      </c>
      <c r="B3504" s="560">
        <v>41907</v>
      </c>
      <c r="C3504" s="567"/>
    </row>
    <row r="3505" spans="1:3" ht="13.5">
      <c r="A3505" s="559" t="s">
        <v>6089</v>
      </c>
      <c r="B3505" s="560">
        <v>41907</v>
      </c>
      <c r="C3505" s="567">
        <v>120</v>
      </c>
    </row>
    <row r="3506" spans="1:3" ht="13.5">
      <c r="A3506" s="559" t="s">
        <v>6090</v>
      </c>
      <c r="B3506" s="560">
        <v>41907</v>
      </c>
      <c r="C3506" s="567">
        <v>60</v>
      </c>
    </row>
    <row r="3507" spans="1:3" ht="13.5">
      <c r="A3507" s="559" t="s">
        <v>6091</v>
      </c>
      <c r="B3507" s="560">
        <v>41907</v>
      </c>
      <c r="C3507" s="567"/>
    </row>
    <row r="3508" spans="1:3" ht="13.5">
      <c r="A3508" s="559" t="s">
        <v>6092</v>
      </c>
      <c r="B3508" s="560">
        <v>41907</v>
      </c>
      <c r="C3508" s="567"/>
    </row>
    <row r="3509" spans="1:3" ht="13.5">
      <c r="A3509" s="559" t="s">
        <v>6093</v>
      </c>
      <c r="B3509" s="560">
        <v>41907</v>
      </c>
      <c r="C3509" s="567"/>
    </row>
    <row r="3510" spans="1:3" ht="13.5">
      <c r="A3510" s="559" t="s">
        <v>6094</v>
      </c>
      <c r="B3510" s="560">
        <v>41907</v>
      </c>
      <c r="C3510" s="567"/>
    </row>
    <row r="3511" spans="1:3" ht="13.5">
      <c r="A3511" s="559" t="s">
        <v>6095</v>
      </c>
      <c r="B3511" s="560">
        <v>41907</v>
      </c>
      <c r="C3511" s="567"/>
    </row>
    <row r="3512" spans="1:3" ht="13.5">
      <c r="A3512" s="559" t="s">
        <v>6096</v>
      </c>
      <c r="B3512" s="560">
        <v>41907</v>
      </c>
      <c r="C3512" s="567"/>
    </row>
    <row r="3513" spans="1:3" ht="13.5">
      <c r="A3513" s="559" t="s">
        <v>6097</v>
      </c>
      <c r="B3513" s="560">
        <v>41907</v>
      </c>
      <c r="C3513" s="567"/>
    </row>
    <row r="3514" spans="1:3" ht="13.5">
      <c r="A3514" s="559" t="s">
        <v>6098</v>
      </c>
      <c r="B3514" s="560">
        <v>41907</v>
      </c>
      <c r="C3514" s="567"/>
    </row>
    <row r="3515" spans="1:3" ht="13.5">
      <c r="A3515" s="559" t="s">
        <v>6099</v>
      </c>
      <c r="B3515" s="560">
        <v>41907</v>
      </c>
      <c r="C3515" s="567"/>
    </row>
    <row r="3516" spans="1:3" ht="13.5">
      <c r="A3516" s="559" t="s">
        <v>6100</v>
      </c>
      <c r="B3516" s="560">
        <v>41907</v>
      </c>
      <c r="C3516" s="567">
        <v>250</v>
      </c>
    </row>
    <row r="3517" spans="1:3" ht="13.5">
      <c r="A3517" s="559" t="s">
        <v>6101</v>
      </c>
      <c r="B3517" s="560">
        <v>41907</v>
      </c>
      <c r="C3517" s="567">
        <v>100</v>
      </c>
    </row>
    <row r="3518" spans="1:3" ht="13.5">
      <c r="A3518" s="559" t="s">
        <v>6102</v>
      </c>
      <c r="B3518" s="560">
        <v>41907</v>
      </c>
      <c r="C3518" s="567"/>
    </row>
    <row r="3519" spans="1:3" ht="13.5">
      <c r="A3519" s="559" t="s">
        <v>6103</v>
      </c>
      <c r="B3519" s="560">
        <v>41907</v>
      </c>
      <c r="C3519" s="567"/>
    </row>
    <row r="3520" spans="1:3" ht="13.5">
      <c r="A3520" s="559" t="s">
        <v>6104</v>
      </c>
      <c r="B3520" s="560">
        <v>41907</v>
      </c>
      <c r="C3520" s="567"/>
    </row>
    <row r="3521" spans="1:3" ht="13.5">
      <c r="A3521" s="559" t="s">
        <v>6105</v>
      </c>
      <c r="B3521" s="560">
        <v>41907</v>
      </c>
      <c r="C3521" s="567"/>
    </row>
    <row r="3522" spans="1:3" ht="13.5">
      <c r="A3522" s="559" t="s">
        <v>6106</v>
      </c>
      <c r="B3522" s="560">
        <v>41907</v>
      </c>
      <c r="C3522" s="567"/>
    </row>
    <row r="3523" spans="1:3" ht="13.5">
      <c r="A3523" s="559" t="s">
        <v>6107</v>
      </c>
      <c r="B3523" s="560">
        <v>41907</v>
      </c>
      <c r="C3523" s="567"/>
    </row>
    <row r="3524" spans="1:3" ht="13.5">
      <c r="A3524" s="559" t="s">
        <v>6108</v>
      </c>
      <c r="B3524" s="560">
        <v>41907</v>
      </c>
      <c r="C3524" s="567"/>
    </row>
    <row r="3525" spans="1:3" ht="13.5">
      <c r="A3525" s="559" t="s">
        <v>6109</v>
      </c>
      <c r="B3525" s="560">
        <v>41908</v>
      </c>
      <c r="C3525" s="567">
        <v>53</v>
      </c>
    </row>
    <row r="3526" spans="1:3" ht="13.5">
      <c r="A3526" s="559" t="s">
        <v>6110</v>
      </c>
      <c r="B3526" s="560">
        <v>41908</v>
      </c>
      <c r="C3526" s="567"/>
    </row>
    <row r="3527" spans="1:3" ht="13.5">
      <c r="A3527" s="559" t="s">
        <v>6111</v>
      </c>
      <c r="B3527" s="560">
        <v>41908</v>
      </c>
      <c r="C3527" s="567"/>
    </row>
    <row r="3528" spans="1:3" ht="13.5">
      <c r="A3528" s="559" t="s">
        <v>6112</v>
      </c>
      <c r="B3528" s="560">
        <v>41908</v>
      </c>
      <c r="C3528" s="567"/>
    </row>
    <row r="3529" spans="1:3" ht="13.5">
      <c r="A3529" s="559" t="s">
        <v>6113</v>
      </c>
      <c r="B3529" s="560">
        <v>41908</v>
      </c>
      <c r="C3529" s="567"/>
    </row>
    <row r="3530" spans="1:3" ht="13.5">
      <c r="A3530" s="559" t="s">
        <v>6114</v>
      </c>
      <c r="B3530" s="560">
        <v>41908</v>
      </c>
      <c r="C3530" s="567">
        <v>120</v>
      </c>
    </row>
    <row r="3531" spans="1:3" ht="13.5">
      <c r="A3531" s="559" t="s">
        <v>6115</v>
      </c>
      <c r="B3531" s="560">
        <v>41908</v>
      </c>
      <c r="C3531" s="567">
        <v>5</v>
      </c>
    </row>
    <row r="3532" spans="1:3" ht="13.5">
      <c r="A3532" s="559" t="s">
        <v>6116</v>
      </c>
      <c r="B3532" s="560">
        <v>41908</v>
      </c>
      <c r="C3532" s="567"/>
    </row>
    <row r="3533" spans="1:3" ht="13.5">
      <c r="A3533" s="559" t="s">
        <v>6117</v>
      </c>
      <c r="B3533" s="560">
        <v>41908</v>
      </c>
      <c r="C3533" s="567"/>
    </row>
    <row r="3534" spans="1:3" ht="13.5">
      <c r="A3534" s="559" t="s">
        <v>6118</v>
      </c>
      <c r="B3534" s="560">
        <v>41908</v>
      </c>
      <c r="C3534" s="567"/>
    </row>
    <row r="3535" spans="1:3" ht="13.5">
      <c r="A3535" s="559" t="s">
        <v>6119</v>
      </c>
      <c r="B3535" s="560">
        <v>41908</v>
      </c>
      <c r="C3535" s="567"/>
    </row>
    <row r="3536" spans="1:3" ht="13.5">
      <c r="A3536" s="559" t="s">
        <v>6120</v>
      </c>
      <c r="B3536" s="560">
        <v>41908</v>
      </c>
      <c r="C3536" s="567"/>
    </row>
    <row r="3537" spans="1:3" ht="13.5">
      <c r="A3537" s="559" t="s">
        <v>6121</v>
      </c>
      <c r="B3537" s="560">
        <v>41908</v>
      </c>
      <c r="C3537" s="567"/>
    </row>
    <row r="3538" spans="1:3" ht="13.5">
      <c r="A3538" s="559" t="s">
        <v>6122</v>
      </c>
      <c r="B3538" s="560">
        <v>41908</v>
      </c>
      <c r="C3538" s="567"/>
    </row>
    <row r="3539" spans="1:3" ht="13.5">
      <c r="A3539" s="559" t="s">
        <v>6123</v>
      </c>
      <c r="B3539" s="560">
        <v>41908</v>
      </c>
      <c r="C3539" s="567"/>
    </row>
    <row r="3540" spans="1:3" ht="13.5">
      <c r="A3540" s="559" t="s">
        <v>6124</v>
      </c>
      <c r="B3540" s="560">
        <v>41908</v>
      </c>
      <c r="C3540" s="567"/>
    </row>
    <row r="3541" spans="1:3" ht="13.5">
      <c r="A3541" s="559" t="s">
        <v>6125</v>
      </c>
      <c r="B3541" s="560">
        <v>41908</v>
      </c>
      <c r="C3541" s="567"/>
    </row>
    <row r="3542" spans="1:3" ht="13.5">
      <c r="A3542" s="559" t="s">
        <v>6126</v>
      </c>
      <c r="B3542" s="560">
        <v>41908</v>
      </c>
      <c r="C3542" s="567">
        <v>3</v>
      </c>
    </row>
    <row r="3543" spans="1:3" ht="13.5">
      <c r="A3543" s="559" t="s">
        <v>6127</v>
      </c>
      <c r="B3543" s="560">
        <v>41908</v>
      </c>
      <c r="C3543" s="567"/>
    </row>
    <row r="3544" spans="1:3" ht="13.5">
      <c r="A3544" s="559" t="s">
        <v>6128</v>
      </c>
      <c r="B3544" s="560">
        <v>41908</v>
      </c>
      <c r="C3544" s="567"/>
    </row>
    <row r="3545" spans="1:3" ht="13.5">
      <c r="A3545" s="559" t="s">
        <v>6129</v>
      </c>
      <c r="B3545" s="560">
        <v>41908</v>
      </c>
      <c r="C3545" s="567"/>
    </row>
    <row r="3546" spans="1:3" ht="13.5">
      <c r="A3546" s="559" t="s">
        <v>6130</v>
      </c>
      <c r="B3546" s="560">
        <v>41908</v>
      </c>
      <c r="C3546" s="567"/>
    </row>
    <row r="3547" spans="1:3" ht="13.5">
      <c r="A3547" s="559" t="s">
        <v>6131</v>
      </c>
      <c r="B3547" s="560">
        <v>41908</v>
      </c>
      <c r="C3547" s="567"/>
    </row>
    <row r="3548" spans="1:3" ht="13.5">
      <c r="A3548" s="559" t="s">
        <v>6132</v>
      </c>
      <c r="B3548" s="560">
        <v>41908</v>
      </c>
      <c r="C3548" s="567"/>
    </row>
    <row r="3549" spans="1:3" ht="13.5">
      <c r="A3549" s="559" t="s">
        <v>6133</v>
      </c>
      <c r="B3549" s="560">
        <v>41908</v>
      </c>
      <c r="C3549" s="567"/>
    </row>
    <row r="3550" spans="1:3" ht="13.5">
      <c r="A3550" s="559" t="s">
        <v>6134</v>
      </c>
      <c r="B3550" s="560">
        <v>41908</v>
      </c>
      <c r="C3550" s="567"/>
    </row>
    <row r="3551" spans="1:3" ht="13.5">
      <c r="A3551" s="559" t="s">
        <v>6135</v>
      </c>
      <c r="B3551" s="560">
        <v>41908</v>
      </c>
      <c r="C3551" s="567"/>
    </row>
    <row r="3552" spans="1:3" ht="13.5">
      <c r="A3552" s="559" t="s">
        <v>6136</v>
      </c>
      <c r="B3552" s="560">
        <v>41908</v>
      </c>
      <c r="C3552" s="567">
        <v>59</v>
      </c>
    </row>
    <row r="3553" spans="1:3" ht="13.5">
      <c r="A3553" s="559" t="s">
        <v>6137</v>
      </c>
      <c r="B3553" s="560">
        <v>41908</v>
      </c>
      <c r="C3553" s="567">
        <v>8</v>
      </c>
    </row>
    <row r="3554" spans="1:3" ht="13.5">
      <c r="A3554" s="559" t="s">
        <v>6138</v>
      </c>
      <c r="B3554" s="560">
        <v>41908</v>
      </c>
      <c r="C3554" s="567">
        <v>12</v>
      </c>
    </row>
    <row r="3555" spans="1:3" ht="13.5">
      <c r="A3555" s="559" t="s">
        <v>6139</v>
      </c>
      <c r="B3555" s="560">
        <v>41908</v>
      </c>
      <c r="C3555" s="567"/>
    </row>
    <row r="3556" spans="1:3" ht="13.5">
      <c r="A3556" s="559" t="s">
        <v>6140</v>
      </c>
      <c r="B3556" s="560">
        <v>41908</v>
      </c>
      <c r="C3556" s="567"/>
    </row>
    <row r="3557" spans="1:3" ht="13.5">
      <c r="A3557" s="559" t="s">
        <v>6141</v>
      </c>
      <c r="B3557" s="560">
        <v>41908</v>
      </c>
      <c r="C3557" s="567"/>
    </row>
    <row r="3558" spans="1:3" ht="13.5">
      <c r="A3558" s="559" t="s">
        <v>6142</v>
      </c>
      <c r="B3558" s="560">
        <v>41908</v>
      </c>
      <c r="C3558" s="567"/>
    </row>
    <row r="3559" spans="1:3" ht="13.5">
      <c r="A3559" s="559" t="s">
        <v>6143</v>
      </c>
      <c r="B3559" s="560">
        <v>41908</v>
      </c>
      <c r="C3559" s="567"/>
    </row>
    <row r="3560" spans="1:3" ht="13.5">
      <c r="A3560" s="559" t="s">
        <v>6144</v>
      </c>
      <c r="B3560" s="560">
        <v>41908</v>
      </c>
      <c r="C3560" s="567"/>
    </row>
    <row r="3561" spans="1:3" ht="13.5">
      <c r="A3561" s="559" t="s">
        <v>6145</v>
      </c>
      <c r="B3561" s="560">
        <v>41908</v>
      </c>
      <c r="C3561" s="567"/>
    </row>
    <row r="3562" spans="1:3" ht="13.5">
      <c r="A3562" s="559" t="s">
        <v>6146</v>
      </c>
      <c r="B3562" s="560">
        <v>41908</v>
      </c>
      <c r="C3562" s="567"/>
    </row>
    <row r="3563" spans="1:3" ht="13.5">
      <c r="A3563" s="559" t="s">
        <v>6147</v>
      </c>
      <c r="B3563" s="560">
        <v>41908</v>
      </c>
      <c r="C3563" s="567">
        <v>2</v>
      </c>
    </row>
    <row r="3564" spans="1:3" ht="13.5">
      <c r="A3564" s="559" t="s">
        <v>6148</v>
      </c>
      <c r="B3564" s="560">
        <v>41908</v>
      </c>
      <c r="C3564" s="567">
        <v>5</v>
      </c>
    </row>
    <row r="3565" spans="1:3" ht="13.5">
      <c r="A3565" s="559" t="s">
        <v>6149</v>
      </c>
      <c r="B3565" s="560">
        <v>41908</v>
      </c>
      <c r="C3565" s="567">
        <v>1</v>
      </c>
    </row>
    <row r="3566" spans="1:3" ht="13.5">
      <c r="A3566" s="559" t="s">
        <v>6150</v>
      </c>
      <c r="B3566" s="560">
        <v>41908</v>
      </c>
      <c r="C3566" s="567"/>
    </row>
    <row r="3567" spans="1:3" ht="13.5">
      <c r="A3567" s="559" t="s">
        <v>6151</v>
      </c>
      <c r="B3567" s="560">
        <v>41908</v>
      </c>
      <c r="C3567" s="567"/>
    </row>
    <row r="3568" spans="1:3" ht="13.5">
      <c r="A3568" s="559" t="s">
        <v>6152</v>
      </c>
      <c r="B3568" s="560">
        <v>41908</v>
      </c>
      <c r="C3568" s="567"/>
    </row>
    <row r="3569" spans="1:3" ht="13.5">
      <c r="A3569" s="559" t="s">
        <v>6153</v>
      </c>
      <c r="B3569" s="560">
        <v>41908</v>
      </c>
      <c r="C3569" s="567"/>
    </row>
    <row r="3570" spans="1:3" ht="13.5">
      <c r="A3570" s="559" t="s">
        <v>6154</v>
      </c>
      <c r="B3570" s="560">
        <v>41908</v>
      </c>
      <c r="C3570" s="567"/>
    </row>
    <row r="3571" spans="1:3" ht="13.5">
      <c r="A3571" s="559" t="s">
        <v>6155</v>
      </c>
      <c r="B3571" s="560">
        <v>41908</v>
      </c>
      <c r="C3571" s="567"/>
    </row>
    <row r="3572" spans="1:3" ht="13.5">
      <c r="A3572" s="559" t="s">
        <v>6156</v>
      </c>
      <c r="B3572" s="560">
        <v>41908</v>
      </c>
      <c r="C3572" s="567"/>
    </row>
    <row r="3573" spans="1:3" ht="13.5">
      <c r="A3573" s="559" t="s">
        <v>6157</v>
      </c>
      <c r="B3573" s="560">
        <v>41908</v>
      </c>
      <c r="C3573" s="567"/>
    </row>
    <row r="3574" spans="1:3" ht="13.5">
      <c r="A3574" s="559" t="s">
        <v>6158</v>
      </c>
      <c r="B3574" s="560">
        <v>41908</v>
      </c>
      <c r="C3574" s="567">
        <v>184</v>
      </c>
    </row>
    <row r="3575" spans="1:3" ht="13.5">
      <c r="A3575" s="559" t="s">
        <v>6159</v>
      </c>
      <c r="B3575" s="560">
        <v>41908</v>
      </c>
      <c r="C3575" s="567">
        <v>261</v>
      </c>
    </row>
    <row r="3576" spans="1:3" ht="13.5">
      <c r="A3576" s="559" t="s">
        <v>6160</v>
      </c>
      <c r="B3576" s="560">
        <v>41908</v>
      </c>
      <c r="C3576" s="567"/>
    </row>
    <row r="3577" spans="1:3" ht="13.5">
      <c r="A3577" s="559" t="s">
        <v>6161</v>
      </c>
      <c r="B3577" s="560">
        <v>41908</v>
      </c>
      <c r="C3577" s="567"/>
    </row>
    <row r="3578" spans="1:3" ht="13.5">
      <c r="A3578" s="559" t="s">
        <v>6162</v>
      </c>
      <c r="B3578" s="560">
        <v>41908</v>
      </c>
      <c r="C3578" s="567"/>
    </row>
    <row r="3579" spans="1:3" ht="13.5">
      <c r="A3579" s="559" t="s">
        <v>6163</v>
      </c>
      <c r="B3579" s="560">
        <v>41908</v>
      </c>
      <c r="C3579" s="567"/>
    </row>
    <row r="3580" spans="1:3" ht="13.5">
      <c r="A3580" s="559" t="s">
        <v>6164</v>
      </c>
      <c r="B3580" s="560">
        <v>41908</v>
      </c>
      <c r="C3580" s="567"/>
    </row>
    <row r="3581" spans="1:3" ht="13.5">
      <c r="A3581" s="559" t="s">
        <v>6165</v>
      </c>
      <c r="B3581" s="560">
        <v>41908</v>
      </c>
      <c r="C3581" s="567"/>
    </row>
    <row r="3582" spans="1:3" ht="13.5">
      <c r="A3582" s="559" t="s">
        <v>6166</v>
      </c>
      <c r="B3582" s="560">
        <v>41908</v>
      </c>
      <c r="C3582" s="567"/>
    </row>
    <row r="3583" spans="1:3" ht="13.5">
      <c r="A3583" s="559" t="s">
        <v>6167</v>
      </c>
      <c r="B3583" s="560">
        <v>41908</v>
      </c>
      <c r="C3583" s="567"/>
    </row>
    <row r="3584" spans="1:3" ht="13.5">
      <c r="A3584" s="559" t="s">
        <v>6168</v>
      </c>
      <c r="B3584" s="560">
        <v>41908</v>
      </c>
      <c r="C3584" s="567"/>
    </row>
    <row r="3585" spans="1:3" ht="13.5">
      <c r="A3585" s="559" t="s">
        <v>6169</v>
      </c>
      <c r="B3585" s="560">
        <v>41908</v>
      </c>
      <c r="C3585" s="567">
        <v>60</v>
      </c>
    </row>
    <row r="3586" spans="1:3" ht="13.5">
      <c r="A3586" s="559" t="s">
        <v>6170</v>
      </c>
      <c r="B3586" s="560">
        <v>41908</v>
      </c>
      <c r="C3586" s="567"/>
    </row>
    <row r="3587" spans="1:3" ht="13.5">
      <c r="A3587" s="559" t="s">
        <v>6171</v>
      </c>
      <c r="B3587" s="560">
        <v>41908</v>
      </c>
      <c r="C3587" s="567"/>
    </row>
    <row r="3588" spans="1:3" ht="13.5">
      <c r="A3588" s="559" t="s">
        <v>6172</v>
      </c>
      <c r="B3588" s="560">
        <v>41908</v>
      </c>
      <c r="C3588" s="567"/>
    </row>
    <row r="3589" spans="1:3" ht="13.5">
      <c r="A3589" s="559" t="s">
        <v>6173</v>
      </c>
      <c r="B3589" s="560">
        <v>41908</v>
      </c>
      <c r="C3589" s="567"/>
    </row>
    <row r="3590" spans="1:3" ht="13.5">
      <c r="A3590" s="559" t="s">
        <v>6174</v>
      </c>
      <c r="B3590" s="560">
        <v>41908</v>
      </c>
      <c r="C3590" s="567"/>
    </row>
    <row r="3591" spans="1:3" ht="13.5">
      <c r="A3591" s="559" t="s">
        <v>6175</v>
      </c>
      <c r="B3591" s="560">
        <v>41908</v>
      </c>
      <c r="C3591" s="567"/>
    </row>
    <row r="3592" spans="1:3" ht="13.5">
      <c r="A3592" s="559" t="s">
        <v>6176</v>
      </c>
      <c r="B3592" s="560">
        <v>41908</v>
      </c>
      <c r="C3592" s="567"/>
    </row>
    <row r="3593" spans="1:3" ht="13.5">
      <c r="A3593" s="559" t="s">
        <v>6177</v>
      </c>
      <c r="B3593" s="560">
        <v>41908</v>
      </c>
      <c r="C3593" s="567"/>
    </row>
    <row r="3594" spans="1:3" ht="13.5">
      <c r="A3594" s="559" t="s">
        <v>6178</v>
      </c>
      <c r="B3594" s="560">
        <v>41908</v>
      </c>
      <c r="C3594" s="567"/>
    </row>
    <row r="3595" spans="1:3" ht="13.5">
      <c r="A3595" s="559" t="s">
        <v>6179</v>
      </c>
      <c r="B3595" s="560">
        <v>41908</v>
      </c>
      <c r="C3595" s="567"/>
    </row>
    <row r="3596" spans="1:3" ht="13.5">
      <c r="A3596" s="559" t="s">
        <v>6180</v>
      </c>
      <c r="B3596" s="560">
        <v>41908</v>
      </c>
      <c r="C3596" s="567">
        <v>125</v>
      </c>
    </row>
    <row r="3597" spans="1:3" ht="13.5">
      <c r="A3597" s="559" t="s">
        <v>6181</v>
      </c>
      <c r="B3597" s="560">
        <v>41908</v>
      </c>
      <c r="C3597" s="567">
        <v>48</v>
      </c>
    </row>
    <row r="3598" spans="1:3" ht="13.5">
      <c r="A3598" s="559" t="s">
        <v>6182</v>
      </c>
      <c r="B3598" s="560">
        <v>41908</v>
      </c>
      <c r="C3598" s="567">
        <v>79</v>
      </c>
    </row>
    <row r="3599" spans="1:3" ht="13.5">
      <c r="A3599" s="559" t="s">
        <v>6183</v>
      </c>
      <c r="B3599" s="560">
        <v>41908</v>
      </c>
      <c r="C3599" s="567">
        <v>76</v>
      </c>
    </row>
    <row r="3600" spans="1:3" ht="13.5">
      <c r="A3600" s="559" t="s">
        <v>6184</v>
      </c>
      <c r="B3600" s="560">
        <v>41908</v>
      </c>
      <c r="C3600" s="567">
        <v>44</v>
      </c>
    </row>
    <row r="3601" spans="1:3" ht="13.5">
      <c r="A3601" s="559" t="s">
        <v>6185</v>
      </c>
      <c r="B3601" s="560">
        <v>41908</v>
      </c>
      <c r="C3601" s="567">
        <v>33</v>
      </c>
    </row>
    <row r="3602" spans="1:3" ht="13.5">
      <c r="A3602" s="559" t="s">
        <v>6186</v>
      </c>
      <c r="B3602" s="560">
        <v>41908</v>
      </c>
      <c r="C3602" s="567"/>
    </row>
    <row r="3603" spans="1:3" ht="13.5">
      <c r="A3603" s="559" t="s">
        <v>6187</v>
      </c>
      <c r="B3603" s="560">
        <v>41908</v>
      </c>
      <c r="C3603" s="567"/>
    </row>
    <row r="3604" spans="1:3" ht="13.5">
      <c r="A3604" s="559" t="s">
        <v>6188</v>
      </c>
      <c r="B3604" s="560">
        <v>41908</v>
      </c>
      <c r="C3604" s="567"/>
    </row>
    <row r="3605" spans="1:3" ht="13.5">
      <c r="A3605" s="559" t="s">
        <v>6189</v>
      </c>
      <c r="B3605" s="560">
        <v>41908</v>
      </c>
      <c r="C3605" s="567"/>
    </row>
    <row r="3606" spans="1:3" ht="13.5">
      <c r="A3606" s="559" t="s">
        <v>6190</v>
      </c>
      <c r="B3606" s="560">
        <v>41908</v>
      </c>
      <c r="C3606" s="567"/>
    </row>
    <row r="3607" spans="1:3" ht="13.5">
      <c r="A3607" s="559" t="s">
        <v>6191</v>
      </c>
      <c r="B3607" s="560">
        <v>41908</v>
      </c>
      <c r="C3607" s="567"/>
    </row>
    <row r="3608" spans="1:3" ht="13.5">
      <c r="A3608" s="559" t="s">
        <v>6192</v>
      </c>
      <c r="B3608" s="560">
        <v>41908</v>
      </c>
      <c r="C3608" s="567">
        <v>60</v>
      </c>
    </row>
    <row r="3609" spans="1:3" ht="13.5">
      <c r="A3609" s="559" t="s">
        <v>6193</v>
      </c>
      <c r="B3609" s="560">
        <v>41908</v>
      </c>
      <c r="C3609" s="567">
        <v>79</v>
      </c>
    </row>
    <row r="3610" spans="1:3" ht="13.5">
      <c r="A3610" s="559" t="s">
        <v>6194</v>
      </c>
      <c r="B3610" s="560">
        <v>41908</v>
      </c>
      <c r="C3610" s="567">
        <v>60</v>
      </c>
    </row>
    <row r="3611" spans="1:3" ht="13.5">
      <c r="A3611" s="559" t="s">
        <v>6195</v>
      </c>
      <c r="B3611" s="560">
        <v>41908</v>
      </c>
      <c r="C3611" s="567">
        <v>50</v>
      </c>
    </row>
    <row r="3612" spans="1:3" ht="13.5">
      <c r="A3612" s="559" t="s">
        <v>6196</v>
      </c>
      <c r="B3612" s="560">
        <v>41908</v>
      </c>
      <c r="C3612" s="567"/>
    </row>
    <row r="3613" spans="1:3" ht="13.5">
      <c r="A3613" s="559" t="s">
        <v>6197</v>
      </c>
      <c r="B3613" s="560">
        <v>41908</v>
      </c>
      <c r="C3613" s="567"/>
    </row>
    <row r="3614" spans="1:3" ht="13.5">
      <c r="A3614" s="559" t="s">
        <v>6198</v>
      </c>
      <c r="B3614" s="560">
        <v>41908</v>
      </c>
      <c r="C3614" s="567"/>
    </row>
    <row r="3615" spans="1:3" ht="13.5">
      <c r="A3615" s="559" t="s">
        <v>6199</v>
      </c>
      <c r="B3615" s="560">
        <v>41908</v>
      </c>
      <c r="C3615" s="567"/>
    </row>
    <row r="3616" spans="1:3" ht="13.5">
      <c r="A3616" s="559" t="s">
        <v>6200</v>
      </c>
      <c r="B3616" s="560">
        <v>41908</v>
      </c>
      <c r="C3616" s="567"/>
    </row>
    <row r="3617" spans="1:3" ht="13.5">
      <c r="A3617" s="559" t="s">
        <v>6201</v>
      </c>
      <c r="B3617" s="560">
        <v>41908</v>
      </c>
      <c r="C3617" s="567"/>
    </row>
    <row r="3618" spans="1:3" ht="13.5">
      <c r="A3618" s="559" t="s">
        <v>6202</v>
      </c>
      <c r="B3618" s="560">
        <v>41908</v>
      </c>
      <c r="C3618" s="567"/>
    </row>
    <row r="3619" spans="1:3" ht="13.5">
      <c r="A3619" s="559" t="s">
        <v>6203</v>
      </c>
      <c r="B3619" s="560">
        <v>41908</v>
      </c>
      <c r="C3619" s="567">
        <v>60</v>
      </c>
    </row>
    <row r="3620" spans="1:3" ht="13.5">
      <c r="A3620" s="559" t="s">
        <v>6204</v>
      </c>
      <c r="B3620" s="560">
        <v>41908</v>
      </c>
      <c r="C3620" s="567">
        <v>80</v>
      </c>
    </row>
    <row r="3621" spans="1:3" ht="13.5">
      <c r="A3621" s="559" t="s">
        <v>6205</v>
      </c>
      <c r="B3621" s="560">
        <v>41908</v>
      </c>
      <c r="C3621" s="567">
        <v>60</v>
      </c>
    </row>
    <row r="3622" spans="1:3" ht="13.5">
      <c r="A3622" s="559" t="s">
        <v>6206</v>
      </c>
      <c r="B3622" s="560">
        <v>41908</v>
      </c>
      <c r="C3622" s="567">
        <v>50</v>
      </c>
    </row>
    <row r="3623" spans="1:3" ht="13.5">
      <c r="A3623" s="559" t="s">
        <v>6207</v>
      </c>
      <c r="B3623" s="560">
        <v>41908</v>
      </c>
      <c r="C3623" s="567"/>
    </row>
    <row r="3624" spans="1:3" ht="13.5">
      <c r="A3624" s="559" t="s">
        <v>6208</v>
      </c>
      <c r="B3624" s="560">
        <v>41908</v>
      </c>
      <c r="C3624" s="567"/>
    </row>
    <row r="3625" spans="1:3" ht="13.5">
      <c r="A3625" s="559" t="s">
        <v>6209</v>
      </c>
      <c r="B3625" s="560">
        <v>41908</v>
      </c>
      <c r="C3625" s="567"/>
    </row>
    <row r="3626" spans="1:3" ht="13.5">
      <c r="A3626" s="559" t="s">
        <v>6210</v>
      </c>
      <c r="B3626" s="560">
        <v>41908</v>
      </c>
      <c r="C3626" s="567"/>
    </row>
    <row r="3627" spans="1:3" ht="13.5">
      <c r="A3627" s="559" t="s">
        <v>6211</v>
      </c>
      <c r="B3627" s="560">
        <v>41908</v>
      </c>
      <c r="C3627" s="567"/>
    </row>
    <row r="3628" spans="1:3" ht="13.5">
      <c r="A3628" s="559" t="s">
        <v>6212</v>
      </c>
      <c r="B3628" s="560">
        <v>41908</v>
      </c>
      <c r="C3628" s="567"/>
    </row>
    <row r="3629" spans="1:3" ht="13.5">
      <c r="A3629" s="559" t="s">
        <v>6213</v>
      </c>
      <c r="B3629" s="560">
        <v>41908</v>
      </c>
      <c r="C3629" s="567"/>
    </row>
    <row r="3630" spans="1:3" ht="13.5">
      <c r="A3630" s="559" t="s">
        <v>6214</v>
      </c>
      <c r="B3630" s="560">
        <v>41908</v>
      </c>
      <c r="C3630" s="567">
        <v>60</v>
      </c>
    </row>
    <row r="3631" spans="1:3" ht="13.5">
      <c r="A3631" s="559" t="s">
        <v>6215</v>
      </c>
      <c r="B3631" s="560">
        <v>41908</v>
      </c>
      <c r="C3631" s="567">
        <v>80</v>
      </c>
    </row>
    <row r="3632" spans="1:3" ht="13.5">
      <c r="A3632" s="559" t="s">
        <v>6216</v>
      </c>
      <c r="B3632" s="560">
        <v>41908</v>
      </c>
      <c r="C3632" s="567">
        <v>60</v>
      </c>
    </row>
    <row r="3633" spans="1:3" ht="13.5">
      <c r="A3633" s="559" t="s">
        <v>6217</v>
      </c>
      <c r="B3633" s="560">
        <v>41908</v>
      </c>
      <c r="C3633" s="567">
        <v>50</v>
      </c>
    </row>
    <row r="3634" spans="1:3" ht="13.5">
      <c r="A3634" s="559" t="s">
        <v>6218</v>
      </c>
      <c r="B3634" s="560">
        <v>41908</v>
      </c>
      <c r="C3634" s="567"/>
    </row>
    <row r="3635" spans="1:3" ht="13.5">
      <c r="A3635" s="559" t="s">
        <v>6219</v>
      </c>
      <c r="B3635" s="560">
        <v>41908</v>
      </c>
      <c r="C3635" s="567"/>
    </row>
    <row r="3636" spans="1:3" ht="13.5">
      <c r="A3636" s="559" t="s">
        <v>6220</v>
      </c>
      <c r="B3636" s="560">
        <v>41908</v>
      </c>
      <c r="C3636" s="567"/>
    </row>
    <row r="3637" spans="1:3" ht="13.5">
      <c r="A3637" s="559" t="s">
        <v>6221</v>
      </c>
      <c r="B3637" s="560">
        <v>41908</v>
      </c>
      <c r="C3637" s="567"/>
    </row>
    <row r="3638" spans="1:3" ht="13.5">
      <c r="A3638" s="559" t="s">
        <v>6222</v>
      </c>
      <c r="B3638" s="560">
        <v>41908</v>
      </c>
      <c r="C3638" s="567"/>
    </row>
    <row r="3639" spans="1:3" ht="13.5">
      <c r="A3639" s="559" t="s">
        <v>6223</v>
      </c>
      <c r="B3639" s="560">
        <v>41908</v>
      </c>
      <c r="C3639" s="567"/>
    </row>
    <row r="3640" spans="1:3" ht="13.5">
      <c r="A3640" s="559" t="s">
        <v>6224</v>
      </c>
      <c r="B3640" s="560">
        <v>41908</v>
      </c>
      <c r="C3640" s="567"/>
    </row>
    <row r="3641" spans="1:3" ht="13.5">
      <c r="A3641" s="559" t="s">
        <v>6225</v>
      </c>
      <c r="B3641" s="560">
        <v>41908</v>
      </c>
      <c r="C3641" s="567">
        <v>60</v>
      </c>
    </row>
    <row r="3642" spans="1:3" ht="13.5">
      <c r="A3642" s="559" t="s">
        <v>6226</v>
      </c>
      <c r="B3642" s="560">
        <v>41908</v>
      </c>
      <c r="C3642" s="567">
        <v>80</v>
      </c>
    </row>
    <row r="3643" spans="1:3" ht="13.5">
      <c r="A3643" s="559" t="s">
        <v>6227</v>
      </c>
      <c r="B3643" s="560">
        <v>41908</v>
      </c>
      <c r="C3643" s="567">
        <v>60</v>
      </c>
    </row>
    <row r="3644" spans="1:3" ht="13.5">
      <c r="A3644" s="559" t="s">
        <v>6228</v>
      </c>
      <c r="B3644" s="560">
        <v>41908</v>
      </c>
      <c r="C3644" s="567">
        <v>50</v>
      </c>
    </row>
    <row r="3645" spans="1:3" ht="13.5">
      <c r="A3645" s="559" t="s">
        <v>6229</v>
      </c>
      <c r="B3645" s="560">
        <v>41908</v>
      </c>
      <c r="C3645" s="567"/>
    </row>
    <row r="3646" spans="1:3" ht="13.5">
      <c r="A3646" s="559" t="s">
        <v>6230</v>
      </c>
      <c r="B3646" s="560">
        <v>41908</v>
      </c>
      <c r="C3646" s="567"/>
    </row>
    <row r="3647" spans="1:3" ht="13.5">
      <c r="A3647" s="559" t="s">
        <v>6231</v>
      </c>
      <c r="B3647" s="560">
        <v>41908</v>
      </c>
      <c r="C3647" s="567"/>
    </row>
    <row r="3648" spans="1:3" ht="13.5">
      <c r="A3648" s="559" t="s">
        <v>6232</v>
      </c>
      <c r="B3648" s="560">
        <v>41908</v>
      </c>
      <c r="C3648" s="567"/>
    </row>
    <row r="3649" spans="1:3" ht="13.5">
      <c r="A3649" s="559" t="s">
        <v>6233</v>
      </c>
      <c r="B3649" s="560">
        <v>41908</v>
      </c>
      <c r="C3649" s="567"/>
    </row>
    <row r="3650" spans="1:3" ht="13.5">
      <c r="A3650" s="559" t="s">
        <v>6234</v>
      </c>
      <c r="B3650" s="560">
        <v>41908</v>
      </c>
      <c r="C3650" s="567"/>
    </row>
    <row r="3651" spans="1:3" ht="13.5">
      <c r="A3651" s="559" t="s">
        <v>6235</v>
      </c>
      <c r="B3651" s="560">
        <v>41908</v>
      </c>
      <c r="C3651" s="567"/>
    </row>
    <row r="3652" spans="1:3" ht="13.5">
      <c r="A3652" s="559" t="s">
        <v>6236</v>
      </c>
      <c r="B3652" s="560">
        <v>41908</v>
      </c>
      <c r="C3652" s="567">
        <v>60</v>
      </c>
    </row>
    <row r="3653" spans="1:3" ht="13.5">
      <c r="A3653" s="559" t="s">
        <v>6237</v>
      </c>
      <c r="B3653" s="560">
        <v>41908</v>
      </c>
      <c r="C3653" s="567">
        <v>80</v>
      </c>
    </row>
    <row r="3654" spans="1:3" ht="13.5">
      <c r="A3654" s="559" t="s">
        <v>6238</v>
      </c>
      <c r="B3654" s="560">
        <v>41908</v>
      </c>
      <c r="C3654" s="567">
        <v>60</v>
      </c>
    </row>
    <row r="3655" spans="1:3" ht="13.5">
      <c r="A3655" s="559" t="s">
        <v>6239</v>
      </c>
      <c r="B3655" s="560">
        <v>41908</v>
      </c>
      <c r="C3655" s="567">
        <v>50</v>
      </c>
    </row>
    <row r="3656" spans="1:3" ht="13.5">
      <c r="A3656" s="559" t="s">
        <v>6240</v>
      </c>
      <c r="B3656" s="560">
        <v>41908</v>
      </c>
      <c r="C3656" s="567"/>
    </row>
    <row r="3657" spans="1:3" ht="13.5">
      <c r="A3657" s="559" t="s">
        <v>6241</v>
      </c>
      <c r="B3657" s="560">
        <v>41908</v>
      </c>
      <c r="C3657" s="567"/>
    </row>
    <row r="3658" spans="1:3" ht="13.5">
      <c r="A3658" s="559" t="s">
        <v>6242</v>
      </c>
      <c r="B3658" s="560">
        <v>41908</v>
      </c>
      <c r="C3658" s="567"/>
    </row>
    <row r="3659" spans="1:3" ht="13.5">
      <c r="A3659" s="559" t="s">
        <v>6243</v>
      </c>
      <c r="B3659" s="560">
        <v>41908</v>
      </c>
      <c r="C3659" s="567"/>
    </row>
    <row r="3660" spans="1:3" ht="13.5">
      <c r="A3660" s="559" t="s">
        <v>6244</v>
      </c>
      <c r="B3660" s="560">
        <v>41908</v>
      </c>
      <c r="C3660" s="567"/>
    </row>
    <row r="3661" spans="1:3" ht="13.5">
      <c r="A3661" s="559" t="s">
        <v>6245</v>
      </c>
      <c r="B3661" s="560">
        <v>41908</v>
      </c>
      <c r="C3661" s="567"/>
    </row>
    <row r="3662" spans="1:3" ht="13.5">
      <c r="A3662" s="559" t="s">
        <v>6246</v>
      </c>
      <c r="B3662" s="560">
        <v>41908</v>
      </c>
      <c r="C3662" s="567"/>
    </row>
    <row r="3663" spans="1:3" ht="13.5">
      <c r="A3663" s="559" t="s">
        <v>6247</v>
      </c>
      <c r="B3663" s="560">
        <v>41908</v>
      </c>
      <c r="C3663" s="567">
        <v>70</v>
      </c>
    </row>
    <row r="3664" spans="1:3" ht="13.5">
      <c r="A3664" s="559" t="s">
        <v>6248</v>
      </c>
      <c r="B3664" s="560">
        <v>41908</v>
      </c>
      <c r="C3664" s="567">
        <v>70</v>
      </c>
    </row>
    <row r="3665" spans="1:3" ht="13.5">
      <c r="A3665" s="559" t="s">
        <v>6249</v>
      </c>
      <c r="B3665" s="560">
        <v>41908</v>
      </c>
      <c r="C3665" s="567">
        <v>60</v>
      </c>
    </row>
    <row r="3666" spans="1:3" ht="13.5">
      <c r="A3666" s="559" t="s">
        <v>6250</v>
      </c>
      <c r="B3666" s="560">
        <v>41908</v>
      </c>
      <c r="C3666" s="567">
        <v>50</v>
      </c>
    </row>
    <row r="3667" spans="1:3" ht="13.5">
      <c r="A3667" s="559" t="s">
        <v>6251</v>
      </c>
      <c r="B3667" s="560">
        <v>41908</v>
      </c>
      <c r="C3667" s="567">
        <v>50</v>
      </c>
    </row>
    <row r="3668" spans="1:3" ht="13.5">
      <c r="A3668" s="559" t="s">
        <v>6255</v>
      </c>
      <c r="B3668" s="560">
        <v>41912</v>
      </c>
      <c r="C3668" s="567"/>
    </row>
    <row r="3669" spans="1:3" ht="13.5">
      <c r="A3669" s="559" t="s">
        <v>6256</v>
      </c>
      <c r="B3669" s="560">
        <v>41912</v>
      </c>
      <c r="C3669" s="567">
        <v>350</v>
      </c>
    </row>
    <row r="3670" spans="1:3" ht="13.5">
      <c r="A3670" s="559" t="s">
        <v>6257</v>
      </c>
      <c r="B3670" s="560">
        <v>41912</v>
      </c>
      <c r="C3670" s="567"/>
    </row>
    <row r="3671" spans="1:3" ht="13.5">
      <c r="A3671" s="559" t="s">
        <v>6258</v>
      </c>
      <c r="B3671" s="560">
        <v>41912</v>
      </c>
      <c r="C3671" s="567"/>
    </row>
    <row r="3672" spans="1:3" ht="13.5">
      <c r="A3672" s="559" t="s">
        <v>6259</v>
      </c>
      <c r="B3672" s="560">
        <v>41912</v>
      </c>
      <c r="C3672" s="567"/>
    </row>
    <row r="3673" spans="1:3" ht="13.5">
      <c r="A3673" s="559" t="s">
        <v>6260</v>
      </c>
      <c r="B3673" s="560">
        <v>41912</v>
      </c>
      <c r="C3673" s="567"/>
    </row>
    <row r="3674" spans="1:3" ht="13.5">
      <c r="A3674" s="559" t="s">
        <v>6261</v>
      </c>
      <c r="B3674" s="560">
        <v>41912</v>
      </c>
      <c r="C3674" s="567"/>
    </row>
    <row r="3675" spans="1:3" ht="13.5">
      <c r="A3675" s="559" t="s">
        <v>6262</v>
      </c>
      <c r="B3675" s="560">
        <v>41912</v>
      </c>
      <c r="C3675" s="567"/>
    </row>
    <row r="3676" spans="1:3" ht="13.5">
      <c r="A3676" s="559" t="s">
        <v>6263</v>
      </c>
      <c r="B3676" s="560">
        <v>41912</v>
      </c>
      <c r="C3676" s="567"/>
    </row>
    <row r="3677" spans="1:3" ht="13.5">
      <c r="A3677" s="559" t="s">
        <v>6264</v>
      </c>
      <c r="B3677" s="560">
        <v>41912</v>
      </c>
      <c r="C3677" s="567"/>
    </row>
    <row r="3678" spans="1:3" ht="13.5">
      <c r="A3678" s="559" t="s">
        <v>6265</v>
      </c>
      <c r="B3678" s="560">
        <v>41912</v>
      </c>
      <c r="C3678" s="567"/>
    </row>
    <row r="3679" spans="1:3" ht="13.5">
      <c r="A3679" s="559" t="s">
        <v>6266</v>
      </c>
      <c r="B3679" s="560">
        <v>41912</v>
      </c>
      <c r="C3679" s="567"/>
    </row>
    <row r="3680" spans="1:3" ht="13.5">
      <c r="A3680" s="559" t="s">
        <v>6267</v>
      </c>
      <c r="B3680" s="560">
        <v>41912</v>
      </c>
      <c r="C3680" s="567"/>
    </row>
    <row r="3681" spans="1:3" ht="13.5">
      <c r="A3681" s="559" t="s">
        <v>6268</v>
      </c>
      <c r="B3681" s="560">
        <v>41912</v>
      </c>
      <c r="C3681" s="567">
        <v>31</v>
      </c>
    </row>
    <row r="3682" spans="1:3" ht="13.5">
      <c r="A3682" s="559" t="s">
        <v>6269</v>
      </c>
      <c r="B3682" s="560">
        <v>41912</v>
      </c>
      <c r="C3682" s="567"/>
    </row>
    <row r="3683" spans="1:3" ht="13.5">
      <c r="A3683" s="559" t="s">
        <v>6270</v>
      </c>
      <c r="B3683" s="560">
        <v>41912</v>
      </c>
      <c r="C3683" s="567"/>
    </row>
    <row r="3684" spans="1:3" ht="13.5">
      <c r="A3684" s="559" t="s">
        <v>6271</v>
      </c>
      <c r="B3684" s="560">
        <v>41912</v>
      </c>
      <c r="C3684" s="567"/>
    </row>
    <row r="3685" spans="1:3" ht="13.5">
      <c r="A3685" s="559" t="s">
        <v>6272</v>
      </c>
      <c r="B3685" s="560">
        <v>41912</v>
      </c>
      <c r="C3685" s="567"/>
    </row>
    <row r="3686" spans="1:3" ht="13.5">
      <c r="A3686" s="559" t="s">
        <v>6273</v>
      </c>
      <c r="B3686" s="560">
        <v>41912</v>
      </c>
      <c r="C3686" s="567"/>
    </row>
    <row r="3687" spans="1:3" ht="13.5">
      <c r="A3687" s="559" t="s">
        <v>6274</v>
      </c>
      <c r="B3687" s="560">
        <v>41912</v>
      </c>
      <c r="C3687" s="567"/>
    </row>
    <row r="3688" spans="1:3" ht="13.5">
      <c r="A3688" s="559" t="s">
        <v>6275</v>
      </c>
      <c r="B3688" s="560">
        <v>41912</v>
      </c>
      <c r="C3688" s="567"/>
    </row>
    <row r="3689" spans="1:3" ht="13.5">
      <c r="A3689" s="559" t="s">
        <v>6276</v>
      </c>
      <c r="B3689" s="560">
        <v>41912</v>
      </c>
      <c r="C3689" s="567"/>
    </row>
    <row r="3690" spans="1:3" ht="13.5">
      <c r="A3690" s="559" t="s">
        <v>6277</v>
      </c>
      <c r="B3690" s="560">
        <v>41912</v>
      </c>
      <c r="C3690" s="567"/>
    </row>
    <row r="3691" spans="1:3" ht="13.5">
      <c r="A3691" s="559" t="s">
        <v>6278</v>
      </c>
      <c r="B3691" s="560">
        <v>41912</v>
      </c>
      <c r="C3691" s="567"/>
    </row>
    <row r="3692" spans="1:3" ht="13.5">
      <c r="A3692" s="559" t="s">
        <v>6279</v>
      </c>
      <c r="B3692" s="560">
        <v>41912</v>
      </c>
      <c r="C3692" s="567">
        <v>29</v>
      </c>
    </row>
    <row r="3693" spans="1:3" ht="13.5">
      <c r="A3693" s="559" t="s">
        <v>6280</v>
      </c>
      <c r="B3693" s="560">
        <v>41912</v>
      </c>
      <c r="C3693" s="567">
        <v>6</v>
      </c>
    </row>
    <row r="3694" spans="1:3" ht="13.5">
      <c r="A3694" s="559" t="s">
        <v>6281</v>
      </c>
      <c r="B3694" s="560">
        <v>41912</v>
      </c>
      <c r="C3694" s="567"/>
    </row>
    <row r="3695" spans="1:3" ht="13.5">
      <c r="A3695" s="559" t="s">
        <v>6282</v>
      </c>
      <c r="B3695" s="560">
        <v>41912</v>
      </c>
      <c r="C3695" s="567"/>
    </row>
    <row r="3696" spans="1:3" ht="13.5">
      <c r="A3696" s="559" t="s">
        <v>6283</v>
      </c>
      <c r="B3696" s="560">
        <v>41912</v>
      </c>
      <c r="C3696" s="567"/>
    </row>
    <row r="3697" spans="1:3" ht="13.5">
      <c r="A3697" s="559" t="s">
        <v>6284</v>
      </c>
      <c r="B3697" s="560">
        <v>41912</v>
      </c>
      <c r="C3697" s="567"/>
    </row>
    <row r="3698" spans="1:3" ht="13.5">
      <c r="A3698" s="559" t="s">
        <v>6285</v>
      </c>
      <c r="B3698" s="560">
        <v>41912</v>
      </c>
      <c r="C3698" s="567"/>
    </row>
    <row r="3699" spans="1:3" ht="13.5">
      <c r="A3699" s="559" t="s">
        <v>6286</v>
      </c>
      <c r="B3699" s="560">
        <v>41912</v>
      </c>
      <c r="C3699" s="567"/>
    </row>
    <row r="3700" spans="1:3" ht="13.5">
      <c r="A3700" s="559" t="s">
        <v>6287</v>
      </c>
      <c r="B3700" s="560">
        <v>41912</v>
      </c>
      <c r="C3700" s="567"/>
    </row>
    <row r="3701" spans="1:3" ht="13.5">
      <c r="A3701" s="559" t="s">
        <v>6288</v>
      </c>
      <c r="B3701" s="560">
        <v>41912</v>
      </c>
      <c r="C3701" s="567"/>
    </row>
    <row r="3702" spans="1:3" ht="13.5">
      <c r="A3702" s="559" t="s">
        <v>6289</v>
      </c>
      <c r="B3702" s="560">
        <v>41912</v>
      </c>
      <c r="C3702" s="567"/>
    </row>
    <row r="3703" spans="1:3" ht="13.5">
      <c r="A3703" s="559" t="s">
        <v>6290</v>
      </c>
      <c r="B3703" s="560">
        <v>41912</v>
      </c>
      <c r="C3703" s="567">
        <v>45</v>
      </c>
    </row>
    <row r="3704" spans="1:3" ht="13.5">
      <c r="A3704" s="559" t="s">
        <v>6291</v>
      </c>
      <c r="B3704" s="560">
        <v>41912</v>
      </c>
      <c r="C3704" s="567">
        <v>5</v>
      </c>
    </row>
    <row r="3705" spans="1:3" ht="13.5">
      <c r="A3705" s="559" t="s">
        <v>6292</v>
      </c>
      <c r="B3705" s="560">
        <v>41912</v>
      </c>
      <c r="C3705" s="567"/>
    </row>
    <row r="3706" spans="1:3" ht="13.5">
      <c r="A3706" s="559" t="s">
        <v>6293</v>
      </c>
      <c r="B3706" s="560">
        <v>41912</v>
      </c>
      <c r="C3706" s="567"/>
    </row>
    <row r="3707" spans="1:3" ht="13.5">
      <c r="A3707" s="559" t="s">
        <v>6294</v>
      </c>
      <c r="B3707" s="560">
        <v>41912</v>
      </c>
      <c r="C3707" s="567"/>
    </row>
    <row r="3708" spans="1:3" ht="13.5">
      <c r="A3708" s="559" t="s">
        <v>6295</v>
      </c>
      <c r="B3708" s="560">
        <v>41912</v>
      </c>
      <c r="C3708" s="567"/>
    </row>
    <row r="3709" spans="1:3" ht="13.5">
      <c r="A3709" s="559" t="s">
        <v>6296</v>
      </c>
      <c r="B3709" s="560">
        <v>41912</v>
      </c>
      <c r="C3709" s="567"/>
    </row>
    <row r="3710" spans="1:3" ht="13.5">
      <c r="A3710" s="559" t="s">
        <v>6297</v>
      </c>
      <c r="B3710" s="560">
        <v>41912</v>
      </c>
      <c r="C3710" s="567"/>
    </row>
    <row r="3711" spans="1:3" ht="13.5">
      <c r="A3711" s="559" t="s">
        <v>6298</v>
      </c>
      <c r="B3711" s="560">
        <v>41912</v>
      </c>
      <c r="C3711" s="567"/>
    </row>
    <row r="3712" spans="1:3" ht="13.5">
      <c r="A3712" s="559" t="s">
        <v>6299</v>
      </c>
      <c r="B3712" s="560">
        <v>41912</v>
      </c>
      <c r="C3712" s="567"/>
    </row>
    <row r="3713" spans="1:3" ht="13.5">
      <c r="A3713" s="559" t="s">
        <v>6300</v>
      </c>
      <c r="B3713" s="560">
        <v>41912</v>
      </c>
      <c r="C3713" s="567">
        <v>21</v>
      </c>
    </row>
    <row r="3714" spans="1:3" ht="13.5">
      <c r="A3714" s="559" t="s">
        <v>6301</v>
      </c>
      <c r="B3714" s="560">
        <v>41912</v>
      </c>
      <c r="C3714" s="567"/>
    </row>
    <row r="3715" spans="1:3" ht="13.5">
      <c r="A3715" s="559" t="s">
        <v>6302</v>
      </c>
      <c r="B3715" s="560">
        <v>41912</v>
      </c>
      <c r="C3715" s="567"/>
    </row>
    <row r="3716" spans="1:3" ht="13.5">
      <c r="A3716" s="559" t="s">
        <v>6303</v>
      </c>
      <c r="B3716" s="560">
        <v>41912</v>
      </c>
      <c r="C3716" s="567"/>
    </row>
    <row r="3717" spans="1:3" ht="13.5">
      <c r="A3717" s="559" t="s">
        <v>6304</v>
      </c>
      <c r="B3717" s="560">
        <v>41912</v>
      </c>
      <c r="C3717" s="567"/>
    </row>
    <row r="3718" spans="1:3" ht="13.5">
      <c r="A3718" s="559" t="s">
        <v>6305</v>
      </c>
      <c r="B3718" s="560">
        <v>41912</v>
      </c>
      <c r="C3718" s="567"/>
    </row>
    <row r="3719" spans="1:3" ht="13.5">
      <c r="A3719" s="559" t="s">
        <v>6306</v>
      </c>
      <c r="B3719" s="560">
        <v>41912</v>
      </c>
      <c r="C3719" s="567"/>
    </row>
    <row r="3720" spans="1:3" ht="13.5">
      <c r="A3720" s="559" t="s">
        <v>6307</v>
      </c>
      <c r="B3720" s="560">
        <v>41912</v>
      </c>
      <c r="C3720" s="567"/>
    </row>
    <row r="3721" spans="1:3" ht="13.5">
      <c r="A3721" s="559" t="s">
        <v>6308</v>
      </c>
      <c r="B3721" s="560">
        <v>41912</v>
      </c>
      <c r="C3721" s="567"/>
    </row>
    <row r="3722" spans="1:3" ht="13.5">
      <c r="A3722" s="559" t="s">
        <v>6309</v>
      </c>
      <c r="B3722" s="560">
        <v>41912</v>
      </c>
      <c r="C3722" s="567"/>
    </row>
    <row r="3723" spans="1:3" ht="13.5">
      <c r="A3723" s="559" t="s">
        <v>6310</v>
      </c>
      <c r="B3723" s="560">
        <v>41912</v>
      </c>
      <c r="C3723" s="567"/>
    </row>
    <row r="3724" spans="1:3" ht="13.5">
      <c r="A3724" s="559" t="s">
        <v>6311</v>
      </c>
      <c r="B3724" s="560">
        <v>41912</v>
      </c>
      <c r="C3724" s="567">
        <v>13</v>
      </c>
    </row>
    <row r="3725" spans="1:3" ht="13.5">
      <c r="A3725" s="559" t="s">
        <v>6312</v>
      </c>
      <c r="B3725" s="560">
        <v>41912</v>
      </c>
      <c r="C3725" s="567"/>
    </row>
    <row r="3726" spans="1:3" ht="13.5">
      <c r="A3726" s="559" t="s">
        <v>6313</v>
      </c>
      <c r="B3726" s="560">
        <v>41912</v>
      </c>
      <c r="C3726" s="567"/>
    </row>
    <row r="3727" spans="1:3" ht="13.5">
      <c r="A3727" s="559" t="s">
        <v>6314</v>
      </c>
      <c r="B3727" s="560">
        <v>41912</v>
      </c>
      <c r="C3727" s="567"/>
    </row>
    <row r="3728" spans="1:3" ht="13.5">
      <c r="A3728" s="559" t="s">
        <v>6315</v>
      </c>
      <c r="B3728" s="560">
        <v>41912</v>
      </c>
      <c r="C3728" s="567"/>
    </row>
    <row r="3729" spans="1:3" ht="13.5">
      <c r="A3729" s="559" t="s">
        <v>6316</v>
      </c>
      <c r="B3729" s="560">
        <v>41912</v>
      </c>
      <c r="C3729" s="567"/>
    </row>
    <row r="3730" spans="1:3" ht="13.5">
      <c r="A3730" s="559" t="s">
        <v>6317</v>
      </c>
      <c r="B3730" s="560">
        <v>41912</v>
      </c>
      <c r="C3730" s="567"/>
    </row>
    <row r="3731" spans="1:3" ht="13.5">
      <c r="A3731" s="559" t="s">
        <v>6318</v>
      </c>
      <c r="B3731" s="560">
        <v>41912</v>
      </c>
      <c r="C3731" s="567"/>
    </row>
    <row r="3732" spans="1:3" ht="13.5">
      <c r="A3732" s="559" t="s">
        <v>6319</v>
      </c>
      <c r="B3732" s="560">
        <v>41912</v>
      </c>
      <c r="C3732" s="567"/>
    </row>
    <row r="3733" spans="1:3" ht="13.5">
      <c r="A3733" s="559" t="s">
        <v>6320</v>
      </c>
      <c r="B3733" s="560">
        <v>41912</v>
      </c>
      <c r="C3733" s="567"/>
    </row>
    <row r="3734" spans="1:3" ht="13.5">
      <c r="A3734" s="559" t="s">
        <v>6321</v>
      </c>
      <c r="B3734" s="560">
        <v>41912</v>
      </c>
      <c r="C3734" s="567"/>
    </row>
    <row r="3735" spans="1:3" ht="13.5">
      <c r="A3735" s="559" t="s">
        <v>6322</v>
      </c>
      <c r="B3735" s="560">
        <v>41912</v>
      </c>
      <c r="C3735" s="567"/>
    </row>
    <row r="3736" spans="1:3" ht="13.5">
      <c r="A3736" s="559" t="s">
        <v>6323</v>
      </c>
      <c r="B3736" s="560">
        <v>41912</v>
      </c>
      <c r="C3736" s="567">
        <v>46</v>
      </c>
    </row>
    <row r="3737" spans="1:3" ht="13.5">
      <c r="A3737" s="559" t="s">
        <v>6324</v>
      </c>
      <c r="B3737" s="560">
        <v>41912</v>
      </c>
      <c r="C3737" s="567">
        <v>16</v>
      </c>
    </row>
    <row r="3738" spans="1:3" ht="13.5">
      <c r="A3738" s="559" t="s">
        <v>6325</v>
      </c>
      <c r="B3738" s="560">
        <v>41912</v>
      </c>
      <c r="C3738" s="567"/>
    </row>
    <row r="3739" spans="1:3" ht="13.5">
      <c r="A3739" s="559" t="s">
        <v>6326</v>
      </c>
      <c r="B3739" s="560">
        <v>41912</v>
      </c>
      <c r="C3739" s="567"/>
    </row>
    <row r="3740" spans="1:3" ht="13.5">
      <c r="A3740" s="559" t="s">
        <v>6327</v>
      </c>
      <c r="B3740" s="560">
        <v>41912</v>
      </c>
      <c r="C3740" s="567"/>
    </row>
    <row r="3741" spans="1:3" ht="13.5">
      <c r="A3741" s="559" t="s">
        <v>6328</v>
      </c>
      <c r="B3741" s="560">
        <v>41912</v>
      </c>
      <c r="C3741" s="567"/>
    </row>
    <row r="3742" spans="1:3" ht="13.5">
      <c r="A3742" s="559" t="s">
        <v>6329</v>
      </c>
      <c r="B3742" s="560">
        <v>41912</v>
      </c>
      <c r="C3742" s="567"/>
    </row>
    <row r="3743" spans="1:3" ht="13.5">
      <c r="A3743" s="559" t="s">
        <v>6330</v>
      </c>
      <c r="B3743" s="560">
        <v>41912</v>
      </c>
      <c r="C3743" s="567"/>
    </row>
    <row r="3744" spans="1:3" ht="13.5">
      <c r="A3744" s="559" t="s">
        <v>6331</v>
      </c>
      <c r="B3744" s="560">
        <v>41912</v>
      </c>
      <c r="C3744" s="567"/>
    </row>
    <row r="3745" spans="1:3" ht="13.5">
      <c r="A3745" s="559" t="s">
        <v>6332</v>
      </c>
      <c r="B3745" s="560">
        <v>41912</v>
      </c>
      <c r="C3745" s="567"/>
    </row>
    <row r="3746" spans="1:3" ht="13.5">
      <c r="A3746" s="559" t="s">
        <v>6333</v>
      </c>
      <c r="B3746" s="560">
        <v>41912</v>
      </c>
      <c r="C3746" s="567"/>
    </row>
    <row r="3747" spans="1:3" ht="13.5">
      <c r="A3747" s="559" t="s">
        <v>6334</v>
      </c>
      <c r="B3747" s="560">
        <v>41912</v>
      </c>
      <c r="C3747" s="567">
        <v>35</v>
      </c>
    </row>
    <row r="3748" spans="1:3" ht="13.5">
      <c r="A3748" s="559" t="s">
        <v>6335</v>
      </c>
      <c r="B3748" s="560">
        <v>41912</v>
      </c>
      <c r="C3748" s="567">
        <v>88</v>
      </c>
    </row>
    <row r="3749" spans="1:3" ht="13.5">
      <c r="A3749" s="559" t="s">
        <v>6336</v>
      </c>
      <c r="B3749" s="560">
        <v>41912</v>
      </c>
      <c r="C3749" s="567"/>
    </row>
    <row r="3750" spans="1:3" ht="13.5">
      <c r="A3750" s="559" t="s">
        <v>6337</v>
      </c>
      <c r="B3750" s="560">
        <v>41912</v>
      </c>
      <c r="C3750" s="567"/>
    </row>
    <row r="3751" spans="1:3" ht="13.5">
      <c r="A3751" s="559" t="s">
        <v>6338</v>
      </c>
      <c r="B3751" s="560">
        <v>41912</v>
      </c>
      <c r="C3751" s="567"/>
    </row>
    <row r="3752" spans="1:3" ht="13.5">
      <c r="A3752" s="559" t="s">
        <v>6339</v>
      </c>
      <c r="B3752" s="560">
        <v>41912</v>
      </c>
      <c r="C3752" s="567"/>
    </row>
    <row r="3753" spans="1:3" ht="13.5">
      <c r="A3753" s="559" t="s">
        <v>6340</v>
      </c>
      <c r="B3753" s="560">
        <v>41912</v>
      </c>
      <c r="C3753" s="567"/>
    </row>
    <row r="3754" spans="1:3" ht="13.5">
      <c r="A3754" s="559" t="s">
        <v>6341</v>
      </c>
      <c r="B3754" s="560">
        <v>41912</v>
      </c>
      <c r="C3754" s="567"/>
    </row>
    <row r="3755" spans="1:3" ht="13.5">
      <c r="A3755" s="559" t="s">
        <v>6342</v>
      </c>
      <c r="B3755" s="560">
        <v>41912</v>
      </c>
      <c r="C3755" s="567"/>
    </row>
    <row r="3756" spans="1:3" ht="13.5">
      <c r="A3756" s="559" t="s">
        <v>6343</v>
      </c>
      <c r="B3756" s="560">
        <v>41912</v>
      </c>
      <c r="C3756" s="567"/>
    </row>
    <row r="3757" spans="1:3" ht="13.5">
      <c r="A3757" s="559" t="s">
        <v>6344</v>
      </c>
      <c r="B3757" s="560">
        <v>41912</v>
      </c>
      <c r="C3757" s="567"/>
    </row>
    <row r="3758" spans="1:3" ht="13.5">
      <c r="A3758" s="559" t="s">
        <v>6345</v>
      </c>
      <c r="B3758" s="560">
        <v>41912</v>
      </c>
      <c r="C3758" s="567">
        <v>105</v>
      </c>
    </row>
    <row r="3759" spans="1:3" ht="13.5">
      <c r="A3759" s="559" t="s">
        <v>6346</v>
      </c>
      <c r="B3759" s="560">
        <v>41912</v>
      </c>
      <c r="C3759" s="567">
        <v>1</v>
      </c>
    </row>
    <row r="3760" spans="1:3" ht="13.5">
      <c r="A3760" s="559" t="s">
        <v>6347</v>
      </c>
      <c r="B3760" s="560">
        <v>41912</v>
      </c>
      <c r="C3760" s="567"/>
    </row>
    <row r="3761" spans="1:3" ht="13.5">
      <c r="A3761" s="559" t="s">
        <v>6348</v>
      </c>
      <c r="B3761" s="560">
        <v>41912</v>
      </c>
      <c r="C3761" s="567"/>
    </row>
    <row r="3762" spans="1:3" ht="13.5">
      <c r="A3762" s="559" t="s">
        <v>6349</v>
      </c>
      <c r="B3762" s="560">
        <v>41912</v>
      </c>
      <c r="C3762" s="567"/>
    </row>
    <row r="3763" spans="1:3" ht="13.5">
      <c r="A3763" s="559" t="s">
        <v>6350</v>
      </c>
      <c r="B3763" s="560">
        <v>41912</v>
      </c>
      <c r="C3763" s="567"/>
    </row>
    <row r="3764" spans="1:3" ht="13.5">
      <c r="A3764" s="559" t="s">
        <v>6351</v>
      </c>
      <c r="B3764" s="560">
        <v>41912</v>
      </c>
      <c r="C3764" s="567"/>
    </row>
    <row r="3765" spans="1:3" ht="13.5">
      <c r="A3765" s="559" t="s">
        <v>6352</v>
      </c>
      <c r="B3765" s="560">
        <v>41912</v>
      </c>
      <c r="C3765" s="567"/>
    </row>
    <row r="3766" spans="1:3" ht="13.5">
      <c r="A3766" s="559" t="s">
        <v>6353</v>
      </c>
      <c r="B3766" s="560">
        <v>41912</v>
      </c>
      <c r="C3766" s="567"/>
    </row>
    <row r="3767" spans="1:3" ht="13.5">
      <c r="A3767" s="559" t="s">
        <v>6354</v>
      </c>
      <c r="B3767" s="560">
        <v>41912</v>
      </c>
      <c r="C3767" s="567"/>
    </row>
    <row r="3768" spans="1:3" ht="13.5">
      <c r="A3768" s="559" t="s">
        <v>6355</v>
      </c>
      <c r="B3768" s="560">
        <v>41912</v>
      </c>
      <c r="C3768" s="567"/>
    </row>
    <row r="3769" spans="1:3" ht="13.5">
      <c r="A3769" s="559" t="s">
        <v>6356</v>
      </c>
      <c r="B3769" s="560">
        <v>41912</v>
      </c>
      <c r="C3769" s="567">
        <v>119</v>
      </c>
    </row>
    <row r="3770" spans="1:3" ht="13.5">
      <c r="A3770" s="559" t="s">
        <v>6357</v>
      </c>
      <c r="B3770" s="560">
        <v>41912</v>
      </c>
      <c r="C3770" s="567">
        <v>59</v>
      </c>
    </row>
    <row r="3771" spans="1:3" ht="13.5">
      <c r="A3771" s="559" t="s">
        <v>6358</v>
      </c>
      <c r="B3771" s="560">
        <v>41912</v>
      </c>
      <c r="C3771" s="567"/>
    </row>
    <row r="3772" spans="1:3" ht="13.5">
      <c r="A3772" s="559" t="s">
        <v>6359</v>
      </c>
      <c r="B3772" s="560">
        <v>41912</v>
      </c>
      <c r="C3772" s="567"/>
    </row>
    <row r="3773" spans="1:3" ht="13.5">
      <c r="A3773" s="559" t="s">
        <v>6360</v>
      </c>
      <c r="B3773" s="560">
        <v>41912</v>
      </c>
      <c r="C3773" s="567"/>
    </row>
    <row r="3774" spans="1:3" ht="13.5">
      <c r="A3774" s="559" t="s">
        <v>6361</v>
      </c>
      <c r="B3774" s="560">
        <v>41912</v>
      </c>
      <c r="C3774" s="567"/>
    </row>
    <row r="3775" spans="1:3" ht="13.5">
      <c r="A3775" s="559" t="s">
        <v>6362</v>
      </c>
      <c r="B3775" s="560">
        <v>41912</v>
      </c>
      <c r="C3775" s="567"/>
    </row>
    <row r="3776" spans="1:3" ht="13.5">
      <c r="A3776" s="559" t="s">
        <v>6363</v>
      </c>
      <c r="B3776" s="560">
        <v>41912</v>
      </c>
      <c r="C3776" s="567"/>
    </row>
    <row r="3777" spans="1:3" ht="13.5">
      <c r="A3777" s="559" t="s">
        <v>6364</v>
      </c>
      <c r="B3777" s="560">
        <v>41912</v>
      </c>
      <c r="C3777" s="567"/>
    </row>
    <row r="3778" spans="1:3" ht="13.5">
      <c r="A3778" s="559" t="s">
        <v>6365</v>
      </c>
      <c r="B3778" s="560">
        <v>41912</v>
      </c>
      <c r="C3778" s="567"/>
    </row>
    <row r="3779" spans="1:3" ht="13.5">
      <c r="A3779" s="559" t="s">
        <v>6366</v>
      </c>
      <c r="B3779" s="560">
        <v>41912</v>
      </c>
      <c r="C3779" s="567"/>
    </row>
    <row r="3780" spans="1:3" ht="13.5">
      <c r="A3780" s="559" t="s">
        <v>6367</v>
      </c>
      <c r="B3780" s="560">
        <v>41912</v>
      </c>
      <c r="C3780" s="567">
        <v>100</v>
      </c>
    </row>
    <row r="3781" spans="1:3" ht="13.5">
      <c r="A3781" s="559" t="s">
        <v>6368</v>
      </c>
      <c r="B3781" s="560">
        <v>41912</v>
      </c>
      <c r="C3781" s="567">
        <v>45</v>
      </c>
    </row>
    <row r="3782" spans="1:3" ht="13.5">
      <c r="A3782" s="559" t="s">
        <v>6369</v>
      </c>
      <c r="B3782" s="560">
        <v>41912</v>
      </c>
      <c r="C3782" s="567"/>
    </row>
    <row r="3783" spans="1:3" ht="13.5">
      <c r="A3783" s="559" t="s">
        <v>6370</v>
      </c>
      <c r="B3783" s="560">
        <v>41912</v>
      </c>
      <c r="C3783" s="567"/>
    </row>
    <row r="3784" spans="1:3" ht="13.5">
      <c r="A3784" s="559" t="s">
        <v>6371</v>
      </c>
      <c r="B3784" s="560">
        <v>41912</v>
      </c>
      <c r="C3784" s="567"/>
    </row>
    <row r="3785" spans="1:3" ht="13.5">
      <c r="A3785" s="559" t="s">
        <v>6372</v>
      </c>
      <c r="B3785" s="560">
        <v>41912</v>
      </c>
      <c r="C3785" s="567"/>
    </row>
    <row r="3786" spans="1:3" ht="13.5">
      <c r="A3786" s="559" t="s">
        <v>6373</v>
      </c>
      <c r="B3786" s="560">
        <v>41912</v>
      </c>
      <c r="C3786" s="567"/>
    </row>
    <row r="3787" spans="1:3" ht="13.5">
      <c r="A3787" s="559" t="s">
        <v>6374</v>
      </c>
      <c r="B3787" s="560">
        <v>41912</v>
      </c>
      <c r="C3787" s="567"/>
    </row>
    <row r="3788" spans="1:3" ht="13.5">
      <c r="A3788" s="559" t="s">
        <v>6375</v>
      </c>
      <c r="B3788" s="560">
        <v>41912</v>
      </c>
      <c r="C3788" s="567"/>
    </row>
    <row r="3789" spans="1:3" ht="13.5">
      <c r="A3789" s="559" t="s">
        <v>6376</v>
      </c>
      <c r="B3789" s="560">
        <v>41912</v>
      </c>
      <c r="C3789" s="567"/>
    </row>
    <row r="3790" spans="1:3" ht="13.5">
      <c r="A3790" s="559" t="s">
        <v>6377</v>
      </c>
      <c r="B3790" s="560">
        <v>41912</v>
      </c>
      <c r="C3790" s="567"/>
    </row>
    <row r="3791" spans="1:3" ht="13.5">
      <c r="A3791" s="559" t="s">
        <v>6378</v>
      </c>
      <c r="B3791" s="560">
        <v>41912</v>
      </c>
      <c r="C3791" s="567">
        <v>113</v>
      </c>
    </row>
    <row r="3792" spans="1:3" ht="13.5">
      <c r="A3792" s="559" t="s">
        <v>6379</v>
      </c>
      <c r="B3792" s="560">
        <v>41912</v>
      </c>
      <c r="C3792" s="567">
        <v>50</v>
      </c>
    </row>
    <row r="3793" spans="1:3" ht="13.5">
      <c r="A3793" s="559" t="s">
        <v>6380</v>
      </c>
      <c r="B3793" s="560">
        <v>41912</v>
      </c>
      <c r="C3793" s="567"/>
    </row>
    <row r="3794" spans="1:3" ht="13.5">
      <c r="A3794" s="559" t="s">
        <v>6381</v>
      </c>
      <c r="B3794" s="560">
        <v>41912</v>
      </c>
      <c r="C3794" s="567"/>
    </row>
    <row r="3795" spans="1:3" ht="13.5">
      <c r="A3795" s="559" t="s">
        <v>6382</v>
      </c>
      <c r="B3795" s="560">
        <v>41912</v>
      </c>
      <c r="C3795" s="567"/>
    </row>
    <row r="3796" spans="1:3" ht="13.5">
      <c r="A3796" s="559" t="s">
        <v>6383</v>
      </c>
      <c r="B3796" s="560">
        <v>41912</v>
      </c>
      <c r="C3796" s="567"/>
    </row>
    <row r="3797" spans="1:3" ht="13.5">
      <c r="A3797" s="559" t="s">
        <v>6384</v>
      </c>
      <c r="B3797" s="560">
        <v>41912</v>
      </c>
      <c r="C3797" s="567"/>
    </row>
    <row r="3798" spans="1:3" ht="13.5">
      <c r="A3798" s="559" t="s">
        <v>6385</v>
      </c>
      <c r="B3798" s="560">
        <v>41912</v>
      </c>
      <c r="C3798" s="567"/>
    </row>
    <row r="3799" spans="1:3" ht="13.5">
      <c r="A3799" s="559" t="s">
        <v>6386</v>
      </c>
      <c r="B3799" s="560">
        <v>41912</v>
      </c>
      <c r="C3799" s="567"/>
    </row>
    <row r="3800" spans="1:3" ht="13.5">
      <c r="A3800" s="559" t="s">
        <v>6387</v>
      </c>
      <c r="B3800" s="560">
        <v>41912</v>
      </c>
      <c r="C3800" s="567"/>
    </row>
    <row r="3801" spans="1:3" ht="13.5">
      <c r="A3801" s="559" t="s">
        <v>6388</v>
      </c>
      <c r="B3801" s="560">
        <v>41912</v>
      </c>
      <c r="C3801" s="567"/>
    </row>
    <row r="3802" spans="1:3" ht="13.5">
      <c r="A3802" s="559" t="s">
        <v>6389</v>
      </c>
      <c r="B3802" s="560">
        <v>41912</v>
      </c>
      <c r="C3802" s="567">
        <v>99</v>
      </c>
    </row>
    <row r="3803" spans="1:3" ht="13.5">
      <c r="A3803" s="559" t="s">
        <v>6390</v>
      </c>
      <c r="B3803" s="560">
        <v>41912</v>
      </c>
      <c r="C3803" s="567">
        <v>50</v>
      </c>
    </row>
    <row r="3804" spans="1:3" ht="13.5">
      <c r="A3804" s="559" t="s">
        <v>6391</v>
      </c>
      <c r="B3804" s="560">
        <v>41912</v>
      </c>
      <c r="C3804" s="567"/>
    </row>
    <row r="3805" spans="1:3" ht="13.5">
      <c r="A3805" s="559" t="s">
        <v>6392</v>
      </c>
      <c r="B3805" s="560">
        <v>41912</v>
      </c>
      <c r="C3805" s="567"/>
    </row>
    <row r="3806" spans="1:3" ht="13.5">
      <c r="A3806" s="559" t="s">
        <v>6393</v>
      </c>
      <c r="B3806" s="560">
        <v>41912</v>
      </c>
      <c r="C3806" s="567"/>
    </row>
    <row r="3807" spans="1:3" ht="13.5">
      <c r="A3807" s="559" t="s">
        <v>6394</v>
      </c>
      <c r="B3807" s="560">
        <v>41912</v>
      </c>
      <c r="C3807" s="567"/>
    </row>
    <row r="3808" spans="1:3" ht="13.5">
      <c r="A3808" s="559" t="s">
        <v>6395</v>
      </c>
      <c r="B3808" s="560">
        <v>41912</v>
      </c>
      <c r="C3808" s="567"/>
    </row>
    <row r="3809" spans="1:3" ht="13.5">
      <c r="A3809" s="559" t="s">
        <v>6396</v>
      </c>
      <c r="B3809" s="560">
        <v>41912</v>
      </c>
      <c r="C3809" s="567"/>
    </row>
    <row r="3810" spans="1:3" ht="13.5">
      <c r="A3810" s="559" t="s">
        <v>6397</v>
      </c>
      <c r="B3810" s="560">
        <v>41912</v>
      </c>
      <c r="C3810" s="567"/>
    </row>
    <row r="3811" spans="1:3" ht="13.5">
      <c r="A3811" s="559" t="s">
        <v>6398</v>
      </c>
      <c r="B3811" s="560">
        <v>41912</v>
      </c>
      <c r="C3811" s="567"/>
    </row>
    <row r="3812" spans="1:3" ht="13.5">
      <c r="A3812" s="559" t="s">
        <v>6399</v>
      </c>
      <c r="B3812" s="560">
        <v>41912</v>
      </c>
      <c r="C3812" s="567">
        <v>128</v>
      </c>
    </row>
    <row r="3813" spans="1:3" ht="13.5">
      <c r="A3813" s="559" t="s">
        <v>6400</v>
      </c>
      <c r="B3813" s="560">
        <v>41912</v>
      </c>
      <c r="C3813" s="567">
        <v>69</v>
      </c>
    </row>
    <row r="3814" spans="1:3" ht="13.5">
      <c r="A3814" s="559" t="s">
        <v>6401</v>
      </c>
      <c r="B3814" s="560">
        <v>41912</v>
      </c>
      <c r="C3814" s="567"/>
    </row>
    <row r="3815" spans="1:3" ht="13.5">
      <c r="A3815" s="559" t="s">
        <v>6402</v>
      </c>
      <c r="B3815" s="560">
        <v>41912</v>
      </c>
      <c r="C3815" s="567"/>
    </row>
    <row r="3816" spans="1:3" ht="13.5">
      <c r="A3816" s="559" t="s">
        <v>6403</v>
      </c>
      <c r="B3816" s="560">
        <v>41912</v>
      </c>
      <c r="C3816" s="567"/>
    </row>
    <row r="3817" spans="1:3" ht="13.5">
      <c r="A3817" s="559" t="s">
        <v>6404</v>
      </c>
      <c r="B3817" s="560">
        <v>41912</v>
      </c>
      <c r="C3817" s="567"/>
    </row>
    <row r="3818" spans="1:3" ht="13.5">
      <c r="A3818" s="559" t="s">
        <v>6405</v>
      </c>
      <c r="B3818" s="560">
        <v>41912</v>
      </c>
      <c r="C3818" s="567"/>
    </row>
    <row r="3819" spans="1:3" ht="13.5">
      <c r="A3819" s="559" t="s">
        <v>6406</v>
      </c>
      <c r="B3819" s="560">
        <v>41912</v>
      </c>
      <c r="C3819" s="567"/>
    </row>
    <row r="3820" spans="1:3" ht="13.5">
      <c r="A3820" s="559" t="s">
        <v>6407</v>
      </c>
      <c r="B3820" s="560">
        <v>41912</v>
      </c>
      <c r="C3820" s="567"/>
    </row>
    <row r="3821" spans="1:3" ht="13.5">
      <c r="A3821" s="559" t="s">
        <v>6408</v>
      </c>
      <c r="B3821" s="560">
        <v>41912</v>
      </c>
      <c r="C3821" s="567"/>
    </row>
    <row r="3822" spans="1:3" ht="13.5">
      <c r="A3822" s="559" t="s">
        <v>6409</v>
      </c>
      <c r="B3822" s="560">
        <v>41912</v>
      </c>
      <c r="C3822" s="567"/>
    </row>
    <row r="3823" spans="1:3" ht="13.5">
      <c r="A3823" s="559" t="s">
        <v>6410</v>
      </c>
      <c r="B3823" s="560">
        <v>41912</v>
      </c>
      <c r="C3823" s="567"/>
    </row>
    <row r="3824" spans="1:3" ht="13.5">
      <c r="A3824" s="559" t="s">
        <v>6411</v>
      </c>
      <c r="B3824" s="560">
        <v>41912</v>
      </c>
      <c r="C3824" s="567"/>
    </row>
    <row r="3825" spans="1:3" ht="13.5">
      <c r="A3825" s="559" t="s">
        <v>6412</v>
      </c>
      <c r="B3825" s="560">
        <v>41912</v>
      </c>
      <c r="C3825" s="567"/>
    </row>
    <row r="3826" spans="1:3" ht="13.5">
      <c r="A3826" s="559" t="s">
        <v>6413</v>
      </c>
      <c r="B3826" s="560">
        <v>41912</v>
      </c>
      <c r="C3826" s="567"/>
    </row>
    <row r="3827" spans="1:3" ht="13.5">
      <c r="A3827" s="559" t="s">
        <v>6414</v>
      </c>
      <c r="B3827" s="560">
        <v>41912</v>
      </c>
      <c r="C3827" s="567">
        <v>154</v>
      </c>
    </row>
    <row r="3828" spans="1:3" ht="13.5">
      <c r="A3828" s="559" t="s">
        <v>6415</v>
      </c>
      <c r="B3828" s="560">
        <v>41912</v>
      </c>
      <c r="C3828" s="567">
        <v>39</v>
      </c>
    </row>
    <row r="3829" spans="1:3" ht="13.5">
      <c r="A3829" s="559" t="s">
        <v>6416</v>
      </c>
      <c r="B3829" s="560">
        <v>41912</v>
      </c>
      <c r="C3829" s="567">
        <v>60</v>
      </c>
    </row>
    <row r="3830" spans="1:3" ht="13.5">
      <c r="A3830" s="559" t="s">
        <v>6417</v>
      </c>
      <c r="B3830" s="560">
        <v>41912</v>
      </c>
      <c r="C3830" s="567">
        <v>62</v>
      </c>
    </row>
    <row r="3831" spans="1:3" ht="13.5">
      <c r="A3831" s="559" t="s">
        <v>6418</v>
      </c>
      <c r="B3831" s="560">
        <v>41912</v>
      </c>
      <c r="C3831" s="567">
        <v>46</v>
      </c>
    </row>
    <row r="3832" spans="1:3" ht="13.5">
      <c r="A3832" s="559" t="s">
        <v>6419</v>
      </c>
      <c r="B3832" s="560">
        <v>41912</v>
      </c>
      <c r="C3832" s="567">
        <v>45</v>
      </c>
    </row>
    <row r="3833" spans="1:3" ht="13.5">
      <c r="A3833" s="559" t="s">
        <v>6420</v>
      </c>
      <c r="B3833" s="560">
        <v>41912</v>
      </c>
      <c r="C3833" s="567"/>
    </row>
    <row r="3834" spans="1:3" ht="13.5">
      <c r="A3834" s="559" t="s">
        <v>6421</v>
      </c>
      <c r="B3834" s="560">
        <v>41912</v>
      </c>
      <c r="C3834" s="567"/>
    </row>
    <row r="3835" spans="1:3" ht="13.5">
      <c r="A3835" s="559" t="s">
        <v>6422</v>
      </c>
      <c r="B3835" s="560">
        <v>41912</v>
      </c>
      <c r="C3835" s="567"/>
    </row>
    <row r="3836" spans="1:3" ht="13.5">
      <c r="A3836" s="559" t="s">
        <v>6423</v>
      </c>
      <c r="B3836" s="560">
        <v>41912</v>
      </c>
      <c r="C3836" s="567"/>
    </row>
    <row r="3837" spans="1:3" ht="13.5">
      <c r="A3837" s="559" t="s">
        <v>6424</v>
      </c>
      <c r="B3837" s="560">
        <v>41912</v>
      </c>
      <c r="C3837" s="567"/>
    </row>
    <row r="3838" spans="1:3" ht="13.5">
      <c r="A3838" s="559" t="s">
        <v>6425</v>
      </c>
      <c r="B3838" s="560">
        <v>41912</v>
      </c>
      <c r="C3838" s="567">
        <v>92</v>
      </c>
    </row>
    <row r="3839" spans="1:3" ht="13.5">
      <c r="A3839" s="559" t="s">
        <v>6426</v>
      </c>
      <c r="B3839" s="560">
        <v>41912</v>
      </c>
      <c r="C3839" s="567">
        <v>42</v>
      </c>
    </row>
    <row r="3840" spans="1:3" ht="13.5">
      <c r="A3840" s="559" t="s">
        <v>6427</v>
      </c>
      <c r="B3840" s="560">
        <v>41912</v>
      </c>
      <c r="C3840" s="567">
        <v>62</v>
      </c>
    </row>
    <row r="3841" spans="1:3" ht="13.5">
      <c r="A3841" s="559" t="s">
        <v>6428</v>
      </c>
      <c r="B3841" s="560">
        <v>41912</v>
      </c>
      <c r="C3841" s="567">
        <v>61</v>
      </c>
    </row>
    <row r="3842" spans="1:3" ht="13.5">
      <c r="A3842" s="559" t="s">
        <v>6429</v>
      </c>
      <c r="B3842" s="560">
        <v>41912</v>
      </c>
      <c r="C3842" s="567">
        <v>46</v>
      </c>
    </row>
    <row r="3843" spans="1:3" ht="13.5">
      <c r="A3843" s="559" t="s">
        <v>6430</v>
      </c>
      <c r="B3843" s="560">
        <v>41912</v>
      </c>
      <c r="C3843" s="567">
        <v>46</v>
      </c>
    </row>
    <row r="3844" spans="1:3" ht="13.5">
      <c r="A3844" s="559" t="s">
        <v>6431</v>
      </c>
      <c r="B3844" s="560">
        <v>41912</v>
      </c>
      <c r="C3844" s="567"/>
    </row>
    <row r="3845" spans="1:3" ht="13.5">
      <c r="A3845" s="559" t="s">
        <v>6432</v>
      </c>
      <c r="B3845" s="560">
        <v>41912</v>
      </c>
      <c r="C3845" s="567"/>
    </row>
    <row r="3846" spans="1:3" ht="13.5">
      <c r="A3846" s="559" t="s">
        <v>6433</v>
      </c>
      <c r="B3846" s="560">
        <v>41912</v>
      </c>
      <c r="C3846" s="567"/>
    </row>
    <row r="3847" spans="1:3" ht="13.5">
      <c r="A3847" s="559" t="s">
        <v>6434</v>
      </c>
      <c r="B3847" s="560">
        <v>41912</v>
      </c>
      <c r="C3847" s="567"/>
    </row>
    <row r="3848" spans="1:3" ht="13.5">
      <c r="A3848" s="559" t="s">
        <v>6435</v>
      </c>
      <c r="B3848" s="560">
        <v>41912</v>
      </c>
      <c r="C3848" s="567"/>
    </row>
    <row r="3849" spans="1:3" ht="13.5">
      <c r="A3849" s="559" t="s">
        <v>6436</v>
      </c>
      <c r="B3849" s="560">
        <v>41912</v>
      </c>
      <c r="C3849" s="567"/>
    </row>
    <row r="3850" spans="1:3" ht="13.5">
      <c r="A3850" s="559" t="s">
        <v>6437</v>
      </c>
      <c r="B3850" s="560">
        <v>41912</v>
      </c>
      <c r="C3850" s="567"/>
    </row>
    <row r="3851" spans="1:3" ht="13.5">
      <c r="A3851" s="559" t="s">
        <v>6438</v>
      </c>
      <c r="B3851" s="560">
        <v>41912</v>
      </c>
      <c r="C3851" s="567"/>
    </row>
    <row r="3852" spans="1:3" ht="13.5">
      <c r="A3852" s="559" t="s">
        <v>6439</v>
      </c>
      <c r="B3852" s="560">
        <v>41912</v>
      </c>
      <c r="C3852" s="567"/>
    </row>
    <row r="3853" spans="1:3" ht="13.5">
      <c r="A3853" s="559" t="s">
        <v>6440</v>
      </c>
      <c r="B3853" s="560">
        <v>41912</v>
      </c>
      <c r="C3853" s="567"/>
    </row>
    <row r="3854" spans="1:3" ht="13.5">
      <c r="A3854" s="559" t="s">
        <v>6441</v>
      </c>
      <c r="B3854" s="560">
        <v>41912</v>
      </c>
      <c r="C3854" s="567">
        <v>5</v>
      </c>
    </row>
    <row r="3855" spans="1:3" ht="13.5">
      <c r="A3855" s="559" t="s">
        <v>6442</v>
      </c>
      <c r="B3855" s="560">
        <v>41912</v>
      </c>
      <c r="C3855" s="567"/>
    </row>
    <row r="3856" spans="1:3" ht="13.5">
      <c r="A3856" s="559" t="s">
        <v>6443</v>
      </c>
      <c r="B3856" s="560">
        <v>41912</v>
      </c>
      <c r="C3856" s="567"/>
    </row>
    <row r="3857" spans="1:3" ht="13.5">
      <c r="A3857" s="559" t="s">
        <v>6444</v>
      </c>
      <c r="B3857" s="560">
        <v>41912</v>
      </c>
      <c r="C3857" s="567"/>
    </row>
    <row r="3858" spans="1:3" ht="13.5">
      <c r="A3858" s="559" t="s">
        <v>6445</v>
      </c>
      <c r="B3858" s="560">
        <v>41912</v>
      </c>
      <c r="C3858" s="567"/>
    </row>
    <row r="3859" spans="1:3" ht="13.5">
      <c r="A3859" s="559" t="s">
        <v>6446</v>
      </c>
      <c r="B3859" s="560">
        <v>41912</v>
      </c>
      <c r="C3859" s="567"/>
    </row>
    <row r="3860" spans="1:3" ht="13.5">
      <c r="A3860" s="559" t="s">
        <v>6447</v>
      </c>
      <c r="B3860" s="560">
        <v>41912</v>
      </c>
      <c r="C3860" s="567">
        <v>157</v>
      </c>
    </row>
    <row r="3861" spans="1:3" ht="13.5">
      <c r="A3861" s="559" t="s">
        <v>6448</v>
      </c>
      <c r="B3861" s="560">
        <v>41912</v>
      </c>
      <c r="C3861" s="567">
        <v>50</v>
      </c>
    </row>
    <row r="3862" spans="1:3" ht="13.5">
      <c r="A3862" s="559" t="s">
        <v>6449</v>
      </c>
      <c r="B3862" s="560">
        <v>41912</v>
      </c>
      <c r="C3862" s="567">
        <v>79</v>
      </c>
    </row>
    <row r="3863" spans="1:3" ht="13.5">
      <c r="A3863" s="559" t="s">
        <v>6450</v>
      </c>
      <c r="B3863" s="560">
        <v>41912</v>
      </c>
      <c r="C3863" s="567">
        <v>70</v>
      </c>
    </row>
    <row r="3864" spans="1:3" ht="13.5">
      <c r="A3864" s="559" t="s">
        <v>6451</v>
      </c>
      <c r="B3864" s="560">
        <v>41912</v>
      </c>
      <c r="C3864" s="567">
        <v>45</v>
      </c>
    </row>
    <row r="3865" spans="1:3" ht="13.5">
      <c r="A3865" s="559" t="s">
        <v>6452</v>
      </c>
      <c r="B3865" s="560">
        <v>41912</v>
      </c>
      <c r="C3865" s="567">
        <v>47</v>
      </c>
    </row>
    <row r="3866" spans="1:3" ht="13.5">
      <c r="A3866" s="559" t="s">
        <v>6453</v>
      </c>
      <c r="B3866" s="560">
        <v>41913</v>
      </c>
      <c r="C3866" s="567"/>
    </row>
    <row r="3867" spans="1:3" ht="13.5">
      <c r="A3867" s="559" t="s">
        <v>6454</v>
      </c>
      <c r="B3867" s="560">
        <v>41913</v>
      </c>
      <c r="C3867" s="567"/>
    </row>
    <row r="3868" spans="1:3" ht="13.5">
      <c r="A3868" s="559" t="s">
        <v>6455</v>
      </c>
      <c r="B3868" s="560">
        <v>41913</v>
      </c>
      <c r="C3868" s="567">
        <v>80</v>
      </c>
    </row>
    <row r="3869" spans="1:3" ht="13.5">
      <c r="A3869" s="559" t="s">
        <v>6456</v>
      </c>
      <c r="B3869" s="560">
        <v>41913</v>
      </c>
      <c r="C3869" s="567">
        <v>80</v>
      </c>
    </row>
    <row r="3870" spans="1:3" ht="13.5">
      <c r="A3870" s="559" t="s">
        <v>6457</v>
      </c>
      <c r="B3870" s="560">
        <v>41913</v>
      </c>
      <c r="C3870" s="567"/>
    </row>
    <row r="3871" spans="1:3" ht="13.5">
      <c r="A3871" s="559" t="s">
        <v>6458</v>
      </c>
      <c r="B3871" s="560">
        <v>41913</v>
      </c>
      <c r="C3871" s="567"/>
    </row>
    <row r="3872" spans="1:3" ht="13.5">
      <c r="A3872" s="559" t="s">
        <v>6459</v>
      </c>
      <c r="B3872" s="560">
        <v>41913</v>
      </c>
      <c r="C3872" s="567"/>
    </row>
    <row r="3873" spans="1:3" ht="13.5">
      <c r="A3873" s="559" t="s">
        <v>6460</v>
      </c>
      <c r="B3873" s="560">
        <v>41913</v>
      </c>
      <c r="C3873" s="567"/>
    </row>
    <row r="3874" spans="1:3" ht="13.5">
      <c r="A3874" s="559" t="s">
        <v>6461</v>
      </c>
      <c r="B3874" s="560">
        <v>41913</v>
      </c>
      <c r="C3874" s="567"/>
    </row>
    <row r="3875" spans="1:3" ht="13.5">
      <c r="A3875" s="559" t="s">
        <v>6462</v>
      </c>
      <c r="B3875" s="560">
        <v>41913</v>
      </c>
      <c r="C3875" s="567"/>
    </row>
    <row r="3876" spans="1:3" ht="13.5">
      <c r="A3876" s="559" t="s">
        <v>6463</v>
      </c>
      <c r="B3876" s="560">
        <v>41913</v>
      </c>
      <c r="C3876" s="567"/>
    </row>
    <row r="3877" spans="1:3" ht="13.5">
      <c r="A3877" s="559" t="s">
        <v>6464</v>
      </c>
      <c r="B3877" s="560">
        <v>41913</v>
      </c>
      <c r="C3877" s="567"/>
    </row>
    <row r="3878" spans="1:3" ht="13.5">
      <c r="A3878" s="559" t="s">
        <v>6465</v>
      </c>
      <c r="B3878" s="560">
        <v>41913</v>
      </c>
      <c r="C3878" s="567"/>
    </row>
    <row r="3879" spans="1:3" ht="13.5">
      <c r="A3879" s="559" t="s">
        <v>6466</v>
      </c>
      <c r="B3879" s="560">
        <v>41913</v>
      </c>
      <c r="C3879" s="567">
        <v>79</v>
      </c>
    </row>
    <row r="3880" spans="1:3" ht="13.5">
      <c r="A3880" s="559" t="s">
        <v>6467</v>
      </c>
      <c r="B3880" s="560">
        <v>41913</v>
      </c>
      <c r="C3880" s="567">
        <v>80</v>
      </c>
    </row>
    <row r="3881" spans="1:3" ht="13.5">
      <c r="A3881" s="559" t="s">
        <v>6468</v>
      </c>
      <c r="B3881" s="560">
        <v>41913</v>
      </c>
      <c r="C3881" s="567"/>
    </row>
    <row r="3882" spans="1:3" ht="13.5">
      <c r="A3882" s="559" t="s">
        <v>6469</v>
      </c>
      <c r="B3882" s="560">
        <v>41913</v>
      </c>
      <c r="C3882" s="567"/>
    </row>
    <row r="3883" spans="1:3" ht="13.5">
      <c r="A3883" s="559" t="s">
        <v>6470</v>
      </c>
      <c r="B3883" s="560">
        <v>41913</v>
      </c>
      <c r="C3883" s="567"/>
    </row>
    <row r="3884" spans="1:3" ht="13.5">
      <c r="A3884" s="559" t="s">
        <v>6471</v>
      </c>
      <c r="B3884" s="560">
        <v>41913</v>
      </c>
      <c r="C3884" s="567"/>
    </row>
    <row r="3885" spans="1:3" ht="13.5">
      <c r="A3885" s="559" t="s">
        <v>6472</v>
      </c>
      <c r="B3885" s="560">
        <v>41913</v>
      </c>
      <c r="C3885" s="567"/>
    </row>
    <row r="3886" spans="1:3" ht="13.5">
      <c r="A3886" s="559" t="s">
        <v>6473</v>
      </c>
      <c r="B3886" s="560">
        <v>41913</v>
      </c>
      <c r="C3886" s="567"/>
    </row>
    <row r="3887" spans="1:3" ht="13.5">
      <c r="A3887" s="559" t="s">
        <v>6474</v>
      </c>
      <c r="B3887" s="560">
        <v>41913</v>
      </c>
      <c r="C3887" s="567"/>
    </row>
    <row r="3888" spans="1:3" ht="13.5">
      <c r="A3888" s="559" t="s">
        <v>6475</v>
      </c>
      <c r="B3888" s="560">
        <v>41913</v>
      </c>
      <c r="C3888" s="567"/>
    </row>
    <row r="3889" spans="1:3" ht="13.5">
      <c r="A3889" s="559" t="s">
        <v>6476</v>
      </c>
      <c r="B3889" s="560">
        <v>41913</v>
      </c>
      <c r="C3889" s="567"/>
    </row>
    <row r="3890" spans="1:3" ht="13.5">
      <c r="A3890" s="559" t="s">
        <v>6477</v>
      </c>
      <c r="B3890" s="560">
        <v>41913</v>
      </c>
      <c r="C3890" s="567">
        <v>80</v>
      </c>
    </row>
    <row r="3891" spans="1:3" ht="13.5">
      <c r="A3891" s="559" t="s">
        <v>6478</v>
      </c>
      <c r="B3891" s="560">
        <v>41913</v>
      </c>
      <c r="C3891" s="567">
        <v>80</v>
      </c>
    </row>
    <row r="3892" spans="1:3" ht="13.5">
      <c r="A3892" s="559" t="s">
        <v>6479</v>
      </c>
      <c r="B3892" s="560">
        <v>41913</v>
      </c>
      <c r="C3892" s="567"/>
    </row>
    <row r="3893" spans="1:3" ht="13.5">
      <c r="A3893" s="559" t="s">
        <v>6480</v>
      </c>
      <c r="B3893" s="560">
        <v>41913</v>
      </c>
      <c r="C3893" s="567"/>
    </row>
    <row r="3894" spans="1:3" ht="13.5">
      <c r="A3894" s="559" t="s">
        <v>6481</v>
      </c>
      <c r="B3894" s="560">
        <v>41913</v>
      </c>
      <c r="C3894" s="567"/>
    </row>
    <row r="3895" spans="1:3" ht="13.5">
      <c r="A3895" s="559" t="s">
        <v>6482</v>
      </c>
      <c r="B3895" s="560">
        <v>41913</v>
      </c>
      <c r="C3895" s="567"/>
    </row>
    <row r="3896" spans="1:3" ht="13.5">
      <c r="A3896" s="559" t="s">
        <v>6483</v>
      </c>
      <c r="B3896" s="560">
        <v>41913</v>
      </c>
      <c r="C3896" s="567"/>
    </row>
    <row r="3897" spans="1:3" ht="13.5">
      <c r="A3897" s="559" t="s">
        <v>6484</v>
      </c>
      <c r="B3897" s="560">
        <v>41913</v>
      </c>
      <c r="C3897" s="567"/>
    </row>
    <row r="3898" spans="1:3" ht="13.5">
      <c r="A3898" s="559" t="s">
        <v>6485</v>
      </c>
      <c r="B3898" s="560">
        <v>41913</v>
      </c>
      <c r="C3898" s="567"/>
    </row>
    <row r="3899" spans="1:3" ht="13.5">
      <c r="A3899" s="559" t="s">
        <v>6486</v>
      </c>
      <c r="B3899" s="560">
        <v>41913</v>
      </c>
      <c r="C3899" s="567">
        <v>150</v>
      </c>
    </row>
    <row r="3900" spans="1:3" ht="13.5">
      <c r="A3900" s="559" t="s">
        <v>6487</v>
      </c>
      <c r="B3900" s="560">
        <v>41913</v>
      </c>
      <c r="C3900" s="567"/>
    </row>
    <row r="3901" spans="1:3" ht="13.5">
      <c r="A3901" s="559" t="s">
        <v>6488</v>
      </c>
      <c r="B3901" s="560">
        <v>41913</v>
      </c>
      <c r="C3901" s="567"/>
    </row>
    <row r="3902" spans="1:3" ht="13.5">
      <c r="A3902" s="559" t="s">
        <v>6489</v>
      </c>
      <c r="B3902" s="560">
        <v>41913</v>
      </c>
      <c r="C3902" s="567"/>
    </row>
    <row r="3903" spans="1:3" ht="13.5">
      <c r="A3903" s="559" t="s">
        <v>6490</v>
      </c>
      <c r="B3903" s="560">
        <v>41913</v>
      </c>
      <c r="C3903" s="567"/>
    </row>
    <row r="3904" spans="1:3" ht="13.5">
      <c r="A3904" s="559" t="s">
        <v>6491</v>
      </c>
      <c r="B3904" s="560">
        <v>41913</v>
      </c>
      <c r="C3904" s="567"/>
    </row>
    <row r="3905" spans="1:3" ht="13.5">
      <c r="A3905" s="559" t="s">
        <v>6492</v>
      </c>
      <c r="B3905" s="560">
        <v>41913</v>
      </c>
      <c r="C3905" s="567"/>
    </row>
    <row r="3906" spans="1:3" ht="13.5">
      <c r="A3906" s="559" t="s">
        <v>6493</v>
      </c>
      <c r="B3906" s="560">
        <v>41913</v>
      </c>
      <c r="C3906" s="567"/>
    </row>
    <row r="3907" spans="1:3" ht="13.5">
      <c r="A3907" s="559" t="s">
        <v>6494</v>
      </c>
      <c r="B3907" s="560">
        <v>41913</v>
      </c>
      <c r="C3907" s="567"/>
    </row>
    <row r="3908" spans="1:3" ht="13.5">
      <c r="A3908" s="559" t="s">
        <v>6495</v>
      </c>
      <c r="B3908" s="560">
        <v>41913</v>
      </c>
      <c r="C3908" s="567"/>
    </row>
    <row r="3909" spans="1:3" ht="13.5">
      <c r="A3909" s="559" t="s">
        <v>6496</v>
      </c>
      <c r="B3909" s="560">
        <v>41913</v>
      </c>
      <c r="C3909" s="567"/>
    </row>
    <row r="3910" spans="1:3" ht="13.5">
      <c r="A3910" s="559" t="s">
        <v>6497</v>
      </c>
      <c r="B3910" s="560">
        <v>41913</v>
      </c>
      <c r="C3910" s="567">
        <v>199</v>
      </c>
    </row>
    <row r="3911" spans="1:3" ht="13.5">
      <c r="A3911" s="559" t="s">
        <v>6498</v>
      </c>
      <c r="B3911" s="560">
        <v>41913</v>
      </c>
      <c r="C3911" s="567"/>
    </row>
    <row r="3912" spans="1:3" ht="13.5">
      <c r="A3912" s="559" t="s">
        <v>6499</v>
      </c>
      <c r="B3912" s="560">
        <v>41913</v>
      </c>
      <c r="C3912" s="567"/>
    </row>
    <row r="3913" spans="1:3" ht="13.5">
      <c r="A3913" s="559" t="s">
        <v>6500</v>
      </c>
      <c r="B3913" s="560">
        <v>41913</v>
      </c>
      <c r="C3913" s="567"/>
    </row>
    <row r="3914" spans="1:3" ht="13.5">
      <c r="A3914" s="559" t="s">
        <v>6501</v>
      </c>
      <c r="B3914" s="560">
        <v>41913</v>
      </c>
      <c r="C3914" s="567"/>
    </row>
    <row r="3915" spans="1:3" ht="13.5">
      <c r="A3915" s="559" t="s">
        <v>6502</v>
      </c>
      <c r="B3915" s="560">
        <v>41913</v>
      </c>
      <c r="C3915" s="567"/>
    </row>
    <row r="3916" spans="1:3" ht="13.5">
      <c r="A3916" s="559" t="s">
        <v>6503</v>
      </c>
      <c r="B3916" s="560">
        <v>41913</v>
      </c>
      <c r="C3916" s="567"/>
    </row>
    <row r="3917" spans="1:3" ht="13.5">
      <c r="A3917" s="559" t="s">
        <v>6504</v>
      </c>
      <c r="B3917" s="560">
        <v>41913</v>
      </c>
      <c r="C3917" s="567"/>
    </row>
    <row r="3918" spans="1:3" ht="13.5">
      <c r="A3918" s="559" t="s">
        <v>6505</v>
      </c>
      <c r="B3918" s="560">
        <v>41913</v>
      </c>
      <c r="C3918" s="567"/>
    </row>
    <row r="3919" spans="1:3" ht="13.5">
      <c r="A3919" s="559" t="s">
        <v>6506</v>
      </c>
      <c r="B3919" s="560">
        <v>41913</v>
      </c>
      <c r="C3919" s="567"/>
    </row>
    <row r="3920" spans="1:3" ht="13.5">
      <c r="A3920" s="559" t="s">
        <v>6507</v>
      </c>
      <c r="B3920" s="560">
        <v>41913</v>
      </c>
      <c r="C3920" s="567"/>
    </row>
    <row r="3921" spans="1:3" ht="13.5">
      <c r="A3921" s="559" t="s">
        <v>6508</v>
      </c>
      <c r="B3921" s="560">
        <v>41913</v>
      </c>
      <c r="C3921" s="567">
        <v>200</v>
      </c>
    </row>
    <row r="3922" spans="1:3" ht="13.5">
      <c r="A3922" s="559" t="s">
        <v>6509</v>
      </c>
      <c r="B3922" s="560">
        <v>41913</v>
      </c>
      <c r="C3922" s="567"/>
    </row>
    <row r="3923" spans="1:3" ht="13.5">
      <c r="A3923" s="559" t="s">
        <v>6510</v>
      </c>
      <c r="B3923" s="560">
        <v>41913</v>
      </c>
      <c r="C3923" s="567"/>
    </row>
    <row r="3924" spans="1:3" ht="13.5">
      <c r="A3924" s="559" t="s">
        <v>6511</v>
      </c>
      <c r="B3924" s="560">
        <v>41913</v>
      </c>
      <c r="C3924" s="567"/>
    </row>
    <row r="3925" spans="1:3" ht="13.5">
      <c r="A3925" s="559" t="s">
        <v>6512</v>
      </c>
      <c r="B3925" s="560">
        <v>41913</v>
      </c>
      <c r="C3925" s="567"/>
    </row>
    <row r="3926" spans="1:3" ht="13.5">
      <c r="A3926" s="559" t="s">
        <v>6513</v>
      </c>
      <c r="B3926" s="560">
        <v>41913</v>
      </c>
      <c r="C3926" s="567"/>
    </row>
    <row r="3927" spans="1:3" ht="13.5">
      <c r="A3927" s="559" t="s">
        <v>6514</v>
      </c>
      <c r="B3927" s="560">
        <v>41913</v>
      </c>
      <c r="C3927" s="567"/>
    </row>
    <row r="3928" spans="1:3" ht="13.5">
      <c r="A3928" s="559" t="s">
        <v>6515</v>
      </c>
      <c r="B3928" s="560">
        <v>41913</v>
      </c>
      <c r="C3928" s="567"/>
    </row>
    <row r="3929" spans="1:3" ht="13.5">
      <c r="A3929" s="559" t="s">
        <v>6516</v>
      </c>
      <c r="B3929" s="560">
        <v>41913</v>
      </c>
      <c r="C3929" s="567"/>
    </row>
    <row r="3930" spans="1:3" ht="13.5">
      <c r="A3930" s="559" t="s">
        <v>6517</v>
      </c>
      <c r="B3930" s="560">
        <v>41913</v>
      </c>
      <c r="C3930" s="567"/>
    </row>
    <row r="3931" spans="1:3" ht="13.5">
      <c r="A3931" s="559" t="s">
        <v>6518</v>
      </c>
      <c r="B3931" s="560">
        <v>41913</v>
      </c>
      <c r="C3931" s="567"/>
    </row>
    <row r="3932" spans="1:3" ht="13.5">
      <c r="A3932" s="559" t="s">
        <v>6519</v>
      </c>
      <c r="B3932" s="560">
        <v>41913</v>
      </c>
      <c r="C3932" s="567">
        <v>200</v>
      </c>
    </row>
    <row r="3933" spans="1:3" ht="13.5">
      <c r="A3933" s="559" t="s">
        <v>6520</v>
      </c>
      <c r="B3933" s="560">
        <v>41913</v>
      </c>
      <c r="C3933" s="567"/>
    </row>
    <row r="3934" spans="1:3" ht="13.5">
      <c r="A3934" s="559" t="s">
        <v>6521</v>
      </c>
      <c r="B3934" s="560">
        <v>41913</v>
      </c>
      <c r="C3934" s="567"/>
    </row>
    <row r="3935" spans="1:3" ht="13.5">
      <c r="A3935" s="559" t="s">
        <v>6522</v>
      </c>
      <c r="B3935" s="560">
        <v>41913</v>
      </c>
      <c r="C3935" s="567"/>
    </row>
    <row r="3936" spans="1:3" ht="13.5">
      <c r="A3936" s="559" t="s">
        <v>6523</v>
      </c>
      <c r="B3936" s="560">
        <v>41913</v>
      </c>
      <c r="C3936" s="567"/>
    </row>
    <row r="3937" spans="1:3" ht="13.5">
      <c r="A3937" s="559" t="s">
        <v>6524</v>
      </c>
      <c r="B3937" s="560">
        <v>41913</v>
      </c>
      <c r="C3937" s="567"/>
    </row>
    <row r="3938" spans="1:3" ht="13.5">
      <c r="A3938" s="559" t="s">
        <v>6525</v>
      </c>
      <c r="B3938" s="560">
        <v>41913</v>
      </c>
      <c r="C3938" s="567"/>
    </row>
    <row r="3939" spans="1:3" ht="13.5">
      <c r="A3939" s="559" t="s">
        <v>6526</v>
      </c>
      <c r="B3939" s="560">
        <v>41913</v>
      </c>
      <c r="C3939" s="567"/>
    </row>
    <row r="3940" spans="1:3" ht="13.5">
      <c r="A3940" s="559" t="s">
        <v>6527</v>
      </c>
      <c r="B3940" s="560">
        <v>41913</v>
      </c>
      <c r="C3940" s="567"/>
    </row>
    <row r="3941" spans="1:3" ht="13.5">
      <c r="A3941" s="559" t="s">
        <v>6528</v>
      </c>
      <c r="B3941" s="560">
        <v>41913</v>
      </c>
      <c r="C3941" s="567"/>
    </row>
    <row r="3942" spans="1:3" ht="13.5">
      <c r="A3942" s="559" t="s">
        <v>6529</v>
      </c>
      <c r="B3942" s="560">
        <v>41913</v>
      </c>
      <c r="C3942" s="567"/>
    </row>
    <row r="3943" spans="1:3" ht="13.5">
      <c r="A3943" s="559" t="s">
        <v>6530</v>
      </c>
      <c r="B3943" s="560">
        <v>41913</v>
      </c>
      <c r="C3943" s="567">
        <v>248</v>
      </c>
    </row>
    <row r="3944" spans="1:3" ht="13.5">
      <c r="A3944" s="559" t="s">
        <v>6531</v>
      </c>
      <c r="B3944" s="560">
        <v>41913</v>
      </c>
      <c r="C3944" s="567"/>
    </row>
    <row r="3945" spans="1:3" ht="13.5">
      <c r="A3945" s="559" t="s">
        <v>6532</v>
      </c>
      <c r="B3945" s="560">
        <v>41913</v>
      </c>
      <c r="C3945" s="567"/>
    </row>
    <row r="3946" spans="1:3" ht="13.5">
      <c r="A3946" s="559" t="s">
        <v>6533</v>
      </c>
      <c r="B3946" s="560">
        <v>41913</v>
      </c>
      <c r="C3946" s="567"/>
    </row>
    <row r="3947" spans="1:3" ht="13.5">
      <c r="A3947" s="559" t="s">
        <v>6534</v>
      </c>
      <c r="B3947" s="560">
        <v>41913</v>
      </c>
      <c r="C3947" s="567"/>
    </row>
    <row r="3948" spans="1:3" ht="13.5">
      <c r="A3948" s="559" t="s">
        <v>6535</v>
      </c>
      <c r="B3948" s="560">
        <v>41913</v>
      </c>
      <c r="C3948" s="567"/>
    </row>
    <row r="3949" spans="1:3" ht="13.5">
      <c r="A3949" s="559" t="s">
        <v>6536</v>
      </c>
      <c r="B3949" s="560">
        <v>41913</v>
      </c>
      <c r="C3949" s="567"/>
    </row>
    <row r="3950" spans="1:3" ht="13.5">
      <c r="A3950" s="559" t="s">
        <v>6537</v>
      </c>
      <c r="B3950" s="560">
        <v>41913</v>
      </c>
      <c r="C3950" s="567"/>
    </row>
    <row r="3951" spans="1:3" ht="13.5">
      <c r="A3951" s="559" t="s">
        <v>6538</v>
      </c>
      <c r="B3951" s="560">
        <v>41913</v>
      </c>
      <c r="C3951" s="567"/>
    </row>
    <row r="3952" spans="1:3" ht="13.5">
      <c r="A3952" s="559" t="s">
        <v>6539</v>
      </c>
      <c r="B3952" s="560">
        <v>41913</v>
      </c>
      <c r="C3952" s="567"/>
    </row>
    <row r="3953" spans="1:3" ht="13.5">
      <c r="A3953" s="559" t="s">
        <v>6540</v>
      </c>
      <c r="B3953" s="560">
        <v>41913</v>
      </c>
      <c r="C3953" s="567"/>
    </row>
    <row r="3954" spans="1:3" ht="13.5">
      <c r="A3954" s="559" t="s">
        <v>6541</v>
      </c>
      <c r="B3954" s="560">
        <v>41913</v>
      </c>
      <c r="C3954" s="567">
        <v>250</v>
      </c>
    </row>
    <row r="3955" spans="1:3" ht="13.5">
      <c r="A3955" s="559" t="s">
        <v>6542</v>
      </c>
      <c r="B3955" s="560">
        <v>41913</v>
      </c>
      <c r="C3955" s="567"/>
    </row>
    <row r="3956" spans="1:3" ht="13.5">
      <c r="A3956" s="559" t="s">
        <v>6543</v>
      </c>
      <c r="B3956" s="560">
        <v>41913</v>
      </c>
      <c r="C3956" s="567"/>
    </row>
    <row r="3957" spans="1:3" ht="13.5">
      <c r="A3957" s="559" t="s">
        <v>6544</v>
      </c>
      <c r="B3957" s="560">
        <v>41913</v>
      </c>
      <c r="C3957" s="567"/>
    </row>
    <row r="3958" spans="1:3" ht="13.5">
      <c r="A3958" s="559" t="s">
        <v>6545</v>
      </c>
      <c r="B3958" s="560">
        <v>41913</v>
      </c>
      <c r="C3958" s="567"/>
    </row>
    <row r="3959" spans="1:3" ht="13.5">
      <c r="A3959" s="559" t="s">
        <v>6546</v>
      </c>
      <c r="B3959" s="560">
        <v>41913</v>
      </c>
      <c r="C3959" s="567"/>
    </row>
    <row r="3960" spans="1:3" ht="13.5">
      <c r="A3960" s="559" t="s">
        <v>6547</v>
      </c>
      <c r="B3960" s="560">
        <v>41913</v>
      </c>
      <c r="C3960" s="567"/>
    </row>
    <row r="3961" spans="1:3" ht="13.5">
      <c r="A3961" s="559" t="s">
        <v>6548</v>
      </c>
      <c r="B3961" s="560">
        <v>41913</v>
      </c>
      <c r="C3961" s="567"/>
    </row>
    <row r="3962" spans="1:3" ht="13.5">
      <c r="A3962" s="559" t="s">
        <v>6549</v>
      </c>
      <c r="B3962" s="560">
        <v>41913</v>
      </c>
      <c r="C3962" s="567"/>
    </row>
    <row r="3963" spans="1:3" ht="13.5">
      <c r="A3963" s="559" t="s">
        <v>6550</v>
      </c>
      <c r="B3963" s="560">
        <v>41913</v>
      </c>
      <c r="C3963" s="567"/>
    </row>
    <row r="3964" spans="1:3" ht="13.5">
      <c r="A3964" s="559" t="s">
        <v>6551</v>
      </c>
      <c r="B3964" s="560">
        <v>41913</v>
      </c>
      <c r="C3964" s="567"/>
    </row>
    <row r="3965" spans="1:3" ht="13.5">
      <c r="A3965" s="559" t="s">
        <v>6552</v>
      </c>
      <c r="B3965" s="560">
        <v>41913</v>
      </c>
      <c r="C3965" s="567">
        <v>196</v>
      </c>
    </row>
    <row r="3966" spans="1:3" ht="13.5">
      <c r="A3966" s="559" t="s">
        <v>6553</v>
      </c>
      <c r="B3966" s="560">
        <v>41913</v>
      </c>
      <c r="C3966" s="567"/>
    </row>
    <row r="3967" spans="1:3" ht="13.5">
      <c r="A3967" s="559" t="s">
        <v>6554</v>
      </c>
      <c r="B3967" s="560">
        <v>41913</v>
      </c>
      <c r="C3967" s="567"/>
    </row>
    <row r="3968" spans="1:3" ht="13.5">
      <c r="A3968" s="559" t="s">
        <v>6555</v>
      </c>
      <c r="B3968" s="560">
        <v>41913</v>
      </c>
      <c r="C3968" s="567"/>
    </row>
    <row r="3969" spans="1:3" ht="13.5">
      <c r="A3969" s="559" t="s">
        <v>6556</v>
      </c>
      <c r="B3969" s="560">
        <v>41913</v>
      </c>
      <c r="C3969" s="567"/>
    </row>
    <row r="3970" spans="1:3" ht="13.5">
      <c r="A3970" s="559" t="s">
        <v>6557</v>
      </c>
      <c r="B3970" s="560">
        <v>41913</v>
      </c>
      <c r="C3970" s="567"/>
    </row>
    <row r="3971" spans="1:3" ht="13.5">
      <c r="A3971" s="559" t="s">
        <v>6558</v>
      </c>
      <c r="B3971" s="560">
        <v>41913</v>
      </c>
      <c r="C3971" s="567"/>
    </row>
    <row r="3972" spans="1:3" ht="13.5">
      <c r="A3972" s="559" t="s">
        <v>6559</v>
      </c>
      <c r="B3972" s="560">
        <v>41913</v>
      </c>
      <c r="C3972" s="567"/>
    </row>
    <row r="3973" spans="1:3" ht="13.5">
      <c r="A3973" s="559" t="s">
        <v>6560</v>
      </c>
      <c r="B3973" s="560">
        <v>41913</v>
      </c>
      <c r="C3973" s="567"/>
    </row>
    <row r="3974" spans="1:3" ht="13.5">
      <c r="A3974" s="559" t="s">
        <v>6561</v>
      </c>
      <c r="B3974" s="560">
        <v>41913</v>
      </c>
      <c r="C3974" s="567"/>
    </row>
    <row r="3975" spans="1:3" ht="13.5">
      <c r="A3975" s="559" t="s">
        <v>6562</v>
      </c>
      <c r="B3975" s="560">
        <v>41913</v>
      </c>
      <c r="C3975" s="567"/>
    </row>
    <row r="3976" spans="1:3" ht="13.5">
      <c r="A3976" s="559" t="s">
        <v>6563</v>
      </c>
      <c r="B3976" s="560">
        <v>41913</v>
      </c>
      <c r="C3976" s="567"/>
    </row>
    <row r="3977" spans="1:3" ht="13.5">
      <c r="A3977" s="559" t="s">
        <v>6564</v>
      </c>
      <c r="B3977" s="560">
        <v>41913</v>
      </c>
      <c r="C3977" s="567">
        <v>149</v>
      </c>
    </row>
    <row r="3978" spans="1:3" ht="13.5">
      <c r="A3978" s="559" t="s">
        <v>6565</v>
      </c>
      <c r="B3978" s="560">
        <v>41913</v>
      </c>
      <c r="C3978" s="567">
        <v>150</v>
      </c>
    </row>
    <row r="3979" spans="1:3" ht="13.5">
      <c r="A3979" s="559" t="s">
        <v>6566</v>
      </c>
      <c r="B3979" s="560">
        <v>41913</v>
      </c>
      <c r="C3979" s="567">
        <v>100</v>
      </c>
    </row>
    <row r="3980" spans="1:3" ht="13.5">
      <c r="A3980" s="559" t="s">
        <v>6567</v>
      </c>
      <c r="B3980" s="560">
        <v>41913</v>
      </c>
      <c r="C3980" s="567"/>
    </row>
    <row r="3981" spans="1:3" ht="13.5">
      <c r="A3981" s="559" t="s">
        <v>6568</v>
      </c>
      <c r="B3981" s="560">
        <v>41913</v>
      </c>
      <c r="C3981" s="567"/>
    </row>
    <row r="3982" spans="1:3" ht="13.5">
      <c r="A3982" s="559" t="s">
        <v>6569</v>
      </c>
      <c r="B3982" s="560">
        <v>41913</v>
      </c>
      <c r="C3982" s="567"/>
    </row>
    <row r="3983" spans="1:3" ht="13.5">
      <c r="A3983" s="559" t="s">
        <v>6570</v>
      </c>
      <c r="B3983" s="560">
        <v>41913</v>
      </c>
      <c r="C3983" s="567"/>
    </row>
    <row r="3984" spans="1:3" ht="13.5">
      <c r="A3984" s="559" t="s">
        <v>6571</v>
      </c>
      <c r="B3984" s="560">
        <v>41913</v>
      </c>
      <c r="C3984" s="567"/>
    </row>
    <row r="3985" spans="1:3" ht="13.5">
      <c r="A3985" s="559" t="s">
        <v>6572</v>
      </c>
      <c r="B3985" s="560">
        <v>41913</v>
      </c>
      <c r="C3985" s="567"/>
    </row>
    <row r="3986" spans="1:3" ht="13.5">
      <c r="A3986" s="559" t="s">
        <v>6573</v>
      </c>
      <c r="B3986" s="560">
        <v>41913</v>
      </c>
      <c r="C3986" s="567"/>
    </row>
    <row r="3987" spans="1:3" ht="13.5">
      <c r="A3987" s="559" t="s">
        <v>6574</v>
      </c>
      <c r="B3987" s="560">
        <v>41913</v>
      </c>
      <c r="C3987" s="567"/>
    </row>
    <row r="3988" spans="1:3" ht="13.5">
      <c r="A3988" s="559" t="s">
        <v>6575</v>
      </c>
      <c r="B3988" s="560">
        <v>41913</v>
      </c>
      <c r="C3988" s="567">
        <v>200</v>
      </c>
    </row>
    <row r="3989" spans="1:3" ht="13.5">
      <c r="A3989" s="559" t="s">
        <v>6576</v>
      </c>
      <c r="B3989" s="560">
        <v>41913</v>
      </c>
      <c r="C3989" s="567">
        <v>150</v>
      </c>
    </row>
    <row r="3990" spans="1:3" ht="13.5">
      <c r="A3990" s="559" t="s">
        <v>6577</v>
      </c>
      <c r="B3990" s="560">
        <v>41913</v>
      </c>
      <c r="C3990" s="567">
        <v>100</v>
      </c>
    </row>
    <row r="3991" spans="1:3" ht="13.5">
      <c r="A3991" s="559" t="s">
        <v>6578</v>
      </c>
      <c r="B3991" s="560">
        <v>41913</v>
      </c>
      <c r="C3991" s="567"/>
    </row>
    <row r="3992" spans="1:3" ht="13.5">
      <c r="A3992" s="559" t="s">
        <v>6579</v>
      </c>
      <c r="B3992" s="560">
        <v>41913</v>
      </c>
      <c r="C3992" s="567"/>
    </row>
    <row r="3993" spans="1:3" ht="13.5">
      <c r="A3993" s="559" t="s">
        <v>6580</v>
      </c>
      <c r="B3993" s="560">
        <v>41913</v>
      </c>
      <c r="C3993" s="567"/>
    </row>
    <row r="3994" spans="1:3" ht="13.5">
      <c r="A3994" s="559" t="s">
        <v>6581</v>
      </c>
      <c r="B3994" s="560">
        <v>41913</v>
      </c>
      <c r="C3994" s="567"/>
    </row>
    <row r="3995" spans="1:3" ht="13.5">
      <c r="A3995" s="559" t="s">
        <v>6582</v>
      </c>
      <c r="B3995" s="560">
        <v>41913</v>
      </c>
      <c r="C3995" s="567"/>
    </row>
    <row r="3996" spans="1:3" ht="13.5">
      <c r="A3996" s="559" t="s">
        <v>6583</v>
      </c>
      <c r="B3996" s="560">
        <v>41913</v>
      </c>
      <c r="C3996" s="567"/>
    </row>
    <row r="3997" spans="1:3" ht="13.5">
      <c r="A3997" s="559" t="s">
        <v>6584</v>
      </c>
      <c r="B3997" s="560">
        <v>41913</v>
      </c>
      <c r="C3997" s="567"/>
    </row>
    <row r="3998" spans="1:3" ht="13.5">
      <c r="A3998" s="559" t="s">
        <v>6585</v>
      </c>
      <c r="B3998" s="560">
        <v>41913</v>
      </c>
      <c r="C3998" s="567">
        <v>180</v>
      </c>
    </row>
    <row r="3999" spans="1:3" ht="13.5">
      <c r="A3999" s="559" t="s">
        <v>6586</v>
      </c>
      <c r="B3999" s="560">
        <v>41913</v>
      </c>
      <c r="C3999" s="567"/>
    </row>
    <row r="4000" spans="1:3" ht="13.5">
      <c r="A4000" s="559" t="s">
        <v>6587</v>
      </c>
      <c r="B4000" s="560">
        <v>41913</v>
      </c>
      <c r="C4000" s="567"/>
    </row>
    <row r="4001" spans="1:3" ht="13.5">
      <c r="A4001" s="559" t="s">
        <v>6588</v>
      </c>
      <c r="B4001" s="560">
        <v>41913</v>
      </c>
      <c r="C4001" s="567"/>
    </row>
    <row r="4002" spans="1:3" ht="13.5">
      <c r="A4002" s="559" t="s">
        <v>6589</v>
      </c>
      <c r="B4002" s="560">
        <v>41913</v>
      </c>
      <c r="C4002" s="567"/>
    </row>
    <row r="4003" spans="1:3" ht="13.5">
      <c r="A4003" s="559" t="s">
        <v>6590</v>
      </c>
      <c r="B4003" s="560">
        <v>41913</v>
      </c>
      <c r="C4003" s="567"/>
    </row>
    <row r="4004" spans="1:3" ht="13.5">
      <c r="A4004" s="559" t="s">
        <v>6591</v>
      </c>
      <c r="B4004" s="560">
        <v>41913</v>
      </c>
      <c r="C4004" s="567"/>
    </row>
    <row r="4005" spans="1:3" ht="13.5">
      <c r="A4005" s="559" t="s">
        <v>6592</v>
      </c>
      <c r="B4005" s="560">
        <v>41913</v>
      </c>
      <c r="C4005" s="567"/>
    </row>
    <row r="4006" spans="1:3" ht="13.5">
      <c r="A4006" s="559" t="s">
        <v>6593</v>
      </c>
      <c r="B4006" s="560">
        <v>41913</v>
      </c>
      <c r="C4006" s="567"/>
    </row>
    <row r="4007" spans="1:3" ht="13.5">
      <c r="A4007" s="559" t="s">
        <v>6594</v>
      </c>
      <c r="B4007" s="560">
        <v>41913</v>
      </c>
      <c r="C4007" s="567"/>
    </row>
    <row r="4008" spans="1:3" ht="13.5">
      <c r="A4008" s="559" t="s">
        <v>6595</v>
      </c>
      <c r="B4008" s="560">
        <v>41913</v>
      </c>
      <c r="C4008" s="567"/>
    </row>
    <row r="4009" spans="1:3" ht="13.5">
      <c r="A4009" s="559" t="s">
        <v>6596</v>
      </c>
      <c r="B4009" s="560">
        <v>41913</v>
      </c>
      <c r="C4009" s="567">
        <v>179</v>
      </c>
    </row>
    <row r="4010" spans="1:3" ht="13.5">
      <c r="A4010" s="559" t="s">
        <v>6597</v>
      </c>
      <c r="B4010" s="560">
        <v>41913</v>
      </c>
      <c r="C4010" s="567"/>
    </row>
    <row r="4011" spans="1:3" ht="13.5">
      <c r="A4011" s="559" t="s">
        <v>6598</v>
      </c>
      <c r="B4011" s="560">
        <v>41913</v>
      </c>
      <c r="C4011" s="567"/>
    </row>
    <row r="4012" spans="1:3" ht="13.5">
      <c r="A4012" s="559" t="s">
        <v>6599</v>
      </c>
      <c r="B4012" s="560">
        <v>41913</v>
      </c>
      <c r="C4012" s="567"/>
    </row>
    <row r="4013" spans="1:3" ht="13.5">
      <c r="A4013" s="559" t="s">
        <v>6600</v>
      </c>
      <c r="B4013" s="560">
        <v>41913</v>
      </c>
      <c r="C4013" s="567"/>
    </row>
    <row r="4014" spans="1:3" ht="13.5">
      <c r="A4014" s="559" t="s">
        <v>6601</v>
      </c>
      <c r="B4014" s="560">
        <v>41913</v>
      </c>
      <c r="C4014" s="567"/>
    </row>
    <row r="4015" spans="1:3" ht="13.5">
      <c r="A4015" s="559" t="s">
        <v>6602</v>
      </c>
      <c r="B4015" s="560">
        <v>41913</v>
      </c>
      <c r="C4015" s="567"/>
    </row>
    <row r="4016" spans="1:3" ht="13.5">
      <c r="A4016" s="559" t="s">
        <v>6603</v>
      </c>
      <c r="B4016" s="560">
        <v>41913</v>
      </c>
      <c r="C4016" s="567"/>
    </row>
    <row r="4017" spans="1:3" ht="13.5">
      <c r="A4017" s="559" t="s">
        <v>6604</v>
      </c>
      <c r="B4017" s="560">
        <v>41913</v>
      </c>
      <c r="C4017" s="567"/>
    </row>
    <row r="4018" spans="1:3" ht="13.5">
      <c r="A4018" s="559" t="s">
        <v>6605</v>
      </c>
      <c r="B4018" s="560">
        <v>41913</v>
      </c>
      <c r="C4018" s="567"/>
    </row>
    <row r="4019" spans="1:3" ht="13.5">
      <c r="A4019" s="559" t="s">
        <v>6606</v>
      </c>
      <c r="B4019" s="560">
        <v>41913</v>
      </c>
      <c r="C4019" s="567"/>
    </row>
    <row r="4020" spans="1:3" ht="13.5">
      <c r="A4020" s="559" t="s">
        <v>6607</v>
      </c>
      <c r="B4020" s="560">
        <v>41913</v>
      </c>
      <c r="C4020" s="567">
        <v>150</v>
      </c>
    </row>
    <row r="4021" spans="1:3" ht="13.5">
      <c r="A4021" s="559" t="s">
        <v>6608</v>
      </c>
      <c r="B4021" s="560">
        <v>41913</v>
      </c>
      <c r="C4021" s="567"/>
    </row>
    <row r="4022" spans="1:3" ht="13.5">
      <c r="A4022" s="559" t="s">
        <v>6609</v>
      </c>
      <c r="B4022" s="560">
        <v>41913</v>
      </c>
      <c r="C4022" s="567"/>
    </row>
    <row r="4023" spans="1:3" ht="13.5">
      <c r="A4023" s="559" t="s">
        <v>6610</v>
      </c>
      <c r="B4023" s="560">
        <v>41913</v>
      </c>
      <c r="C4023" s="567"/>
    </row>
    <row r="4024" spans="1:3" ht="13.5">
      <c r="A4024" s="559" t="s">
        <v>6611</v>
      </c>
      <c r="B4024" s="560">
        <v>41913</v>
      </c>
      <c r="C4024" s="567"/>
    </row>
    <row r="4025" spans="1:3" ht="13.5">
      <c r="A4025" s="559" t="s">
        <v>6612</v>
      </c>
      <c r="B4025" s="560">
        <v>41913</v>
      </c>
      <c r="C4025" s="567"/>
    </row>
    <row r="4026" spans="1:3" ht="13.5">
      <c r="A4026" s="559" t="s">
        <v>6613</v>
      </c>
      <c r="B4026" s="560">
        <v>41913</v>
      </c>
      <c r="C4026" s="567"/>
    </row>
    <row r="4027" spans="1:3" ht="13.5">
      <c r="A4027" s="559" t="s">
        <v>6614</v>
      </c>
      <c r="B4027" s="560">
        <v>41913</v>
      </c>
      <c r="C4027" s="567"/>
    </row>
    <row r="4028" spans="1:3" ht="13.5">
      <c r="A4028" s="559" t="s">
        <v>6615</v>
      </c>
      <c r="B4028" s="560">
        <v>41913</v>
      </c>
      <c r="C4028" s="567"/>
    </row>
    <row r="4029" spans="1:3" ht="13.5">
      <c r="A4029" s="559" t="s">
        <v>6616</v>
      </c>
      <c r="B4029" s="560">
        <v>41913</v>
      </c>
      <c r="C4029" s="567"/>
    </row>
    <row r="4030" spans="1:3" ht="13.5">
      <c r="A4030" s="559" t="s">
        <v>6617</v>
      </c>
      <c r="B4030" s="560">
        <v>41913</v>
      </c>
      <c r="C4030" s="567"/>
    </row>
    <row r="4031" spans="1:3" ht="13.5">
      <c r="A4031" s="559" t="s">
        <v>6618</v>
      </c>
      <c r="B4031" s="560">
        <v>41913</v>
      </c>
      <c r="C4031" s="567">
        <v>150</v>
      </c>
    </row>
    <row r="4032" spans="1:3" ht="13.5">
      <c r="A4032" s="559" t="s">
        <v>6619</v>
      </c>
      <c r="B4032" s="560">
        <v>41913</v>
      </c>
      <c r="C4032" s="567"/>
    </row>
    <row r="4033" spans="1:3" ht="13.5">
      <c r="A4033" s="559" t="s">
        <v>6620</v>
      </c>
      <c r="B4033" s="560">
        <v>41913</v>
      </c>
      <c r="C4033" s="567"/>
    </row>
    <row r="4034" spans="1:3" ht="13.5">
      <c r="A4034" s="559" t="s">
        <v>6621</v>
      </c>
      <c r="B4034" s="560">
        <v>41913</v>
      </c>
      <c r="C4034" s="567"/>
    </row>
    <row r="4035" spans="1:3" ht="13.5">
      <c r="A4035" s="559" t="s">
        <v>6622</v>
      </c>
      <c r="B4035" s="560">
        <v>41913</v>
      </c>
      <c r="C4035" s="567"/>
    </row>
    <row r="4036" spans="1:3" ht="13.5">
      <c r="A4036" s="559" t="s">
        <v>6623</v>
      </c>
      <c r="B4036" s="560">
        <v>41913</v>
      </c>
      <c r="C4036" s="567"/>
    </row>
    <row r="4037" spans="1:3" ht="13.5">
      <c r="A4037" s="559" t="s">
        <v>6624</v>
      </c>
      <c r="B4037" s="560">
        <v>41913</v>
      </c>
      <c r="C4037" s="567"/>
    </row>
    <row r="4038" spans="1:3" ht="13.5">
      <c r="A4038" s="559" t="s">
        <v>6625</v>
      </c>
      <c r="B4038" s="560">
        <v>41913</v>
      </c>
      <c r="C4038" s="567"/>
    </row>
    <row r="4039" spans="1:3" ht="13.5">
      <c r="A4039" s="559" t="s">
        <v>6626</v>
      </c>
      <c r="B4039" s="560">
        <v>41913</v>
      </c>
      <c r="C4039" s="567"/>
    </row>
    <row r="4040" spans="1:3" ht="13.5">
      <c r="A4040" s="559" t="s">
        <v>6627</v>
      </c>
      <c r="B4040" s="560">
        <v>41913</v>
      </c>
      <c r="C4040" s="567"/>
    </row>
    <row r="4041" spans="1:3" ht="13.5">
      <c r="A4041" s="559" t="s">
        <v>6628</v>
      </c>
      <c r="B4041" s="560">
        <v>41913</v>
      </c>
      <c r="C4041" s="567"/>
    </row>
    <row r="4042" spans="1:3" ht="13.5">
      <c r="A4042" s="559" t="s">
        <v>6629</v>
      </c>
      <c r="B4042" s="560">
        <v>41913</v>
      </c>
      <c r="C4042" s="567">
        <v>65</v>
      </c>
    </row>
    <row r="4043" spans="1:3" ht="13.5">
      <c r="A4043" s="559" t="s">
        <v>6630</v>
      </c>
      <c r="B4043" s="560">
        <v>41913</v>
      </c>
      <c r="C4043" s="567"/>
    </row>
    <row r="4044" spans="1:3" ht="13.5">
      <c r="A4044" s="559" t="s">
        <v>6631</v>
      </c>
      <c r="B4044" s="560">
        <v>41913</v>
      </c>
      <c r="C4044" s="567"/>
    </row>
    <row r="4045" spans="1:3" ht="13.5">
      <c r="A4045" s="559" t="s">
        <v>6632</v>
      </c>
      <c r="B4045" s="560">
        <v>41913</v>
      </c>
      <c r="C4045" s="567"/>
    </row>
    <row r="4046" spans="1:3" ht="13.5">
      <c r="A4046" s="559" t="s">
        <v>6633</v>
      </c>
      <c r="B4046" s="560">
        <v>41913</v>
      </c>
      <c r="C4046" s="567"/>
    </row>
    <row r="4047" spans="1:3" ht="13.5">
      <c r="A4047" s="559" t="s">
        <v>6634</v>
      </c>
      <c r="B4047" s="560">
        <v>41913</v>
      </c>
      <c r="C4047" s="567"/>
    </row>
    <row r="4048" spans="1:3" ht="13.5">
      <c r="A4048" s="559" t="s">
        <v>6635</v>
      </c>
      <c r="B4048" s="560">
        <v>41913</v>
      </c>
      <c r="C4048" s="567"/>
    </row>
    <row r="4049" spans="1:3" ht="13.5">
      <c r="A4049" s="559" t="s">
        <v>6636</v>
      </c>
      <c r="B4049" s="560">
        <v>41913</v>
      </c>
      <c r="C4049" s="567"/>
    </row>
    <row r="4050" spans="1:3" ht="13.5">
      <c r="A4050" s="559" t="s">
        <v>6637</v>
      </c>
      <c r="B4050" s="560">
        <v>41913</v>
      </c>
      <c r="C4050" s="567"/>
    </row>
    <row r="4051" spans="1:3" ht="13.5">
      <c r="A4051" s="559" t="s">
        <v>6638</v>
      </c>
      <c r="B4051" s="560">
        <v>41913</v>
      </c>
      <c r="C4051" s="567"/>
    </row>
    <row r="4052" spans="1:3" ht="13.5">
      <c r="A4052" s="559" t="s">
        <v>6639</v>
      </c>
      <c r="B4052" s="560">
        <v>41913</v>
      </c>
      <c r="C4052" s="567"/>
    </row>
    <row r="4053" spans="1:3" ht="13.5">
      <c r="A4053" s="559" t="s">
        <v>6640</v>
      </c>
      <c r="B4053" s="560">
        <v>41913</v>
      </c>
      <c r="C4053" s="567">
        <v>13</v>
      </c>
    </row>
    <row r="4054" spans="1:3" ht="13.5">
      <c r="A4054" s="559" t="s">
        <v>6641</v>
      </c>
      <c r="B4054" s="560">
        <v>41913</v>
      </c>
      <c r="C4054" s="567"/>
    </row>
    <row r="4055" spans="1:3" ht="13.5">
      <c r="A4055" s="559" t="s">
        <v>6642</v>
      </c>
      <c r="B4055" s="560">
        <v>41913</v>
      </c>
      <c r="C4055" s="567"/>
    </row>
    <row r="4056" spans="1:3" ht="13.5">
      <c r="A4056" s="559" t="s">
        <v>6643</v>
      </c>
      <c r="B4056" s="560">
        <v>41913</v>
      </c>
      <c r="C4056" s="567"/>
    </row>
    <row r="4057" spans="1:3" ht="13.5">
      <c r="A4057" s="559" t="s">
        <v>6644</v>
      </c>
      <c r="B4057" s="560">
        <v>41913</v>
      </c>
      <c r="C4057" s="567"/>
    </row>
    <row r="4058" spans="1:3" ht="13.5">
      <c r="A4058" s="559" t="s">
        <v>6645</v>
      </c>
      <c r="B4058" s="560">
        <v>41913</v>
      </c>
      <c r="C4058" s="567"/>
    </row>
    <row r="4059" spans="1:3" ht="13.5">
      <c r="A4059" s="559" t="s">
        <v>6646</v>
      </c>
      <c r="B4059" s="560">
        <v>41913</v>
      </c>
      <c r="C4059" s="567"/>
    </row>
    <row r="4060" spans="1:3" ht="13.5">
      <c r="A4060" s="559" t="s">
        <v>6647</v>
      </c>
      <c r="B4060" s="560">
        <v>41913</v>
      </c>
      <c r="C4060" s="567"/>
    </row>
    <row r="4061" spans="1:3" ht="13.5">
      <c r="A4061" s="559" t="s">
        <v>6648</v>
      </c>
      <c r="B4061" s="560">
        <v>41913</v>
      </c>
      <c r="C4061" s="567"/>
    </row>
    <row r="4062" spans="1:3" ht="13.5">
      <c r="A4062" s="559" t="s">
        <v>6649</v>
      </c>
      <c r="B4062" s="560">
        <v>41913</v>
      </c>
      <c r="C4062" s="567"/>
    </row>
    <row r="4063" spans="1:3" ht="13.5">
      <c r="A4063" s="559" t="s">
        <v>6650</v>
      </c>
      <c r="B4063" s="560">
        <v>41913</v>
      </c>
      <c r="C4063" s="567"/>
    </row>
    <row r="4064" spans="1:3" ht="13.5">
      <c r="A4064" s="559" t="s">
        <v>6651</v>
      </c>
      <c r="B4064" s="560">
        <v>41913</v>
      </c>
      <c r="C4064" s="567">
        <v>49</v>
      </c>
    </row>
    <row r="4065" spans="1:3" ht="13.5">
      <c r="A4065" s="559" t="s">
        <v>6652</v>
      </c>
      <c r="B4065" s="560">
        <v>41913</v>
      </c>
      <c r="C4065" s="567"/>
    </row>
    <row r="4066" spans="1:3" ht="13.5">
      <c r="A4066" s="559" t="s">
        <v>6653</v>
      </c>
      <c r="B4066" s="560">
        <v>41913</v>
      </c>
      <c r="C4066" s="567"/>
    </row>
    <row r="4067" spans="1:3" ht="13.5">
      <c r="A4067" s="559" t="s">
        <v>6654</v>
      </c>
      <c r="B4067" s="560">
        <v>41913</v>
      </c>
      <c r="C4067" s="567"/>
    </row>
    <row r="4068" spans="1:3" ht="13.5">
      <c r="A4068" s="559" t="s">
        <v>6655</v>
      </c>
      <c r="B4068" s="560">
        <v>41913</v>
      </c>
      <c r="C4068" s="567"/>
    </row>
    <row r="4069" spans="1:3" ht="13.5">
      <c r="A4069" s="559" t="s">
        <v>6656</v>
      </c>
      <c r="B4069" s="560">
        <v>41913</v>
      </c>
      <c r="C4069" s="567"/>
    </row>
    <row r="4070" spans="1:3" ht="13.5">
      <c r="A4070" s="559" t="s">
        <v>6657</v>
      </c>
      <c r="B4070" s="560">
        <v>41913</v>
      </c>
      <c r="C4070" s="567"/>
    </row>
    <row r="4071" spans="1:3" ht="13.5">
      <c r="A4071" s="559" t="s">
        <v>6658</v>
      </c>
      <c r="B4071" s="560">
        <v>41913</v>
      </c>
      <c r="C4071" s="567"/>
    </row>
    <row r="4072" spans="1:3" ht="13.5">
      <c r="A4072" s="559" t="s">
        <v>6659</v>
      </c>
      <c r="B4072" s="560">
        <v>41913</v>
      </c>
      <c r="C4072" s="567"/>
    </row>
    <row r="4073" spans="1:3" ht="13.5">
      <c r="A4073" s="559" t="s">
        <v>6660</v>
      </c>
      <c r="B4073" s="560">
        <v>41913</v>
      </c>
      <c r="C4073" s="567"/>
    </row>
    <row r="4074" spans="1:3" ht="13.5">
      <c r="A4074" s="559" t="s">
        <v>6661</v>
      </c>
      <c r="B4074" s="560">
        <v>41913</v>
      </c>
      <c r="C4074" s="567"/>
    </row>
    <row r="4075" spans="1:3" ht="13.5">
      <c r="A4075" s="559" t="s">
        <v>6662</v>
      </c>
      <c r="B4075" s="560">
        <v>41913</v>
      </c>
      <c r="C4075" s="567">
        <v>100</v>
      </c>
    </row>
    <row r="4076" spans="1:3" ht="13.5">
      <c r="A4076" s="559" t="s">
        <v>6663</v>
      </c>
      <c r="B4076" s="560">
        <v>41913</v>
      </c>
      <c r="C4076" s="567">
        <v>199</v>
      </c>
    </row>
    <row r="4077" spans="1:3" ht="13.5">
      <c r="A4077" s="559" t="s">
        <v>6664</v>
      </c>
      <c r="B4077" s="560">
        <v>41913</v>
      </c>
      <c r="C4077" s="567"/>
    </row>
    <row r="4078" spans="1:3" ht="13.5">
      <c r="A4078" s="559" t="s">
        <v>6665</v>
      </c>
      <c r="B4078" s="560">
        <v>41913</v>
      </c>
      <c r="C4078" s="567"/>
    </row>
    <row r="4079" spans="1:3" ht="13.5">
      <c r="A4079" s="559" t="s">
        <v>6666</v>
      </c>
      <c r="B4079" s="560">
        <v>41913</v>
      </c>
      <c r="C4079" s="567"/>
    </row>
    <row r="4080" spans="1:3" ht="13.5">
      <c r="A4080" s="559" t="s">
        <v>6667</v>
      </c>
      <c r="B4080" s="560">
        <v>41913</v>
      </c>
      <c r="C4080" s="567"/>
    </row>
    <row r="4081" spans="1:3" ht="13.5">
      <c r="A4081" s="559" t="s">
        <v>6668</v>
      </c>
      <c r="B4081" s="560">
        <v>41913</v>
      </c>
      <c r="C4081" s="567"/>
    </row>
    <row r="4082" spans="1:3" ht="13.5">
      <c r="A4082" s="559" t="s">
        <v>6669</v>
      </c>
      <c r="B4082" s="560">
        <v>41913</v>
      </c>
      <c r="C4082" s="567"/>
    </row>
    <row r="4083" spans="1:3" ht="13.5">
      <c r="A4083" s="559" t="s">
        <v>6670</v>
      </c>
      <c r="B4083" s="560">
        <v>41913</v>
      </c>
      <c r="C4083" s="567"/>
    </row>
    <row r="4084" spans="1:3" ht="13.5">
      <c r="A4084" s="559" t="s">
        <v>6671</v>
      </c>
      <c r="B4084" s="560">
        <v>41913</v>
      </c>
      <c r="C4084" s="567"/>
    </row>
    <row r="4085" spans="1:3" ht="13.5">
      <c r="A4085" s="559" t="s">
        <v>6672</v>
      </c>
      <c r="B4085" s="560">
        <v>41913</v>
      </c>
      <c r="C4085" s="567"/>
    </row>
    <row r="4086" spans="1:3" ht="13.5">
      <c r="A4086" s="559" t="s">
        <v>6673</v>
      </c>
      <c r="B4086" s="560">
        <v>41913</v>
      </c>
      <c r="C4086" s="567">
        <v>100</v>
      </c>
    </row>
    <row r="4087" spans="1:3" ht="13.5">
      <c r="A4087" s="559" t="s">
        <v>6674</v>
      </c>
      <c r="B4087" s="560">
        <v>41913</v>
      </c>
      <c r="C4087" s="567">
        <v>199</v>
      </c>
    </row>
    <row r="4088" spans="1:3" ht="13.5">
      <c r="A4088" s="559" t="s">
        <v>6675</v>
      </c>
      <c r="B4088" s="560">
        <v>41913</v>
      </c>
      <c r="C4088" s="567"/>
    </row>
    <row r="4089" spans="1:3" ht="13.5">
      <c r="A4089" s="559" t="s">
        <v>6676</v>
      </c>
      <c r="B4089" s="560">
        <v>41913</v>
      </c>
      <c r="C4089" s="567"/>
    </row>
    <row r="4090" spans="1:3" ht="13.5">
      <c r="A4090" s="559" t="s">
        <v>6677</v>
      </c>
      <c r="B4090" s="560">
        <v>41913</v>
      </c>
      <c r="C4090" s="567"/>
    </row>
    <row r="4091" spans="1:3" ht="13.5">
      <c r="A4091" s="559" t="s">
        <v>6678</v>
      </c>
      <c r="B4091" s="560">
        <v>41913</v>
      </c>
      <c r="C4091" s="567"/>
    </row>
    <row r="4092" spans="1:3" ht="13.5">
      <c r="A4092" s="559" t="s">
        <v>6679</v>
      </c>
      <c r="B4092" s="560">
        <v>41913</v>
      </c>
      <c r="C4092" s="567"/>
    </row>
    <row r="4093" spans="1:3" ht="13.5">
      <c r="A4093" s="559" t="s">
        <v>6680</v>
      </c>
      <c r="B4093" s="560">
        <v>41913</v>
      </c>
      <c r="C4093" s="567"/>
    </row>
    <row r="4094" spans="1:3" ht="13.5">
      <c r="A4094" s="559" t="s">
        <v>6681</v>
      </c>
      <c r="B4094" s="560">
        <v>41913</v>
      </c>
      <c r="C4094" s="567"/>
    </row>
    <row r="4095" spans="1:3" ht="13.5">
      <c r="A4095" s="559" t="s">
        <v>6682</v>
      </c>
      <c r="B4095" s="560">
        <v>41913</v>
      </c>
      <c r="C4095" s="567"/>
    </row>
    <row r="4096" spans="1:3" ht="13.5">
      <c r="A4096" s="559" t="s">
        <v>6683</v>
      </c>
      <c r="B4096" s="560">
        <v>41913</v>
      </c>
      <c r="C4096" s="567"/>
    </row>
    <row r="4097" spans="1:3" ht="13.5">
      <c r="A4097" s="559" t="s">
        <v>6946</v>
      </c>
      <c r="B4097" s="560">
        <v>41913</v>
      </c>
      <c r="C4097" s="567">
        <v>170</v>
      </c>
    </row>
    <row r="4098" spans="1:3" ht="13.5">
      <c r="A4098" s="559" t="s">
        <v>6947</v>
      </c>
      <c r="B4098" s="560">
        <v>41913</v>
      </c>
      <c r="C4098" s="567"/>
    </row>
    <row r="4099" spans="1:3" ht="13.5">
      <c r="A4099" s="559" t="s">
        <v>6948</v>
      </c>
      <c r="B4099" s="560">
        <v>41913</v>
      </c>
      <c r="C4099" s="567"/>
    </row>
    <row r="4100" spans="1:3" ht="13.5">
      <c r="A4100" s="559" t="s">
        <v>6949</v>
      </c>
      <c r="B4100" s="560">
        <v>41913</v>
      </c>
      <c r="C4100" s="567"/>
    </row>
    <row r="4101" spans="1:3" ht="13.5">
      <c r="A4101" s="559" t="s">
        <v>6950</v>
      </c>
      <c r="B4101" s="560">
        <v>41913</v>
      </c>
      <c r="C4101" s="567"/>
    </row>
    <row r="4102" spans="1:3" ht="13.5">
      <c r="A4102" s="559" t="s">
        <v>6951</v>
      </c>
      <c r="B4102" s="560">
        <v>41913</v>
      </c>
      <c r="C4102" s="567"/>
    </row>
    <row r="4103" spans="1:3" ht="13.5">
      <c r="A4103" s="559" t="s">
        <v>6952</v>
      </c>
      <c r="B4103" s="560">
        <v>41913</v>
      </c>
      <c r="C4103" s="567"/>
    </row>
    <row r="4104" spans="1:3" ht="13.5">
      <c r="A4104" s="559" t="s">
        <v>6953</v>
      </c>
      <c r="B4104" s="560">
        <v>41913</v>
      </c>
      <c r="C4104" s="567"/>
    </row>
    <row r="4105" spans="1:3" ht="13.5">
      <c r="A4105" s="559" t="s">
        <v>6954</v>
      </c>
      <c r="B4105" s="560">
        <v>41913</v>
      </c>
      <c r="C4105" s="567"/>
    </row>
    <row r="4106" spans="1:3" ht="13.5">
      <c r="A4106" s="559" t="s">
        <v>6955</v>
      </c>
      <c r="B4106" s="560">
        <v>41913</v>
      </c>
      <c r="C4106" s="567"/>
    </row>
    <row r="4107" spans="1:3" ht="13.5">
      <c r="A4107" s="559" t="s">
        <v>6956</v>
      </c>
      <c r="B4107" s="560">
        <v>41913</v>
      </c>
      <c r="C4107" s="567"/>
    </row>
    <row r="4108" spans="1:3" ht="13.5">
      <c r="A4108" s="559" t="s">
        <v>6957</v>
      </c>
      <c r="B4108" s="560">
        <v>41913</v>
      </c>
      <c r="C4108" s="567">
        <v>189</v>
      </c>
    </row>
    <row r="4109" spans="1:3" ht="13.5">
      <c r="A4109" s="559" t="s">
        <v>6958</v>
      </c>
      <c r="B4109" s="560">
        <v>41913</v>
      </c>
      <c r="C4109" s="567"/>
    </row>
    <row r="4110" spans="1:3" ht="13.5">
      <c r="A4110" s="559" t="s">
        <v>6959</v>
      </c>
      <c r="B4110" s="560">
        <v>41913</v>
      </c>
      <c r="C4110" s="567"/>
    </row>
    <row r="4111" spans="1:3" ht="13.5">
      <c r="A4111" s="559" t="s">
        <v>6960</v>
      </c>
      <c r="B4111" s="560">
        <v>41913</v>
      </c>
      <c r="C4111" s="567"/>
    </row>
    <row r="4112" spans="1:3" ht="13.5">
      <c r="A4112" s="559" t="s">
        <v>6961</v>
      </c>
      <c r="B4112" s="560">
        <v>41913</v>
      </c>
      <c r="C4112" s="567"/>
    </row>
    <row r="4113" spans="1:3" ht="13.5">
      <c r="A4113" s="559" t="s">
        <v>6962</v>
      </c>
      <c r="B4113" s="560">
        <v>41913</v>
      </c>
      <c r="C4113" s="567"/>
    </row>
    <row r="4114" spans="1:3" ht="13.5">
      <c r="A4114" s="559" t="s">
        <v>6963</v>
      </c>
      <c r="B4114" s="560">
        <v>41913</v>
      </c>
      <c r="C4114" s="567"/>
    </row>
    <row r="4115" spans="1:3" ht="13.5">
      <c r="A4115" s="559" t="s">
        <v>6964</v>
      </c>
      <c r="B4115" s="560">
        <v>41913</v>
      </c>
      <c r="C4115" s="567"/>
    </row>
    <row r="4116" spans="1:3" ht="13.5">
      <c r="A4116" s="559" t="s">
        <v>6965</v>
      </c>
      <c r="B4116" s="560">
        <v>41913</v>
      </c>
      <c r="C4116" s="567"/>
    </row>
    <row r="4117" spans="1:3" ht="13.5">
      <c r="A4117" s="559" t="s">
        <v>6966</v>
      </c>
      <c r="B4117" s="560">
        <v>41913</v>
      </c>
      <c r="C4117" s="567"/>
    </row>
    <row r="4118" spans="1:3" ht="13.5">
      <c r="A4118" s="559" t="s">
        <v>6967</v>
      </c>
      <c r="B4118" s="560">
        <v>41913</v>
      </c>
      <c r="C4118" s="567"/>
    </row>
    <row r="4119" spans="1:3" ht="13.5">
      <c r="A4119" s="559" t="s">
        <v>6684</v>
      </c>
      <c r="B4119" s="560">
        <v>41913</v>
      </c>
      <c r="C4119" s="567">
        <v>200</v>
      </c>
    </row>
    <row r="4120" spans="1:3" ht="13.5">
      <c r="A4120" s="559" t="s">
        <v>6685</v>
      </c>
      <c r="B4120" s="560">
        <v>41913</v>
      </c>
      <c r="C4120" s="567"/>
    </row>
    <row r="4121" spans="1:3" ht="13.5">
      <c r="A4121" s="559" t="s">
        <v>6686</v>
      </c>
      <c r="B4121" s="560">
        <v>41913</v>
      </c>
      <c r="C4121" s="567"/>
    </row>
    <row r="4122" spans="1:3" ht="13.5">
      <c r="A4122" s="559" t="s">
        <v>6687</v>
      </c>
      <c r="B4122" s="560">
        <v>41913</v>
      </c>
      <c r="C4122" s="567"/>
    </row>
    <row r="4123" spans="1:3" ht="13.5">
      <c r="A4123" s="559" t="s">
        <v>6688</v>
      </c>
      <c r="B4123" s="560">
        <v>41913</v>
      </c>
      <c r="C4123" s="567"/>
    </row>
    <row r="4124" spans="1:3" ht="13.5">
      <c r="A4124" s="559" t="s">
        <v>6689</v>
      </c>
      <c r="B4124" s="560">
        <v>41913</v>
      </c>
      <c r="C4124" s="567"/>
    </row>
    <row r="4125" spans="1:3" ht="13.5">
      <c r="A4125" s="559" t="s">
        <v>6690</v>
      </c>
      <c r="B4125" s="560">
        <v>41913</v>
      </c>
      <c r="C4125" s="567"/>
    </row>
    <row r="4126" spans="1:3" ht="13.5">
      <c r="A4126" s="559" t="s">
        <v>6691</v>
      </c>
      <c r="B4126" s="560">
        <v>41913</v>
      </c>
      <c r="C4126" s="567"/>
    </row>
    <row r="4127" spans="1:3" ht="13.5">
      <c r="A4127" s="559" t="s">
        <v>6692</v>
      </c>
      <c r="B4127" s="560">
        <v>41913</v>
      </c>
      <c r="C4127" s="567"/>
    </row>
    <row r="4128" spans="1:3" ht="13.5">
      <c r="A4128" s="559" t="s">
        <v>6693</v>
      </c>
      <c r="B4128" s="560">
        <v>41913</v>
      </c>
      <c r="C4128" s="567"/>
    </row>
    <row r="4129" spans="1:3" ht="13.5">
      <c r="A4129" s="559" t="s">
        <v>6694</v>
      </c>
      <c r="B4129" s="560">
        <v>41913</v>
      </c>
      <c r="C4129" s="567"/>
    </row>
    <row r="4130" spans="1:3" ht="13.5">
      <c r="A4130" s="559" t="s">
        <v>6695</v>
      </c>
      <c r="B4130" s="560">
        <v>41913</v>
      </c>
      <c r="C4130" s="567">
        <v>200</v>
      </c>
    </row>
    <row r="4131" spans="1:3" ht="13.5">
      <c r="A4131" s="559" t="s">
        <v>6696</v>
      </c>
      <c r="B4131" s="560">
        <v>41913</v>
      </c>
      <c r="C4131" s="567"/>
    </row>
    <row r="4132" spans="1:3" ht="13.5">
      <c r="A4132" s="559" t="s">
        <v>6697</v>
      </c>
      <c r="B4132" s="560">
        <v>41913</v>
      </c>
      <c r="C4132" s="567"/>
    </row>
    <row r="4133" spans="1:3" ht="13.5">
      <c r="A4133" s="559" t="s">
        <v>6698</v>
      </c>
      <c r="B4133" s="560">
        <v>41913</v>
      </c>
      <c r="C4133" s="567"/>
    </row>
    <row r="4134" spans="1:3" ht="13.5">
      <c r="A4134" s="559" t="s">
        <v>6699</v>
      </c>
      <c r="B4134" s="560">
        <v>41913</v>
      </c>
      <c r="C4134" s="567"/>
    </row>
    <row r="4135" spans="1:3" ht="13.5">
      <c r="A4135" s="559" t="s">
        <v>6700</v>
      </c>
      <c r="B4135" s="560">
        <v>41913</v>
      </c>
      <c r="C4135" s="567"/>
    </row>
    <row r="4136" spans="1:3" ht="13.5">
      <c r="A4136" s="559" t="s">
        <v>6701</v>
      </c>
      <c r="B4136" s="560">
        <v>41913</v>
      </c>
      <c r="C4136" s="567"/>
    </row>
    <row r="4137" spans="1:3" ht="13.5">
      <c r="A4137" s="559" t="s">
        <v>6702</v>
      </c>
      <c r="B4137" s="560">
        <v>41913</v>
      </c>
      <c r="C4137" s="567"/>
    </row>
    <row r="4138" spans="1:3" ht="13.5">
      <c r="A4138" s="559" t="s">
        <v>6703</v>
      </c>
      <c r="B4138" s="560">
        <v>41913</v>
      </c>
      <c r="C4138" s="567"/>
    </row>
    <row r="4139" spans="1:3" ht="13.5">
      <c r="A4139" s="559" t="s">
        <v>6704</v>
      </c>
      <c r="B4139" s="560">
        <v>41913</v>
      </c>
      <c r="C4139" s="567"/>
    </row>
    <row r="4140" spans="1:3" ht="13.5">
      <c r="A4140" s="559" t="s">
        <v>6705</v>
      </c>
      <c r="B4140" s="560">
        <v>41913</v>
      </c>
      <c r="C4140" s="567"/>
    </row>
    <row r="4141" spans="1:3" ht="13.5">
      <c r="A4141" s="559" t="s">
        <v>6706</v>
      </c>
      <c r="B4141" s="560">
        <v>41913</v>
      </c>
      <c r="C4141" s="567">
        <v>200</v>
      </c>
    </row>
    <row r="4142" spans="1:3" ht="13.5">
      <c r="A4142" s="559" t="s">
        <v>6707</v>
      </c>
      <c r="B4142" s="560">
        <v>41913</v>
      </c>
      <c r="C4142" s="567"/>
    </row>
    <row r="4143" spans="1:3" ht="13.5">
      <c r="A4143" s="559" t="s">
        <v>6708</v>
      </c>
      <c r="B4143" s="560">
        <v>41913</v>
      </c>
      <c r="C4143" s="567"/>
    </row>
    <row r="4144" spans="1:3" ht="13.5">
      <c r="A4144" s="559" t="s">
        <v>6709</v>
      </c>
      <c r="B4144" s="560">
        <v>41913</v>
      </c>
      <c r="C4144" s="567"/>
    </row>
    <row r="4145" spans="1:3" ht="13.5">
      <c r="A4145" s="559" t="s">
        <v>6710</v>
      </c>
      <c r="B4145" s="560">
        <v>41913</v>
      </c>
      <c r="C4145" s="567"/>
    </row>
    <row r="4146" spans="1:3" ht="13.5">
      <c r="A4146" s="559" t="s">
        <v>6711</v>
      </c>
      <c r="B4146" s="560">
        <v>41913</v>
      </c>
      <c r="C4146" s="567"/>
    </row>
    <row r="4147" spans="1:3" ht="13.5">
      <c r="A4147" s="559" t="s">
        <v>6712</v>
      </c>
      <c r="B4147" s="560">
        <v>41913</v>
      </c>
      <c r="C4147" s="567"/>
    </row>
    <row r="4148" spans="1:3" ht="13.5">
      <c r="A4148" s="559" t="s">
        <v>6713</v>
      </c>
      <c r="B4148" s="560">
        <v>41913</v>
      </c>
      <c r="C4148" s="567"/>
    </row>
    <row r="4149" spans="1:3" ht="13.5">
      <c r="A4149" s="559" t="s">
        <v>6714</v>
      </c>
      <c r="B4149" s="560">
        <v>41913</v>
      </c>
      <c r="C4149" s="567"/>
    </row>
    <row r="4150" spans="1:3" ht="13.5">
      <c r="A4150" s="559" t="s">
        <v>6715</v>
      </c>
      <c r="B4150" s="560">
        <v>41913</v>
      </c>
      <c r="C4150" s="567"/>
    </row>
    <row r="4151" spans="1:3" ht="13.5">
      <c r="A4151" s="559" t="s">
        <v>6716</v>
      </c>
      <c r="B4151" s="560">
        <v>41913</v>
      </c>
      <c r="C4151" s="567"/>
    </row>
    <row r="4152" spans="1:3" ht="13.5">
      <c r="A4152" s="559" t="s">
        <v>6717</v>
      </c>
      <c r="B4152" s="560">
        <v>41913</v>
      </c>
      <c r="C4152" s="567">
        <v>199</v>
      </c>
    </row>
    <row r="4153" spans="1:3" ht="13.5">
      <c r="A4153" s="559" t="s">
        <v>6718</v>
      </c>
      <c r="B4153" s="560">
        <v>41913</v>
      </c>
      <c r="C4153" s="567"/>
    </row>
    <row r="4154" spans="1:3" ht="13.5">
      <c r="A4154" s="559" t="s">
        <v>6719</v>
      </c>
      <c r="B4154" s="560">
        <v>41913</v>
      </c>
      <c r="C4154" s="567"/>
    </row>
    <row r="4155" spans="1:3" ht="13.5">
      <c r="A4155" s="559" t="s">
        <v>6720</v>
      </c>
      <c r="B4155" s="560">
        <v>41913</v>
      </c>
      <c r="C4155" s="567"/>
    </row>
    <row r="4156" spans="1:3" ht="13.5">
      <c r="A4156" s="559" t="s">
        <v>6721</v>
      </c>
      <c r="B4156" s="560">
        <v>41913</v>
      </c>
      <c r="C4156" s="567"/>
    </row>
    <row r="4157" spans="1:3" ht="13.5">
      <c r="A4157" s="559" t="s">
        <v>6722</v>
      </c>
      <c r="B4157" s="560">
        <v>41913</v>
      </c>
      <c r="C4157" s="567"/>
    </row>
    <row r="4158" spans="1:3" ht="13.5">
      <c r="A4158" s="559" t="s">
        <v>6723</v>
      </c>
      <c r="B4158" s="560">
        <v>41913</v>
      </c>
      <c r="C4158" s="567"/>
    </row>
    <row r="4159" spans="1:3" ht="13.5">
      <c r="A4159" s="559" t="s">
        <v>6724</v>
      </c>
      <c r="B4159" s="560">
        <v>41913</v>
      </c>
      <c r="C4159" s="567"/>
    </row>
    <row r="4160" spans="1:3" ht="13.5">
      <c r="A4160" s="559" t="s">
        <v>6725</v>
      </c>
      <c r="B4160" s="560">
        <v>41913</v>
      </c>
      <c r="C4160" s="567"/>
    </row>
    <row r="4161" spans="1:3" ht="13.5">
      <c r="A4161" s="559" t="s">
        <v>6726</v>
      </c>
      <c r="B4161" s="560">
        <v>41913</v>
      </c>
      <c r="C4161" s="567"/>
    </row>
    <row r="4162" spans="1:3" ht="13.5">
      <c r="A4162" s="559" t="s">
        <v>6727</v>
      </c>
      <c r="B4162" s="560">
        <v>41913</v>
      </c>
      <c r="C4162" s="567"/>
    </row>
    <row r="4163" spans="1:3" ht="13.5">
      <c r="A4163" s="559" t="s">
        <v>6728</v>
      </c>
      <c r="B4163" s="560">
        <v>41913</v>
      </c>
      <c r="C4163" s="567">
        <v>200</v>
      </c>
    </row>
    <row r="4164" spans="1:3" ht="13.5">
      <c r="A4164" s="559" t="s">
        <v>6729</v>
      </c>
      <c r="B4164" s="560">
        <v>41913</v>
      </c>
      <c r="C4164" s="567"/>
    </row>
    <row r="4165" spans="1:3" ht="13.5">
      <c r="A4165" s="559" t="s">
        <v>6730</v>
      </c>
      <c r="B4165" s="560">
        <v>41913</v>
      </c>
      <c r="C4165" s="567"/>
    </row>
    <row r="4166" spans="1:3" ht="13.5">
      <c r="A4166" s="559" t="s">
        <v>6731</v>
      </c>
      <c r="B4166" s="560">
        <v>41913</v>
      </c>
      <c r="C4166" s="567"/>
    </row>
    <row r="4167" spans="1:3" ht="13.5">
      <c r="A4167" s="559" t="s">
        <v>6732</v>
      </c>
      <c r="B4167" s="560">
        <v>41913</v>
      </c>
      <c r="C4167" s="567"/>
    </row>
    <row r="4168" spans="1:3" ht="13.5">
      <c r="A4168" s="559" t="s">
        <v>6733</v>
      </c>
      <c r="B4168" s="560">
        <v>41913</v>
      </c>
      <c r="C4168" s="567"/>
    </row>
    <row r="4169" spans="1:3" ht="13.5">
      <c r="A4169" s="559" t="s">
        <v>6734</v>
      </c>
      <c r="B4169" s="560">
        <v>41913</v>
      </c>
      <c r="C4169" s="567"/>
    </row>
    <row r="4170" spans="1:3" ht="13.5">
      <c r="A4170" s="559" t="s">
        <v>6735</v>
      </c>
      <c r="B4170" s="560">
        <v>41913</v>
      </c>
      <c r="C4170" s="567"/>
    </row>
    <row r="4171" spans="1:3" ht="13.5">
      <c r="A4171" s="559" t="s">
        <v>6736</v>
      </c>
      <c r="B4171" s="560">
        <v>41913</v>
      </c>
      <c r="C4171" s="567"/>
    </row>
    <row r="4172" spans="1:3" ht="13.5">
      <c r="A4172" s="559" t="s">
        <v>6737</v>
      </c>
      <c r="B4172" s="560">
        <v>41913</v>
      </c>
      <c r="C4172" s="567"/>
    </row>
    <row r="4173" spans="1:3" ht="13.5">
      <c r="A4173" s="559" t="s">
        <v>6738</v>
      </c>
      <c r="B4173" s="560">
        <v>41913</v>
      </c>
      <c r="C4173" s="567"/>
    </row>
    <row r="4174" spans="1:3" ht="13.5">
      <c r="A4174" s="559" t="s">
        <v>6739</v>
      </c>
      <c r="B4174" s="560">
        <v>41913</v>
      </c>
      <c r="C4174" s="567">
        <v>250</v>
      </c>
    </row>
    <row r="4175" spans="1:3" ht="13.5">
      <c r="A4175" s="559" t="s">
        <v>6740</v>
      </c>
      <c r="B4175" s="560">
        <v>41913</v>
      </c>
      <c r="C4175" s="567"/>
    </row>
    <row r="4176" spans="1:3" ht="13.5">
      <c r="A4176" s="559" t="s">
        <v>6741</v>
      </c>
      <c r="B4176" s="560">
        <v>41913</v>
      </c>
      <c r="C4176" s="567"/>
    </row>
    <row r="4177" spans="1:3" ht="13.5">
      <c r="A4177" s="559" t="s">
        <v>6742</v>
      </c>
      <c r="B4177" s="560">
        <v>41913</v>
      </c>
      <c r="C4177" s="567"/>
    </row>
    <row r="4178" spans="1:3" ht="13.5">
      <c r="A4178" s="559" t="s">
        <v>6743</v>
      </c>
      <c r="B4178" s="560">
        <v>41913</v>
      </c>
      <c r="C4178" s="567"/>
    </row>
    <row r="4179" spans="1:3" ht="13.5">
      <c r="A4179" s="559" t="s">
        <v>6744</v>
      </c>
      <c r="B4179" s="560">
        <v>41913</v>
      </c>
      <c r="C4179" s="567"/>
    </row>
    <row r="4180" spans="1:3" ht="13.5">
      <c r="A4180" s="559" t="s">
        <v>6745</v>
      </c>
      <c r="B4180" s="560">
        <v>41913</v>
      </c>
      <c r="C4180" s="567"/>
    </row>
    <row r="4181" spans="1:3" ht="13.5">
      <c r="A4181" s="559" t="s">
        <v>6746</v>
      </c>
      <c r="B4181" s="560">
        <v>41913</v>
      </c>
      <c r="C4181" s="567"/>
    </row>
    <row r="4182" spans="1:3" ht="13.5">
      <c r="A4182" s="559" t="s">
        <v>6747</v>
      </c>
      <c r="B4182" s="560">
        <v>41913</v>
      </c>
      <c r="C4182" s="567"/>
    </row>
    <row r="4183" spans="1:3" ht="13.5">
      <c r="A4183" s="559" t="s">
        <v>6748</v>
      </c>
      <c r="B4183" s="560">
        <v>41913</v>
      </c>
      <c r="C4183" s="567"/>
    </row>
    <row r="4184" spans="1:3" ht="13.5">
      <c r="A4184" s="559" t="s">
        <v>6749</v>
      </c>
      <c r="B4184" s="560">
        <v>41913</v>
      </c>
      <c r="C4184" s="567"/>
    </row>
    <row r="4185" spans="1:3" ht="13.5">
      <c r="A4185" s="559" t="s">
        <v>6750</v>
      </c>
      <c r="B4185" s="560">
        <v>41913</v>
      </c>
      <c r="C4185" s="567">
        <v>250</v>
      </c>
    </row>
    <row r="4186" spans="1:3" ht="13.5">
      <c r="A4186" s="559" t="s">
        <v>6751</v>
      </c>
      <c r="B4186" s="560">
        <v>41913</v>
      </c>
      <c r="C4186" s="567"/>
    </row>
    <row r="4187" spans="1:3" ht="13.5">
      <c r="A4187" s="559" t="s">
        <v>6752</v>
      </c>
      <c r="B4187" s="560">
        <v>41913</v>
      </c>
      <c r="C4187" s="567"/>
    </row>
    <row r="4188" spans="1:3" ht="13.5">
      <c r="A4188" s="559" t="s">
        <v>6753</v>
      </c>
      <c r="B4188" s="560">
        <v>41913</v>
      </c>
      <c r="C4188" s="567"/>
    </row>
    <row r="4189" spans="1:3" ht="13.5">
      <c r="A4189" s="559" t="s">
        <v>6754</v>
      </c>
      <c r="B4189" s="560">
        <v>41913</v>
      </c>
      <c r="C4189" s="567"/>
    </row>
    <row r="4190" spans="1:3" ht="13.5">
      <c r="A4190" s="559" t="s">
        <v>6755</v>
      </c>
      <c r="B4190" s="560">
        <v>41913</v>
      </c>
      <c r="C4190" s="567"/>
    </row>
    <row r="4191" spans="1:3" ht="13.5">
      <c r="A4191" s="559" t="s">
        <v>6756</v>
      </c>
      <c r="B4191" s="560">
        <v>41913</v>
      </c>
      <c r="C4191" s="567"/>
    </row>
    <row r="4192" spans="1:3" ht="13.5">
      <c r="A4192" s="559" t="s">
        <v>6757</v>
      </c>
      <c r="B4192" s="560">
        <v>41913</v>
      </c>
      <c r="C4192" s="567"/>
    </row>
    <row r="4193" spans="1:3" ht="13.5">
      <c r="A4193" s="559" t="s">
        <v>6758</v>
      </c>
      <c r="B4193" s="560">
        <v>41913</v>
      </c>
      <c r="C4193" s="567"/>
    </row>
    <row r="4194" spans="1:3" ht="13.5">
      <c r="A4194" s="559" t="s">
        <v>6759</v>
      </c>
      <c r="B4194" s="560">
        <v>41913</v>
      </c>
      <c r="C4194" s="567"/>
    </row>
    <row r="4195" spans="1:3" ht="13.5">
      <c r="A4195" s="559" t="s">
        <v>6760</v>
      </c>
      <c r="B4195" s="560">
        <v>41913</v>
      </c>
      <c r="C4195" s="567"/>
    </row>
    <row r="4196" spans="1:3" ht="13.5">
      <c r="A4196" s="559" t="s">
        <v>6761</v>
      </c>
      <c r="B4196" s="560">
        <v>41913</v>
      </c>
      <c r="C4196" s="567">
        <v>250</v>
      </c>
    </row>
    <row r="4197" spans="1:3" ht="13.5">
      <c r="A4197" s="559" t="s">
        <v>6762</v>
      </c>
      <c r="B4197" s="560">
        <v>41913</v>
      </c>
      <c r="C4197" s="567"/>
    </row>
    <row r="4198" spans="1:3" ht="13.5">
      <c r="A4198" s="559" t="s">
        <v>6763</v>
      </c>
      <c r="B4198" s="560">
        <v>41913</v>
      </c>
      <c r="C4198" s="567"/>
    </row>
    <row r="4199" spans="1:3" ht="13.5">
      <c r="A4199" s="559" t="s">
        <v>6764</v>
      </c>
      <c r="B4199" s="560">
        <v>41913</v>
      </c>
      <c r="C4199" s="567"/>
    </row>
    <row r="4200" spans="1:3" ht="13.5">
      <c r="A4200" s="559" t="s">
        <v>6765</v>
      </c>
      <c r="B4200" s="560">
        <v>41913</v>
      </c>
      <c r="C4200" s="567"/>
    </row>
    <row r="4201" spans="1:3" ht="13.5">
      <c r="A4201" s="559" t="s">
        <v>6766</v>
      </c>
      <c r="B4201" s="560">
        <v>41913</v>
      </c>
      <c r="C4201" s="567"/>
    </row>
    <row r="4202" spans="1:3" ht="13.5">
      <c r="A4202" s="559" t="s">
        <v>6767</v>
      </c>
      <c r="B4202" s="560">
        <v>41913</v>
      </c>
      <c r="C4202" s="567"/>
    </row>
    <row r="4203" spans="1:3" ht="13.5">
      <c r="A4203" s="559" t="s">
        <v>6768</v>
      </c>
      <c r="B4203" s="560">
        <v>41913</v>
      </c>
      <c r="C4203" s="567"/>
    </row>
    <row r="4204" spans="1:3" ht="13.5">
      <c r="A4204" s="559" t="s">
        <v>6769</v>
      </c>
      <c r="B4204" s="560">
        <v>41913</v>
      </c>
      <c r="C4204" s="567"/>
    </row>
    <row r="4205" spans="1:3" ht="13.5">
      <c r="A4205" s="559" t="s">
        <v>6770</v>
      </c>
      <c r="B4205" s="560">
        <v>41913</v>
      </c>
      <c r="C4205" s="567"/>
    </row>
    <row r="4206" spans="1:3" ht="13.5">
      <c r="A4206" s="559" t="s">
        <v>6771</v>
      </c>
      <c r="B4206" s="560">
        <v>41913</v>
      </c>
      <c r="C4206" s="567"/>
    </row>
    <row r="4207" spans="1:3" ht="13.5">
      <c r="A4207" s="559" t="s">
        <v>6772</v>
      </c>
      <c r="B4207" s="560">
        <v>41913</v>
      </c>
      <c r="C4207" s="567">
        <v>239</v>
      </c>
    </row>
    <row r="4208" spans="1:3" ht="13.5">
      <c r="A4208" s="559" t="s">
        <v>6773</v>
      </c>
      <c r="B4208" s="560">
        <v>41913</v>
      </c>
      <c r="C4208" s="567"/>
    </row>
    <row r="4209" spans="1:3" ht="13.5">
      <c r="A4209" s="559" t="s">
        <v>6774</v>
      </c>
      <c r="B4209" s="560">
        <v>41913</v>
      </c>
      <c r="C4209" s="567"/>
    </row>
    <row r="4210" spans="1:3" ht="13.5">
      <c r="A4210" s="559" t="s">
        <v>6775</v>
      </c>
      <c r="B4210" s="560">
        <v>41913</v>
      </c>
      <c r="C4210" s="567"/>
    </row>
    <row r="4211" spans="1:3" ht="13.5">
      <c r="A4211" s="559" t="s">
        <v>6776</v>
      </c>
      <c r="B4211" s="560">
        <v>41913</v>
      </c>
      <c r="C4211" s="567"/>
    </row>
    <row r="4212" spans="1:3" ht="13.5">
      <c r="A4212" s="559" t="s">
        <v>6777</v>
      </c>
      <c r="B4212" s="560">
        <v>41913</v>
      </c>
      <c r="C4212" s="567"/>
    </row>
    <row r="4213" spans="1:3" ht="13.5">
      <c r="A4213" s="559" t="s">
        <v>6778</v>
      </c>
      <c r="B4213" s="560">
        <v>41913</v>
      </c>
      <c r="C4213" s="567"/>
    </row>
    <row r="4214" spans="1:3" ht="13.5">
      <c r="A4214" s="559" t="s">
        <v>6779</v>
      </c>
      <c r="B4214" s="560">
        <v>41913</v>
      </c>
      <c r="C4214" s="567"/>
    </row>
    <row r="4215" spans="1:3" ht="13.5">
      <c r="A4215" s="559" t="s">
        <v>6780</v>
      </c>
      <c r="B4215" s="560">
        <v>41913</v>
      </c>
      <c r="C4215" s="567"/>
    </row>
    <row r="4216" spans="1:3" ht="13.5">
      <c r="A4216" s="559" t="s">
        <v>6781</v>
      </c>
      <c r="B4216" s="560">
        <v>41913</v>
      </c>
      <c r="C4216" s="567"/>
    </row>
    <row r="4217" spans="1:3" ht="13.5">
      <c r="A4217" s="559" t="s">
        <v>6782</v>
      </c>
      <c r="B4217" s="560">
        <v>41913</v>
      </c>
      <c r="C4217" s="567"/>
    </row>
    <row r="4218" spans="1:3" ht="13.5">
      <c r="A4218" s="559" t="s">
        <v>6783</v>
      </c>
      <c r="B4218" s="560">
        <v>41913</v>
      </c>
      <c r="C4218" s="567">
        <v>250</v>
      </c>
    </row>
    <row r="4219" spans="1:3" ht="13.5">
      <c r="A4219" s="559" t="s">
        <v>6784</v>
      </c>
      <c r="B4219" s="560">
        <v>41913</v>
      </c>
      <c r="C4219" s="567"/>
    </row>
    <row r="4220" spans="1:3" ht="13.5">
      <c r="A4220" s="559" t="s">
        <v>6785</v>
      </c>
      <c r="B4220" s="560">
        <v>41913</v>
      </c>
      <c r="C4220" s="567"/>
    </row>
    <row r="4221" spans="1:3" ht="13.5">
      <c r="A4221" s="559" t="s">
        <v>6786</v>
      </c>
      <c r="B4221" s="560">
        <v>41913</v>
      </c>
      <c r="C4221" s="567"/>
    </row>
    <row r="4222" spans="1:3" ht="13.5">
      <c r="A4222" s="559" t="s">
        <v>6787</v>
      </c>
      <c r="B4222" s="560">
        <v>41913</v>
      </c>
      <c r="C4222" s="567"/>
    </row>
    <row r="4223" spans="1:3" ht="13.5">
      <c r="A4223" s="559" t="s">
        <v>6788</v>
      </c>
      <c r="B4223" s="560">
        <v>41913</v>
      </c>
      <c r="C4223" s="567"/>
    </row>
    <row r="4224" spans="1:3" ht="13.5">
      <c r="A4224" s="559" t="s">
        <v>6789</v>
      </c>
      <c r="B4224" s="560">
        <v>41913</v>
      </c>
      <c r="C4224" s="567"/>
    </row>
    <row r="4225" spans="1:3" ht="13.5">
      <c r="A4225" s="559" t="s">
        <v>6790</v>
      </c>
      <c r="B4225" s="560">
        <v>41913</v>
      </c>
      <c r="C4225" s="567"/>
    </row>
    <row r="4226" spans="1:3" ht="13.5">
      <c r="A4226" s="559" t="s">
        <v>6791</v>
      </c>
      <c r="B4226" s="560">
        <v>41913</v>
      </c>
      <c r="C4226" s="567"/>
    </row>
    <row r="4227" spans="1:3" ht="13.5">
      <c r="A4227" s="559" t="s">
        <v>6792</v>
      </c>
      <c r="B4227" s="560">
        <v>41913</v>
      </c>
      <c r="C4227" s="567"/>
    </row>
    <row r="4228" spans="1:3" ht="13.5">
      <c r="A4228" s="559" t="s">
        <v>6793</v>
      </c>
      <c r="B4228" s="560">
        <v>41913</v>
      </c>
      <c r="C4228" s="567"/>
    </row>
    <row r="4229" spans="1:3" ht="13.5">
      <c r="A4229" s="559" t="s">
        <v>6794</v>
      </c>
      <c r="B4229" s="560">
        <v>41913</v>
      </c>
      <c r="C4229" s="567">
        <v>249</v>
      </c>
    </row>
    <row r="4230" spans="1:3" ht="13.5">
      <c r="A4230" s="559" t="s">
        <v>6795</v>
      </c>
      <c r="B4230" s="560">
        <v>41913</v>
      </c>
      <c r="C4230" s="567"/>
    </row>
    <row r="4231" spans="1:3" ht="13.5">
      <c r="A4231" s="559" t="s">
        <v>6796</v>
      </c>
      <c r="B4231" s="560">
        <v>41913</v>
      </c>
      <c r="C4231" s="567"/>
    </row>
    <row r="4232" spans="1:3" ht="13.5">
      <c r="A4232" s="559" t="s">
        <v>6797</v>
      </c>
      <c r="B4232" s="560">
        <v>41913</v>
      </c>
      <c r="C4232" s="567"/>
    </row>
    <row r="4233" spans="1:3" ht="13.5">
      <c r="A4233" s="559" t="s">
        <v>6798</v>
      </c>
      <c r="B4233" s="560">
        <v>41913</v>
      </c>
      <c r="C4233" s="567"/>
    </row>
    <row r="4234" spans="1:3" ht="13.5">
      <c r="A4234" s="559" t="s">
        <v>6799</v>
      </c>
      <c r="B4234" s="560">
        <v>41913</v>
      </c>
      <c r="C4234" s="567"/>
    </row>
    <row r="4235" spans="1:3" ht="13.5">
      <c r="A4235" s="559" t="s">
        <v>6800</v>
      </c>
      <c r="B4235" s="560">
        <v>41913</v>
      </c>
      <c r="C4235" s="567"/>
    </row>
    <row r="4236" spans="1:3" ht="13.5">
      <c r="A4236" s="559" t="s">
        <v>6801</v>
      </c>
      <c r="B4236" s="560">
        <v>41913</v>
      </c>
      <c r="C4236" s="567"/>
    </row>
    <row r="4237" spans="1:3" ht="13.5">
      <c r="A4237" s="559" t="s">
        <v>6802</v>
      </c>
      <c r="B4237" s="560">
        <v>41913</v>
      </c>
      <c r="C4237" s="567"/>
    </row>
    <row r="4238" spans="1:3" ht="13.5">
      <c r="A4238" s="559" t="s">
        <v>6803</v>
      </c>
      <c r="B4238" s="560">
        <v>41913</v>
      </c>
      <c r="C4238" s="567"/>
    </row>
    <row r="4239" spans="1:3" ht="13.5">
      <c r="A4239" s="559" t="s">
        <v>6804</v>
      </c>
      <c r="B4239" s="560">
        <v>41913</v>
      </c>
      <c r="C4239" s="567"/>
    </row>
    <row r="4240" spans="1:3" ht="13.5">
      <c r="A4240" s="559" t="s">
        <v>6805</v>
      </c>
      <c r="B4240" s="560">
        <v>41913</v>
      </c>
      <c r="C4240" s="567">
        <v>245</v>
      </c>
    </row>
    <row r="4241" spans="1:3" ht="13.5">
      <c r="A4241" s="559" t="s">
        <v>6806</v>
      </c>
      <c r="B4241" s="560">
        <v>41913</v>
      </c>
      <c r="C4241" s="567"/>
    </row>
    <row r="4242" spans="1:3" ht="13.5">
      <c r="A4242" s="559" t="s">
        <v>6807</v>
      </c>
      <c r="B4242" s="560">
        <v>41913</v>
      </c>
      <c r="C4242" s="567"/>
    </row>
    <row r="4243" spans="1:3" ht="13.5">
      <c r="A4243" s="559" t="s">
        <v>6808</v>
      </c>
      <c r="B4243" s="560">
        <v>41913</v>
      </c>
      <c r="C4243" s="567"/>
    </row>
    <row r="4244" spans="1:3" ht="13.5">
      <c r="A4244" s="559" t="s">
        <v>6809</v>
      </c>
      <c r="B4244" s="560">
        <v>41913</v>
      </c>
      <c r="C4244" s="567"/>
    </row>
    <row r="4245" spans="1:3" ht="13.5">
      <c r="A4245" s="559" t="s">
        <v>6810</v>
      </c>
      <c r="B4245" s="560">
        <v>41913</v>
      </c>
      <c r="C4245" s="567"/>
    </row>
    <row r="4246" spans="1:3" ht="13.5">
      <c r="A4246" s="559" t="s">
        <v>6811</v>
      </c>
      <c r="B4246" s="560">
        <v>41913</v>
      </c>
      <c r="C4246" s="567"/>
    </row>
    <row r="4247" spans="1:3" ht="13.5">
      <c r="A4247" s="559" t="s">
        <v>6812</v>
      </c>
      <c r="B4247" s="560">
        <v>41913</v>
      </c>
      <c r="C4247" s="567"/>
    </row>
    <row r="4248" spans="1:3" ht="13.5">
      <c r="A4248" s="559" t="s">
        <v>6813</v>
      </c>
      <c r="B4248" s="560">
        <v>41913</v>
      </c>
      <c r="C4248" s="567"/>
    </row>
    <row r="4249" spans="1:3" ht="13.5">
      <c r="A4249" s="559" t="s">
        <v>6814</v>
      </c>
      <c r="B4249" s="560">
        <v>41913</v>
      </c>
      <c r="C4249" s="567"/>
    </row>
    <row r="4250" spans="1:3" ht="13.5">
      <c r="A4250" s="559" t="s">
        <v>6815</v>
      </c>
      <c r="B4250" s="560">
        <v>41913</v>
      </c>
      <c r="C4250" s="567"/>
    </row>
    <row r="4251" spans="1:3" ht="13.5">
      <c r="A4251" s="559" t="s">
        <v>6816</v>
      </c>
      <c r="B4251" s="560">
        <v>41913</v>
      </c>
      <c r="C4251" s="567">
        <v>199</v>
      </c>
    </row>
    <row r="4252" spans="1:3" ht="13.5">
      <c r="A4252" s="559" t="s">
        <v>6817</v>
      </c>
      <c r="B4252" s="560">
        <v>41913</v>
      </c>
      <c r="C4252" s="567"/>
    </row>
    <row r="4253" spans="1:3" ht="13.5">
      <c r="A4253" s="559" t="s">
        <v>6818</v>
      </c>
      <c r="B4253" s="560">
        <v>41913</v>
      </c>
      <c r="C4253" s="567"/>
    </row>
    <row r="4254" spans="1:3" ht="13.5">
      <c r="A4254" s="559" t="s">
        <v>6819</v>
      </c>
      <c r="B4254" s="560">
        <v>41913</v>
      </c>
      <c r="C4254" s="567"/>
    </row>
    <row r="4255" spans="1:3" ht="13.5">
      <c r="A4255" s="559" t="s">
        <v>6820</v>
      </c>
      <c r="B4255" s="560">
        <v>41913</v>
      </c>
      <c r="C4255" s="567"/>
    </row>
    <row r="4256" spans="1:3" ht="13.5">
      <c r="A4256" s="559" t="s">
        <v>6821</v>
      </c>
      <c r="B4256" s="560">
        <v>41913</v>
      </c>
      <c r="C4256" s="567"/>
    </row>
    <row r="4257" spans="1:3" ht="13.5">
      <c r="A4257" s="559" t="s">
        <v>6822</v>
      </c>
      <c r="B4257" s="560">
        <v>41913</v>
      </c>
      <c r="C4257" s="567"/>
    </row>
    <row r="4258" spans="1:3" ht="13.5">
      <c r="A4258" s="559" t="s">
        <v>6823</v>
      </c>
      <c r="B4258" s="560">
        <v>41913</v>
      </c>
      <c r="C4258" s="567"/>
    </row>
    <row r="4259" spans="1:3" ht="13.5">
      <c r="A4259" s="559" t="s">
        <v>6824</v>
      </c>
      <c r="B4259" s="560">
        <v>41913</v>
      </c>
      <c r="C4259" s="567"/>
    </row>
    <row r="4260" spans="1:3" ht="13.5">
      <c r="A4260" s="559" t="s">
        <v>6825</v>
      </c>
      <c r="B4260" s="560">
        <v>41913</v>
      </c>
      <c r="C4260" s="567"/>
    </row>
    <row r="4261" spans="1:3" ht="13.5">
      <c r="A4261" s="559" t="s">
        <v>6826</v>
      </c>
      <c r="B4261" s="560">
        <v>41913</v>
      </c>
      <c r="C4261" s="567"/>
    </row>
    <row r="4262" spans="1:3" ht="13.5">
      <c r="A4262" s="559" t="s">
        <v>6827</v>
      </c>
      <c r="B4262" s="560">
        <v>41913</v>
      </c>
      <c r="C4262" s="567">
        <v>199</v>
      </c>
    </row>
    <row r="4263" spans="1:3" ht="13.5">
      <c r="A4263" s="559" t="s">
        <v>6828</v>
      </c>
      <c r="B4263" s="560">
        <v>41913</v>
      </c>
      <c r="C4263" s="567"/>
    </row>
    <row r="4264" spans="1:3" ht="13.5">
      <c r="A4264" s="559" t="s">
        <v>6829</v>
      </c>
      <c r="B4264" s="560">
        <v>41913</v>
      </c>
      <c r="C4264" s="567"/>
    </row>
    <row r="4265" spans="1:3" ht="13.5">
      <c r="A4265" s="559" t="s">
        <v>6830</v>
      </c>
      <c r="B4265" s="560">
        <v>41913</v>
      </c>
      <c r="C4265" s="567"/>
    </row>
    <row r="4266" spans="1:3" ht="13.5">
      <c r="A4266" s="559" t="s">
        <v>6831</v>
      </c>
      <c r="B4266" s="560">
        <v>41913</v>
      </c>
      <c r="C4266" s="567"/>
    </row>
    <row r="4267" spans="1:3" ht="13.5">
      <c r="A4267" s="559" t="s">
        <v>6832</v>
      </c>
      <c r="B4267" s="560">
        <v>41913</v>
      </c>
      <c r="C4267" s="567"/>
    </row>
    <row r="4268" spans="1:3" ht="13.5">
      <c r="A4268" s="559" t="s">
        <v>6833</v>
      </c>
      <c r="B4268" s="560">
        <v>41913</v>
      </c>
      <c r="C4268" s="567"/>
    </row>
    <row r="4269" spans="1:3" ht="13.5">
      <c r="A4269" s="559" t="s">
        <v>6834</v>
      </c>
      <c r="B4269" s="560">
        <v>41913</v>
      </c>
      <c r="C4269" s="567"/>
    </row>
    <row r="4270" spans="1:3" ht="13.5">
      <c r="A4270" s="559" t="s">
        <v>6835</v>
      </c>
      <c r="B4270" s="560">
        <v>41913</v>
      </c>
      <c r="C4270" s="567"/>
    </row>
    <row r="4271" spans="1:3" ht="13.5">
      <c r="A4271" s="559" t="s">
        <v>6836</v>
      </c>
      <c r="B4271" s="560">
        <v>41913</v>
      </c>
      <c r="C4271" s="567"/>
    </row>
    <row r="4272" spans="1:3" ht="13.5">
      <c r="A4272" s="559" t="s">
        <v>6837</v>
      </c>
      <c r="B4272" s="560">
        <v>41913</v>
      </c>
      <c r="C4272" s="567"/>
    </row>
    <row r="4273" spans="1:3" ht="13.5">
      <c r="A4273" s="559" t="s">
        <v>6838</v>
      </c>
      <c r="B4273" s="560">
        <v>41913</v>
      </c>
      <c r="C4273" s="567">
        <v>200</v>
      </c>
    </row>
    <row r="4274" spans="1:3" ht="13.5">
      <c r="A4274" s="559" t="s">
        <v>6839</v>
      </c>
      <c r="B4274" s="560">
        <v>41913</v>
      </c>
      <c r="C4274" s="567"/>
    </row>
    <row r="4275" spans="1:3" ht="13.5">
      <c r="A4275" s="559" t="s">
        <v>6840</v>
      </c>
      <c r="B4275" s="560">
        <v>41913</v>
      </c>
      <c r="C4275" s="567"/>
    </row>
    <row r="4276" spans="1:3" ht="13.5">
      <c r="A4276" s="559" t="s">
        <v>6841</v>
      </c>
      <c r="B4276" s="560">
        <v>41913</v>
      </c>
      <c r="C4276" s="567"/>
    </row>
    <row r="4277" spans="1:3" ht="13.5">
      <c r="A4277" s="559" t="s">
        <v>6842</v>
      </c>
      <c r="B4277" s="560">
        <v>41913</v>
      </c>
      <c r="C4277" s="567"/>
    </row>
    <row r="4278" spans="1:3" ht="13.5">
      <c r="A4278" s="559" t="s">
        <v>6843</v>
      </c>
      <c r="B4278" s="560">
        <v>41913</v>
      </c>
      <c r="C4278" s="567"/>
    </row>
    <row r="4279" spans="1:3" ht="13.5">
      <c r="A4279" s="559" t="s">
        <v>6844</v>
      </c>
      <c r="B4279" s="560">
        <v>41913</v>
      </c>
      <c r="C4279" s="567"/>
    </row>
    <row r="4280" spans="1:3" ht="13.5">
      <c r="A4280" s="559" t="s">
        <v>6845</v>
      </c>
      <c r="B4280" s="560">
        <v>41913</v>
      </c>
      <c r="C4280" s="567"/>
    </row>
    <row r="4281" spans="1:3" ht="13.5">
      <c r="A4281" s="559" t="s">
        <v>6846</v>
      </c>
      <c r="B4281" s="560">
        <v>41913</v>
      </c>
      <c r="C4281" s="567"/>
    </row>
    <row r="4282" spans="1:3" ht="13.5">
      <c r="A4282" s="559" t="s">
        <v>6847</v>
      </c>
      <c r="B4282" s="560">
        <v>41913</v>
      </c>
      <c r="C4282" s="567"/>
    </row>
    <row r="4283" spans="1:3" ht="13.5">
      <c r="A4283" s="559" t="s">
        <v>6848</v>
      </c>
      <c r="B4283" s="560">
        <v>41913</v>
      </c>
      <c r="C4283" s="567"/>
    </row>
    <row r="4284" spans="1:3" ht="13.5">
      <c r="A4284" s="559" t="s">
        <v>6849</v>
      </c>
      <c r="B4284" s="560">
        <v>41913</v>
      </c>
      <c r="C4284" s="567">
        <v>199</v>
      </c>
    </row>
    <row r="4285" spans="1:3" ht="13.5">
      <c r="A4285" s="559" t="s">
        <v>6850</v>
      </c>
      <c r="B4285" s="560">
        <v>41913</v>
      </c>
      <c r="C4285" s="567"/>
    </row>
    <row r="4286" spans="1:3" ht="13.5">
      <c r="A4286" s="559" t="s">
        <v>6851</v>
      </c>
      <c r="B4286" s="560">
        <v>41913</v>
      </c>
      <c r="C4286" s="567"/>
    </row>
    <row r="4287" spans="1:3" ht="13.5">
      <c r="A4287" s="559" t="s">
        <v>6852</v>
      </c>
      <c r="B4287" s="560">
        <v>41913</v>
      </c>
      <c r="C4287" s="567"/>
    </row>
    <row r="4288" spans="1:3" ht="13.5">
      <c r="A4288" s="559" t="s">
        <v>6853</v>
      </c>
      <c r="B4288" s="560">
        <v>41913</v>
      </c>
      <c r="C4288" s="567"/>
    </row>
    <row r="4289" spans="1:3" ht="13.5">
      <c r="A4289" s="559" t="s">
        <v>6854</v>
      </c>
      <c r="B4289" s="560">
        <v>41913</v>
      </c>
      <c r="C4289" s="567"/>
    </row>
    <row r="4290" spans="1:3" ht="13.5">
      <c r="A4290" s="559" t="s">
        <v>6855</v>
      </c>
      <c r="B4290" s="560">
        <v>41913</v>
      </c>
      <c r="C4290" s="567"/>
    </row>
    <row r="4291" spans="1:3" ht="13.5">
      <c r="A4291" s="559" t="s">
        <v>6856</v>
      </c>
      <c r="B4291" s="560">
        <v>41913</v>
      </c>
      <c r="C4291" s="567"/>
    </row>
    <row r="4292" spans="1:3" ht="13.5">
      <c r="A4292" s="559" t="s">
        <v>6857</v>
      </c>
      <c r="B4292" s="560">
        <v>41913</v>
      </c>
      <c r="C4292" s="567"/>
    </row>
    <row r="4293" spans="1:3" ht="13.5">
      <c r="A4293" s="559" t="s">
        <v>6858</v>
      </c>
      <c r="B4293" s="560">
        <v>41913</v>
      </c>
      <c r="C4293" s="567"/>
    </row>
    <row r="4294" spans="1:3" ht="13.5">
      <c r="A4294" s="559" t="s">
        <v>6859</v>
      </c>
      <c r="B4294" s="560">
        <v>41913</v>
      </c>
      <c r="C4294" s="567"/>
    </row>
    <row r="4295" spans="1:3" ht="13.5">
      <c r="A4295" s="559" t="s">
        <v>6860</v>
      </c>
      <c r="B4295" s="560">
        <v>41913</v>
      </c>
      <c r="C4295" s="567">
        <v>80</v>
      </c>
    </row>
    <row r="4296" spans="1:3" ht="13.5">
      <c r="A4296" s="559" t="s">
        <v>6861</v>
      </c>
      <c r="B4296" s="560">
        <v>41913</v>
      </c>
      <c r="C4296" s="567"/>
    </row>
    <row r="4297" spans="1:3" ht="13.5">
      <c r="A4297" s="559" t="s">
        <v>6862</v>
      </c>
      <c r="B4297" s="560">
        <v>41913</v>
      </c>
      <c r="C4297" s="567"/>
    </row>
    <row r="4298" spans="1:3" ht="13.5">
      <c r="A4298" s="559" t="s">
        <v>6863</v>
      </c>
      <c r="B4298" s="560">
        <v>41913</v>
      </c>
      <c r="C4298" s="567"/>
    </row>
    <row r="4299" spans="1:3" ht="13.5">
      <c r="A4299" s="559" t="s">
        <v>6864</v>
      </c>
      <c r="B4299" s="560">
        <v>41913</v>
      </c>
      <c r="C4299" s="567"/>
    </row>
    <row r="4300" spans="1:3" ht="13.5">
      <c r="A4300" s="559" t="s">
        <v>6865</v>
      </c>
      <c r="B4300" s="560">
        <v>41913</v>
      </c>
      <c r="C4300" s="567"/>
    </row>
    <row r="4301" spans="1:3" ht="13.5">
      <c r="A4301" s="559" t="s">
        <v>6866</v>
      </c>
      <c r="B4301" s="560">
        <v>41913</v>
      </c>
      <c r="C4301" s="567"/>
    </row>
    <row r="4302" spans="1:3" ht="13.5">
      <c r="A4302" s="559" t="s">
        <v>6867</v>
      </c>
      <c r="B4302" s="560">
        <v>41913</v>
      </c>
      <c r="C4302" s="567"/>
    </row>
    <row r="4303" spans="1:3" ht="13.5">
      <c r="A4303" s="559" t="s">
        <v>6868</v>
      </c>
      <c r="B4303" s="560">
        <v>41913</v>
      </c>
      <c r="C4303" s="567"/>
    </row>
    <row r="4304" spans="1:3" ht="13.5">
      <c r="A4304" s="559" t="s">
        <v>6869</v>
      </c>
      <c r="B4304" s="560">
        <v>41913</v>
      </c>
      <c r="C4304" s="567"/>
    </row>
    <row r="4305" spans="1:3" ht="13.5">
      <c r="A4305" s="559" t="s">
        <v>6870</v>
      </c>
      <c r="B4305" s="560">
        <v>41913</v>
      </c>
      <c r="C4305" s="567"/>
    </row>
    <row r="4306" spans="1:3" ht="13.5">
      <c r="A4306" s="559" t="s">
        <v>6871</v>
      </c>
      <c r="B4306" s="560">
        <v>41913</v>
      </c>
      <c r="C4306" s="567">
        <v>80</v>
      </c>
    </row>
    <row r="4307" spans="1:3" ht="13.5">
      <c r="A4307" s="559" t="s">
        <v>6872</v>
      </c>
      <c r="B4307" s="560">
        <v>41913</v>
      </c>
      <c r="C4307" s="567"/>
    </row>
    <row r="4308" spans="1:3" ht="13.5">
      <c r="A4308" s="559" t="s">
        <v>6873</v>
      </c>
      <c r="B4308" s="560">
        <v>41913</v>
      </c>
      <c r="C4308" s="567"/>
    </row>
    <row r="4309" spans="1:3" ht="13.5">
      <c r="A4309" s="559" t="s">
        <v>6874</v>
      </c>
      <c r="B4309" s="560">
        <v>41913</v>
      </c>
      <c r="C4309" s="567"/>
    </row>
    <row r="4310" spans="1:3" ht="13.5">
      <c r="A4310" s="559" t="s">
        <v>6875</v>
      </c>
      <c r="B4310" s="560">
        <v>41913</v>
      </c>
      <c r="C4310" s="567"/>
    </row>
    <row r="4311" spans="1:3" ht="13.5">
      <c r="A4311" s="559" t="s">
        <v>6876</v>
      </c>
      <c r="B4311" s="560">
        <v>41913</v>
      </c>
      <c r="C4311" s="567"/>
    </row>
    <row r="4312" spans="1:3" ht="13.5">
      <c r="A4312" s="559" t="s">
        <v>6877</v>
      </c>
      <c r="B4312" s="560">
        <v>41913</v>
      </c>
      <c r="C4312" s="567"/>
    </row>
    <row r="4313" spans="1:3" ht="13.5">
      <c r="A4313" s="559" t="s">
        <v>6878</v>
      </c>
      <c r="B4313" s="560">
        <v>41913</v>
      </c>
      <c r="C4313" s="567"/>
    </row>
    <row r="4314" spans="1:3" ht="13.5">
      <c r="A4314" s="559" t="s">
        <v>6879</v>
      </c>
      <c r="B4314" s="560">
        <v>41913</v>
      </c>
      <c r="C4314" s="567"/>
    </row>
    <row r="4315" spans="1:3" ht="13.5">
      <c r="A4315" s="559" t="s">
        <v>6880</v>
      </c>
      <c r="B4315" s="560">
        <v>41913</v>
      </c>
      <c r="C4315" s="567"/>
    </row>
    <row r="4316" spans="1:3" ht="13.5">
      <c r="A4316" s="559" t="s">
        <v>6881</v>
      </c>
      <c r="B4316" s="560">
        <v>41913</v>
      </c>
      <c r="C4316" s="567"/>
    </row>
    <row r="4317" spans="1:3" ht="13.5">
      <c r="A4317" s="559" t="s">
        <v>6882</v>
      </c>
      <c r="B4317" s="560">
        <v>41913</v>
      </c>
      <c r="C4317" s="567">
        <v>80</v>
      </c>
    </row>
    <row r="4318" spans="1:3" ht="13.5">
      <c r="A4318" s="559" t="s">
        <v>6883</v>
      </c>
      <c r="B4318" s="560">
        <v>41913</v>
      </c>
      <c r="C4318" s="567"/>
    </row>
    <row r="4319" spans="1:3" ht="13.5">
      <c r="A4319" s="559" t="s">
        <v>6884</v>
      </c>
      <c r="B4319" s="560">
        <v>41913</v>
      </c>
      <c r="C4319" s="567"/>
    </row>
    <row r="4320" spans="1:3" ht="13.5">
      <c r="A4320" s="559" t="s">
        <v>6885</v>
      </c>
      <c r="B4320" s="560">
        <v>41913</v>
      </c>
      <c r="C4320" s="567"/>
    </row>
    <row r="4321" spans="1:3" ht="13.5">
      <c r="A4321" s="559" t="s">
        <v>6886</v>
      </c>
      <c r="B4321" s="560">
        <v>41913</v>
      </c>
      <c r="C4321" s="567"/>
    </row>
    <row r="4322" spans="1:3" ht="13.5">
      <c r="A4322" s="559" t="s">
        <v>6887</v>
      </c>
      <c r="B4322" s="560">
        <v>41913</v>
      </c>
      <c r="C4322" s="567"/>
    </row>
    <row r="4323" spans="1:3" ht="13.5">
      <c r="A4323" s="559" t="s">
        <v>6888</v>
      </c>
      <c r="B4323" s="560">
        <v>41913</v>
      </c>
      <c r="C4323" s="567"/>
    </row>
    <row r="4324" spans="1:3" ht="13.5">
      <c r="A4324" s="559" t="s">
        <v>6889</v>
      </c>
      <c r="B4324" s="560">
        <v>41913</v>
      </c>
      <c r="C4324" s="567"/>
    </row>
    <row r="4325" spans="1:3" ht="13.5">
      <c r="A4325" s="559" t="s">
        <v>6890</v>
      </c>
      <c r="B4325" s="560">
        <v>41913</v>
      </c>
      <c r="C4325" s="567"/>
    </row>
    <row r="4326" spans="1:3" ht="13.5">
      <c r="A4326" s="559" t="s">
        <v>6891</v>
      </c>
      <c r="B4326" s="560">
        <v>41913</v>
      </c>
      <c r="C4326" s="567"/>
    </row>
    <row r="4327" spans="1:3" ht="13.5">
      <c r="A4327" s="559" t="s">
        <v>6892</v>
      </c>
      <c r="B4327" s="560">
        <v>41913</v>
      </c>
      <c r="C4327" s="567"/>
    </row>
    <row r="4328" spans="1:3" ht="13.5">
      <c r="A4328" s="559" t="s">
        <v>6893</v>
      </c>
      <c r="B4328" s="560">
        <v>41914</v>
      </c>
      <c r="C4328" s="567"/>
    </row>
    <row r="4329" spans="1:3" ht="13.5">
      <c r="A4329" s="559" t="s">
        <v>6894</v>
      </c>
      <c r="B4329" s="560">
        <v>41914</v>
      </c>
      <c r="C4329" s="567"/>
    </row>
    <row r="4330" spans="1:3" ht="13.5">
      <c r="A4330" s="559" t="s">
        <v>6895</v>
      </c>
      <c r="B4330" s="560">
        <v>41914</v>
      </c>
      <c r="C4330" s="567">
        <v>119</v>
      </c>
    </row>
    <row r="4331" spans="1:3" ht="13.5">
      <c r="A4331" s="559" t="s">
        <v>6896</v>
      </c>
      <c r="B4331" s="560">
        <v>41914</v>
      </c>
      <c r="C4331" s="567">
        <v>59</v>
      </c>
    </row>
    <row r="4332" spans="1:3" ht="13.5">
      <c r="A4332" s="559" t="s">
        <v>6897</v>
      </c>
      <c r="B4332" s="560">
        <v>41914</v>
      </c>
      <c r="C4332" s="567"/>
    </row>
    <row r="4333" spans="1:3" ht="13.5">
      <c r="A4333" s="559" t="s">
        <v>6898</v>
      </c>
      <c r="B4333" s="560">
        <v>41914</v>
      </c>
      <c r="C4333" s="567"/>
    </row>
    <row r="4334" spans="1:3" ht="13.5">
      <c r="A4334" s="559" t="s">
        <v>6899</v>
      </c>
      <c r="B4334" s="560">
        <v>41914</v>
      </c>
      <c r="C4334" s="567"/>
    </row>
    <row r="4335" spans="1:3" ht="13.5">
      <c r="A4335" s="559" t="s">
        <v>6900</v>
      </c>
      <c r="B4335" s="560">
        <v>41914</v>
      </c>
      <c r="C4335" s="567"/>
    </row>
    <row r="4336" spans="1:3" ht="13.5">
      <c r="A4336" s="559" t="s">
        <v>6901</v>
      </c>
      <c r="B4336" s="560">
        <v>41914</v>
      </c>
      <c r="C4336" s="567"/>
    </row>
    <row r="4337" spans="1:3" ht="13.5">
      <c r="A4337" s="559" t="s">
        <v>6902</v>
      </c>
      <c r="B4337" s="560">
        <v>41914</v>
      </c>
      <c r="C4337" s="567"/>
    </row>
    <row r="4338" spans="1:3" ht="13.5">
      <c r="A4338" s="559" t="s">
        <v>6903</v>
      </c>
      <c r="B4338" s="560">
        <v>41914</v>
      </c>
      <c r="C4338" s="567"/>
    </row>
    <row r="4339" spans="1:3" ht="13.5">
      <c r="A4339" s="559" t="s">
        <v>6904</v>
      </c>
      <c r="B4339" s="560">
        <v>41914</v>
      </c>
      <c r="C4339" s="567"/>
    </row>
    <row r="4340" spans="1:3" ht="13.5">
      <c r="A4340" s="559" t="s">
        <v>6905</v>
      </c>
      <c r="B4340" s="560">
        <v>41914</v>
      </c>
      <c r="C4340" s="567"/>
    </row>
    <row r="4341" spans="1:3" ht="13.5">
      <c r="A4341" s="559" t="s">
        <v>6906</v>
      </c>
      <c r="B4341" s="560">
        <v>41914</v>
      </c>
      <c r="C4341" s="567">
        <v>100</v>
      </c>
    </row>
    <row r="4342" spans="1:3" ht="13.5">
      <c r="A4342" s="559" t="s">
        <v>6907</v>
      </c>
      <c r="B4342" s="560">
        <v>41914</v>
      </c>
      <c r="C4342" s="567"/>
    </row>
    <row r="4343" spans="1:3" ht="13.5">
      <c r="A4343" s="559" t="s">
        <v>6908</v>
      </c>
      <c r="B4343" s="560">
        <v>41914</v>
      </c>
      <c r="C4343" s="567"/>
    </row>
    <row r="4344" spans="1:3" ht="13.5">
      <c r="A4344" s="559" t="s">
        <v>6909</v>
      </c>
      <c r="B4344" s="560">
        <v>41914</v>
      </c>
      <c r="C4344" s="567"/>
    </row>
    <row r="4345" spans="1:3" ht="13.5">
      <c r="A4345" s="559" t="s">
        <v>6910</v>
      </c>
      <c r="B4345" s="560">
        <v>41914</v>
      </c>
      <c r="C4345" s="567"/>
    </row>
    <row r="4346" spans="1:3" ht="13.5">
      <c r="A4346" s="559" t="s">
        <v>6911</v>
      </c>
      <c r="B4346" s="560">
        <v>41914</v>
      </c>
      <c r="C4346" s="567"/>
    </row>
    <row r="4347" spans="1:3" ht="13.5">
      <c r="A4347" s="559" t="s">
        <v>6912</v>
      </c>
      <c r="B4347" s="560">
        <v>41914</v>
      </c>
      <c r="C4347" s="567"/>
    </row>
    <row r="4348" spans="1:3" ht="13.5">
      <c r="A4348" s="559" t="s">
        <v>6913</v>
      </c>
      <c r="B4348" s="560">
        <v>41914</v>
      </c>
      <c r="C4348" s="567"/>
    </row>
    <row r="4349" spans="1:3" ht="13.5">
      <c r="A4349" s="559" t="s">
        <v>6914</v>
      </c>
      <c r="B4349" s="560">
        <v>41914</v>
      </c>
      <c r="C4349" s="567"/>
    </row>
    <row r="4350" spans="1:3" ht="13.5">
      <c r="A4350" s="559" t="s">
        <v>6915</v>
      </c>
      <c r="B4350" s="560">
        <v>41914</v>
      </c>
      <c r="C4350" s="567"/>
    </row>
    <row r="4351" spans="1:3" ht="13.5">
      <c r="A4351" s="559" t="s">
        <v>6916</v>
      </c>
      <c r="B4351" s="560">
        <v>41914</v>
      </c>
      <c r="C4351" s="567"/>
    </row>
    <row r="4352" spans="1:3" ht="13.5">
      <c r="A4352" s="559" t="s">
        <v>6917</v>
      </c>
      <c r="B4352" s="560">
        <v>41914</v>
      </c>
      <c r="C4352" s="567">
        <v>150</v>
      </c>
    </row>
    <row r="4353" spans="1:3" ht="13.5">
      <c r="A4353" s="559" t="s">
        <v>6918</v>
      </c>
      <c r="B4353" s="560">
        <v>41914</v>
      </c>
      <c r="C4353" s="567">
        <v>100</v>
      </c>
    </row>
    <row r="4354" spans="1:3" ht="13.5">
      <c r="A4354" s="559" t="s">
        <v>6919</v>
      </c>
      <c r="B4354" s="560">
        <v>41914</v>
      </c>
      <c r="C4354" s="567"/>
    </row>
    <row r="4355" spans="1:3" ht="13.5">
      <c r="A4355" s="559" t="s">
        <v>6920</v>
      </c>
      <c r="B4355" s="560">
        <v>41914</v>
      </c>
      <c r="C4355" s="567"/>
    </row>
    <row r="4356" spans="1:3" ht="13.5">
      <c r="A4356" s="559" t="s">
        <v>6921</v>
      </c>
      <c r="B4356" s="560">
        <v>41914</v>
      </c>
      <c r="C4356" s="567"/>
    </row>
    <row r="4357" spans="1:3" ht="13.5">
      <c r="A4357" s="559" t="s">
        <v>6922</v>
      </c>
      <c r="B4357" s="560">
        <v>41914</v>
      </c>
      <c r="C4357" s="567"/>
    </row>
    <row r="4358" spans="1:3" ht="13.5">
      <c r="A4358" s="559" t="s">
        <v>6923</v>
      </c>
      <c r="B4358" s="560">
        <v>41914</v>
      </c>
      <c r="C4358" s="567"/>
    </row>
    <row r="4359" spans="1:3" ht="13.5">
      <c r="A4359" s="559" t="s">
        <v>6924</v>
      </c>
      <c r="B4359" s="560">
        <v>41914</v>
      </c>
      <c r="C4359" s="567"/>
    </row>
    <row r="4360" spans="1:3" ht="13.5">
      <c r="A4360" s="559" t="s">
        <v>6925</v>
      </c>
      <c r="B4360" s="560">
        <v>41914</v>
      </c>
      <c r="C4360" s="567"/>
    </row>
    <row r="4361" spans="1:3" ht="13.5">
      <c r="A4361" s="559" t="s">
        <v>6926</v>
      </c>
      <c r="B4361" s="560">
        <v>41914</v>
      </c>
      <c r="C4361" s="567"/>
    </row>
    <row r="4362" spans="1:3" ht="13.5">
      <c r="A4362" s="559" t="s">
        <v>6927</v>
      </c>
      <c r="B4362" s="560">
        <v>41914</v>
      </c>
      <c r="C4362" s="567"/>
    </row>
    <row r="4363" spans="1:3" ht="13.5">
      <c r="A4363" s="559" t="s">
        <v>6928</v>
      </c>
      <c r="B4363" s="560">
        <v>41914</v>
      </c>
      <c r="C4363" s="567">
        <v>150</v>
      </c>
    </row>
    <row r="4364" spans="1:3" ht="13.5">
      <c r="A4364" s="559" t="s">
        <v>6929</v>
      </c>
      <c r="B4364" s="560">
        <v>41914</v>
      </c>
      <c r="C4364" s="567">
        <v>100</v>
      </c>
    </row>
    <row r="4365" spans="1:3" ht="13.5">
      <c r="A4365" s="559" t="s">
        <v>6930</v>
      </c>
      <c r="B4365" s="560">
        <v>41914</v>
      </c>
      <c r="C4365" s="567"/>
    </row>
    <row r="4366" spans="1:3" ht="13.5">
      <c r="A4366" s="559" t="s">
        <v>6931</v>
      </c>
      <c r="B4366" s="560">
        <v>41914</v>
      </c>
      <c r="C4366" s="567"/>
    </row>
    <row r="4367" spans="1:3" ht="13.5">
      <c r="A4367" s="559" t="s">
        <v>6932</v>
      </c>
      <c r="B4367" s="560">
        <v>41914</v>
      </c>
      <c r="C4367" s="567"/>
    </row>
    <row r="4368" spans="1:3" ht="13.5">
      <c r="A4368" s="559" t="s">
        <v>6933</v>
      </c>
      <c r="B4368" s="560">
        <v>41914</v>
      </c>
      <c r="C4368" s="567"/>
    </row>
    <row r="4369" spans="1:3" ht="13.5">
      <c r="A4369" s="559" t="s">
        <v>6934</v>
      </c>
      <c r="B4369" s="560">
        <v>41914</v>
      </c>
      <c r="C4369" s="567"/>
    </row>
    <row r="4370" spans="1:3" ht="13.5">
      <c r="A4370" s="559" t="s">
        <v>6935</v>
      </c>
      <c r="B4370" s="560">
        <v>41914</v>
      </c>
      <c r="C4370" s="567"/>
    </row>
    <row r="4371" spans="1:3" ht="13.5">
      <c r="A4371" s="559" t="s">
        <v>6936</v>
      </c>
      <c r="B4371" s="560">
        <v>41914</v>
      </c>
      <c r="C4371" s="567"/>
    </row>
    <row r="4372" spans="1:3" ht="13.5">
      <c r="A4372" s="559" t="s">
        <v>6968</v>
      </c>
      <c r="B4372" s="560">
        <v>41918</v>
      </c>
      <c r="C4372" s="567"/>
    </row>
    <row r="4373" spans="1:3" ht="13.5">
      <c r="A4373" s="559" t="s">
        <v>6969</v>
      </c>
      <c r="B4373" s="560">
        <v>41918</v>
      </c>
      <c r="C4373" s="567">
        <v>250</v>
      </c>
    </row>
    <row r="4374" spans="1:3" ht="13.5">
      <c r="A4374" s="559" t="s">
        <v>6970</v>
      </c>
      <c r="B4374" s="560">
        <v>41918</v>
      </c>
      <c r="C4374" s="567">
        <v>100</v>
      </c>
    </row>
    <row r="4375" spans="1:3" ht="13.5">
      <c r="A4375" s="559" t="s">
        <v>6971</v>
      </c>
      <c r="B4375" s="560">
        <v>41918</v>
      </c>
      <c r="C4375" s="567">
        <v>50</v>
      </c>
    </row>
    <row r="4376" spans="1:3" ht="13.5">
      <c r="A4376" s="559" t="s">
        <v>6972</v>
      </c>
      <c r="B4376" s="560">
        <v>41918</v>
      </c>
      <c r="C4376" s="567"/>
    </row>
    <row r="4377" spans="1:3" ht="13.5">
      <c r="A4377" s="559" t="s">
        <v>6973</v>
      </c>
      <c r="B4377" s="560">
        <v>41918</v>
      </c>
      <c r="C4377" s="567"/>
    </row>
    <row r="4378" spans="1:3" ht="13.5">
      <c r="A4378" s="559" t="s">
        <v>6974</v>
      </c>
      <c r="B4378" s="560">
        <v>41918</v>
      </c>
      <c r="C4378" s="567"/>
    </row>
    <row r="4379" spans="1:3" ht="13.5">
      <c r="A4379" s="559" t="s">
        <v>6975</v>
      </c>
      <c r="B4379" s="560">
        <v>41918</v>
      </c>
      <c r="C4379" s="567"/>
    </row>
    <row r="4380" spans="1:3" ht="13.5">
      <c r="A4380" s="559" t="s">
        <v>6976</v>
      </c>
      <c r="B4380" s="560">
        <v>41918</v>
      </c>
      <c r="C4380" s="567"/>
    </row>
    <row r="4381" spans="1:3" ht="13.5">
      <c r="A4381" s="559" t="s">
        <v>6977</v>
      </c>
      <c r="B4381" s="560">
        <v>41918</v>
      </c>
      <c r="C4381" s="567"/>
    </row>
    <row r="4382" spans="1:3" ht="13.5">
      <c r="A4382" s="559" t="s">
        <v>6978</v>
      </c>
      <c r="B4382" s="560">
        <v>41918</v>
      </c>
      <c r="C4382" s="567"/>
    </row>
    <row r="4383" spans="1:3" ht="13.5">
      <c r="A4383" s="559" t="s">
        <v>7255</v>
      </c>
      <c r="B4383" s="560">
        <v>41918</v>
      </c>
      <c r="C4383" s="567">
        <v>199</v>
      </c>
    </row>
    <row r="4384" spans="1:3" ht="13.5">
      <c r="A4384" s="559" t="s">
        <v>7256</v>
      </c>
      <c r="B4384" s="560">
        <v>41918</v>
      </c>
      <c r="C4384" s="567"/>
    </row>
    <row r="4385" spans="1:3" ht="13.5">
      <c r="A4385" s="559" t="s">
        <v>7257</v>
      </c>
      <c r="B4385" s="560">
        <v>41918</v>
      </c>
      <c r="C4385" s="567"/>
    </row>
    <row r="4386" spans="1:3" ht="13.5">
      <c r="A4386" s="559" t="s">
        <v>7258</v>
      </c>
      <c r="B4386" s="560">
        <v>41918</v>
      </c>
      <c r="C4386" s="567"/>
    </row>
    <row r="4387" spans="1:3" ht="13.5">
      <c r="A4387" s="559" t="s">
        <v>7259</v>
      </c>
      <c r="B4387" s="560">
        <v>41918</v>
      </c>
      <c r="C4387" s="567"/>
    </row>
    <row r="4388" spans="1:3" ht="13.5">
      <c r="A4388" s="559" t="s">
        <v>7260</v>
      </c>
      <c r="B4388" s="560">
        <v>41918</v>
      </c>
      <c r="C4388" s="567"/>
    </row>
    <row r="4389" spans="1:3" ht="13.5">
      <c r="A4389" s="559" t="s">
        <v>7261</v>
      </c>
      <c r="B4389" s="560">
        <v>41918</v>
      </c>
      <c r="C4389" s="567"/>
    </row>
    <row r="4390" spans="1:3" ht="13.5">
      <c r="A4390" s="559" t="s">
        <v>7262</v>
      </c>
      <c r="B4390" s="560">
        <v>41918</v>
      </c>
      <c r="C4390" s="567"/>
    </row>
    <row r="4391" spans="1:3" ht="13.5">
      <c r="A4391" s="559" t="s">
        <v>7263</v>
      </c>
      <c r="B4391" s="560">
        <v>41918</v>
      </c>
      <c r="C4391" s="567"/>
    </row>
    <row r="4392" spans="1:3" ht="13.5">
      <c r="A4392" s="559" t="s">
        <v>7264</v>
      </c>
      <c r="B4392" s="560">
        <v>41918</v>
      </c>
      <c r="C4392" s="567"/>
    </row>
    <row r="4393" spans="1:3" ht="13.5">
      <c r="A4393" s="559" t="s">
        <v>7265</v>
      </c>
      <c r="B4393" s="560">
        <v>41918</v>
      </c>
      <c r="C4393" s="567"/>
    </row>
    <row r="4394" spans="1:3" ht="13.5">
      <c r="A4394" s="559" t="s">
        <v>7266</v>
      </c>
      <c r="B4394" s="560">
        <v>41918</v>
      </c>
      <c r="C4394" s="567">
        <v>198</v>
      </c>
    </row>
    <row r="4395" spans="1:3" ht="13.5">
      <c r="A4395" s="559" t="s">
        <v>7267</v>
      </c>
      <c r="B4395" s="560">
        <v>41918</v>
      </c>
      <c r="C4395" s="567"/>
    </row>
    <row r="4396" spans="1:3" ht="13.5">
      <c r="A4396" s="559" t="s">
        <v>7268</v>
      </c>
      <c r="B4396" s="560">
        <v>41918</v>
      </c>
      <c r="C4396" s="567"/>
    </row>
    <row r="4397" spans="1:3" ht="13.5">
      <c r="A4397" s="559" t="s">
        <v>7269</v>
      </c>
      <c r="B4397" s="560">
        <v>41918</v>
      </c>
      <c r="C4397" s="567"/>
    </row>
    <row r="4398" spans="1:3" ht="13.5">
      <c r="A4398" s="559" t="s">
        <v>7270</v>
      </c>
      <c r="B4398" s="560">
        <v>41918</v>
      </c>
      <c r="C4398" s="567"/>
    </row>
    <row r="4399" spans="1:3" ht="13.5">
      <c r="A4399" s="559" t="s">
        <v>7271</v>
      </c>
      <c r="B4399" s="560">
        <v>41918</v>
      </c>
      <c r="C4399" s="567"/>
    </row>
    <row r="4400" spans="1:3" ht="13.5">
      <c r="A4400" s="559" t="s">
        <v>7272</v>
      </c>
      <c r="B4400" s="560">
        <v>41918</v>
      </c>
      <c r="C4400" s="567"/>
    </row>
    <row r="4401" spans="1:3" ht="13.5">
      <c r="A4401" s="559" t="s">
        <v>7273</v>
      </c>
      <c r="B4401" s="560">
        <v>41918</v>
      </c>
      <c r="C4401" s="567"/>
    </row>
    <row r="4402" spans="1:3" ht="13.5">
      <c r="A4402" s="559" t="s">
        <v>7274</v>
      </c>
      <c r="B4402" s="560">
        <v>41918</v>
      </c>
      <c r="C4402" s="567"/>
    </row>
    <row r="4403" spans="1:3" ht="13.5">
      <c r="A4403" s="559" t="s">
        <v>7275</v>
      </c>
      <c r="B4403" s="560">
        <v>41918</v>
      </c>
      <c r="C4403" s="567"/>
    </row>
    <row r="4404" spans="1:3" ht="13.5">
      <c r="A4404" s="559" t="s">
        <v>7276</v>
      </c>
      <c r="B4404" s="560">
        <v>41918</v>
      </c>
      <c r="C4404" s="567"/>
    </row>
    <row r="4405" spans="1:3" ht="13.5">
      <c r="A4405" s="559" t="s">
        <v>7277</v>
      </c>
      <c r="B4405" s="560">
        <v>41918</v>
      </c>
      <c r="C4405" s="567">
        <v>245</v>
      </c>
    </row>
    <row r="4406" spans="1:3" ht="13.5">
      <c r="A4406" s="559" t="s">
        <v>7278</v>
      </c>
      <c r="B4406" s="560">
        <v>41918</v>
      </c>
      <c r="C4406" s="567"/>
    </row>
    <row r="4407" spans="1:3" ht="13.5">
      <c r="A4407" s="559" t="s">
        <v>7279</v>
      </c>
      <c r="B4407" s="560">
        <v>41918</v>
      </c>
      <c r="C4407" s="567"/>
    </row>
    <row r="4408" spans="1:3" ht="13.5">
      <c r="A4408" s="559" t="s">
        <v>7280</v>
      </c>
      <c r="B4408" s="560">
        <v>41918</v>
      </c>
      <c r="C4408" s="567"/>
    </row>
    <row r="4409" spans="1:3" ht="13.5">
      <c r="A4409" s="559" t="s">
        <v>7281</v>
      </c>
      <c r="B4409" s="560">
        <v>41918</v>
      </c>
      <c r="C4409" s="567"/>
    </row>
    <row r="4410" spans="1:3" ht="13.5">
      <c r="A4410" s="559" t="s">
        <v>7282</v>
      </c>
      <c r="B4410" s="560">
        <v>41918</v>
      </c>
      <c r="C4410" s="567"/>
    </row>
    <row r="4411" spans="1:3" ht="13.5">
      <c r="A4411" s="559" t="s">
        <v>7283</v>
      </c>
      <c r="B4411" s="560">
        <v>41918</v>
      </c>
      <c r="C4411" s="567"/>
    </row>
    <row r="4412" spans="1:3" ht="13.5">
      <c r="A4412" s="559" t="s">
        <v>7284</v>
      </c>
      <c r="B4412" s="560">
        <v>41918</v>
      </c>
      <c r="C4412" s="567"/>
    </row>
    <row r="4413" spans="1:3" ht="13.5">
      <c r="A4413" s="559" t="s">
        <v>7285</v>
      </c>
      <c r="B4413" s="560">
        <v>41918</v>
      </c>
      <c r="C4413" s="567"/>
    </row>
    <row r="4414" spans="1:3" ht="13.5">
      <c r="A4414" s="559" t="s">
        <v>7286</v>
      </c>
      <c r="B4414" s="560">
        <v>41918</v>
      </c>
      <c r="C4414" s="567"/>
    </row>
    <row r="4415" spans="1:3" ht="13.5">
      <c r="A4415" s="559" t="s">
        <v>7287</v>
      </c>
      <c r="B4415" s="560">
        <v>41918</v>
      </c>
      <c r="C4415" s="567"/>
    </row>
    <row r="4416" spans="1:3" ht="13.5">
      <c r="A4416" s="559" t="s">
        <v>7288</v>
      </c>
      <c r="B4416" s="560">
        <v>41918</v>
      </c>
      <c r="C4416" s="567">
        <v>245</v>
      </c>
    </row>
    <row r="4417" spans="1:3" ht="13.5">
      <c r="A4417" s="559" t="s">
        <v>7289</v>
      </c>
      <c r="B4417" s="560">
        <v>41918</v>
      </c>
      <c r="C4417" s="567"/>
    </row>
    <row r="4418" spans="1:3" ht="13.5">
      <c r="A4418" s="559" t="s">
        <v>7290</v>
      </c>
      <c r="B4418" s="560">
        <v>41918</v>
      </c>
      <c r="C4418" s="567"/>
    </row>
    <row r="4419" spans="1:3" ht="13.5">
      <c r="A4419" s="559" t="s">
        <v>7291</v>
      </c>
      <c r="B4419" s="560">
        <v>41918</v>
      </c>
      <c r="C4419" s="567"/>
    </row>
    <row r="4420" spans="1:3" ht="13.5">
      <c r="A4420" s="559" t="s">
        <v>7292</v>
      </c>
      <c r="B4420" s="560">
        <v>41918</v>
      </c>
      <c r="C4420" s="567"/>
    </row>
    <row r="4421" spans="1:3" ht="13.5">
      <c r="A4421" s="559" t="s">
        <v>7293</v>
      </c>
      <c r="B4421" s="560">
        <v>41918</v>
      </c>
      <c r="C4421" s="567"/>
    </row>
    <row r="4422" spans="1:3" ht="13.5">
      <c r="A4422" s="559" t="s">
        <v>7294</v>
      </c>
      <c r="B4422" s="560">
        <v>41918</v>
      </c>
      <c r="C4422" s="567"/>
    </row>
    <row r="4423" spans="1:3" ht="13.5">
      <c r="A4423" s="559" t="s">
        <v>7295</v>
      </c>
      <c r="B4423" s="560">
        <v>41918</v>
      </c>
      <c r="C4423" s="567"/>
    </row>
    <row r="4424" spans="1:3" ht="13.5">
      <c r="A4424" s="559" t="s">
        <v>7296</v>
      </c>
      <c r="B4424" s="560">
        <v>41918</v>
      </c>
      <c r="C4424" s="567"/>
    </row>
    <row r="4425" spans="1:3" ht="13.5">
      <c r="A4425" s="559" t="s">
        <v>7297</v>
      </c>
      <c r="B4425" s="560">
        <v>41918</v>
      </c>
      <c r="C4425" s="567"/>
    </row>
    <row r="4426" spans="1:3" ht="13.5">
      <c r="A4426" s="559" t="s">
        <v>7298</v>
      </c>
      <c r="B4426" s="560">
        <v>41918</v>
      </c>
      <c r="C4426" s="567"/>
    </row>
    <row r="4427" spans="1:3" ht="13.5">
      <c r="A4427" s="559" t="s">
        <v>6979</v>
      </c>
      <c r="B4427" s="560">
        <v>41920</v>
      </c>
      <c r="C4427" s="567"/>
    </row>
    <row r="4428" spans="1:3" ht="13.5">
      <c r="A4428" s="559" t="s">
        <v>6980</v>
      </c>
      <c r="B4428" s="560">
        <v>41920</v>
      </c>
      <c r="C4428" s="567"/>
    </row>
    <row r="4429" spans="1:3" ht="13.5">
      <c r="A4429" s="559" t="s">
        <v>6981</v>
      </c>
      <c r="B4429" s="560">
        <v>41920</v>
      </c>
      <c r="C4429" s="567"/>
    </row>
    <row r="4430" spans="1:3" ht="13.5">
      <c r="A4430" s="559" t="s">
        <v>6982</v>
      </c>
      <c r="B4430" s="560">
        <v>41920</v>
      </c>
      <c r="C4430" s="567"/>
    </row>
    <row r="4431" spans="1:3" ht="13.5">
      <c r="A4431" s="559" t="s">
        <v>6983</v>
      </c>
      <c r="B4431" s="560">
        <v>41920</v>
      </c>
      <c r="C4431" s="567"/>
    </row>
    <row r="4432" spans="1:3" ht="13.5">
      <c r="A4432" s="559" t="s">
        <v>6984</v>
      </c>
      <c r="B4432" s="560">
        <v>41920</v>
      </c>
      <c r="C4432" s="567"/>
    </row>
    <row r="4433" spans="1:3" ht="13.5">
      <c r="A4433" s="559" t="s">
        <v>6985</v>
      </c>
      <c r="B4433" s="560">
        <v>41920</v>
      </c>
      <c r="C4433" s="567">
        <v>61</v>
      </c>
    </row>
    <row r="4434" spans="1:3" ht="13.5">
      <c r="A4434" s="559" t="s">
        <v>6986</v>
      </c>
      <c r="B4434" s="560">
        <v>41920</v>
      </c>
      <c r="C4434" s="567">
        <v>80</v>
      </c>
    </row>
    <row r="4435" spans="1:3" ht="13.5">
      <c r="A4435" s="559" t="s">
        <v>6987</v>
      </c>
      <c r="B4435" s="560">
        <v>41920</v>
      </c>
      <c r="C4435" s="567">
        <v>61</v>
      </c>
    </row>
    <row r="4436" spans="1:3" ht="13.5">
      <c r="A4436" s="559" t="s">
        <v>6988</v>
      </c>
      <c r="B4436" s="560">
        <v>41920</v>
      </c>
      <c r="C4436" s="567">
        <v>50</v>
      </c>
    </row>
    <row r="4437" spans="1:3" ht="13.5">
      <c r="A4437" s="559" t="s">
        <v>6989</v>
      </c>
      <c r="B4437" s="560">
        <v>41920</v>
      </c>
      <c r="C4437" s="567"/>
    </row>
    <row r="4438" spans="1:3" ht="13.5">
      <c r="A4438" s="559" t="s">
        <v>8313</v>
      </c>
      <c r="B4438" s="560">
        <v>41922</v>
      </c>
      <c r="C4438" s="567">
        <v>7</v>
      </c>
    </row>
    <row r="4439" spans="1:3" ht="13.5">
      <c r="A4439" s="559" t="s">
        <v>8314</v>
      </c>
      <c r="B4439" s="560">
        <v>41922</v>
      </c>
      <c r="C4439" s="567"/>
    </row>
    <row r="4440" spans="1:3" ht="13.5">
      <c r="A4440" s="559" t="s">
        <v>8315</v>
      </c>
      <c r="B4440" s="560">
        <v>41922</v>
      </c>
      <c r="C4440" s="567"/>
    </row>
    <row r="4441" spans="1:3" ht="13.5">
      <c r="A4441" s="559" t="s">
        <v>8316</v>
      </c>
      <c r="B4441" s="560">
        <v>41922</v>
      </c>
      <c r="C4441" s="567"/>
    </row>
    <row r="4442" spans="1:3" ht="13.5">
      <c r="A4442" s="559" t="s">
        <v>8317</v>
      </c>
      <c r="B4442" s="560">
        <v>41922</v>
      </c>
      <c r="C4442" s="567"/>
    </row>
    <row r="4443" spans="1:3" ht="13.5">
      <c r="A4443" s="559" t="s">
        <v>8318</v>
      </c>
      <c r="B4443" s="560">
        <v>41922</v>
      </c>
      <c r="C4443" s="567"/>
    </row>
    <row r="4444" spans="1:3" ht="13.5">
      <c r="A4444" s="559" t="s">
        <v>8319</v>
      </c>
      <c r="B4444" s="560">
        <v>41922</v>
      </c>
      <c r="C4444" s="567"/>
    </row>
    <row r="4445" spans="1:3" ht="13.5">
      <c r="A4445" s="559" t="s">
        <v>8320</v>
      </c>
      <c r="B4445" s="560">
        <v>41922</v>
      </c>
      <c r="C4445" s="567"/>
    </row>
    <row r="4446" spans="1:3" ht="13.5">
      <c r="A4446" s="559" t="s">
        <v>8321</v>
      </c>
      <c r="B4446" s="560">
        <v>41922</v>
      </c>
      <c r="C4446" s="567"/>
    </row>
    <row r="4447" spans="1:3" ht="13.5">
      <c r="A4447" s="559" t="s">
        <v>8322</v>
      </c>
      <c r="B4447" s="560">
        <v>41922</v>
      </c>
      <c r="C4447" s="567"/>
    </row>
    <row r="4448" spans="1:3" ht="13.5">
      <c r="A4448" s="559" t="s">
        <v>8323</v>
      </c>
      <c r="B4448" s="560">
        <v>41922</v>
      </c>
      <c r="C4448" s="567"/>
    </row>
    <row r="4449" spans="1:3" ht="13.5">
      <c r="A4449" s="559" t="s">
        <v>8324</v>
      </c>
      <c r="B4449" s="560">
        <v>41922</v>
      </c>
      <c r="C4449" s="567">
        <v>132</v>
      </c>
    </row>
    <row r="4450" spans="1:3" ht="13.5">
      <c r="A4450" s="559" t="s">
        <v>8325</v>
      </c>
      <c r="B4450" s="560">
        <v>41922</v>
      </c>
      <c r="C4450" s="567"/>
    </row>
    <row r="4451" spans="1:3" ht="13.5">
      <c r="A4451" s="559" t="s">
        <v>8326</v>
      </c>
      <c r="B4451" s="560">
        <v>41922</v>
      </c>
      <c r="C4451" s="567"/>
    </row>
    <row r="4452" spans="1:3" ht="13.5">
      <c r="A4452" s="559" t="s">
        <v>8327</v>
      </c>
      <c r="B4452" s="560">
        <v>41922</v>
      </c>
      <c r="C4452" s="567"/>
    </row>
    <row r="4453" spans="1:3" ht="13.5">
      <c r="A4453" s="559" t="s">
        <v>8328</v>
      </c>
      <c r="B4453" s="560">
        <v>41922</v>
      </c>
      <c r="C4453" s="567"/>
    </row>
    <row r="4454" spans="1:3" ht="13.5">
      <c r="A4454" s="559" t="s">
        <v>8329</v>
      </c>
      <c r="B4454" s="560">
        <v>41922</v>
      </c>
      <c r="C4454" s="567"/>
    </row>
    <row r="4455" spans="1:3" ht="13.5">
      <c r="A4455" s="559" t="s">
        <v>8330</v>
      </c>
      <c r="B4455" s="560">
        <v>41922</v>
      </c>
      <c r="C4455" s="567"/>
    </row>
    <row r="4456" spans="1:3" ht="13.5">
      <c r="A4456" s="559" t="s">
        <v>8331</v>
      </c>
      <c r="B4456" s="560">
        <v>41922</v>
      </c>
      <c r="C4456" s="567"/>
    </row>
    <row r="4457" spans="1:3" ht="13.5">
      <c r="A4457" s="559" t="s">
        <v>8332</v>
      </c>
      <c r="B4457" s="560">
        <v>41922</v>
      </c>
      <c r="C4457" s="567"/>
    </row>
    <row r="4458" spans="1:3" ht="13.5">
      <c r="A4458" s="559" t="s">
        <v>8333</v>
      </c>
      <c r="B4458" s="560">
        <v>41922</v>
      </c>
      <c r="C4458" s="567"/>
    </row>
    <row r="4459" spans="1:3" ht="13.5">
      <c r="A4459" s="559" t="s">
        <v>8334</v>
      </c>
      <c r="B4459" s="560">
        <v>41922</v>
      </c>
      <c r="C4459" s="567"/>
    </row>
    <row r="4460" spans="1:3" ht="13.5">
      <c r="A4460" s="559" t="s">
        <v>8335</v>
      </c>
      <c r="B4460" s="560">
        <v>41922</v>
      </c>
      <c r="C4460" s="567">
        <v>56</v>
      </c>
    </row>
    <row r="4461" spans="1:3" ht="13.5">
      <c r="A4461" s="559" t="s">
        <v>8336</v>
      </c>
      <c r="B4461" s="560">
        <v>41922</v>
      </c>
      <c r="C4461" s="567"/>
    </row>
    <row r="4462" spans="1:3" ht="13.5">
      <c r="A4462" s="559" t="s">
        <v>8337</v>
      </c>
      <c r="B4462" s="560">
        <v>41922</v>
      </c>
      <c r="C4462" s="567"/>
    </row>
    <row r="4463" spans="1:3" ht="13.5">
      <c r="A4463" s="559" t="s">
        <v>8338</v>
      </c>
      <c r="B4463" s="560">
        <v>41922</v>
      </c>
      <c r="C4463" s="567"/>
    </row>
    <row r="4464" spans="1:3" ht="13.5">
      <c r="A4464" s="559" t="s">
        <v>8339</v>
      </c>
      <c r="B4464" s="560">
        <v>41922</v>
      </c>
      <c r="C4464" s="567"/>
    </row>
    <row r="4465" spans="1:3" ht="13.5">
      <c r="A4465" s="559" t="s">
        <v>8340</v>
      </c>
      <c r="B4465" s="560">
        <v>41922</v>
      </c>
      <c r="C4465" s="567"/>
    </row>
    <row r="4466" spans="1:3" ht="13.5">
      <c r="A4466" s="559" t="s">
        <v>8341</v>
      </c>
      <c r="B4466" s="560">
        <v>41922</v>
      </c>
      <c r="C4466" s="567"/>
    </row>
    <row r="4467" spans="1:3" ht="13.5">
      <c r="A4467" s="559" t="s">
        <v>8342</v>
      </c>
      <c r="B4467" s="560">
        <v>41922</v>
      </c>
      <c r="C4467" s="567"/>
    </row>
    <row r="4468" spans="1:3" ht="13.5">
      <c r="A4468" s="559" t="s">
        <v>8343</v>
      </c>
      <c r="B4468" s="560">
        <v>41922</v>
      </c>
      <c r="C4468" s="567"/>
    </row>
    <row r="4469" spans="1:3" ht="13.5">
      <c r="A4469" s="559" t="s">
        <v>8344</v>
      </c>
      <c r="B4469" s="560">
        <v>41922</v>
      </c>
      <c r="C4469" s="567"/>
    </row>
    <row r="4470" spans="1:3" ht="13.5">
      <c r="A4470" s="559" t="s">
        <v>8345</v>
      </c>
      <c r="B4470" s="560">
        <v>41922</v>
      </c>
      <c r="C4470" s="567"/>
    </row>
    <row r="4471" spans="1:3" ht="13.5">
      <c r="A4471" s="559" t="s">
        <v>8346</v>
      </c>
      <c r="B4471" s="560">
        <v>41922</v>
      </c>
      <c r="C4471" s="567">
        <v>100</v>
      </c>
    </row>
    <row r="4472" spans="1:3" ht="13.5">
      <c r="A4472" s="559" t="s">
        <v>8347</v>
      </c>
      <c r="B4472" s="560">
        <v>41922</v>
      </c>
      <c r="C4472" s="567"/>
    </row>
    <row r="4473" spans="1:3" ht="13.5">
      <c r="A4473" s="559" t="s">
        <v>8348</v>
      </c>
      <c r="B4473" s="560">
        <v>41922</v>
      </c>
      <c r="C4473" s="567"/>
    </row>
    <row r="4474" spans="1:3" ht="13.5">
      <c r="A4474" s="559" t="s">
        <v>8349</v>
      </c>
      <c r="B4474" s="560">
        <v>41922</v>
      </c>
      <c r="C4474" s="567"/>
    </row>
    <row r="4475" spans="1:3" ht="13.5">
      <c r="A4475" s="559" t="s">
        <v>8350</v>
      </c>
      <c r="B4475" s="560">
        <v>41922</v>
      </c>
      <c r="C4475" s="567"/>
    </row>
    <row r="4476" spans="1:3" ht="13.5">
      <c r="A4476" s="559" t="s">
        <v>8351</v>
      </c>
      <c r="B4476" s="560">
        <v>41922</v>
      </c>
      <c r="C4476" s="567"/>
    </row>
    <row r="4477" spans="1:3" ht="13.5">
      <c r="A4477" s="559" t="s">
        <v>8352</v>
      </c>
      <c r="B4477" s="560">
        <v>41922</v>
      </c>
      <c r="C4477" s="567"/>
    </row>
    <row r="4478" spans="1:3" ht="13.5">
      <c r="A4478" s="559" t="s">
        <v>8353</v>
      </c>
      <c r="B4478" s="560">
        <v>41922</v>
      </c>
      <c r="C4478" s="567"/>
    </row>
    <row r="4479" spans="1:3" ht="13.5">
      <c r="A4479" s="559" t="s">
        <v>8354</v>
      </c>
      <c r="B4479" s="560">
        <v>41922</v>
      </c>
      <c r="C4479" s="567"/>
    </row>
    <row r="4480" spans="1:3" ht="13.5">
      <c r="A4480" s="559" t="s">
        <v>8355</v>
      </c>
      <c r="B4480" s="560">
        <v>41922</v>
      </c>
      <c r="C4480" s="567"/>
    </row>
    <row r="4481" spans="1:3" ht="13.5">
      <c r="A4481" s="559" t="s">
        <v>8356</v>
      </c>
      <c r="B4481" s="560">
        <v>41922</v>
      </c>
      <c r="C4481" s="567"/>
    </row>
    <row r="4482" spans="1:3" ht="13.5">
      <c r="A4482" s="559" t="s">
        <v>8357</v>
      </c>
      <c r="B4482" s="560">
        <v>41922</v>
      </c>
      <c r="C4482" s="567">
        <v>100</v>
      </c>
    </row>
    <row r="4483" spans="1:3" ht="13.5">
      <c r="A4483" s="559" t="s">
        <v>8358</v>
      </c>
      <c r="B4483" s="560">
        <v>41922</v>
      </c>
      <c r="C4483" s="567"/>
    </row>
    <row r="4484" spans="1:3" ht="13.5">
      <c r="A4484" s="559" t="s">
        <v>8359</v>
      </c>
      <c r="B4484" s="560">
        <v>41922</v>
      </c>
      <c r="C4484" s="567"/>
    </row>
    <row r="4485" spans="1:3" ht="13.5">
      <c r="A4485" s="559" t="s">
        <v>8360</v>
      </c>
      <c r="B4485" s="560">
        <v>41922</v>
      </c>
      <c r="C4485" s="567"/>
    </row>
    <row r="4486" spans="1:3" ht="13.5">
      <c r="A4486" s="559" t="s">
        <v>8361</v>
      </c>
      <c r="B4486" s="560">
        <v>41922</v>
      </c>
      <c r="C4486" s="567"/>
    </row>
    <row r="4487" spans="1:3" ht="13.5">
      <c r="A4487" s="559" t="s">
        <v>8362</v>
      </c>
      <c r="B4487" s="560">
        <v>41922</v>
      </c>
      <c r="C4487" s="567"/>
    </row>
    <row r="4488" spans="1:3" ht="13.5">
      <c r="A4488" s="559" t="s">
        <v>8363</v>
      </c>
      <c r="B4488" s="560">
        <v>41922</v>
      </c>
      <c r="C4488" s="567"/>
    </row>
    <row r="4489" spans="1:3" ht="13.5">
      <c r="A4489" s="559" t="s">
        <v>8364</v>
      </c>
      <c r="B4489" s="560">
        <v>41922</v>
      </c>
      <c r="C4489" s="567"/>
    </row>
    <row r="4490" spans="1:3" ht="13.5">
      <c r="A4490" s="559" t="s">
        <v>8365</v>
      </c>
      <c r="B4490" s="560">
        <v>41922</v>
      </c>
      <c r="C4490" s="567"/>
    </row>
    <row r="4491" spans="1:3" ht="13.5">
      <c r="A4491" s="559" t="s">
        <v>8366</v>
      </c>
      <c r="B4491" s="560">
        <v>41922</v>
      </c>
      <c r="C4491" s="567"/>
    </row>
    <row r="4492" spans="1:3" ht="13.5">
      <c r="A4492" s="559" t="s">
        <v>8367</v>
      </c>
      <c r="B4492" s="560">
        <v>41922</v>
      </c>
      <c r="C4492" s="567"/>
    </row>
    <row r="4493" spans="1:3" ht="13.5">
      <c r="A4493" s="559" t="s">
        <v>8368</v>
      </c>
      <c r="B4493" s="560">
        <v>41922</v>
      </c>
      <c r="C4493" s="567">
        <v>2</v>
      </c>
    </row>
    <row r="4494" spans="1:3" ht="13.5">
      <c r="A4494" s="559" t="s">
        <v>8369</v>
      </c>
      <c r="B4494" s="560">
        <v>41922</v>
      </c>
      <c r="C4494" s="567"/>
    </row>
    <row r="4495" spans="1:3" ht="13.5">
      <c r="A4495" s="559" t="s">
        <v>8370</v>
      </c>
      <c r="B4495" s="560">
        <v>41922</v>
      </c>
      <c r="C4495" s="567"/>
    </row>
    <row r="4496" spans="1:3" ht="13.5">
      <c r="A4496" s="559" t="s">
        <v>8371</v>
      </c>
      <c r="B4496" s="560">
        <v>41922</v>
      </c>
      <c r="C4496" s="567"/>
    </row>
    <row r="4497" spans="1:3" ht="13.5">
      <c r="A4497" s="559" t="s">
        <v>8372</v>
      </c>
      <c r="B4497" s="560">
        <v>41922</v>
      </c>
      <c r="C4497" s="567"/>
    </row>
    <row r="4498" spans="1:3" ht="13.5">
      <c r="A4498" s="559" t="s">
        <v>8373</v>
      </c>
      <c r="B4498" s="560">
        <v>41922</v>
      </c>
      <c r="C4498" s="567"/>
    </row>
    <row r="4499" spans="1:3" ht="13.5">
      <c r="A4499" s="559" t="s">
        <v>8374</v>
      </c>
      <c r="B4499" s="560">
        <v>41922</v>
      </c>
      <c r="C4499" s="567"/>
    </row>
    <row r="4500" spans="1:3" ht="13.5">
      <c r="A4500" s="559" t="s">
        <v>8375</v>
      </c>
      <c r="B4500" s="560">
        <v>41922</v>
      </c>
      <c r="C4500" s="567"/>
    </row>
    <row r="4501" spans="1:3" ht="13.5">
      <c r="A4501" s="559" t="s">
        <v>8376</v>
      </c>
      <c r="B4501" s="560">
        <v>41922</v>
      </c>
      <c r="C4501" s="567"/>
    </row>
    <row r="4502" spans="1:3" ht="13.5">
      <c r="A4502" s="559" t="s">
        <v>8377</v>
      </c>
      <c r="B4502" s="560">
        <v>41922</v>
      </c>
      <c r="C4502" s="567"/>
    </row>
    <row r="4503" spans="1:3" ht="13.5">
      <c r="A4503" s="559" t="s">
        <v>8378</v>
      </c>
      <c r="B4503" s="560">
        <v>41922</v>
      </c>
      <c r="C4503" s="567"/>
    </row>
    <row r="4504" spans="1:3" ht="13.5">
      <c r="A4504" s="559" t="s">
        <v>8379</v>
      </c>
      <c r="B4504" s="560">
        <v>41922</v>
      </c>
      <c r="C4504" s="567">
        <v>100</v>
      </c>
    </row>
    <row r="4505" spans="1:3" ht="13.5">
      <c r="A4505" s="559" t="s">
        <v>8380</v>
      </c>
      <c r="B4505" s="560">
        <v>41922</v>
      </c>
      <c r="C4505" s="567"/>
    </row>
    <row r="4506" spans="1:3" ht="13.5">
      <c r="A4506" s="559" t="s">
        <v>8381</v>
      </c>
      <c r="B4506" s="560">
        <v>41922</v>
      </c>
      <c r="C4506" s="567"/>
    </row>
    <row r="4507" spans="1:3" ht="13.5">
      <c r="A4507" s="559" t="s">
        <v>8382</v>
      </c>
      <c r="B4507" s="560">
        <v>41922</v>
      </c>
      <c r="C4507" s="567"/>
    </row>
    <row r="4508" spans="1:3" ht="13.5">
      <c r="A4508" s="559" t="s">
        <v>8383</v>
      </c>
      <c r="B4508" s="560">
        <v>41922</v>
      </c>
      <c r="C4508" s="567"/>
    </row>
    <row r="4509" spans="1:3" ht="13.5">
      <c r="A4509" s="559" t="s">
        <v>8384</v>
      </c>
      <c r="B4509" s="560">
        <v>41922</v>
      </c>
      <c r="C4509" s="567"/>
    </row>
    <row r="4510" spans="1:3" ht="13.5">
      <c r="A4510" s="559" t="s">
        <v>8385</v>
      </c>
      <c r="B4510" s="560">
        <v>41922</v>
      </c>
      <c r="C4510" s="567"/>
    </row>
    <row r="4511" spans="1:3" ht="13.5">
      <c r="A4511" s="559" t="s">
        <v>8386</v>
      </c>
      <c r="B4511" s="560">
        <v>41922</v>
      </c>
      <c r="C4511" s="567"/>
    </row>
    <row r="4512" spans="1:3" ht="13.5">
      <c r="A4512" s="559" t="s">
        <v>8387</v>
      </c>
      <c r="B4512" s="560">
        <v>41922</v>
      </c>
      <c r="C4512" s="567"/>
    </row>
    <row r="4513" spans="1:3" ht="13.5">
      <c r="A4513" s="559" t="s">
        <v>8388</v>
      </c>
      <c r="B4513" s="560">
        <v>41922</v>
      </c>
      <c r="C4513" s="567"/>
    </row>
    <row r="4514" spans="1:3" ht="13.5">
      <c r="A4514" s="559" t="s">
        <v>8389</v>
      </c>
      <c r="B4514" s="560">
        <v>41922</v>
      </c>
      <c r="C4514" s="567"/>
    </row>
    <row r="4515" spans="1:3" ht="13.5">
      <c r="A4515" s="559" t="s">
        <v>7068</v>
      </c>
      <c r="B4515" s="560">
        <v>41922</v>
      </c>
      <c r="C4515" s="567">
        <v>120</v>
      </c>
    </row>
    <row r="4516" spans="1:3" ht="13.5">
      <c r="A4516" s="559" t="s">
        <v>7069</v>
      </c>
      <c r="B4516" s="560">
        <v>41922</v>
      </c>
      <c r="C4516" s="567"/>
    </row>
    <row r="4517" spans="1:3" ht="13.5">
      <c r="A4517" s="559" t="s">
        <v>7070</v>
      </c>
      <c r="B4517" s="560">
        <v>41922</v>
      </c>
      <c r="C4517" s="567"/>
    </row>
    <row r="4518" spans="1:3" ht="13.5">
      <c r="A4518" s="559" t="s">
        <v>7071</v>
      </c>
      <c r="B4518" s="560">
        <v>41922</v>
      </c>
      <c r="C4518" s="567"/>
    </row>
    <row r="4519" spans="1:3" ht="13.5">
      <c r="A4519" s="559" t="s">
        <v>7072</v>
      </c>
      <c r="B4519" s="560">
        <v>41922</v>
      </c>
      <c r="C4519" s="567"/>
    </row>
    <row r="4520" spans="1:3" ht="13.5">
      <c r="A4520" s="559" t="s">
        <v>7073</v>
      </c>
      <c r="B4520" s="560">
        <v>41922</v>
      </c>
      <c r="C4520" s="567"/>
    </row>
    <row r="4521" spans="1:3" ht="13.5">
      <c r="A4521" s="559" t="s">
        <v>7074</v>
      </c>
      <c r="B4521" s="560">
        <v>41922</v>
      </c>
      <c r="C4521" s="567"/>
    </row>
    <row r="4522" spans="1:3" ht="13.5">
      <c r="A4522" s="559" t="s">
        <v>7075</v>
      </c>
      <c r="B4522" s="560">
        <v>41922</v>
      </c>
      <c r="C4522" s="567"/>
    </row>
    <row r="4523" spans="1:3" ht="13.5">
      <c r="A4523" s="559" t="s">
        <v>7076</v>
      </c>
      <c r="B4523" s="560">
        <v>41922</v>
      </c>
      <c r="C4523" s="567"/>
    </row>
    <row r="4524" spans="1:3" ht="13.5">
      <c r="A4524" s="559" t="s">
        <v>7077</v>
      </c>
      <c r="B4524" s="560">
        <v>41922</v>
      </c>
      <c r="C4524" s="567"/>
    </row>
    <row r="4525" spans="1:3" ht="13.5">
      <c r="A4525" s="559" t="s">
        <v>7078</v>
      </c>
      <c r="B4525" s="560">
        <v>41922</v>
      </c>
      <c r="C4525" s="567"/>
    </row>
    <row r="4526" spans="1:3" ht="13.5">
      <c r="A4526" s="559" t="s">
        <v>7079</v>
      </c>
      <c r="B4526" s="560">
        <v>41922</v>
      </c>
      <c r="C4526" s="567">
        <v>161</v>
      </c>
    </row>
    <row r="4527" spans="1:3" ht="13.5">
      <c r="A4527" s="559" t="s">
        <v>7080</v>
      </c>
      <c r="B4527" s="560">
        <v>41922</v>
      </c>
      <c r="C4527" s="567"/>
    </row>
    <row r="4528" spans="1:3" ht="13.5">
      <c r="A4528" s="559" t="s">
        <v>7081</v>
      </c>
      <c r="B4528" s="560">
        <v>41922</v>
      </c>
      <c r="C4528" s="567"/>
    </row>
    <row r="4529" spans="1:3" ht="13.5">
      <c r="A4529" s="559" t="s">
        <v>7082</v>
      </c>
      <c r="B4529" s="560">
        <v>41922</v>
      </c>
      <c r="C4529" s="567"/>
    </row>
    <row r="4530" spans="1:3" ht="13.5">
      <c r="A4530" s="559" t="s">
        <v>7083</v>
      </c>
      <c r="B4530" s="560">
        <v>41922</v>
      </c>
      <c r="C4530" s="567"/>
    </row>
    <row r="4531" spans="1:3" ht="13.5">
      <c r="A4531" s="559" t="s">
        <v>7084</v>
      </c>
      <c r="B4531" s="560">
        <v>41922</v>
      </c>
      <c r="C4531" s="567"/>
    </row>
    <row r="4532" spans="1:3" ht="13.5">
      <c r="A4532" s="559" t="s">
        <v>7085</v>
      </c>
      <c r="B4532" s="560">
        <v>41922</v>
      </c>
      <c r="C4532" s="567"/>
    </row>
    <row r="4533" spans="1:3" ht="13.5">
      <c r="A4533" s="559" t="s">
        <v>7086</v>
      </c>
      <c r="B4533" s="560">
        <v>41922</v>
      </c>
      <c r="C4533" s="567"/>
    </row>
    <row r="4534" spans="1:3" ht="13.5">
      <c r="A4534" s="559" t="s">
        <v>7087</v>
      </c>
      <c r="B4534" s="560">
        <v>41922</v>
      </c>
      <c r="C4534" s="567"/>
    </row>
    <row r="4535" spans="1:3" ht="13.5">
      <c r="A4535" s="559" t="s">
        <v>7088</v>
      </c>
      <c r="B4535" s="560">
        <v>41922</v>
      </c>
      <c r="C4535" s="567"/>
    </row>
    <row r="4536" spans="1:3" ht="13.5">
      <c r="A4536" s="559" t="s">
        <v>7089</v>
      </c>
      <c r="B4536" s="560">
        <v>41922</v>
      </c>
      <c r="C4536" s="567"/>
    </row>
    <row r="4537" spans="1:3" ht="13.5">
      <c r="A4537" s="559" t="s">
        <v>7090</v>
      </c>
      <c r="B4537" s="560">
        <v>41922</v>
      </c>
      <c r="C4537" s="567">
        <v>148</v>
      </c>
    </row>
    <row r="4538" spans="1:3" ht="13.5">
      <c r="A4538" s="559" t="s">
        <v>7091</v>
      </c>
      <c r="B4538" s="560">
        <v>41922</v>
      </c>
      <c r="C4538" s="567"/>
    </row>
    <row r="4539" spans="1:3" ht="13.5">
      <c r="A4539" s="559" t="s">
        <v>7092</v>
      </c>
      <c r="B4539" s="560">
        <v>41922</v>
      </c>
      <c r="C4539" s="567"/>
    </row>
    <row r="4540" spans="1:3" ht="13.5">
      <c r="A4540" s="559" t="s">
        <v>7093</v>
      </c>
      <c r="B4540" s="560">
        <v>41922</v>
      </c>
      <c r="C4540" s="567"/>
    </row>
    <row r="4541" spans="1:3" ht="13.5">
      <c r="A4541" s="559" t="s">
        <v>7094</v>
      </c>
      <c r="B4541" s="560">
        <v>41922</v>
      </c>
      <c r="C4541" s="567"/>
    </row>
    <row r="4542" spans="1:3" ht="13.5">
      <c r="A4542" s="559" t="s">
        <v>7095</v>
      </c>
      <c r="B4542" s="560">
        <v>41922</v>
      </c>
      <c r="C4542" s="567"/>
    </row>
    <row r="4543" spans="1:3" ht="13.5">
      <c r="A4543" s="559" t="s">
        <v>7096</v>
      </c>
      <c r="B4543" s="560">
        <v>41922</v>
      </c>
      <c r="C4543" s="567"/>
    </row>
    <row r="4544" spans="1:3" ht="13.5">
      <c r="A4544" s="559" t="s">
        <v>7097</v>
      </c>
      <c r="B4544" s="560">
        <v>41922</v>
      </c>
      <c r="C4544" s="567"/>
    </row>
    <row r="4545" spans="1:3" ht="13.5">
      <c r="A4545" s="559" t="s">
        <v>7098</v>
      </c>
      <c r="B4545" s="560">
        <v>41922</v>
      </c>
      <c r="C4545" s="567"/>
    </row>
    <row r="4546" spans="1:3" ht="13.5">
      <c r="A4546" s="559" t="s">
        <v>7099</v>
      </c>
      <c r="B4546" s="560">
        <v>41922</v>
      </c>
      <c r="C4546" s="567"/>
    </row>
    <row r="4547" spans="1:3" ht="13.5">
      <c r="A4547" s="559" t="s">
        <v>7100</v>
      </c>
      <c r="B4547" s="560">
        <v>41922</v>
      </c>
      <c r="C4547" s="567"/>
    </row>
    <row r="4548" spans="1:3" ht="13.5">
      <c r="A4548" s="559" t="s">
        <v>7101</v>
      </c>
      <c r="B4548" s="560">
        <v>41922</v>
      </c>
      <c r="C4548" s="567">
        <v>87</v>
      </c>
    </row>
    <row r="4549" spans="1:3" ht="13.5">
      <c r="A4549" s="559" t="s">
        <v>7102</v>
      </c>
      <c r="B4549" s="560">
        <v>41922</v>
      </c>
      <c r="C4549" s="567"/>
    </row>
    <row r="4550" spans="1:3" ht="13.5">
      <c r="A4550" s="559" t="s">
        <v>7103</v>
      </c>
      <c r="B4550" s="560">
        <v>41922</v>
      </c>
      <c r="C4550" s="567"/>
    </row>
    <row r="4551" spans="1:3" ht="13.5">
      <c r="A4551" s="559" t="s">
        <v>7104</v>
      </c>
      <c r="B4551" s="560">
        <v>41922</v>
      </c>
      <c r="C4551" s="567"/>
    </row>
    <row r="4552" spans="1:3" ht="13.5">
      <c r="A4552" s="559" t="s">
        <v>7105</v>
      </c>
      <c r="B4552" s="560">
        <v>41922</v>
      </c>
      <c r="C4552" s="567"/>
    </row>
    <row r="4553" spans="1:3" ht="13.5">
      <c r="A4553" s="559" t="s">
        <v>7106</v>
      </c>
      <c r="B4553" s="560">
        <v>41922</v>
      </c>
      <c r="C4553" s="567"/>
    </row>
    <row r="4554" spans="1:3" ht="13.5">
      <c r="A4554" s="559" t="s">
        <v>7107</v>
      </c>
      <c r="B4554" s="560">
        <v>41922</v>
      </c>
      <c r="C4554" s="567"/>
    </row>
    <row r="4555" spans="1:3" ht="13.5">
      <c r="A4555" s="559" t="s">
        <v>7108</v>
      </c>
      <c r="B4555" s="560">
        <v>41922</v>
      </c>
      <c r="C4555" s="567"/>
    </row>
    <row r="4556" spans="1:3" ht="13.5">
      <c r="A4556" s="559" t="s">
        <v>7109</v>
      </c>
      <c r="B4556" s="560">
        <v>41922</v>
      </c>
      <c r="C4556" s="567"/>
    </row>
    <row r="4557" spans="1:3" ht="13.5">
      <c r="A4557" s="559" t="s">
        <v>7110</v>
      </c>
      <c r="B4557" s="560">
        <v>41922</v>
      </c>
      <c r="C4557" s="567"/>
    </row>
    <row r="4558" spans="1:3" ht="13.5">
      <c r="A4558" s="559" t="s">
        <v>7111</v>
      </c>
      <c r="B4558" s="560">
        <v>41922</v>
      </c>
      <c r="C4558" s="567"/>
    </row>
    <row r="4559" spans="1:3" ht="13.5">
      <c r="A4559" s="559" t="s">
        <v>7112</v>
      </c>
      <c r="B4559" s="560">
        <v>41922</v>
      </c>
      <c r="C4559" s="567">
        <v>93</v>
      </c>
    </row>
    <row r="4560" spans="1:3" ht="13.5">
      <c r="A4560" s="559" t="s">
        <v>7113</v>
      </c>
      <c r="B4560" s="560">
        <v>41922</v>
      </c>
      <c r="C4560" s="567"/>
    </row>
    <row r="4561" spans="1:3" ht="13.5">
      <c r="A4561" s="559" t="s">
        <v>7114</v>
      </c>
      <c r="B4561" s="560">
        <v>41922</v>
      </c>
      <c r="C4561" s="567"/>
    </row>
    <row r="4562" spans="1:3" ht="13.5">
      <c r="A4562" s="559" t="s">
        <v>7115</v>
      </c>
      <c r="B4562" s="560">
        <v>41922</v>
      </c>
      <c r="C4562" s="567"/>
    </row>
    <row r="4563" spans="1:3" ht="13.5">
      <c r="A4563" s="559" t="s">
        <v>7116</v>
      </c>
      <c r="B4563" s="560">
        <v>41922</v>
      </c>
      <c r="C4563" s="567"/>
    </row>
    <row r="4564" spans="1:3" ht="13.5">
      <c r="A4564" s="559" t="s">
        <v>7117</v>
      </c>
      <c r="B4564" s="560">
        <v>41922</v>
      </c>
      <c r="C4564" s="567"/>
    </row>
    <row r="4565" spans="1:3" ht="13.5">
      <c r="A4565" s="559" t="s">
        <v>7118</v>
      </c>
      <c r="B4565" s="560">
        <v>41922</v>
      </c>
      <c r="C4565" s="567"/>
    </row>
    <row r="4566" spans="1:3" ht="13.5">
      <c r="A4566" s="559" t="s">
        <v>7119</v>
      </c>
      <c r="B4566" s="560">
        <v>41922</v>
      </c>
      <c r="C4566" s="567"/>
    </row>
    <row r="4567" spans="1:3" ht="13.5">
      <c r="A4567" s="559" t="s">
        <v>7120</v>
      </c>
      <c r="B4567" s="560">
        <v>41922</v>
      </c>
      <c r="C4567" s="567"/>
    </row>
    <row r="4568" spans="1:3" ht="13.5">
      <c r="A4568" s="559" t="s">
        <v>7121</v>
      </c>
      <c r="B4568" s="560">
        <v>41922</v>
      </c>
      <c r="C4568" s="567"/>
    </row>
    <row r="4569" spans="1:3" ht="13.5">
      <c r="A4569" s="559" t="s">
        <v>7122</v>
      </c>
      <c r="B4569" s="560">
        <v>41922</v>
      </c>
      <c r="C4569" s="567"/>
    </row>
    <row r="4570" spans="1:3" ht="13.5">
      <c r="A4570" s="559" t="s">
        <v>7123</v>
      </c>
      <c r="B4570" s="560">
        <v>41922</v>
      </c>
      <c r="C4570" s="567">
        <v>5</v>
      </c>
    </row>
    <row r="4571" spans="1:3" ht="13.5">
      <c r="A4571" s="559" t="s">
        <v>7124</v>
      </c>
      <c r="B4571" s="560">
        <v>41922</v>
      </c>
      <c r="C4571" s="567"/>
    </row>
    <row r="4572" spans="1:3" ht="13.5">
      <c r="A4572" s="559" t="s">
        <v>7125</v>
      </c>
      <c r="B4572" s="560">
        <v>41922</v>
      </c>
      <c r="C4572" s="567"/>
    </row>
    <row r="4573" spans="1:3" ht="13.5">
      <c r="A4573" s="559" t="s">
        <v>7126</v>
      </c>
      <c r="B4573" s="560">
        <v>41922</v>
      </c>
      <c r="C4573" s="567"/>
    </row>
    <row r="4574" spans="1:3" ht="13.5">
      <c r="A4574" s="559" t="s">
        <v>7127</v>
      </c>
      <c r="B4574" s="560">
        <v>41922</v>
      </c>
      <c r="C4574" s="567"/>
    </row>
    <row r="4575" spans="1:3" ht="13.5">
      <c r="A4575" s="559" t="s">
        <v>7128</v>
      </c>
      <c r="B4575" s="560">
        <v>41922</v>
      </c>
      <c r="C4575" s="567"/>
    </row>
    <row r="4576" spans="1:3" ht="13.5">
      <c r="A4576" s="559" t="s">
        <v>7129</v>
      </c>
      <c r="B4576" s="560">
        <v>41922</v>
      </c>
      <c r="C4576" s="567"/>
    </row>
    <row r="4577" spans="1:3" ht="13.5">
      <c r="A4577" s="559" t="s">
        <v>7130</v>
      </c>
      <c r="B4577" s="560">
        <v>41922</v>
      </c>
      <c r="C4577" s="567"/>
    </row>
    <row r="4578" spans="1:3" ht="13.5">
      <c r="A4578" s="559" t="s">
        <v>7131</v>
      </c>
      <c r="B4578" s="560">
        <v>41922</v>
      </c>
      <c r="C4578" s="567"/>
    </row>
    <row r="4579" spans="1:3" ht="13.5">
      <c r="A4579" s="559" t="s">
        <v>7132</v>
      </c>
      <c r="B4579" s="560">
        <v>41922</v>
      </c>
      <c r="C4579" s="567"/>
    </row>
    <row r="4580" spans="1:3" ht="13.5">
      <c r="A4580" s="559" t="s">
        <v>7133</v>
      </c>
      <c r="B4580" s="560">
        <v>41922</v>
      </c>
      <c r="C4580" s="567"/>
    </row>
    <row r="4581" spans="1:3" ht="13.5">
      <c r="A4581" s="559" t="s">
        <v>7134</v>
      </c>
      <c r="B4581" s="560">
        <v>41922</v>
      </c>
      <c r="C4581" s="567">
        <v>6</v>
      </c>
    </row>
    <row r="4582" spans="1:3" ht="13.5">
      <c r="A4582" s="559" t="s">
        <v>7135</v>
      </c>
      <c r="B4582" s="560">
        <v>41922</v>
      </c>
      <c r="C4582" s="567"/>
    </row>
    <row r="4583" spans="1:3" ht="13.5">
      <c r="A4583" s="559" t="s">
        <v>7136</v>
      </c>
      <c r="B4583" s="560">
        <v>41922</v>
      </c>
      <c r="C4583" s="567"/>
    </row>
    <row r="4584" spans="1:3" ht="13.5">
      <c r="A4584" s="559" t="s">
        <v>7137</v>
      </c>
      <c r="B4584" s="560">
        <v>41922</v>
      </c>
      <c r="C4584" s="567"/>
    </row>
    <row r="4585" spans="1:3" ht="13.5">
      <c r="A4585" s="559" t="s">
        <v>7138</v>
      </c>
      <c r="B4585" s="560">
        <v>41922</v>
      </c>
      <c r="C4585" s="567"/>
    </row>
    <row r="4586" spans="1:3" ht="13.5">
      <c r="A4586" s="559" t="s">
        <v>7139</v>
      </c>
      <c r="B4586" s="560">
        <v>41922</v>
      </c>
      <c r="C4586" s="567"/>
    </row>
    <row r="4587" spans="1:3" ht="13.5">
      <c r="A4587" s="559" t="s">
        <v>7140</v>
      </c>
      <c r="B4587" s="560">
        <v>41922</v>
      </c>
      <c r="C4587" s="567"/>
    </row>
    <row r="4588" spans="1:3" ht="13.5">
      <c r="A4588" s="559" t="s">
        <v>7141</v>
      </c>
      <c r="B4588" s="560">
        <v>41922</v>
      </c>
      <c r="C4588" s="567"/>
    </row>
    <row r="4589" spans="1:3" ht="13.5">
      <c r="A4589" s="559" t="s">
        <v>7142</v>
      </c>
      <c r="B4589" s="560">
        <v>41922</v>
      </c>
      <c r="C4589" s="567"/>
    </row>
    <row r="4590" spans="1:3" ht="13.5">
      <c r="A4590" s="559" t="s">
        <v>7143</v>
      </c>
      <c r="B4590" s="560">
        <v>41922</v>
      </c>
      <c r="C4590" s="567"/>
    </row>
    <row r="4591" spans="1:3" ht="13.5">
      <c r="A4591" s="559" t="s">
        <v>7144</v>
      </c>
      <c r="B4591" s="560">
        <v>41922</v>
      </c>
      <c r="C4591" s="567"/>
    </row>
    <row r="4592" spans="1:3" ht="13.5">
      <c r="A4592" s="559" t="s">
        <v>8390</v>
      </c>
      <c r="B4592" s="560">
        <v>41922</v>
      </c>
      <c r="C4592" s="567">
        <v>50</v>
      </c>
    </row>
    <row r="4593" spans="1:3" ht="13.5">
      <c r="A4593" s="559" t="s">
        <v>8391</v>
      </c>
      <c r="B4593" s="560">
        <v>41922</v>
      </c>
      <c r="C4593" s="567"/>
    </row>
    <row r="4594" spans="1:3" ht="13.5">
      <c r="A4594" s="559" t="s">
        <v>8392</v>
      </c>
      <c r="B4594" s="560">
        <v>41922</v>
      </c>
      <c r="C4594" s="567"/>
    </row>
    <row r="4595" spans="1:3" ht="13.5">
      <c r="A4595" s="559" t="s">
        <v>8393</v>
      </c>
      <c r="B4595" s="560">
        <v>41922</v>
      </c>
      <c r="C4595" s="567"/>
    </row>
    <row r="4596" spans="1:3" ht="13.5">
      <c r="A4596" s="559" t="s">
        <v>8394</v>
      </c>
      <c r="B4596" s="560">
        <v>41922</v>
      </c>
      <c r="C4596" s="567"/>
    </row>
    <row r="4597" spans="1:3" ht="13.5">
      <c r="A4597" s="559" t="s">
        <v>8395</v>
      </c>
      <c r="B4597" s="560">
        <v>41922</v>
      </c>
      <c r="C4597" s="567"/>
    </row>
    <row r="4598" spans="1:3" ht="13.5">
      <c r="A4598" s="559" t="s">
        <v>8396</v>
      </c>
      <c r="B4598" s="560">
        <v>41922</v>
      </c>
      <c r="C4598" s="567"/>
    </row>
    <row r="4599" spans="1:3" ht="13.5">
      <c r="A4599" s="559" t="s">
        <v>8397</v>
      </c>
      <c r="B4599" s="560">
        <v>41922</v>
      </c>
      <c r="C4599" s="567"/>
    </row>
    <row r="4600" spans="1:3" ht="13.5">
      <c r="A4600" s="559" t="s">
        <v>8398</v>
      </c>
      <c r="B4600" s="560">
        <v>41922</v>
      </c>
      <c r="C4600" s="567"/>
    </row>
    <row r="4601" spans="1:3" ht="13.5">
      <c r="A4601" s="559" t="s">
        <v>8399</v>
      </c>
      <c r="B4601" s="560">
        <v>41922</v>
      </c>
      <c r="C4601" s="567"/>
    </row>
    <row r="4602" spans="1:3" ht="13.5">
      <c r="A4602" s="559" t="s">
        <v>8400</v>
      </c>
      <c r="B4602" s="560">
        <v>41922</v>
      </c>
      <c r="C4602" s="567"/>
    </row>
    <row r="4603" spans="1:3" ht="13.5">
      <c r="A4603" s="559" t="s">
        <v>8401</v>
      </c>
      <c r="B4603" s="560">
        <v>41922</v>
      </c>
      <c r="C4603" s="567">
        <v>100</v>
      </c>
    </row>
    <row r="4604" spans="1:3" ht="13.5">
      <c r="A4604" s="559" t="s">
        <v>8402</v>
      </c>
      <c r="B4604" s="560">
        <v>41922</v>
      </c>
      <c r="C4604" s="567"/>
    </row>
    <row r="4605" spans="1:3" ht="13.5">
      <c r="A4605" s="559" t="s">
        <v>8403</v>
      </c>
      <c r="B4605" s="560">
        <v>41922</v>
      </c>
      <c r="C4605" s="567"/>
    </row>
    <row r="4606" spans="1:3" ht="13.5">
      <c r="A4606" s="559" t="s">
        <v>8404</v>
      </c>
      <c r="B4606" s="560">
        <v>41922</v>
      </c>
      <c r="C4606" s="567"/>
    </row>
    <row r="4607" spans="1:3" ht="13.5">
      <c r="A4607" s="559" t="s">
        <v>8405</v>
      </c>
      <c r="B4607" s="560">
        <v>41922</v>
      </c>
      <c r="C4607" s="567"/>
    </row>
    <row r="4608" spans="1:3" ht="13.5">
      <c r="A4608" s="559" t="s">
        <v>8406</v>
      </c>
      <c r="B4608" s="560">
        <v>41922</v>
      </c>
      <c r="C4608" s="567"/>
    </row>
    <row r="4609" spans="1:3" ht="13.5">
      <c r="A4609" s="559" t="s">
        <v>8407</v>
      </c>
      <c r="B4609" s="560">
        <v>41922</v>
      </c>
      <c r="C4609" s="567"/>
    </row>
    <row r="4610" spans="1:3" ht="13.5">
      <c r="A4610" s="559" t="s">
        <v>8408</v>
      </c>
      <c r="B4610" s="560">
        <v>41922</v>
      </c>
      <c r="C4610" s="567"/>
    </row>
    <row r="4611" spans="1:3" ht="13.5">
      <c r="A4611" s="559" t="s">
        <v>8409</v>
      </c>
      <c r="B4611" s="560">
        <v>41922</v>
      </c>
      <c r="C4611" s="567"/>
    </row>
    <row r="4612" spans="1:3" ht="13.5">
      <c r="A4612" s="559" t="s">
        <v>8410</v>
      </c>
      <c r="B4612" s="560">
        <v>41922</v>
      </c>
      <c r="C4612" s="567"/>
    </row>
    <row r="4613" spans="1:3" ht="13.5">
      <c r="A4613" s="559" t="s">
        <v>8411</v>
      </c>
      <c r="B4613" s="560">
        <v>41922</v>
      </c>
      <c r="C4613" s="567"/>
    </row>
    <row r="4614" spans="1:3" ht="13.5">
      <c r="A4614" s="559" t="s">
        <v>8412</v>
      </c>
      <c r="B4614" s="560">
        <v>41922</v>
      </c>
      <c r="C4614" s="567">
        <v>50</v>
      </c>
    </row>
    <row r="4615" spans="1:3" ht="13.5">
      <c r="A4615" s="559" t="s">
        <v>8413</v>
      </c>
      <c r="B4615" s="560">
        <v>41922</v>
      </c>
      <c r="C4615" s="567"/>
    </row>
    <row r="4616" spans="1:3" ht="13.5">
      <c r="A4616" s="559" t="s">
        <v>8414</v>
      </c>
      <c r="B4616" s="560">
        <v>41922</v>
      </c>
      <c r="C4616" s="567"/>
    </row>
    <row r="4617" spans="1:3" ht="13.5">
      <c r="A4617" s="559" t="s">
        <v>8415</v>
      </c>
      <c r="B4617" s="560">
        <v>41922</v>
      </c>
      <c r="C4617" s="567"/>
    </row>
    <row r="4618" spans="1:3" ht="13.5">
      <c r="A4618" s="559" t="s">
        <v>8416</v>
      </c>
      <c r="B4618" s="560">
        <v>41922</v>
      </c>
      <c r="C4618" s="567"/>
    </row>
    <row r="4619" spans="1:3" ht="13.5">
      <c r="A4619" s="559" t="s">
        <v>8417</v>
      </c>
      <c r="B4619" s="560">
        <v>41922</v>
      </c>
      <c r="C4619" s="567"/>
    </row>
    <row r="4620" spans="1:3" ht="13.5">
      <c r="A4620" s="559" t="s">
        <v>8418</v>
      </c>
      <c r="B4620" s="560">
        <v>41922</v>
      </c>
      <c r="C4620" s="567"/>
    </row>
    <row r="4621" spans="1:3" ht="13.5">
      <c r="A4621" s="559" t="s">
        <v>8419</v>
      </c>
      <c r="B4621" s="560">
        <v>41922</v>
      </c>
      <c r="C4621" s="567"/>
    </row>
    <row r="4622" spans="1:3" ht="13.5">
      <c r="A4622" s="559" t="s">
        <v>8420</v>
      </c>
      <c r="B4622" s="560">
        <v>41922</v>
      </c>
      <c r="C4622" s="567"/>
    </row>
    <row r="4623" spans="1:3" ht="13.5">
      <c r="A4623" s="559" t="s">
        <v>8421</v>
      </c>
      <c r="B4623" s="560">
        <v>41922</v>
      </c>
      <c r="C4623" s="567"/>
    </row>
    <row r="4624" spans="1:3" ht="13.5">
      <c r="A4624" s="559" t="s">
        <v>8422</v>
      </c>
      <c r="B4624" s="560">
        <v>41922</v>
      </c>
      <c r="C4624" s="567"/>
    </row>
    <row r="4625" spans="1:3" ht="13.5">
      <c r="A4625" s="559" t="s">
        <v>8423</v>
      </c>
      <c r="B4625" s="560">
        <v>41922</v>
      </c>
      <c r="C4625" s="567">
        <v>50</v>
      </c>
    </row>
    <row r="4626" spans="1:3" ht="13.5">
      <c r="A4626" s="559" t="s">
        <v>8424</v>
      </c>
      <c r="B4626" s="560">
        <v>41922</v>
      </c>
      <c r="C4626" s="567"/>
    </row>
    <row r="4627" spans="1:3" ht="13.5">
      <c r="A4627" s="559" t="s">
        <v>8425</v>
      </c>
      <c r="B4627" s="560">
        <v>41922</v>
      </c>
      <c r="C4627" s="567"/>
    </row>
    <row r="4628" spans="1:3" ht="13.5">
      <c r="A4628" s="559" t="s">
        <v>8426</v>
      </c>
      <c r="B4628" s="560">
        <v>41922</v>
      </c>
      <c r="C4628" s="567"/>
    </row>
    <row r="4629" spans="1:3" ht="13.5">
      <c r="A4629" s="559" t="s">
        <v>8427</v>
      </c>
      <c r="B4629" s="560">
        <v>41922</v>
      </c>
      <c r="C4629" s="567"/>
    </row>
    <row r="4630" spans="1:3" ht="13.5">
      <c r="A4630" s="559" t="s">
        <v>8428</v>
      </c>
      <c r="B4630" s="560">
        <v>41922</v>
      </c>
      <c r="C4630" s="567"/>
    </row>
    <row r="4631" spans="1:3" ht="13.5">
      <c r="A4631" s="559" t="s">
        <v>8429</v>
      </c>
      <c r="B4631" s="560">
        <v>41922</v>
      </c>
      <c r="C4631" s="567"/>
    </row>
    <row r="4632" spans="1:3" ht="13.5">
      <c r="A4632" s="559" t="s">
        <v>8430</v>
      </c>
      <c r="B4632" s="560">
        <v>41922</v>
      </c>
      <c r="C4632" s="567"/>
    </row>
    <row r="4633" spans="1:3" ht="13.5">
      <c r="A4633" s="559" t="s">
        <v>8431</v>
      </c>
      <c r="B4633" s="560">
        <v>41922</v>
      </c>
      <c r="C4633" s="567"/>
    </row>
    <row r="4634" spans="1:3" ht="13.5">
      <c r="A4634" s="559" t="s">
        <v>8432</v>
      </c>
      <c r="B4634" s="560">
        <v>41922</v>
      </c>
      <c r="C4634" s="567"/>
    </row>
    <row r="4635" spans="1:3" ht="13.5">
      <c r="A4635" s="559" t="s">
        <v>8433</v>
      </c>
      <c r="B4635" s="560">
        <v>41922</v>
      </c>
      <c r="C4635" s="567"/>
    </row>
    <row r="4636" spans="1:3" ht="13.5">
      <c r="A4636" s="559" t="s">
        <v>7145</v>
      </c>
      <c r="B4636" s="560">
        <v>41922</v>
      </c>
      <c r="C4636" s="567">
        <v>84</v>
      </c>
    </row>
    <row r="4637" spans="1:3" ht="13.5">
      <c r="A4637" s="559" t="s">
        <v>7146</v>
      </c>
      <c r="B4637" s="560">
        <v>41922</v>
      </c>
      <c r="C4637" s="567"/>
    </row>
    <row r="4638" spans="1:3" ht="13.5">
      <c r="A4638" s="559" t="s">
        <v>7147</v>
      </c>
      <c r="B4638" s="560">
        <v>41922</v>
      </c>
      <c r="C4638" s="567"/>
    </row>
    <row r="4639" spans="1:3" ht="13.5">
      <c r="A4639" s="559" t="s">
        <v>7148</v>
      </c>
      <c r="B4639" s="560">
        <v>41922</v>
      </c>
      <c r="C4639" s="567"/>
    </row>
    <row r="4640" spans="1:3" ht="13.5">
      <c r="A4640" s="559" t="s">
        <v>7149</v>
      </c>
      <c r="B4640" s="560">
        <v>41922</v>
      </c>
      <c r="C4640" s="567"/>
    </row>
    <row r="4641" spans="1:3" ht="13.5">
      <c r="A4641" s="559" t="s">
        <v>7150</v>
      </c>
      <c r="B4641" s="560">
        <v>41922</v>
      </c>
      <c r="C4641" s="567"/>
    </row>
    <row r="4642" spans="1:3" ht="13.5">
      <c r="A4642" s="559" t="s">
        <v>7151</v>
      </c>
      <c r="B4642" s="560">
        <v>41922</v>
      </c>
      <c r="C4642" s="567"/>
    </row>
    <row r="4643" spans="1:3" ht="13.5">
      <c r="A4643" s="559" t="s">
        <v>7152</v>
      </c>
      <c r="B4643" s="560">
        <v>41922</v>
      </c>
      <c r="C4643" s="567"/>
    </row>
    <row r="4644" spans="1:3" ht="13.5">
      <c r="A4644" s="559" t="s">
        <v>7153</v>
      </c>
      <c r="B4644" s="560">
        <v>41922</v>
      </c>
      <c r="C4644" s="567"/>
    </row>
    <row r="4645" spans="1:3" ht="13.5">
      <c r="A4645" s="559" t="s">
        <v>7154</v>
      </c>
      <c r="B4645" s="560">
        <v>41922</v>
      </c>
      <c r="C4645" s="567">
        <v>150</v>
      </c>
    </row>
    <row r="4646" spans="1:3" ht="13.5">
      <c r="A4646" s="559" t="s">
        <v>7155</v>
      </c>
      <c r="B4646" s="560">
        <v>41922</v>
      </c>
      <c r="C4646" s="567"/>
    </row>
    <row r="4647" spans="1:3" ht="13.5">
      <c r="A4647" s="559" t="s">
        <v>7156</v>
      </c>
      <c r="B4647" s="560">
        <v>41922</v>
      </c>
      <c r="C4647" s="567">
        <v>282</v>
      </c>
    </row>
    <row r="4648" spans="1:3" ht="13.5">
      <c r="A4648" s="559" t="s">
        <v>7157</v>
      </c>
      <c r="B4648" s="560">
        <v>41922</v>
      </c>
      <c r="C4648" s="567"/>
    </row>
    <row r="4649" spans="1:3" ht="13.5">
      <c r="A4649" s="559" t="s">
        <v>7158</v>
      </c>
      <c r="B4649" s="560">
        <v>41922</v>
      </c>
      <c r="C4649" s="567"/>
    </row>
    <row r="4650" spans="1:3" ht="13.5">
      <c r="A4650" s="559" t="s">
        <v>7159</v>
      </c>
      <c r="B4650" s="560">
        <v>41922</v>
      </c>
      <c r="C4650" s="567"/>
    </row>
    <row r="4651" spans="1:3" ht="13.5">
      <c r="A4651" s="559" t="s">
        <v>7160</v>
      </c>
      <c r="B4651" s="560">
        <v>41922</v>
      </c>
      <c r="C4651" s="567"/>
    </row>
    <row r="4652" spans="1:3" ht="13.5">
      <c r="A4652" s="559" t="s">
        <v>7161</v>
      </c>
      <c r="B4652" s="560">
        <v>41922</v>
      </c>
      <c r="C4652" s="567"/>
    </row>
    <row r="4653" spans="1:3" ht="13.5">
      <c r="A4653" s="559" t="s">
        <v>7162</v>
      </c>
      <c r="B4653" s="560">
        <v>41922</v>
      </c>
      <c r="C4653" s="567"/>
    </row>
    <row r="4654" spans="1:3" ht="13.5">
      <c r="A4654" s="559" t="s">
        <v>7163</v>
      </c>
      <c r="B4654" s="560">
        <v>41922</v>
      </c>
      <c r="C4654" s="567"/>
    </row>
    <row r="4655" spans="1:3" ht="13.5">
      <c r="A4655" s="559" t="s">
        <v>7164</v>
      </c>
      <c r="B4655" s="560">
        <v>41922</v>
      </c>
      <c r="C4655" s="567"/>
    </row>
    <row r="4656" spans="1:3" ht="13.5">
      <c r="A4656" s="559" t="s">
        <v>7165</v>
      </c>
      <c r="B4656" s="560">
        <v>41922</v>
      </c>
      <c r="C4656" s="567"/>
    </row>
    <row r="4657" spans="1:3" ht="13.5">
      <c r="A4657" s="559" t="s">
        <v>7166</v>
      </c>
      <c r="B4657" s="560">
        <v>41922</v>
      </c>
      <c r="C4657" s="567"/>
    </row>
    <row r="4658" spans="1:3" ht="13.5">
      <c r="A4658" s="559" t="s">
        <v>7167</v>
      </c>
      <c r="B4658" s="560">
        <v>41922</v>
      </c>
      <c r="C4658" s="567">
        <v>23</v>
      </c>
    </row>
    <row r="4659" spans="1:3" ht="13.5">
      <c r="A4659" s="559" t="s">
        <v>7168</v>
      </c>
      <c r="B4659" s="560">
        <v>41922</v>
      </c>
      <c r="C4659" s="567"/>
    </row>
    <row r="4660" spans="1:3" ht="13.5">
      <c r="A4660" s="559" t="s">
        <v>7169</v>
      </c>
      <c r="B4660" s="560">
        <v>41922</v>
      </c>
      <c r="C4660" s="567"/>
    </row>
    <row r="4661" spans="1:3" ht="13.5">
      <c r="A4661" s="559" t="s">
        <v>7170</v>
      </c>
      <c r="B4661" s="560">
        <v>41922</v>
      </c>
      <c r="C4661" s="567"/>
    </row>
    <row r="4662" spans="1:3" ht="13.5">
      <c r="A4662" s="559" t="s">
        <v>7171</v>
      </c>
      <c r="B4662" s="560">
        <v>41922</v>
      </c>
      <c r="C4662" s="567"/>
    </row>
    <row r="4663" spans="1:3" ht="13.5">
      <c r="A4663" s="559" t="s">
        <v>7172</v>
      </c>
      <c r="B4663" s="560">
        <v>41922</v>
      </c>
      <c r="C4663" s="567"/>
    </row>
    <row r="4664" spans="1:3" ht="13.5">
      <c r="A4664" s="559" t="s">
        <v>7173</v>
      </c>
      <c r="B4664" s="560">
        <v>41922</v>
      </c>
      <c r="C4664" s="567"/>
    </row>
    <row r="4665" spans="1:3" ht="13.5">
      <c r="A4665" s="559" t="s">
        <v>7174</v>
      </c>
      <c r="B4665" s="560">
        <v>41922</v>
      </c>
      <c r="C4665" s="567"/>
    </row>
    <row r="4666" spans="1:3" ht="13.5">
      <c r="A4666" s="559" t="s">
        <v>7175</v>
      </c>
      <c r="B4666" s="560">
        <v>41922</v>
      </c>
      <c r="C4666" s="567"/>
    </row>
    <row r="4667" spans="1:3" ht="13.5">
      <c r="A4667" s="559" t="s">
        <v>7176</v>
      </c>
      <c r="B4667" s="560">
        <v>41922</v>
      </c>
      <c r="C4667" s="567"/>
    </row>
    <row r="4668" spans="1:3" ht="13.5">
      <c r="A4668" s="559" t="s">
        <v>7177</v>
      </c>
      <c r="B4668" s="560">
        <v>41922</v>
      </c>
      <c r="C4668" s="567"/>
    </row>
    <row r="4669" spans="1:3" ht="13.5">
      <c r="A4669" s="559" t="s">
        <v>7178</v>
      </c>
      <c r="B4669" s="560">
        <v>41922</v>
      </c>
      <c r="C4669" s="567">
        <v>53</v>
      </c>
    </row>
    <row r="4670" spans="1:3" ht="13.5">
      <c r="A4670" s="559" t="s">
        <v>7179</v>
      </c>
      <c r="B4670" s="560">
        <v>41922</v>
      </c>
      <c r="C4670" s="567"/>
    </row>
    <row r="4671" spans="1:3" ht="13.5">
      <c r="A4671" s="559" t="s">
        <v>7180</v>
      </c>
      <c r="B4671" s="560">
        <v>41922</v>
      </c>
      <c r="C4671" s="567"/>
    </row>
    <row r="4672" spans="1:3" ht="13.5">
      <c r="A4672" s="559" t="s">
        <v>7181</v>
      </c>
      <c r="B4672" s="560">
        <v>41922</v>
      </c>
      <c r="C4672" s="567"/>
    </row>
    <row r="4673" spans="1:3" ht="13.5">
      <c r="A4673" s="559" t="s">
        <v>7182</v>
      </c>
      <c r="B4673" s="560">
        <v>41922</v>
      </c>
      <c r="C4673" s="567"/>
    </row>
    <row r="4674" spans="1:3" ht="13.5">
      <c r="A4674" s="559" t="s">
        <v>7183</v>
      </c>
      <c r="B4674" s="560">
        <v>41922</v>
      </c>
      <c r="C4674" s="567"/>
    </row>
    <row r="4675" spans="1:3" ht="13.5">
      <c r="A4675" s="559" t="s">
        <v>7184</v>
      </c>
      <c r="B4675" s="560">
        <v>41922</v>
      </c>
      <c r="C4675" s="567"/>
    </row>
    <row r="4676" spans="1:3" ht="13.5">
      <c r="A4676" s="559" t="s">
        <v>7185</v>
      </c>
      <c r="B4676" s="560">
        <v>41922</v>
      </c>
      <c r="C4676" s="567"/>
    </row>
    <row r="4677" spans="1:3" ht="13.5">
      <c r="A4677" s="559" t="s">
        <v>7186</v>
      </c>
      <c r="B4677" s="560">
        <v>41922</v>
      </c>
      <c r="C4677" s="567"/>
    </row>
    <row r="4678" spans="1:3" ht="13.5">
      <c r="A4678" s="559" t="s">
        <v>7187</v>
      </c>
      <c r="B4678" s="560">
        <v>41922</v>
      </c>
      <c r="C4678" s="567"/>
    </row>
    <row r="4679" spans="1:3" ht="13.5">
      <c r="A4679" s="559" t="s">
        <v>7188</v>
      </c>
      <c r="B4679" s="560">
        <v>41922</v>
      </c>
      <c r="C4679" s="567"/>
    </row>
    <row r="4680" spans="1:3" ht="13.5">
      <c r="A4680" s="559" t="s">
        <v>7189</v>
      </c>
      <c r="B4680" s="560">
        <v>41922</v>
      </c>
      <c r="C4680" s="567">
        <v>114</v>
      </c>
    </row>
    <row r="4681" spans="1:3" ht="13.5">
      <c r="A4681" s="559" t="s">
        <v>7190</v>
      </c>
      <c r="B4681" s="560">
        <v>41922</v>
      </c>
      <c r="C4681" s="567"/>
    </row>
    <row r="4682" spans="1:3" ht="13.5">
      <c r="A4682" s="559" t="s">
        <v>7191</v>
      </c>
      <c r="B4682" s="560">
        <v>41922</v>
      </c>
      <c r="C4682" s="567"/>
    </row>
    <row r="4683" spans="1:3" ht="13.5">
      <c r="A4683" s="559" t="s">
        <v>7192</v>
      </c>
      <c r="B4683" s="560">
        <v>41922</v>
      </c>
      <c r="C4683" s="567"/>
    </row>
    <row r="4684" spans="1:3" ht="13.5">
      <c r="A4684" s="559" t="s">
        <v>7193</v>
      </c>
      <c r="B4684" s="560">
        <v>41922</v>
      </c>
      <c r="C4684" s="567"/>
    </row>
    <row r="4685" spans="1:3" ht="13.5">
      <c r="A4685" s="559" t="s">
        <v>7194</v>
      </c>
      <c r="B4685" s="560">
        <v>41922</v>
      </c>
      <c r="C4685" s="567"/>
    </row>
    <row r="4686" spans="1:3" ht="13.5">
      <c r="A4686" s="559" t="s">
        <v>7195</v>
      </c>
      <c r="B4686" s="560">
        <v>41922</v>
      </c>
      <c r="C4686" s="567"/>
    </row>
    <row r="4687" spans="1:3" ht="13.5">
      <c r="A4687" s="559" t="s">
        <v>7196</v>
      </c>
      <c r="B4687" s="560">
        <v>41922</v>
      </c>
      <c r="C4687" s="567"/>
    </row>
    <row r="4688" spans="1:3" ht="13.5">
      <c r="A4688" s="559" t="s">
        <v>7197</v>
      </c>
      <c r="B4688" s="560">
        <v>41922</v>
      </c>
      <c r="C4688" s="567"/>
    </row>
    <row r="4689" spans="1:3" ht="13.5">
      <c r="A4689" s="559" t="s">
        <v>7198</v>
      </c>
      <c r="B4689" s="560">
        <v>41922</v>
      </c>
      <c r="C4689" s="567"/>
    </row>
    <row r="4690" spans="1:3" ht="13.5">
      <c r="A4690" s="559" t="s">
        <v>7199</v>
      </c>
      <c r="B4690" s="560">
        <v>41922</v>
      </c>
      <c r="C4690" s="567"/>
    </row>
    <row r="4691" spans="1:3" ht="13.5">
      <c r="A4691" s="559" t="s">
        <v>7200</v>
      </c>
      <c r="B4691" s="560">
        <v>41922</v>
      </c>
      <c r="C4691" s="567">
        <v>149</v>
      </c>
    </row>
    <row r="4692" spans="1:3" ht="13.5">
      <c r="A4692" s="559" t="s">
        <v>7201</v>
      </c>
      <c r="B4692" s="560">
        <v>41922</v>
      </c>
      <c r="C4692" s="567"/>
    </row>
    <row r="4693" spans="1:3" ht="13.5">
      <c r="A4693" s="559" t="s">
        <v>7202</v>
      </c>
      <c r="B4693" s="560">
        <v>41922</v>
      </c>
      <c r="C4693" s="567"/>
    </row>
    <row r="4694" spans="1:3" ht="13.5">
      <c r="A4694" s="559" t="s">
        <v>7203</v>
      </c>
      <c r="B4694" s="560">
        <v>41922</v>
      </c>
      <c r="C4694" s="567"/>
    </row>
    <row r="4695" spans="1:3" ht="13.5">
      <c r="A4695" s="559" t="s">
        <v>7204</v>
      </c>
      <c r="B4695" s="560">
        <v>41922</v>
      </c>
      <c r="C4695" s="567"/>
    </row>
    <row r="4696" spans="1:3" ht="13.5">
      <c r="A4696" s="559" t="s">
        <v>7205</v>
      </c>
      <c r="B4696" s="560">
        <v>41922</v>
      </c>
      <c r="C4696" s="567"/>
    </row>
    <row r="4697" spans="1:3" ht="13.5">
      <c r="A4697" s="559" t="s">
        <v>7206</v>
      </c>
      <c r="B4697" s="560">
        <v>41922</v>
      </c>
      <c r="C4697" s="567"/>
    </row>
    <row r="4698" spans="1:3" ht="13.5">
      <c r="A4698" s="559" t="s">
        <v>7207</v>
      </c>
      <c r="B4698" s="560">
        <v>41922</v>
      </c>
      <c r="C4698" s="567"/>
    </row>
    <row r="4699" spans="1:3" ht="13.5">
      <c r="A4699" s="559" t="s">
        <v>7208</v>
      </c>
      <c r="B4699" s="560">
        <v>41922</v>
      </c>
      <c r="C4699" s="567"/>
    </row>
    <row r="4700" spans="1:3" ht="13.5">
      <c r="A4700" s="559" t="s">
        <v>7209</v>
      </c>
      <c r="B4700" s="560">
        <v>41922</v>
      </c>
      <c r="C4700" s="567"/>
    </row>
    <row r="4701" spans="1:3" ht="13.5">
      <c r="A4701" s="559" t="s">
        <v>7210</v>
      </c>
      <c r="B4701" s="560">
        <v>41922</v>
      </c>
      <c r="C4701" s="567"/>
    </row>
    <row r="4702" spans="1:3" ht="13.5">
      <c r="A4702" s="559" t="s">
        <v>7211</v>
      </c>
      <c r="B4702" s="560">
        <v>41922</v>
      </c>
      <c r="C4702" s="567">
        <v>246</v>
      </c>
    </row>
    <row r="4703" spans="1:3" ht="13.5">
      <c r="A4703" s="559" t="s">
        <v>7212</v>
      </c>
      <c r="B4703" s="560">
        <v>41922</v>
      </c>
      <c r="C4703" s="567"/>
    </row>
    <row r="4704" spans="1:3" ht="13.5">
      <c r="A4704" s="559" t="s">
        <v>7213</v>
      </c>
      <c r="B4704" s="560">
        <v>41922</v>
      </c>
      <c r="C4704" s="567"/>
    </row>
    <row r="4705" spans="1:3" ht="13.5">
      <c r="A4705" s="559" t="s">
        <v>7214</v>
      </c>
      <c r="B4705" s="560">
        <v>41922</v>
      </c>
      <c r="C4705" s="567"/>
    </row>
    <row r="4706" spans="1:3" ht="13.5">
      <c r="A4706" s="559" t="s">
        <v>7215</v>
      </c>
      <c r="B4706" s="560">
        <v>41922</v>
      </c>
      <c r="C4706" s="567"/>
    </row>
    <row r="4707" spans="1:3" ht="13.5">
      <c r="A4707" s="559" t="s">
        <v>7216</v>
      </c>
      <c r="B4707" s="560">
        <v>41922</v>
      </c>
      <c r="C4707" s="567"/>
    </row>
    <row r="4708" spans="1:3" ht="13.5">
      <c r="A4708" s="559" t="s">
        <v>7217</v>
      </c>
      <c r="B4708" s="560">
        <v>41922</v>
      </c>
      <c r="C4708" s="567"/>
    </row>
    <row r="4709" spans="1:3" ht="13.5">
      <c r="A4709" s="559" t="s">
        <v>7218</v>
      </c>
      <c r="B4709" s="560">
        <v>41922</v>
      </c>
      <c r="C4709" s="567"/>
    </row>
    <row r="4710" spans="1:3" ht="13.5">
      <c r="A4710" s="559" t="s">
        <v>7219</v>
      </c>
      <c r="B4710" s="560">
        <v>41922</v>
      </c>
      <c r="C4710" s="567"/>
    </row>
    <row r="4711" spans="1:3" ht="13.5">
      <c r="A4711" s="559" t="s">
        <v>7220</v>
      </c>
      <c r="B4711" s="560">
        <v>41922</v>
      </c>
      <c r="C4711" s="567"/>
    </row>
    <row r="4712" spans="1:3" ht="13.5">
      <c r="A4712" s="559" t="s">
        <v>7221</v>
      </c>
      <c r="B4712" s="560">
        <v>41922</v>
      </c>
      <c r="C4712" s="567"/>
    </row>
    <row r="4713" spans="1:3" ht="13.5">
      <c r="A4713" s="559" t="s">
        <v>6990</v>
      </c>
      <c r="B4713" s="560">
        <v>41922</v>
      </c>
      <c r="C4713" s="567">
        <v>200</v>
      </c>
    </row>
    <row r="4714" spans="1:3" ht="13.5">
      <c r="A4714" s="559" t="s">
        <v>6991</v>
      </c>
      <c r="B4714" s="560">
        <v>41922</v>
      </c>
      <c r="C4714" s="567"/>
    </row>
    <row r="4715" spans="1:3" ht="13.5">
      <c r="A4715" s="559" t="s">
        <v>6992</v>
      </c>
      <c r="B4715" s="560">
        <v>41922</v>
      </c>
      <c r="C4715" s="567"/>
    </row>
    <row r="4716" spans="1:3" ht="13.5">
      <c r="A4716" s="559" t="s">
        <v>6993</v>
      </c>
      <c r="B4716" s="560">
        <v>41922</v>
      </c>
      <c r="C4716" s="567"/>
    </row>
    <row r="4717" spans="1:3" ht="13.5">
      <c r="A4717" s="559" t="s">
        <v>6994</v>
      </c>
      <c r="B4717" s="560">
        <v>41922</v>
      </c>
      <c r="C4717" s="567"/>
    </row>
    <row r="4718" spans="1:3" ht="13.5">
      <c r="A4718" s="559" t="s">
        <v>6995</v>
      </c>
      <c r="B4718" s="560">
        <v>41922</v>
      </c>
      <c r="C4718" s="567"/>
    </row>
    <row r="4719" spans="1:3" ht="13.5">
      <c r="A4719" s="559" t="s">
        <v>6996</v>
      </c>
      <c r="B4719" s="560">
        <v>41922</v>
      </c>
      <c r="C4719" s="567"/>
    </row>
    <row r="4720" spans="1:3" ht="13.5">
      <c r="A4720" s="559" t="s">
        <v>6997</v>
      </c>
      <c r="B4720" s="560">
        <v>41922</v>
      </c>
      <c r="C4720" s="567"/>
    </row>
    <row r="4721" spans="1:3" ht="13.5">
      <c r="A4721" s="559" t="s">
        <v>6998</v>
      </c>
      <c r="B4721" s="560">
        <v>41922</v>
      </c>
      <c r="C4721" s="567"/>
    </row>
    <row r="4722" spans="1:3" ht="13.5">
      <c r="A4722" s="559" t="s">
        <v>6999</v>
      </c>
      <c r="B4722" s="560">
        <v>41922</v>
      </c>
      <c r="C4722" s="567"/>
    </row>
    <row r="4723" spans="1:3" ht="13.5">
      <c r="A4723" s="559" t="s">
        <v>7000</v>
      </c>
      <c r="B4723" s="560">
        <v>41922</v>
      </c>
      <c r="C4723" s="567"/>
    </row>
    <row r="4724" spans="1:3" ht="13.5">
      <c r="A4724" s="559" t="s">
        <v>7001</v>
      </c>
      <c r="B4724" s="560">
        <v>41922</v>
      </c>
      <c r="C4724" s="567">
        <v>200</v>
      </c>
    </row>
    <row r="4725" spans="1:3" ht="13.5">
      <c r="A4725" s="559" t="s">
        <v>7002</v>
      </c>
      <c r="B4725" s="560">
        <v>41922</v>
      </c>
      <c r="C4725" s="567"/>
    </row>
    <row r="4726" spans="1:3" ht="13.5">
      <c r="A4726" s="559" t="s">
        <v>7003</v>
      </c>
      <c r="B4726" s="560">
        <v>41922</v>
      </c>
      <c r="C4726" s="567"/>
    </row>
    <row r="4727" spans="1:3" ht="13.5">
      <c r="A4727" s="559" t="s">
        <v>7004</v>
      </c>
      <c r="B4727" s="560">
        <v>41922</v>
      </c>
      <c r="C4727" s="567"/>
    </row>
    <row r="4728" spans="1:3" ht="13.5">
      <c r="A4728" s="559" t="s">
        <v>7005</v>
      </c>
      <c r="B4728" s="560">
        <v>41922</v>
      </c>
      <c r="C4728" s="567"/>
    </row>
    <row r="4729" spans="1:3" ht="13.5">
      <c r="A4729" s="559" t="s">
        <v>7006</v>
      </c>
      <c r="B4729" s="560">
        <v>41922</v>
      </c>
      <c r="C4729" s="567"/>
    </row>
    <row r="4730" spans="1:3" ht="13.5">
      <c r="A4730" s="559" t="s">
        <v>7007</v>
      </c>
      <c r="B4730" s="560">
        <v>41922</v>
      </c>
      <c r="C4730" s="567"/>
    </row>
    <row r="4731" spans="1:3" ht="13.5">
      <c r="A4731" s="559" t="s">
        <v>7008</v>
      </c>
      <c r="B4731" s="560">
        <v>41922</v>
      </c>
      <c r="C4731" s="567"/>
    </row>
    <row r="4732" spans="1:3" ht="13.5">
      <c r="A4732" s="559" t="s">
        <v>7009</v>
      </c>
      <c r="B4732" s="560">
        <v>41922</v>
      </c>
      <c r="C4732" s="567"/>
    </row>
    <row r="4733" spans="1:3" ht="13.5">
      <c r="A4733" s="559" t="s">
        <v>7010</v>
      </c>
      <c r="B4733" s="560">
        <v>41922</v>
      </c>
      <c r="C4733" s="567"/>
    </row>
    <row r="4734" spans="1:3" ht="13.5">
      <c r="A4734" s="559" t="s">
        <v>7011</v>
      </c>
      <c r="B4734" s="560">
        <v>41922</v>
      </c>
      <c r="C4734" s="567"/>
    </row>
    <row r="4735" spans="1:3" ht="13.5">
      <c r="A4735" s="559" t="s">
        <v>7012</v>
      </c>
      <c r="B4735" s="560">
        <v>41922</v>
      </c>
      <c r="C4735" s="567">
        <v>235</v>
      </c>
    </row>
    <row r="4736" spans="1:3" ht="13.5">
      <c r="A4736" s="559" t="s">
        <v>7013</v>
      </c>
      <c r="B4736" s="560">
        <v>41922</v>
      </c>
      <c r="C4736" s="567"/>
    </row>
    <row r="4737" spans="1:3" ht="13.5">
      <c r="A4737" s="559" t="s">
        <v>7014</v>
      </c>
      <c r="B4737" s="560">
        <v>41922</v>
      </c>
      <c r="C4737" s="567"/>
    </row>
    <row r="4738" spans="1:3" ht="13.5">
      <c r="A4738" s="559" t="s">
        <v>7015</v>
      </c>
      <c r="B4738" s="560">
        <v>41922</v>
      </c>
      <c r="C4738" s="567"/>
    </row>
    <row r="4739" spans="1:3" ht="13.5">
      <c r="A4739" s="559" t="s">
        <v>7016</v>
      </c>
      <c r="B4739" s="560">
        <v>41922</v>
      </c>
      <c r="C4739" s="567"/>
    </row>
    <row r="4740" spans="1:3" ht="13.5">
      <c r="A4740" s="559" t="s">
        <v>7017</v>
      </c>
      <c r="B4740" s="560">
        <v>41922</v>
      </c>
      <c r="C4740" s="567"/>
    </row>
    <row r="4741" spans="1:3" ht="13.5">
      <c r="A4741" s="559" t="s">
        <v>7018</v>
      </c>
      <c r="B4741" s="560">
        <v>41922</v>
      </c>
      <c r="C4741" s="567"/>
    </row>
    <row r="4742" spans="1:3" ht="13.5">
      <c r="A4742" s="559" t="s">
        <v>7019</v>
      </c>
      <c r="B4742" s="560">
        <v>41922</v>
      </c>
      <c r="C4742" s="567"/>
    </row>
    <row r="4743" spans="1:3" ht="13.5">
      <c r="A4743" s="559" t="s">
        <v>7020</v>
      </c>
      <c r="B4743" s="560">
        <v>41922</v>
      </c>
      <c r="C4743" s="567"/>
    </row>
    <row r="4744" spans="1:3" ht="13.5">
      <c r="A4744" s="559" t="s">
        <v>7021</v>
      </c>
      <c r="B4744" s="560">
        <v>41922</v>
      </c>
      <c r="C4744" s="567"/>
    </row>
    <row r="4745" spans="1:3" ht="13.5">
      <c r="A4745" s="559" t="s">
        <v>7022</v>
      </c>
      <c r="B4745" s="560">
        <v>41922</v>
      </c>
      <c r="C4745" s="567"/>
    </row>
    <row r="4746" spans="1:3" ht="13.5">
      <c r="A4746" s="559" t="s">
        <v>8434</v>
      </c>
      <c r="B4746" s="560">
        <v>41922</v>
      </c>
      <c r="C4746" s="567">
        <v>100</v>
      </c>
    </row>
    <row r="4747" spans="1:3" ht="13.5">
      <c r="A4747" s="559" t="s">
        <v>8435</v>
      </c>
      <c r="B4747" s="560">
        <v>41922</v>
      </c>
      <c r="C4747" s="567"/>
    </row>
    <row r="4748" spans="1:3" ht="13.5">
      <c r="A4748" s="559" t="s">
        <v>8436</v>
      </c>
      <c r="B4748" s="560">
        <v>41922</v>
      </c>
      <c r="C4748" s="567"/>
    </row>
    <row r="4749" spans="1:3" ht="13.5">
      <c r="A4749" s="559" t="s">
        <v>8437</v>
      </c>
      <c r="B4749" s="560">
        <v>41922</v>
      </c>
      <c r="C4749" s="567"/>
    </row>
    <row r="4750" spans="1:3" ht="13.5">
      <c r="A4750" s="559" t="s">
        <v>8438</v>
      </c>
      <c r="B4750" s="560">
        <v>41922</v>
      </c>
      <c r="C4750" s="567"/>
    </row>
    <row r="4751" spans="1:3" ht="13.5">
      <c r="A4751" s="559" t="s">
        <v>8439</v>
      </c>
      <c r="B4751" s="560">
        <v>41922</v>
      </c>
      <c r="C4751" s="567"/>
    </row>
    <row r="4752" spans="1:3" ht="13.5">
      <c r="A4752" s="559" t="s">
        <v>8440</v>
      </c>
      <c r="B4752" s="560">
        <v>41922</v>
      </c>
      <c r="C4752" s="567"/>
    </row>
    <row r="4753" spans="1:3" ht="13.5">
      <c r="A4753" s="559" t="s">
        <v>8441</v>
      </c>
      <c r="B4753" s="560">
        <v>41922</v>
      </c>
      <c r="C4753" s="567"/>
    </row>
    <row r="4754" spans="1:3" ht="13.5">
      <c r="A4754" s="559" t="s">
        <v>8442</v>
      </c>
      <c r="B4754" s="560">
        <v>41922</v>
      </c>
      <c r="C4754" s="567"/>
    </row>
    <row r="4755" spans="1:3" ht="13.5">
      <c r="A4755" s="559" t="s">
        <v>8443</v>
      </c>
      <c r="B4755" s="560">
        <v>41922</v>
      </c>
      <c r="C4755" s="567"/>
    </row>
    <row r="4756" spans="1:3" ht="13.5">
      <c r="A4756" s="559" t="s">
        <v>8444</v>
      </c>
      <c r="B4756" s="560">
        <v>41922</v>
      </c>
      <c r="C4756" s="567"/>
    </row>
    <row r="4757" spans="1:3" ht="13.5">
      <c r="A4757" s="559" t="s">
        <v>8445</v>
      </c>
      <c r="B4757" s="560">
        <v>41922</v>
      </c>
      <c r="C4757" s="567">
        <v>100</v>
      </c>
    </row>
    <row r="4758" spans="1:3" ht="13.5">
      <c r="A4758" s="559" t="s">
        <v>8446</v>
      </c>
      <c r="B4758" s="560">
        <v>41922</v>
      </c>
      <c r="C4758" s="567"/>
    </row>
    <row r="4759" spans="1:3" ht="13.5">
      <c r="A4759" s="559" t="s">
        <v>8447</v>
      </c>
      <c r="B4759" s="560">
        <v>41922</v>
      </c>
      <c r="C4759" s="567"/>
    </row>
    <row r="4760" spans="1:3" ht="13.5">
      <c r="A4760" s="559" t="s">
        <v>8448</v>
      </c>
      <c r="B4760" s="560">
        <v>41922</v>
      </c>
      <c r="C4760" s="567"/>
    </row>
    <row r="4761" spans="1:3" ht="13.5">
      <c r="A4761" s="559" t="s">
        <v>8449</v>
      </c>
      <c r="B4761" s="560">
        <v>41922</v>
      </c>
      <c r="C4761" s="567"/>
    </row>
    <row r="4762" spans="1:3" ht="13.5">
      <c r="A4762" s="559" t="s">
        <v>8450</v>
      </c>
      <c r="B4762" s="560">
        <v>41922</v>
      </c>
      <c r="C4762" s="567"/>
    </row>
    <row r="4763" spans="1:3" ht="13.5">
      <c r="A4763" s="559" t="s">
        <v>8451</v>
      </c>
      <c r="B4763" s="560">
        <v>41922</v>
      </c>
      <c r="C4763" s="567"/>
    </row>
    <row r="4764" spans="1:3" ht="13.5">
      <c r="A4764" s="559" t="s">
        <v>8452</v>
      </c>
      <c r="B4764" s="560">
        <v>41922</v>
      </c>
      <c r="C4764" s="567"/>
    </row>
    <row r="4765" spans="1:3" ht="13.5">
      <c r="A4765" s="559" t="s">
        <v>8453</v>
      </c>
      <c r="B4765" s="560">
        <v>41922</v>
      </c>
      <c r="C4765" s="567"/>
    </row>
    <row r="4766" spans="1:3" ht="13.5">
      <c r="A4766" s="559" t="s">
        <v>8454</v>
      </c>
      <c r="B4766" s="560">
        <v>41922</v>
      </c>
      <c r="C4766" s="567"/>
    </row>
    <row r="4767" spans="1:3" ht="13.5">
      <c r="A4767" s="559" t="s">
        <v>8455</v>
      </c>
      <c r="B4767" s="560">
        <v>41922</v>
      </c>
      <c r="C4767" s="567"/>
    </row>
    <row r="4768" spans="1:3" ht="13.5">
      <c r="A4768" s="559" t="s">
        <v>8456</v>
      </c>
      <c r="B4768" s="560">
        <v>41922</v>
      </c>
      <c r="C4768" s="567">
        <v>50</v>
      </c>
    </row>
    <row r="4769" spans="1:3" ht="13.5">
      <c r="A4769" s="559" t="s">
        <v>8457</v>
      </c>
      <c r="B4769" s="560">
        <v>41922</v>
      </c>
      <c r="C4769" s="567"/>
    </row>
    <row r="4770" spans="1:3" ht="13.5">
      <c r="A4770" s="559" t="s">
        <v>8458</v>
      </c>
      <c r="B4770" s="560">
        <v>41922</v>
      </c>
      <c r="C4770" s="567"/>
    </row>
    <row r="4771" spans="1:3" ht="13.5">
      <c r="A4771" s="559" t="s">
        <v>8459</v>
      </c>
      <c r="B4771" s="560">
        <v>41922</v>
      </c>
      <c r="C4771" s="567"/>
    </row>
    <row r="4772" spans="1:3" ht="13.5">
      <c r="A4772" s="559" t="s">
        <v>8460</v>
      </c>
      <c r="B4772" s="560">
        <v>41922</v>
      </c>
      <c r="C4772" s="567"/>
    </row>
    <row r="4773" spans="1:3" ht="13.5">
      <c r="A4773" s="559" t="s">
        <v>8461</v>
      </c>
      <c r="B4773" s="560">
        <v>41922</v>
      </c>
      <c r="C4773" s="567"/>
    </row>
    <row r="4774" spans="1:3" ht="13.5">
      <c r="A4774" s="559" t="s">
        <v>8462</v>
      </c>
      <c r="B4774" s="560">
        <v>41922</v>
      </c>
      <c r="C4774" s="567"/>
    </row>
    <row r="4775" spans="1:3" ht="13.5">
      <c r="A4775" s="559" t="s">
        <v>8463</v>
      </c>
      <c r="B4775" s="560">
        <v>41922</v>
      </c>
      <c r="C4775" s="567"/>
    </row>
    <row r="4776" spans="1:3" ht="13.5">
      <c r="A4776" s="559" t="s">
        <v>8464</v>
      </c>
      <c r="B4776" s="560">
        <v>41922</v>
      </c>
      <c r="C4776" s="567"/>
    </row>
    <row r="4777" spans="1:3" ht="13.5">
      <c r="A4777" s="559" t="s">
        <v>8465</v>
      </c>
      <c r="B4777" s="560">
        <v>41922</v>
      </c>
      <c r="C4777" s="567"/>
    </row>
    <row r="4778" spans="1:3" ht="13.5">
      <c r="A4778" s="559" t="s">
        <v>8466</v>
      </c>
      <c r="B4778" s="560">
        <v>41922</v>
      </c>
      <c r="C4778" s="567"/>
    </row>
    <row r="4779" spans="1:3" ht="13.5">
      <c r="A4779" s="559" t="s">
        <v>8467</v>
      </c>
      <c r="B4779" s="560">
        <v>41922</v>
      </c>
      <c r="C4779" s="567">
        <v>50</v>
      </c>
    </row>
    <row r="4780" spans="1:3" ht="13.5">
      <c r="A4780" s="559" t="s">
        <v>8468</v>
      </c>
      <c r="B4780" s="560">
        <v>41922</v>
      </c>
      <c r="C4780" s="567"/>
    </row>
    <row r="4781" spans="1:3" ht="13.5">
      <c r="A4781" s="559" t="s">
        <v>8469</v>
      </c>
      <c r="B4781" s="560">
        <v>41922</v>
      </c>
      <c r="C4781" s="567"/>
    </row>
    <row r="4782" spans="1:3" ht="13.5">
      <c r="A4782" s="559" t="s">
        <v>8470</v>
      </c>
      <c r="B4782" s="560">
        <v>41922</v>
      </c>
      <c r="C4782" s="567"/>
    </row>
    <row r="4783" spans="1:3" ht="13.5">
      <c r="A4783" s="559" t="s">
        <v>8471</v>
      </c>
      <c r="B4783" s="560">
        <v>41922</v>
      </c>
      <c r="C4783" s="567"/>
    </row>
    <row r="4784" spans="1:3" ht="13.5">
      <c r="A4784" s="559" t="s">
        <v>8472</v>
      </c>
      <c r="B4784" s="560">
        <v>41922</v>
      </c>
      <c r="C4784" s="567"/>
    </row>
    <row r="4785" spans="1:3" ht="13.5">
      <c r="A4785" s="559" t="s">
        <v>8473</v>
      </c>
      <c r="B4785" s="560">
        <v>41922</v>
      </c>
      <c r="C4785" s="567"/>
    </row>
    <row r="4786" spans="1:3" ht="13.5">
      <c r="A4786" s="559" t="s">
        <v>8474</v>
      </c>
      <c r="B4786" s="560">
        <v>41922</v>
      </c>
      <c r="C4786" s="567"/>
    </row>
    <row r="4787" spans="1:3" ht="13.5">
      <c r="A4787" s="559" t="s">
        <v>8475</v>
      </c>
      <c r="B4787" s="560">
        <v>41922</v>
      </c>
      <c r="C4787" s="567"/>
    </row>
    <row r="4788" spans="1:3" ht="13.5">
      <c r="A4788" s="559" t="s">
        <v>8476</v>
      </c>
      <c r="B4788" s="560">
        <v>41922</v>
      </c>
      <c r="C4788" s="567"/>
    </row>
    <row r="4789" spans="1:3" ht="13.5">
      <c r="A4789" s="559" t="s">
        <v>8477</v>
      </c>
      <c r="B4789" s="560">
        <v>41922</v>
      </c>
      <c r="C4789" s="567"/>
    </row>
    <row r="4790" spans="1:3" ht="13.5">
      <c r="A4790" s="559" t="s">
        <v>8478</v>
      </c>
      <c r="B4790" s="560">
        <v>41922</v>
      </c>
      <c r="C4790" s="567">
        <v>50</v>
      </c>
    </row>
    <row r="4791" spans="1:3" ht="13.5">
      <c r="A4791" s="559" t="s">
        <v>8479</v>
      </c>
      <c r="B4791" s="560">
        <v>41922</v>
      </c>
      <c r="C4791" s="567"/>
    </row>
    <row r="4792" spans="1:3" ht="13.5">
      <c r="A4792" s="559" t="s">
        <v>8480</v>
      </c>
      <c r="B4792" s="560">
        <v>41922</v>
      </c>
      <c r="C4792" s="567"/>
    </row>
    <row r="4793" spans="1:3" ht="13.5">
      <c r="A4793" s="559" t="s">
        <v>8481</v>
      </c>
      <c r="B4793" s="560">
        <v>41922</v>
      </c>
      <c r="C4793" s="567"/>
    </row>
    <row r="4794" spans="1:3" ht="13.5">
      <c r="A4794" s="559" t="s">
        <v>8482</v>
      </c>
      <c r="B4794" s="560">
        <v>41922</v>
      </c>
      <c r="C4794" s="567"/>
    </row>
    <row r="4795" spans="1:3" ht="13.5">
      <c r="A4795" s="559" t="s">
        <v>8483</v>
      </c>
      <c r="B4795" s="560">
        <v>41922</v>
      </c>
      <c r="C4795" s="567"/>
    </row>
    <row r="4796" spans="1:3" ht="13.5">
      <c r="A4796" s="559" t="s">
        <v>8484</v>
      </c>
      <c r="B4796" s="560">
        <v>41922</v>
      </c>
      <c r="C4796" s="567"/>
    </row>
    <row r="4797" spans="1:3" ht="13.5">
      <c r="A4797" s="559" t="s">
        <v>8485</v>
      </c>
      <c r="B4797" s="560">
        <v>41922</v>
      </c>
      <c r="C4797" s="567"/>
    </row>
    <row r="4798" spans="1:3" ht="13.5">
      <c r="A4798" s="559" t="s">
        <v>8486</v>
      </c>
      <c r="B4798" s="560">
        <v>41922</v>
      </c>
      <c r="C4798" s="567"/>
    </row>
    <row r="4799" spans="1:3" ht="13.5">
      <c r="A4799" s="559" t="s">
        <v>8487</v>
      </c>
      <c r="B4799" s="560">
        <v>41922</v>
      </c>
      <c r="C4799" s="567"/>
    </row>
    <row r="4800" spans="1:3" ht="13.5">
      <c r="A4800" s="559" t="s">
        <v>8488</v>
      </c>
      <c r="B4800" s="560">
        <v>41922</v>
      </c>
      <c r="C4800" s="567"/>
    </row>
    <row r="4801" spans="1:3" ht="13.5">
      <c r="A4801" s="559" t="s">
        <v>8489</v>
      </c>
      <c r="B4801" s="560">
        <v>41922</v>
      </c>
      <c r="C4801" s="567">
        <v>100</v>
      </c>
    </row>
    <row r="4802" spans="1:3" ht="13.5">
      <c r="A4802" s="559" t="s">
        <v>8490</v>
      </c>
      <c r="B4802" s="560">
        <v>41922</v>
      </c>
      <c r="C4802" s="567"/>
    </row>
    <row r="4803" spans="1:3" ht="13.5">
      <c r="A4803" s="559" t="s">
        <v>8491</v>
      </c>
      <c r="B4803" s="560">
        <v>41922</v>
      </c>
      <c r="C4803" s="567"/>
    </row>
    <row r="4804" spans="1:3" ht="13.5">
      <c r="A4804" s="559" t="s">
        <v>8492</v>
      </c>
      <c r="B4804" s="560">
        <v>41922</v>
      </c>
      <c r="C4804" s="567"/>
    </row>
    <row r="4805" spans="1:3" ht="13.5">
      <c r="A4805" s="559" t="s">
        <v>8493</v>
      </c>
      <c r="B4805" s="560">
        <v>41922</v>
      </c>
      <c r="C4805" s="567"/>
    </row>
    <row r="4806" spans="1:3" ht="13.5">
      <c r="A4806" s="559" t="s">
        <v>8494</v>
      </c>
      <c r="B4806" s="560">
        <v>41922</v>
      </c>
      <c r="C4806" s="567"/>
    </row>
    <row r="4807" spans="1:3" ht="13.5">
      <c r="A4807" s="559" t="s">
        <v>8495</v>
      </c>
      <c r="B4807" s="560">
        <v>41922</v>
      </c>
      <c r="C4807" s="567"/>
    </row>
    <row r="4808" spans="1:3" ht="13.5">
      <c r="A4808" s="559" t="s">
        <v>8496</v>
      </c>
      <c r="B4808" s="560">
        <v>41922</v>
      </c>
      <c r="C4808" s="567"/>
    </row>
    <row r="4809" spans="1:3" ht="13.5">
      <c r="A4809" s="559" t="s">
        <v>8497</v>
      </c>
      <c r="B4809" s="560">
        <v>41922</v>
      </c>
      <c r="C4809" s="567"/>
    </row>
    <row r="4810" spans="1:3" ht="13.5">
      <c r="A4810" s="559" t="s">
        <v>8498</v>
      </c>
      <c r="B4810" s="560">
        <v>41922</v>
      </c>
      <c r="C4810" s="567"/>
    </row>
    <row r="4811" spans="1:3" ht="13.5">
      <c r="A4811" s="559" t="s">
        <v>8499</v>
      </c>
      <c r="B4811" s="560">
        <v>41922</v>
      </c>
      <c r="C4811" s="567"/>
    </row>
    <row r="4812" spans="1:3" ht="13.5">
      <c r="A4812" s="559" t="s">
        <v>8500</v>
      </c>
      <c r="B4812" s="560">
        <v>41922</v>
      </c>
      <c r="C4812" s="567">
        <v>100</v>
      </c>
    </row>
    <row r="4813" spans="1:3" ht="13.5">
      <c r="A4813" s="559" t="s">
        <v>8501</v>
      </c>
      <c r="B4813" s="560">
        <v>41922</v>
      </c>
      <c r="C4813" s="567"/>
    </row>
    <row r="4814" spans="1:3" ht="13.5">
      <c r="A4814" s="559" t="s">
        <v>8502</v>
      </c>
      <c r="B4814" s="560">
        <v>41922</v>
      </c>
      <c r="C4814" s="567"/>
    </row>
    <row r="4815" spans="1:3" ht="13.5">
      <c r="A4815" s="559" t="s">
        <v>8503</v>
      </c>
      <c r="B4815" s="560">
        <v>41922</v>
      </c>
      <c r="C4815" s="567"/>
    </row>
    <row r="4816" spans="1:3" ht="13.5">
      <c r="A4816" s="559" t="s">
        <v>8504</v>
      </c>
      <c r="B4816" s="560">
        <v>41922</v>
      </c>
      <c r="C4816" s="567"/>
    </row>
    <row r="4817" spans="1:3" ht="13.5">
      <c r="A4817" s="559" t="s">
        <v>8505</v>
      </c>
      <c r="B4817" s="560">
        <v>41922</v>
      </c>
      <c r="C4817" s="567"/>
    </row>
    <row r="4818" spans="1:3" ht="13.5">
      <c r="A4818" s="559" t="s">
        <v>8506</v>
      </c>
      <c r="B4818" s="560">
        <v>41922</v>
      </c>
      <c r="C4818" s="567"/>
    </row>
    <row r="4819" spans="1:3" ht="13.5">
      <c r="A4819" s="559" t="s">
        <v>8507</v>
      </c>
      <c r="B4819" s="560">
        <v>41922</v>
      </c>
      <c r="C4819" s="567"/>
    </row>
    <row r="4820" spans="1:3" ht="13.5">
      <c r="A4820" s="559" t="s">
        <v>8508</v>
      </c>
      <c r="B4820" s="560">
        <v>41922</v>
      </c>
      <c r="C4820" s="567"/>
    </row>
    <row r="4821" spans="1:3" ht="13.5">
      <c r="A4821" s="559" t="s">
        <v>8509</v>
      </c>
      <c r="B4821" s="560">
        <v>41922</v>
      </c>
      <c r="C4821" s="567"/>
    </row>
    <row r="4822" spans="1:3" ht="13.5">
      <c r="A4822" s="559" t="s">
        <v>8510</v>
      </c>
      <c r="B4822" s="560">
        <v>41922</v>
      </c>
      <c r="C4822" s="567"/>
    </row>
    <row r="4823" spans="1:3" ht="13.5">
      <c r="A4823" s="559" t="s">
        <v>8511</v>
      </c>
      <c r="B4823" s="560">
        <v>41922</v>
      </c>
      <c r="C4823" s="567">
        <v>100</v>
      </c>
    </row>
    <row r="4824" spans="1:3" ht="13.5">
      <c r="A4824" s="559" t="s">
        <v>8512</v>
      </c>
      <c r="B4824" s="560">
        <v>41922</v>
      </c>
      <c r="C4824" s="567"/>
    </row>
    <row r="4825" spans="1:3" ht="13.5">
      <c r="A4825" s="559" t="s">
        <v>8513</v>
      </c>
      <c r="B4825" s="560">
        <v>41922</v>
      </c>
      <c r="C4825" s="567"/>
    </row>
    <row r="4826" spans="1:3" ht="13.5">
      <c r="A4826" s="559" t="s">
        <v>8514</v>
      </c>
      <c r="B4826" s="560">
        <v>41922</v>
      </c>
      <c r="C4826" s="567"/>
    </row>
    <row r="4827" spans="1:3" ht="13.5">
      <c r="A4827" s="559" t="s">
        <v>8515</v>
      </c>
      <c r="B4827" s="560">
        <v>41922</v>
      </c>
      <c r="C4827" s="567"/>
    </row>
    <row r="4828" spans="1:3" ht="13.5">
      <c r="A4828" s="559" t="s">
        <v>8516</v>
      </c>
      <c r="B4828" s="560">
        <v>41922</v>
      </c>
      <c r="C4828" s="567"/>
    </row>
    <row r="4829" spans="1:3" ht="13.5">
      <c r="A4829" s="559" t="s">
        <v>8517</v>
      </c>
      <c r="B4829" s="560">
        <v>41922</v>
      </c>
      <c r="C4829" s="567"/>
    </row>
    <row r="4830" spans="1:3" ht="13.5">
      <c r="A4830" s="559" t="s">
        <v>8518</v>
      </c>
      <c r="B4830" s="560">
        <v>41922</v>
      </c>
      <c r="C4830" s="567"/>
    </row>
    <row r="4831" spans="1:3" ht="13.5">
      <c r="A4831" s="559" t="s">
        <v>8519</v>
      </c>
      <c r="B4831" s="560">
        <v>41922</v>
      </c>
      <c r="C4831" s="567"/>
    </row>
    <row r="4832" spans="1:3" ht="13.5">
      <c r="A4832" s="559" t="s">
        <v>8520</v>
      </c>
      <c r="B4832" s="560">
        <v>41922</v>
      </c>
      <c r="C4832" s="567"/>
    </row>
    <row r="4833" spans="1:3" ht="13.5">
      <c r="A4833" s="559" t="s">
        <v>8521</v>
      </c>
      <c r="B4833" s="560">
        <v>41922</v>
      </c>
      <c r="C4833" s="567"/>
    </row>
    <row r="4834" spans="1:3" ht="13.5">
      <c r="A4834" s="559" t="s">
        <v>8522</v>
      </c>
      <c r="B4834" s="560">
        <v>41922</v>
      </c>
      <c r="C4834" s="567">
        <v>50</v>
      </c>
    </row>
    <row r="4835" spans="1:3" ht="13.5">
      <c r="A4835" s="559" t="s">
        <v>8523</v>
      </c>
      <c r="B4835" s="560">
        <v>41922</v>
      </c>
      <c r="C4835" s="567"/>
    </row>
    <row r="4836" spans="1:3" ht="13.5">
      <c r="A4836" s="559" t="s">
        <v>8524</v>
      </c>
      <c r="B4836" s="560">
        <v>41922</v>
      </c>
      <c r="C4836" s="567"/>
    </row>
    <row r="4837" spans="1:3" ht="13.5">
      <c r="A4837" s="559" t="s">
        <v>8525</v>
      </c>
      <c r="B4837" s="560">
        <v>41922</v>
      </c>
      <c r="C4837" s="567"/>
    </row>
    <row r="4838" spans="1:3" ht="13.5">
      <c r="A4838" s="559" t="s">
        <v>8526</v>
      </c>
      <c r="B4838" s="560">
        <v>41922</v>
      </c>
      <c r="C4838" s="567"/>
    </row>
    <row r="4839" spans="1:3" ht="13.5">
      <c r="A4839" s="559" t="s">
        <v>8527</v>
      </c>
      <c r="B4839" s="560">
        <v>41922</v>
      </c>
      <c r="C4839" s="567"/>
    </row>
    <row r="4840" spans="1:3" ht="13.5">
      <c r="A4840" s="559" t="s">
        <v>8528</v>
      </c>
      <c r="B4840" s="560">
        <v>41922</v>
      </c>
      <c r="C4840" s="567"/>
    </row>
    <row r="4841" spans="1:3" ht="13.5">
      <c r="A4841" s="559" t="s">
        <v>8529</v>
      </c>
      <c r="B4841" s="560">
        <v>41922</v>
      </c>
      <c r="C4841" s="567"/>
    </row>
    <row r="4842" spans="1:3" ht="13.5">
      <c r="A4842" s="559" t="s">
        <v>8530</v>
      </c>
      <c r="B4842" s="560">
        <v>41922</v>
      </c>
      <c r="C4842" s="567"/>
    </row>
    <row r="4843" spans="1:3" ht="13.5">
      <c r="A4843" s="559" t="s">
        <v>8531</v>
      </c>
      <c r="B4843" s="560">
        <v>41922</v>
      </c>
      <c r="C4843" s="567"/>
    </row>
    <row r="4844" spans="1:3" ht="13.5">
      <c r="A4844" s="559" t="s">
        <v>8532</v>
      </c>
      <c r="B4844" s="560">
        <v>41922</v>
      </c>
      <c r="C4844" s="567"/>
    </row>
    <row r="4845" spans="1:3" ht="13.5">
      <c r="A4845" s="559" t="s">
        <v>8533</v>
      </c>
      <c r="B4845" s="560">
        <v>41922</v>
      </c>
      <c r="C4845" s="567">
        <v>50</v>
      </c>
    </row>
    <row r="4846" spans="1:3" ht="13.5">
      <c r="A4846" s="559" t="s">
        <v>8534</v>
      </c>
      <c r="B4846" s="560">
        <v>41922</v>
      </c>
      <c r="C4846" s="567"/>
    </row>
    <row r="4847" spans="1:3" ht="13.5">
      <c r="A4847" s="559" t="s">
        <v>8535</v>
      </c>
      <c r="B4847" s="560">
        <v>41922</v>
      </c>
      <c r="C4847" s="567"/>
    </row>
    <row r="4848" spans="1:3" ht="13.5">
      <c r="A4848" s="559" t="s">
        <v>8536</v>
      </c>
      <c r="B4848" s="560">
        <v>41922</v>
      </c>
      <c r="C4848" s="567"/>
    </row>
    <row r="4849" spans="1:3" ht="13.5">
      <c r="A4849" s="559" t="s">
        <v>8537</v>
      </c>
      <c r="B4849" s="560">
        <v>41922</v>
      </c>
      <c r="C4849" s="567"/>
    </row>
    <row r="4850" spans="1:3" ht="13.5">
      <c r="A4850" s="559" t="s">
        <v>8538</v>
      </c>
      <c r="B4850" s="560">
        <v>41922</v>
      </c>
      <c r="C4850" s="567"/>
    </row>
    <row r="4851" spans="1:3" ht="13.5">
      <c r="A4851" s="559" t="s">
        <v>8539</v>
      </c>
      <c r="B4851" s="560">
        <v>41922</v>
      </c>
      <c r="C4851" s="567"/>
    </row>
    <row r="4852" spans="1:3" ht="13.5">
      <c r="A4852" s="559" t="s">
        <v>8540</v>
      </c>
      <c r="B4852" s="560">
        <v>41922</v>
      </c>
      <c r="C4852" s="567"/>
    </row>
    <row r="4853" spans="1:3" ht="13.5">
      <c r="A4853" s="559" t="s">
        <v>8541</v>
      </c>
      <c r="B4853" s="560">
        <v>41922</v>
      </c>
      <c r="C4853" s="567"/>
    </row>
    <row r="4854" spans="1:3" ht="13.5">
      <c r="A4854" s="559" t="s">
        <v>8542</v>
      </c>
      <c r="B4854" s="560">
        <v>41922</v>
      </c>
      <c r="C4854" s="567"/>
    </row>
    <row r="4855" spans="1:3" ht="13.5">
      <c r="A4855" s="559" t="s">
        <v>8543</v>
      </c>
      <c r="B4855" s="560">
        <v>41922</v>
      </c>
      <c r="C4855" s="567"/>
    </row>
    <row r="4856" spans="1:3" ht="13.5">
      <c r="A4856" s="559" t="s">
        <v>8544</v>
      </c>
      <c r="B4856" s="560">
        <v>41922</v>
      </c>
      <c r="C4856" s="567">
        <v>50</v>
      </c>
    </row>
    <row r="4857" spans="1:3" ht="13.5">
      <c r="A4857" s="559" t="s">
        <v>8545</v>
      </c>
      <c r="B4857" s="560">
        <v>41922</v>
      </c>
      <c r="C4857" s="567"/>
    </row>
    <row r="4858" spans="1:3" ht="13.5">
      <c r="A4858" s="559" t="s">
        <v>8546</v>
      </c>
      <c r="B4858" s="560">
        <v>41922</v>
      </c>
      <c r="C4858" s="567"/>
    </row>
    <row r="4859" spans="1:3" ht="13.5">
      <c r="A4859" s="559" t="s">
        <v>8547</v>
      </c>
      <c r="B4859" s="560">
        <v>41922</v>
      </c>
      <c r="C4859" s="567"/>
    </row>
    <row r="4860" spans="1:3" ht="13.5">
      <c r="A4860" s="559" t="s">
        <v>8548</v>
      </c>
      <c r="B4860" s="560">
        <v>41922</v>
      </c>
      <c r="C4860" s="567"/>
    </row>
    <row r="4861" spans="1:3" ht="13.5">
      <c r="A4861" s="559" t="s">
        <v>8549</v>
      </c>
      <c r="B4861" s="560">
        <v>41922</v>
      </c>
      <c r="C4861" s="567"/>
    </row>
    <row r="4862" spans="1:3" ht="13.5">
      <c r="A4862" s="559" t="s">
        <v>8550</v>
      </c>
      <c r="B4862" s="560">
        <v>41922</v>
      </c>
      <c r="C4862" s="567"/>
    </row>
    <row r="4863" spans="1:3" ht="13.5">
      <c r="A4863" s="559" t="s">
        <v>8551</v>
      </c>
      <c r="B4863" s="560">
        <v>41922</v>
      </c>
      <c r="C4863" s="567"/>
    </row>
    <row r="4864" spans="1:3" ht="13.5">
      <c r="A4864" s="559" t="s">
        <v>8552</v>
      </c>
      <c r="B4864" s="560">
        <v>41922</v>
      </c>
      <c r="C4864" s="567"/>
    </row>
    <row r="4865" spans="1:3" ht="13.5">
      <c r="A4865" s="559" t="s">
        <v>8553</v>
      </c>
      <c r="B4865" s="560">
        <v>41922</v>
      </c>
      <c r="C4865" s="567"/>
    </row>
    <row r="4866" spans="1:3" ht="13.5">
      <c r="A4866" s="559" t="s">
        <v>8554</v>
      </c>
      <c r="B4866" s="560">
        <v>41922</v>
      </c>
      <c r="C4866" s="567"/>
    </row>
    <row r="4867" spans="1:3" ht="13.5">
      <c r="A4867" s="559" t="s">
        <v>8555</v>
      </c>
      <c r="B4867" s="560">
        <v>41922</v>
      </c>
      <c r="C4867" s="567">
        <v>50</v>
      </c>
    </row>
    <row r="4868" spans="1:3" ht="13.5">
      <c r="A4868" s="559" t="s">
        <v>8556</v>
      </c>
      <c r="B4868" s="560">
        <v>41922</v>
      </c>
      <c r="C4868" s="567"/>
    </row>
    <row r="4869" spans="1:3" ht="13.5">
      <c r="A4869" s="559" t="s">
        <v>8557</v>
      </c>
      <c r="B4869" s="560">
        <v>41922</v>
      </c>
      <c r="C4869" s="567"/>
    </row>
    <row r="4870" spans="1:3" ht="13.5">
      <c r="A4870" s="559" t="s">
        <v>8558</v>
      </c>
      <c r="B4870" s="560">
        <v>41922</v>
      </c>
      <c r="C4870" s="567"/>
    </row>
    <row r="4871" spans="1:3" ht="13.5">
      <c r="A4871" s="559" t="s">
        <v>8559</v>
      </c>
      <c r="B4871" s="560">
        <v>41922</v>
      </c>
      <c r="C4871" s="567"/>
    </row>
    <row r="4872" spans="1:3" ht="13.5">
      <c r="A4872" s="559" t="s">
        <v>8560</v>
      </c>
      <c r="B4872" s="560">
        <v>41922</v>
      </c>
      <c r="C4872" s="567"/>
    </row>
    <row r="4873" spans="1:3" ht="13.5">
      <c r="A4873" s="559" t="s">
        <v>8561</v>
      </c>
      <c r="B4873" s="560">
        <v>41922</v>
      </c>
      <c r="C4873" s="567"/>
    </row>
    <row r="4874" spans="1:3" ht="13.5">
      <c r="A4874" s="559" t="s">
        <v>8562</v>
      </c>
      <c r="B4874" s="560">
        <v>41922</v>
      </c>
      <c r="C4874" s="567"/>
    </row>
    <row r="4875" spans="1:3" ht="13.5">
      <c r="A4875" s="559" t="s">
        <v>8563</v>
      </c>
      <c r="B4875" s="560">
        <v>41922</v>
      </c>
      <c r="C4875" s="567"/>
    </row>
    <row r="4876" spans="1:3" ht="13.5">
      <c r="A4876" s="559" t="s">
        <v>8564</v>
      </c>
      <c r="B4876" s="560">
        <v>41922</v>
      </c>
      <c r="C4876" s="567"/>
    </row>
    <row r="4877" spans="1:3" ht="13.5">
      <c r="A4877" s="559" t="s">
        <v>8565</v>
      </c>
      <c r="B4877" s="560">
        <v>41922</v>
      </c>
      <c r="C4877" s="567"/>
    </row>
    <row r="4878" spans="1:3" ht="13.5">
      <c r="A4878" s="559" t="s">
        <v>8566</v>
      </c>
      <c r="B4878" s="560">
        <v>41922</v>
      </c>
      <c r="C4878" s="567">
        <v>50</v>
      </c>
    </row>
    <row r="4879" spans="1:3" ht="13.5">
      <c r="A4879" s="559" t="s">
        <v>8567</v>
      </c>
      <c r="B4879" s="560">
        <v>41922</v>
      </c>
      <c r="C4879" s="567"/>
    </row>
    <row r="4880" spans="1:3" ht="13.5">
      <c r="A4880" s="559" t="s">
        <v>8568</v>
      </c>
      <c r="B4880" s="560">
        <v>41922</v>
      </c>
      <c r="C4880" s="567"/>
    </row>
    <row r="4881" spans="1:3" ht="13.5">
      <c r="A4881" s="559" t="s">
        <v>8569</v>
      </c>
      <c r="B4881" s="560">
        <v>41922</v>
      </c>
      <c r="C4881" s="567"/>
    </row>
    <row r="4882" spans="1:3" ht="13.5">
      <c r="A4882" s="559" t="s">
        <v>8570</v>
      </c>
      <c r="B4882" s="560">
        <v>41922</v>
      </c>
      <c r="C4882" s="567"/>
    </row>
    <row r="4883" spans="1:3" ht="13.5">
      <c r="A4883" s="559" t="s">
        <v>8571</v>
      </c>
      <c r="B4883" s="560">
        <v>41922</v>
      </c>
      <c r="C4883" s="567"/>
    </row>
    <row r="4884" spans="1:3" ht="13.5">
      <c r="A4884" s="559" t="s">
        <v>8572</v>
      </c>
      <c r="B4884" s="560">
        <v>41922</v>
      </c>
      <c r="C4884" s="567"/>
    </row>
    <row r="4885" spans="1:3" ht="13.5">
      <c r="A4885" s="559" t="s">
        <v>8573</v>
      </c>
      <c r="B4885" s="560">
        <v>41922</v>
      </c>
      <c r="C4885" s="567"/>
    </row>
    <row r="4886" spans="1:3" ht="13.5">
      <c r="A4886" s="559" t="s">
        <v>8574</v>
      </c>
      <c r="B4886" s="560">
        <v>41922</v>
      </c>
      <c r="C4886" s="567"/>
    </row>
    <row r="4887" spans="1:3" ht="13.5">
      <c r="A4887" s="559" t="s">
        <v>8575</v>
      </c>
      <c r="B4887" s="560">
        <v>41922</v>
      </c>
      <c r="C4887" s="567"/>
    </row>
    <row r="4888" spans="1:3" ht="13.5">
      <c r="A4888" s="559" t="s">
        <v>8576</v>
      </c>
      <c r="B4888" s="560">
        <v>41922</v>
      </c>
      <c r="C4888" s="567"/>
    </row>
    <row r="4889" spans="1:3" ht="13.5">
      <c r="A4889" s="559" t="s">
        <v>8577</v>
      </c>
      <c r="B4889" s="560">
        <v>41922</v>
      </c>
      <c r="C4889" s="567">
        <v>76</v>
      </c>
    </row>
    <row r="4890" spans="1:3" ht="13.5">
      <c r="A4890" s="559" t="s">
        <v>8578</v>
      </c>
      <c r="B4890" s="560">
        <v>41922</v>
      </c>
      <c r="C4890" s="567"/>
    </row>
    <row r="4891" spans="1:3" ht="13.5">
      <c r="A4891" s="559" t="s">
        <v>8579</v>
      </c>
      <c r="B4891" s="560">
        <v>41922</v>
      </c>
      <c r="C4891" s="567"/>
    </row>
    <row r="4892" spans="1:3" ht="13.5">
      <c r="A4892" s="559" t="s">
        <v>8580</v>
      </c>
      <c r="B4892" s="560">
        <v>41922</v>
      </c>
      <c r="C4892" s="567"/>
    </row>
    <row r="4893" spans="1:3" ht="13.5">
      <c r="A4893" s="559" t="s">
        <v>8581</v>
      </c>
      <c r="B4893" s="560">
        <v>41922</v>
      </c>
      <c r="C4893" s="567"/>
    </row>
    <row r="4894" spans="1:3" ht="13.5">
      <c r="A4894" s="559" t="s">
        <v>8582</v>
      </c>
      <c r="B4894" s="560">
        <v>41922</v>
      </c>
      <c r="C4894" s="567"/>
    </row>
    <row r="4895" spans="1:3" ht="13.5">
      <c r="A4895" s="559" t="s">
        <v>8583</v>
      </c>
      <c r="B4895" s="560">
        <v>41922</v>
      </c>
      <c r="C4895" s="567"/>
    </row>
    <row r="4896" spans="1:3" ht="13.5">
      <c r="A4896" s="559" t="s">
        <v>8584</v>
      </c>
      <c r="B4896" s="560">
        <v>41922</v>
      </c>
      <c r="C4896" s="567"/>
    </row>
    <row r="4897" spans="1:3" ht="13.5">
      <c r="A4897" s="559" t="s">
        <v>8585</v>
      </c>
      <c r="B4897" s="560">
        <v>41922</v>
      </c>
      <c r="C4897" s="567"/>
    </row>
    <row r="4898" spans="1:3" ht="13.5">
      <c r="A4898" s="559" t="s">
        <v>8586</v>
      </c>
      <c r="B4898" s="560">
        <v>41922</v>
      </c>
      <c r="C4898" s="567"/>
    </row>
    <row r="4899" spans="1:3" ht="13.5">
      <c r="A4899" s="559" t="s">
        <v>8587</v>
      </c>
      <c r="B4899" s="560">
        <v>41922</v>
      </c>
      <c r="C4899" s="567"/>
    </row>
    <row r="4900" spans="1:3" ht="13.5">
      <c r="A4900" s="559" t="s">
        <v>8588</v>
      </c>
      <c r="B4900" s="560">
        <v>41922</v>
      </c>
      <c r="C4900" s="567">
        <v>50</v>
      </c>
    </row>
    <row r="4901" spans="1:3" ht="13.5">
      <c r="A4901" s="559" t="s">
        <v>8589</v>
      </c>
      <c r="B4901" s="560">
        <v>41922</v>
      </c>
      <c r="C4901" s="567"/>
    </row>
    <row r="4902" spans="1:3" ht="13.5">
      <c r="A4902" s="559" t="s">
        <v>8590</v>
      </c>
      <c r="B4902" s="560">
        <v>41922</v>
      </c>
      <c r="C4902" s="567"/>
    </row>
    <row r="4903" spans="1:3" ht="13.5">
      <c r="A4903" s="559" t="s">
        <v>8591</v>
      </c>
      <c r="B4903" s="560">
        <v>41922</v>
      </c>
      <c r="C4903" s="567"/>
    </row>
    <row r="4904" spans="1:3" ht="13.5">
      <c r="A4904" s="559" t="s">
        <v>8592</v>
      </c>
      <c r="B4904" s="560">
        <v>41922</v>
      </c>
      <c r="C4904" s="567"/>
    </row>
    <row r="4905" spans="1:3" ht="13.5">
      <c r="A4905" s="559" t="s">
        <v>8593</v>
      </c>
      <c r="B4905" s="560">
        <v>41922</v>
      </c>
      <c r="C4905" s="567"/>
    </row>
    <row r="4906" spans="1:3" ht="13.5">
      <c r="A4906" s="559" t="s">
        <v>8594</v>
      </c>
      <c r="B4906" s="560">
        <v>41922</v>
      </c>
      <c r="C4906" s="567"/>
    </row>
    <row r="4907" spans="1:3" ht="13.5">
      <c r="A4907" s="559" t="s">
        <v>8595</v>
      </c>
      <c r="B4907" s="560">
        <v>41922</v>
      </c>
      <c r="C4907" s="567"/>
    </row>
    <row r="4908" spans="1:3" ht="13.5">
      <c r="A4908" s="559" t="s">
        <v>8596</v>
      </c>
      <c r="B4908" s="560">
        <v>41922</v>
      </c>
      <c r="C4908" s="567"/>
    </row>
    <row r="4909" spans="1:3" ht="13.5">
      <c r="A4909" s="559" t="s">
        <v>8597</v>
      </c>
      <c r="B4909" s="560">
        <v>41922</v>
      </c>
      <c r="C4909" s="567"/>
    </row>
    <row r="4910" spans="1:3" ht="13.5">
      <c r="A4910" s="559" t="s">
        <v>8598</v>
      </c>
      <c r="B4910" s="560">
        <v>41922</v>
      </c>
      <c r="C4910" s="567"/>
    </row>
    <row r="4911" spans="1:3" ht="13.5">
      <c r="A4911" s="559" t="s">
        <v>8599</v>
      </c>
      <c r="B4911" s="560">
        <v>41922</v>
      </c>
      <c r="C4911" s="567">
        <v>50</v>
      </c>
    </row>
    <row r="4912" spans="1:3" ht="13.5">
      <c r="A4912" s="559" t="s">
        <v>8600</v>
      </c>
      <c r="B4912" s="560">
        <v>41922</v>
      </c>
      <c r="C4912" s="567"/>
    </row>
    <row r="4913" spans="1:3" ht="13.5">
      <c r="A4913" s="559" t="s">
        <v>8601</v>
      </c>
      <c r="B4913" s="560">
        <v>41922</v>
      </c>
      <c r="C4913" s="567"/>
    </row>
    <row r="4914" spans="1:3" ht="13.5">
      <c r="A4914" s="559" t="s">
        <v>8602</v>
      </c>
      <c r="B4914" s="560">
        <v>41922</v>
      </c>
      <c r="C4914" s="567"/>
    </row>
    <row r="4915" spans="1:3" ht="13.5">
      <c r="A4915" s="559" t="s">
        <v>8603</v>
      </c>
      <c r="B4915" s="560">
        <v>41922</v>
      </c>
      <c r="C4915" s="567"/>
    </row>
    <row r="4916" spans="1:3" ht="13.5">
      <c r="A4916" s="559" t="s">
        <v>8604</v>
      </c>
      <c r="B4916" s="560">
        <v>41922</v>
      </c>
      <c r="C4916" s="567"/>
    </row>
    <row r="4917" spans="1:3" ht="13.5">
      <c r="A4917" s="559" t="s">
        <v>8605</v>
      </c>
      <c r="B4917" s="560">
        <v>41922</v>
      </c>
      <c r="C4917" s="567"/>
    </row>
    <row r="4918" spans="1:3" ht="13.5">
      <c r="A4918" s="559" t="s">
        <v>8606</v>
      </c>
      <c r="B4918" s="560">
        <v>41922</v>
      </c>
      <c r="C4918" s="567"/>
    </row>
    <row r="4919" spans="1:3" ht="13.5">
      <c r="A4919" s="559" t="s">
        <v>8607</v>
      </c>
      <c r="B4919" s="560">
        <v>41922</v>
      </c>
      <c r="C4919" s="567"/>
    </row>
    <row r="4920" spans="1:3" ht="13.5">
      <c r="A4920" s="559" t="s">
        <v>8608</v>
      </c>
      <c r="B4920" s="560">
        <v>41922</v>
      </c>
      <c r="C4920" s="567"/>
    </row>
    <row r="4921" spans="1:3" ht="13.5">
      <c r="A4921" s="559" t="s">
        <v>8609</v>
      </c>
      <c r="B4921" s="560">
        <v>41922</v>
      </c>
      <c r="C4921" s="567"/>
    </row>
    <row r="4922" spans="1:3" ht="13.5">
      <c r="A4922" s="559" t="s">
        <v>8610</v>
      </c>
      <c r="B4922" s="560">
        <v>41922</v>
      </c>
      <c r="C4922" s="567">
        <v>100</v>
      </c>
    </row>
    <row r="4923" spans="1:3" ht="13.5">
      <c r="A4923" s="559" t="s">
        <v>8611</v>
      </c>
      <c r="B4923" s="560">
        <v>41922</v>
      </c>
      <c r="C4923" s="567"/>
    </row>
    <row r="4924" spans="1:3" ht="13.5">
      <c r="A4924" s="559" t="s">
        <v>8612</v>
      </c>
      <c r="B4924" s="560">
        <v>41922</v>
      </c>
      <c r="C4924" s="567"/>
    </row>
    <row r="4925" spans="1:3" ht="13.5">
      <c r="A4925" s="559" t="s">
        <v>8613</v>
      </c>
      <c r="B4925" s="560">
        <v>41922</v>
      </c>
      <c r="C4925" s="567"/>
    </row>
    <row r="4926" spans="1:3" ht="13.5">
      <c r="A4926" s="559" t="s">
        <v>8614</v>
      </c>
      <c r="B4926" s="560">
        <v>41922</v>
      </c>
      <c r="C4926" s="567"/>
    </row>
    <row r="4927" spans="1:3" ht="13.5">
      <c r="A4927" s="559" t="s">
        <v>8615</v>
      </c>
      <c r="B4927" s="560">
        <v>41922</v>
      </c>
      <c r="C4927" s="567"/>
    </row>
    <row r="4928" spans="1:3" ht="13.5">
      <c r="A4928" s="559" t="s">
        <v>8616</v>
      </c>
      <c r="B4928" s="560">
        <v>41922</v>
      </c>
      <c r="C4928" s="567"/>
    </row>
    <row r="4929" spans="1:3" ht="13.5">
      <c r="A4929" s="559" t="s">
        <v>8617</v>
      </c>
      <c r="B4929" s="560">
        <v>41922</v>
      </c>
      <c r="C4929" s="567"/>
    </row>
    <row r="4930" spans="1:3" ht="13.5">
      <c r="A4930" s="559" t="s">
        <v>8618</v>
      </c>
      <c r="B4930" s="560">
        <v>41922</v>
      </c>
      <c r="C4930" s="567"/>
    </row>
    <row r="4931" spans="1:3" ht="13.5">
      <c r="A4931" s="559" t="s">
        <v>8619</v>
      </c>
      <c r="B4931" s="560">
        <v>41922</v>
      </c>
      <c r="C4931" s="567"/>
    </row>
    <row r="4932" spans="1:3" ht="13.5">
      <c r="A4932" s="559" t="s">
        <v>8620</v>
      </c>
      <c r="B4932" s="560">
        <v>41922</v>
      </c>
      <c r="C4932" s="567"/>
    </row>
    <row r="4933" spans="1:3" ht="13.5">
      <c r="A4933" s="559" t="s">
        <v>8621</v>
      </c>
      <c r="B4933" s="560">
        <v>41922</v>
      </c>
      <c r="C4933" s="567">
        <v>50</v>
      </c>
    </row>
    <row r="4934" spans="1:3" ht="13.5">
      <c r="A4934" s="559" t="s">
        <v>8622</v>
      </c>
      <c r="B4934" s="560">
        <v>41922</v>
      </c>
      <c r="C4934" s="567"/>
    </row>
    <row r="4935" spans="1:3" ht="13.5">
      <c r="A4935" s="559" t="s">
        <v>8623</v>
      </c>
      <c r="B4935" s="560">
        <v>41922</v>
      </c>
      <c r="C4935" s="567"/>
    </row>
    <row r="4936" spans="1:3" ht="13.5">
      <c r="A4936" s="559" t="s">
        <v>8624</v>
      </c>
      <c r="B4936" s="560">
        <v>41922</v>
      </c>
      <c r="C4936" s="567"/>
    </row>
    <row r="4937" spans="1:3" ht="13.5">
      <c r="A4937" s="559" t="s">
        <v>8625</v>
      </c>
      <c r="B4937" s="560">
        <v>41922</v>
      </c>
      <c r="C4937" s="567"/>
    </row>
    <row r="4938" spans="1:3" ht="13.5">
      <c r="A4938" s="559" t="s">
        <v>8626</v>
      </c>
      <c r="B4938" s="560">
        <v>41922</v>
      </c>
      <c r="C4938" s="567"/>
    </row>
    <row r="4939" spans="1:3" ht="13.5">
      <c r="A4939" s="559" t="s">
        <v>8627</v>
      </c>
      <c r="B4939" s="560">
        <v>41922</v>
      </c>
      <c r="C4939" s="567"/>
    </row>
    <row r="4940" spans="1:3" ht="13.5">
      <c r="A4940" s="559" t="s">
        <v>8628</v>
      </c>
      <c r="B4940" s="560">
        <v>41922</v>
      </c>
      <c r="C4940" s="567"/>
    </row>
    <row r="4941" spans="1:3" ht="13.5">
      <c r="A4941" s="559" t="s">
        <v>8629</v>
      </c>
      <c r="B4941" s="560">
        <v>41922</v>
      </c>
      <c r="C4941" s="567"/>
    </row>
    <row r="4942" spans="1:3" ht="13.5">
      <c r="A4942" s="559" t="s">
        <v>8630</v>
      </c>
      <c r="B4942" s="560">
        <v>41922</v>
      </c>
      <c r="C4942" s="567"/>
    </row>
    <row r="4943" spans="1:3" ht="13.5">
      <c r="A4943" s="559" t="s">
        <v>8631</v>
      </c>
      <c r="B4943" s="560">
        <v>41922</v>
      </c>
      <c r="C4943" s="567"/>
    </row>
    <row r="4944" spans="1:3" ht="13.5">
      <c r="A4944" s="559" t="s">
        <v>8632</v>
      </c>
      <c r="B4944" s="560">
        <v>41922</v>
      </c>
      <c r="C4944" s="567">
        <v>50</v>
      </c>
    </row>
    <row r="4945" spans="1:3" ht="13.5">
      <c r="A4945" s="559" t="s">
        <v>8633</v>
      </c>
      <c r="B4945" s="560">
        <v>41922</v>
      </c>
      <c r="C4945" s="567"/>
    </row>
    <row r="4946" spans="1:3" ht="13.5">
      <c r="A4946" s="559" t="s">
        <v>8634</v>
      </c>
      <c r="B4946" s="560">
        <v>41922</v>
      </c>
      <c r="C4946" s="567"/>
    </row>
    <row r="4947" spans="1:3" ht="13.5">
      <c r="A4947" s="559" t="s">
        <v>8635</v>
      </c>
      <c r="B4947" s="560">
        <v>41922</v>
      </c>
      <c r="C4947" s="567"/>
    </row>
    <row r="4948" spans="1:3" ht="13.5">
      <c r="A4948" s="559" t="s">
        <v>8636</v>
      </c>
      <c r="B4948" s="560">
        <v>41922</v>
      </c>
      <c r="C4948" s="567"/>
    </row>
    <row r="4949" spans="1:3" ht="13.5">
      <c r="A4949" s="559" t="s">
        <v>8637</v>
      </c>
      <c r="B4949" s="560">
        <v>41922</v>
      </c>
      <c r="C4949" s="567"/>
    </row>
    <row r="4950" spans="1:3" ht="13.5">
      <c r="A4950" s="559" t="s">
        <v>8638</v>
      </c>
      <c r="B4950" s="560">
        <v>41922</v>
      </c>
      <c r="C4950" s="567"/>
    </row>
    <row r="4951" spans="1:3" ht="13.5">
      <c r="A4951" s="559" t="s">
        <v>8639</v>
      </c>
      <c r="B4951" s="560">
        <v>41922</v>
      </c>
      <c r="C4951" s="567"/>
    </row>
    <row r="4952" spans="1:3" ht="13.5">
      <c r="A4952" s="559" t="s">
        <v>8640</v>
      </c>
      <c r="B4952" s="560">
        <v>41922</v>
      </c>
      <c r="C4952" s="567"/>
    </row>
    <row r="4953" spans="1:3" ht="13.5">
      <c r="A4953" s="559" t="s">
        <v>8641</v>
      </c>
      <c r="B4953" s="560">
        <v>41922</v>
      </c>
      <c r="C4953" s="567"/>
    </row>
    <row r="4954" spans="1:3" ht="13.5">
      <c r="A4954" s="559" t="s">
        <v>8642</v>
      </c>
      <c r="B4954" s="560">
        <v>41922</v>
      </c>
      <c r="C4954" s="567"/>
    </row>
    <row r="4955" spans="1:3" ht="13.5">
      <c r="A4955" s="559" t="s">
        <v>8643</v>
      </c>
      <c r="B4955" s="560">
        <v>41922</v>
      </c>
      <c r="C4955" s="567">
        <v>50</v>
      </c>
    </row>
    <row r="4956" spans="1:3" ht="13.5">
      <c r="A4956" s="559" t="s">
        <v>8644</v>
      </c>
      <c r="B4956" s="560">
        <v>41922</v>
      </c>
      <c r="C4956" s="567"/>
    </row>
    <row r="4957" spans="1:3" ht="13.5">
      <c r="A4957" s="559" t="s">
        <v>8645</v>
      </c>
      <c r="B4957" s="560">
        <v>41922</v>
      </c>
      <c r="C4957" s="567"/>
    </row>
    <row r="4958" spans="1:3" ht="13.5">
      <c r="A4958" s="559" t="s">
        <v>8646</v>
      </c>
      <c r="B4958" s="560">
        <v>41922</v>
      </c>
      <c r="C4958" s="567"/>
    </row>
    <row r="4959" spans="1:3" ht="13.5">
      <c r="A4959" s="559" t="s">
        <v>8647</v>
      </c>
      <c r="B4959" s="560">
        <v>41922</v>
      </c>
      <c r="C4959" s="567"/>
    </row>
    <row r="4960" spans="1:3" ht="13.5">
      <c r="A4960" s="559" t="s">
        <v>8648</v>
      </c>
      <c r="B4960" s="560">
        <v>41922</v>
      </c>
      <c r="C4960" s="567"/>
    </row>
    <row r="4961" spans="1:3" ht="13.5">
      <c r="A4961" s="559" t="s">
        <v>8649</v>
      </c>
      <c r="B4961" s="560">
        <v>41922</v>
      </c>
      <c r="C4961" s="567"/>
    </row>
    <row r="4962" spans="1:3" ht="13.5">
      <c r="A4962" s="559" t="s">
        <v>8650</v>
      </c>
      <c r="B4962" s="560">
        <v>41922</v>
      </c>
      <c r="C4962" s="567"/>
    </row>
    <row r="4963" spans="1:3" ht="13.5">
      <c r="A4963" s="559" t="s">
        <v>8651</v>
      </c>
      <c r="B4963" s="560">
        <v>41922</v>
      </c>
      <c r="C4963" s="567"/>
    </row>
    <row r="4964" spans="1:3" ht="13.5">
      <c r="A4964" s="559" t="s">
        <v>8652</v>
      </c>
      <c r="B4964" s="560">
        <v>41922</v>
      </c>
      <c r="C4964" s="567"/>
    </row>
    <row r="4965" spans="1:3" ht="13.5">
      <c r="A4965" s="559" t="s">
        <v>8653</v>
      </c>
      <c r="B4965" s="560">
        <v>41922</v>
      </c>
      <c r="C4965" s="567"/>
    </row>
    <row r="4966" spans="1:3" ht="13.5">
      <c r="A4966" s="559" t="s">
        <v>8654</v>
      </c>
      <c r="B4966" s="560">
        <v>41922</v>
      </c>
      <c r="C4966" s="567">
        <v>50</v>
      </c>
    </row>
    <row r="4967" spans="1:3" ht="13.5">
      <c r="A4967" s="559" t="s">
        <v>8655</v>
      </c>
      <c r="B4967" s="560">
        <v>41922</v>
      </c>
      <c r="C4967" s="567"/>
    </row>
    <row r="4968" spans="1:3" ht="13.5">
      <c r="A4968" s="559" t="s">
        <v>8656</v>
      </c>
      <c r="B4968" s="560">
        <v>41922</v>
      </c>
      <c r="C4968" s="567"/>
    </row>
    <row r="4969" spans="1:3" ht="13.5">
      <c r="A4969" s="559" t="s">
        <v>8657</v>
      </c>
      <c r="B4969" s="560">
        <v>41922</v>
      </c>
      <c r="C4969" s="567"/>
    </row>
    <row r="4970" spans="1:3" ht="13.5">
      <c r="A4970" s="559" t="s">
        <v>8658</v>
      </c>
      <c r="B4970" s="560">
        <v>41922</v>
      </c>
      <c r="C4970" s="567"/>
    </row>
    <row r="4971" spans="1:3" ht="13.5">
      <c r="A4971" s="559" t="s">
        <v>8659</v>
      </c>
      <c r="B4971" s="560">
        <v>41922</v>
      </c>
      <c r="C4971" s="567"/>
    </row>
    <row r="4972" spans="1:3" ht="13.5">
      <c r="A4972" s="559" t="s">
        <v>8660</v>
      </c>
      <c r="B4972" s="560">
        <v>41922</v>
      </c>
      <c r="C4972" s="567"/>
    </row>
    <row r="4973" spans="1:3" ht="13.5">
      <c r="A4973" s="559" t="s">
        <v>8661</v>
      </c>
      <c r="B4973" s="560">
        <v>41922</v>
      </c>
      <c r="C4973" s="567"/>
    </row>
    <row r="4974" spans="1:3" ht="13.5">
      <c r="A4974" s="559" t="s">
        <v>8662</v>
      </c>
      <c r="B4974" s="560">
        <v>41922</v>
      </c>
      <c r="C4974" s="567"/>
    </row>
    <row r="4975" spans="1:3" ht="13.5">
      <c r="A4975" s="559" t="s">
        <v>8663</v>
      </c>
      <c r="B4975" s="560">
        <v>41922</v>
      </c>
      <c r="C4975" s="567"/>
    </row>
    <row r="4976" spans="1:3" ht="13.5">
      <c r="A4976" s="559" t="s">
        <v>8664</v>
      </c>
      <c r="B4976" s="560">
        <v>41922</v>
      </c>
      <c r="C4976" s="567"/>
    </row>
    <row r="4977" spans="1:3" ht="13.5">
      <c r="A4977" s="559" t="s">
        <v>8665</v>
      </c>
      <c r="B4977" s="560">
        <v>41922</v>
      </c>
      <c r="C4977" s="567">
        <v>50</v>
      </c>
    </row>
    <row r="4978" spans="1:3" ht="13.5">
      <c r="A4978" s="559" t="s">
        <v>8666</v>
      </c>
      <c r="B4978" s="560">
        <v>41922</v>
      </c>
      <c r="C4978" s="567"/>
    </row>
    <row r="4979" spans="1:3" ht="13.5">
      <c r="A4979" s="559" t="s">
        <v>8667</v>
      </c>
      <c r="B4979" s="560">
        <v>41922</v>
      </c>
      <c r="C4979" s="567"/>
    </row>
    <row r="4980" spans="1:3" ht="13.5">
      <c r="A4980" s="559" t="s">
        <v>8668</v>
      </c>
      <c r="B4980" s="560">
        <v>41922</v>
      </c>
      <c r="C4980" s="567"/>
    </row>
    <row r="4981" spans="1:3" ht="13.5">
      <c r="A4981" s="559" t="s">
        <v>8669</v>
      </c>
      <c r="B4981" s="560">
        <v>41922</v>
      </c>
      <c r="C4981" s="567"/>
    </row>
    <row r="4982" spans="1:3" ht="13.5">
      <c r="A4982" s="559" t="s">
        <v>8670</v>
      </c>
      <c r="B4982" s="560">
        <v>41922</v>
      </c>
      <c r="C4982" s="567"/>
    </row>
    <row r="4983" spans="1:3" ht="13.5">
      <c r="A4983" s="559" t="s">
        <v>8671</v>
      </c>
      <c r="B4983" s="560">
        <v>41922</v>
      </c>
      <c r="C4983" s="567"/>
    </row>
    <row r="4984" spans="1:3" ht="13.5">
      <c r="A4984" s="559" t="s">
        <v>8672</v>
      </c>
      <c r="B4984" s="560">
        <v>41922</v>
      </c>
      <c r="C4984" s="567"/>
    </row>
    <row r="4985" spans="1:3" ht="13.5">
      <c r="A4985" s="559" t="s">
        <v>8673</v>
      </c>
      <c r="B4985" s="560">
        <v>41922</v>
      </c>
      <c r="C4985" s="567"/>
    </row>
    <row r="4986" spans="1:3" ht="13.5">
      <c r="A4986" s="559" t="s">
        <v>8674</v>
      </c>
      <c r="B4986" s="560">
        <v>41922</v>
      </c>
      <c r="C4986" s="567"/>
    </row>
    <row r="4987" spans="1:3" ht="13.5">
      <c r="A4987" s="559" t="s">
        <v>8675</v>
      </c>
      <c r="B4987" s="560">
        <v>41922</v>
      </c>
      <c r="C4987" s="567"/>
    </row>
    <row r="4988" spans="1:3" ht="13.5">
      <c r="A4988" s="559" t="s">
        <v>8676</v>
      </c>
      <c r="B4988" s="560">
        <v>41922</v>
      </c>
      <c r="C4988" s="567">
        <v>50</v>
      </c>
    </row>
    <row r="4989" spans="1:3" ht="13.5">
      <c r="A4989" s="559" t="s">
        <v>8677</v>
      </c>
      <c r="B4989" s="560">
        <v>41922</v>
      </c>
      <c r="C4989" s="567"/>
    </row>
    <row r="4990" spans="1:3" ht="13.5">
      <c r="A4990" s="559" t="s">
        <v>8678</v>
      </c>
      <c r="B4990" s="560">
        <v>41922</v>
      </c>
      <c r="C4990" s="567"/>
    </row>
    <row r="4991" spans="1:3" ht="13.5">
      <c r="A4991" s="559" t="s">
        <v>8679</v>
      </c>
      <c r="B4991" s="560">
        <v>41922</v>
      </c>
      <c r="C4991" s="567"/>
    </row>
    <row r="4992" spans="1:3" ht="13.5">
      <c r="A4992" s="559" t="s">
        <v>8680</v>
      </c>
      <c r="B4992" s="560">
        <v>41922</v>
      </c>
      <c r="C4992" s="567"/>
    </row>
    <row r="4993" spans="1:3" ht="13.5">
      <c r="A4993" s="559" t="s">
        <v>8681</v>
      </c>
      <c r="B4993" s="560">
        <v>41922</v>
      </c>
      <c r="C4993" s="567"/>
    </row>
    <row r="4994" spans="1:3" ht="13.5">
      <c r="A4994" s="559" t="s">
        <v>8682</v>
      </c>
      <c r="B4994" s="560">
        <v>41922</v>
      </c>
      <c r="C4994" s="567"/>
    </row>
    <row r="4995" spans="1:3" ht="13.5">
      <c r="A4995" s="559" t="s">
        <v>8683</v>
      </c>
      <c r="B4995" s="560">
        <v>41922</v>
      </c>
      <c r="C4995" s="567"/>
    </row>
    <row r="4996" spans="1:3" ht="13.5">
      <c r="A4996" s="559" t="s">
        <v>8684</v>
      </c>
      <c r="B4996" s="560">
        <v>41922</v>
      </c>
      <c r="C4996" s="567"/>
    </row>
    <row r="4997" spans="1:3" ht="13.5">
      <c r="A4997" s="559" t="s">
        <v>8685</v>
      </c>
      <c r="B4997" s="560">
        <v>41922</v>
      </c>
      <c r="C4997" s="567"/>
    </row>
    <row r="4998" spans="1:3" ht="13.5">
      <c r="A4998" s="559" t="s">
        <v>8686</v>
      </c>
      <c r="B4998" s="560">
        <v>41922</v>
      </c>
      <c r="C4998" s="567"/>
    </row>
    <row r="4999" spans="1:3" ht="13.5">
      <c r="A4999" s="559" t="s">
        <v>8687</v>
      </c>
      <c r="B4999" s="560">
        <v>41922</v>
      </c>
      <c r="C4999" s="567">
        <v>50</v>
      </c>
    </row>
    <row r="5000" spans="1:3" ht="13.5">
      <c r="A5000" s="559" t="s">
        <v>8688</v>
      </c>
      <c r="B5000" s="560">
        <v>41922</v>
      </c>
      <c r="C5000" s="567"/>
    </row>
    <row r="5001" spans="1:3" ht="13.5">
      <c r="A5001" s="559" t="s">
        <v>8689</v>
      </c>
      <c r="B5001" s="560">
        <v>41922</v>
      </c>
      <c r="C5001" s="567"/>
    </row>
    <row r="5002" spans="1:3" ht="13.5">
      <c r="A5002" s="559" t="s">
        <v>8690</v>
      </c>
      <c r="B5002" s="560">
        <v>41922</v>
      </c>
      <c r="C5002" s="567"/>
    </row>
    <row r="5003" spans="1:3" ht="13.5">
      <c r="A5003" s="559" t="s">
        <v>8691</v>
      </c>
      <c r="B5003" s="560">
        <v>41922</v>
      </c>
      <c r="C5003" s="567"/>
    </row>
    <row r="5004" spans="1:3" ht="13.5">
      <c r="A5004" s="559" t="s">
        <v>8692</v>
      </c>
      <c r="B5004" s="560">
        <v>41922</v>
      </c>
      <c r="C5004" s="567"/>
    </row>
    <row r="5005" spans="1:3" ht="13.5">
      <c r="A5005" s="559" t="s">
        <v>8693</v>
      </c>
      <c r="B5005" s="560">
        <v>41922</v>
      </c>
      <c r="C5005" s="567"/>
    </row>
    <row r="5006" spans="1:3" ht="13.5">
      <c r="A5006" s="559" t="s">
        <v>8694</v>
      </c>
      <c r="B5006" s="560">
        <v>41922</v>
      </c>
      <c r="C5006" s="567"/>
    </row>
    <row r="5007" spans="1:3" ht="13.5">
      <c r="A5007" s="559" t="s">
        <v>8695</v>
      </c>
      <c r="B5007" s="560">
        <v>41922</v>
      </c>
      <c r="C5007" s="567"/>
    </row>
    <row r="5008" spans="1:3" ht="13.5">
      <c r="A5008" s="559" t="s">
        <v>8696</v>
      </c>
      <c r="B5008" s="560">
        <v>41922</v>
      </c>
      <c r="C5008" s="567"/>
    </row>
    <row r="5009" spans="1:3" ht="13.5">
      <c r="A5009" s="559" t="s">
        <v>8697</v>
      </c>
      <c r="B5009" s="560">
        <v>41922</v>
      </c>
      <c r="C5009" s="567"/>
    </row>
    <row r="5010" spans="1:3" ht="13.5">
      <c r="A5010" s="559" t="s">
        <v>8698</v>
      </c>
      <c r="B5010" s="560">
        <v>41922</v>
      </c>
      <c r="C5010" s="567">
        <v>50</v>
      </c>
    </row>
    <row r="5011" spans="1:3" ht="13.5">
      <c r="A5011" s="559" t="s">
        <v>8699</v>
      </c>
      <c r="B5011" s="560">
        <v>41922</v>
      </c>
      <c r="C5011" s="567"/>
    </row>
    <row r="5012" spans="1:3" ht="13.5">
      <c r="A5012" s="559" t="s">
        <v>8700</v>
      </c>
      <c r="B5012" s="560">
        <v>41922</v>
      </c>
      <c r="C5012" s="567"/>
    </row>
    <row r="5013" spans="1:3" ht="13.5">
      <c r="A5013" s="559" t="s">
        <v>8701</v>
      </c>
      <c r="B5013" s="560">
        <v>41922</v>
      </c>
      <c r="C5013" s="567"/>
    </row>
    <row r="5014" spans="1:3" ht="13.5">
      <c r="A5014" s="559" t="s">
        <v>8702</v>
      </c>
      <c r="B5014" s="560">
        <v>41922</v>
      </c>
      <c r="C5014" s="567"/>
    </row>
    <row r="5015" spans="1:3" ht="13.5">
      <c r="A5015" s="559" t="s">
        <v>8703</v>
      </c>
      <c r="B5015" s="560">
        <v>41922</v>
      </c>
      <c r="C5015" s="567"/>
    </row>
    <row r="5016" spans="1:3" ht="13.5">
      <c r="A5016" s="559" t="s">
        <v>8704</v>
      </c>
      <c r="B5016" s="560">
        <v>41922</v>
      </c>
      <c r="C5016" s="567"/>
    </row>
    <row r="5017" spans="1:3" ht="13.5">
      <c r="A5017" s="559" t="s">
        <v>8705</v>
      </c>
      <c r="B5017" s="560">
        <v>41922</v>
      </c>
      <c r="C5017" s="567"/>
    </row>
    <row r="5018" spans="1:3" ht="13.5">
      <c r="A5018" s="559" t="s">
        <v>8706</v>
      </c>
      <c r="B5018" s="560">
        <v>41922</v>
      </c>
      <c r="C5018" s="567"/>
    </row>
    <row r="5019" spans="1:3" ht="13.5">
      <c r="A5019" s="559" t="s">
        <v>8707</v>
      </c>
      <c r="B5019" s="560">
        <v>41922</v>
      </c>
      <c r="C5019" s="567"/>
    </row>
    <row r="5020" spans="1:3" ht="13.5">
      <c r="A5020" s="559" t="s">
        <v>8708</v>
      </c>
      <c r="B5020" s="560">
        <v>41922</v>
      </c>
      <c r="C5020" s="567"/>
    </row>
    <row r="5021" spans="1:3" ht="13.5">
      <c r="A5021" s="559" t="s">
        <v>8709</v>
      </c>
      <c r="B5021" s="560">
        <v>41922</v>
      </c>
      <c r="C5021" s="567">
        <v>50</v>
      </c>
    </row>
    <row r="5022" spans="1:3" ht="13.5">
      <c r="A5022" s="559" t="s">
        <v>8710</v>
      </c>
      <c r="B5022" s="560">
        <v>41922</v>
      </c>
      <c r="C5022" s="567"/>
    </row>
    <row r="5023" spans="1:3" ht="13.5">
      <c r="A5023" s="559" t="s">
        <v>8711</v>
      </c>
      <c r="B5023" s="560">
        <v>41922</v>
      </c>
      <c r="C5023" s="567"/>
    </row>
    <row r="5024" spans="1:3" ht="13.5">
      <c r="A5024" s="559" t="s">
        <v>8712</v>
      </c>
      <c r="B5024" s="560">
        <v>41922</v>
      </c>
      <c r="C5024" s="567"/>
    </row>
    <row r="5025" spans="1:3" ht="13.5">
      <c r="A5025" s="559" t="s">
        <v>8713</v>
      </c>
      <c r="B5025" s="560">
        <v>41922</v>
      </c>
      <c r="C5025" s="567"/>
    </row>
    <row r="5026" spans="1:3" ht="13.5">
      <c r="A5026" s="559" t="s">
        <v>8714</v>
      </c>
      <c r="B5026" s="560">
        <v>41922</v>
      </c>
      <c r="C5026" s="567"/>
    </row>
    <row r="5027" spans="1:3" ht="13.5">
      <c r="A5027" s="559" t="s">
        <v>8715</v>
      </c>
      <c r="B5027" s="560">
        <v>41922</v>
      </c>
      <c r="C5027" s="567"/>
    </row>
    <row r="5028" spans="1:3" ht="13.5">
      <c r="A5028" s="559" t="s">
        <v>8716</v>
      </c>
      <c r="B5028" s="560">
        <v>41922</v>
      </c>
      <c r="C5028" s="567"/>
    </row>
    <row r="5029" spans="1:3" ht="13.5">
      <c r="A5029" s="559" t="s">
        <v>8717</v>
      </c>
      <c r="B5029" s="560">
        <v>41922</v>
      </c>
      <c r="C5029" s="567"/>
    </row>
    <row r="5030" spans="1:3" ht="13.5">
      <c r="A5030" s="559" t="s">
        <v>8718</v>
      </c>
      <c r="B5030" s="560">
        <v>41922</v>
      </c>
      <c r="C5030" s="567"/>
    </row>
    <row r="5031" spans="1:3" ht="13.5">
      <c r="A5031" s="559" t="s">
        <v>8719</v>
      </c>
      <c r="B5031" s="560">
        <v>41922</v>
      </c>
      <c r="C5031" s="567"/>
    </row>
    <row r="5032" spans="1:3" ht="13.5">
      <c r="A5032" s="559" t="s">
        <v>8720</v>
      </c>
      <c r="B5032" s="560">
        <v>41922</v>
      </c>
      <c r="C5032" s="567">
        <v>50</v>
      </c>
    </row>
    <row r="5033" spans="1:3" ht="13.5">
      <c r="A5033" s="559" t="s">
        <v>8721</v>
      </c>
      <c r="B5033" s="560">
        <v>41922</v>
      </c>
      <c r="C5033" s="567"/>
    </row>
    <row r="5034" spans="1:3" ht="13.5">
      <c r="A5034" s="559" t="s">
        <v>8722</v>
      </c>
      <c r="B5034" s="560">
        <v>41922</v>
      </c>
      <c r="C5034" s="567"/>
    </row>
    <row r="5035" spans="1:3" ht="13.5">
      <c r="A5035" s="559" t="s">
        <v>8723</v>
      </c>
      <c r="B5035" s="560">
        <v>41922</v>
      </c>
      <c r="C5035" s="567"/>
    </row>
    <row r="5036" spans="1:3" ht="13.5">
      <c r="A5036" s="559" t="s">
        <v>8724</v>
      </c>
      <c r="B5036" s="560">
        <v>41922</v>
      </c>
      <c r="C5036" s="567"/>
    </row>
    <row r="5037" spans="1:3" ht="13.5">
      <c r="A5037" s="559" t="s">
        <v>8725</v>
      </c>
      <c r="B5037" s="560">
        <v>41922</v>
      </c>
      <c r="C5037" s="567"/>
    </row>
    <row r="5038" spans="1:3" ht="13.5">
      <c r="A5038" s="559" t="s">
        <v>8726</v>
      </c>
      <c r="B5038" s="560">
        <v>41922</v>
      </c>
      <c r="C5038" s="567"/>
    </row>
    <row r="5039" spans="1:3" ht="13.5">
      <c r="A5039" s="559" t="s">
        <v>8727</v>
      </c>
      <c r="B5039" s="560">
        <v>41922</v>
      </c>
      <c r="C5039" s="567"/>
    </row>
    <row r="5040" spans="1:3" ht="13.5">
      <c r="A5040" s="559" t="s">
        <v>8728</v>
      </c>
      <c r="B5040" s="560">
        <v>41922</v>
      </c>
      <c r="C5040" s="567"/>
    </row>
    <row r="5041" spans="1:3" ht="13.5">
      <c r="A5041" s="559" t="s">
        <v>8729</v>
      </c>
      <c r="B5041" s="560">
        <v>41922</v>
      </c>
      <c r="C5041" s="567"/>
    </row>
    <row r="5042" spans="1:3" ht="13.5">
      <c r="A5042" s="559" t="s">
        <v>8730</v>
      </c>
      <c r="B5042" s="560">
        <v>41922</v>
      </c>
      <c r="C5042" s="567"/>
    </row>
    <row r="5043" spans="1:3" ht="13.5">
      <c r="A5043" s="559" t="s">
        <v>8731</v>
      </c>
      <c r="B5043" s="560">
        <v>41922</v>
      </c>
      <c r="C5043" s="567">
        <v>50</v>
      </c>
    </row>
    <row r="5044" spans="1:3" ht="13.5">
      <c r="A5044" s="559" t="s">
        <v>8732</v>
      </c>
      <c r="B5044" s="560">
        <v>41922</v>
      </c>
      <c r="C5044" s="567"/>
    </row>
    <row r="5045" spans="1:3" ht="13.5">
      <c r="A5045" s="559" t="s">
        <v>8733</v>
      </c>
      <c r="B5045" s="560">
        <v>41922</v>
      </c>
      <c r="C5045" s="567"/>
    </row>
    <row r="5046" spans="1:3" ht="13.5">
      <c r="A5046" s="559" t="s">
        <v>8734</v>
      </c>
      <c r="B5046" s="560">
        <v>41922</v>
      </c>
      <c r="C5046" s="567"/>
    </row>
    <row r="5047" spans="1:3" ht="13.5">
      <c r="A5047" s="559" t="s">
        <v>8735</v>
      </c>
      <c r="B5047" s="560">
        <v>41922</v>
      </c>
      <c r="C5047" s="567"/>
    </row>
    <row r="5048" spans="1:3" ht="13.5">
      <c r="A5048" s="559" t="s">
        <v>8736</v>
      </c>
      <c r="B5048" s="560">
        <v>41922</v>
      </c>
      <c r="C5048" s="567"/>
    </row>
    <row r="5049" spans="1:3" ht="13.5">
      <c r="A5049" s="559" t="s">
        <v>8737</v>
      </c>
      <c r="B5049" s="560">
        <v>41922</v>
      </c>
      <c r="C5049" s="567"/>
    </row>
    <row r="5050" spans="1:3" ht="13.5">
      <c r="A5050" s="559" t="s">
        <v>8738</v>
      </c>
      <c r="B5050" s="560">
        <v>41922</v>
      </c>
      <c r="C5050" s="567"/>
    </row>
    <row r="5051" spans="1:3" ht="13.5">
      <c r="A5051" s="559" t="s">
        <v>8739</v>
      </c>
      <c r="B5051" s="560">
        <v>41922</v>
      </c>
      <c r="C5051" s="567"/>
    </row>
    <row r="5052" spans="1:3" ht="13.5">
      <c r="A5052" s="559" t="s">
        <v>8740</v>
      </c>
      <c r="B5052" s="560">
        <v>41922</v>
      </c>
      <c r="C5052" s="567"/>
    </row>
    <row r="5053" spans="1:3" ht="13.5">
      <c r="A5053" s="559" t="s">
        <v>8741</v>
      </c>
      <c r="B5053" s="560">
        <v>41922</v>
      </c>
      <c r="C5053" s="567"/>
    </row>
    <row r="5054" spans="1:3" ht="13.5">
      <c r="A5054" s="559" t="s">
        <v>8742</v>
      </c>
      <c r="B5054" s="560">
        <v>41922</v>
      </c>
      <c r="C5054" s="567">
        <v>50</v>
      </c>
    </row>
    <row r="5055" spans="1:3" ht="13.5">
      <c r="A5055" s="559" t="s">
        <v>8743</v>
      </c>
      <c r="B5055" s="560">
        <v>41922</v>
      </c>
      <c r="C5055" s="567"/>
    </row>
    <row r="5056" spans="1:3" ht="13.5">
      <c r="A5056" s="559" t="s">
        <v>8744</v>
      </c>
      <c r="B5056" s="560">
        <v>41922</v>
      </c>
      <c r="C5056" s="567"/>
    </row>
    <row r="5057" spans="1:3" ht="13.5">
      <c r="A5057" s="559" t="s">
        <v>8745</v>
      </c>
      <c r="B5057" s="560">
        <v>41922</v>
      </c>
      <c r="C5057" s="567"/>
    </row>
    <row r="5058" spans="1:3" ht="13.5">
      <c r="A5058" s="559" t="s">
        <v>8746</v>
      </c>
      <c r="B5058" s="560">
        <v>41922</v>
      </c>
      <c r="C5058" s="567"/>
    </row>
    <row r="5059" spans="1:3" ht="13.5">
      <c r="A5059" s="559" t="s">
        <v>8747</v>
      </c>
      <c r="B5059" s="560">
        <v>41922</v>
      </c>
      <c r="C5059" s="567"/>
    </row>
    <row r="5060" spans="1:3" ht="13.5">
      <c r="A5060" s="559" t="s">
        <v>8748</v>
      </c>
      <c r="B5060" s="560">
        <v>41922</v>
      </c>
      <c r="C5060" s="567"/>
    </row>
    <row r="5061" spans="1:3" ht="13.5">
      <c r="A5061" s="559" t="s">
        <v>8749</v>
      </c>
      <c r="B5061" s="560">
        <v>41922</v>
      </c>
      <c r="C5061" s="567"/>
    </row>
    <row r="5062" spans="1:3" ht="13.5">
      <c r="A5062" s="559" t="s">
        <v>8750</v>
      </c>
      <c r="B5062" s="560">
        <v>41922</v>
      </c>
      <c r="C5062" s="567"/>
    </row>
    <row r="5063" spans="1:3" ht="13.5">
      <c r="A5063" s="559" t="s">
        <v>8751</v>
      </c>
      <c r="B5063" s="560">
        <v>41922</v>
      </c>
      <c r="C5063" s="567"/>
    </row>
    <row r="5064" spans="1:3" ht="13.5">
      <c r="A5064" s="559" t="s">
        <v>8752</v>
      </c>
      <c r="B5064" s="560">
        <v>41922</v>
      </c>
      <c r="C5064" s="567"/>
    </row>
    <row r="5065" spans="1:3" ht="13.5">
      <c r="A5065" s="559" t="s">
        <v>8753</v>
      </c>
      <c r="B5065" s="560">
        <v>41922</v>
      </c>
      <c r="C5065" s="567">
        <v>50</v>
      </c>
    </row>
    <row r="5066" spans="1:3" ht="13.5">
      <c r="A5066" s="559" t="s">
        <v>8754</v>
      </c>
      <c r="B5066" s="560">
        <v>41922</v>
      </c>
      <c r="C5066" s="567"/>
    </row>
    <row r="5067" spans="1:3" ht="13.5">
      <c r="A5067" s="559" t="s">
        <v>8755</v>
      </c>
      <c r="B5067" s="560">
        <v>41922</v>
      </c>
      <c r="C5067" s="567"/>
    </row>
    <row r="5068" spans="1:3" ht="13.5">
      <c r="A5068" s="559" t="s">
        <v>8756</v>
      </c>
      <c r="B5068" s="560">
        <v>41922</v>
      </c>
      <c r="C5068" s="567"/>
    </row>
    <row r="5069" spans="1:3" ht="13.5">
      <c r="A5069" s="559" t="s">
        <v>8757</v>
      </c>
      <c r="B5069" s="560">
        <v>41922</v>
      </c>
      <c r="C5069" s="567"/>
    </row>
    <row r="5070" spans="1:3" ht="13.5">
      <c r="A5070" s="559" t="s">
        <v>8758</v>
      </c>
      <c r="B5070" s="560">
        <v>41922</v>
      </c>
      <c r="C5070" s="567"/>
    </row>
    <row r="5071" spans="1:3" ht="13.5">
      <c r="A5071" s="559" t="s">
        <v>8759</v>
      </c>
      <c r="B5071" s="560">
        <v>41922</v>
      </c>
      <c r="C5071" s="567"/>
    </row>
    <row r="5072" spans="1:3" ht="13.5">
      <c r="A5072" s="559" t="s">
        <v>8760</v>
      </c>
      <c r="B5072" s="560">
        <v>41922</v>
      </c>
      <c r="C5072" s="567"/>
    </row>
    <row r="5073" spans="1:3" ht="13.5">
      <c r="A5073" s="559" t="s">
        <v>8761</v>
      </c>
      <c r="B5073" s="560">
        <v>41922</v>
      </c>
      <c r="C5073" s="567"/>
    </row>
    <row r="5074" spans="1:3" ht="13.5">
      <c r="A5074" s="559" t="s">
        <v>8762</v>
      </c>
      <c r="B5074" s="560">
        <v>41922</v>
      </c>
      <c r="C5074" s="567"/>
    </row>
    <row r="5075" spans="1:3" ht="13.5">
      <c r="A5075" s="559" t="s">
        <v>8763</v>
      </c>
      <c r="B5075" s="560">
        <v>41922</v>
      </c>
      <c r="C5075" s="567"/>
    </row>
    <row r="5076" spans="1:3" ht="13.5">
      <c r="A5076" s="559" t="s">
        <v>8764</v>
      </c>
      <c r="B5076" s="560">
        <v>41922</v>
      </c>
      <c r="C5076" s="567">
        <v>100</v>
      </c>
    </row>
    <row r="5077" spans="1:3" ht="13.5">
      <c r="A5077" s="559" t="s">
        <v>8765</v>
      </c>
      <c r="B5077" s="560">
        <v>41922</v>
      </c>
      <c r="C5077" s="567"/>
    </row>
    <row r="5078" spans="1:3" ht="13.5">
      <c r="A5078" s="559" t="s">
        <v>8766</v>
      </c>
      <c r="B5078" s="560">
        <v>41922</v>
      </c>
      <c r="C5078" s="567"/>
    </row>
    <row r="5079" spans="1:3" ht="13.5">
      <c r="A5079" s="559" t="s">
        <v>8767</v>
      </c>
      <c r="B5079" s="560">
        <v>41922</v>
      </c>
      <c r="C5079" s="567"/>
    </row>
    <row r="5080" spans="1:3" ht="13.5">
      <c r="A5080" s="559" t="s">
        <v>8768</v>
      </c>
      <c r="B5080" s="560">
        <v>41922</v>
      </c>
      <c r="C5080" s="567"/>
    </row>
    <row r="5081" spans="1:3" ht="13.5">
      <c r="A5081" s="559" t="s">
        <v>8769</v>
      </c>
      <c r="B5081" s="560">
        <v>41922</v>
      </c>
      <c r="C5081" s="567"/>
    </row>
    <row r="5082" spans="1:3" ht="13.5">
      <c r="A5082" s="559" t="s">
        <v>8770</v>
      </c>
      <c r="B5082" s="560">
        <v>41922</v>
      </c>
      <c r="C5082" s="567"/>
    </row>
    <row r="5083" spans="1:3" ht="13.5">
      <c r="A5083" s="559" t="s">
        <v>8771</v>
      </c>
      <c r="B5083" s="560">
        <v>41922</v>
      </c>
      <c r="C5083" s="567"/>
    </row>
    <row r="5084" spans="1:3" ht="13.5">
      <c r="A5084" s="559" t="s">
        <v>8772</v>
      </c>
      <c r="B5084" s="560">
        <v>41922</v>
      </c>
      <c r="C5084" s="567"/>
    </row>
    <row r="5085" spans="1:3" ht="13.5">
      <c r="A5085" s="559" t="s">
        <v>8773</v>
      </c>
      <c r="B5085" s="560">
        <v>41922</v>
      </c>
      <c r="C5085" s="567"/>
    </row>
    <row r="5086" spans="1:3" ht="13.5">
      <c r="A5086" s="559" t="s">
        <v>8774</v>
      </c>
      <c r="B5086" s="560">
        <v>41922</v>
      </c>
      <c r="C5086" s="567"/>
    </row>
    <row r="5087" spans="1:3" ht="13.5">
      <c r="A5087" s="559" t="s">
        <v>8775</v>
      </c>
      <c r="B5087" s="560">
        <v>41922</v>
      </c>
      <c r="C5087" s="567">
        <v>100</v>
      </c>
    </row>
    <row r="5088" spans="1:3" ht="13.5">
      <c r="A5088" s="559" t="s">
        <v>8776</v>
      </c>
      <c r="B5088" s="560">
        <v>41922</v>
      </c>
      <c r="C5088" s="567"/>
    </row>
    <row r="5089" spans="1:3" ht="13.5">
      <c r="A5089" s="559" t="s">
        <v>8777</v>
      </c>
      <c r="B5089" s="560">
        <v>41922</v>
      </c>
      <c r="C5089" s="567"/>
    </row>
    <row r="5090" spans="1:3" ht="13.5">
      <c r="A5090" s="559" t="s">
        <v>8778</v>
      </c>
      <c r="B5090" s="560">
        <v>41922</v>
      </c>
      <c r="C5090" s="567"/>
    </row>
    <row r="5091" spans="1:3" ht="13.5">
      <c r="A5091" s="559" t="s">
        <v>8779</v>
      </c>
      <c r="B5091" s="560">
        <v>41922</v>
      </c>
      <c r="C5091" s="567"/>
    </row>
    <row r="5092" spans="1:3" ht="13.5">
      <c r="A5092" s="559" t="s">
        <v>8780</v>
      </c>
      <c r="B5092" s="560">
        <v>41922</v>
      </c>
      <c r="C5092" s="567"/>
    </row>
    <row r="5093" spans="1:3" ht="13.5">
      <c r="A5093" s="559" t="s">
        <v>8781</v>
      </c>
      <c r="B5093" s="560">
        <v>41922</v>
      </c>
      <c r="C5093" s="567"/>
    </row>
    <row r="5094" spans="1:3" ht="13.5">
      <c r="A5094" s="559" t="s">
        <v>8782</v>
      </c>
      <c r="B5094" s="560">
        <v>41922</v>
      </c>
      <c r="C5094" s="567"/>
    </row>
    <row r="5095" spans="1:3" ht="13.5">
      <c r="A5095" s="559" t="s">
        <v>8783</v>
      </c>
      <c r="B5095" s="560">
        <v>41922</v>
      </c>
      <c r="C5095" s="567"/>
    </row>
    <row r="5096" spans="1:3" ht="13.5">
      <c r="A5096" s="559" t="s">
        <v>8784</v>
      </c>
      <c r="B5096" s="560">
        <v>41922</v>
      </c>
      <c r="C5096" s="567"/>
    </row>
    <row r="5097" spans="1:3" ht="13.5">
      <c r="A5097" s="559" t="s">
        <v>8785</v>
      </c>
      <c r="B5097" s="560">
        <v>41922</v>
      </c>
      <c r="C5097" s="567"/>
    </row>
    <row r="5098" spans="1:3" ht="13.5">
      <c r="A5098" s="559" t="s">
        <v>8786</v>
      </c>
      <c r="B5098" s="560">
        <v>41922</v>
      </c>
      <c r="C5098" s="567">
        <v>100</v>
      </c>
    </row>
    <row r="5099" spans="1:3" ht="13.5">
      <c r="A5099" s="559" t="s">
        <v>8787</v>
      </c>
      <c r="B5099" s="560">
        <v>41922</v>
      </c>
      <c r="C5099" s="567"/>
    </row>
    <row r="5100" spans="1:3" ht="13.5">
      <c r="A5100" s="559" t="s">
        <v>8788</v>
      </c>
      <c r="B5100" s="560">
        <v>41922</v>
      </c>
      <c r="C5100" s="567"/>
    </row>
    <row r="5101" spans="1:3" ht="13.5">
      <c r="A5101" s="559" t="s">
        <v>8789</v>
      </c>
      <c r="B5101" s="560">
        <v>41922</v>
      </c>
      <c r="C5101" s="567"/>
    </row>
    <row r="5102" spans="1:3" ht="13.5">
      <c r="A5102" s="559" t="s">
        <v>8790</v>
      </c>
      <c r="B5102" s="560">
        <v>41922</v>
      </c>
      <c r="C5102" s="567"/>
    </row>
    <row r="5103" spans="1:3" ht="13.5">
      <c r="A5103" s="559" t="s">
        <v>8791</v>
      </c>
      <c r="B5103" s="560">
        <v>41922</v>
      </c>
      <c r="C5103" s="567"/>
    </row>
    <row r="5104" spans="1:3" ht="13.5">
      <c r="A5104" s="559" t="s">
        <v>8792</v>
      </c>
      <c r="B5104" s="560">
        <v>41922</v>
      </c>
      <c r="C5104" s="567"/>
    </row>
    <row r="5105" spans="1:3" ht="13.5">
      <c r="A5105" s="559" t="s">
        <v>8793</v>
      </c>
      <c r="B5105" s="560">
        <v>41922</v>
      </c>
      <c r="C5105" s="567"/>
    </row>
    <row r="5106" spans="1:3" ht="13.5">
      <c r="A5106" s="559" t="s">
        <v>8794</v>
      </c>
      <c r="B5106" s="560">
        <v>41922</v>
      </c>
      <c r="C5106" s="567"/>
    </row>
    <row r="5107" spans="1:3" ht="13.5">
      <c r="A5107" s="559" t="s">
        <v>8795</v>
      </c>
      <c r="B5107" s="560">
        <v>41922</v>
      </c>
      <c r="C5107" s="567"/>
    </row>
    <row r="5108" spans="1:3" ht="13.5">
      <c r="A5108" s="559" t="s">
        <v>8796</v>
      </c>
      <c r="B5108" s="560">
        <v>41922</v>
      </c>
      <c r="C5108" s="567"/>
    </row>
    <row r="5109" spans="1:3" ht="13.5">
      <c r="A5109" s="559" t="s">
        <v>8797</v>
      </c>
      <c r="B5109" s="560">
        <v>41922</v>
      </c>
      <c r="C5109" s="567">
        <v>50</v>
      </c>
    </row>
    <row r="5110" spans="1:3" ht="13.5">
      <c r="A5110" s="559" t="s">
        <v>8798</v>
      </c>
      <c r="B5110" s="560">
        <v>41922</v>
      </c>
      <c r="C5110" s="567"/>
    </row>
    <row r="5111" spans="1:3" ht="13.5">
      <c r="A5111" s="559" t="s">
        <v>8799</v>
      </c>
      <c r="B5111" s="560">
        <v>41922</v>
      </c>
      <c r="C5111" s="567"/>
    </row>
    <row r="5112" spans="1:3" ht="13.5">
      <c r="A5112" s="559" t="s">
        <v>8800</v>
      </c>
      <c r="B5112" s="560">
        <v>41922</v>
      </c>
      <c r="C5112" s="567"/>
    </row>
    <row r="5113" spans="1:3" ht="13.5">
      <c r="A5113" s="559" t="s">
        <v>8801</v>
      </c>
      <c r="B5113" s="560">
        <v>41922</v>
      </c>
      <c r="C5113" s="567"/>
    </row>
    <row r="5114" spans="1:3" ht="13.5">
      <c r="A5114" s="559" t="s">
        <v>8802</v>
      </c>
      <c r="B5114" s="560">
        <v>41922</v>
      </c>
      <c r="C5114" s="567"/>
    </row>
    <row r="5115" spans="1:3" ht="13.5">
      <c r="A5115" s="559" t="s">
        <v>8803</v>
      </c>
      <c r="B5115" s="560">
        <v>41922</v>
      </c>
      <c r="C5115" s="567"/>
    </row>
    <row r="5116" spans="1:3" ht="13.5">
      <c r="A5116" s="559" t="s">
        <v>8804</v>
      </c>
      <c r="B5116" s="560">
        <v>41922</v>
      </c>
      <c r="C5116" s="567"/>
    </row>
    <row r="5117" spans="1:3" ht="13.5">
      <c r="A5117" s="559" t="s">
        <v>8805</v>
      </c>
      <c r="B5117" s="560">
        <v>41922</v>
      </c>
      <c r="C5117" s="567"/>
    </row>
    <row r="5118" spans="1:3" ht="13.5">
      <c r="A5118" s="559" t="s">
        <v>8806</v>
      </c>
      <c r="B5118" s="560">
        <v>41922</v>
      </c>
      <c r="C5118" s="567"/>
    </row>
    <row r="5119" spans="1:3" ht="13.5">
      <c r="A5119" s="559" t="s">
        <v>8807</v>
      </c>
      <c r="B5119" s="560">
        <v>41922</v>
      </c>
      <c r="C5119" s="567"/>
    </row>
    <row r="5120" spans="1:3" ht="13.5">
      <c r="A5120" s="559" t="s">
        <v>8808</v>
      </c>
      <c r="B5120" s="560">
        <v>41922</v>
      </c>
      <c r="C5120" s="567">
        <v>58</v>
      </c>
    </row>
    <row r="5121" spans="1:3" ht="13.5">
      <c r="A5121" s="559" t="s">
        <v>8809</v>
      </c>
      <c r="B5121" s="560">
        <v>41922</v>
      </c>
      <c r="C5121" s="567"/>
    </row>
    <row r="5122" spans="1:3" ht="13.5">
      <c r="A5122" s="559" t="s">
        <v>8810</v>
      </c>
      <c r="B5122" s="560">
        <v>41922</v>
      </c>
      <c r="C5122" s="567"/>
    </row>
    <row r="5123" spans="1:3" ht="13.5">
      <c r="A5123" s="559" t="s">
        <v>8811</v>
      </c>
      <c r="B5123" s="560">
        <v>41922</v>
      </c>
      <c r="C5123" s="567"/>
    </row>
    <row r="5124" spans="1:3" ht="13.5">
      <c r="A5124" s="559" t="s">
        <v>8812</v>
      </c>
      <c r="B5124" s="560">
        <v>41922</v>
      </c>
      <c r="C5124" s="567"/>
    </row>
    <row r="5125" spans="1:3" ht="13.5">
      <c r="A5125" s="559" t="s">
        <v>8813</v>
      </c>
      <c r="B5125" s="560">
        <v>41922</v>
      </c>
      <c r="C5125" s="567"/>
    </row>
    <row r="5126" spans="1:3" ht="13.5">
      <c r="A5126" s="559" t="s">
        <v>8814</v>
      </c>
      <c r="B5126" s="560">
        <v>41922</v>
      </c>
      <c r="C5126" s="567"/>
    </row>
    <row r="5127" spans="1:3" ht="13.5">
      <c r="A5127" s="559" t="s">
        <v>8815</v>
      </c>
      <c r="B5127" s="560">
        <v>41922</v>
      </c>
      <c r="C5127" s="567"/>
    </row>
    <row r="5128" spans="1:3" ht="13.5">
      <c r="A5128" s="559" t="s">
        <v>8816</v>
      </c>
      <c r="B5128" s="560">
        <v>41922</v>
      </c>
      <c r="C5128" s="567"/>
    </row>
    <row r="5129" spans="1:3" ht="13.5">
      <c r="A5129" s="559" t="s">
        <v>8817</v>
      </c>
      <c r="B5129" s="560">
        <v>41922</v>
      </c>
      <c r="C5129" s="567"/>
    </row>
    <row r="5130" spans="1:3" ht="13.5">
      <c r="A5130" s="559" t="s">
        <v>8818</v>
      </c>
      <c r="B5130" s="560">
        <v>41922</v>
      </c>
      <c r="C5130" s="567"/>
    </row>
    <row r="5131" spans="1:3" ht="13.5">
      <c r="A5131" s="559" t="s">
        <v>8819</v>
      </c>
      <c r="B5131" s="560">
        <v>41922</v>
      </c>
      <c r="C5131" s="567">
        <v>50</v>
      </c>
    </row>
    <row r="5132" spans="1:3" ht="13.5">
      <c r="A5132" s="559" t="s">
        <v>8820</v>
      </c>
      <c r="B5132" s="560">
        <v>41922</v>
      </c>
      <c r="C5132" s="567"/>
    </row>
    <row r="5133" spans="1:3" ht="13.5">
      <c r="A5133" s="559" t="s">
        <v>8821</v>
      </c>
      <c r="B5133" s="560">
        <v>41922</v>
      </c>
      <c r="C5133" s="567"/>
    </row>
    <row r="5134" spans="1:3" ht="13.5">
      <c r="A5134" s="559" t="s">
        <v>8822</v>
      </c>
      <c r="B5134" s="560">
        <v>41922</v>
      </c>
      <c r="C5134" s="567"/>
    </row>
    <row r="5135" spans="1:3" ht="13.5">
      <c r="A5135" s="559" t="s">
        <v>8823</v>
      </c>
      <c r="B5135" s="560">
        <v>41922</v>
      </c>
      <c r="C5135" s="567"/>
    </row>
    <row r="5136" spans="1:3" ht="13.5">
      <c r="A5136" s="559" t="s">
        <v>8824</v>
      </c>
      <c r="B5136" s="560">
        <v>41922</v>
      </c>
      <c r="C5136" s="567"/>
    </row>
    <row r="5137" spans="1:3" ht="13.5">
      <c r="A5137" s="559" t="s">
        <v>8825</v>
      </c>
      <c r="B5137" s="560">
        <v>41922</v>
      </c>
      <c r="C5137" s="567"/>
    </row>
    <row r="5138" spans="1:3" ht="13.5">
      <c r="A5138" s="559" t="s">
        <v>8826</v>
      </c>
      <c r="B5138" s="560">
        <v>41922</v>
      </c>
      <c r="C5138" s="567"/>
    </row>
    <row r="5139" spans="1:3" ht="13.5">
      <c r="A5139" s="559" t="s">
        <v>8827</v>
      </c>
      <c r="B5139" s="560">
        <v>41922</v>
      </c>
      <c r="C5139" s="567"/>
    </row>
    <row r="5140" spans="1:3" ht="13.5">
      <c r="A5140" s="559" t="s">
        <v>8828</v>
      </c>
      <c r="B5140" s="560">
        <v>41922</v>
      </c>
      <c r="C5140" s="567"/>
    </row>
    <row r="5141" spans="1:3" ht="13.5">
      <c r="A5141" s="559" t="s">
        <v>8829</v>
      </c>
      <c r="B5141" s="560">
        <v>41922</v>
      </c>
      <c r="C5141" s="567"/>
    </row>
    <row r="5142" spans="1:3" ht="13.5">
      <c r="A5142" s="559" t="s">
        <v>8830</v>
      </c>
      <c r="B5142" s="560">
        <v>41922</v>
      </c>
      <c r="C5142" s="567">
        <v>50</v>
      </c>
    </row>
    <row r="5143" spans="1:3" ht="13.5">
      <c r="A5143" s="559" t="s">
        <v>8831</v>
      </c>
      <c r="B5143" s="560">
        <v>41922</v>
      </c>
      <c r="C5143" s="567"/>
    </row>
    <row r="5144" spans="1:3" ht="13.5">
      <c r="A5144" s="559" t="s">
        <v>8832</v>
      </c>
      <c r="B5144" s="560">
        <v>41922</v>
      </c>
      <c r="C5144" s="567"/>
    </row>
    <row r="5145" spans="1:3" ht="13.5">
      <c r="A5145" s="559" t="s">
        <v>8833</v>
      </c>
      <c r="B5145" s="560">
        <v>41922</v>
      </c>
      <c r="C5145" s="567"/>
    </row>
    <row r="5146" spans="1:3" ht="13.5">
      <c r="A5146" s="559" t="s">
        <v>8834</v>
      </c>
      <c r="B5146" s="560">
        <v>41922</v>
      </c>
      <c r="C5146" s="567"/>
    </row>
    <row r="5147" spans="1:3" ht="13.5">
      <c r="A5147" s="559" t="s">
        <v>8835</v>
      </c>
      <c r="B5147" s="560">
        <v>41922</v>
      </c>
      <c r="C5147" s="567"/>
    </row>
    <row r="5148" spans="1:3" ht="13.5">
      <c r="A5148" s="559" t="s">
        <v>8836</v>
      </c>
      <c r="B5148" s="560">
        <v>41922</v>
      </c>
      <c r="C5148" s="567"/>
    </row>
    <row r="5149" spans="1:3" ht="13.5">
      <c r="A5149" s="559" t="s">
        <v>8837</v>
      </c>
      <c r="B5149" s="560">
        <v>41922</v>
      </c>
      <c r="C5149" s="567"/>
    </row>
    <row r="5150" spans="1:3" ht="13.5">
      <c r="A5150" s="559" t="s">
        <v>8838</v>
      </c>
      <c r="B5150" s="560">
        <v>41922</v>
      </c>
      <c r="C5150" s="567"/>
    </row>
    <row r="5151" spans="1:3" ht="13.5">
      <c r="A5151" s="559" t="s">
        <v>8839</v>
      </c>
      <c r="B5151" s="560">
        <v>41922</v>
      </c>
      <c r="C5151" s="567"/>
    </row>
    <row r="5152" spans="1:3" ht="13.5">
      <c r="A5152" s="559" t="s">
        <v>8840</v>
      </c>
      <c r="B5152" s="560">
        <v>41922</v>
      </c>
      <c r="C5152" s="567"/>
    </row>
    <row r="5153" spans="1:3" ht="13.5">
      <c r="A5153" s="559" t="s">
        <v>8841</v>
      </c>
      <c r="B5153" s="560">
        <v>41922</v>
      </c>
      <c r="C5153" s="567">
        <v>50</v>
      </c>
    </row>
    <row r="5154" spans="1:3" ht="13.5">
      <c r="A5154" s="559" t="s">
        <v>8842</v>
      </c>
      <c r="B5154" s="560">
        <v>41922</v>
      </c>
      <c r="C5154" s="567"/>
    </row>
    <row r="5155" spans="1:3" ht="13.5">
      <c r="A5155" s="559" t="s">
        <v>8843</v>
      </c>
      <c r="B5155" s="560">
        <v>41922</v>
      </c>
      <c r="C5155" s="567"/>
    </row>
    <row r="5156" spans="1:3" ht="13.5">
      <c r="A5156" s="559" t="s">
        <v>8844</v>
      </c>
      <c r="B5156" s="560">
        <v>41922</v>
      </c>
      <c r="C5156" s="567"/>
    </row>
    <row r="5157" spans="1:3" ht="13.5">
      <c r="A5157" s="559" t="s">
        <v>8845</v>
      </c>
      <c r="B5157" s="560">
        <v>41922</v>
      </c>
      <c r="C5157" s="567"/>
    </row>
    <row r="5158" spans="1:3" ht="13.5">
      <c r="A5158" s="559" t="s">
        <v>8846</v>
      </c>
      <c r="B5158" s="560">
        <v>41922</v>
      </c>
      <c r="C5158" s="567"/>
    </row>
    <row r="5159" spans="1:3" ht="13.5">
      <c r="A5159" s="559" t="s">
        <v>8847</v>
      </c>
      <c r="B5159" s="560">
        <v>41922</v>
      </c>
      <c r="C5159" s="567"/>
    </row>
    <row r="5160" spans="1:3" ht="13.5">
      <c r="A5160" s="559" t="s">
        <v>8848</v>
      </c>
      <c r="B5160" s="560">
        <v>41922</v>
      </c>
      <c r="C5160" s="567"/>
    </row>
    <row r="5161" spans="1:3" ht="13.5">
      <c r="A5161" s="559" t="s">
        <v>8849</v>
      </c>
      <c r="B5161" s="560">
        <v>41922</v>
      </c>
      <c r="C5161" s="567"/>
    </row>
    <row r="5162" spans="1:3" ht="13.5">
      <c r="A5162" s="559" t="s">
        <v>8850</v>
      </c>
      <c r="B5162" s="560">
        <v>41922</v>
      </c>
      <c r="C5162" s="567"/>
    </row>
    <row r="5163" spans="1:3" ht="13.5">
      <c r="A5163" s="559" t="s">
        <v>8851</v>
      </c>
      <c r="B5163" s="560">
        <v>41922</v>
      </c>
      <c r="C5163" s="567"/>
    </row>
    <row r="5164" spans="1:3" ht="13.5">
      <c r="A5164" s="559" t="s">
        <v>8852</v>
      </c>
      <c r="B5164" s="560">
        <v>41922</v>
      </c>
      <c r="C5164" s="567">
        <v>50</v>
      </c>
    </row>
    <row r="5165" spans="1:3" ht="13.5">
      <c r="A5165" s="559" t="s">
        <v>8853</v>
      </c>
      <c r="B5165" s="560">
        <v>41922</v>
      </c>
      <c r="C5165" s="567"/>
    </row>
    <row r="5166" spans="1:3" ht="13.5">
      <c r="A5166" s="559" t="s">
        <v>8854</v>
      </c>
      <c r="B5166" s="560">
        <v>41922</v>
      </c>
      <c r="C5166" s="567"/>
    </row>
    <row r="5167" spans="1:3" ht="13.5">
      <c r="A5167" s="559" t="s">
        <v>8855</v>
      </c>
      <c r="B5167" s="560">
        <v>41922</v>
      </c>
      <c r="C5167" s="567"/>
    </row>
    <row r="5168" spans="1:3" ht="13.5">
      <c r="A5168" s="559" t="s">
        <v>8856</v>
      </c>
      <c r="B5168" s="560">
        <v>41922</v>
      </c>
      <c r="C5168" s="567"/>
    </row>
    <row r="5169" spans="1:3" ht="13.5">
      <c r="A5169" s="559" t="s">
        <v>8857</v>
      </c>
      <c r="B5169" s="560">
        <v>41922</v>
      </c>
      <c r="C5169" s="567"/>
    </row>
    <row r="5170" spans="1:3" ht="13.5">
      <c r="A5170" s="559" t="s">
        <v>8858</v>
      </c>
      <c r="B5170" s="560">
        <v>41922</v>
      </c>
      <c r="C5170" s="567"/>
    </row>
    <row r="5171" spans="1:3" ht="13.5">
      <c r="A5171" s="559" t="s">
        <v>8859</v>
      </c>
      <c r="B5171" s="560">
        <v>41922</v>
      </c>
      <c r="C5171" s="567"/>
    </row>
    <row r="5172" spans="1:3" ht="13.5">
      <c r="A5172" s="559" t="s">
        <v>8860</v>
      </c>
      <c r="B5172" s="560">
        <v>41922</v>
      </c>
      <c r="C5172" s="567"/>
    </row>
    <row r="5173" spans="1:3" ht="13.5">
      <c r="A5173" s="559" t="s">
        <v>8861</v>
      </c>
      <c r="B5173" s="560">
        <v>41922</v>
      </c>
      <c r="C5173" s="567"/>
    </row>
    <row r="5174" spans="1:3" ht="13.5">
      <c r="A5174" s="559" t="s">
        <v>8862</v>
      </c>
      <c r="B5174" s="560">
        <v>41922</v>
      </c>
      <c r="C5174" s="567"/>
    </row>
    <row r="5175" spans="1:3" ht="13.5">
      <c r="A5175" s="559" t="s">
        <v>8863</v>
      </c>
      <c r="B5175" s="560">
        <v>41922</v>
      </c>
      <c r="C5175" s="567">
        <v>50</v>
      </c>
    </row>
    <row r="5176" spans="1:3" ht="13.5">
      <c r="A5176" s="559" t="s">
        <v>8864</v>
      </c>
      <c r="B5176" s="560">
        <v>41922</v>
      </c>
      <c r="C5176" s="567"/>
    </row>
    <row r="5177" spans="1:3" ht="13.5">
      <c r="A5177" s="559" t="s">
        <v>8865</v>
      </c>
      <c r="B5177" s="560">
        <v>41922</v>
      </c>
      <c r="C5177" s="567"/>
    </row>
    <row r="5178" spans="1:3" ht="13.5">
      <c r="A5178" s="559" t="s">
        <v>8866</v>
      </c>
      <c r="B5178" s="560">
        <v>41922</v>
      </c>
      <c r="C5178" s="567"/>
    </row>
    <row r="5179" spans="1:3" ht="13.5">
      <c r="A5179" s="559" t="s">
        <v>8867</v>
      </c>
      <c r="B5179" s="560">
        <v>41922</v>
      </c>
      <c r="C5179" s="567"/>
    </row>
    <row r="5180" spans="1:3" ht="13.5">
      <c r="A5180" s="559" t="s">
        <v>8868</v>
      </c>
      <c r="B5180" s="560">
        <v>41922</v>
      </c>
      <c r="C5180" s="567"/>
    </row>
    <row r="5181" spans="1:3" ht="13.5">
      <c r="A5181" s="559" t="s">
        <v>8869</v>
      </c>
      <c r="B5181" s="560">
        <v>41922</v>
      </c>
      <c r="C5181" s="567"/>
    </row>
    <row r="5182" spans="1:3" ht="13.5">
      <c r="A5182" s="559" t="s">
        <v>8870</v>
      </c>
      <c r="B5182" s="560">
        <v>41922</v>
      </c>
      <c r="C5182" s="567"/>
    </row>
    <row r="5183" spans="1:3" ht="13.5">
      <c r="A5183" s="559" t="s">
        <v>8871</v>
      </c>
      <c r="B5183" s="560">
        <v>41922</v>
      </c>
      <c r="C5183" s="567"/>
    </row>
    <row r="5184" spans="1:3" ht="13.5">
      <c r="A5184" s="559" t="s">
        <v>8872</v>
      </c>
      <c r="B5184" s="560">
        <v>41922</v>
      </c>
      <c r="C5184" s="567"/>
    </row>
    <row r="5185" spans="1:3" ht="13.5">
      <c r="A5185" s="559" t="s">
        <v>8873</v>
      </c>
      <c r="B5185" s="560">
        <v>41922</v>
      </c>
      <c r="C5185" s="567"/>
    </row>
    <row r="5186" spans="1:3" ht="13.5">
      <c r="A5186" s="559" t="s">
        <v>8874</v>
      </c>
      <c r="B5186" s="560">
        <v>41922</v>
      </c>
      <c r="C5186" s="567">
        <v>50</v>
      </c>
    </row>
    <row r="5187" spans="1:3" ht="13.5">
      <c r="A5187" s="559" t="s">
        <v>8875</v>
      </c>
      <c r="B5187" s="560">
        <v>41922</v>
      </c>
      <c r="C5187" s="567"/>
    </row>
    <row r="5188" spans="1:3" ht="13.5">
      <c r="A5188" s="559" t="s">
        <v>8876</v>
      </c>
      <c r="B5188" s="560">
        <v>41922</v>
      </c>
      <c r="C5188" s="567"/>
    </row>
    <row r="5189" spans="1:3" ht="13.5">
      <c r="A5189" s="559" t="s">
        <v>8877</v>
      </c>
      <c r="B5189" s="560">
        <v>41922</v>
      </c>
      <c r="C5189" s="567"/>
    </row>
    <row r="5190" spans="1:3" ht="13.5">
      <c r="A5190" s="559" t="s">
        <v>8878</v>
      </c>
      <c r="B5190" s="560">
        <v>41922</v>
      </c>
      <c r="C5190" s="567"/>
    </row>
    <row r="5191" spans="1:3" ht="13.5">
      <c r="A5191" s="559" t="s">
        <v>8879</v>
      </c>
      <c r="B5191" s="560">
        <v>41922</v>
      </c>
      <c r="C5191" s="567"/>
    </row>
    <row r="5192" spans="1:3" ht="13.5">
      <c r="A5192" s="559" t="s">
        <v>8880</v>
      </c>
      <c r="B5192" s="560">
        <v>41922</v>
      </c>
      <c r="C5192" s="567"/>
    </row>
    <row r="5193" spans="1:3" ht="13.5">
      <c r="A5193" s="559" t="s">
        <v>8881</v>
      </c>
      <c r="B5193" s="560">
        <v>41922</v>
      </c>
      <c r="C5193" s="567"/>
    </row>
    <row r="5194" spans="1:3" ht="13.5">
      <c r="A5194" s="559" t="s">
        <v>8882</v>
      </c>
      <c r="B5194" s="560">
        <v>41922</v>
      </c>
      <c r="C5194" s="567"/>
    </row>
    <row r="5195" spans="1:3" ht="13.5">
      <c r="A5195" s="559" t="s">
        <v>8883</v>
      </c>
      <c r="B5195" s="560">
        <v>41922</v>
      </c>
      <c r="C5195" s="567"/>
    </row>
    <row r="5196" spans="1:3" ht="13.5">
      <c r="A5196" s="559" t="s">
        <v>8884</v>
      </c>
      <c r="B5196" s="560">
        <v>41922</v>
      </c>
      <c r="C5196" s="567"/>
    </row>
    <row r="5197" spans="1:3" ht="13.5">
      <c r="A5197" s="559" t="s">
        <v>8885</v>
      </c>
      <c r="B5197" s="560">
        <v>41922</v>
      </c>
      <c r="C5197" s="567">
        <v>50</v>
      </c>
    </row>
    <row r="5198" spans="1:3" ht="13.5">
      <c r="A5198" s="559" t="s">
        <v>8886</v>
      </c>
      <c r="B5198" s="560">
        <v>41922</v>
      </c>
      <c r="C5198" s="567"/>
    </row>
    <row r="5199" spans="1:3" ht="13.5">
      <c r="A5199" s="559" t="s">
        <v>8887</v>
      </c>
      <c r="B5199" s="560">
        <v>41922</v>
      </c>
      <c r="C5199" s="567"/>
    </row>
    <row r="5200" spans="1:3" ht="13.5">
      <c r="A5200" s="559" t="s">
        <v>8888</v>
      </c>
      <c r="B5200" s="560">
        <v>41922</v>
      </c>
      <c r="C5200" s="567"/>
    </row>
    <row r="5201" spans="1:3" ht="13.5">
      <c r="A5201" s="559" t="s">
        <v>8889</v>
      </c>
      <c r="B5201" s="560">
        <v>41922</v>
      </c>
      <c r="C5201" s="567"/>
    </row>
    <row r="5202" spans="1:3" ht="13.5">
      <c r="A5202" s="559" t="s">
        <v>8890</v>
      </c>
      <c r="B5202" s="560">
        <v>41922</v>
      </c>
      <c r="C5202" s="567"/>
    </row>
    <row r="5203" spans="1:3" ht="13.5">
      <c r="A5203" s="559" t="s">
        <v>8891</v>
      </c>
      <c r="B5203" s="560">
        <v>41922</v>
      </c>
      <c r="C5203" s="567"/>
    </row>
    <row r="5204" spans="1:3" ht="13.5">
      <c r="A5204" s="559" t="s">
        <v>8892</v>
      </c>
      <c r="B5204" s="560">
        <v>41922</v>
      </c>
      <c r="C5204" s="567"/>
    </row>
    <row r="5205" spans="1:3" ht="13.5">
      <c r="A5205" s="559" t="s">
        <v>8893</v>
      </c>
      <c r="B5205" s="560">
        <v>41922</v>
      </c>
      <c r="C5205" s="567"/>
    </row>
    <row r="5206" spans="1:3" ht="13.5">
      <c r="A5206" s="559" t="s">
        <v>8894</v>
      </c>
      <c r="B5206" s="560">
        <v>41922</v>
      </c>
      <c r="C5206" s="567"/>
    </row>
    <row r="5207" spans="1:3" ht="13.5">
      <c r="A5207" s="559" t="s">
        <v>8895</v>
      </c>
      <c r="B5207" s="560">
        <v>41922</v>
      </c>
      <c r="C5207" s="567"/>
    </row>
    <row r="5208" spans="1:3" ht="13.5">
      <c r="A5208" s="559" t="s">
        <v>8896</v>
      </c>
      <c r="B5208" s="560">
        <v>41922</v>
      </c>
      <c r="C5208" s="567">
        <v>68</v>
      </c>
    </row>
    <row r="5209" spans="1:3" ht="13.5">
      <c r="A5209" s="559" t="s">
        <v>8897</v>
      </c>
      <c r="B5209" s="560">
        <v>41922</v>
      </c>
      <c r="C5209" s="567"/>
    </row>
    <row r="5210" spans="1:3" ht="13.5">
      <c r="A5210" s="559" t="s">
        <v>8898</v>
      </c>
      <c r="B5210" s="560">
        <v>41922</v>
      </c>
      <c r="C5210" s="567"/>
    </row>
    <row r="5211" spans="1:3" ht="13.5">
      <c r="A5211" s="559" t="s">
        <v>8899</v>
      </c>
      <c r="B5211" s="560">
        <v>41922</v>
      </c>
      <c r="C5211" s="567"/>
    </row>
    <row r="5212" spans="1:3" ht="13.5">
      <c r="A5212" s="559" t="s">
        <v>8900</v>
      </c>
      <c r="B5212" s="560">
        <v>41922</v>
      </c>
      <c r="C5212" s="567"/>
    </row>
    <row r="5213" spans="1:3" ht="13.5">
      <c r="A5213" s="559" t="s">
        <v>8901</v>
      </c>
      <c r="B5213" s="560">
        <v>41922</v>
      </c>
      <c r="C5213" s="567"/>
    </row>
    <row r="5214" spans="1:3" ht="13.5">
      <c r="A5214" s="559" t="s">
        <v>8902</v>
      </c>
      <c r="B5214" s="560">
        <v>41922</v>
      </c>
      <c r="C5214" s="567"/>
    </row>
    <row r="5215" spans="1:3" ht="13.5">
      <c r="A5215" s="559" t="s">
        <v>8903</v>
      </c>
      <c r="B5215" s="560">
        <v>41922</v>
      </c>
      <c r="C5215" s="567"/>
    </row>
    <row r="5216" spans="1:3" ht="13.5">
      <c r="A5216" s="559" t="s">
        <v>8904</v>
      </c>
      <c r="B5216" s="560">
        <v>41922</v>
      </c>
      <c r="C5216" s="567"/>
    </row>
    <row r="5217" spans="1:3" ht="13.5">
      <c r="A5217" s="559" t="s">
        <v>8905</v>
      </c>
      <c r="B5217" s="560">
        <v>41922</v>
      </c>
      <c r="C5217" s="567"/>
    </row>
    <row r="5218" spans="1:3" ht="13.5">
      <c r="A5218" s="559" t="s">
        <v>8906</v>
      </c>
      <c r="B5218" s="560">
        <v>41922</v>
      </c>
      <c r="C5218" s="567"/>
    </row>
    <row r="5219" spans="1:3" ht="13.5">
      <c r="A5219" s="559" t="s">
        <v>8907</v>
      </c>
      <c r="B5219" s="560">
        <v>41922</v>
      </c>
      <c r="C5219" s="567">
        <v>50</v>
      </c>
    </row>
    <row r="5220" spans="1:3" ht="13.5">
      <c r="A5220" s="559" t="s">
        <v>8908</v>
      </c>
      <c r="B5220" s="560">
        <v>41922</v>
      </c>
      <c r="C5220" s="567"/>
    </row>
    <row r="5221" spans="1:3" ht="13.5">
      <c r="A5221" s="559" t="s">
        <v>8909</v>
      </c>
      <c r="B5221" s="560">
        <v>41922</v>
      </c>
      <c r="C5221" s="567"/>
    </row>
    <row r="5222" spans="1:3" ht="13.5">
      <c r="A5222" s="559" t="s">
        <v>8910</v>
      </c>
      <c r="B5222" s="560">
        <v>41922</v>
      </c>
      <c r="C5222" s="567"/>
    </row>
    <row r="5223" spans="1:3" ht="13.5">
      <c r="A5223" s="559" t="s">
        <v>8911</v>
      </c>
      <c r="B5223" s="560">
        <v>41922</v>
      </c>
      <c r="C5223" s="567"/>
    </row>
    <row r="5224" spans="1:3" ht="13.5">
      <c r="A5224" s="559" t="s">
        <v>8912</v>
      </c>
      <c r="B5224" s="560">
        <v>41922</v>
      </c>
      <c r="C5224" s="567"/>
    </row>
    <row r="5225" spans="1:3" ht="13.5">
      <c r="A5225" s="559" t="s">
        <v>8913</v>
      </c>
      <c r="B5225" s="560">
        <v>41922</v>
      </c>
      <c r="C5225" s="567"/>
    </row>
    <row r="5226" spans="1:3" ht="13.5">
      <c r="A5226" s="559" t="s">
        <v>8914</v>
      </c>
      <c r="B5226" s="560">
        <v>41922</v>
      </c>
      <c r="C5226" s="567"/>
    </row>
    <row r="5227" spans="1:3" ht="13.5">
      <c r="A5227" s="559" t="s">
        <v>8915</v>
      </c>
      <c r="B5227" s="560">
        <v>41922</v>
      </c>
      <c r="C5227" s="567"/>
    </row>
    <row r="5228" spans="1:3" ht="13.5">
      <c r="A5228" s="559" t="s">
        <v>8916</v>
      </c>
      <c r="B5228" s="560">
        <v>41922</v>
      </c>
      <c r="C5228" s="567"/>
    </row>
    <row r="5229" spans="1:3" ht="13.5">
      <c r="A5229" s="559" t="s">
        <v>8917</v>
      </c>
      <c r="B5229" s="560">
        <v>41922</v>
      </c>
      <c r="C5229" s="567"/>
    </row>
    <row r="5230" spans="1:3" ht="13.5">
      <c r="A5230" s="559" t="s">
        <v>8918</v>
      </c>
      <c r="B5230" s="560">
        <v>41922</v>
      </c>
      <c r="C5230" s="567">
        <v>50</v>
      </c>
    </row>
    <row r="5231" spans="1:3" ht="13.5">
      <c r="A5231" s="559" t="s">
        <v>8919</v>
      </c>
      <c r="B5231" s="560">
        <v>41922</v>
      </c>
      <c r="C5231" s="567"/>
    </row>
    <row r="5232" spans="1:3" ht="13.5">
      <c r="A5232" s="559" t="s">
        <v>8920</v>
      </c>
      <c r="B5232" s="560">
        <v>41922</v>
      </c>
      <c r="C5232" s="567"/>
    </row>
    <row r="5233" spans="1:3" ht="13.5">
      <c r="A5233" s="559" t="s">
        <v>8921</v>
      </c>
      <c r="B5233" s="560">
        <v>41922</v>
      </c>
      <c r="C5233" s="567"/>
    </row>
    <row r="5234" spans="1:3" ht="13.5">
      <c r="A5234" s="559" t="s">
        <v>8922</v>
      </c>
      <c r="B5234" s="560">
        <v>41922</v>
      </c>
      <c r="C5234" s="567"/>
    </row>
    <row r="5235" spans="1:3" ht="13.5">
      <c r="A5235" s="559" t="s">
        <v>8923</v>
      </c>
      <c r="B5235" s="560">
        <v>41922</v>
      </c>
      <c r="C5235" s="567"/>
    </row>
    <row r="5236" spans="1:3" ht="13.5">
      <c r="A5236" s="559" t="s">
        <v>8924</v>
      </c>
      <c r="B5236" s="560">
        <v>41922</v>
      </c>
      <c r="C5236" s="567"/>
    </row>
    <row r="5237" spans="1:3" ht="13.5">
      <c r="A5237" s="559" t="s">
        <v>8925</v>
      </c>
      <c r="B5237" s="560">
        <v>41922</v>
      </c>
      <c r="C5237" s="567"/>
    </row>
    <row r="5238" spans="1:3" ht="13.5">
      <c r="A5238" s="559" t="s">
        <v>8926</v>
      </c>
      <c r="B5238" s="560">
        <v>41922</v>
      </c>
      <c r="C5238" s="567"/>
    </row>
    <row r="5239" spans="1:3" ht="13.5">
      <c r="A5239" s="559" t="s">
        <v>8927</v>
      </c>
      <c r="B5239" s="560">
        <v>41922</v>
      </c>
      <c r="C5239" s="567"/>
    </row>
    <row r="5240" spans="1:3" ht="13.5">
      <c r="A5240" s="559" t="s">
        <v>8928</v>
      </c>
      <c r="B5240" s="560">
        <v>41922</v>
      </c>
      <c r="C5240" s="567"/>
    </row>
    <row r="5241" spans="1:3" ht="13.5">
      <c r="A5241" s="559" t="s">
        <v>8929</v>
      </c>
      <c r="B5241" s="560">
        <v>41922</v>
      </c>
      <c r="C5241" s="567">
        <v>50</v>
      </c>
    </row>
    <row r="5242" spans="1:3" ht="13.5">
      <c r="A5242" s="559" t="s">
        <v>8930</v>
      </c>
      <c r="B5242" s="560">
        <v>41922</v>
      </c>
      <c r="C5242" s="567"/>
    </row>
    <row r="5243" spans="1:3" ht="13.5">
      <c r="A5243" s="559" t="s">
        <v>8931</v>
      </c>
      <c r="B5243" s="560">
        <v>41922</v>
      </c>
      <c r="C5243" s="567"/>
    </row>
    <row r="5244" spans="1:3" ht="13.5">
      <c r="A5244" s="559" t="s">
        <v>8932</v>
      </c>
      <c r="B5244" s="560">
        <v>41922</v>
      </c>
      <c r="C5244" s="567"/>
    </row>
    <row r="5245" spans="1:3" ht="13.5">
      <c r="A5245" s="559" t="s">
        <v>8933</v>
      </c>
      <c r="B5245" s="560">
        <v>41922</v>
      </c>
      <c r="C5245" s="567"/>
    </row>
    <row r="5246" spans="1:3" ht="13.5">
      <c r="A5246" s="559" t="s">
        <v>8934</v>
      </c>
      <c r="B5246" s="560">
        <v>41922</v>
      </c>
      <c r="C5246" s="567"/>
    </row>
    <row r="5247" spans="1:3" ht="13.5">
      <c r="A5247" s="559" t="s">
        <v>8935</v>
      </c>
      <c r="B5247" s="560">
        <v>41922</v>
      </c>
      <c r="C5247" s="567"/>
    </row>
    <row r="5248" spans="1:3" ht="13.5">
      <c r="A5248" s="559" t="s">
        <v>8936</v>
      </c>
      <c r="B5248" s="560">
        <v>41922</v>
      </c>
      <c r="C5248" s="567"/>
    </row>
    <row r="5249" spans="1:3" ht="13.5">
      <c r="A5249" s="559" t="s">
        <v>8937</v>
      </c>
      <c r="B5249" s="560">
        <v>41922</v>
      </c>
      <c r="C5249" s="567"/>
    </row>
    <row r="5250" spans="1:3" ht="13.5">
      <c r="A5250" s="559" t="s">
        <v>8938</v>
      </c>
      <c r="B5250" s="560">
        <v>41922</v>
      </c>
      <c r="C5250" s="567"/>
    </row>
    <row r="5251" spans="1:3" ht="13.5">
      <c r="A5251" s="559" t="s">
        <v>8939</v>
      </c>
      <c r="B5251" s="560">
        <v>41922</v>
      </c>
      <c r="C5251" s="567"/>
    </row>
    <row r="5252" spans="1:3" ht="13.5">
      <c r="A5252" s="559" t="s">
        <v>8940</v>
      </c>
      <c r="B5252" s="560">
        <v>41922</v>
      </c>
      <c r="C5252" s="567">
        <v>100</v>
      </c>
    </row>
    <row r="5253" spans="1:3" ht="13.5">
      <c r="A5253" s="559" t="s">
        <v>8941</v>
      </c>
      <c r="B5253" s="560">
        <v>41922</v>
      </c>
      <c r="C5253" s="567"/>
    </row>
    <row r="5254" spans="1:3" ht="13.5">
      <c r="A5254" s="559" t="s">
        <v>8942</v>
      </c>
      <c r="B5254" s="560">
        <v>41922</v>
      </c>
      <c r="C5254" s="567"/>
    </row>
    <row r="5255" spans="1:3" ht="13.5">
      <c r="A5255" s="559" t="s">
        <v>8943</v>
      </c>
      <c r="B5255" s="560">
        <v>41922</v>
      </c>
      <c r="C5255" s="567"/>
    </row>
    <row r="5256" spans="1:3" ht="13.5">
      <c r="A5256" s="559" t="s">
        <v>8944</v>
      </c>
      <c r="B5256" s="560">
        <v>41922</v>
      </c>
      <c r="C5256" s="567"/>
    </row>
    <row r="5257" spans="1:3" ht="13.5">
      <c r="A5257" s="559" t="s">
        <v>8945</v>
      </c>
      <c r="B5257" s="560">
        <v>41922</v>
      </c>
      <c r="C5257" s="567"/>
    </row>
    <row r="5258" spans="1:3" ht="13.5">
      <c r="A5258" s="559" t="s">
        <v>8946</v>
      </c>
      <c r="B5258" s="560">
        <v>41922</v>
      </c>
      <c r="C5258" s="567"/>
    </row>
    <row r="5259" spans="1:3" ht="13.5">
      <c r="A5259" s="559" t="s">
        <v>8947</v>
      </c>
      <c r="B5259" s="560">
        <v>41922</v>
      </c>
      <c r="C5259" s="567"/>
    </row>
    <row r="5260" spans="1:3" ht="13.5">
      <c r="A5260" s="559" t="s">
        <v>8948</v>
      </c>
      <c r="B5260" s="560">
        <v>41922</v>
      </c>
      <c r="C5260" s="567"/>
    </row>
    <row r="5261" spans="1:3" ht="13.5">
      <c r="A5261" s="559" t="s">
        <v>8949</v>
      </c>
      <c r="B5261" s="560">
        <v>41922</v>
      </c>
      <c r="C5261" s="567"/>
    </row>
    <row r="5262" spans="1:3" ht="13.5">
      <c r="A5262" s="559" t="s">
        <v>8950</v>
      </c>
      <c r="B5262" s="560">
        <v>41922</v>
      </c>
      <c r="C5262" s="567"/>
    </row>
    <row r="5263" spans="1:3" ht="13.5">
      <c r="A5263" s="559" t="s">
        <v>8951</v>
      </c>
      <c r="B5263" s="560">
        <v>41922</v>
      </c>
      <c r="C5263" s="567">
        <v>100</v>
      </c>
    </row>
    <row r="5264" spans="1:3" ht="13.5">
      <c r="A5264" s="559" t="s">
        <v>8952</v>
      </c>
      <c r="B5264" s="560">
        <v>41922</v>
      </c>
      <c r="C5264" s="567"/>
    </row>
    <row r="5265" spans="1:3" ht="13.5">
      <c r="A5265" s="559" t="s">
        <v>8953</v>
      </c>
      <c r="B5265" s="560">
        <v>41922</v>
      </c>
      <c r="C5265" s="567"/>
    </row>
    <row r="5266" spans="1:3" ht="13.5">
      <c r="A5266" s="559" t="s">
        <v>8954</v>
      </c>
      <c r="B5266" s="560">
        <v>41922</v>
      </c>
      <c r="C5266" s="567"/>
    </row>
    <row r="5267" spans="1:3" ht="13.5">
      <c r="A5267" s="559" t="s">
        <v>8955</v>
      </c>
      <c r="B5267" s="560">
        <v>41922</v>
      </c>
      <c r="C5267" s="567"/>
    </row>
    <row r="5268" spans="1:3" ht="13.5">
      <c r="A5268" s="559" t="s">
        <v>8956</v>
      </c>
      <c r="B5268" s="560">
        <v>41922</v>
      </c>
      <c r="C5268" s="567"/>
    </row>
    <row r="5269" spans="1:3" ht="13.5">
      <c r="A5269" s="559" t="s">
        <v>8957</v>
      </c>
      <c r="B5269" s="560">
        <v>41922</v>
      </c>
      <c r="C5269" s="567"/>
    </row>
    <row r="5270" spans="1:3" ht="13.5">
      <c r="A5270" s="559" t="s">
        <v>8958</v>
      </c>
      <c r="B5270" s="560">
        <v>41922</v>
      </c>
      <c r="C5270" s="567"/>
    </row>
    <row r="5271" spans="1:3" ht="13.5">
      <c r="A5271" s="559" t="s">
        <v>8959</v>
      </c>
      <c r="B5271" s="560">
        <v>41922</v>
      </c>
      <c r="C5271" s="567"/>
    </row>
    <row r="5272" spans="1:3" ht="13.5">
      <c r="A5272" s="559" t="s">
        <v>8960</v>
      </c>
      <c r="B5272" s="560">
        <v>41922</v>
      </c>
      <c r="C5272" s="567"/>
    </row>
    <row r="5273" spans="1:3" ht="13.5">
      <c r="A5273" s="559" t="s">
        <v>8961</v>
      </c>
      <c r="B5273" s="560">
        <v>41922</v>
      </c>
      <c r="C5273" s="567"/>
    </row>
    <row r="5274" spans="1:3" ht="13.5">
      <c r="A5274" s="559" t="s">
        <v>7023</v>
      </c>
      <c r="B5274" s="560">
        <v>41922</v>
      </c>
      <c r="C5274" s="567">
        <v>395</v>
      </c>
    </row>
    <row r="5275" spans="1:3" ht="13.5">
      <c r="A5275" s="559" t="s">
        <v>7024</v>
      </c>
      <c r="B5275" s="560">
        <v>41922</v>
      </c>
      <c r="C5275" s="567"/>
    </row>
    <row r="5276" spans="1:3" ht="13.5">
      <c r="A5276" s="559" t="s">
        <v>7025</v>
      </c>
      <c r="B5276" s="560">
        <v>41922</v>
      </c>
      <c r="C5276" s="567"/>
    </row>
    <row r="5277" spans="1:3" ht="13.5">
      <c r="A5277" s="559" t="s">
        <v>7026</v>
      </c>
      <c r="B5277" s="560">
        <v>41922</v>
      </c>
      <c r="C5277" s="567"/>
    </row>
    <row r="5278" spans="1:3" ht="13.5">
      <c r="A5278" s="559" t="s">
        <v>7027</v>
      </c>
      <c r="B5278" s="560">
        <v>41922</v>
      </c>
      <c r="C5278" s="567"/>
    </row>
    <row r="5279" spans="1:3" ht="13.5">
      <c r="A5279" s="559" t="s">
        <v>7028</v>
      </c>
      <c r="B5279" s="560">
        <v>41922</v>
      </c>
      <c r="C5279" s="567"/>
    </row>
    <row r="5280" spans="1:3" ht="13.5">
      <c r="A5280" s="559" t="s">
        <v>7029</v>
      </c>
      <c r="B5280" s="560">
        <v>41922</v>
      </c>
      <c r="C5280" s="567"/>
    </row>
    <row r="5281" spans="1:3" ht="13.5">
      <c r="A5281" s="559" t="s">
        <v>7030</v>
      </c>
      <c r="B5281" s="560">
        <v>41922</v>
      </c>
      <c r="C5281" s="567"/>
    </row>
    <row r="5282" spans="1:3" ht="13.5">
      <c r="A5282" s="559" t="s">
        <v>7031</v>
      </c>
      <c r="B5282" s="560">
        <v>41922</v>
      </c>
      <c r="C5282" s="567"/>
    </row>
    <row r="5283" spans="1:3" ht="13.5">
      <c r="A5283" s="559" t="s">
        <v>7032</v>
      </c>
      <c r="B5283" s="560">
        <v>41922</v>
      </c>
      <c r="C5283" s="567"/>
    </row>
    <row r="5284" spans="1:3" ht="13.5">
      <c r="A5284" s="559" t="s">
        <v>7033</v>
      </c>
      <c r="B5284" s="560">
        <v>41922</v>
      </c>
      <c r="C5284" s="567"/>
    </row>
    <row r="5285" spans="1:3" ht="13.5">
      <c r="A5285" s="559" t="s">
        <v>7034</v>
      </c>
      <c r="B5285" s="560">
        <v>41922</v>
      </c>
      <c r="C5285" s="567">
        <v>390</v>
      </c>
    </row>
    <row r="5286" spans="1:3" ht="13.5">
      <c r="A5286" s="559" t="s">
        <v>7035</v>
      </c>
      <c r="B5286" s="560">
        <v>41922</v>
      </c>
      <c r="C5286" s="567"/>
    </row>
    <row r="5287" spans="1:3" ht="13.5">
      <c r="A5287" s="559" t="s">
        <v>7036</v>
      </c>
      <c r="B5287" s="560">
        <v>41922</v>
      </c>
      <c r="C5287" s="567"/>
    </row>
    <row r="5288" spans="1:3" ht="13.5">
      <c r="A5288" s="559" t="s">
        <v>7037</v>
      </c>
      <c r="B5288" s="560">
        <v>41922</v>
      </c>
      <c r="C5288" s="567"/>
    </row>
    <row r="5289" spans="1:3" ht="13.5">
      <c r="A5289" s="559" t="s">
        <v>7038</v>
      </c>
      <c r="B5289" s="560">
        <v>41922</v>
      </c>
      <c r="C5289" s="567"/>
    </row>
    <row r="5290" spans="1:3" ht="13.5">
      <c r="A5290" s="559" t="s">
        <v>7039</v>
      </c>
      <c r="B5290" s="560">
        <v>41922</v>
      </c>
      <c r="C5290" s="567"/>
    </row>
    <row r="5291" spans="1:3" ht="13.5">
      <c r="A5291" s="559" t="s">
        <v>7040</v>
      </c>
      <c r="B5291" s="560">
        <v>41922</v>
      </c>
      <c r="C5291" s="567"/>
    </row>
    <row r="5292" spans="1:3" ht="13.5">
      <c r="A5292" s="559" t="s">
        <v>7041</v>
      </c>
      <c r="B5292" s="560">
        <v>41922</v>
      </c>
      <c r="C5292" s="567"/>
    </row>
    <row r="5293" spans="1:3" ht="13.5">
      <c r="A5293" s="559" t="s">
        <v>7042</v>
      </c>
      <c r="B5293" s="560">
        <v>41922</v>
      </c>
      <c r="C5293" s="567"/>
    </row>
    <row r="5294" spans="1:3" ht="13.5">
      <c r="A5294" s="559" t="s">
        <v>7043</v>
      </c>
      <c r="B5294" s="560">
        <v>41922</v>
      </c>
      <c r="C5294" s="567"/>
    </row>
    <row r="5295" spans="1:3" ht="13.5">
      <c r="A5295" s="559" t="s">
        <v>7044</v>
      </c>
      <c r="B5295" s="560">
        <v>41922</v>
      </c>
      <c r="C5295" s="567"/>
    </row>
    <row r="5296" spans="1:3" ht="13.5">
      <c r="A5296" s="559" t="s">
        <v>7045</v>
      </c>
      <c r="B5296" s="560">
        <v>41922</v>
      </c>
      <c r="C5296" s="567">
        <v>340</v>
      </c>
    </row>
    <row r="5297" spans="1:3" ht="13.5">
      <c r="A5297" s="559" t="s">
        <v>7046</v>
      </c>
      <c r="B5297" s="560">
        <v>41922</v>
      </c>
      <c r="C5297" s="567"/>
    </row>
    <row r="5298" spans="1:3" ht="13.5">
      <c r="A5298" s="559" t="s">
        <v>7047</v>
      </c>
      <c r="B5298" s="560">
        <v>41922</v>
      </c>
      <c r="C5298" s="567"/>
    </row>
    <row r="5299" spans="1:3" ht="13.5">
      <c r="A5299" s="559" t="s">
        <v>7048</v>
      </c>
      <c r="B5299" s="560">
        <v>41922</v>
      </c>
      <c r="C5299" s="567"/>
    </row>
    <row r="5300" spans="1:3" ht="13.5">
      <c r="A5300" s="559" t="s">
        <v>7049</v>
      </c>
      <c r="B5300" s="560">
        <v>41922</v>
      </c>
      <c r="C5300" s="567"/>
    </row>
    <row r="5301" spans="1:3" ht="13.5">
      <c r="A5301" s="559" t="s">
        <v>7050</v>
      </c>
      <c r="B5301" s="560">
        <v>41922</v>
      </c>
      <c r="C5301" s="567"/>
    </row>
    <row r="5302" spans="1:3" ht="13.5">
      <c r="A5302" s="559" t="s">
        <v>7051</v>
      </c>
      <c r="B5302" s="560">
        <v>41922</v>
      </c>
      <c r="C5302" s="567"/>
    </row>
    <row r="5303" spans="1:3" ht="13.5">
      <c r="A5303" s="559" t="s">
        <v>7052</v>
      </c>
      <c r="B5303" s="560">
        <v>41922</v>
      </c>
      <c r="C5303" s="567"/>
    </row>
    <row r="5304" spans="1:3" ht="13.5">
      <c r="A5304" s="559" t="s">
        <v>7053</v>
      </c>
      <c r="B5304" s="560">
        <v>41922</v>
      </c>
      <c r="C5304" s="567"/>
    </row>
    <row r="5305" spans="1:3" ht="13.5">
      <c r="A5305" s="559" t="s">
        <v>7054</v>
      </c>
      <c r="B5305" s="560">
        <v>41922</v>
      </c>
      <c r="C5305" s="567"/>
    </row>
    <row r="5306" spans="1:3" ht="13.5">
      <c r="A5306" s="559" t="s">
        <v>7055</v>
      </c>
      <c r="B5306" s="560">
        <v>41922</v>
      </c>
      <c r="C5306" s="567"/>
    </row>
    <row r="5307" spans="1:3" ht="13.5">
      <c r="A5307" s="559" t="s">
        <v>7056</v>
      </c>
      <c r="B5307" s="560">
        <v>41922</v>
      </c>
      <c r="C5307" s="567">
        <v>340</v>
      </c>
    </row>
    <row r="5308" spans="1:3" ht="13.5">
      <c r="A5308" s="559" t="s">
        <v>7057</v>
      </c>
      <c r="B5308" s="560">
        <v>41922</v>
      </c>
      <c r="C5308" s="567"/>
    </row>
    <row r="5309" spans="1:3" ht="13.5">
      <c r="A5309" s="559" t="s">
        <v>7058</v>
      </c>
      <c r="B5309" s="560">
        <v>41922</v>
      </c>
      <c r="C5309" s="567"/>
    </row>
    <row r="5310" spans="1:3" ht="13.5">
      <c r="A5310" s="559" t="s">
        <v>7059</v>
      </c>
      <c r="B5310" s="560">
        <v>41922</v>
      </c>
      <c r="C5310" s="567"/>
    </row>
    <row r="5311" spans="1:3" ht="13.5">
      <c r="A5311" s="559" t="s">
        <v>7060</v>
      </c>
      <c r="B5311" s="560">
        <v>41922</v>
      </c>
      <c r="C5311" s="567"/>
    </row>
    <row r="5312" spans="1:3" ht="13.5">
      <c r="A5312" s="559" t="s">
        <v>7061</v>
      </c>
      <c r="B5312" s="560">
        <v>41922</v>
      </c>
      <c r="C5312" s="567"/>
    </row>
    <row r="5313" spans="1:3" ht="13.5">
      <c r="A5313" s="559" t="s">
        <v>7062</v>
      </c>
      <c r="B5313" s="560">
        <v>41922</v>
      </c>
      <c r="C5313" s="567"/>
    </row>
    <row r="5314" spans="1:3" ht="13.5">
      <c r="A5314" s="559" t="s">
        <v>7063</v>
      </c>
      <c r="B5314" s="560">
        <v>41922</v>
      </c>
      <c r="C5314" s="567"/>
    </row>
    <row r="5315" spans="1:3" ht="13.5">
      <c r="A5315" s="559" t="s">
        <v>7064</v>
      </c>
      <c r="B5315" s="560">
        <v>41922</v>
      </c>
      <c r="C5315" s="567"/>
    </row>
    <row r="5316" spans="1:3" ht="13.5">
      <c r="A5316" s="559" t="s">
        <v>7065</v>
      </c>
      <c r="B5316" s="560">
        <v>41922</v>
      </c>
      <c r="C5316" s="567"/>
    </row>
    <row r="5317" spans="1:3" ht="13.5">
      <c r="A5317" s="559" t="s">
        <v>7066</v>
      </c>
      <c r="B5317" s="560">
        <v>41922</v>
      </c>
      <c r="C5317" s="567"/>
    </row>
    <row r="5318" spans="1:3" ht="13.5">
      <c r="A5318" s="559" t="s">
        <v>8962</v>
      </c>
      <c r="B5318" s="560">
        <v>41922</v>
      </c>
      <c r="C5318" s="567">
        <v>50</v>
      </c>
    </row>
    <row r="5319" spans="1:3" ht="13.5">
      <c r="A5319" s="559" t="s">
        <v>8963</v>
      </c>
      <c r="B5319" s="560">
        <v>41922</v>
      </c>
      <c r="C5319" s="567"/>
    </row>
    <row r="5320" spans="1:3" ht="13.5">
      <c r="A5320" s="559" t="s">
        <v>8964</v>
      </c>
      <c r="B5320" s="560">
        <v>41922</v>
      </c>
      <c r="C5320" s="567"/>
    </row>
    <row r="5321" spans="1:3" ht="13.5">
      <c r="A5321" s="559" t="s">
        <v>8965</v>
      </c>
      <c r="B5321" s="560">
        <v>41922</v>
      </c>
      <c r="C5321" s="567"/>
    </row>
    <row r="5322" spans="1:3" ht="13.5">
      <c r="A5322" s="559" t="s">
        <v>8966</v>
      </c>
      <c r="B5322" s="560">
        <v>41922</v>
      </c>
      <c r="C5322" s="567"/>
    </row>
    <row r="5323" spans="1:3" ht="13.5">
      <c r="A5323" s="559" t="s">
        <v>8967</v>
      </c>
      <c r="B5323" s="560">
        <v>41922</v>
      </c>
      <c r="C5323" s="567"/>
    </row>
    <row r="5324" spans="1:3" ht="13.5">
      <c r="A5324" s="559" t="s">
        <v>8968</v>
      </c>
      <c r="B5324" s="560">
        <v>41922</v>
      </c>
      <c r="C5324" s="567"/>
    </row>
    <row r="5325" spans="1:3" ht="13.5">
      <c r="A5325" s="559" t="s">
        <v>8969</v>
      </c>
      <c r="B5325" s="560">
        <v>41922</v>
      </c>
      <c r="C5325" s="567"/>
    </row>
    <row r="5326" spans="1:3" ht="13.5">
      <c r="A5326" s="559" t="s">
        <v>8970</v>
      </c>
      <c r="B5326" s="560">
        <v>41922</v>
      </c>
      <c r="C5326" s="567"/>
    </row>
    <row r="5327" spans="1:3" ht="13.5">
      <c r="A5327" s="559" t="s">
        <v>8971</v>
      </c>
      <c r="B5327" s="560">
        <v>41922</v>
      </c>
      <c r="C5327" s="567"/>
    </row>
    <row r="5328" spans="1:3" ht="13.5">
      <c r="A5328" s="559" t="s">
        <v>8972</v>
      </c>
      <c r="B5328" s="560">
        <v>41922</v>
      </c>
      <c r="C5328" s="567"/>
    </row>
    <row r="5329" spans="1:3" ht="13.5">
      <c r="A5329" s="559" t="s">
        <v>8973</v>
      </c>
      <c r="B5329" s="560">
        <v>41922</v>
      </c>
      <c r="C5329" s="567">
        <v>50</v>
      </c>
    </row>
    <row r="5330" spans="1:3" ht="13.5">
      <c r="A5330" s="559" t="s">
        <v>8974</v>
      </c>
      <c r="B5330" s="560">
        <v>41922</v>
      </c>
      <c r="C5330" s="567"/>
    </row>
    <row r="5331" spans="1:3" ht="13.5">
      <c r="A5331" s="559" t="s">
        <v>8975</v>
      </c>
      <c r="B5331" s="560">
        <v>41922</v>
      </c>
      <c r="C5331" s="567"/>
    </row>
    <row r="5332" spans="1:3" ht="13.5">
      <c r="A5332" s="559" t="s">
        <v>8976</v>
      </c>
      <c r="B5332" s="560">
        <v>41922</v>
      </c>
      <c r="C5332" s="567"/>
    </row>
    <row r="5333" spans="1:3" ht="13.5">
      <c r="A5333" s="559" t="s">
        <v>8977</v>
      </c>
      <c r="B5333" s="560">
        <v>41922</v>
      </c>
      <c r="C5333" s="567"/>
    </row>
    <row r="5334" spans="1:3" ht="13.5">
      <c r="A5334" s="559" t="s">
        <v>8978</v>
      </c>
      <c r="B5334" s="560">
        <v>41922</v>
      </c>
      <c r="C5334" s="567"/>
    </row>
    <row r="5335" spans="1:3" ht="13.5">
      <c r="A5335" s="559" t="s">
        <v>8979</v>
      </c>
      <c r="B5335" s="560">
        <v>41922</v>
      </c>
      <c r="C5335" s="567"/>
    </row>
    <row r="5336" spans="1:3" ht="13.5">
      <c r="A5336" s="559" t="s">
        <v>8980</v>
      </c>
      <c r="B5336" s="560">
        <v>41922</v>
      </c>
      <c r="C5336" s="567"/>
    </row>
    <row r="5337" spans="1:3" ht="13.5">
      <c r="A5337" s="559" t="s">
        <v>8981</v>
      </c>
      <c r="B5337" s="560">
        <v>41922</v>
      </c>
      <c r="C5337" s="567"/>
    </row>
    <row r="5338" spans="1:3" ht="13.5">
      <c r="A5338" s="559" t="s">
        <v>8982</v>
      </c>
      <c r="B5338" s="560">
        <v>41922</v>
      </c>
      <c r="C5338" s="567"/>
    </row>
    <row r="5339" spans="1:3" ht="13.5">
      <c r="A5339" s="559" t="s">
        <v>8983</v>
      </c>
      <c r="B5339" s="560">
        <v>41922</v>
      </c>
      <c r="C5339" s="567"/>
    </row>
    <row r="5340" spans="1:3" ht="13.5">
      <c r="A5340" s="559" t="s">
        <v>8984</v>
      </c>
      <c r="B5340" s="560">
        <v>41922</v>
      </c>
      <c r="C5340" s="567">
        <v>50</v>
      </c>
    </row>
    <row r="5341" spans="1:3" ht="13.5">
      <c r="A5341" s="559" t="s">
        <v>8985</v>
      </c>
      <c r="B5341" s="560">
        <v>41922</v>
      </c>
      <c r="C5341" s="567"/>
    </row>
    <row r="5342" spans="1:3" ht="13.5">
      <c r="A5342" s="559" t="s">
        <v>8986</v>
      </c>
      <c r="B5342" s="560">
        <v>41922</v>
      </c>
      <c r="C5342" s="567"/>
    </row>
    <row r="5343" spans="1:3" ht="13.5">
      <c r="A5343" s="559" t="s">
        <v>8987</v>
      </c>
      <c r="B5343" s="560">
        <v>41922</v>
      </c>
      <c r="C5343" s="567"/>
    </row>
    <row r="5344" spans="1:3" ht="13.5">
      <c r="A5344" s="559" t="s">
        <v>8988</v>
      </c>
      <c r="B5344" s="560">
        <v>41922</v>
      </c>
      <c r="C5344" s="567"/>
    </row>
    <row r="5345" spans="1:3" ht="13.5">
      <c r="A5345" s="559" t="s">
        <v>8989</v>
      </c>
      <c r="B5345" s="560">
        <v>41922</v>
      </c>
      <c r="C5345" s="567"/>
    </row>
    <row r="5346" spans="1:3" ht="13.5">
      <c r="A5346" s="559" t="s">
        <v>8990</v>
      </c>
      <c r="B5346" s="560">
        <v>41922</v>
      </c>
      <c r="C5346" s="567"/>
    </row>
    <row r="5347" spans="1:3" ht="13.5">
      <c r="A5347" s="559" t="s">
        <v>8991</v>
      </c>
      <c r="B5347" s="560">
        <v>41922</v>
      </c>
      <c r="C5347" s="567"/>
    </row>
    <row r="5348" spans="1:3" ht="13.5">
      <c r="A5348" s="559" t="s">
        <v>8992</v>
      </c>
      <c r="B5348" s="560">
        <v>41922</v>
      </c>
      <c r="C5348" s="567"/>
    </row>
    <row r="5349" spans="1:3" ht="13.5">
      <c r="A5349" s="559" t="s">
        <v>8993</v>
      </c>
      <c r="B5349" s="560">
        <v>41922</v>
      </c>
      <c r="C5349" s="567"/>
    </row>
    <row r="5350" spans="1:3" ht="13.5">
      <c r="A5350" s="559" t="s">
        <v>8994</v>
      </c>
      <c r="B5350" s="560">
        <v>41922</v>
      </c>
      <c r="C5350" s="567"/>
    </row>
    <row r="5351" spans="1:3" ht="13.5">
      <c r="A5351" s="559" t="s">
        <v>8995</v>
      </c>
      <c r="B5351" s="560">
        <v>41922</v>
      </c>
      <c r="C5351" s="567">
        <v>50</v>
      </c>
    </row>
    <row r="5352" spans="1:3" ht="13.5">
      <c r="A5352" s="559" t="s">
        <v>8996</v>
      </c>
      <c r="B5352" s="560">
        <v>41922</v>
      </c>
      <c r="C5352" s="567"/>
    </row>
    <row r="5353" spans="1:3" ht="13.5">
      <c r="A5353" s="559" t="s">
        <v>8997</v>
      </c>
      <c r="B5353" s="560">
        <v>41922</v>
      </c>
      <c r="C5353" s="567"/>
    </row>
    <row r="5354" spans="1:3" ht="13.5">
      <c r="A5354" s="559" t="s">
        <v>8998</v>
      </c>
      <c r="B5354" s="560">
        <v>41922</v>
      </c>
      <c r="C5354" s="567"/>
    </row>
    <row r="5355" spans="1:3" ht="13.5">
      <c r="A5355" s="559" t="s">
        <v>8999</v>
      </c>
      <c r="B5355" s="560">
        <v>41922</v>
      </c>
      <c r="C5355" s="567"/>
    </row>
    <row r="5356" spans="1:3" ht="13.5">
      <c r="A5356" s="559" t="s">
        <v>9000</v>
      </c>
      <c r="B5356" s="560">
        <v>41922</v>
      </c>
      <c r="C5356" s="567"/>
    </row>
    <row r="5357" spans="1:3" ht="13.5">
      <c r="A5357" s="559" t="s">
        <v>9001</v>
      </c>
      <c r="B5357" s="560">
        <v>41922</v>
      </c>
      <c r="C5357" s="567"/>
    </row>
    <row r="5358" spans="1:3" ht="13.5">
      <c r="A5358" s="559" t="s">
        <v>9002</v>
      </c>
      <c r="B5358" s="560">
        <v>41922</v>
      </c>
      <c r="C5358" s="567"/>
    </row>
    <row r="5359" spans="1:3" ht="13.5">
      <c r="A5359" s="559" t="s">
        <v>9003</v>
      </c>
      <c r="B5359" s="560">
        <v>41922</v>
      </c>
      <c r="C5359" s="567"/>
    </row>
    <row r="5360" spans="1:3" ht="13.5">
      <c r="A5360" s="559" t="s">
        <v>9004</v>
      </c>
      <c r="B5360" s="560">
        <v>41922</v>
      </c>
      <c r="C5360" s="567"/>
    </row>
    <row r="5361" spans="1:3" ht="13.5">
      <c r="A5361" s="559" t="s">
        <v>9005</v>
      </c>
      <c r="B5361" s="560">
        <v>41922</v>
      </c>
      <c r="C5361" s="567"/>
    </row>
    <row r="5362" spans="1:3" ht="13.5">
      <c r="A5362" s="559" t="s">
        <v>9006</v>
      </c>
      <c r="B5362" s="560">
        <v>41922</v>
      </c>
      <c r="C5362" s="567">
        <v>50</v>
      </c>
    </row>
    <row r="5363" spans="1:3" ht="13.5">
      <c r="A5363" s="559" t="s">
        <v>9007</v>
      </c>
      <c r="B5363" s="560">
        <v>41922</v>
      </c>
      <c r="C5363" s="567"/>
    </row>
    <row r="5364" spans="1:3" ht="13.5">
      <c r="A5364" s="559" t="s">
        <v>9008</v>
      </c>
      <c r="B5364" s="560">
        <v>41922</v>
      </c>
      <c r="C5364" s="567"/>
    </row>
    <row r="5365" spans="1:3" ht="13.5">
      <c r="A5365" s="559" t="s">
        <v>9009</v>
      </c>
      <c r="B5365" s="560">
        <v>41922</v>
      </c>
      <c r="C5365" s="567"/>
    </row>
    <row r="5366" spans="1:3" ht="13.5">
      <c r="A5366" s="559" t="s">
        <v>9010</v>
      </c>
      <c r="B5366" s="560">
        <v>41922</v>
      </c>
      <c r="C5366" s="567"/>
    </row>
    <row r="5367" spans="1:3" ht="13.5">
      <c r="A5367" s="559" t="s">
        <v>9011</v>
      </c>
      <c r="B5367" s="560">
        <v>41922</v>
      </c>
      <c r="C5367" s="567"/>
    </row>
    <row r="5368" spans="1:3" ht="13.5">
      <c r="A5368" s="559" t="s">
        <v>9012</v>
      </c>
      <c r="B5368" s="560">
        <v>41922</v>
      </c>
      <c r="C5368" s="567"/>
    </row>
    <row r="5369" spans="1:3" ht="13.5">
      <c r="A5369" s="559" t="s">
        <v>9013</v>
      </c>
      <c r="B5369" s="560">
        <v>41922</v>
      </c>
      <c r="C5369" s="567"/>
    </row>
    <row r="5370" spans="1:3" ht="13.5">
      <c r="A5370" s="559" t="s">
        <v>9014</v>
      </c>
      <c r="B5370" s="560">
        <v>41922</v>
      </c>
      <c r="C5370" s="567"/>
    </row>
    <row r="5371" spans="1:3" ht="13.5">
      <c r="A5371" s="559" t="s">
        <v>9015</v>
      </c>
      <c r="B5371" s="560">
        <v>41922</v>
      </c>
      <c r="C5371" s="567"/>
    </row>
    <row r="5372" spans="1:3" ht="13.5">
      <c r="A5372" s="559" t="s">
        <v>9016</v>
      </c>
      <c r="B5372" s="560">
        <v>41922</v>
      </c>
      <c r="C5372" s="567"/>
    </row>
    <row r="5373" spans="1:3" ht="13.5">
      <c r="A5373" s="559" t="s">
        <v>9017</v>
      </c>
      <c r="B5373" s="560">
        <v>41922</v>
      </c>
      <c r="C5373" s="567">
        <v>9</v>
      </c>
    </row>
    <row r="5374" spans="1:3" ht="13.5">
      <c r="A5374" s="559" t="s">
        <v>9018</v>
      </c>
      <c r="B5374" s="560">
        <v>41922</v>
      </c>
      <c r="C5374" s="567"/>
    </row>
    <row r="5375" spans="1:3" ht="13.5">
      <c r="A5375" s="559" t="s">
        <v>9019</v>
      </c>
      <c r="B5375" s="560">
        <v>41922</v>
      </c>
      <c r="C5375" s="567"/>
    </row>
    <row r="5376" spans="1:3" ht="13.5">
      <c r="A5376" s="559" t="s">
        <v>9020</v>
      </c>
      <c r="B5376" s="560">
        <v>41922</v>
      </c>
      <c r="C5376" s="567"/>
    </row>
    <row r="5377" spans="1:3" ht="13.5">
      <c r="A5377" s="559" t="s">
        <v>9021</v>
      </c>
      <c r="B5377" s="560">
        <v>41922</v>
      </c>
      <c r="C5377" s="567"/>
    </row>
    <row r="5378" spans="1:3" ht="13.5">
      <c r="A5378" s="559" t="s">
        <v>9022</v>
      </c>
      <c r="B5378" s="560">
        <v>41922</v>
      </c>
      <c r="C5378" s="567"/>
    </row>
    <row r="5379" spans="1:3" ht="13.5">
      <c r="A5379" s="559" t="s">
        <v>9023</v>
      </c>
      <c r="B5379" s="560">
        <v>41922</v>
      </c>
      <c r="C5379" s="567"/>
    </row>
    <row r="5380" spans="1:3" ht="13.5">
      <c r="A5380" s="559" t="s">
        <v>9024</v>
      </c>
      <c r="B5380" s="560">
        <v>41922</v>
      </c>
      <c r="C5380" s="567"/>
    </row>
    <row r="5381" spans="1:3" ht="13.5">
      <c r="A5381" s="559" t="s">
        <v>9025</v>
      </c>
      <c r="B5381" s="560">
        <v>41922</v>
      </c>
      <c r="C5381" s="567"/>
    </row>
    <row r="5382" spans="1:3" ht="13.5">
      <c r="A5382" s="559" t="s">
        <v>9026</v>
      </c>
      <c r="B5382" s="560">
        <v>41922</v>
      </c>
      <c r="C5382" s="567"/>
    </row>
    <row r="5383" spans="1:3" ht="13.5">
      <c r="A5383" s="559" t="s">
        <v>9027</v>
      </c>
      <c r="B5383" s="560">
        <v>41922</v>
      </c>
      <c r="C5383" s="567"/>
    </row>
    <row r="5384" spans="1:3" ht="13.5">
      <c r="A5384" s="559" t="s">
        <v>9028</v>
      </c>
      <c r="B5384" s="560">
        <v>41922</v>
      </c>
      <c r="C5384" s="567">
        <v>50</v>
      </c>
    </row>
    <row r="5385" spans="1:3" ht="13.5">
      <c r="A5385" s="559" t="s">
        <v>9029</v>
      </c>
      <c r="B5385" s="560">
        <v>41922</v>
      </c>
      <c r="C5385" s="567"/>
    </row>
    <row r="5386" spans="1:3" ht="13.5">
      <c r="A5386" s="559" t="s">
        <v>9030</v>
      </c>
      <c r="B5386" s="560">
        <v>41922</v>
      </c>
      <c r="C5386" s="567"/>
    </row>
    <row r="5387" spans="1:3" ht="13.5">
      <c r="A5387" s="559" t="s">
        <v>9031</v>
      </c>
      <c r="B5387" s="560">
        <v>41922</v>
      </c>
      <c r="C5387" s="567"/>
    </row>
    <row r="5388" spans="1:3" ht="13.5">
      <c r="A5388" s="559" t="s">
        <v>9032</v>
      </c>
      <c r="B5388" s="560">
        <v>41922</v>
      </c>
      <c r="C5388" s="567"/>
    </row>
    <row r="5389" spans="1:3" ht="13.5">
      <c r="A5389" s="559" t="s">
        <v>9033</v>
      </c>
      <c r="B5389" s="560">
        <v>41922</v>
      </c>
      <c r="C5389" s="567"/>
    </row>
    <row r="5390" spans="1:3" ht="13.5">
      <c r="A5390" s="559" t="s">
        <v>9034</v>
      </c>
      <c r="B5390" s="560">
        <v>41922</v>
      </c>
      <c r="C5390" s="567"/>
    </row>
    <row r="5391" spans="1:3" ht="13.5">
      <c r="A5391" s="559" t="s">
        <v>9035</v>
      </c>
      <c r="B5391" s="560">
        <v>41922</v>
      </c>
      <c r="C5391" s="567"/>
    </row>
    <row r="5392" spans="1:3" ht="13.5">
      <c r="A5392" s="559" t="s">
        <v>9036</v>
      </c>
      <c r="B5392" s="560">
        <v>41922</v>
      </c>
      <c r="C5392" s="567"/>
    </row>
    <row r="5393" spans="1:3" ht="13.5">
      <c r="A5393" s="559" t="s">
        <v>9037</v>
      </c>
      <c r="B5393" s="560">
        <v>41922</v>
      </c>
      <c r="C5393" s="567"/>
    </row>
    <row r="5394" spans="1:3" ht="13.5">
      <c r="A5394" s="559" t="s">
        <v>9038</v>
      </c>
      <c r="B5394" s="560">
        <v>41922</v>
      </c>
      <c r="C5394" s="567"/>
    </row>
    <row r="5395" spans="1:3" ht="13.5">
      <c r="A5395" s="559" t="s">
        <v>9039</v>
      </c>
      <c r="B5395" s="560">
        <v>41922</v>
      </c>
      <c r="C5395" s="567">
        <v>50</v>
      </c>
    </row>
    <row r="5396" spans="1:3" ht="13.5">
      <c r="A5396" s="559" t="s">
        <v>9040</v>
      </c>
      <c r="B5396" s="560">
        <v>41922</v>
      </c>
      <c r="C5396" s="567"/>
    </row>
    <row r="5397" spans="1:3" ht="13.5">
      <c r="A5397" s="559" t="s">
        <v>9041</v>
      </c>
      <c r="B5397" s="560">
        <v>41922</v>
      </c>
      <c r="C5397" s="567"/>
    </row>
    <row r="5398" spans="1:3" ht="13.5">
      <c r="A5398" s="559" t="s">
        <v>9042</v>
      </c>
      <c r="B5398" s="560">
        <v>41922</v>
      </c>
      <c r="C5398" s="567"/>
    </row>
    <row r="5399" spans="1:3" ht="13.5">
      <c r="A5399" s="559" t="s">
        <v>9043</v>
      </c>
      <c r="B5399" s="560">
        <v>41922</v>
      </c>
      <c r="C5399" s="567"/>
    </row>
    <row r="5400" spans="1:3" ht="13.5">
      <c r="A5400" s="559" t="s">
        <v>9044</v>
      </c>
      <c r="B5400" s="560">
        <v>41922</v>
      </c>
      <c r="C5400" s="567"/>
    </row>
    <row r="5401" spans="1:3" ht="13.5">
      <c r="A5401" s="559" t="s">
        <v>9045</v>
      </c>
      <c r="B5401" s="560">
        <v>41922</v>
      </c>
      <c r="C5401" s="567"/>
    </row>
    <row r="5402" spans="1:3" ht="13.5">
      <c r="A5402" s="559" t="s">
        <v>9046</v>
      </c>
      <c r="B5402" s="560">
        <v>41922</v>
      </c>
      <c r="C5402" s="567"/>
    </row>
    <row r="5403" spans="1:3" ht="13.5">
      <c r="A5403" s="559" t="s">
        <v>9047</v>
      </c>
      <c r="B5403" s="560">
        <v>41922</v>
      </c>
      <c r="C5403" s="567"/>
    </row>
    <row r="5404" spans="1:3" ht="13.5">
      <c r="A5404" s="559" t="s">
        <v>9048</v>
      </c>
      <c r="B5404" s="560">
        <v>41922</v>
      </c>
      <c r="C5404" s="567"/>
    </row>
    <row r="5405" spans="1:3" ht="13.5">
      <c r="A5405" s="559" t="s">
        <v>9049</v>
      </c>
      <c r="B5405" s="560">
        <v>41922</v>
      </c>
      <c r="C5405" s="567"/>
    </row>
    <row r="5406" spans="1:3" ht="13.5">
      <c r="A5406" s="559" t="s">
        <v>9050</v>
      </c>
      <c r="B5406" s="560">
        <v>41922</v>
      </c>
      <c r="C5406" s="567">
        <v>62</v>
      </c>
    </row>
    <row r="5407" spans="1:3" ht="13.5">
      <c r="A5407" s="559" t="s">
        <v>9051</v>
      </c>
      <c r="B5407" s="560">
        <v>41922</v>
      </c>
      <c r="C5407" s="567"/>
    </row>
    <row r="5408" spans="1:3" ht="13.5">
      <c r="A5408" s="559" t="s">
        <v>9052</v>
      </c>
      <c r="B5408" s="560">
        <v>41922</v>
      </c>
      <c r="C5408" s="567"/>
    </row>
    <row r="5409" spans="1:3" ht="13.5">
      <c r="A5409" s="559" t="s">
        <v>9053</v>
      </c>
      <c r="B5409" s="560">
        <v>41922</v>
      </c>
      <c r="C5409" s="567"/>
    </row>
    <row r="5410" spans="1:3" ht="13.5">
      <c r="A5410" s="559" t="s">
        <v>9054</v>
      </c>
      <c r="B5410" s="560">
        <v>41922</v>
      </c>
      <c r="C5410" s="567"/>
    </row>
    <row r="5411" spans="1:3" ht="13.5">
      <c r="A5411" s="559" t="s">
        <v>9055</v>
      </c>
      <c r="B5411" s="560">
        <v>41922</v>
      </c>
      <c r="C5411" s="567"/>
    </row>
    <row r="5412" spans="1:3" ht="13.5">
      <c r="A5412" s="559" t="s">
        <v>9056</v>
      </c>
      <c r="B5412" s="560">
        <v>41922</v>
      </c>
      <c r="C5412" s="567"/>
    </row>
    <row r="5413" spans="1:3" ht="13.5">
      <c r="A5413" s="559" t="s">
        <v>9057</v>
      </c>
      <c r="B5413" s="560">
        <v>41922</v>
      </c>
      <c r="C5413" s="567"/>
    </row>
    <row r="5414" spans="1:3" ht="13.5">
      <c r="A5414" s="559" t="s">
        <v>9058</v>
      </c>
      <c r="B5414" s="560">
        <v>41922</v>
      </c>
      <c r="C5414" s="567"/>
    </row>
    <row r="5415" spans="1:3" ht="13.5">
      <c r="A5415" s="559" t="s">
        <v>9059</v>
      </c>
      <c r="B5415" s="560">
        <v>41922</v>
      </c>
      <c r="C5415" s="567"/>
    </row>
    <row r="5416" spans="1:3" ht="13.5">
      <c r="A5416" s="559" t="s">
        <v>9060</v>
      </c>
      <c r="B5416" s="560">
        <v>41922</v>
      </c>
      <c r="C5416" s="567"/>
    </row>
    <row r="5417" spans="1:3" ht="13.5">
      <c r="A5417" s="559" t="s">
        <v>9061</v>
      </c>
      <c r="B5417" s="560">
        <v>41922</v>
      </c>
      <c r="C5417" s="567">
        <v>100</v>
      </c>
    </row>
    <row r="5418" spans="1:3" ht="13.5">
      <c r="A5418" s="559" t="s">
        <v>9062</v>
      </c>
      <c r="B5418" s="560">
        <v>41922</v>
      </c>
      <c r="C5418" s="567"/>
    </row>
    <row r="5419" spans="1:3" ht="13.5">
      <c r="A5419" s="559" t="s">
        <v>9063</v>
      </c>
      <c r="B5419" s="560">
        <v>41922</v>
      </c>
      <c r="C5419" s="567"/>
    </row>
    <row r="5420" spans="1:3" ht="13.5">
      <c r="A5420" s="559" t="s">
        <v>9064</v>
      </c>
      <c r="B5420" s="560">
        <v>41922</v>
      </c>
      <c r="C5420" s="567"/>
    </row>
    <row r="5421" spans="1:3" ht="13.5">
      <c r="A5421" s="559" t="s">
        <v>9065</v>
      </c>
      <c r="B5421" s="560">
        <v>41922</v>
      </c>
      <c r="C5421" s="567"/>
    </row>
    <row r="5422" spans="1:3" ht="13.5">
      <c r="A5422" s="559" t="s">
        <v>9066</v>
      </c>
      <c r="B5422" s="560">
        <v>41922</v>
      </c>
      <c r="C5422" s="567"/>
    </row>
    <row r="5423" spans="1:3" ht="13.5">
      <c r="A5423" s="559" t="s">
        <v>9067</v>
      </c>
      <c r="B5423" s="560">
        <v>41922</v>
      </c>
      <c r="C5423" s="567"/>
    </row>
    <row r="5424" spans="1:3" ht="13.5">
      <c r="A5424" s="559" t="s">
        <v>9068</v>
      </c>
      <c r="B5424" s="560">
        <v>41922</v>
      </c>
      <c r="C5424" s="567"/>
    </row>
    <row r="5425" spans="1:3" ht="13.5">
      <c r="A5425" s="559" t="s">
        <v>9069</v>
      </c>
      <c r="B5425" s="560">
        <v>41922</v>
      </c>
      <c r="C5425" s="567"/>
    </row>
    <row r="5426" spans="1:3" ht="13.5">
      <c r="A5426" s="559" t="s">
        <v>9070</v>
      </c>
      <c r="B5426" s="560">
        <v>41922</v>
      </c>
      <c r="C5426" s="567"/>
    </row>
    <row r="5427" spans="1:3" ht="13.5">
      <c r="A5427" s="559" t="s">
        <v>9071</v>
      </c>
      <c r="B5427" s="560">
        <v>41922</v>
      </c>
      <c r="C5427" s="567"/>
    </row>
    <row r="5428" spans="1:3" ht="13.5">
      <c r="A5428" s="559" t="s">
        <v>7222</v>
      </c>
      <c r="B5428" s="560">
        <v>41922</v>
      </c>
      <c r="C5428" s="567">
        <v>169</v>
      </c>
    </row>
    <row r="5429" spans="1:3" ht="13.5">
      <c r="A5429" s="559" t="s">
        <v>7223</v>
      </c>
      <c r="B5429" s="560">
        <v>41922</v>
      </c>
      <c r="C5429" s="567"/>
    </row>
    <row r="5430" spans="1:3" ht="13.5">
      <c r="A5430" s="559" t="s">
        <v>7224</v>
      </c>
      <c r="B5430" s="560">
        <v>41922</v>
      </c>
      <c r="C5430" s="567"/>
    </row>
    <row r="5431" spans="1:3" ht="13.5">
      <c r="A5431" s="559" t="s">
        <v>7225</v>
      </c>
      <c r="B5431" s="560">
        <v>41922</v>
      </c>
      <c r="C5431" s="567"/>
    </row>
    <row r="5432" spans="1:3" ht="13.5">
      <c r="A5432" s="559" t="s">
        <v>7226</v>
      </c>
      <c r="B5432" s="560">
        <v>41922</v>
      </c>
      <c r="C5432" s="567"/>
    </row>
    <row r="5433" spans="1:3" ht="13.5">
      <c r="A5433" s="559" t="s">
        <v>7227</v>
      </c>
      <c r="B5433" s="560">
        <v>41922</v>
      </c>
      <c r="C5433" s="567"/>
    </row>
    <row r="5434" spans="1:3" ht="13.5">
      <c r="A5434" s="559" t="s">
        <v>7228</v>
      </c>
      <c r="B5434" s="560">
        <v>41922</v>
      </c>
      <c r="C5434" s="567"/>
    </row>
    <row r="5435" spans="1:3" ht="13.5">
      <c r="A5435" s="559" t="s">
        <v>7229</v>
      </c>
      <c r="B5435" s="560">
        <v>41922</v>
      </c>
      <c r="C5435" s="567"/>
    </row>
    <row r="5436" spans="1:3" ht="13.5">
      <c r="A5436" s="559" t="s">
        <v>7230</v>
      </c>
      <c r="B5436" s="560">
        <v>41922</v>
      </c>
      <c r="C5436" s="567"/>
    </row>
    <row r="5437" spans="1:3" ht="13.5">
      <c r="A5437" s="559" t="s">
        <v>7231</v>
      </c>
      <c r="B5437" s="560">
        <v>41922</v>
      </c>
      <c r="C5437" s="567"/>
    </row>
    <row r="5438" spans="1:3" ht="13.5">
      <c r="A5438" s="559" t="s">
        <v>7232</v>
      </c>
      <c r="B5438" s="560">
        <v>41922</v>
      </c>
      <c r="C5438" s="567"/>
    </row>
    <row r="5439" spans="1:3" ht="13.5">
      <c r="A5439" s="559" t="s">
        <v>7233</v>
      </c>
      <c r="B5439" s="560">
        <v>41922</v>
      </c>
      <c r="C5439" s="567">
        <v>200</v>
      </c>
    </row>
    <row r="5440" spans="1:3" ht="13.5">
      <c r="A5440" s="559" t="s">
        <v>7234</v>
      </c>
      <c r="B5440" s="560">
        <v>41922</v>
      </c>
      <c r="C5440" s="567"/>
    </row>
    <row r="5441" spans="1:3" ht="13.5">
      <c r="A5441" s="559" t="s">
        <v>7235</v>
      </c>
      <c r="B5441" s="560">
        <v>41922</v>
      </c>
      <c r="C5441" s="567"/>
    </row>
    <row r="5442" spans="1:3" ht="13.5">
      <c r="A5442" s="559" t="s">
        <v>7236</v>
      </c>
      <c r="B5442" s="560">
        <v>41922</v>
      </c>
      <c r="C5442" s="567"/>
    </row>
    <row r="5443" spans="1:3" ht="13.5">
      <c r="A5443" s="559" t="s">
        <v>7237</v>
      </c>
      <c r="B5443" s="560">
        <v>41922</v>
      </c>
      <c r="C5443" s="567"/>
    </row>
    <row r="5444" spans="1:3" ht="13.5">
      <c r="A5444" s="559" t="s">
        <v>7238</v>
      </c>
      <c r="B5444" s="560">
        <v>41922</v>
      </c>
      <c r="C5444" s="567"/>
    </row>
    <row r="5445" spans="1:3" ht="13.5">
      <c r="A5445" s="559" t="s">
        <v>7239</v>
      </c>
      <c r="B5445" s="560">
        <v>41922</v>
      </c>
      <c r="C5445" s="567"/>
    </row>
    <row r="5446" spans="1:3" ht="13.5">
      <c r="A5446" s="559" t="s">
        <v>7240</v>
      </c>
      <c r="B5446" s="560">
        <v>41922</v>
      </c>
      <c r="C5446" s="567"/>
    </row>
    <row r="5447" spans="1:3" ht="13.5">
      <c r="A5447" s="559" t="s">
        <v>7241</v>
      </c>
      <c r="B5447" s="560">
        <v>41922</v>
      </c>
      <c r="C5447" s="567"/>
    </row>
    <row r="5448" spans="1:3" ht="13.5">
      <c r="A5448" s="559" t="s">
        <v>7242</v>
      </c>
      <c r="B5448" s="560">
        <v>41922</v>
      </c>
      <c r="C5448" s="567"/>
    </row>
    <row r="5449" spans="1:3" ht="13.5">
      <c r="A5449" s="559" t="s">
        <v>7243</v>
      </c>
      <c r="B5449" s="560">
        <v>41922</v>
      </c>
      <c r="C5449" s="567"/>
    </row>
    <row r="5450" spans="1:3" ht="13.5">
      <c r="A5450" s="559" t="s">
        <v>9072</v>
      </c>
      <c r="B5450" s="560">
        <v>41922</v>
      </c>
      <c r="C5450" s="567">
        <v>73</v>
      </c>
    </row>
    <row r="5451" spans="1:3" ht="13.5">
      <c r="A5451" s="559" t="s">
        <v>9073</v>
      </c>
      <c r="B5451" s="560">
        <v>41922</v>
      </c>
      <c r="C5451" s="567"/>
    </row>
    <row r="5452" spans="1:3" ht="13.5">
      <c r="A5452" s="559" t="s">
        <v>9074</v>
      </c>
      <c r="B5452" s="560">
        <v>41922</v>
      </c>
      <c r="C5452" s="567"/>
    </row>
    <row r="5453" spans="1:3" ht="13.5">
      <c r="A5453" s="559" t="s">
        <v>9075</v>
      </c>
      <c r="B5453" s="560">
        <v>41922</v>
      </c>
      <c r="C5453" s="567"/>
    </row>
    <row r="5454" spans="1:3" ht="13.5">
      <c r="A5454" s="559" t="s">
        <v>9076</v>
      </c>
      <c r="B5454" s="560">
        <v>41922</v>
      </c>
      <c r="C5454" s="567"/>
    </row>
    <row r="5455" spans="1:3" ht="13.5">
      <c r="A5455" s="559" t="s">
        <v>9077</v>
      </c>
      <c r="B5455" s="560">
        <v>41922</v>
      </c>
      <c r="C5455" s="567"/>
    </row>
    <row r="5456" spans="1:3" ht="13.5">
      <c r="A5456" s="559" t="s">
        <v>9078</v>
      </c>
      <c r="B5456" s="560">
        <v>41922</v>
      </c>
      <c r="C5456" s="567"/>
    </row>
    <row r="5457" spans="1:3" ht="13.5">
      <c r="A5457" s="559" t="s">
        <v>9079</v>
      </c>
      <c r="B5457" s="560">
        <v>41922</v>
      </c>
      <c r="C5457" s="567"/>
    </row>
    <row r="5458" spans="1:3" ht="13.5">
      <c r="A5458" s="559" t="s">
        <v>9080</v>
      </c>
      <c r="B5458" s="560">
        <v>41922</v>
      </c>
      <c r="C5458" s="567"/>
    </row>
    <row r="5459" spans="1:3" ht="13.5">
      <c r="A5459" s="559" t="s">
        <v>9081</v>
      </c>
      <c r="B5459" s="560">
        <v>41922</v>
      </c>
      <c r="C5459" s="567"/>
    </row>
    <row r="5460" spans="1:3" ht="13.5">
      <c r="A5460" s="559" t="s">
        <v>9082</v>
      </c>
      <c r="B5460" s="560">
        <v>41922</v>
      </c>
      <c r="C5460" s="567"/>
    </row>
    <row r="5461" spans="1:3" ht="13.5">
      <c r="A5461" s="559" t="s">
        <v>9083</v>
      </c>
      <c r="B5461" s="560">
        <v>41922</v>
      </c>
      <c r="C5461" s="567">
        <v>50</v>
      </c>
    </row>
    <row r="5462" spans="1:3" ht="13.5">
      <c r="A5462" s="559" t="s">
        <v>9084</v>
      </c>
      <c r="B5462" s="560">
        <v>41922</v>
      </c>
      <c r="C5462" s="567"/>
    </row>
    <row r="5463" spans="1:3" ht="13.5">
      <c r="A5463" s="559" t="s">
        <v>9085</v>
      </c>
      <c r="B5463" s="560">
        <v>41922</v>
      </c>
      <c r="C5463" s="567"/>
    </row>
    <row r="5464" spans="1:3" ht="13.5">
      <c r="A5464" s="559" t="s">
        <v>9086</v>
      </c>
      <c r="B5464" s="560">
        <v>41922</v>
      </c>
      <c r="C5464" s="567"/>
    </row>
    <row r="5465" spans="1:3" ht="13.5">
      <c r="A5465" s="559" t="s">
        <v>9087</v>
      </c>
      <c r="B5465" s="560">
        <v>41922</v>
      </c>
      <c r="C5465" s="567"/>
    </row>
    <row r="5466" spans="1:3" ht="13.5">
      <c r="A5466" s="559" t="s">
        <v>9088</v>
      </c>
      <c r="B5466" s="560">
        <v>41922</v>
      </c>
      <c r="C5466" s="567"/>
    </row>
    <row r="5467" spans="1:3" ht="13.5">
      <c r="A5467" s="559" t="s">
        <v>9089</v>
      </c>
      <c r="B5467" s="560">
        <v>41922</v>
      </c>
      <c r="C5467" s="567"/>
    </row>
    <row r="5468" spans="1:3" ht="13.5">
      <c r="A5468" s="559" t="s">
        <v>9090</v>
      </c>
      <c r="B5468" s="560">
        <v>41922</v>
      </c>
      <c r="C5468" s="567"/>
    </row>
    <row r="5469" spans="1:3" ht="13.5">
      <c r="A5469" s="559" t="s">
        <v>9091</v>
      </c>
      <c r="B5469" s="560">
        <v>41922</v>
      </c>
      <c r="C5469" s="567"/>
    </row>
    <row r="5470" spans="1:3" ht="13.5">
      <c r="A5470" s="559" t="s">
        <v>9092</v>
      </c>
      <c r="B5470" s="560">
        <v>41922</v>
      </c>
      <c r="C5470" s="567"/>
    </row>
    <row r="5471" spans="1:3" ht="13.5">
      <c r="A5471" s="559" t="s">
        <v>9093</v>
      </c>
      <c r="B5471" s="560">
        <v>41922</v>
      </c>
      <c r="C5471" s="567"/>
    </row>
    <row r="5472" spans="1:3" ht="13.5">
      <c r="A5472" s="559" t="s">
        <v>9094</v>
      </c>
      <c r="B5472" s="560">
        <v>41922</v>
      </c>
      <c r="C5472" s="567">
        <v>7</v>
      </c>
    </row>
    <row r="5473" spans="1:3" ht="13.5">
      <c r="A5473" s="559" t="s">
        <v>9095</v>
      </c>
      <c r="B5473" s="560">
        <v>41922</v>
      </c>
      <c r="C5473" s="567"/>
    </row>
    <row r="5474" spans="1:3" ht="13.5">
      <c r="A5474" s="559" t="s">
        <v>9096</v>
      </c>
      <c r="B5474" s="560">
        <v>41922</v>
      </c>
      <c r="C5474" s="567"/>
    </row>
    <row r="5475" spans="1:3" ht="13.5">
      <c r="A5475" s="559" t="s">
        <v>9097</v>
      </c>
      <c r="B5475" s="560">
        <v>41922</v>
      </c>
      <c r="C5475" s="567"/>
    </row>
    <row r="5476" spans="1:3" ht="13.5">
      <c r="A5476" s="559" t="s">
        <v>9098</v>
      </c>
      <c r="B5476" s="560">
        <v>41922</v>
      </c>
      <c r="C5476" s="567"/>
    </row>
    <row r="5477" spans="1:3" ht="13.5">
      <c r="A5477" s="559" t="s">
        <v>9099</v>
      </c>
      <c r="B5477" s="560">
        <v>41922</v>
      </c>
      <c r="C5477" s="567"/>
    </row>
    <row r="5478" spans="1:3" ht="13.5">
      <c r="A5478" s="559" t="s">
        <v>9100</v>
      </c>
      <c r="B5478" s="560">
        <v>41922</v>
      </c>
      <c r="C5478" s="567"/>
    </row>
    <row r="5479" spans="1:3" ht="13.5">
      <c r="A5479" s="559" t="s">
        <v>9101</v>
      </c>
      <c r="B5479" s="560">
        <v>41922</v>
      </c>
      <c r="C5479" s="567"/>
    </row>
    <row r="5480" spans="1:3" ht="13.5">
      <c r="A5480" s="559" t="s">
        <v>9102</v>
      </c>
      <c r="B5480" s="560">
        <v>41922</v>
      </c>
      <c r="C5480" s="567"/>
    </row>
    <row r="5481" spans="1:3" ht="13.5">
      <c r="A5481" s="559" t="s">
        <v>9103</v>
      </c>
      <c r="B5481" s="560">
        <v>41922</v>
      </c>
      <c r="C5481" s="567"/>
    </row>
    <row r="5482" spans="1:3" ht="13.5">
      <c r="A5482" s="559" t="s">
        <v>9104</v>
      </c>
      <c r="B5482" s="560">
        <v>41922</v>
      </c>
      <c r="C5482" s="567"/>
    </row>
    <row r="5483" spans="1:3" ht="13.5">
      <c r="A5483" s="559" t="s">
        <v>7299</v>
      </c>
      <c r="B5483" s="560">
        <v>41925</v>
      </c>
      <c r="C5483" s="567"/>
    </row>
    <row r="5484" spans="1:3" ht="13.5">
      <c r="A5484" s="559" t="s">
        <v>7300</v>
      </c>
      <c r="B5484" s="560">
        <v>41925</v>
      </c>
      <c r="C5484" s="567"/>
    </row>
    <row r="5485" spans="1:3" ht="13.5">
      <c r="A5485" s="559" t="s">
        <v>7301</v>
      </c>
      <c r="B5485" s="560">
        <v>41925</v>
      </c>
      <c r="C5485" s="567">
        <v>3</v>
      </c>
    </row>
    <row r="5486" spans="1:3" ht="13.5">
      <c r="A5486" s="559" t="s">
        <v>7302</v>
      </c>
      <c r="B5486" s="560">
        <v>41925</v>
      </c>
      <c r="C5486" s="567"/>
    </row>
    <row r="5487" spans="1:3" ht="13.5">
      <c r="A5487" s="559" t="s">
        <v>7303</v>
      </c>
      <c r="B5487" s="560">
        <v>41925</v>
      </c>
      <c r="C5487" s="567"/>
    </row>
    <row r="5488" spans="1:3" ht="13.5">
      <c r="A5488" s="559" t="s">
        <v>7304</v>
      </c>
      <c r="B5488" s="560">
        <v>41925</v>
      </c>
      <c r="C5488" s="567"/>
    </row>
    <row r="5489" spans="1:3" ht="13.5">
      <c r="A5489" s="559" t="s">
        <v>7305</v>
      </c>
      <c r="B5489" s="560">
        <v>41925</v>
      </c>
      <c r="C5489" s="567"/>
    </row>
    <row r="5490" spans="1:3" ht="13.5">
      <c r="A5490" s="559" t="s">
        <v>7306</v>
      </c>
      <c r="B5490" s="560">
        <v>41925</v>
      </c>
      <c r="C5490" s="567"/>
    </row>
    <row r="5491" spans="1:3" ht="13.5">
      <c r="A5491" s="559" t="s">
        <v>7307</v>
      </c>
      <c r="B5491" s="560">
        <v>41925</v>
      </c>
      <c r="C5491" s="567"/>
    </row>
    <row r="5492" spans="1:3" ht="13.5">
      <c r="A5492" s="559" t="s">
        <v>7308</v>
      </c>
      <c r="B5492" s="560">
        <v>41925</v>
      </c>
      <c r="C5492" s="567"/>
    </row>
    <row r="5493" spans="1:3" ht="13.5">
      <c r="A5493" s="559" t="s">
        <v>7309</v>
      </c>
      <c r="B5493" s="560">
        <v>41925</v>
      </c>
      <c r="C5493" s="567"/>
    </row>
    <row r="5494" spans="1:3" ht="13.5">
      <c r="A5494" s="559" t="s">
        <v>7244</v>
      </c>
      <c r="B5494" s="560">
        <v>41926</v>
      </c>
      <c r="C5494" s="567"/>
    </row>
    <row r="5495" spans="1:3" ht="13.5">
      <c r="A5495" s="559" t="s">
        <v>7245</v>
      </c>
      <c r="B5495" s="560">
        <v>41926</v>
      </c>
      <c r="C5495" s="567"/>
    </row>
    <row r="5496" spans="1:3" ht="13.5">
      <c r="A5496" s="559" t="s">
        <v>7246</v>
      </c>
      <c r="B5496" s="560">
        <v>41926</v>
      </c>
      <c r="C5496" s="567"/>
    </row>
    <row r="5497" spans="1:3" ht="13.5">
      <c r="A5497" s="559" t="s">
        <v>7247</v>
      </c>
      <c r="B5497" s="560">
        <v>41926</v>
      </c>
      <c r="C5497" s="567"/>
    </row>
    <row r="5498" spans="1:3" ht="13.5">
      <c r="A5498" s="559" t="s">
        <v>7248</v>
      </c>
      <c r="B5498" s="560">
        <v>41926</v>
      </c>
      <c r="C5498" s="567"/>
    </row>
    <row r="5499" spans="1:3" ht="13.5">
      <c r="A5499" s="559" t="s">
        <v>7249</v>
      </c>
      <c r="B5499" s="560">
        <v>41926</v>
      </c>
      <c r="C5499" s="567"/>
    </row>
    <row r="5500" spans="1:3" ht="13.5">
      <c r="A5500" s="559" t="s">
        <v>7250</v>
      </c>
      <c r="B5500" s="560">
        <v>41926</v>
      </c>
      <c r="C5500" s="567">
        <v>100</v>
      </c>
    </row>
    <row r="5501" spans="1:3" ht="13.5">
      <c r="A5501" s="559" t="s">
        <v>7251</v>
      </c>
      <c r="B5501" s="560">
        <v>41926</v>
      </c>
      <c r="C5501" s="567">
        <v>100</v>
      </c>
    </row>
    <row r="5502" spans="1:3" ht="13.5">
      <c r="A5502" s="559" t="s">
        <v>7252</v>
      </c>
      <c r="B5502" s="560">
        <v>41926</v>
      </c>
      <c r="C5502" s="567">
        <v>100</v>
      </c>
    </row>
    <row r="5503" spans="1:3" ht="13.5">
      <c r="A5503" s="559" t="s">
        <v>7253</v>
      </c>
      <c r="B5503" s="560">
        <v>41926</v>
      </c>
      <c r="C5503" s="567"/>
    </row>
    <row r="5504" spans="1:3" ht="13.5">
      <c r="A5504" s="559" t="s">
        <v>7254</v>
      </c>
      <c r="B5504" s="560">
        <v>41926</v>
      </c>
      <c r="C5504" s="567">
        <v>100</v>
      </c>
    </row>
    <row r="5505" spans="1:3" ht="13.5">
      <c r="A5505" s="559" t="s">
        <v>7310</v>
      </c>
      <c r="B5505" s="560">
        <v>41932</v>
      </c>
      <c r="C5505" s="567"/>
    </row>
    <row r="5506" spans="1:3" ht="13.5">
      <c r="A5506" s="559" t="s">
        <v>7311</v>
      </c>
      <c r="B5506" s="560">
        <v>41932</v>
      </c>
      <c r="C5506" s="567"/>
    </row>
    <row r="5507" spans="1:3" ht="13.5">
      <c r="A5507" s="559" t="s">
        <v>7312</v>
      </c>
      <c r="B5507" s="560">
        <v>41932</v>
      </c>
      <c r="C5507" s="567"/>
    </row>
    <row r="5508" spans="1:3" ht="13.5">
      <c r="A5508" s="559" t="s">
        <v>7313</v>
      </c>
      <c r="B5508" s="560">
        <v>41932</v>
      </c>
      <c r="C5508" s="567">
        <v>50</v>
      </c>
    </row>
    <row r="5509" spans="1:3" ht="13.5">
      <c r="A5509" s="559" t="s">
        <v>7314</v>
      </c>
      <c r="B5509" s="560">
        <v>41932</v>
      </c>
      <c r="C5509" s="567"/>
    </row>
    <row r="5510" spans="1:3" ht="13.5">
      <c r="A5510" s="559" t="s">
        <v>7315</v>
      </c>
      <c r="B5510" s="560">
        <v>41932</v>
      </c>
      <c r="C5510" s="567"/>
    </row>
    <row r="5511" spans="1:3" ht="13.5">
      <c r="A5511" s="559" t="s">
        <v>7316</v>
      </c>
      <c r="B5511" s="560">
        <v>41932</v>
      </c>
      <c r="C5511" s="567"/>
    </row>
    <row r="5512" spans="1:3" ht="13.5">
      <c r="A5512" s="559" t="s">
        <v>7317</v>
      </c>
      <c r="B5512" s="560">
        <v>41932</v>
      </c>
      <c r="C5512" s="567"/>
    </row>
    <row r="5513" spans="1:3" ht="13.5">
      <c r="A5513" s="559" t="s">
        <v>7318</v>
      </c>
      <c r="B5513" s="560">
        <v>41932</v>
      </c>
      <c r="C5513" s="567"/>
    </row>
    <row r="5514" spans="1:3" ht="13.5">
      <c r="A5514" s="559" t="s">
        <v>7319</v>
      </c>
      <c r="B5514" s="560">
        <v>41932</v>
      </c>
      <c r="C5514" s="567"/>
    </row>
    <row r="5515" spans="1:3" ht="13.5">
      <c r="A5515" s="559" t="s">
        <v>7320</v>
      </c>
      <c r="B5515" s="560">
        <v>41932</v>
      </c>
      <c r="C5515" s="567"/>
    </row>
    <row r="5516" spans="1:3" ht="13.5">
      <c r="A5516" s="559" t="s">
        <v>7321</v>
      </c>
      <c r="B5516" s="560">
        <v>41932</v>
      </c>
      <c r="C5516" s="567"/>
    </row>
    <row r="5517" spans="1:3" ht="13.5">
      <c r="A5517" s="559" t="s">
        <v>7322</v>
      </c>
      <c r="B5517" s="560">
        <v>41932</v>
      </c>
      <c r="C5517" s="567"/>
    </row>
    <row r="5518" spans="1:3" ht="13.5">
      <c r="A5518" s="559" t="s">
        <v>7323</v>
      </c>
      <c r="B5518" s="560">
        <v>41932</v>
      </c>
      <c r="C5518" s="567">
        <v>101</v>
      </c>
    </row>
    <row r="5519" spans="1:3" ht="13.5">
      <c r="A5519" s="559" t="s">
        <v>7324</v>
      </c>
      <c r="B5519" s="560">
        <v>41932</v>
      </c>
      <c r="C5519" s="567">
        <v>50</v>
      </c>
    </row>
    <row r="5520" spans="1:3" ht="13.5">
      <c r="A5520" s="559" t="s">
        <v>7325</v>
      </c>
      <c r="B5520" s="560">
        <v>41932</v>
      </c>
      <c r="C5520" s="567"/>
    </row>
    <row r="5521" spans="1:3" ht="13.5">
      <c r="A5521" s="559" t="s">
        <v>7326</v>
      </c>
      <c r="B5521" s="560">
        <v>41932</v>
      </c>
      <c r="C5521" s="567"/>
    </row>
    <row r="5522" spans="1:3" ht="13.5">
      <c r="A5522" s="559" t="s">
        <v>7327</v>
      </c>
      <c r="B5522" s="560">
        <v>41932</v>
      </c>
      <c r="C5522" s="567"/>
    </row>
    <row r="5523" spans="1:3" ht="13.5">
      <c r="A5523" s="559" t="s">
        <v>7328</v>
      </c>
      <c r="B5523" s="560">
        <v>41932</v>
      </c>
      <c r="C5523" s="567"/>
    </row>
    <row r="5524" spans="1:3" ht="13.5">
      <c r="A5524" s="559" t="s">
        <v>7329</v>
      </c>
      <c r="B5524" s="560">
        <v>41932</v>
      </c>
      <c r="C5524" s="567"/>
    </row>
    <row r="5525" spans="1:3" ht="13.5">
      <c r="A5525" s="559" t="s">
        <v>7330</v>
      </c>
      <c r="B5525" s="560">
        <v>41932</v>
      </c>
      <c r="C5525" s="567"/>
    </row>
    <row r="5526" spans="1:3" ht="13.5">
      <c r="A5526" s="559" t="s">
        <v>7331</v>
      </c>
      <c r="B5526" s="560">
        <v>41932</v>
      </c>
      <c r="C5526" s="567"/>
    </row>
    <row r="5527" spans="1:3" ht="13.5">
      <c r="A5527" s="559" t="s">
        <v>7332</v>
      </c>
      <c r="B5527" s="560">
        <v>41932</v>
      </c>
      <c r="C5527" s="567"/>
    </row>
    <row r="5528" spans="1:3" ht="13.5">
      <c r="A5528" s="559" t="s">
        <v>7333</v>
      </c>
      <c r="B5528" s="560">
        <v>41932</v>
      </c>
      <c r="C5528" s="567"/>
    </row>
    <row r="5529" spans="1:3" ht="13.5">
      <c r="A5529" s="559" t="s">
        <v>7334</v>
      </c>
      <c r="B5529" s="560">
        <v>41932</v>
      </c>
      <c r="C5529" s="567">
        <v>81</v>
      </c>
    </row>
    <row r="5530" spans="1:3" ht="13.5">
      <c r="A5530" s="559" t="s">
        <v>7335</v>
      </c>
      <c r="B5530" s="560">
        <v>41932</v>
      </c>
      <c r="C5530" s="567">
        <v>44</v>
      </c>
    </row>
    <row r="5531" spans="1:3" ht="13.5">
      <c r="A5531" s="559" t="s">
        <v>7336</v>
      </c>
      <c r="B5531" s="560">
        <v>41932</v>
      </c>
      <c r="C5531" s="567"/>
    </row>
    <row r="5532" spans="1:3" ht="13.5">
      <c r="A5532" s="559" t="s">
        <v>7337</v>
      </c>
      <c r="B5532" s="560">
        <v>41932</v>
      </c>
      <c r="C5532" s="567"/>
    </row>
    <row r="5533" spans="1:3" ht="13.5">
      <c r="A5533" s="559" t="s">
        <v>7338</v>
      </c>
      <c r="B5533" s="560">
        <v>41932</v>
      </c>
      <c r="C5533" s="567"/>
    </row>
    <row r="5534" spans="1:3" ht="13.5">
      <c r="A5534" s="559" t="s">
        <v>7339</v>
      </c>
      <c r="B5534" s="560">
        <v>41932</v>
      </c>
      <c r="C5534" s="567"/>
    </row>
    <row r="5535" spans="1:3" ht="13.5">
      <c r="A5535" s="559" t="s">
        <v>7340</v>
      </c>
      <c r="B5535" s="560">
        <v>41932</v>
      </c>
      <c r="C5535" s="567"/>
    </row>
    <row r="5536" spans="1:3" ht="13.5">
      <c r="A5536" s="559" t="s">
        <v>7341</v>
      </c>
      <c r="B5536" s="560">
        <v>41932</v>
      </c>
      <c r="C5536" s="567"/>
    </row>
    <row r="5537" spans="1:3" ht="13.5">
      <c r="A5537" s="559" t="s">
        <v>7342</v>
      </c>
      <c r="B5537" s="560">
        <v>41932</v>
      </c>
      <c r="C5537" s="567"/>
    </row>
    <row r="5538" spans="1:3" ht="13.5">
      <c r="A5538" s="559" t="s">
        <v>7343</v>
      </c>
      <c r="B5538" s="560">
        <v>41932</v>
      </c>
      <c r="C5538" s="567"/>
    </row>
    <row r="5539" spans="1:3" ht="13.5">
      <c r="A5539" s="559" t="s">
        <v>7344</v>
      </c>
      <c r="B5539" s="560">
        <v>41932</v>
      </c>
      <c r="C5539" s="567"/>
    </row>
    <row r="5540" spans="1:3" ht="13.5">
      <c r="A5540" s="559" t="s">
        <v>7345</v>
      </c>
      <c r="B5540" s="560">
        <v>41932</v>
      </c>
      <c r="C5540" s="567">
        <v>149</v>
      </c>
    </row>
    <row r="5541" spans="1:3" ht="13.5">
      <c r="A5541" s="559" t="s">
        <v>7346</v>
      </c>
      <c r="B5541" s="560">
        <v>41932</v>
      </c>
      <c r="C5541" s="567">
        <v>149</v>
      </c>
    </row>
    <row r="5542" spans="1:3" ht="13.5">
      <c r="A5542" s="559" t="s">
        <v>7347</v>
      </c>
      <c r="B5542" s="560">
        <v>41932</v>
      </c>
      <c r="C5542" s="567"/>
    </row>
    <row r="5543" spans="1:3" ht="13.5">
      <c r="A5543" s="559" t="s">
        <v>7348</v>
      </c>
      <c r="B5543" s="560">
        <v>41932</v>
      </c>
      <c r="C5543" s="567"/>
    </row>
    <row r="5544" spans="1:3" ht="13.5">
      <c r="A5544" s="559" t="s">
        <v>7349</v>
      </c>
      <c r="B5544" s="560">
        <v>41932</v>
      </c>
      <c r="C5544" s="567"/>
    </row>
    <row r="5545" spans="1:3" ht="13.5">
      <c r="A5545" s="559" t="s">
        <v>7350</v>
      </c>
      <c r="B5545" s="560">
        <v>41932</v>
      </c>
      <c r="C5545" s="567"/>
    </row>
    <row r="5546" spans="1:3" ht="13.5">
      <c r="A5546" s="559" t="s">
        <v>7351</v>
      </c>
      <c r="B5546" s="560">
        <v>41932</v>
      </c>
      <c r="C5546" s="567"/>
    </row>
    <row r="5547" spans="1:3" ht="13.5">
      <c r="A5547" s="559" t="s">
        <v>7352</v>
      </c>
      <c r="B5547" s="560">
        <v>41932</v>
      </c>
      <c r="C5547" s="567"/>
    </row>
    <row r="5548" spans="1:3" ht="13.5">
      <c r="A5548" s="559" t="s">
        <v>7353</v>
      </c>
      <c r="B5548" s="560">
        <v>41932</v>
      </c>
      <c r="C5548" s="567"/>
    </row>
    <row r="5549" spans="1:3" ht="13.5">
      <c r="A5549" s="559" t="s">
        <v>7354</v>
      </c>
      <c r="B5549" s="560">
        <v>41932</v>
      </c>
      <c r="C5549" s="567"/>
    </row>
    <row r="5550" spans="1:3" ht="13.5">
      <c r="A5550" s="559" t="s">
        <v>7355</v>
      </c>
      <c r="B5550" s="560">
        <v>41932</v>
      </c>
      <c r="C5550" s="567"/>
    </row>
    <row r="5551" spans="1:3" ht="13.5">
      <c r="A5551" s="559" t="s">
        <v>7356</v>
      </c>
      <c r="B5551" s="560">
        <v>41932</v>
      </c>
      <c r="C5551" s="567">
        <v>103</v>
      </c>
    </row>
    <row r="5552" spans="1:3" ht="13.5">
      <c r="A5552" s="559" t="s">
        <v>7357</v>
      </c>
      <c r="B5552" s="560">
        <v>41932</v>
      </c>
      <c r="C5552" s="567">
        <v>50</v>
      </c>
    </row>
    <row r="5553" spans="1:3" ht="13.5">
      <c r="A5553" s="559" t="s">
        <v>7358</v>
      </c>
      <c r="B5553" s="560">
        <v>41932</v>
      </c>
      <c r="C5553" s="567"/>
    </row>
    <row r="5554" spans="1:3" ht="13.5">
      <c r="A5554" s="559" t="s">
        <v>7359</v>
      </c>
      <c r="B5554" s="560">
        <v>41932</v>
      </c>
      <c r="C5554" s="567"/>
    </row>
    <row r="5555" spans="1:3" ht="13.5">
      <c r="A5555" s="559" t="s">
        <v>7360</v>
      </c>
      <c r="B5555" s="560">
        <v>41932</v>
      </c>
      <c r="C5555" s="567"/>
    </row>
    <row r="5556" spans="1:3" ht="13.5">
      <c r="A5556" s="559" t="s">
        <v>7361</v>
      </c>
      <c r="B5556" s="560">
        <v>41932</v>
      </c>
      <c r="C5556" s="567"/>
    </row>
    <row r="5557" spans="1:3" ht="13.5">
      <c r="A5557" s="559" t="s">
        <v>7362</v>
      </c>
      <c r="B5557" s="560">
        <v>41932</v>
      </c>
      <c r="C5557" s="567"/>
    </row>
    <row r="5558" spans="1:3" ht="13.5">
      <c r="A5558" s="559" t="s">
        <v>7363</v>
      </c>
      <c r="B5558" s="560">
        <v>41932</v>
      </c>
      <c r="C5558" s="567"/>
    </row>
    <row r="5559" spans="1:3" ht="13.5">
      <c r="A5559" s="559" t="s">
        <v>7364</v>
      </c>
      <c r="B5559" s="560">
        <v>41932</v>
      </c>
      <c r="C5559" s="567"/>
    </row>
    <row r="5560" spans="1:3" ht="13.5">
      <c r="A5560" s="559" t="s">
        <v>7365</v>
      </c>
      <c r="B5560" s="560">
        <v>41932</v>
      </c>
      <c r="C5560" s="567"/>
    </row>
    <row r="5561" spans="1:3" ht="13.5">
      <c r="A5561" s="559" t="s">
        <v>7366</v>
      </c>
      <c r="B5561" s="560">
        <v>41932</v>
      </c>
      <c r="C5561" s="567"/>
    </row>
    <row r="5562" spans="1:3" ht="13.5">
      <c r="A5562" s="559" t="s">
        <v>7367</v>
      </c>
      <c r="B5562" s="560">
        <v>41932</v>
      </c>
      <c r="C5562" s="567">
        <v>252</v>
      </c>
    </row>
    <row r="5563" spans="1:3" ht="13.5">
      <c r="A5563" s="559" t="s">
        <v>7368</v>
      </c>
      <c r="B5563" s="560">
        <v>41932</v>
      </c>
      <c r="C5563" s="567">
        <v>100</v>
      </c>
    </row>
    <row r="5564" spans="1:3" ht="13.5">
      <c r="A5564" s="559" t="s">
        <v>7369</v>
      </c>
      <c r="B5564" s="560">
        <v>41932</v>
      </c>
      <c r="C5564" s="567"/>
    </row>
    <row r="5565" spans="1:3" ht="13.5">
      <c r="A5565" s="559" t="s">
        <v>7370</v>
      </c>
      <c r="B5565" s="560">
        <v>41932</v>
      </c>
      <c r="C5565" s="567"/>
    </row>
    <row r="5566" spans="1:3" ht="13.5">
      <c r="A5566" s="559" t="s">
        <v>7371</v>
      </c>
      <c r="B5566" s="560">
        <v>41932</v>
      </c>
      <c r="C5566" s="567"/>
    </row>
    <row r="5567" spans="1:3" ht="13.5">
      <c r="A5567" s="559" t="s">
        <v>7372</v>
      </c>
      <c r="B5567" s="560">
        <v>41932</v>
      </c>
      <c r="C5567" s="567"/>
    </row>
    <row r="5568" spans="1:3" ht="13.5">
      <c r="A5568" s="559" t="s">
        <v>7373</v>
      </c>
      <c r="B5568" s="560">
        <v>41932</v>
      </c>
      <c r="C5568" s="567"/>
    </row>
    <row r="5569" spans="1:3" ht="13.5">
      <c r="A5569" s="559" t="s">
        <v>7374</v>
      </c>
      <c r="B5569" s="560">
        <v>41932</v>
      </c>
      <c r="C5569" s="567"/>
    </row>
    <row r="5570" spans="1:3" ht="13.5">
      <c r="A5570" s="559" t="s">
        <v>7375</v>
      </c>
      <c r="B5570" s="560">
        <v>41932</v>
      </c>
      <c r="C5570" s="567"/>
    </row>
    <row r="5571" spans="1:3" ht="13.5">
      <c r="A5571" s="559" t="s">
        <v>7376</v>
      </c>
      <c r="B5571" s="560">
        <v>41932</v>
      </c>
      <c r="C5571" s="567"/>
    </row>
    <row r="5572" spans="1:3" ht="13.5">
      <c r="A5572" s="559" t="s">
        <v>7377</v>
      </c>
      <c r="B5572" s="560">
        <v>41932</v>
      </c>
      <c r="C5572" s="567"/>
    </row>
    <row r="5573" spans="1:3" ht="13.5">
      <c r="A5573" s="559" t="s">
        <v>7378</v>
      </c>
      <c r="B5573" s="560">
        <v>41932</v>
      </c>
      <c r="C5573" s="567">
        <v>100</v>
      </c>
    </row>
    <row r="5574" spans="1:3" ht="13.5">
      <c r="A5574" s="559" t="s">
        <v>7379</v>
      </c>
      <c r="B5574" s="560">
        <v>41932</v>
      </c>
      <c r="C5574" s="567">
        <v>50</v>
      </c>
    </row>
    <row r="5575" spans="1:3" ht="13.5">
      <c r="A5575" s="559" t="s">
        <v>7380</v>
      </c>
      <c r="B5575" s="560">
        <v>41932</v>
      </c>
      <c r="C5575" s="567"/>
    </row>
    <row r="5576" spans="1:3" ht="13.5">
      <c r="A5576" s="559" t="s">
        <v>7381</v>
      </c>
      <c r="B5576" s="560">
        <v>41932</v>
      </c>
      <c r="C5576" s="567"/>
    </row>
    <row r="5577" spans="1:3" ht="13.5">
      <c r="A5577" s="559" t="s">
        <v>7382</v>
      </c>
      <c r="B5577" s="560">
        <v>41932</v>
      </c>
      <c r="C5577" s="567"/>
    </row>
    <row r="5578" spans="1:3" ht="13.5">
      <c r="A5578" s="559" t="s">
        <v>7383</v>
      </c>
      <c r="B5578" s="560">
        <v>41932</v>
      </c>
      <c r="C5578" s="567"/>
    </row>
    <row r="5579" spans="1:3" ht="13.5">
      <c r="A5579" s="559" t="s">
        <v>7384</v>
      </c>
      <c r="B5579" s="560">
        <v>41932</v>
      </c>
      <c r="C5579" s="567"/>
    </row>
    <row r="5580" spans="1:3" ht="13.5">
      <c r="A5580" s="559" t="s">
        <v>7385</v>
      </c>
      <c r="B5580" s="560">
        <v>41932</v>
      </c>
      <c r="C5580" s="567"/>
    </row>
    <row r="5581" spans="1:3" ht="13.5">
      <c r="A5581" s="559" t="s">
        <v>7386</v>
      </c>
      <c r="B5581" s="560">
        <v>41932</v>
      </c>
      <c r="C5581" s="567"/>
    </row>
    <row r="5582" spans="1:3" ht="13.5">
      <c r="A5582" s="559" t="s">
        <v>7387</v>
      </c>
      <c r="B5582" s="560">
        <v>41932</v>
      </c>
      <c r="C5582" s="567"/>
    </row>
    <row r="5583" spans="1:3" ht="13.5">
      <c r="A5583" s="559" t="s">
        <v>7388</v>
      </c>
      <c r="B5583" s="560">
        <v>41932</v>
      </c>
      <c r="C5583" s="567">
        <v>300</v>
      </c>
    </row>
    <row r="5584" spans="1:3" ht="13.5">
      <c r="A5584" s="559" t="s">
        <v>7389</v>
      </c>
      <c r="B5584" s="560">
        <v>41932</v>
      </c>
      <c r="C5584" s="567">
        <v>100</v>
      </c>
    </row>
    <row r="5585" spans="1:3" ht="13.5">
      <c r="A5585" s="559" t="s">
        <v>7390</v>
      </c>
      <c r="B5585" s="560">
        <v>41932</v>
      </c>
      <c r="C5585" s="567">
        <v>49</v>
      </c>
    </row>
    <row r="5586" spans="1:3" ht="13.5">
      <c r="A5586" s="559" t="s">
        <v>7391</v>
      </c>
      <c r="B5586" s="560">
        <v>41932</v>
      </c>
      <c r="C5586" s="567"/>
    </row>
    <row r="5587" spans="1:3" ht="13.5">
      <c r="A5587" s="559" t="s">
        <v>7392</v>
      </c>
      <c r="B5587" s="560">
        <v>41932</v>
      </c>
      <c r="C5587" s="567"/>
    </row>
    <row r="5588" spans="1:3" ht="13.5">
      <c r="A5588" s="559" t="s">
        <v>7393</v>
      </c>
      <c r="B5588" s="560">
        <v>41932</v>
      </c>
      <c r="C5588" s="567"/>
    </row>
    <row r="5589" spans="1:3" ht="13.5">
      <c r="A5589" s="559" t="s">
        <v>7394</v>
      </c>
      <c r="B5589" s="560">
        <v>41932</v>
      </c>
      <c r="C5589" s="567"/>
    </row>
    <row r="5590" spans="1:3" ht="13.5">
      <c r="A5590" s="559" t="s">
        <v>7395</v>
      </c>
      <c r="B5590" s="560">
        <v>41932</v>
      </c>
      <c r="C5590" s="567"/>
    </row>
    <row r="5591" spans="1:3" ht="13.5">
      <c r="A5591" s="559" t="s">
        <v>7396</v>
      </c>
      <c r="B5591" s="560">
        <v>41932</v>
      </c>
      <c r="C5591" s="567"/>
    </row>
    <row r="5592" spans="1:3" ht="13.5">
      <c r="A5592" s="559" t="s">
        <v>7397</v>
      </c>
      <c r="B5592" s="560">
        <v>41932</v>
      </c>
      <c r="C5592" s="567"/>
    </row>
    <row r="5593" spans="1:3" ht="13.5">
      <c r="A5593" s="559" t="s">
        <v>7398</v>
      </c>
      <c r="B5593" s="560">
        <v>41932</v>
      </c>
      <c r="C5593" s="567"/>
    </row>
    <row r="5594" spans="1:3" ht="13.5">
      <c r="A5594" s="559" t="s">
        <v>7399</v>
      </c>
      <c r="B5594" s="560">
        <v>41932</v>
      </c>
      <c r="C5594" s="567">
        <v>285</v>
      </c>
    </row>
    <row r="5595" spans="1:3" ht="13.5">
      <c r="A5595" s="559" t="s">
        <v>7400</v>
      </c>
      <c r="B5595" s="560">
        <v>41932</v>
      </c>
      <c r="C5595" s="567">
        <v>100</v>
      </c>
    </row>
    <row r="5596" spans="1:3" ht="13.5">
      <c r="A5596" s="559" t="s">
        <v>7401</v>
      </c>
      <c r="B5596" s="560">
        <v>41932</v>
      </c>
      <c r="C5596" s="567">
        <v>50</v>
      </c>
    </row>
    <row r="5597" spans="1:3" ht="13.5">
      <c r="A5597" s="559" t="s">
        <v>7402</v>
      </c>
      <c r="B5597" s="560">
        <v>41932</v>
      </c>
      <c r="C5597" s="567"/>
    </row>
    <row r="5598" spans="1:3" ht="13.5">
      <c r="A5598" s="559" t="s">
        <v>7403</v>
      </c>
      <c r="B5598" s="560">
        <v>41932</v>
      </c>
      <c r="C5598" s="567"/>
    </row>
    <row r="5599" spans="1:3" ht="13.5">
      <c r="A5599" s="559" t="s">
        <v>7404</v>
      </c>
      <c r="B5599" s="560">
        <v>41932</v>
      </c>
      <c r="C5599" s="567"/>
    </row>
    <row r="5600" spans="1:3" ht="13.5">
      <c r="A5600" s="559" t="s">
        <v>7405</v>
      </c>
      <c r="B5600" s="560">
        <v>41932</v>
      </c>
      <c r="C5600" s="567"/>
    </row>
    <row r="5601" spans="1:3" ht="13.5">
      <c r="A5601" s="559" t="s">
        <v>7406</v>
      </c>
      <c r="B5601" s="560">
        <v>41932</v>
      </c>
      <c r="C5601" s="567"/>
    </row>
    <row r="5602" spans="1:3" ht="13.5">
      <c r="A5602" s="559" t="s">
        <v>7407</v>
      </c>
      <c r="B5602" s="560">
        <v>41932</v>
      </c>
      <c r="C5602" s="567"/>
    </row>
    <row r="5603" spans="1:3" ht="13.5">
      <c r="A5603" s="559" t="s">
        <v>7408</v>
      </c>
      <c r="B5603" s="560">
        <v>41932</v>
      </c>
      <c r="C5603" s="567"/>
    </row>
    <row r="5604" spans="1:3" ht="13.5">
      <c r="A5604" s="559" t="s">
        <v>7409</v>
      </c>
      <c r="B5604" s="560">
        <v>41932</v>
      </c>
      <c r="C5604" s="567"/>
    </row>
    <row r="5605" spans="1:3" ht="13.5">
      <c r="A5605" s="559" t="s">
        <v>7410</v>
      </c>
      <c r="B5605" s="560">
        <v>41932</v>
      </c>
      <c r="C5605" s="567"/>
    </row>
    <row r="5606" spans="1:3" ht="13.5">
      <c r="A5606" s="559" t="s">
        <v>7411</v>
      </c>
      <c r="B5606" s="560">
        <v>41932</v>
      </c>
      <c r="C5606" s="567">
        <v>248</v>
      </c>
    </row>
    <row r="5607" spans="1:3" ht="13.5">
      <c r="A5607" s="559" t="s">
        <v>7412</v>
      </c>
      <c r="B5607" s="560">
        <v>41932</v>
      </c>
      <c r="C5607" s="567">
        <v>146</v>
      </c>
    </row>
    <row r="5608" spans="1:3" ht="13.5">
      <c r="A5608" s="559" t="s">
        <v>7413</v>
      </c>
      <c r="B5608" s="560">
        <v>41932</v>
      </c>
      <c r="C5608" s="567"/>
    </row>
    <row r="5609" spans="1:3" ht="13.5">
      <c r="A5609" s="559" t="s">
        <v>7414</v>
      </c>
      <c r="B5609" s="560">
        <v>41932</v>
      </c>
      <c r="C5609" s="567"/>
    </row>
    <row r="5610" spans="1:3" ht="13.5">
      <c r="A5610" s="559" t="s">
        <v>7415</v>
      </c>
      <c r="B5610" s="560">
        <v>41932</v>
      </c>
      <c r="C5610" s="567"/>
    </row>
    <row r="5611" spans="1:3" ht="13.5">
      <c r="A5611" s="559" t="s">
        <v>7416</v>
      </c>
      <c r="B5611" s="560">
        <v>41932</v>
      </c>
      <c r="C5611" s="567"/>
    </row>
    <row r="5612" spans="1:3" ht="13.5">
      <c r="A5612" s="559" t="s">
        <v>7417</v>
      </c>
      <c r="B5612" s="560">
        <v>41932</v>
      </c>
      <c r="C5612" s="567"/>
    </row>
    <row r="5613" spans="1:3" ht="13.5">
      <c r="A5613" s="559" t="s">
        <v>7418</v>
      </c>
      <c r="B5613" s="560">
        <v>41932</v>
      </c>
      <c r="C5613" s="567"/>
    </row>
    <row r="5614" spans="1:3" ht="13.5">
      <c r="A5614" s="559" t="s">
        <v>7419</v>
      </c>
      <c r="B5614" s="560">
        <v>41932</v>
      </c>
      <c r="C5614" s="567"/>
    </row>
    <row r="5615" spans="1:3" ht="13.5">
      <c r="A5615" s="559" t="s">
        <v>7420</v>
      </c>
      <c r="B5615" s="560">
        <v>41932</v>
      </c>
      <c r="C5615" s="567"/>
    </row>
    <row r="5616" spans="1:3" ht="13.5">
      <c r="A5616" s="559" t="s">
        <v>7421</v>
      </c>
      <c r="B5616" s="560">
        <v>41932</v>
      </c>
      <c r="C5616" s="567"/>
    </row>
    <row r="5617" spans="1:3" ht="13.5">
      <c r="A5617" s="559" t="s">
        <v>7422</v>
      </c>
      <c r="B5617" s="560">
        <v>41932</v>
      </c>
      <c r="C5617" s="567">
        <v>200</v>
      </c>
    </row>
    <row r="5618" spans="1:3" ht="13.5">
      <c r="A5618" s="559" t="s">
        <v>7423</v>
      </c>
      <c r="B5618" s="560">
        <v>41932</v>
      </c>
      <c r="C5618" s="567">
        <v>100</v>
      </c>
    </row>
    <row r="5619" spans="1:3" ht="13.5">
      <c r="A5619" s="559" t="s">
        <v>7424</v>
      </c>
      <c r="B5619" s="560">
        <v>41932</v>
      </c>
      <c r="C5619" s="567"/>
    </row>
    <row r="5620" spans="1:3" ht="13.5">
      <c r="A5620" s="559" t="s">
        <v>7425</v>
      </c>
      <c r="B5620" s="560">
        <v>41932</v>
      </c>
      <c r="C5620" s="567"/>
    </row>
    <row r="5621" spans="1:3" ht="13.5">
      <c r="A5621" s="559" t="s">
        <v>7426</v>
      </c>
      <c r="B5621" s="560">
        <v>41932</v>
      </c>
      <c r="C5621" s="567"/>
    </row>
    <row r="5622" spans="1:3" ht="13.5">
      <c r="A5622" s="559" t="s">
        <v>7427</v>
      </c>
      <c r="B5622" s="560">
        <v>41932</v>
      </c>
      <c r="C5622" s="567"/>
    </row>
    <row r="5623" spans="1:3" ht="13.5">
      <c r="A5623" s="559" t="s">
        <v>7428</v>
      </c>
      <c r="B5623" s="560">
        <v>41932</v>
      </c>
      <c r="C5623" s="567"/>
    </row>
    <row r="5624" spans="1:3" ht="13.5">
      <c r="A5624" s="559" t="s">
        <v>7429</v>
      </c>
      <c r="B5624" s="560">
        <v>41932</v>
      </c>
      <c r="C5624" s="567"/>
    </row>
    <row r="5625" spans="1:3" ht="13.5">
      <c r="A5625" s="559" t="s">
        <v>7430</v>
      </c>
      <c r="B5625" s="560">
        <v>41932</v>
      </c>
      <c r="C5625" s="567"/>
    </row>
    <row r="5626" spans="1:3" ht="13.5">
      <c r="A5626" s="559" t="s">
        <v>7431</v>
      </c>
      <c r="B5626" s="560">
        <v>41933</v>
      </c>
      <c r="C5626" s="567"/>
    </row>
    <row r="5627" spans="1:3" ht="13.5">
      <c r="A5627" s="559" t="s">
        <v>7432</v>
      </c>
      <c r="B5627" s="560">
        <v>41933</v>
      </c>
      <c r="C5627" s="567"/>
    </row>
    <row r="5628" spans="1:3" ht="13.5">
      <c r="A5628" s="559" t="s">
        <v>7433</v>
      </c>
      <c r="B5628" s="560">
        <v>41933</v>
      </c>
      <c r="C5628" s="567"/>
    </row>
    <row r="5629" spans="1:3" ht="13.5">
      <c r="A5629" s="559" t="s">
        <v>7434</v>
      </c>
      <c r="B5629" s="560">
        <v>41933</v>
      </c>
      <c r="C5629" s="567"/>
    </row>
    <row r="5630" spans="1:3" ht="13.5">
      <c r="A5630" s="559" t="s">
        <v>7435</v>
      </c>
      <c r="B5630" s="560">
        <v>41933</v>
      </c>
      <c r="C5630" s="567"/>
    </row>
    <row r="5631" spans="1:3" ht="13.5">
      <c r="A5631" s="559" t="s">
        <v>7436</v>
      </c>
      <c r="B5631" s="560">
        <v>41933</v>
      </c>
      <c r="C5631" s="567">
        <v>190</v>
      </c>
    </row>
    <row r="5632" spans="1:3" ht="13.5">
      <c r="A5632" s="559" t="s">
        <v>7437</v>
      </c>
      <c r="B5632" s="560">
        <v>41933</v>
      </c>
      <c r="C5632" s="567">
        <v>189</v>
      </c>
    </row>
    <row r="5633" spans="1:3" ht="13.5">
      <c r="A5633" s="559" t="s">
        <v>7438</v>
      </c>
      <c r="B5633" s="560">
        <v>41933</v>
      </c>
      <c r="C5633" s="567">
        <v>101</v>
      </c>
    </row>
    <row r="5634" spans="1:3" ht="13.5">
      <c r="A5634" s="559" t="s">
        <v>7439</v>
      </c>
      <c r="B5634" s="560">
        <v>41933</v>
      </c>
      <c r="C5634" s="567"/>
    </row>
    <row r="5635" spans="1:3" ht="13.5">
      <c r="A5635" s="559" t="s">
        <v>7440</v>
      </c>
      <c r="B5635" s="560">
        <v>41933</v>
      </c>
      <c r="C5635" s="567"/>
    </row>
    <row r="5636" spans="1:3" ht="13.5">
      <c r="A5636" s="559" t="s">
        <v>7441</v>
      </c>
      <c r="B5636" s="560">
        <v>41933</v>
      </c>
      <c r="C5636" s="567"/>
    </row>
    <row r="5637" spans="1:3" ht="13.5">
      <c r="A5637" s="559" t="s">
        <v>7442</v>
      </c>
      <c r="B5637" s="560">
        <v>41934</v>
      </c>
      <c r="C5637" s="567"/>
    </row>
    <row r="5638" spans="1:3" ht="13.5">
      <c r="A5638" s="559" t="s">
        <v>7443</v>
      </c>
      <c r="B5638" s="560">
        <v>41934</v>
      </c>
      <c r="C5638" s="567"/>
    </row>
    <row r="5639" spans="1:3" ht="13.5">
      <c r="A5639" s="559" t="s">
        <v>7444</v>
      </c>
      <c r="B5639" s="560">
        <v>41934</v>
      </c>
      <c r="C5639" s="567">
        <v>149</v>
      </c>
    </row>
    <row r="5640" spans="1:3" ht="13.5">
      <c r="A5640" s="559" t="s">
        <v>7445</v>
      </c>
      <c r="B5640" s="560">
        <v>41934</v>
      </c>
      <c r="C5640" s="567">
        <v>149</v>
      </c>
    </row>
    <row r="5641" spans="1:3" ht="13.5">
      <c r="A5641" s="559" t="s">
        <v>7446</v>
      </c>
      <c r="B5641" s="560">
        <v>41934</v>
      </c>
      <c r="C5641" s="567"/>
    </row>
    <row r="5642" spans="1:3" ht="13.5">
      <c r="A5642" s="559" t="s">
        <v>7447</v>
      </c>
      <c r="B5642" s="560">
        <v>41934</v>
      </c>
      <c r="C5642" s="567"/>
    </row>
    <row r="5643" spans="1:3" ht="13.5">
      <c r="A5643" s="559" t="s">
        <v>7448</v>
      </c>
      <c r="B5643" s="560">
        <v>41934</v>
      </c>
      <c r="C5643" s="567"/>
    </row>
    <row r="5644" spans="1:3" ht="13.5">
      <c r="A5644" s="559" t="s">
        <v>7449</v>
      </c>
      <c r="B5644" s="560">
        <v>41934</v>
      </c>
      <c r="C5644" s="567"/>
    </row>
    <row r="5645" spans="1:3" ht="13.5">
      <c r="A5645" s="559" t="s">
        <v>7450</v>
      </c>
      <c r="B5645" s="560">
        <v>41934</v>
      </c>
      <c r="C5645" s="567"/>
    </row>
    <row r="5646" spans="1:3" ht="13.5">
      <c r="A5646" s="559" t="s">
        <v>7451</v>
      </c>
      <c r="B5646" s="560">
        <v>41934</v>
      </c>
      <c r="C5646" s="567"/>
    </row>
    <row r="5647" spans="1:3" ht="13.5">
      <c r="A5647" s="559" t="s">
        <v>7452</v>
      </c>
      <c r="B5647" s="560">
        <v>41934</v>
      </c>
      <c r="C5647" s="567"/>
    </row>
    <row r="5648" spans="1:3" ht="13.5">
      <c r="A5648" s="559" t="s">
        <v>9105</v>
      </c>
      <c r="B5648" s="560">
        <v>41939</v>
      </c>
      <c r="C5648" s="567">
        <v>196</v>
      </c>
    </row>
    <row r="5649" spans="1:3" ht="13.5">
      <c r="A5649" s="559" t="s">
        <v>9106</v>
      </c>
      <c r="B5649" s="560">
        <v>41939</v>
      </c>
      <c r="C5649" s="567"/>
    </row>
    <row r="5650" spans="1:3" ht="13.5">
      <c r="A5650" s="559" t="s">
        <v>9107</v>
      </c>
      <c r="B5650" s="560">
        <v>41939</v>
      </c>
      <c r="C5650" s="567"/>
    </row>
    <row r="5651" spans="1:3" ht="13.5">
      <c r="A5651" s="559" t="s">
        <v>9108</v>
      </c>
      <c r="B5651" s="560">
        <v>41939</v>
      </c>
      <c r="C5651" s="567"/>
    </row>
    <row r="5652" spans="1:3" ht="13.5">
      <c r="A5652" s="559" t="s">
        <v>9109</v>
      </c>
      <c r="B5652" s="560">
        <v>41939</v>
      </c>
      <c r="C5652" s="567"/>
    </row>
    <row r="5653" spans="1:3" ht="13.5">
      <c r="A5653" s="559" t="s">
        <v>9110</v>
      </c>
      <c r="B5653" s="560">
        <v>41939</v>
      </c>
      <c r="C5653" s="567"/>
    </row>
    <row r="5654" spans="1:3" ht="13.5">
      <c r="A5654" s="559" t="s">
        <v>9111</v>
      </c>
      <c r="B5654" s="560">
        <v>41939</v>
      </c>
      <c r="C5654" s="567"/>
    </row>
    <row r="5655" spans="1:3" ht="13.5">
      <c r="A5655" s="559" t="s">
        <v>9112</v>
      </c>
      <c r="B5655" s="560">
        <v>41939</v>
      </c>
      <c r="C5655" s="567"/>
    </row>
    <row r="5656" spans="1:3" ht="13.5">
      <c r="A5656" s="559" t="s">
        <v>9113</v>
      </c>
      <c r="B5656" s="560">
        <v>41939</v>
      </c>
      <c r="C5656" s="567"/>
    </row>
    <row r="5657" spans="1:3" ht="13.5">
      <c r="A5657" s="559" t="s">
        <v>9114</v>
      </c>
      <c r="B5657" s="560">
        <v>41939</v>
      </c>
      <c r="C5657" s="567"/>
    </row>
    <row r="5658" spans="1:3" ht="13.5">
      <c r="A5658" s="559" t="s">
        <v>9115</v>
      </c>
      <c r="B5658" s="560">
        <v>41939</v>
      </c>
      <c r="C5658" s="567"/>
    </row>
    <row r="5659" spans="1:3" ht="13.5">
      <c r="A5659" s="559" t="s">
        <v>9116</v>
      </c>
      <c r="B5659" s="560">
        <v>41939</v>
      </c>
      <c r="C5659" s="567">
        <v>158</v>
      </c>
    </row>
    <row r="5660" spans="1:3" ht="13.5">
      <c r="A5660" s="559" t="s">
        <v>9117</v>
      </c>
      <c r="B5660" s="560">
        <v>41939</v>
      </c>
      <c r="C5660" s="567"/>
    </row>
    <row r="5661" spans="1:3" ht="13.5">
      <c r="A5661" s="559" t="s">
        <v>9118</v>
      </c>
      <c r="B5661" s="560">
        <v>41939</v>
      </c>
      <c r="C5661" s="567"/>
    </row>
    <row r="5662" spans="1:3" ht="13.5">
      <c r="A5662" s="559" t="s">
        <v>9119</v>
      </c>
      <c r="B5662" s="560">
        <v>41939</v>
      </c>
      <c r="C5662" s="567"/>
    </row>
    <row r="5663" spans="1:3" ht="13.5">
      <c r="A5663" s="559" t="s">
        <v>9120</v>
      </c>
      <c r="B5663" s="560">
        <v>41939</v>
      </c>
      <c r="C5663" s="567"/>
    </row>
    <row r="5664" spans="1:3" ht="13.5">
      <c r="A5664" s="559" t="s">
        <v>9121</v>
      </c>
      <c r="B5664" s="560">
        <v>41939</v>
      </c>
      <c r="C5664" s="567"/>
    </row>
    <row r="5665" spans="1:3" ht="13.5">
      <c r="A5665" s="559" t="s">
        <v>9122</v>
      </c>
      <c r="B5665" s="560">
        <v>41939</v>
      </c>
      <c r="C5665" s="567"/>
    </row>
    <row r="5666" spans="1:3" ht="13.5">
      <c r="A5666" s="559" t="s">
        <v>9123</v>
      </c>
      <c r="B5666" s="560">
        <v>41939</v>
      </c>
      <c r="C5666" s="567"/>
    </row>
    <row r="5667" spans="1:3" ht="13.5">
      <c r="A5667" s="559" t="s">
        <v>9124</v>
      </c>
      <c r="B5667" s="560">
        <v>41939</v>
      </c>
      <c r="C5667" s="567"/>
    </row>
    <row r="5668" spans="1:3" ht="13.5">
      <c r="A5668" s="559" t="s">
        <v>9125</v>
      </c>
      <c r="B5668" s="560">
        <v>41939</v>
      </c>
      <c r="C5668" s="567"/>
    </row>
    <row r="5669" spans="1:3" ht="13.5">
      <c r="A5669" s="559" t="s">
        <v>9126</v>
      </c>
      <c r="B5669" s="560">
        <v>41939</v>
      </c>
      <c r="C5669" s="567"/>
    </row>
    <row r="5670" spans="1:3" ht="13.5">
      <c r="A5670" s="559" t="s">
        <v>9127</v>
      </c>
      <c r="B5670" s="560">
        <v>41939</v>
      </c>
      <c r="C5670" s="567"/>
    </row>
    <row r="5671" spans="1:3" ht="13.5">
      <c r="A5671" s="559" t="s">
        <v>9128</v>
      </c>
      <c r="B5671" s="560">
        <v>41939</v>
      </c>
      <c r="C5671" s="567"/>
    </row>
    <row r="5672" spans="1:3" ht="13.5">
      <c r="A5672" s="559" t="s">
        <v>9129</v>
      </c>
      <c r="B5672" s="560">
        <v>41939</v>
      </c>
      <c r="C5672" s="567"/>
    </row>
    <row r="5673" spans="1:3" ht="13.5">
      <c r="A5673" s="559" t="s">
        <v>9130</v>
      </c>
      <c r="B5673" s="560">
        <v>41939</v>
      </c>
      <c r="C5673" s="567"/>
    </row>
    <row r="5674" spans="1:3" ht="13.5">
      <c r="A5674" s="559" t="s">
        <v>9131</v>
      </c>
      <c r="B5674" s="560">
        <v>41939</v>
      </c>
      <c r="C5674" s="567"/>
    </row>
    <row r="5675" spans="1:3" ht="13.5">
      <c r="A5675" s="559" t="s">
        <v>9132</v>
      </c>
      <c r="B5675" s="560">
        <v>41939</v>
      </c>
      <c r="C5675" s="567"/>
    </row>
    <row r="5676" spans="1:3" ht="13.5">
      <c r="A5676" s="559" t="s">
        <v>9133</v>
      </c>
      <c r="B5676" s="560">
        <v>41939</v>
      </c>
      <c r="C5676" s="567"/>
    </row>
    <row r="5677" spans="1:3" ht="13.5">
      <c r="A5677" s="559" t="s">
        <v>9134</v>
      </c>
      <c r="B5677" s="560">
        <v>41939</v>
      </c>
      <c r="C5677" s="567">
        <v>100</v>
      </c>
    </row>
    <row r="5678" spans="1:3" ht="13.5">
      <c r="A5678" s="559" t="s">
        <v>9135</v>
      </c>
      <c r="B5678" s="560">
        <v>41939</v>
      </c>
      <c r="C5678" s="567">
        <v>100</v>
      </c>
    </row>
    <row r="5679" spans="1:3" ht="13.5">
      <c r="A5679" s="559" t="s">
        <v>9136</v>
      </c>
      <c r="B5679" s="560">
        <v>41939</v>
      </c>
      <c r="C5679" s="567"/>
    </row>
    <row r="5680" spans="1:3" ht="13.5">
      <c r="A5680" s="559" t="s">
        <v>9137</v>
      </c>
      <c r="B5680" s="560">
        <v>41939</v>
      </c>
      <c r="C5680" s="567"/>
    </row>
    <row r="5681" spans="1:3" ht="13.5">
      <c r="A5681" s="559" t="s">
        <v>9138</v>
      </c>
      <c r="B5681" s="560">
        <v>41939</v>
      </c>
      <c r="C5681" s="567"/>
    </row>
    <row r="5682" spans="1:3" ht="13.5">
      <c r="A5682" s="559" t="s">
        <v>9139</v>
      </c>
      <c r="B5682" s="560">
        <v>41939</v>
      </c>
      <c r="C5682" s="567"/>
    </row>
    <row r="5683" spans="1:3" ht="13.5">
      <c r="A5683" s="559" t="s">
        <v>9140</v>
      </c>
      <c r="B5683" s="560">
        <v>41939</v>
      </c>
      <c r="C5683" s="567"/>
    </row>
    <row r="5684" spans="1:3" ht="13.5">
      <c r="A5684" s="559" t="s">
        <v>9141</v>
      </c>
      <c r="B5684" s="560">
        <v>41939</v>
      </c>
      <c r="C5684" s="567"/>
    </row>
    <row r="5685" spans="1:3" ht="13.5">
      <c r="A5685" s="559" t="s">
        <v>9142</v>
      </c>
      <c r="B5685" s="560">
        <v>41939</v>
      </c>
      <c r="C5685" s="567"/>
    </row>
    <row r="5686" spans="1:3" ht="13.5">
      <c r="A5686" s="559" t="s">
        <v>9143</v>
      </c>
      <c r="B5686" s="560">
        <v>41939</v>
      </c>
      <c r="C5686" s="567"/>
    </row>
    <row r="5687" spans="1:3" ht="13.5">
      <c r="A5687" s="559" t="s">
        <v>9144</v>
      </c>
      <c r="B5687" s="560">
        <v>41939</v>
      </c>
      <c r="C5687" s="567"/>
    </row>
    <row r="5688" spans="1:3" ht="13.5">
      <c r="A5688" s="559" t="s">
        <v>9145</v>
      </c>
      <c r="B5688" s="560">
        <v>41939</v>
      </c>
      <c r="C5688" s="567">
        <v>119</v>
      </c>
    </row>
    <row r="5689" spans="1:3" ht="13.5">
      <c r="A5689" s="559" t="s">
        <v>9146</v>
      </c>
      <c r="B5689" s="560">
        <v>41939</v>
      </c>
      <c r="C5689" s="567"/>
    </row>
    <row r="5690" spans="1:3" ht="13.5">
      <c r="A5690" s="559" t="s">
        <v>9147</v>
      </c>
      <c r="B5690" s="560">
        <v>41939</v>
      </c>
      <c r="C5690" s="567"/>
    </row>
    <row r="5691" spans="1:3" ht="13.5">
      <c r="A5691" s="559" t="s">
        <v>9148</v>
      </c>
      <c r="B5691" s="560">
        <v>41939</v>
      </c>
      <c r="C5691" s="567"/>
    </row>
    <row r="5692" spans="1:3" ht="13.5">
      <c r="A5692" s="559" t="s">
        <v>9149</v>
      </c>
      <c r="B5692" s="560">
        <v>41939</v>
      </c>
      <c r="C5692" s="567"/>
    </row>
    <row r="5693" spans="1:3" ht="13.5">
      <c r="A5693" s="559" t="s">
        <v>9150</v>
      </c>
      <c r="B5693" s="560">
        <v>41939</v>
      </c>
      <c r="C5693" s="567"/>
    </row>
    <row r="5694" spans="1:3" ht="13.5">
      <c r="A5694" s="559" t="s">
        <v>9151</v>
      </c>
      <c r="B5694" s="560">
        <v>41939</v>
      </c>
      <c r="C5694" s="567"/>
    </row>
    <row r="5695" spans="1:3" ht="13.5">
      <c r="A5695" s="559" t="s">
        <v>9152</v>
      </c>
      <c r="B5695" s="560">
        <v>41939</v>
      </c>
      <c r="C5695" s="567"/>
    </row>
    <row r="5696" spans="1:3" ht="13.5">
      <c r="A5696" s="559" t="s">
        <v>9153</v>
      </c>
      <c r="B5696" s="560">
        <v>41939</v>
      </c>
      <c r="C5696" s="567"/>
    </row>
    <row r="5697" spans="1:3" ht="13.5">
      <c r="A5697" s="559" t="s">
        <v>9154</v>
      </c>
      <c r="B5697" s="560">
        <v>41939</v>
      </c>
      <c r="C5697" s="567"/>
    </row>
    <row r="5698" spans="1:3" ht="13.5">
      <c r="A5698" s="559" t="s">
        <v>9155</v>
      </c>
      <c r="B5698" s="560">
        <v>41939</v>
      </c>
      <c r="C5698" s="567"/>
    </row>
    <row r="5699" spans="1:3" ht="13.5">
      <c r="A5699" s="559" t="s">
        <v>9156</v>
      </c>
      <c r="B5699" s="560">
        <v>41939</v>
      </c>
      <c r="C5699" s="567">
        <v>100</v>
      </c>
    </row>
    <row r="5700" spans="1:3" ht="13.5">
      <c r="A5700" s="559" t="s">
        <v>9157</v>
      </c>
      <c r="B5700" s="560">
        <v>41939</v>
      </c>
      <c r="C5700" s="567">
        <v>100</v>
      </c>
    </row>
    <row r="5701" spans="1:3" ht="13.5">
      <c r="A5701" s="559" t="s">
        <v>9158</v>
      </c>
      <c r="B5701" s="560">
        <v>41939</v>
      </c>
      <c r="C5701" s="567"/>
    </row>
    <row r="5702" spans="1:3" ht="13.5">
      <c r="A5702" s="559" t="s">
        <v>9159</v>
      </c>
      <c r="B5702" s="560">
        <v>41939</v>
      </c>
      <c r="C5702" s="567"/>
    </row>
    <row r="5703" spans="1:3" ht="13.5">
      <c r="A5703" s="559" t="s">
        <v>9160</v>
      </c>
      <c r="B5703" s="560">
        <v>41939</v>
      </c>
      <c r="C5703" s="567"/>
    </row>
    <row r="5704" spans="1:3" ht="13.5">
      <c r="A5704" s="559" t="s">
        <v>9161</v>
      </c>
      <c r="B5704" s="560">
        <v>41939</v>
      </c>
      <c r="C5704" s="567"/>
    </row>
    <row r="5705" spans="1:3" ht="13.5">
      <c r="A5705" s="559" t="s">
        <v>9162</v>
      </c>
      <c r="B5705" s="560">
        <v>41939</v>
      </c>
      <c r="C5705" s="567"/>
    </row>
    <row r="5706" spans="1:3" ht="13.5">
      <c r="A5706" s="559" t="s">
        <v>9163</v>
      </c>
      <c r="B5706" s="560">
        <v>41939</v>
      </c>
      <c r="C5706" s="567"/>
    </row>
    <row r="5707" spans="1:3" ht="13.5">
      <c r="A5707" s="559" t="s">
        <v>9164</v>
      </c>
      <c r="B5707" s="560">
        <v>41939</v>
      </c>
      <c r="C5707" s="567"/>
    </row>
    <row r="5708" spans="1:3" ht="13.5">
      <c r="A5708" s="559" t="s">
        <v>9165</v>
      </c>
      <c r="B5708" s="560">
        <v>41939</v>
      </c>
      <c r="C5708" s="567"/>
    </row>
    <row r="5709" spans="1:3" ht="13.5">
      <c r="A5709" s="559" t="s">
        <v>9166</v>
      </c>
      <c r="B5709" s="560">
        <v>41939</v>
      </c>
      <c r="C5709" s="567"/>
    </row>
    <row r="5710" spans="1:3" ht="13.5">
      <c r="A5710" s="559" t="s">
        <v>9167</v>
      </c>
      <c r="B5710" s="560">
        <v>41939</v>
      </c>
      <c r="C5710" s="567">
        <v>100</v>
      </c>
    </row>
    <row r="5711" spans="1:3" ht="13.5">
      <c r="A5711" s="559" t="s">
        <v>9168</v>
      </c>
      <c r="B5711" s="560">
        <v>41939</v>
      </c>
      <c r="C5711" s="567"/>
    </row>
    <row r="5712" spans="1:3" ht="13.5">
      <c r="A5712" s="559" t="s">
        <v>9169</v>
      </c>
      <c r="B5712" s="560">
        <v>41939</v>
      </c>
      <c r="C5712" s="567"/>
    </row>
    <row r="5713" spans="1:3" ht="13.5">
      <c r="A5713" s="559" t="s">
        <v>9170</v>
      </c>
      <c r="B5713" s="560">
        <v>41939</v>
      </c>
      <c r="C5713" s="567"/>
    </row>
    <row r="5714" spans="1:3" ht="13.5">
      <c r="A5714" s="559" t="s">
        <v>9171</v>
      </c>
      <c r="B5714" s="560">
        <v>41939</v>
      </c>
      <c r="C5714" s="567"/>
    </row>
    <row r="5715" spans="1:3" ht="13.5">
      <c r="A5715" s="559" t="s">
        <v>9172</v>
      </c>
      <c r="B5715" s="560">
        <v>41939</v>
      </c>
      <c r="C5715" s="567"/>
    </row>
    <row r="5716" spans="1:3" ht="13.5">
      <c r="A5716" s="559" t="s">
        <v>9173</v>
      </c>
      <c r="B5716" s="560">
        <v>41939</v>
      </c>
      <c r="C5716" s="567"/>
    </row>
    <row r="5717" spans="1:3" ht="13.5">
      <c r="A5717" s="559" t="s">
        <v>9174</v>
      </c>
      <c r="B5717" s="560">
        <v>41939</v>
      </c>
      <c r="C5717" s="567"/>
    </row>
    <row r="5718" spans="1:3" ht="13.5">
      <c r="A5718" s="559" t="s">
        <v>9175</v>
      </c>
      <c r="B5718" s="560">
        <v>41939</v>
      </c>
      <c r="C5718" s="567"/>
    </row>
    <row r="5719" spans="1:3" ht="13.5">
      <c r="A5719" s="559" t="s">
        <v>9176</v>
      </c>
      <c r="B5719" s="560">
        <v>41939</v>
      </c>
      <c r="C5719" s="567"/>
    </row>
    <row r="5720" spans="1:3" ht="13.5">
      <c r="A5720" s="559" t="s">
        <v>9177</v>
      </c>
      <c r="B5720" s="560">
        <v>41939</v>
      </c>
      <c r="C5720" s="567"/>
    </row>
    <row r="5721" spans="1:3" ht="13.5">
      <c r="A5721" s="559" t="s">
        <v>9178</v>
      </c>
      <c r="B5721" s="560">
        <v>41939</v>
      </c>
      <c r="C5721" s="567">
        <v>127</v>
      </c>
    </row>
    <row r="5722" spans="1:3" ht="13.5">
      <c r="A5722" s="559" t="s">
        <v>9179</v>
      </c>
      <c r="B5722" s="560">
        <v>41939</v>
      </c>
      <c r="C5722" s="567"/>
    </row>
    <row r="5723" spans="1:3" ht="13.5">
      <c r="A5723" s="559" t="s">
        <v>9180</v>
      </c>
      <c r="B5723" s="560">
        <v>41939</v>
      </c>
      <c r="C5723" s="567"/>
    </row>
    <row r="5724" spans="1:3" ht="13.5">
      <c r="A5724" s="559" t="s">
        <v>9181</v>
      </c>
      <c r="B5724" s="560">
        <v>41939</v>
      </c>
      <c r="C5724" s="567"/>
    </row>
    <row r="5725" spans="1:3" ht="13.5">
      <c r="A5725" s="559" t="s">
        <v>9182</v>
      </c>
      <c r="B5725" s="560">
        <v>41939</v>
      </c>
      <c r="C5725" s="567"/>
    </row>
    <row r="5726" spans="1:3" ht="13.5">
      <c r="A5726" s="559" t="s">
        <v>9183</v>
      </c>
      <c r="B5726" s="560">
        <v>41939</v>
      </c>
      <c r="C5726" s="567"/>
    </row>
    <row r="5727" spans="1:3" ht="13.5">
      <c r="A5727" s="559" t="s">
        <v>9184</v>
      </c>
      <c r="B5727" s="560">
        <v>41939</v>
      </c>
      <c r="C5727" s="567"/>
    </row>
    <row r="5728" spans="1:3" ht="13.5">
      <c r="A5728" s="559" t="s">
        <v>9185</v>
      </c>
      <c r="B5728" s="560">
        <v>41939</v>
      </c>
      <c r="C5728" s="567"/>
    </row>
    <row r="5729" spans="1:3" ht="13.5">
      <c r="A5729" s="559" t="s">
        <v>9186</v>
      </c>
      <c r="B5729" s="560">
        <v>41939</v>
      </c>
      <c r="C5729" s="567"/>
    </row>
    <row r="5730" spans="1:3" ht="13.5">
      <c r="A5730" s="559" t="s">
        <v>9187</v>
      </c>
      <c r="B5730" s="560">
        <v>41939</v>
      </c>
      <c r="C5730" s="567"/>
    </row>
    <row r="5731" spans="1:3" ht="13.5">
      <c r="A5731" s="559" t="s">
        <v>9188</v>
      </c>
      <c r="B5731" s="560">
        <v>41939</v>
      </c>
      <c r="C5731" s="567"/>
    </row>
    <row r="5732" spans="1:3" ht="13.5">
      <c r="A5732" s="559" t="s">
        <v>9189</v>
      </c>
      <c r="B5732" s="560">
        <v>41939</v>
      </c>
      <c r="C5732" s="567">
        <v>54</v>
      </c>
    </row>
    <row r="5733" spans="1:3" ht="13.5">
      <c r="A5733" s="559" t="s">
        <v>9190</v>
      </c>
      <c r="B5733" s="560">
        <v>41939</v>
      </c>
      <c r="C5733" s="567">
        <v>97</v>
      </c>
    </row>
    <row r="5734" spans="1:3" ht="13.5">
      <c r="A5734" s="559" t="s">
        <v>9191</v>
      </c>
      <c r="B5734" s="560">
        <v>41939</v>
      </c>
      <c r="C5734" s="567"/>
    </row>
    <row r="5735" spans="1:3" ht="13.5">
      <c r="A5735" s="559" t="s">
        <v>9192</v>
      </c>
      <c r="B5735" s="560">
        <v>41939</v>
      </c>
      <c r="C5735" s="567"/>
    </row>
    <row r="5736" spans="1:3" ht="13.5">
      <c r="A5736" s="559" t="s">
        <v>9193</v>
      </c>
      <c r="B5736" s="560">
        <v>41939</v>
      </c>
      <c r="C5736" s="567"/>
    </row>
    <row r="5737" spans="1:3" ht="13.5">
      <c r="A5737" s="559" t="s">
        <v>9194</v>
      </c>
      <c r="B5737" s="560">
        <v>41939</v>
      </c>
      <c r="C5737" s="567"/>
    </row>
    <row r="5738" spans="1:3" ht="13.5">
      <c r="A5738" s="559" t="s">
        <v>9195</v>
      </c>
      <c r="B5738" s="560">
        <v>41939</v>
      </c>
      <c r="C5738" s="567"/>
    </row>
    <row r="5739" spans="1:3" ht="13.5">
      <c r="A5739" s="559" t="s">
        <v>9196</v>
      </c>
      <c r="B5739" s="560">
        <v>41939</v>
      </c>
      <c r="C5739" s="567"/>
    </row>
    <row r="5740" spans="1:3" ht="13.5">
      <c r="A5740" s="559" t="s">
        <v>9197</v>
      </c>
      <c r="B5740" s="560">
        <v>41939</v>
      </c>
      <c r="C5740" s="567"/>
    </row>
    <row r="5741" spans="1:3" ht="13.5">
      <c r="A5741" s="559" t="s">
        <v>9198</v>
      </c>
      <c r="B5741" s="560">
        <v>41939</v>
      </c>
      <c r="C5741" s="567"/>
    </row>
    <row r="5742" spans="1:3" ht="13.5">
      <c r="A5742" s="559" t="s">
        <v>9199</v>
      </c>
      <c r="B5742" s="560">
        <v>41939</v>
      </c>
      <c r="C5742" s="567"/>
    </row>
    <row r="5743" spans="1:3" ht="13.5">
      <c r="A5743" s="559" t="s">
        <v>9200</v>
      </c>
      <c r="B5743" s="560">
        <v>41939</v>
      </c>
      <c r="C5743" s="567">
        <v>22</v>
      </c>
    </row>
    <row r="5744" spans="1:3" ht="13.5">
      <c r="A5744" s="559" t="s">
        <v>9201</v>
      </c>
      <c r="B5744" s="560">
        <v>41939</v>
      </c>
      <c r="C5744" s="567"/>
    </row>
    <row r="5745" spans="1:3" ht="13.5">
      <c r="A5745" s="559" t="s">
        <v>9202</v>
      </c>
      <c r="B5745" s="560">
        <v>41939</v>
      </c>
      <c r="C5745" s="567"/>
    </row>
    <row r="5746" spans="1:3" ht="13.5">
      <c r="A5746" s="559" t="s">
        <v>9203</v>
      </c>
      <c r="B5746" s="560">
        <v>41939</v>
      </c>
      <c r="C5746" s="567"/>
    </row>
    <row r="5747" spans="1:3" ht="13.5">
      <c r="A5747" s="559" t="s">
        <v>9204</v>
      </c>
      <c r="B5747" s="560">
        <v>41939</v>
      </c>
      <c r="C5747" s="567"/>
    </row>
    <row r="5748" spans="1:3" ht="13.5">
      <c r="A5748" s="559" t="s">
        <v>9205</v>
      </c>
      <c r="B5748" s="560">
        <v>41939</v>
      </c>
      <c r="C5748" s="567"/>
    </row>
    <row r="5749" spans="1:3" ht="13.5">
      <c r="A5749" s="559" t="s">
        <v>9206</v>
      </c>
      <c r="B5749" s="560">
        <v>41939</v>
      </c>
      <c r="C5749" s="567"/>
    </row>
    <row r="5750" spans="1:3" ht="13.5">
      <c r="A5750" s="559" t="s">
        <v>9207</v>
      </c>
      <c r="B5750" s="560">
        <v>41939</v>
      </c>
      <c r="C5750" s="567"/>
    </row>
    <row r="5751" spans="1:3" ht="13.5">
      <c r="A5751" s="559" t="s">
        <v>9208</v>
      </c>
      <c r="B5751" s="560">
        <v>41939</v>
      </c>
      <c r="C5751" s="567"/>
    </row>
    <row r="5752" spans="1:3" ht="13.5">
      <c r="A5752" s="559" t="s">
        <v>9209</v>
      </c>
      <c r="B5752" s="560">
        <v>41939</v>
      </c>
      <c r="C5752" s="567"/>
    </row>
    <row r="5753" spans="1:3" ht="13.5">
      <c r="A5753" s="559" t="s">
        <v>9210</v>
      </c>
      <c r="B5753" s="560">
        <v>41939</v>
      </c>
      <c r="C5753" s="567"/>
    </row>
    <row r="5754" spans="1:3" ht="13.5">
      <c r="A5754" s="559" t="s">
        <v>9211</v>
      </c>
      <c r="B5754" s="560">
        <v>41939</v>
      </c>
      <c r="C5754" s="567">
        <v>33</v>
      </c>
    </row>
    <row r="5755" spans="1:3" ht="13.5">
      <c r="A5755" s="559" t="s">
        <v>9212</v>
      </c>
      <c r="B5755" s="560">
        <v>41939</v>
      </c>
      <c r="C5755" s="567"/>
    </row>
    <row r="5756" spans="1:3" ht="13.5">
      <c r="A5756" s="559" t="s">
        <v>9213</v>
      </c>
      <c r="B5756" s="560">
        <v>41939</v>
      </c>
      <c r="C5756" s="567"/>
    </row>
    <row r="5757" spans="1:3" ht="13.5">
      <c r="A5757" s="559" t="s">
        <v>9214</v>
      </c>
      <c r="B5757" s="560">
        <v>41939</v>
      </c>
      <c r="C5757" s="567"/>
    </row>
    <row r="5758" spans="1:3" ht="13.5">
      <c r="A5758" s="559" t="s">
        <v>9215</v>
      </c>
      <c r="B5758" s="560">
        <v>41939</v>
      </c>
      <c r="C5758" s="567"/>
    </row>
    <row r="5759" spans="1:3" ht="13.5">
      <c r="A5759" s="559" t="s">
        <v>9216</v>
      </c>
      <c r="B5759" s="560">
        <v>41939</v>
      </c>
      <c r="C5759" s="567"/>
    </row>
    <row r="5760" spans="1:3" ht="13.5">
      <c r="A5760" s="559" t="s">
        <v>9217</v>
      </c>
      <c r="B5760" s="560">
        <v>41939</v>
      </c>
      <c r="C5760" s="567"/>
    </row>
    <row r="5761" spans="1:3" ht="13.5">
      <c r="A5761" s="559" t="s">
        <v>9218</v>
      </c>
      <c r="B5761" s="560">
        <v>41939</v>
      </c>
      <c r="C5761" s="567"/>
    </row>
    <row r="5762" spans="1:3" ht="13.5">
      <c r="A5762" s="559" t="s">
        <v>9219</v>
      </c>
      <c r="B5762" s="560">
        <v>41939</v>
      </c>
      <c r="C5762" s="567"/>
    </row>
    <row r="5763" spans="1:3" ht="13.5">
      <c r="A5763" s="559" t="s">
        <v>9220</v>
      </c>
      <c r="B5763" s="560">
        <v>41939</v>
      </c>
      <c r="C5763" s="567"/>
    </row>
    <row r="5764" spans="1:3" ht="13.5">
      <c r="A5764" s="559" t="s">
        <v>9221</v>
      </c>
      <c r="B5764" s="560">
        <v>41939</v>
      </c>
      <c r="C5764" s="567"/>
    </row>
    <row r="5765" spans="1:3" ht="13.5">
      <c r="A5765" s="559" t="s">
        <v>9222</v>
      </c>
      <c r="B5765" s="560">
        <v>41939</v>
      </c>
      <c r="C5765" s="567">
        <v>41</v>
      </c>
    </row>
    <row r="5766" spans="1:3" ht="13.5">
      <c r="A5766" s="559" t="s">
        <v>9223</v>
      </c>
      <c r="B5766" s="560">
        <v>41939</v>
      </c>
      <c r="C5766" s="567">
        <v>28</v>
      </c>
    </row>
    <row r="5767" spans="1:3" ht="13.5">
      <c r="A5767" s="559" t="s">
        <v>9224</v>
      </c>
      <c r="B5767" s="560">
        <v>41939</v>
      </c>
      <c r="C5767" s="567"/>
    </row>
    <row r="5768" spans="1:3" ht="13.5">
      <c r="A5768" s="559" t="s">
        <v>9225</v>
      </c>
      <c r="B5768" s="560">
        <v>41939</v>
      </c>
      <c r="C5768" s="567"/>
    </row>
    <row r="5769" spans="1:3" ht="13.5">
      <c r="A5769" s="559" t="s">
        <v>9226</v>
      </c>
      <c r="B5769" s="560">
        <v>41939</v>
      </c>
      <c r="C5769" s="567"/>
    </row>
    <row r="5770" spans="1:3" ht="13.5">
      <c r="A5770" s="559" t="s">
        <v>9227</v>
      </c>
      <c r="B5770" s="560">
        <v>41939</v>
      </c>
      <c r="C5770" s="567"/>
    </row>
    <row r="5771" spans="1:3" ht="13.5">
      <c r="A5771" s="559" t="s">
        <v>9228</v>
      </c>
      <c r="B5771" s="560">
        <v>41939</v>
      </c>
      <c r="C5771" s="567"/>
    </row>
    <row r="5772" spans="1:3" ht="13.5">
      <c r="A5772" s="559" t="s">
        <v>9229</v>
      </c>
      <c r="B5772" s="560">
        <v>41939</v>
      </c>
      <c r="C5772" s="567"/>
    </row>
    <row r="5773" spans="1:3" ht="13.5">
      <c r="A5773" s="559" t="s">
        <v>9230</v>
      </c>
      <c r="B5773" s="560">
        <v>41939</v>
      </c>
      <c r="C5773" s="567"/>
    </row>
    <row r="5774" spans="1:3" ht="13.5">
      <c r="A5774" s="559" t="s">
        <v>9231</v>
      </c>
      <c r="B5774" s="560">
        <v>41939</v>
      </c>
      <c r="C5774" s="567"/>
    </row>
    <row r="5775" spans="1:3" ht="13.5">
      <c r="A5775" s="559" t="s">
        <v>9232</v>
      </c>
      <c r="B5775" s="560">
        <v>41939</v>
      </c>
      <c r="C5775" s="567"/>
    </row>
    <row r="5776" spans="1:3" ht="13.5">
      <c r="A5776" s="559" t="s">
        <v>9233</v>
      </c>
      <c r="B5776" s="560">
        <v>41939</v>
      </c>
      <c r="C5776" s="567">
        <v>21</v>
      </c>
    </row>
    <row r="5777" spans="1:3" ht="13.5">
      <c r="A5777" s="559" t="s">
        <v>9234</v>
      </c>
      <c r="B5777" s="560">
        <v>41939</v>
      </c>
      <c r="C5777" s="567">
        <v>15</v>
      </c>
    </row>
    <row r="5778" spans="1:3" ht="13.5">
      <c r="A5778" s="559" t="s">
        <v>9235</v>
      </c>
      <c r="B5778" s="560">
        <v>41939</v>
      </c>
      <c r="C5778" s="567"/>
    </row>
    <row r="5779" spans="1:3" ht="13.5">
      <c r="A5779" s="559" t="s">
        <v>9236</v>
      </c>
      <c r="B5779" s="560">
        <v>41939</v>
      </c>
      <c r="C5779" s="567"/>
    </row>
    <row r="5780" spans="1:3" ht="13.5">
      <c r="A5780" s="559" t="s">
        <v>9237</v>
      </c>
      <c r="B5780" s="560">
        <v>41939</v>
      </c>
      <c r="C5780" s="567"/>
    </row>
    <row r="5781" spans="1:3" ht="13.5">
      <c r="A5781" s="559" t="s">
        <v>9238</v>
      </c>
      <c r="B5781" s="560">
        <v>41939</v>
      </c>
      <c r="C5781" s="567"/>
    </row>
    <row r="5782" spans="1:3" ht="13.5">
      <c r="A5782" s="559" t="s">
        <v>9239</v>
      </c>
      <c r="B5782" s="560">
        <v>41939</v>
      </c>
      <c r="C5782" s="567"/>
    </row>
    <row r="5783" spans="1:3" ht="13.5">
      <c r="A5783" s="559" t="s">
        <v>9240</v>
      </c>
      <c r="B5783" s="560">
        <v>41939</v>
      </c>
      <c r="C5783" s="567"/>
    </row>
    <row r="5784" spans="1:3" ht="13.5">
      <c r="A5784" s="559" t="s">
        <v>9241</v>
      </c>
      <c r="B5784" s="560">
        <v>41939</v>
      </c>
      <c r="C5784" s="567"/>
    </row>
    <row r="5785" spans="1:3" ht="13.5">
      <c r="A5785" s="559" t="s">
        <v>9242</v>
      </c>
      <c r="B5785" s="560">
        <v>41939</v>
      </c>
      <c r="C5785" s="567"/>
    </row>
    <row r="5786" spans="1:3" ht="13.5">
      <c r="A5786" s="559" t="s">
        <v>9243</v>
      </c>
      <c r="B5786" s="560">
        <v>41939</v>
      </c>
      <c r="C5786" s="567"/>
    </row>
    <row r="5787" spans="1:3" ht="13.5">
      <c r="A5787" s="559" t="s">
        <v>9244</v>
      </c>
      <c r="B5787" s="560">
        <v>41939</v>
      </c>
      <c r="C5787" s="567"/>
    </row>
    <row r="5788" spans="1:3" ht="13.5">
      <c r="A5788" s="559" t="s">
        <v>9245</v>
      </c>
      <c r="B5788" s="560">
        <v>41939</v>
      </c>
      <c r="C5788" s="567">
        <v>21</v>
      </c>
    </row>
    <row r="5789" spans="1:3" ht="13.5">
      <c r="A5789" s="559" t="s">
        <v>9246</v>
      </c>
      <c r="B5789" s="560">
        <v>41939</v>
      </c>
      <c r="C5789" s="567"/>
    </row>
    <row r="5790" spans="1:3" ht="13.5">
      <c r="A5790" s="559" t="s">
        <v>9247</v>
      </c>
      <c r="B5790" s="560">
        <v>41939</v>
      </c>
      <c r="C5790" s="567"/>
    </row>
    <row r="5791" spans="1:3" ht="13.5">
      <c r="A5791" s="559" t="s">
        <v>7453</v>
      </c>
      <c r="B5791" s="560">
        <v>41940</v>
      </c>
      <c r="C5791" s="567"/>
    </row>
    <row r="5792" spans="1:3" ht="13.5">
      <c r="A5792" s="559" t="s">
        <v>7454</v>
      </c>
      <c r="B5792" s="560">
        <v>41940</v>
      </c>
      <c r="C5792" s="567">
        <v>404</v>
      </c>
    </row>
    <row r="5793" spans="1:3" ht="13.5">
      <c r="A5793" s="559" t="s">
        <v>7455</v>
      </c>
      <c r="B5793" s="560">
        <v>41940</v>
      </c>
      <c r="C5793" s="567"/>
    </row>
    <row r="5794" spans="1:3" ht="13.5">
      <c r="A5794" s="559" t="s">
        <v>7456</v>
      </c>
      <c r="B5794" s="560">
        <v>41940</v>
      </c>
      <c r="C5794" s="567"/>
    </row>
    <row r="5795" spans="1:3" ht="13.5">
      <c r="A5795" s="559" t="s">
        <v>7457</v>
      </c>
      <c r="B5795" s="560">
        <v>41940</v>
      </c>
      <c r="C5795" s="567"/>
    </row>
    <row r="5796" spans="1:3" ht="13.5">
      <c r="A5796" s="559" t="s">
        <v>7458</v>
      </c>
      <c r="B5796" s="560">
        <v>41940</v>
      </c>
      <c r="C5796" s="567"/>
    </row>
    <row r="5797" spans="1:3" ht="13.5">
      <c r="A5797" s="559" t="s">
        <v>7459</v>
      </c>
      <c r="B5797" s="560">
        <v>41940</v>
      </c>
      <c r="C5797" s="567"/>
    </row>
    <row r="5798" spans="1:3" ht="13.5">
      <c r="A5798" s="559" t="s">
        <v>7460</v>
      </c>
      <c r="B5798" s="560">
        <v>41940</v>
      </c>
      <c r="C5798" s="567"/>
    </row>
    <row r="5799" spans="1:3" ht="13.5">
      <c r="A5799" s="559" t="s">
        <v>7461</v>
      </c>
      <c r="B5799" s="560">
        <v>41940</v>
      </c>
      <c r="C5799" s="567"/>
    </row>
    <row r="5800" spans="1:3" ht="13.5">
      <c r="A5800" s="559" t="s">
        <v>7462</v>
      </c>
      <c r="B5800" s="560">
        <v>41940</v>
      </c>
      <c r="C5800" s="567"/>
    </row>
    <row r="5801" spans="1:3" ht="13.5">
      <c r="A5801" s="559" t="s">
        <v>7463</v>
      </c>
      <c r="B5801" s="560">
        <v>41940</v>
      </c>
      <c r="C5801" s="567"/>
    </row>
    <row r="5802" spans="1:3" ht="13.5">
      <c r="A5802" s="559" t="s">
        <v>7464</v>
      </c>
      <c r="B5802" s="560">
        <v>41940</v>
      </c>
      <c r="C5802" s="567"/>
    </row>
    <row r="5803" spans="1:3" ht="13.5">
      <c r="A5803" s="559" t="s">
        <v>7465</v>
      </c>
      <c r="B5803" s="560">
        <v>41940</v>
      </c>
      <c r="C5803" s="567"/>
    </row>
    <row r="5804" spans="1:3" ht="13.5">
      <c r="A5804" s="559" t="s">
        <v>7466</v>
      </c>
      <c r="B5804" s="560">
        <v>41940</v>
      </c>
      <c r="C5804" s="567"/>
    </row>
    <row r="5805" spans="1:3" ht="13.5">
      <c r="A5805" s="559" t="s">
        <v>7467</v>
      </c>
      <c r="B5805" s="560">
        <v>41940</v>
      </c>
      <c r="C5805" s="567">
        <v>45</v>
      </c>
    </row>
    <row r="5806" spans="1:3" ht="13.5">
      <c r="A5806" s="559" t="s">
        <v>7468</v>
      </c>
      <c r="B5806" s="560">
        <v>41940</v>
      </c>
      <c r="C5806" s="567"/>
    </row>
    <row r="5807" spans="1:3" ht="13.5">
      <c r="A5807" s="559" t="s">
        <v>7469</v>
      </c>
      <c r="B5807" s="560">
        <v>41940</v>
      </c>
      <c r="C5807" s="567"/>
    </row>
    <row r="5808" spans="1:3" ht="13.5">
      <c r="A5808" s="559" t="s">
        <v>7470</v>
      </c>
      <c r="B5808" s="560">
        <v>41940</v>
      </c>
      <c r="C5808" s="567"/>
    </row>
    <row r="5809" spans="1:3" ht="13.5">
      <c r="A5809" s="559" t="s">
        <v>7471</v>
      </c>
      <c r="B5809" s="560">
        <v>41940</v>
      </c>
      <c r="C5809" s="567"/>
    </row>
    <row r="5810" spans="1:3" ht="13.5">
      <c r="A5810" s="559" t="s">
        <v>7472</v>
      </c>
      <c r="B5810" s="560">
        <v>41940</v>
      </c>
      <c r="C5810" s="567"/>
    </row>
    <row r="5811" spans="1:3" ht="13.5">
      <c r="A5811" s="559" t="s">
        <v>7473</v>
      </c>
      <c r="B5811" s="560">
        <v>41940</v>
      </c>
      <c r="C5811" s="567"/>
    </row>
    <row r="5812" spans="1:3" ht="13.5">
      <c r="A5812" s="559" t="s">
        <v>7474</v>
      </c>
      <c r="B5812" s="560">
        <v>41940</v>
      </c>
      <c r="C5812" s="567"/>
    </row>
    <row r="5813" spans="1:3" ht="13.5">
      <c r="A5813" s="559" t="s">
        <v>7475</v>
      </c>
      <c r="B5813" s="560">
        <v>41940</v>
      </c>
      <c r="C5813" s="567"/>
    </row>
    <row r="5814" spans="1:3" ht="13.5">
      <c r="A5814" s="559" t="s">
        <v>7476</v>
      </c>
      <c r="B5814" s="560">
        <v>41940</v>
      </c>
      <c r="C5814" s="567"/>
    </row>
    <row r="5815" spans="1:3" ht="13.5">
      <c r="A5815" s="559" t="s">
        <v>7477</v>
      </c>
      <c r="B5815" s="560">
        <v>41940</v>
      </c>
      <c r="C5815" s="567">
        <v>100</v>
      </c>
    </row>
    <row r="5816" spans="1:3" ht="13.5">
      <c r="A5816" s="559" t="s">
        <v>7478</v>
      </c>
      <c r="B5816" s="560">
        <v>41940</v>
      </c>
      <c r="C5816" s="567"/>
    </row>
    <row r="5817" spans="1:3" ht="13.5">
      <c r="A5817" s="559" t="s">
        <v>7479</v>
      </c>
      <c r="B5817" s="560">
        <v>41940</v>
      </c>
      <c r="C5817" s="567"/>
    </row>
    <row r="5818" spans="1:3" ht="13.5">
      <c r="A5818" s="559" t="s">
        <v>7480</v>
      </c>
      <c r="B5818" s="560">
        <v>41940</v>
      </c>
      <c r="C5818" s="567"/>
    </row>
    <row r="5819" spans="1:3" ht="13.5">
      <c r="A5819" s="559" t="s">
        <v>7481</v>
      </c>
      <c r="B5819" s="560">
        <v>41940</v>
      </c>
      <c r="C5819" s="567"/>
    </row>
    <row r="5820" spans="1:3" ht="13.5">
      <c r="A5820" s="559" t="s">
        <v>7482</v>
      </c>
      <c r="B5820" s="560">
        <v>41940</v>
      </c>
      <c r="C5820" s="567"/>
    </row>
    <row r="5821" spans="1:3" ht="13.5">
      <c r="A5821" s="559" t="s">
        <v>7483</v>
      </c>
      <c r="B5821" s="560">
        <v>41940</v>
      </c>
      <c r="C5821" s="567"/>
    </row>
    <row r="5822" spans="1:3" ht="13.5">
      <c r="A5822" s="559" t="s">
        <v>7484</v>
      </c>
      <c r="B5822" s="560">
        <v>41940</v>
      </c>
      <c r="C5822" s="567"/>
    </row>
    <row r="5823" spans="1:3" ht="13.5">
      <c r="A5823" s="559" t="s">
        <v>7485</v>
      </c>
      <c r="B5823" s="560">
        <v>41940</v>
      </c>
      <c r="C5823" s="567"/>
    </row>
    <row r="5824" spans="1:3" ht="13.5">
      <c r="A5824" s="559" t="s">
        <v>7486</v>
      </c>
      <c r="B5824" s="560">
        <v>41940</v>
      </c>
      <c r="C5824" s="567"/>
    </row>
    <row r="5825" spans="1:3" ht="13.5">
      <c r="A5825" s="559" t="s">
        <v>7487</v>
      </c>
      <c r="B5825" s="560">
        <v>41940</v>
      </c>
      <c r="C5825" s="567">
        <v>252</v>
      </c>
    </row>
    <row r="5826" spans="1:3" ht="13.5">
      <c r="A5826" s="559" t="s">
        <v>7488</v>
      </c>
      <c r="B5826" s="560">
        <v>41940</v>
      </c>
      <c r="C5826" s="567">
        <v>95</v>
      </c>
    </row>
    <row r="5827" spans="1:3" ht="13.5">
      <c r="A5827" s="559" t="s">
        <v>7489</v>
      </c>
      <c r="B5827" s="560">
        <v>41940</v>
      </c>
      <c r="C5827" s="567">
        <v>54</v>
      </c>
    </row>
    <row r="5828" spans="1:3" ht="13.5">
      <c r="A5828" s="559" t="s">
        <v>7490</v>
      </c>
      <c r="B5828" s="560">
        <v>41940</v>
      </c>
      <c r="C5828" s="567"/>
    </row>
    <row r="5829" spans="1:3" ht="13.5">
      <c r="A5829" s="559" t="s">
        <v>7491</v>
      </c>
      <c r="B5829" s="560">
        <v>41940</v>
      </c>
      <c r="C5829" s="567"/>
    </row>
    <row r="5830" spans="1:3" ht="13.5">
      <c r="A5830" s="559" t="s">
        <v>7492</v>
      </c>
      <c r="B5830" s="560">
        <v>41940</v>
      </c>
      <c r="C5830" s="567"/>
    </row>
    <row r="5831" spans="1:3" ht="13.5">
      <c r="A5831" s="559" t="s">
        <v>7493</v>
      </c>
      <c r="B5831" s="560">
        <v>41940</v>
      </c>
      <c r="C5831" s="567"/>
    </row>
    <row r="5832" spans="1:3" ht="13.5">
      <c r="A5832" s="559" t="s">
        <v>7494</v>
      </c>
      <c r="B5832" s="560">
        <v>41940</v>
      </c>
      <c r="C5832" s="567"/>
    </row>
    <row r="5833" spans="1:3" ht="13.5">
      <c r="A5833" s="559" t="s">
        <v>7495</v>
      </c>
      <c r="B5833" s="560">
        <v>41940</v>
      </c>
      <c r="C5833" s="567"/>
    </row>
    <row r="5834" spans="1:3" ht="13.5">
      <c r="A5834" s="559" t="s">
        <v>7496</v>
      </c>
      <c r="B5834" s="560">
        <v>41940</v>
      </c>
      <c r="C5834" s="567"/>
    </row>
    <row r="5835" spans="1:3" ht="13.5">
      <c r="A5835" s="559" t="s">
        <v>7497</v>
      </c>
      <c r="B5835" s="560">
        <v>41940</v>
      </c>
      <c r="C5835" s="567"/>
    </row>
    <row r="5836" spans="1:3" ht="13.5">
      <c r="A5836" s="559" t="s">
        <v>7498</v>
      </c>
      <c r="B5836" s="560">
        <v>41940</v>
      </c>
      <c r="C5836" s="567"/>
    </row>
    <row r="5837" spans="1:3" ht="13.5">
      <c r="A5837" s="559" t="s">
        <v>7499</v>
      </c>
      <c r="B5837" s="560">
        <v>41940</v>
      </c>
      <c r="C5837" s="567">
        <v>64</v>
      </c>
    </row>
    <row r="5838" spans="1:3" ht="13.5">
      <c r="A5838" s="559" t="s">
        <v>7500</v>
      </c>
      <c r="B5838" s="560">
        <v>41940</v>
      </c>
      <c r="C5838" s="567">
        <v>100</v>
      </c>
    </row>
    <row r="5839" spans="1:3" ht="13.5">
      <c r="A5839" s="559" t="s">
        <v>7501</v>
      </c>
      <c r="B5839" s="560">
        <v>41940</v>
      </c>
      <c r="C5839" s="567"/>
    </row>
    <row r="5840" spans="1:3" ht="13.5">
      <c r="A5840" s="559" t="s">
        <v>7502</v>
      </c>
      <c r="B5840" s="560">
        <v>41940</v>
      </c>
      <c r="C5840" s="567"/>
    </row>
    <row r="5841" spans="1:3" ht="13.5">
      <c r="A5841" s="559" t="s">
        <v>7503</v>
      </c>
      <c r="B5841" s="560">
        <v>41940</v>
      </c>
      <c r="C5841" s="567"/>
    </row>
    <row r="5842" spans="1:3" ht="13.5">
      <c r="A5842" s="559" t="s">
        <v>7504</v>
      </c>
      <c r="B5842" s="560">
        <v>41940</v>
      </c>
      <c r="C5842" s="567"/>
    </row>
    <row r="5843" spans="1:3" ht="13.5">
      <c r="A5843" s="559" t="s">
        <v>7505</v>
      </c>
      <c r="B5843" s="560">
        <v>41940</v>
      </c>
      <c r="C5843" s="567"/>
    </row>
    <row r="5844" spans="1:3" ht="13.5">
      <c r="A5844" s="559" t="s">
        <v>7506</v>
      </c>
      <c r="B5844" s="560">
        <v>41940</v>
      </c>
      <c r="C5844" s="567"/>
    </row>
    <row r="5845" spans="1:3" ht="13.5">
      <c r="A5845" s="559" t="s">
        <v>7507</v>
      </c>
      <c r="B5845" s="560">
        <v>41940</v>
      </c>
      <c r="C5845" s="567"/>
    </row>
    <row r="5846" spans="1:3" ht="13.5">
      <c r="A5846" s="559" t="s">
        <v>7508</v>
      </c>
      <c r="B5846" s="560">
        <v>41941</v>
      </c>
      <c r="C5846" s="567"/>
    </row>
    <row r="5847" spans="1:3" ht="13.5">
      <c r="A5847" s="559" t="s">
        <v>7509</v>
      </c>
      <c r="B5847" s="560">
        <v>41941</v>
      </c>
      <c r="C5847" s="567">
        <v>26</v>
      </c>
    </row>
    <row r="5848" spans="1:3" ht="13.5">
      <c r="A5848" s="559" t="s">
        <v>7510</v>
      </c>
      <c r="B5848" s="560">
        <v>41941</v>
      </c>
      <c r="C5848" s="567">
        <v>11</v>
      </c>
    </row>
    <row r="5849" spans="1:3" ht="13.5">
      <c r="A5849" s="559" t="s">
        <v>7511</v>
      </c>
      <c r="B5849" s="560">
        <v>41941</v>
      </c>
      <c r="C5849" s="567"/>
    </row>
    <row r="5850" spans="1:3" ht="13.5">
      <c r="A5850" s="559" t="s">
        <v>7512</v>
      </c>
      <c r="B5850" s="560">
        <v>41941</v>
      </c>
      <c r="C5850" s="567"/>
    </row>
    <row r="5851" spans="1:3" ht="13.5">
      <c r="A5851" s="559" t="s">
        <v>7513</v>
      </c>
      <c r="B5851" s="560">
        <v>41941</v>
      </c>
      <c r="C5851" s="567"/>
    </row>
    <row r="5852" spans="1:3" ht="13.5">
      <c r="A5852" s="559" t="s">
        <v>7514</v>
      </c>
      <c r="B5852" s="560">
        <v>41941</v>
      </c>
      <c r="C5852" s="567"/>
    </row>
    <row r="5853" spans="1:3" ht="13.5">
      <c r="A5853" s="559" t="s">
        <v>7515</v>
      </c>
      <c r="B5853" s="560">
        <v>41941</v>
      </c>
      <c r="C5853" s="567"/>
    </row>
    <row r="5854" spans="1:3" ht="13.5">
      <c r="A5854" s="559" t="s">
        <v>7516</v>
      </c>
      <c r="B5854" s="560">
        <v>41941</v>
      </c>
      <c r="C5854" s="567"/>
    </row>
    <row r="5855" spans="1:3" ht="13.5">
      <c r="A5855" s="559" t="s">
        <v>7517</v>
      </c>
      <c r="B5855" s="560">
        <v>41941</v>
      </c>
      <c r="C5855" s="567"/>
    </row>
    <row r="5856" spans="1:3" ht="13.5">
      <c r="A5856" s="559" t="s">
        <v>7518</v>
      </c>
      <c r="B5856" s="560">
        <v>41941</v>
      </c>
      <c r="C5856" s="567"/>
    </row>
    <row r="5857" spans="1:3" ht="13.5">
      <c r="A5857" s="559" t="s">
        <v>7519</v>
      </c>
      <c r="B5857" s="560">
        <v>41941</v>
      </c>
      <c r="C5857" s="567"/>
    </row>
    <row r="5858" spans="1:3" ht="13.5">
      <c r="A5858" s="559" t="s">
        <v>7520</v>
      </c>
      <c r="B5858" s="560">
        <v>41941</v>
      </c>
      <c r="C5858" s="567">
        <v>31</v>
      </c>
    </row>
    <row r="5859" spans="1:3" ht="13.5">
      <c r="A5859" s="559" t="s">
        <v>7521</v>
      </c>
      <c r="B5859" s="560">
        <v>41941</v>
      </c>
      <c r="C5859" s="567">
        <v>11</v>
      </c>
    </row>
    <row r="5860" spans="1:3" ht="13.5">
      <c r="A5860" s="559" t="s">
        <v>7522</v>
      </c>
      <c r="B5860" s="560">
        <v>41941</v>
      </c>
      <c r="C5860" s="567">
        <v>6</v>
      </c>
    </row>
    <row r="5861" spans="1:3" ht="13.5">
      <c r="A5861" s="559" t="s">
        <v>7523</v>
      </c>
      <c r="B5861" s="560">
        <v>41941</v>
      </c>
      <c r="C5861" s="567"/>
    </row>
    <row r="5862" spans="1:3" ht="13.5">
      <c r="A5862" s="559" t="s">
        <v>7524</v>
      </c>
      <c r="B5862" s="560">
        <v>41941</v>
      </c>
      <c r="C5862" s="567"/>
    </row>
    <row r="5863" spans="1:3" ht="13.5">
      <c r="A5863" s="559" t="s">
        <v>7525</v>
      </c>
      <c r="B5863" s="560">
        <v>41941</v>
      </c>
      <c r="C5863" s="567"/>
    </row>
    <row r="5864" spans="1:3" ht="13.5">
      <c r="A5864" s="559" t="s">
        <v>7526</v>
      </c>
      <c r="B5864" s="560">
        <v>41941</v>
      </c>
      <c r="C5864" s="567"/>
    </row>
    <row r="5865" spans="1:3" ht="13.5">
      <c r="A5865" s="559" t="s">
        <v>7527</v>
      </c>
      <c r="B5865" s="560">
        <v>41941</v>
      </c>
      <c r="C5865" s="567"/>
    </row>
    <row r="5866" spans="1:3" ht="13.5">
      <c r="A5866" s="559" t="s">
        <v>7528</v>
      </c>
      <c r="B5866" s="560">
        <v>41941</v>
      </c>
      <c r="C5866" s="567"/>
    </row>
    <row r="5867" spans="1:3" ht="13.5">
      <c r="A5867" s="559" t="s">
        <v>7529</v>
      </c>
      <c r="B5867" s="560">
        <v>41941</v>
      </c>
      <c r="C5867" s="567"/>
    </row>
    <row r="5868" spans="1:3" ht="13.5">
      <c r="A5868" s="559" t="s">
        <v>7530</v>
      </c>
      <c r="B5868" s="560">
        <v>41941</v>
      </c>
      <c r="C5868" s="567">
        <v>35</v>
      </c>
    </row>
    <row r="5869" spans="1:3" ht="13.5">
      <c r="A5869" s="559" t="s">
        <v>7531</v>
      </c>
      <c r="B5869" s="560">
        <v>41941</v>
      </c>
      <c r="C5869" s="567">
        <v>197</v>
      </c>
    </row>
    <row r="5870" spans="1:3" ht="13.5">
      <c r="A5870" s="559" t="s">
        <v>7532</v>
      </c>
      <c r="B5870" s="560">
        <v>41941</v>
      </c>
      <c r="C5870" s="567"/>
    </row>
    <row r="5871" spans="1:3" ht="13.5">
      <c r="A5871" s="559" t="s">
        <v>7533</v>
      </c>
      <c r="B5871" s="560">
        <v>41941</v>
      </c>
      <c r="C5871" s="567"/>
    </row>
    <row r="5872" spans="1:3" ht="13.5">
      <c r="A5872" s="559" t="s">
        <v>7534</v>
      </c>
      <c r="B5872" s="560">
        <v>41941</v>
      </c>
      <c r="C5872" s="567"/>
    </row>
    <row r="5873" spans="1:3" ht="13.5">
      <c r="A5873" s="559" t="s">
        <v>7535</v>
      </c>
      <c r="B5873" s="560">
        <v>41941</v>
      </c>
      <c r="C5873" s="567"/>
    </row>
    <row r="5874" spans="1:3" ht="13.5">
      <c r="A5874" s="559" t="s">
        <v>7536</v>
      </c>
      <c r="B5874" s="560">
        <v>41941</v>
      </c>
      <c r="C5874" s="567"/>
    </row>
    <row r="5875" spans="1:3" ht="13.5">
      <c r="A5875" s="559" t="s">
        <v>7537</v>
      </c>
      <c r="B5875" s="560">
        <v>41941</v>
      </c>
      <c r="C5875" s="567"/>
    </row>
    <row r="5876" spans="1:3" ht="13.5">
      <c r="A5876" s="559" t="s">
        <v>7538</v>
      </c>
      <c r="B5876" s="560">
        <v>41941</v>
      </c>
      <c r="C5876" s="567"/>
    </row>
    <row r="5877" spans="1:3" ht="13.5">
      <c r="A5877" s="559" t="s">
        <v>7539</v>
      </c>
      <c r="B5877" s="560">
        <v>41941</v>
      </c>
      <c r="C5877" s="567"/>
    </row>
    <row r="5878" spans="1:3" ht="13.5">
      <c r="A5878" s="559" t="s">
        <v>7540</v>
      </c>
      <c r="B5878" s="560">
        <v>41941</v>
      </c>
      <c r="C5878" s="567"/>
    </row>
    <row r="5879" spans="1:3" ht="13.5">
      <c r="A5879" s="559" t="s">
        <v>7541</v>
      </c>
      <c r="B5879" s="560">
        <v>41941</v>
      </c>
      <c r="C5879" s="567">
        <v>86</v>
      </c>
    </row>
    <row r="5880" spans="1:3" ht="13.5">
      <c r="A5880" s="559" t="s">
        <v>7542</v>
      </c>
      <c r="B5880" s="560">
        <v>41941</v>
      </c>
      <c r="C5880" s="567">
        <v>200</v>
      </c>
    </row>
    <row r="5881" spans="1:3" ht="13.5">
      <c r="A5881" s="559" t="s">
        <v>7543</v>
      </c>
      <c r="B5881" s="560">
        <v>41941</v>
      </c>
      <c r="C5881" s="567"/>
    </row>
    <row r="5882" spans="1:3" ht="13.5">
      <c r="A5882" s="559" t="s">
        <v>7544</v>
      </c>
      <c r="B5882" s="560">
        <v>41941</v>
      </c>
      <c r="C5882" s="567"/>
    </row>
    <row r="5883" spans="1:3" ht="13.5">
      <c r="A5883" s="559" t="s">
        <v>7545</v>
      </c>
      <c r="B5883" s="560">
        <v>41941</v>
      </c>
      <c r="C5883" s="567"/>
    </row>
    <row r="5884" spans="1:3" ht="13.5">
      <c r="A5884" s="559" t="s">
        <v>7546</v>
      </c>
      <c r="B5884" s="560">
        <v>41941</v>
      </c>
      <c r="C5884" s="567"/>
    </row>
    <row r="5885" spans="1:3" ht="13.5">
      <c r="A5885" s="559" t="s">
        <v>7547</v>
      </c>
      <c r="B5885" s="560">
        <v>41941</v>
      </c>
      <c r="C5885" s="567"/>
    </row>
    <row r="5886" spans="1:3" ht="13.5">
      <c r="A5886" s="559" t="s">
        <v>7548</v>
      </c>
      <c r="B5886" s="560">
        <v>41941</v>
      </c>
      <c r="C5886" s="567"/>
    </row>
    <row r="5887" spans="1:3" ht="13.5">
      <c r="A5887" s="559" t="s">
        <v>7549</v>
      </c>
      <c r="B5887" s="560">
        <v>41941</v>
      </c>
      <c r="C5887" s="567"/>
    </row>
    <row r="5888" spans="1:3" ht="13.5">
      <c r="A5888" s="559" t="s">
        <v>7550</v>
      </c>
      <c r="B5888" s="560">
        <v>41941</v>
      </c>
      <c r="C5888" s="567"/>
    </row>
    <row r="5889" spans="1:3" ht="13.5">
      <c r="A5889" s="559" t="s">
        <v>7551</v>
      </c>
      <c r="B5889" s="560">
        <v>41941</v>
      </c>
      <c r="C5889" s="567"/>
    </row>
    <row r="5890" spans="1:3" ht="13.5">
      <c r="A5890" s="559" t="s">
        <v>7552</v>
      </c>
      <c r="B5890" s="560">
        <v>41941</v>
      </c>
      <c r="C5890" s="567">
        <v>51</v>
      </c>
    </row>
    <row r="5891" spans="1:3" ht="13.5">
      <c r="A5891" s="559" t="s">
        <v>7553</v>
      </c>
      <c r="B5891" s="560">
        <v>41941</v>
      </c>
      <c r="C5891" s="567">
        <v>199</v>
      </c>
    </row>
    <row r="5892" spans="1:3" ht="13.5">
      <c r="A5892" s="559" t="s">
        <v>7554</v>
      </c>
      <c r="B5892" s="560">
        <v>41941</v>
      </c>
      <c r="C5892" s="567"/>
    </row>
    <row r="5893" spans="1:3" ht="13.5">
      <c r="A5893" s="559" t="s">
        <v>7555</v>
      </c>
      <c r="B5893" s="560">
        <v>41941</v>
      </c>
      <c r="C5893" s="567"/>
    </row>
    <row r="5894" spans="1:3" ht="13.5">
      <c r="A5894" s="559" t="s">
        <v>7556</v>
      </c>
      <c r="B5894" s="560">
        <v>41941</v>
      </c>
      <c r="C5894" s="567"/>
    </row>
    <row r="5895" spans="1:3" ht="13.5">
      <c r="A5895" s="559" t="s">
        <v>7557</v>
      </c>
      <c r="B5895" s="560">
        <v>41941</v>
      </c>
      <c r="C5895" s="567"/>
    </row>
    <row r="5896" spans="1:3" ht="13.5">
      <c r="A5896" s="559" t="s">
        <v>7558</v>
      </c>
      <c r="B5896" s="560">
        <v>41941</v>
      </c>
      <c r="C5896" s="567"/>
    </row>
    <row r="5897" spans="1:3" ht="13.5">
      <c r="A5897" s="559" t="s">
        <v>7559</v>
      </c>
      <c r="B5897" s="560">
        <v>41941</v>
      </c>
      <c r="C5897" s="567"/>
    </row>
    <row r="5898" spans="1:3" ht="13.5">
      <c r="A5898" s="559" t="s">
        <v>7560</v>
      </c>
      <c r="B5898" s="560">
        <v>41941</v>
      </c>
      <c r="C5898" s="567"/>
    </row>
    <row r="5899" spans="1:3" ht="13.5">
      <c r="A5899" s="559" t="s">
        <v>7561</v>
      </c>
      <c r="B5899" s="560">
        <v>41941</v>
      </c>
      <c r="C5899" s="567"/>
    </row>
    <row r="5900" spans="1:3" ht="13.5">
      <c r="A5900" s="559" t="s">
        <v>7562</v>
      </c>
      <c r="B5900" s="560">
        <v>41941</v>
      </c>
      <c r="C5900" s="567"/>
    </row>
    <row r="5901" spans="1:3" ht="13.5">
      <c r="A5901" s="559" t="s">
        <v>7563</v>
      </c>
      <c r="B5901" s="560">
        <v>41941</v>
      </c>
      <c r="C5901" s="567">
        <v>200</v>
      </c>
    </row>
    <row r="5902" spans="1:3" ht="13.5">
      <c r="A5902" s="559" t="s">
        <v>7564</v>
      </c>
      <c r="B5902" s="560">
        <v>41941</v>
      </c>
      <c r="C5902" s="567"/>
    </row>
    <row r="5903" spans="1:3" ht="13.5">
      <c r="A5903" s="559" t="s">
        <v>7565</v>
      </c>
      <c r="B5903" s="560">
        <v>41941</v>
      </c>
      <c r="C5903" s="567"/>
    </row>
    <row r="5904" spans="1:3" ht="13.5">
      <c r="A5904" s="559" t="s">
        <v>7566</v>
      </c>
      <c r="B5904" s="560">
        <v>41941</v>
      </c>
      <c r="C5904" s="567"/>
    </row>
    <row r="5905" spans="1:3" ht="13.5">
      <c r="A5905" s="559" t="s">
        <v>7567</v>
      </c>
      <c r="B5905" s="560">
        <v>41941</v>
      </c>
      <c r="C5905" s="567"/>
    </row>
    <row r="5906" spans="1:3" ht="13.5">
      <c r="A5906" s="559" t="s">
        <v>7568</v>
      </c>
      <c r="B5906" s="560">
        <v>41941</v>
      </c>
      <c r="C5906" s="567"/>
    </row>
    <row r="5907" spans="1:3" ht="13.5">
      <c r="A5907" s="559" t="s">
        <v>7569</v>
      </c>
      <c r="B5907" s="560">
        <v>41941</v>
      </c>
      <c r="C5907" s="567"/>
    </row>
    <row r="5908" spans="1:3" ht="13.5">
      <c r="A5908" s="559" t="s">
        <v>7570</v>
      </c>
      <c r="B5908" s="560">
        <v>41941</v>
      </c>
      <c r="C5908" s="567"/>
    </row>
    <row r="5909" spans="1:3" ht="13.5">
      <c r="A5909" s="559" t="s">
        <v>7571</v>
      </c>
      <c r="B5909" s="560">
        <v>41941</v>
      </c>
      <c r="C5909" s="567"/>
    </row>
    <row r="5910" spans="1:3" ht="13.5">
      <c r="A5910" s="559" t="s">
        <v>7572</v>
      </c>
      <c r="B5910" s="560">
        <v>41941</v>
      </c>
      <c r="C5910" s="567"/>
    </row>
    <row r="5911" spans="1:3" ht="13.5">
      <c r="A5911" s="559" t="s">
        <v>7573</v>
      </c>
      <c r="B5911" s="560">
        <v>41941</v>
      </c>
      <c r="C5911" s="567"/>
    </row>
    <row r="5912" spans="1:3" ht="13.5">
      <c r="A5912" s="559" t="s">
        <v>7574</v>
      </c>
      <c r="B5912" s="560">
        <v>41941</v>
      </c>
      <c r="C5912" s="567">
        <v>200</v>
      </c>
    </row>
    <row r="5913" spans="1:3" ht="13.5">
      <c r="A5913" s="559" t="s">
        <v>7575</v>
      </c>
      <c r="B5913" s="560">
        <v>41941</v>
      </c>
      <c r="C5913" s="567"/>
    </row>
    <row r="5914" spans="1:3" ht="13.5">
      <c r="A5914" s="559" t="s">
        <v>7576</v>
      </c>
      <c r="B5914" s="560">
        <v>41941</v>
      </c>
      <c r="C5914" s="567"/>
    </row>
    <row r="5915" spans="1:3" ht="13.5">
      <c r="A5915" s="559" t="s">
        <v>7577</v>
      </c>
      <c r="B5915" s="560">
        <v>41941</v>
      </c>
      <c r="C5915" s="567"/>
    </row>
    <row r="5916" spans="1:3" ht="13.5">
      <c r="A5916" s="559" t="s">
        <v>7578</v>
      </c>
      <c r="B5916" s="560">
        <v>41941</v>
      </c>
      <c r="C5916" s="567"/>
    </row>
    <row r="5917" spans="1:3" ht="13.5">
      <c r="A5917" s="559" t="s">
        <v>7579</v>
      </c>
      <c r="B5917" s="560">
        <v>41941</v>
      </c>
      <c r="C5917" s="567"/>
    </row>
    <row r="5918" spans="1:3" ht="13.5">
      <c r="A5918" s="559" t="s">
        <v>7580</v>
      </c>
      <c r="B5918" s="560">
        <v>41941</v>
      </c>
      <c r="C5918" s="567"/>
    </row>
    <row r="5919" spans="1:3" ht="13.5">
      <c r="A5919" s="559" t="s">
        <v>7581</v>
      </c>
      <c r="B5919" s="560">
        <v>41941</v>
      </c>
      <c r="C5919" s="567"/>
    </row>
    <row r="5920" spans="1:3" ht="13.5">
      <c r="A5920" s="559" t="s">
        <v>7582</v>
      </c>
      <c r="B5920" s="560">
        <v>41941</v>
      </c>
      <c r="C5920" s="567"/>
    </row>
    <row r="5921" spans="1:3" ht="13.5">
      <c r="A5921" s="559" t="s">
        <v>7583</v>
      </c>
      <c r="B5921" s="560">
        <v>41941</v>
      </c>
      <c r="C5921" s="567"/>
    </row>
    <row r="5922" spans="1:3" ht="13.5">
      <c r="A5922" s="559" t="s">
        <v>7584</v>
      </c>
      <c r="B5922" s="560">
        <v>41941</v>
      </c>
      <c r="C5922" s="567"/>
    </row>
    <row r="5923" spans="1:3" ht="13.5">
      <c r="A5923" s="559" t="s">
        <v>7585</v>
      </c>
      <c r="B5923" s="560">
        <v>41941</v>
      </c>
      <c r="C5923" s="567">
        <v>200</v>
      </c>
    </row>
    <row r="5924" spans="1:3" ht="13.5">
      <c r="A5924" s="559" t="s">
        <v>7586</v>
      </c>
      <c r="B5924" s="560">
        <v>41941</v>
      </c>
      <c r="C5924" s="567"/>
    </row>
    <row r="5925" spans="1:3" ht="13.5">
      <c r="A5925" s="559" t="s">
        <v>7587</v>
      </c>
      <c r="B5925" s="560">
        <v>41941</v>
      </c>
      <c r="C5925" s="567"/>
    </row>
    <row r="5926" spans="1:3" ht="13.5">
      <c r="A5926" s="559" t="s">
        <v>7588</v>
      </c>
      <c r="B5926" s="560">
        <v>41941</v>
      </c>
      <c r="C5926" s="567"/>
    </row>
    <row r="5927" spans="1:3" ht="13.5">
      <c r="A5927" s="559" t="s">
        <v>7589</v>
      </c>
      <c r="B5927" s="560">
        <v>41941</v>
      </c>
      <c r="C5927" s="567"/>
    </row>
    <row r="5928" spans="1:3" ht="13.5">
      <c r="A5928" s="559" t="s">
        <v>7590</v>
      </c>
      <c r="B5928" s="560">
        <v>41941</v>
      </c>
      <c r="C5928" s="567"/>
    </row>
    <row r="5929" spans="1:3" ht="13.5">
      <c r="A5929" s="559" t="s">
        <v>7591</v>
      </c>
      <c r="B5929" s="560">
        <v>41941</v>
      </c>
      <c r="C5929" s="567"/>
    </row>
    <row r="5930" spans="1:3" ht="13.5">
      <c r="A5930" s="559" t="s">
        <v>7592</v>
      </c>
      <c r="B5930" s="560">
        <v>41941</v>
      </c>
      <c r="C5930" s="567"/>
    </row>
    <row r="5931" spans="1:3" ht="13.5">
      <c r="A5931" s="559" t="s">
        <v>7593</v>
      </c>
      <c r="B5931" s="560">
        <v>41941</v>
      </c>
      <c r="C5931" s="567"/>
    </row>
    <row r="5932" spans="1:3" ht="13.5">
      <c r="A5932" s="559" t="s">
        <v>7594</v>
      </c>
      <c r="B5932" s="560">
        <v>41941</v>
      </c>
      <c r="C5932" s="567"/>
    </row>
    <row r="5933" spans="1:3" ht="13.5">
      <c r="A5933" s="559" t="s">
        <v>7595</v>
      </c>
      <c r="B5933" s="560">
        <v>41941</v>
      </c>
      <c r="C5933" s="567"/>
    </row>
    <row r="5934" spans="1:3" ht="13.5">
      <c r="A5934" s="559" t="s">
        <v>7596</v>
      </c>
      <c r="B5934" s="560">
        <v>41941</v>
      </c>
      <c r="C5934" s="567">
        <v>198</v>
      </c>
    </row>
    <row r="5935" spans="1:3" ht="13.5">
      <c r="A5935" s="559" t="s">
        <v>7597</v>
      </c>
      <c r="B5935" s="560">
        <v>41941</v>
      </c>
      <c r="C5935" s="567"/>
    </row>
    <row r="5936" spans="1:3" ht="13.5">
      <c r="A5936" s="559" t="s">
        <v>7598</v>
      </c>
      <c r="B5936" s="560">
        <v>41941</v>
      </c>
      <c r="C5936" s="567"/>
    </row>
    <row r="5937" spans="1:3" ht="13.5">
      <c r="A5937" s="559" t="s">
        <v>7599</v>
      </c>
      <c r="B5937" s="560">
        <v>41941</v>
      </c>
      <c r="C5937" s="567"/>
    </row>
    <row r="5938" spans="1:3" ht="13.5">
      <c r="A5938" s="559" t="s">
        <v>7600</v>
      </c>
      <c r="B5938" s="560">
        <v>41941</v>
      </c>
      <c r="C5938" s="567"/>
    </row>
    <row r="5939" spans="1:3" ht="13.5">
      <c r="A5939" s="559" t="s">
        <v>7601</v>
      </c>
      <c r="B5939" s="560">
        <v>41941</v>
      </c>
      <c r="C5939" s="567"/>
    </row>
    <row r="5940" spans="1:3" ht="13.5">
      <c r="A5940" s="559" t="s">
        <v>7602</v>
      </c>
      <c r="B5940" s="560">
        <v>41941</v>
      </c>
      <c r="C5940" s="567"/>
    </row>
    <row r="5941" spans="1:3" ht="13.5">
      <c r="A5941" s="559" t="s">
        <v>7603</v>
      </c>
      <c r="B5941" s="560">
        <v>41941</v>
      </c>
      <c r="C5941" s="567"/>
    </row>
    <row r="5942" spans="1:3" ht="13.5">
      <c r="A5942" s="559" t="s">
        <v>7604</v>
      </c>
      <c r="B5942" s="560">
        <v>41941</v>
      </c>
      <c r="C5942" s="567"/>
    </row>
    <row r="5943" spans="1:3" ht="13.5">
      <c r="A5943" s="559" t="s">
        <v>7605</v>
      </c>
      <c r="B5943" s="560">
        <v>41941</v>
      </c>
      <c r="C5943" s="567"/>
    </row>
    <row r="5944" spans="1:3" ht="13.5">
      <c r="A5944" s="559" t="s">
        <v>7606</v>
      </c>
      <c r="B5944" s="560">
        <v>41941</v>
      </c>
      <c r="C5944" s="567"/>
    </row>
    <row r="5945" spans="1:3" ht="13.5">
      <c r="A5945" s="559" t="s">
        <v>7607</v>
      </c>
      <c r="B5945" s="560">
        <v>41941</v>
      </c>
      <c r="C5945" s="567">
        <v>197</v>
      </c>
    </row>
    <row r="5946" spans="1:3" ht="13.5">
      <c r="A5946" s="559" t="s">
        <v>7608</v>
      </c>
      <c r="B5946" s="560">
        <v>41941</v>
      </c>
      <c r="C5946" s="567"/>
    </row>
    <row r="5947" spans="1:3" ht="13.5">
      <c r="A5947" s="559" t="s">
        <v>7609</v>
      </c>
      <c r="B5947" s="560">
        <v>41941</v>
      </c>
      <c r="C5947" s="567"/>
    </row>
    <row r="5948" spans="1:3" ht="13.5">
      <c r="A5948" s="559" t="s">
        <v>7610</v>
      </c>
      <c r="B5948" s="560">
        <v>41941</v>
      </c>
      <c r="C5948" s="567"/>
    </row>
    <row r="5949" spans="1:3" ht="13.5">
      <c r="A5949" s="559" t="s">
        <v>7611</v>
      </c>
      <c r="B5949" s="560">
        <v>41941</v>
      </c>
      <c r="C5949" s="567"/>
    </row>
    <row r="5950" spans="1:3" ht="13.5">
      <c r="A5950" s="559" t="s">
        <v>7612</v>
      </c>
      <c r="B5950" s="560">
        <v>41941</v>
      </c>
      <c r="C5950" s="567"/>
    </row>
    <row r="5951" spans="1:3" ht="13.5">
      <c r="A5951" s="559" t="s">
        <v>7613</v>
      </c>
      <c r="B5951" s="560">
        <v>41941</v>
      </c>
      <c r="C5951" s="567"/>
    </row>
    <row r="5952" spans="1:3" ht="13.5">
      <c r="A5952" s="559" t="s">
        <v>7614</v>
      </c>
      <c r="B5952" s="560">
        <v>41941</v>
      </c>
      <c r="C5952" s="567"/>
    </row>
    <row r="5953" spans="1:3" ht="13.5">
      <c r="A5953" s="559" t="s">
        <v>7615</v>
      </c>
      <c r="B5953" s="560">
        <v>41941</v>
      </c>
      <c r="C5953" s="567"/>
    </row>
    <row r="5954" spans="1:3" ht="13.5">
      <c r="A5954" s="559" t="s">
        <v>7616</v>
      </c>
      <c r="B5954" s="560">
        <v>41941</v>
      </c>
      <c r="C5954" s="567"/>
    </row>
    <row r="5955" spans="1:3" ht="13.5">
      <c r="A5955" s="559" t="s">
        <v>7617</v>
      </c>
      <c r="B5955" s="560">
        <v>41941</v>
      </c>
      <c r="C5955" s="567"/>
    </row>
    <row r="5956" spans="1:3" ht="13.5">
      <c r="A5956" s="559" t="s">
        <v>7618</v>
      </c>
      <c r="B5956" s="560">
        <v>41941</v>
      </c>
      <c r="C5956" s="567">
        <v>198</v>
      </c>
    </row>
    <row r="5957" spans="1:3" ht="13.5">
      <c r="A5957" s="559" t="s">
        <v>7619</v>
      </c>
      <c r="B5957" s="560">
        <v>41941</v>
      </c>
      <c r="C5957" s="567"/>
    </row>
    <row r="5958" spans="1:3" ht="13.5">
      <c r="A5958" s="559" t="s">
        <v>7620</v>
      </c>
      <c r="B5958" s="560">
        <v>41941</v>
      </c>
      <c r="C5958" s="567"/>
    </row>
    <row r="5959" spans="1:3" ht="13.5">
      <c r="A5959" s="559" t="s">
        <v>7621</v>
      </c>
      <c r="B5959" s="560">
        <v>41941</v>
      </c>
      <c r="C5959" s="567"/>
    </row>
    <row r="5960" spans="1:3" ht="13.5">
      <c r="A5960" s="559" t="s">
        <v>7622</v>
      </c>
      <c r="B5960" s="560">
        <v>41941</v>
      </c>
      <c r="C5960" s="567"/>
    </row>
    <row r="5961" spans="1:3" ht="13.5">
      <c r="A5961" s="559" t="s">
        <v>7623</v>
      </c>
      <c r="B5961" s="560">
        <v>41941</v>
      </c>
      <c r="C5961" s="567"/>
    </row>
    <row r="5962" spans="1:3" ht="13.5">
      <c r="A5962" s="559" t="s">
        <v>7624</v>
      </c>
      <c r="B5962" s="560">
        <v>41941</v>
      </c>
      <c r="C5962" s="567"/>
    </row>
    <row r="5963" spans="1:3" ht="13.5">
      <c r="A5963" s="559" t="s">
        <v>7625</v>
      </c>
      <c r="B5963" s="560">
        <v>41941</v>
      </c>
      <c r="C5963" s="567"/>
    </row>
    <row r="5964" spans="1:3" ht="13.5">
      <c r="A5964" s="559" t="s">
        <v>7626</v>
      </c>
      <c r="B5964" s="560">
        <v>41941</v>
      </c>
      <c r="C5964" s="567"/>
    </row>
    <row r="5965" spans="1:3" ht="13.5">
      <c r="A5965" s="559" t="s">
        <v>7627</v>
      </c>
      <c r="B5965" s="560">
        <v>41941</v>
      </c>
      <c r="C5965" s="567"/>
    </row>
    <row r="5966" spans="1:3" ht="13.5">
      <c r="A5966" s="559" t="s">
        <v>7628</v>
      </c>
      <c r="B5966" s="560">
        <v>41941</v>
      </c>
      <c r="C5966" s="567"/>
    </row>
    <row r="5967" spans="1:3" ht="13.5">
      <c r="A5967" s="559" t="s">
        <v>7629</v>
      </c>
      <c r="B5967" s="560">
        <v>41941</v>
      </c>
      <c r="C5967" s="567">
        <v>195</v>
      </c>
    </row>
    <row r="5968" spans="1:3" ht="13.5">
      <c r="A5968" s="559" t="s">
        <v>7630</v>
      </c>
      <c r="B5968" s="560">
        <v>41941</v>
      </c>
      <c r="C5968" s="567"/>
    </row>
    <row r="5969" spans="1:3" ht="13.5">
      <c r="A5969" s="559" t="s">
        <v>7631</v>
      </c>
      <c r="B5969" s="560">
        <v>41941</v>
      </c>
      <c r="C5969" s="567"/>
    </row>
    <row r="5970" spans="1:3" ht="13.5">
      <c r="A5970" s="559" t="s">
        <v>7632</v>
      </c>
      <c r="B5970" s="560">
        <v>41941</v>
      </c>
      <c r="C5970" s="567"/>
    </row>
    <row r="5971" spans="1:3" ht="13.5">
      <c r="A5971" s="559" t="s">
        <v>7633</v>
      </c>
      <c r="B5971" s="560">
        <v>41941</v>
      </c>
      <c r="C5971" s="567"/>
    </row>
    <row r="5972" spans="1:3" ht="13.5">
      <c r="A5972" s="559" t="s">
        <v>7634</v>
      </c>
      <c r="B5972" s="560">
        <v>41941</v>
      </c>
      <c r="C5972" s="567"/>
    </row>
    <row r="5973" spans="1:3" ht="13.5">
      <c r="A5973" s="559" t="s">
        <v>7635</v>
      </c>
      <c r="B5973" s="560">
        <v>41941</v>
      </c>
      <c r="C5973" s="567"/>
    </row>
    <row r="5974" spans="1:3" ht="13.5">
      <c r="A5974" s="559" t="s">
        <v>7636</v>
      </c>
      <c r="B5974" s="560">
        <v>41941</v>
      </c>
      <c r="C5974" s="567"/>
    </row>
    <row r="5975" spans="1:3" ht="13.5">
      <c r="A5975" s="559" t="s">
        <v>7637</v>
      </c>
      <c r="B5975" s="560">
        <v>41941</v>
      </c>
      <c r="C5975" s="567"/>
    </row>
    <row r="5976" spans="1:3" ht="13.5">
      <c r="A5976" s="559" t="s">
        <v>7638</v>
      </c>
      <c r="B5976" s="560">
        <v>41941</v>
      </c>
      <c r="C5976" s="567"/>
    </row>
    <row r="5977" spans="1:3" ht="13.5">
      <c r="A5977" s="559" t="s">
        <v>7639</v>
      </c>
      <c r="B5977" s="560">
        <v>41941</v>
      </c>
      <c r="C5977" s="567"/>
    </row>
    <row r="5978" spans="1:3" ht="13.5">
      <c r="A5978" s="559" t="s">
        <v>7640</v>
      </c>
      <c r="B5978" s="560">
        <v>41941</v>
      </c>
      <c r="C5978" s="567">
        <v>199</v>
      </c>
    </row>
    <row r="5979" spans="1:3" ht="13.5">
      <c r="A5979" s="559" t="s">
        <v>7641</v>
      </c>
      <c r="B5979" s="560">
        <v>41941</v>
      </c>
      <c r="C5979" s="567"/>
    </row>
    <row r="5980" spans="1:3" ht="13.5">
      <c r="A5980" s="559" t="s">
        <v>7642</v>
      </c>
      <c r="B5980" s="560">
        <v>41941</v>
      </c>
      <c r="C5980" s="567"/>
    </row>
    <row r="5981" spans="1:3" ht="13.5">
      <c r="A5981" s="559" t="s">
        <v>7643</v>
      </c>
      <c r="B5981" s="560">
        <v>41941</v>
      </c>
      <c r="C5981" s="567"/>
    </row>
    <row r="5982" spans="1:3" ht="13.5">
      <c r="A5982" s="559" t="s">
        <v>7644</v>
      </c>
      <c r="B5982" s="560">
        <v>41941</v>
      </c>
      <c r="C5982" s="567"/>
    </row>
    <row r="5983" spans="1:3" ht="13.5">
      <c r="A5983" s="559" t="s">
        <v>7645</v>
      </c>
      <c r="B5983" s="560">
        <v>41941</v>
      </c>
      <c r="C5983" s="567"/>
    </row>
    <row r="5984" spans="1:3" ht="13.5">
      <c r="A5984" s="559" t="s">
        <v>7646</v>
      </c>
      <c r="B5984" s="560">
        <v>41941</v>
      </c>
      <c r="C5984" s="567"/>
    </row>
    <row r="5985" spans="1:3" ht="13.5">
      <c r="A5985" s="559" t="s">
        <v>7647</v>
      </c>
      <c r="B5985" s="560">
        <v>41941</v>
      </c>
      <c r="C5985" s="567"/>
    </row>
    <row r="5986" spans="1:3" ht="13.5">
      <c r="A5986" s="559" t="s">
        <v>7648</v>
      </c>
      <c r="B5986" s="560">
        <v>41941</v>
      </c>
      <c r="C5986" s="567"/>
    </row>
    <row r="5987" spans="1:3" ht="13.5">
      <c r="A5987" s="559" t="s">
        <v>7649</v>
      </c>
      <c r="B5987" s="560">
        <v>41941</v>
      </c>
      <c r="C5987" s="567"/>
    </row>
    <row r="5988" spans="1:3" ht="13.5">
      <c r="A5988" s="559" t="s">
        <v>7650</v>
      </c>
      <c r="B5988" s="560">
        <v>41941</v>
      </c>
      <c r="C5988" s="567"/>
    </row>
    <row r="5989" spans="1:3" ht="13.5">
      <c r="A5989" s="559" t="s">
        <v>7651</v>
      </c>
      <c r="B5989" s="560">
        <v>41941</v>
      </c>
      <c r="C5989" s="567">
        <v>200</v>
      </c>
    </row>
    <row r="5990" spans="1:3" ht="13.5">
      <c r="A5990" s="559" t="s">
        <v>7652</v>
      </c>
      <c r="B5990" s="560">
        <v>41941</v>
      </c>
      <c r="C5990" s="567"/>
    </row>
    <row r="5991" spans="1:3" ht="13.5">
      <c r="A5991" s="559" t="s">
        <v>7653</v>
      </c>
      <c r="B5991" s="560">
        <v>41941</v>
      </c>
      <c r="C5991" s="567"/>
    </row>
    <row r="5992" spans="1:3" ht="13.5">
      <c r="A5992" s="559" t="s">
        <v>7654</v>
      </c>
      <c r="B5992" s="560">
        <v>41941</v>
      </c>
      <c r="C5992" s="567"/>
    </row>
    <row r="5993" spans="1:3" ht="13.5">
      <c r="A5993" s="559" t="s">
        <v>7655</v>
      </c>
      <c r="B5993" s="560">
        <v>41941</v>
      </c>
      <c r="C5993" s="567"/>
    </row>
    <row r="5994" spans="1:3" ht="13.5">
      <c r="A5994" s="559" t="s">
        <v>7656</v>
      </c>
      <c r="B5994" s="560">
        <v>41941</v>
      </c>
      <c r="C5994" s="567"/>
    </row>
    <row r="5995" spans="1:3" ht="13.5">
      <c r="A5995" s="559" t="s">
        <v>7657</v>
      </c>
      <c r="B5995" s="560">
        <v>41941</v>
      </c>
      <c r="C5995" s="567"/>
    </row>
    <row r="5996" spans="1:3" ht="13.5">
      <c r="A5996" s="559" t="s">
        <v>7658</v>
      </c>
      <c r="B5996" s="560">
        <v>41941</v>
      </c>
      <c r="C5996" s="567"/>
    </row>
    <row r="5997" spans="1:3" ht="13.5">
      <c r="A5997" s="559" t="s">
        <v>7659</v>
      </c>
      <c r="B5997" s="560">
        <v>41941</v>
      </c>
      <c r="C5997" s="567"/>
    </row>
    <row r="5998" spans="1:3" ht="13.5">
      <c r="A5998" s="559" t="s">
        <v>7660</v>
      </c>
      <c r="B5998" s="560">
        <v>41941</v>
      </c>
      <c r="C5998" s="567"/>
    </row>
    <row r="5999" spans="1:3" ht="13.5">
      <c r="A5999" s="559" t="s">
        <v>7661</v>
      </c>
      <c r="B5999" s="560">
        <v>41941</v>
      </c>
      <c r="C5999" s="567"/>
    </row>
    <row r="6000" spans="1:3" ht="13.5">
      <c r="A6000" s="559" t="s">
        <v>7662</v>
      </c>
      <c r="B6000" s="560">
        <v>41941</v>
      </c>
      <c r="C6000" s="567">
        <v>200</v>
      </c>
    </row>
    <row r="6001" spans="1:3" ht="13.5">
      <c r="A6001" s="559" t="s">
        <v>7663</v>
      </c>
      <c r="B6001" s="560">
        <v>41941</v>
      </c>
      <c r="C6001" s="567"/>
    </row>
    <row r="6002" spans="1:3" ht="13.5">
      <c r="A6002" s="559" t="s">
        <v>7664</v>
      </c>
      <c r="B6002" s="560">
        <v>41941</v>
      </c>
      <c r="C6002" s="567"/>
    </row>
    <row r="6003" spans="1:3" ht="13.5">
      <c r="A6003" s="559" t="s">
        <v>7665</v>
      </c>
      <c r="B6003" s="560">
        <v>41941</v>
      </c>
      <c r="C6003" s="567"/>
    </row>
    <row r="6004" spans="1:3" ht="13.5">
      <c r="A6004" s="559" t="s">
        <v>7666</v>
      </c>
      <c r="B6004" s="560">
        <v>41941</v>
      </c>
      <c r="C6004" s="567"/>
    </row>
    <row r="6005" spans="1:3" ht="13.5">
      <c r="A6005" s="559" t="s">
        <v>7667</v>
      </c>
      <c r="B6005" s="560">
        <v>41941</v>
      </c>
      <c r="C6005" s="567"/>
    </row>
    <row r="6006" spans="1:3" ht="13.5">
      <c r="A6006" s="559" t="s">
        <v>7668</v>
      </c>
      <c r="B6006" s="560">
        <v>41941</v>
      </c>
      <c r="C6006" s="567"/>
    </row>
    <row r="6007" spans="1:3" ht="13.5">
      <c r="A6007" s="559" t="s">
        <v>7669</v>
      </c>
      <c r="B6007" s="560">
        <v>41941</v>
      </c>
      <c r="C6007" s="567"/>
    </row>
    <row r="6008" spans="1:3" ht="13.5">
      <c r="A6008" s="559" t="s">
        <v>7670</v>
      </c>
      <c r="B6008" s="560">
        <v>41941</v>
      </c>
      <c r="C6008" s="567"/>
    </row>
    <row r="6009" spans="1:3" ht="13.5">
      <c r="A6009" s="559" t="s">
        <v>7671</v>
      </c>
      <c r="B6009" s="560">
        <v>41941</v>
      </c>
      <c r="C6009" s="567"/>
    </row>
    <row r="6010" spans="1:3" ht="13.5">
      <c r="A6010" s="559" t="s">
        <v>7672</v>
      </c>
      <c r="B6010" s="560">
        <v>41941</v>
      </c>
      <c r="C6010" s="567"/>
    </row>
    <row r="6011" spans="1:3" ht="13.5">
      <c r="A6011" s="559" t="s">
        <v>7673</v>
      </c>
      <c r="B6011" s="560">
        <v>41941</v>
      </c>
      <c r="C6011" s="567">
        <v>200</v>
      </c>
    </row>
    <row r="6012" spans="1:3" ht="13.5">
      <c r="A6012" s="559" t="s">
        <v>7674</v>
      </c>
      <c r="B6012" s="560">
        <v>41941</v>
      </c>
      <c r="C6012" s="567"/>
    </row>
    <row r="6013" spans="1:3" ht="13.5">
      <c r="A6013" s="559" t="s">
        <v>7675</v>
      </c>
      <c r="B6013" s="560">
        <v>41941</v>
      </c>
      <c r="C6013" s="567"/>
    </row>
    <row r="6014" spans="1:3" ht="13.5">
      <c r="A6014" s="559" t="s">
        <v>7676</v>
      </c>
      <c r="B6014" s="560">
        <v>41941</v>
      </c>
      <c r="C6014" s="567"/>
    </row>
    <row r="6015" spans="1:3" ht="13.5">
      <c r="A6015" s="559" t="s">
        <v>7677</v>
      </c>
      <c r="B6015" s="560">
        <v>41941</v>
      </c>
      <c r="C6015" s="567"/>
    </row>
    <row r="6016" spans="1:3" ht="13.5">
      <c r="A6016" s="559" t="s">
        <v>7678</v>
      </c>
      <c r="B6016" s="560">
        <v>41941</v>
      </c>
      <c r="C6016" s="567"/>
    </row>
    <row r="6017" spans="1:3" ht="13.5">
      <c r="A6017" s="559" t="s">
        <v>7679</v>
      </c>
      <c r="B6017" s="560">
        <v>41941</v>
      </c>
      <c r="C6017" s="567"/>
    </row>
    <row r="6018" spans="1:3" ht="13.5">
      <c r="A6018" s="559" t="s">
        <v>7680</v>
      </c>
      <c r="B6018" s="560">
        <v>41941</v>
      </c>
      <c r="C6018" s="567"/>
    </row>
    <row r="6019" spans="1:3" ht="13.5">
      <c r="A6019" s="559" t="s">
        <v>7681</v>
      </c>
      <c r="B6019" s="560">
        <v>41941</v>
      </c>
      <c r="C6019" s="567"/>
    </row>
    <row r="6020" spans="1:3" ht="13.5">
      <c r="A6020" s="559" t="s">
        <v>7682</v>
      </c>
      <c r="B6020" s="560">
        <v>41941</v>
      </c>
      <c r="C6020" s="567"/>
    </row>
    <row r="6021" spans="1:3" ht="13.5">
      <c r="A6021" s="559" t="s">
        <v>7683</v>
      </c>
      <c r="B6021" s="560">
        <v>41941</v>
      </c>
      <c r="C6021" s="567"/>
    </row>
    <row r="6022" spans="1:3" ht="13.5">
      <c r="A6022" s="559" t="s">
        <v>7684</v>
      </c>
      <c r="B6022" s="560">
        <v>41941</v>
      </c>
      <c r="C6022" s="567">
        <v>198</v>
      </c>
    </row>
    <row r="6023" spans="1:3" ht="13.5">
      <c r="A6023" s="559" t="s">
        <v>7685</v>
      </c>
      <c r="B6023" s="560">
        <v>41941</v>
      </c>
      <c r="C6023" s="567"/>
    </row>
    <row r="6024" spans="1:3" ht="13.5">
      <c r="A6024" s="559" t="s">
        <v>7686</v>
      </c>
      <c r="B6024" s="560">
        <v>41941</v>
      </c>
      <c r="C6024" s="567"/>
    </row>
    <row r="6025" spans="1:3" ht="13.5">
      <c r="A6025" s="559" t="s">
        <v>7687</v>
      </c>
      <c r="B6025" s="560">
        <v>41941</v>
      </c>
      <c r="C6025" s="567"/>
    </row>
    <row r="6026" spans="1:3" ht="13.5">
      <c r="A6026" s="559" t="s">
        <v>7688</v>
      </c>
      <c r="B6026" s="560">
        <v>41941</v>
      </c>
      <c r="C6026" s="567"/>
    </row>
    <row r="6027" spans="1:3" ht="13.5">
      <c r="A6027" s="559" t="s">
        <v>7689</v>
      </c>
      <c r="B6027" s="560">
        <v>41941</v>
      </c>
      <c r="C6027" s="567"/>
    </row>
    <row r="6028" spans="1:3" ht="13.5">
      <c r="A6028" s="559" t="s">
        <v>7690</v>
      </c>
      <c r="B6028" s="560">
        <v>41941</v>
      </c>
      <c r="C6028" s="567"/>
    </row>
    <row r="6029" spans="1:3" ht="13.5">
      <c r="A6029" s="559" t="s">
        <v>7691</v>
      </c>
      <c r="B6029" s="560">
        <v>41941</v>
      </c>
      <c r="C6029" s="567"/>
    </row>
    <row r="6030" spans="1:3" ht="13.5">
      <c r="A6030" s="559" t="s">
        <v>7692</v>
      </c>
      <c r="B6030" s="560">
        <v>41941</v>
      </c>
      <c r="C6030" s="567"/>
    </row>
    <row r="6031" spans="1:3" ht="13.5">
      <c r="A6031" s="559" t="s">
        <v>7693</v>
      </c>
      <c r="B6031" s="560">
        <v>41941</v>
      </c>
      <c r="C6031" s="567"/>
    </row>
    <row r="6032" spans="1:3" ht="13.5">
      <c r="A6032" s="559" t="s">
        <v>7694</v>
      </c>
      <c r="B6032" s="560">
        <v>41941</v>
      </c>
      <c r="C6032" s="567"/>
    </row>
    <row r="6033" spans="1:3" ht="13.5">
      <c r="A6033" s="559" t="s">
        <v>7695</v>
      </c>
      <c r="B6033" s="560">
        <v>41941</v>
      </c>
      <c r="C6033" s="567"/>
    </row>
    <row r="6034" spans="1:3" ht="13.5">
      <c r="A6034" s="559" t="s">
        <v>7696</v>
      </c>
      <c r="B6034" s="560">
        <v>41941</v>
      </c>
      <c r="C6034" s="567">
        <v>86</v>
      </c>
    </row>
    <row r="6035" spans="1:3" ht="13.5">
      <c r="A6035" s="559" t="s">
        <v>7697</v>
      </c>
      <c r="B6035" s="560">
        <v>41941</v>
      </c>
      <c r="C6035" s="567">
        <v>63</v>
      </c>
    </row>
    <row r="6036" spans="1:3" ht="13.5">
      <c r="A6036" s="559" t="s">
        <v>7698</v>
      </c>
      <c r="B6036" s="560">
        <v>41941</v>
      </c>
      <c r="C6036" s="567">
        <v>43</v>
      </c>
    </row>
    <row r="6037" spans="1:3" ht="13.5">
      <c r="A6037" s="559" t="s">
        <v>7699</v>
      </c>
      <c r="B6037" s="560">
        <v>41941</v>
      </c>
      <c r="C6037" s="567"/>
    </row>
    <row r="6038" spans="1:3" ht="13.5">
      <c r="A6038" s="559" t="s">
        <v>7700</v>
      </c>
      <c r="B6038" s="560">
        <v>41941</v>
      </c>
      <c r="C6038" s="567"/>
    </row>
    <row r="6039" spans="1:3" ht="13.5">
      <c r="A6039" s="559" t="s">
        <v>7701</v>
      </c>
      <c r="B6039" s="560">
        <v>41941</v>
      </c>
      <c r="C6039" s="567"/>
    </row>
    <row r="6040" spans="1:3" ht="13.5">
      <c r="A6040" s="559" t="s">
        <v>7702</v>
      </c>
      <c r="B6040" s="560">
        <v>41941</v>
      </c>
      <c r="C6040" s="567"/>
    </row>
    <row r="6041" spans="1:3" ht="13.5">
      <c r="A6041" s="559" t="s">
        <v>7703</v>
      </c>
      <c r="B6041" s="560">
        <v>41941</v>
      </c>
      <c r="C6041" s="567"/>
    </row>
    <row r="6042" spans="1:3" ht="13.5">
      <c r="A6042" s="559" t="s">
        <v>7704</v>
      </c>
      <c r="B6042" s="560">
        <v>41941</v>
      </c>
      <c r="C6042" s="567"/>
    </row>
    <row r="6043" spans="1:3" ht="13.5">
      <c r="A6043" s="559" t="s">
        <v>7705</v>
      </c>
      <c r="B6043" s="560">
        <v>41941</v>
      </c>
      <c r="C6043" s="567"/>
    </row>
    <row r="6044" spans="1:3" ht="13.5">
      <c r="A6044" s="559" t="s">
        <v>7706</v>
      </c>
      <c r="B6044" s="560">
        <v>41943</v>
      </c>
      <c r="C6044" s="567"/>
    </row>
    <row r="6045" spans="1:3" ht="13.5">
      <c r="A6045" s="559" t="s">
        <v>7707</v>
      </c>
      <c r="B6045" s="560">
        <v>41943</v>
      </c>
      <c r="C6045" s="567"/>
    </row>
    <row r="6046" spans="1:3" ht="13.5">
      <c r="A6046" s="559" t="s">
        <v>7708</v>
      </c>
      <c r="B6046" s="560">
        <v>41943</v>
      </c>
      <c r="C6046" s="567">
        <v>40</v>
      </c>
    </row>
    <row r="6047" spans="1:3" ht="13.5">
      <c r="A6047" s="559" t="s">
        <v>7709</v>
      </c>
      <c r="B6047" s="560">
        <v>41943</v>
      </c>
      <c r="C6047" s="567">
        <v>80</v>
      </c>
    </row>
    <row r="6048" spans="1:3" ht="13.5">
      <c r="A6048" s="559" t="s">
        <v>7710</v>
      </c>
      <c r="B6048" s="560">
        <v>41943</v>
      </c>
      <c r="C6048" s="567"/>
    </row>
    <row r="6049" spans="1:3" ht="13.5">
      <c r="A6049" s="559" t="s">
        <v>7711</v>
      </c>
      <c r="B6049" s="560">
        <v>41943</v>
      </c>
      <c r="C6049" s="567"/>
    </row>
    <row r="6050" spans="1:3" ht="13.5">
      <c r="A6050" s="559" t="s">
        <v>7712</v>
      </c>
      <c r="B6050" s="560">
        <v>41943</v>
      </c>
      <c r="C6050" s="567"/>
    </row>
    <row r="6051" spans="1:3" ht="13.5">
      <c r="A6051" s="559" t="s">
        <v>7713</v>
      </c>
      <c r="B6051" s="560">
        <v>41943</v>
      </c>
      <c r="C6051" s="567"/>
    </row>
    <row r="6052" spans="1:3" ht="13.5">
      <c r="A6052" s="559" t="s">
        <v>7714</v>
      </c>
      <c r="B6052" s="560">
        <v>41943</v>
      </c>
      <c r="C6052" s="567"/>
    </row>
    <row r="6053" spans="1:3" ht="13.5">
      <c r="A6053" s="559" t="s">
        <v>7715</v>
      </c>
      <c r="B6053" s="560">
        <v>41943</v>
      </c>
      <c r="C6053" s="567"/>
    </row>
    <row r="6054" spans="1:3" ht="13.5">
      <c r="A6054" s="559" t="s">
        <v>7716</v>
      </c>
      <c r="B6054" s="560">
        <v>41943</v>
      </c>
      <c r="C6054" s="567"/>
    </row>
    <row r="6055" spans="1:3" ht="13.5">
      <c r="A6055" s="559" t="s">
        <v>9248</v>
      </c>
      <c r="B6055" s="560">
        <v>41947</v>
      </c>
      <c r="C6055" s="567">
        <v>194</v>
      </c>
    </row>
    <row r="6056" spans="1:3" ht="13.5">
      <c r="A6056" s="559" t="s">
        <v>9249</v>
      </c>
      <c r="B6056" s="560">
        <v>41947</v>
      </c>
      <c r="C6056" s="567"/>
    </row>
    <row r="6057" spans="1:3" ht="13.5">
      <c r="A6057" s="559" t="s">
        <v>9250</v>
      </c>
      <c r="B6057" s="560">
        <v>41947</v>
      </c>
      <c r="C6057" s="567"/>
    </row>
    <row r="6058" spans="1:3" ht="13.5">
      <c r="A6058" s="559" t="s">
        <v>9251</v>
      </c>
      <c r="B6058" s="560">
        <v>41947</v>
      </c>
      <c r="C6058" s="567"/>
    </row>
    <row r="6059" spans="1:3" ht="13.5">
      <c r="A6059" s="559" t="s">
        <v>9252</v>
      </c>
      <c r="B6059" s="560">
        <v>41947</v>
      </c>
      <c r="C6059" s="567"/>
    </row>
    <row r="6060" spans="1:3" ht="13.5">
      <c r="A6060" s="559" t="s">
        <v>9253</v>
      </c>
      <c r="B6060" s="560">
        <v>41947</v>
      </c>
      <c r="C6060" s="567"/>
    </row>
    <row r="6061" spans="1:3" ht="13.5">
      <c r="A6061" s="559" t="s">
        <v>9254</v>
      </c>
      <c r="B6061" s="560">
        <v>41947</v>
      </c>
      <c r="C6061" s="567"/>
    </row>
    <row r="6062" spans="1:3" ht="13.5">
      <c r="A6062" s="559" t="s">
        <v>9255</v>
      </c>
      <c r="B6062" s="560">
        <v>41947</v>
      </c>
      <c r="C6062" s="567"/>
    </row>
    <row r="6063" spans="1:3" ht="13.5">
      <c r="A6063" s="559" t="s">
        <v>9256</v>
      </c>
      <c r="B6063" s="560">
        <v>41947</v>
      </c>
      <c r="C6063" s="567"/>
    </row>
    <row r="6064" spans="1:3" ht="13.5">
      <c r="A6064" s="559" t="s">
        <v>9257</v>
      </c>
      <c r="B6064" s="560">
        <v>41947</v>
      </c>
      <c r="C6064" s="567"/>
    </row>
    <row r="6065" spans="1:3" ht="13.5">
      <c r="A6065" s="559" t="s">
        <v>9258</v>
      </c>
      <c r="B6065" s="560">
        <v>41947</v>
      </c>
      <c r="C6065" s="567"/>
    </row>
    <row r="6066" spans="1:3" ht="13.5">
      <c r="A6066" s="559" t="s">
        <v>9259</v>
      </c>
      <c r="B6066" s="560">
        <v>41947</v>
      </c>
      <c r="C6066" s="567">
        <v>79</v>
      </c>
    </row>
    <row r="6067" spans="1:3" ht="13.5">
      <c r="A6067" s="559" t="s">
        <v>9260</v>
      </c>
      <c r="B6067" s="560">
        <v>41947</v>
      </c>
      <c r="C6067" s="567"/>
    </row>
    <row r="6068" spans="1:3" ht="13.5">
      <c r="A6068" s="559" t="s">
        <v>9261</v>
      </c>
      <c r="B6068" s="560">
        <v>41947</v>
      </c>
      <c r="C6068" s="567"/>
    </row>
    <row r="6069" spans="1:3" ht="13.5">
      <c r="A6069" s="559" t="s">
        <v>9262</v>
      </c>
      <c r="B6069" s="560">
        <v>41947</v>
      </c>
      <c r="C6069" s="567"/>
    </row>
    <row r="6070" spans="1:3" ht="13.5">
      <c r="A6070" s="559" t="s">
        <v>9263</v>
      </c>
      <c r="B6070" s="560">
        <v>41947</v>
      </c>
      <c r="C6070" s="567"/>
    </row>
    <row r="6071" spans="1:3" ht="13.5">
      <c r="A6071" s="559" t="s">
        <v>9264</v>
      </c>
      <c r="B6071" s="560">
        <v>41947</v>
      </c>
      <c r="C6071" s="567"/>
    </row>
    <row r="6072" spans="1:3" ht="13.5">
      <c r="A6072" s="559" t="s">
        <v>9265</v>
      </c>
      <c r="B6072" s="560">
        <v>41947</v>
      </c>
      <c r="C6072" s="567"/>
    </row>
    <row r="6073" spans="1:3" ht="13.5">
      <c r="A6073" s="559" t="s">
        <v>9266</v>
      </c>
      <c r="B6073" s="560">
        <v>41947</v>
      </c>
      <c r="C6073" s="567"/>
    </row>
    <row r="6074" spans="1:3" ht="13.5">
      <c r="A6074" s="559" t="s">
        <v>9267</v>
      </c>
      <c r="B6074" s="560">
        <v>41947</v>
      </c>
      <c r="C6074" s="567"/>
    </row>
    <row r="6075" spans="1:3" ht="13.5">
      <c r="A6075" s="559" t="s">
        <v>9268</v>
      </c>
      <c r="B6075" s="560">
        <v>41947</v>
      </c>
      <c r="C6075" s="567"/>
    </row>
    <row r="6076" spans="1:3" ht="13.5">
      <c r="A6076" s="559" t="s">
        <v>9269</v>
      </c>
      <c r="B6076" s="560">
        <v>41947</v>
      </c>
      <c r="C6076" s="567"/>
    </row>
    <row r="6077" spans="1:3" ht="13.5">
      <c r="A6077" s="559" t="s">
        <v>9270</v>
      </c>
      <c r="B6077" s="560">
        <v>41947</v>
      </c>
      <c r="C6077" s="567">
        <v>145</v>
      </c>
    </row>
    <row r="6078" spans="1:3" ht="13.5">
      <c r="A6078" s="559" t="s">
        <v>9271</v>
      </c>
      <c r="B6078" s="560">
        <v>41947</v>
      </c>
      <c r="C6078" s="567"/>
    </row>
    <row r="6079" spans="1:3" ht="13.5">
      <c r="A6079" s="559" t="s">
        <v>9272</v>
      </c>
      <c r="B6079" s="560">
        <v>41947</v>
      </c>
      <c r="C6079" s="567"/>
    </row>
    <row r="6080" spans="1:3" ht="13.5">
      <c r="A6080" s="559" t="s">
        <v>9273</v>
      </c>
      <c r="B6080" s="560">
        <v>41947</v>
      </c>
      <c r="C6080" s="567"/>
    </row>
    <row r="6081" spans="1:3" ht="13.5">
      <c r="A6081" s="559" t="s">
        <v>9274</v>
      </c>
      <c r="B6081" s="560">
        <v>41947</v>
      </c>
      <c r="C6081" s="567"/>
    </row>
    <row r="6082" spans="1:3" ht="13.5">
      <c r="A6082" s="559" t="s">
        <v>9275</v>
      </c>
      <c r="B6082" s="560">
        <v>41947</v>
      </c>
      <c r="C6082" s="567"/>
    </row>
    <row r="6083" spans="1:3" ht="13.5">
      <c r="A6083" s="559" t="s">
        <v>9276</v>
      </c>
      <c r="B6083" s="560">
        <v>41947</v>
      </c>
      <c r="C6083" s="567"/>
    </row>
    <row r="6084" spans="1:3" ht="13.5">
      <c r="A6084" s="559" t="s">
        <v>9277</v>
      </c>
      <c r="B6084" s="560">
        <v>41947</v>
      </c>
      <c r="C6084" s="567"/>
    </row>
    <row r="6085" spans="1:3" ht="13.5">
      <c r="A6085" s="559" t="s">
        <v>9278</v>
      </c>
      <c r="B6085" s="560">
        <v>41947</v>
      </c>
      <c r="C6085" s="567"/>
    </row>
    <row r="6086" spans="1:3" ht="13.5">
      <c r="A6086" s="559" t="s">
        <v>9279</v>
      </c>
      <c r="B6086" s="560">
        <v>41947</v>
      </c>
      <c r="C6086" s="567"/>
    </row>
    <row r="6087" spans="1:3" ht="13.5">
      <c r="A6087" s="559" t="s">
        <v>9280</v>
      </c>
      <c r="B6087" s="560">
        <v>41947</v>
      </c>
      <c r="C6087" s="567"/>
    </row>
    <row r="6088" spans="1:3" ht="13.5">
      <c r="A6088" s="559" t="s">
        <v>9281</v>
      </c>
      <c r="B6088" s="560">
        <v>41947</v>
      </c>
      <c r="C6088" s="567">
        <v>596</v>
      </c>
    </row>
    <row r="6089" spans="1:3" ht="13.5">
      <c r="A6089" s="559" t="s">
        <v>9282</v>
      </c>
      <c r="B6089" s="560">
        <v>41947</v>
      </c>
      <c r="C6089" s="567"/>
    </row>
    <row r="6090" spans="1:3" ht="13.5">
      <c r="A6090" s="559" t="s">
        <v>9283</v>
      </c>
      <c r="B6090" s="560">
        <v>41947</v>
      </c>
      <c r="C6090" s="567"/>
    </row>
    <row r="6091" spans="1:3" ht="13.5">
      <c r="A6091" s="559" t="s">
        <v>9284</v>
      </c>
      <c r="B6091" s="560">
        <v>41947</v>
      </c>
      <c r="C6091" s="567"/>
    </row>
    <row r="6092" spans="1:3" ht="13.5">
      <c r="A6092" s="559" t="s">
        <v>9285</v>
      </c>
      <c r="B6092" s="560">
        <v>41947</v>
      </c>
      <c r="C6092" s="567"/>
    </row>
    <row r="6093" spans="1:3" ht="13.5">
      <c r="A6093" s="559" t="s">
        <v>9286</v>
      </c>
      <c r="B6093" s="560">
        <v>41947</v>
      </c>
      <c r="C6093" s="567"/>
    </row>
    <row r="6094" spans="1:3" ht="13.5">
      <c r="A6094" s="559" t="s">
        <v>9287</v>
      </c>
      <c r="B6094" s="560">
        <v>41947</v>
      </c>
      <c r="C6094" s="567"/>
    </row>
    <row r="6095" spans="1:3" ht="13.5">
      <c r="A6095" s="559" t="s">
        <v>9288</v>
      </c>
      <c r="B6095" s="560">
        <v>41947</v>
      </c>
      <c r="C6095" s="567"/>
    </row>
    <row r="6096" spans="1:3" ht="13.5">
      <c r="A6096" s="559" t="s">
        <v>9289</v>
      </c>
      <c r="B6096" s="560">
        <v>41947</v>
      </c>
      <c r="C6096" s="567"/>
    </row>
    <row r="6097" spans="1:3" ht="13.5">
      <c r="A6097" s="559" t="s">
        <v>9290</v>
      </c>
      <c r="B6097" s="560">
        <v>41947</v>
      </c>
      <c r="C6097" s="567"/>
    </row>
    <row r="6098" spans="1:3" ht="13.5">
      <c r="A6098" s="559" t="s">
        <v>9291</v>
      </c>
      <c r="B6098" s="560">
        <v>41947</v>
      </c>
      <c r="C6098" s="567"/>
    </row>
    <row r="6099" spans="1:3" ht="13.5">
      <c r="A6099" s="559" t="s">
        <v>9292</v>
      </c>
      <c r="B6099" s="560">
        <v>41947</v>
      </c>
      <c r="C6099" s="567">
        <v>217</v>
      </c>
    </row>
    <row r="6100" spans="1:3" ht="13.5">
      <c r="A6100" s="559" t="s">
        <v>9293</v>
      </c>
      <c r="B6100" s="560">
        <v>41947</v>
      </c>
      <c r="C6100" s="567"/>
    </row>
    <row r="6101" spans="1:3" ht="13.5">
      <c r="A6101" s="559" t="s">
        <v>9294</v>
      </c>
      <c r="B6101" s="560">
        <v>41947</v>
      </c>
      <c r="C6101" s="567"/>
    </row>
    <row r="6102" spans="1:3" ht="13.5">
      <c r="A6102" s="559" t="s">
        <v>9295</v>
      </c>
      <c r="B6102" s="560">
        <v>41947</v>
      </c>
      <c r="C6102" s="567"/>
    </row>
    <row r="6103" spans="1:3" ht="13.5">
      <c r="A6103" s="559" t="s">
        <v>9296</v>
      </c>
      <c r="B6103" s="560">
        <v>41947</v>
      </c>
      <c r="C6103" s="567"/>
    </row>
    <row r="6104" spans="1:3" ht="13.5">
      <c r="A6104" s="559" t="s">
        <v>9297</v>
      </c>
      <c r="B6104" s="560">
        <v>41947</v>
      </c>
      <c r="C6104" s="567"/>
    </row>
    <row r="6105" spans="1:3" ht="13.5">
      <c r="A6105" s="559" t="s">
        <v>9298</v>
      </c>
      <c r="B6105" s="560">
        <v>41947</v>
      </c>
      <c r="C6105" s="567"/>
    </row>
    <row r="6106" spans="1:3" ht="13.5">
      <c r="A6106" s="559" t="s">
        <v>9299</v>
      </c>
      <c r="B6106" s="560">
        <v>41947</v>
      </c>
      <c r="C6106" s="567"/>
    </row>
    <row r="6107" spans="1:3" ht="13.5">
      <c r="A6107" s="559" t="s">
        <v>9300</v>
      </c>
      <c r="B6107" s="560">
        <v>41947</v>
      </c>
      <c r="C6107" s="567"/>
    </row>
    <row r="6108" spans="1:3" ht="13.5">
      <c r="A6108" s="559" t="s">
        <v>9301</v>
      </c>
      <c r="B6108" s="560">
        <v>41947</v>
      </c>
      <c r="C6108" s="567"/>
    </row>
    <row r="6109" spans="1:3" ht="13.5">
      <c r="A6109" s="559" t="s">
        <v>9302</v>
      </c>
      <c r="B6109" s="560">
        <v>41947</v>
      </c>
      <c r="C6109" s="567"/>
    </row>
    <row r="6110" spans="1:3" ht="13.5">
      <c r="A6110" s="559" t="s">
        <v>9303</v>
      </c>
      <c r="B6110" s="560">
        <v>41947</v>
      </c>
      <c r="C6110" s="567">
        <v>100</v>
      </c>
    </row>
    <row r="6111" spans="1:3" ht="13.5">
      <c r="A6111" s="559" t="s">
        <v>9304</v>
      </c>
      <c r="B6111" s="560">
        <v>41947</v>
      </c>
      <c r="C6111" s="567"/>
    </row>
    <row r="6112" spans="1:3" ht="13.5">
      <c r="A6112" s="559" t="s">
        <v>9305</v>
      </c>
      <c r="B6112" s="560">
        <v>41947</v>
      </c>
      <c r="C6112" s="567"/>
    </row>
    <row r="6113" spans="1:3" ht="13.5">
      <c r="A6113" s="559" t="s">
        <v>9306</v>
      </c>
      <c r="B6113" s="560">
        <v>41947</v>
      </c>
      <c r="C6113" s="567"/>
    </row>
    <row r="6114" spans="1:3" ht="13.5">
      <c r="A6114" s="559" t="s">
        <v>9307</v>
      </c>
      <c r="B6114" s="560">
        <v>41947</v>
      </c>
      <c r="C6114" s="567"/>
    </row>
    <row r="6115" spans="1:3" ht="13.5">
      <c r="A6115" s="559" t="s">
        <v>9308</v>
      </c>
      <c r="B6115" s="560">
        <v>41947</v>
      </c>
      <c r="C6115" s="567"/>
    </row>
    <row r="6116" spans="1:3" ht="13.5">
      <c r="A6116" s="559" t="s">
        <v>9309</v>
      </c>
      <c r="B6116" s="560">
        <v>41947</v>
      </c>
      <c r="C6116" s="567"/>
    </row>
    <row r="6117" spans="1:3" ht="13.5">
      <c r="A6117" s="559" t="s">
        <v>9310</v>
      </c>
      <c r="B6117" s="560">
        <v>41947</v>
      </c>
      <c r="C6117" s="567"/>
    </row>
    <row r="6118" spans="1:3" ht="13.5">
      <c r="A6118" s="559" t="s">
        <v>9311</v>
      </c>
      <c r="B6118" s="560">
        <v>41947</v>
      </c>
      <c r="C6118" s="567"/>
    </row>
    <row r="6119" spans="1:3" ht="13.5">
      <c r="A6119" s="559" t="s">
        <v>9312</v>
      </c>
      <c r="B6119" s="560">
        <v>41947</v>
      </c>
      <c r="C6119" s="567"/>
    </row>
    <row r="6120" spans="1:3" ht="13.5">
      <c r="A6120" s="559" t="s">
        <v>9313</v>
      </c>
      <c r="B6120" s="560">
        <v>41947</v>
      </c>
      <c r="C6120" s="567"/>
    </row>
    <row r="6121" spans="1:3" ht="13.5">
      <c r="A6121" s="559" t="s">
        <v>9314</v>
      </c>
      <c r="B6121" s="560">
        <v>41947</v>
      </c>
      <c r="C6121" s="567">
        <v>100</v>
      </c>
    </row>
    <row r="6122" spans="1:3" ht="13.5">
      <c r="A6122" s="559" t="s">
        <v>9315</v>
      </c>
      <c r="B6122" s="560">
        <v>41947</v>
      </c>
      <c r="C6122" s="567"/>
    </row>
    <row r="6123" spans="1:3" ht="13.5">
      <c r="A6123" s="559" t="s">
        <v>9316</v>
      </c>
      <c r="B6123" s="560">
        <v>41947</v>
      </c>
      <c r="C6123" s="567"/>
    </row>
    <row r="6124" spans="1:3" ht="13.5">
      <c r="A6124" s="559" t="s">
        <v>9317</v>
      </c>
      <c r="B6124" s="560">
        <v>41947</v>
      </c>
      <c r="C6124" s="567"/>
    </row>
    <row r="6125" spans="1:3" ht="13.5">
      <c r="A6125" s="559" t="s">
        <v>9318</v>
      </c>
      <c r="B6125" s="560">
        <v>41947</v>
      </c>
      <c r="C6125" s="567"/>
    </row>
    <row r="6126" spans="1:3" ht="13.5">
      <c r="A6126" s="559" t="s">
        <v>9319</v>
      </c>
      <c r="B6126" s="560">
        <v>41947</v>
      </c>
      <c r="C6126" s="567"/>
    </row>
    <row r="6127" spans="1:3" ht="13.5">
      <c r="A6127" s="559" t="s">
        <v>9320</v>
      </c>
      <c r="B6127" s="560">
        <v>41947</v>
      </c>
      <c r="C6127" s="567"/>
    </row>
    <row r="6128" spans="1:3" ht="13.5">
      <c r="A6128" s="559" t="s">
        <v>9321</v>
      </c>
      <c r="B6128" s="560">
        <v>41947</v>
      </c>
      <c r="C6128" s="567"/>
    </row>
    <row r="6129" spans="1:3" ht="13.5">
      <c r="A6129" s="559" t="s">
        <v>9322</v>
      </c>
      <c r="B6129" s="560">
        <v>41947</v>
      </c>
      <c r="C6129" s="567"/>
    </row>
    <row r="6130" spans="1:3" ht="13.5">
      <c r="A6130" s="559" t="s">
        <v>9323</v>
      </c>
      <c r="B6130" s="560">
        <v>41947</v>
      </c>
      <c r="C6130" s="567"/>
    </row>
    <row r="6131" spans="1:3" ht="13.5">
      <c r="A6131" s="559" t="s">
        <v>9324</v>
      </c>
      <c r="B6131" s="560">
        <v>41947</v>
      </c>
      <c r="C6131" s="567"/>
    </row>
    <row r="6132" spans="1:3" ht="13.5">
      <c r="A6132" s="559" t="s">
        <v>7717</v>
      </c>
      <c r="B6132" s="560">
        <v>41947</v>
      </c>
      <c r="C6132" s="567">
        <v>79</v>
      </c>
    </row>
    <row r="6133" spans="1:3" ht="13.5">
      <c r="A6133" s="559" t="s">
        <v>7718</v>
      </c>
      <c r="B6133" s="560">
        <v>41947</v>
      </c>
      <c r="C6133" s="567"/>
    </row>
    <row r="6134" spans="1:3" ht="13.5">
      <c r="A6134" s="559" t="s">
        <v>7719</v>
      </c>
      <c r="B6134" s="560">
        <v>41947</v>
      </c>
      <c r="C6134" s="567"/>
    </row>
    <row r="6135" spans="1:3" ht="13.5">
      <c r="A6135" s="559" t="s">
        <v>7720</v>
      </c>
      <c r="B6135" s="560">
        <v>41947</v>
      </c>
      <c r="C6135" s="567"/>
    </row>
    <row r="6136" spans="1:3" ht="13.5">
      <c r="A6136" s="559" t="s">
        <v>7721</v>
      </c>
      <c r="B6136" s="560">
        <v>41947</v>
      </c>
      <c r="C6136" s="567"/>
    </row>
    <row r="6137" spans="1:3" ht="13.5">
      <c r="A6137" s="559" t="s">
        <v>7722</v>
      </c>
      <c r="B6137" s="560">
        <v>41947</v>
      </c>
      <c r="C6137" s="567"/>
    </row>
    <row r="6138" spans="1:3" ht="13.5">
      <c r="A6138" s="559" t="s">
        <v>7723</v>
      </c>
      <c r="B6138" s="560">
        <v>41947</v>
      </c>
      <c r="C6138" s="567"/>
    </row>
    <row r="6139" spans="1:3" ht="13.5">
      <c r="A6139" s="559" t="s">
        <v>7724</v>
      </c>
      <c r="B6139" s="560">
        <v>41947</v>
      </c>
      <c r="C6139" s="567"/>
    </row>
    <row r="6140" spans="1:3" ht="13.5">
      <c r="A6140" s="559" t="s">
        <v>7725</v>
      </c>
      <c r="B6140" s="560">
        <v>41947</v>
      </c>
      <c r="C6140" s="567"/>
    </row>
    <row r="6141" spans="1:3" ht="13.5">
      <c r="A6141" s="559" t="s">
        <v>7726</v>
      </c>
      <c r="B6141" s="560">
        <v>41947</v>
      </c>
      <c r="C6141" s="567"/>
    </row>
    <row r="6142" spans="1:3" ht="13.5">
      <c r="A6142" s="559" t="s">
        <v>7727</v>
      </c>
      <c r="B6142" s="560">
        <v>41947</v>
      </c>
      <c r="C6142" s="567"/>
    </row>
    <row r="6143" spans="1:3" ht="13.5">
      <c r="A6143" s="559" t="s">
        <v>7728</v>
      </c>
      <c r="B6143" s="560">
        <v>41947</v>
      </c>
      <c r="C6143" s="567">
        <v>80</v>
      </c>
    </row>
    <row r="6144" spans="1:3" ht="13.5">
      <c r="A6144" s="559" t="s">
        <v>7729</v>
      </c>
      <c r="B6144" s="560">
        <v>41947</v>
      </c>
      <c r="C6144" s="567"/>
    </row>
    <row r="6145" spans="1:3" ht="13.5">
      <c r="A6145" s="559" t="s">
        <v>7730</v>
      </c>
      <c r="B6145" s="560">
        <v>41947</v>
      </c>
      <c r="C6145" s="567"/>
    </row>
    <row r="6146" spans="1:3" ht="13.5">
      <c r="A6146" s="559" t="s">
        <v>7731</v>
      </c>
      <c r="B6146" s="560">
        <v>41947</v>
      </c>
      <c r="C6146" s="567"/>
    </row>
    <row r="6147" spans="1:3" ht="13.5">
      <c r="A6147" s="559" t="s">
        <v>7732</v>
      </c>
      <c r="B6147" s="560">
        <v>41947</v>
      </c>
      <c r="C6147" s="567"/>
    </row>
    <row r="6148" spans="1:3" ht="13.5">
      <c r="A6148" s="559" t="s">
        <v>7733</v>
      </c>
      <c r="B6148" s="560">
        <v>41947</v>
      </c>
      <c r="C6148" s="567"/>
    </row>
    <row r="6149" spans="1:3" ht="13.5">
      <c r="A6149" s="559" t="s">
        <v>7734</v>
      </c>
      <c r="B6149" s="560">
        <v>41947</v>
      </c>
      <c r="C6149" s="567"/>
    </row>
    <row r="6150" spans="1:3" ht="13.5">
      <c r="A6150" s="559" t="s">
        <v>7735</v>
      </c>
      <c r="B6150" s="560">
        <v>41947</v>
      </c>
      <c r="C6150" s="567"/>
    </row>
    <row r="6151" spans="1:3" ht="13.5">
      <c r="A6151" s="559" t="s">
        <v>7736</v>
      </c>
      <c r="B6151" s="560">
        <v>41947</v>
      </c>
      <c r="C6151" s="567"/>
    </row>
    <row r="6152" spans="1:3" ht="13.5">
      <c r="A6152" s="559" t="s">
        <v>7737</v>
      </c>
      <c r="B6152" s="560">
        <v>41947</v>
      </c>
      <c r="C6152" s="567"/>
    </row>
    <row r="6153" spans="1:3" ht="13.5">
      <c r="A6153" s="559" t="s">
        <v>7738</v>
      </c>
      <c r="B6153" s="560">
        <v>41947</v>
      </c>
      <c r="C6153" s="567"/>
    </row>
    <row r="6154" spans="1:3" ht="13.5">
      <c r="A6154" s="559" t="s">
        <v>7739</v>
      </c>
      <c r="B6154" s="560">
        <v>41947</v>
      </c>
      <c r="C6154" s="567">
        <v>225</v>
      </c>
    </row>
    <row r="6155" spans="1:3" ht="13.5">
      <c r="A6155" s="559" t="s">
        <v>7740</v>
      </c>
      <c r="B6155" s="560">
        <v>41947</v>
      </c>
      <c r="C6155" s="567">
        <v>200</v>
      </c>
    </row>
    <row r="6156" spans="1:3" ht="13.5">
      <c r="A6156" s="559" t="s">
        <v>7741</v>
      </c>
      <c r="B6156" s="560">
        <v>41947</v>
      </c>
      <c r="C6156" s="567"/>
    </row>
    <row r="6157" spans="1:3" ht="13.5">
      <c r="A6157" s="559" t="s">
        <v>7742</v>
      </c>
      <c r="B6157" s="560">
        <v>41947</v>
      </c>
      <c r="C6157" s="567"/>
    </row>
    <row r="6158" spans="1:3" ht="13.5">
      <c r="A6158" s="559" t="s">
        <v>7743</v>
      </c>
      <c r="B6158" s="560">
        <v>41947</v>
      </c>
      <c r="C6158" s="567"/>
    </row>
    <row r="6159" spans="1:3" ht="13.5">
      <c r="A6159" s="559" t="s">
        <v>7744</v>
      </c>
      <c r="B6159" s="560">
        <v>41947</v>
      </c>
      <c r="C6159" s="567"/>
    </row>
    <row r="6160" spans="1:3" ht="13.5">
      <c r="A6160" s="559" t="s">
        <v>7745</v>
      </c>
      <c r="B6160" s="560">
        <v>41947</v>
      </c>
      <c r="C6160" s="567"/>
    </row>
    <row r="6161" spans="1:3" ht="13.5">
      <c r="A6161" s="559" t="s">
        <v>7746</v>
      </c>
      <c r="B6161" s="560">
        <v>41947</v>
      </c>
      <c r="C6161" s="567"/>
    </row>
    <row r="6162" spans="1:3" ht="13.5">
      <c r="A6162" s="559" t="s">
        <v>7747</v>
      </c>
      <c r="B6162" s="560">
        <v>41947</v>
      </c>
      <c r="C6162" s="567"/>
    </row>
    <row r="6163" spans="1:3" ht="13.5">
      <c r="A6163" s="559" t="s">
        <v>7748</v>
      </c>
      <c r="B6163" s="560">
        <v>41947</v>
      </c>
      <c r="C6163" s="567"/>
    </row>
    <row r="6164" spans="1:3" ht="13.5">
      <c r="A6164" s="559" t="s">
        <v>7749</v>
      </c>
      <c r="B6164" s="560">
        <v>41947</v>
      </c>
      <c r="C6164" s="567"/>
    </row>
    <row r="6165" spans="1:3" ht="13.5">
      <c r="A6165" s="559" t="s">
        <v>9325</v>
      </c>
      <c r="B6165" s="560">
        <v>41947</v>
      </c>
      <c r="C6165" s="567">
        <v>268</v>
      </c>
    </row>
    <row r="6166" spans="1:3" ht="13.5">
      <c r="A6166" s="559" t="s">
        <v>9326</v>
      </c>
      <c r="B6166" s="560">
        <v>41947</v>
      </c>
      <c r="C6166" s="567"/>
    </row>
    <row r="6167" spans="1:3" ht="13.5">
      <c r="A6167" s="559" t="s">
        <v>9327</v>
      </c>
      <c r="B6167" s="560">
        <v>41947</v>
      </c>
      <c r="C6167" s="567"/>
    </row>
    <row r="6168" spans="1:3" ht="13.5">
      <c r="A6168" s="559" t="s">
        <v>9328</v>
      </c>
      <c r="B6168" s="560">
        <v>41947</v>
      </c>
      <c r="C6168" s="567"/>
    </row>
    <row r="6169" spans="1:3" ht="13.5">
      <c r="A6169" s="559" t="s">
        <v>9329</v>
      </c>
      <c r="B6169" s="560">
        <v>41947</v>
      </c>
      <c r="C6169" s="567"/>
    </row>
    <row r="6170" spans="1:3" ht="13.5">
      <c r="A6170" s="559" t="s">
        <v>9330</v>
      </c>
      <c r="B6170" s="560">
        <v>41947</v>
      </c>
      <c r="C6170" s="567"/>
    </row>
    <row r="6171" spans="1:3" ht="13.5">
      <c r="A6171" s="559" t="s">
        <v>9331</v>
      </c>
      <c r="B6171" s="560">
        <v>41947</v>
      </c>
      <c r="C6171" s="567"/>
    </row>
    <row r="6172" spans="1:3" ht="13.5">
      <c r="A6172" s="559" t="s">
        <v>9332</v>
      </c>
      <c r="B6172" s="560">
        <v>41947</v>
      </c>
      <c r="C6172" s="567"/>
    </row>
    <row r="6173" spans="1:3" ht="13.5">
      <c r="A6173" s="559" t="s">
        <v>9333</v>
      </c>
      <c r="B6173" s="560">
        <v>41947</v>
      </c>
      <c r="C6173" s="567"/>
    </row>
    <row r="6174" spans="1:3" ht="13.5">
      <c r="A6174" s="559" t="s">
        <v>9334</v>
      </c>
      <c r="B6174" s="560">
        <v>41947</v>
      </c>
      <c r="C6174" s="567"/>
    </row>
    <row r="6175" spans="1:3" ht="13.5">
      <c r="A6175" s="559" t="s">
        <v>9335</v>
      </c>
      <c r="B6175" s="560">
        <v>41947</v>
      </c>
      <c r="C6175" s="567"/>
    </row>
    <row r="6176" spans="1:3" ht="13.5">
      <c r="A6176" s="559" t="s">
        <v>9336</v>
      </c>
      <c r="B6176" s="560">
        <v>41947</v>
      </c>
      <c r="C6176" s="567">
        <v>314</v>
      </c>
    </row>
    <row r="6177" spans="1:3" ht="13.5">
      <c r="A6177" s="559" t="s">
        <v>9337</v>
      </c>
      <c r="B6177" s="560">
        <v>41947</v>
      </c>
      <c r="C6177" s="567"/>
    </row>
    <row r="6178" spans="1:3" ht="13.5">
      <c r="A6178" s="559" t="s">
        <v>9338</v>
      </c>
      <c r="B6178" s="560">
        <v>41947</v>
      </c>
      <c r="C6178" s="567"/>
    </row>
    <row r="6179" spans="1:3" ht="13.5">
      <c r="A6179" s="559" t="s">
        <v>9339</v>
      </c>
      <c r="B6179" s="560">
        <v>41947</v>
      </c>
      <c r="C6179" s="567"/>
    </row>
    <row r="6180" spans="1:3" ht="13.5">
      <c r="A6180" s="559" t="s">
        <v>9340</v>
      </c>
      <c r="B6180" s="560">
        <v>41947</v>
      </c>
      <c r="C6180" s="567"/>
    </row>
    <row r="6181" spans="1:3" ht="13.5">
      <c r="A6181" s="559" t="s">
        <v>9341</v>
      </c>
      <c r="B6181" s="560">
        <v>41947</v>
      </c>
      <c r="C6181" s="567"/>
    </row>
    <row r="6182" spans="1:3" ht="13.5">
      <c r="A6182" s="559" t="s">
        <v>9342</v>
      </c>
      <c r="B6182" s="560">
        <v>41947</v>
      </c>
      <c r="C6182" s="567"/>
    </row>
    <row r="6183" spans="1:3" ht="13.5">
      <c r="A6183" s="559" t="s">
        <v>9343</v>
      </c>
      <c r="B6183" s="560">
        <v>41947</v>
      </c>
      <c r="C6183" s="567"/>
    </row>
    <row r="6184" spans="1:3" ht="13.5">
      <c r="A6184" s="559" t="s">
        <v>9344</v>
      </c>
      <c r="B6184" s="560">
        <v>41947</v>
      </c>
      <c r="C6184" s="567"/>
    </row>
    <row r="6185" spans="1:3" ht="13.5">
      <c r="A6185" s="559" t="s">
        <v>9345</v>
      </c>
      <c r="B6185" s="560">
        <v>41947</v>
      </c>
      <c r="C6185" s="567"/>
    </row>
    <row r="6186" spans="1:3" ht="13.5">
      <c r="A6186" s="559" t="s">
        <v>9346</v>
      </c>
      <c r="B6186" s="560">
        <v>41947</v>
      </c>
      <c r="C6186" s="567"/>
    </row>
    <row r="6187" spans="1:3" ht="13.5">
      <c r="A6187" s="559" t="s">
        <v>9347</v>
      </c>
      <c r="B6187" s="560">
        <v>41947</v>
      </c>
      <c r="C6187" s="567">
        <v>308</v>
      </c>
    </row>
    <row r="6188" spans="1:3" ht="13.5">
      <c r="A6188" s="559" t="s">
        <v>9348</v>
      </c>
      <c r="B6188" s="560">
        <v>41947</v>
      </c>
      <c r="C6188" s="567"/>
    </row>
    <row r="6189" spans="1:3" ht="13.5">
      <c r="A6189" s="559" t="s">
        <v>9349</v>
      </c>
      <c r="B6189" s="560">
        <v>41947</v>
      </c>
      <c r="C6189" s="567"/>
    </row>
    <row r="6190" spans="1:3" ht="13.5">
      <c r="A6190" s="559" t="s">
        <v>9350</v>
      </c>
      <c r="B6190" s="560">
        <v>41947</v>
      </c>
      <c r="C6190" s="567"/>
    </row>
    <row r="6191" spans="1:3" ht="13.5">
      <c r="A6191" s="559" t="s">
        <v>9351</v>
      </c>
      <c r="B6191" s="560">
        <v>41947</v>
      </c>
      <c r="C6191" s="567"/>
    </row>
    <row r="6192" spans="1:3" ht="13.5">
      <c r="A6192" s="559" t="s">
        <v>9352</v>
      </c>
      <c r="B6192" s="560">
        <v>41947</v>
      </c>
      <c r="C6192" s="567"/>
    </row>
    <row r="6193" spans="1:3" ht="13.5">
      <c r="A6193" s="559" t="s">
        <v>9353</v>
      </c>
      <c r="B6193" s="560">
        <v>41947</v>
      </c>
      <c r="C6193" s="567"/>
    </row>
    <row r="6194" spans="1:3" ht="13.5">
      <c r="A6194" s="559" t="s">
        <v>9354</v>
      </c>
      <c r="B6194" s="560">
        <v>41947</v>
      </c>
      <c r="C6194" s="567"/>
    </row>
    <row r="6195" spans="1:3" ht="13.5">
      <c r="A6195" s="559" t="s">
        <v>9355</v>
      </c>
      <c r="B6195" s="560">
        <v>41947</v>
      </c>
      <c r="C6195" s="567"/>
    </row>
    <row r="6196" spans="1:3" ht="13.5">
      <c r="A6196" s="559" t="s">
        <v>9356</v>
      </c>
      <c r="B6196" s="560">
        <v>41947</v>
      </c>
      <c r="C6196" s="567"/>
    </row>
    <row r="6197" spans="1:3" ht="13.5">
      <c r="A6197" s="559" t="s">
        <v>9357</v>
      </c>
      <c r="B6197" s="560">
        <v>41947</v>
      </c>
      <c r="C6197" s="567"/>
    </row>
    <row r="6198" spans="1:3" ht="13.5">
      <c r="A6198" s="559" t="s">
        <v>9358</v>
      </c>
      <c r="B6198" s="560">
        <v>41947</v>
      </c>
      <c r="C6198" s="567">
        <v>356</v>
      </c>
    </row>
    <row r="6199" spans="1:3" ht="13.5">
      <c r="A6199" s="559" t="s">
        <v>9359</v>
      </c>
      <c r="B6199" s="560">
        <v>41947</v>
      </c>
      <c r="C6199" s="567"/>
    </row>
    <row r="6200" spans="1:3" ht="13.5">
      <c r="A6200" s="559" t="s">
        <v>9360</v>
      </c>
      <c r="B6200" s="560">
        <v>41947</v>
      </c>
      <c r="C6200" s="567"/>
    </row>
    <row r="6201" spans="1:3" ht="13.5">
      <c r="A6201" s="559" t="s">
        <v>9361</v>
      </c>
      <c r="B6201" s="560">
        <v>41947</v>
      </c>
      <c r="C6201" s="567"/>
    </row>
    <row r="6202" spans="1:3" ht="13.5">
      <c r="A6202" s="559" t="s">
        <v>9362</v>
      </c>
      <c r="B6202" s="560">
        <v>41947</v>
      </c>
      <c r="C6202" s="567"/>
    </row>
    <row r="6203" spans="1:3" ht="13.5">
      <c r="A6203" s="559" t="s">
        <v>9363</v>
      </c>
      <c r="B6203" s="560">
        <v>41947</v>
      </c>
      <c r="C6203" s="567"/>
    </row>
    <row r="6204" spans="1:3" ht="13.5">
      <c r="A6204" s="559" t="s">
        <v>9364</v>
      </c>
      <c r="B6204" s="560">
        <v>41947</v>
      </c>
      <c r="C6204" s="567"/>
    </row>
    <row r="6205" spans="1:3" ht="13.5">
      <c r="A6205" s="559" t="s">
        <v>9365</v>
      </c>
      <c r="B6205" s="560">
        <v>41947</v>
      </c>
      <c r="C6205" s="567"/>
    </row>
    <row r="6206" spans="1:3" ht="13.5">
      <c r="A6206" s="559" t="s">
        <v>9366</v>
      </c>
      <c r="B6206" s="560">
        <v>41947</v>
      </c>
      <c r="C6206" s="567"/>
    </row>
    <row r="6207" spans="1:3" ht="13.5">
      <c r="A6207" s="559" t="s">
        <v>9367</v>
      </c>
      <c r="B6207" s="560">
        <v>41947</v>
      </c>
      <c r="C6207" s="567"/>
    </row>
    <row r="6208" spans="1:3" ht="13.5">
      <c r="A6208" s="559" t="s">
        <v>9368</v>
      </c>
      <c r="B6208" s="560">
        <v>41947</v>
      </c>
      <c r="C6208" s="567"/>
    </row>
    <row r="6209" spans="1:3" ht="13.5">
      <c r="A6209" s="559" t="s">
        <v>9369</v>
      </c>
      <c r="B6209" s="560">
        <v>41947</v>
      </c>
      <c r="C6209" s="567">
        <v>311</v>
      </c>
    </row>
    <row r="6210" spans="1:3" ht="13.5">
      <c r="A6210" s="559" t="s">
        <v>9370</v>
      </c>
      <c r="B6210" s="560">
        <v>41947</v>
      </c>
      <c r="C6210" s="567"/>
    </row>
    <row r="6211" spans="1:3" ht="13.5">
      <c r="A6211" s="559" t="s">
        <v>9371</v>
      </c>
      <c r="B6211" s="560">
        <v>41947</v>
      </c>
      <c r="C6211" s="567"/>
    </row>
    <row r="6212" spans="1:3" ht="13.5">
      <c r="A6212" s="559" t="s">
        <v>9372</v>
      </c>
      <c r="B6212" s="560">
        <v>41947</v>
      </c>
      <c r="C6212" s="567"/>
    </row>
    <row r="6213" spans="1:3" ht="13.5">
      <c r="A6213" s="559" t="s">
        <v>9373</v>
      </c>
      <c r="B6213" s="560">
        <v>41947</v>
      </c>
      <c r="C6213" s="567"/>
    </row>
    <row r="6214" spans="1:3" ht="13.5">
      <c r="A6214" s="559" t="s">
        <v>9374</v>
      </c>
      <c r="B6214" s="560">
        <v>41947</v>
      </c>
      <c r="C6214" s="567"/>
    </row>
    <row r="6215" spans="1:3" ht="13.5">
      <c r="A6215" s="559" t="s">
        <v>9375</v>
      </c>
      <c r="B6215" s="560">
        <v>41947</v>
      </c>
      <c r="C6215" s="567"/>
    </row>
    <row r="6216" spans="1:3" ht="13.5">
      <c r="A6216" s="559" t="s">
        <v>9376</v>
      </c>
      <c r="B6216" s="560">
        <v>41947</v>
      </c>
      <c r="C6216" s="567"/>
    </row>
    <row r="6217" spans="1:3" ht="13.5">
      <c r="A6217" s="559" t="s">
        <v>9377</v>
      </c>
      <c r="B6217" s="560">
        <v>41947</v>
      </c>
      <c r="C6217" s="567"/>
    </row>
    <row r="6218" spans="1:3" ht="13.5">
      <c r="A6218" s="559" t="s">
        <v>9378</v>
      </c>
      <c r="B6218" s="560">
        <v>41947</v>
      </c>
      <c r="C6218" s="567"/>
    </row>
    <row r="6219" spans="1:3" ht="13.5">
      <c r="A6219" s="559" t="s">
        <v>9379</v>
      </c>
      <c r="B6219" s="560">
        <v>41947</v>
      </c>
      <c r="C6219" s="567"/>
    </row>
    <row r="6220" spans="1:3" ht="13.5">
      <c r="A6220" s="559" t="s">
        <v>9380</v>
      </c>
      <c r="B6220" s="560">
        <v>41947</v>
      </c>
      <c r="C6220" s="567">
        <v>314</v>
      </c>
    </row>
    <row r="6221" spans="1:3" ht="13.5">
      <c r="A6221" s="559" t="s">
        <v>9381</v>
      </c>
      <c r="B6221" s="560">
        <v>41947</v>
      </c>
      <c r="C6221" s="567"/>
    </row>
    <row r="6222" spans="1:3" ht="13.5">
      <c r="A6222" s="559" t="s">
        <v>9382</v>
      </c>
      <c r="B6222" s="560">
        <v>41947</v>
      </c>
      <c r="C6222" s="567"/>
    </row>
    <row r="6223" spans="1:3" ht="13.5">
      <c r="A6223" s="559" t="s">
        <v>9383</v>
      </c>
      <c r="B6223" s="560">
        <v>41947</v>
      </c>
      <c r="C6223" s="567"/>
    </row>
    <row r="6224" spans="1:3" ht="13.5">
      <c r="A6224" s="559" t="s">
        <v>9384</v>
      </c>
      <c r="B6224" s="560">
        <v>41947</v>
      </c>
      <c r="C6224" s="567"/>
    </row>
    <row r="6225" spans="1:3" ht="13.5">
      <c r="A6225" s="559" t="s">
        <v>9385</v>
      </c>
      <c r="B6225" s="560">
        <v>41947</v>
      </c>
      <c r="C6225" s="567"/>
    </row>
    <row r="6226" spans="1:3" ht="13.5">
      <c r="A6226" s="559" t="s">
        <v>9386</v>
      </c>
      <c r="B6226" s="560">
        <v>41947</v>
      </c>
      <c r="C6226" s="567"/>
    </row>
    <row r="6227" spans="1:3" ht="13.5">
      <c r="A6227" s="559" t="s">
        <v>9387</v>
      </c>
      <c r="B6227" s="560">
        <v>41947</v>
      </c>
      <c r="C6227" s="567"/>
    </row>
    <row r="6228" spans="1:3" ht="13.5">
      <c r="A6228" s="559" t="s">
        <v>9388</v>
      </c>
      <c r="B6228" s="560">
        <v>41947</v>
      </c>
      <c r="C6228" s="567"/>
    </row>
    <row r="6229" spans="1:3" ht="13.5">
      <c r="A6229" s="559" t="s">
        <v>9389</v>
      </c>
      <c r="B6229" s="560">
        <v>41947</v>
      </c>
      <c r="C6229" s="567"/>
    </row>
    <row r="6230" spans="1:3" ht="13.5">
      <c r="A6230" s="559" t="s">
        <v>9390</v>
      </c>
      <c r="B6230" s="560">
        <v>41947</v>
      </c>
      <c r="C6230" s="567"/>
    </row>
    <row r="6231" spans="1:3" ht="13.5">
      <c r="A6231" s="559" t="s">
        <v>9391</v>
      </c>
      <c r="B6231" s="560">
        <v>41947</v>
      </c>
      <c r="C6231" s="567">
        <v>300</v>
      </c>
    </row>
    <row r="6232" spans="1:3" ht="13.5">
      <c r="A6232" s="559" t="s">
        <v>9392</v>
      </c>
      <c r="B6232" s="560">
        <v>41947</v>
      </c>
      <c r="C6232" s="567"/>
    </row>
    <row r="6233" spans="1:3" ht="13.5">
      <c r="A6233" s="559" t="s">
        <v>9393</v>
      </c>
      <c r="B6233" s="560">
        <v>41947</v>
      </c>
      <c r="C6233" s="567"/>
    </row>
    <row r="6234" spans="1:3" ht="13.5">
      <c r="A6234" s="559" t="s">
        <v>9394</v>
      </c>
      <c r="B6234" s="560">
        <v>41947</v>
      </c>
      <c r="C6234" s="567"/>
    </row>
    <row r="6235" spans="1:3" ht="13.5">
      <c r="A6235" s="559" t="s">
        <v>9395</v>
      </c>
      <c r="B6235" s="560">
        <v>41947</v>
      </c>
      <c r="C6235" s="567"/>
    </row>
    <row r="6236" spans="1:3" ht="13.5">
      <c r="A6236" s="559" t="s">
        <v>9396</v>
      </c>
      <c r="B6236" s="560">
        <v>41947</v>
      </c>
      <c r="C6236" s="567"/>
    </row>
    <row r="6237" spans="1:3" ht="13.5">
      <c r="A6237" s="559" t="s">
        <v>9397</v>
      </c>
      <c r="B6237" s="560">
        <v>41947</v>
      </c>
      <c r="C6237" s="567"/>
    </row>
    <row r="6238" spans="1:3" ht="13.5">
      <c r="A6238" s="559" t="s">
        <v>9398</v>
      </c>
      <c r="B6238" s="560">
        <v>41947</v>
      </c>
      <c r="C6238" s="567"/>
    </row>
    <row r="6239" spans="1:3" ht="13.5">
      <c r="A6239" s="559" t="s">
        <v>9399</v>
      </c>
      <c r="B6239" s="560">
        <v>41947</v>
      </c>
      <c r="C6239" s="567"/>
    </row>
    <row r="6240" spans="1:3" ht="13.5">
      <c r="A6240" s="559" t="s">
        <v>9400</v>
      </c>
      <c r="B6240" s="560">
        <v>41947</v>
      </c>
      <c r="C6240" s="567"/>
    </row>
    <row r="6241" spans="1:3" ht="13.5">
      <c r="A6241" s="559" t="s">
        <v>9401</v>
      </c>
      <c r="B6241" s="560">
        <v>41947</v>
      </c>
      <c r="C6241" s="567"/>
    </row>
    <row r="6242" spans="1:3" ht="13.5">
      <c r="A6242" s="559" t="s">
        <v>9402</v>
      </c>
      <c r="B6242" s="560">
        <v>41947</v>
      </c>
      <c r="C6242" s="567">
        <v>300</v>
      </c>
    </row>
    <row r="6243" spans="1:3" ht="13.5">
      <c r="A6243" s="559" t="s">
        <v>9403</v>
      </c>
      <c r="B6243" s="560">
        <v>41947</v>
      </c>
      <c r="C6243" s="567"/>
    </row>
    <row r="6244" spans="1:3" ht="13.5">
      <c r="A6244" s="559" t="s">
        <v>9404</v>
      </c>
      <c r="B6244" s="560">
        <v>41947</v>
      </c>
      <c r="C6244" s="567"/>
    </row>
    <row r="6245" spans="1:3" ht="13.5">
      <c r="A6245" s="559" t="s">
        <v>9405</v>
      </c>
      <c r="B6245" s="560">
        <v>41947</v>
      </c>
      <c r="C6245" s="567"/>
    </row>
    <row r="6246" spans="1:3" ht="13.5">
      <c r="A6246" s="559" t="s">
        <v>9406</v>
      </c>
      <c r="B6246" s="560">
        <v>41947</v>
      </c>
      <c r="C6246" s="567"/>
    </row>
    <row r="6247" spans="1:3" ht="13.5">
      <c r="A6247" s="559" t="s">
        <v>9407</v>
      </c>
      <c r="B6247" s="560">
        <v>41947</v>
      </c>
      <c r="C6247" s="567"/>
    </row>
    <row r="6248" spans="1:3" ht="13.5">
      <c r="A6248" s="559" t="s">
        <v>9408</v>
      </c>
      <c r="B6248" s="560">
        <v>41947</v>
      </c>
      <c r="C6248" s="567"/>
    </row>
    <row r="6249" spans="1:3" ht="13.5">
      <c r="A6249" s="559" t="s">
        <v>9409</v>
      </c>
      <c r="B6249" s="560">
        <v>41947</v>
      </c>
      <c r="C6249" s="567"/>
    </row>
    <row r="6250" spans="1:3" ht="13.5">
      <c r="A6250" s="559" t="s">
        <v>9410</v>
      </c>
      <c r="B6250" s="560">
        <v>41947</v>
      </c>
      <c r="C6250" s="567"/>
    </row>
    <row r="6251" spans="1:3" ht="13.5">
      <c r="A6251" s="559" t="s">
        <v>9411</v>
      </c>
      <c r="B6251" s="560">
        <v>41947</v>
      </c>
      <c r="C6251" s="567"/>
    </row>
    <row r="6252" spans="1:3" ht="13.5">
      <c r="A6252" s="559" t="s">
        <v>9412</v>
      </c>
      <c r="B6252" s="560">
        <v>41947</v>
      </c>
      <c r="C6252" s="567"/>
    </row>
    <row r="6253" spans="1:3" ht="13.5">
      <c r="A6253" s="559" t="s">
        <v>9413</v>
      </c>
      <c r="B6253" s="560">
        <v>41947</v>
      </c>
      <c r="C6253" s="567">
        <v>245</v>
      </c>
    </row>
    <row r="6254" spans="1:3" ht="13.5">
      <c r="A6254" s="559" t="s">
        <v>9414</v>
      </c>
      <c r="B6254" s="560">
        <v>41947</v>
      </c>
      <c r="C6254" s="567"/>
    </row>
    <row r="6255" spans="1:3" ht="13.5">
      <c r="A6255" s="559" t="s">
        <v>9415</v>
      </c>
      <c r="B6255" s="560">
        <v>41947</v>
      </c>
      <c r="C6255" s="567"/>
    </row>
    <row r="6256" spans="1:3" ht="13.5">
      <c r="A6256" s="559" t="s">
        <v>9416</v>
      </c>
      <c r="B6256" s="560">
        <v>41947</v>
      </c>
      <c r="C6256" s="567"/>
    </row>
    <row r="6257" spans="1:3" ht="13.5">
      <c r="A6257" s="559" t="s">
        <v>9417</v>
      </c>
      <c r="B6257" s="560">
        <v>41947</v>
      </c>
      <c r="C6257" s="567"/>
    </row>
    <row r="6258" spans="1:3" ht="13.5">
      <c r="A6258" s="559" t="s">
        <v>9418</v>
      </c>
      <c r="B6258" s="560">
        <v>41947</v>
      </c>
      <c r="C6258" s="567"/>
    </row>
    <row r="6259" spans="1:3" ht="13.5">
      <c r="A6259" s="559" t="s">
        <v>9419</v>
      </c>
      <c r="B6259" s="560">
        <v>41947</v>
      </c>
      <c r="C6259" s="567"/>
    </row>
    <row r="6260" spans="1:3" ht="13.5">
      <c r="A6260" s="559" t="s">
        <v>9420</v>
      </c>
      <c r="B6260" s="560">
        <v>41947</v>
      </c>
      <c r="C6260" s="567"/>
    </row>
    <row r="6261" spans="1:3" ht="13.5">
      <c r="A6261" s="559" t="s">
        <v>9421</v>
      </c>
      <c r="B6261" s="560">
        <v>41947</v>
      </c>
      <c r="C6261" s="567"/>
    </row>
    <row r="6262" spans="1:3" ht="13.5">
      <c r="A6262" s="559" t="s">
        <v>9422</v>
      </c>
      <c r="B6262" s="560">
        <v>41947</v>
      </c>
      <c r="C6262" s="567"/>
    </row>
    <row r="6263" spans="1:3" ht="13.5">
      <c r="A6263" s="559" t="s">
        <v>9423</v>
      </c>
      <c r="B6263" s="560">
        <v>41947</v>
      </c>
      <c r="C6263" s="567"/>
    </row>
    <row r="6264" spans="1:3" ht="13.5">
      <c r="A6264" s="559" t="s">
        <v>9424</v>
      </c>
      <c r="B6264" s="560">
        <v>41947</v>
      </c>
      <c r="C6264" s="567">
        <v>67</v>
      </c>
    </row>
    <row r="6265" spans="1:3" ht="13.5">
      <c r="A6265" s="559" t="s">
        <v>9425</v>
      </c>
      <c r="B6265" s="560">
        <v>41947</v>
      </c>
      <c r="C6265" s="567"/>
    </row>
    <row r="6266" spans="1:3" ht="13.5">
      <c r="A6266" s="559" t="s">
        <v>9426</v>
      </c>
      <c r="B6266" s="560">
        <v>41947</v>
      </c>
      <c r="C6266" s="567"/>
    </row>
    <row r="6267" spans="1:3" ht="13.5">
      <c r="A6267" s="559" t="s">
        <v>9427</v>
      </c>
      <c r="B6267" s="560">
        <v>41947</v>
      </c>
      <c r="C6267" s="567"/>
    </row>
    <row r="6268" spans="1:3" ht="13.5">
      <c r="A6268" s="559" t="s">
        <v>9428</v>
      </c>
      <c r="B6268" s="560">
        <v>41947</v>
      </c>
      <c r="C6268" s="567"/>
    </row>
    <row r="6269" spans="1:3" ht="13.5">
      <c r="A6269" s="559" t="s">
        <v>9429</v>
      </c>
      <c r="B6269" s="560">
        <v>41947</v>
      </c>
      <c r="C6269" s="567"/>
    </row>
    <row r="6270" spans="1:3" ht="13.5">
      <c r="A6270" s="559" t="s">
        <v>9430</v>
      </c>
      <c r="B6270" s="560">
        <v>41947</v>
      </c>
      <c r="C6270" s="567"/>
    </row>
    <row r="6271" spans="1:3" ht="13.5">
      <c r="A6271" s="559" t="s">
        <v>9431</v>
      </c>
      <c r="B6271" s="560">
        <v>41947</v>
      </c>
      <c r="C6271" s="567"/>
    </row>
    <row r="6272" spans="1:3" ht="13.5">
      <c r="A6272" s="559" t="s">
        <v>9432</v>
      </c>
      <c r="B6272" s="560">
        <v>41947</v>
      </c>
      <c r="C6272" s="567"/>
    </row>
    <row r="6273" spans="1:3" ht="13.5">
      <c r="A6273" s="559" t="s">
        <v>9433</v>
      </c>
      <c r="B6273" s="560">
        <v>41947</v>
      </c>
      <c r="C6273" s="567"/>
    </row>
    <row r="6274" spans="1:3" ht="13.5">
      <c r="A6274" s="559" t="s">
        <v>9434</v>
      </c>
      <c r="B6274" s="560">
        <v>41947</v>
      </c>
      <c r="C6274" s="567"/>
    </row>
    <row r="6275" spans="1:3" ht="13.5">
      <c r="A6275" s="559" t="s">
        <v>9435</v>
      </c>
      <c r="B6275" s="560">
        <v>41947</v>
      </c>
      <c r="C6275" s="567">
        <v>86</v>
      </c>
    </row>
    <row r="6276" spans="1:3" ht="13.5">
      <c r="A6276" s="559" t="s">
        <v>9436</v>
      </c>
      <c r="B6276" s="560">
        <v>41947</v>
      </c>
      <c r="C6276" s="567"/>
    </row>
    <row r="6277" spans="1:3" ht="13.5">
      <c r="A6277" s="559" t="s">
        <v>9437</v>
      </c>
      <c r="B6277" s="560">
        <v>41947</v>
      </c>
      <c r="C6277" s="567"/>
    </row>
    <row r="6278" spans="1:3" ht="13.5">
      <c r="A6278" s="559" t="s">
        <v>9438</v>
      </c>
      <c r="B6278" s="560">
        <v>41947</v>
      </c>
      <c r="C6278" s="567"/>
    </row>
    <row r="6279" spans="1:3" ht="13.5">
      <c r="A6279" s="559" t="s">
        <v>9439</v>
      </c>
      <c r="B6279" s="560">
        <v>41947</v>
      </c>
      <c r="C6279" s="567"/>
    </row>
    <row r="6280" spans="1:3" ht="13.5">
      <c r="A6280" s="559" t="s">
        <v>9440</v>
      </c>
      <c r="B6280" s="560">
        <v>41947</v>
      </c>
      <c r="C6280" s="567"/>
    </row>
    <row r="6281" spans="1:3" ht="13.5">
      <c r="A6281" s="559" t="s">
        <v>9441</v>
      </c>
      <c r="B6281" s="560">
        <v>41947</v>
      </c>
      <c r="C6281" s="567"/>
    </row>
    <row r="6282" spans="1:3" ht="13.5">
      <c r="A6282" s="559" t="s">
        <v>9442</v>
      </c>
      <c r="B6282" s="560">
        <v>41947</v>
      </c>
      <c r="C6282" s="567"/>
    </row>
    <row r="6283" spans="1:3" ht="13.5">
      <c r="A6283" s="559" t="s">
        <v>9443</v>
      </c>
      <c r="B6283" s="560">
        <v>41947</v>
      </c>
      <c r="C6283" s="567"/>
    </row>
    <row r="6284" spans="1:3" ht="13.5">
      <c r="A6284" s="559" t="s">
        <v>9444</v>
      </c>
      <c r="B6284" s="560">
        <v>41947</v>
      </c>
      <c r="C6284" s="567"/>
    </row>
    <row r="6285" spans="1:3" ht="13.5">
      <c r="A6285" s="559" t="s">
        <v>9445</v>
      </c>
      <c r="B6285" s="560">
        <v>41947</v>
      </c>
      <c r="C6285" s="567"/>
    </row>
    <row r="6286" spans="1:3" ht="13.5">
      <c r="A6286" s="559" t="s">
        <v>9446</v>
      </c>
      <c r="B6286" s="560">
        <v>41947</v>
      </c>
      <c r="C6286" s="567">
        <v>484</v>
      </c>
    </row>
    <row r="6287" spans="1:3" ht="13.5">
      <c r="A6287" s="559" t="s">
        <v>9447</v>
      </c>
      <c r="B6287" s="560">
        <v>41947</v>
      </c>
      <c r="C6287" s="567"/>
    </row>
    <row r="6288" spans="1:3" ht="13.5">
      <c r="A6288" s="559" t="s">
        <v>9448</v>
      </c>
      <c r="B6288" s="560">
        <v>41947</v>
      </c>
      <c r="C6288" s="567"/>
    </row>
    <row r="6289" spans="1:3" ht="13.5">
      <c r="A6289" s="559" t="s">
        <v>9449</v>
      </c>
      <c r="B6289" s="560">
        <v>41947</v>
      </c>
      <c r="C6289" s="567"/>
    </row>
    <row r="6290" spans="1:3" ht="13.5">
      <c r="A6290" s="559" t="s">
        <v>9450</v>
      </c>
      <c r="B6290" s="560">
        <v>41947</v>
      </c>
      <c r="C6290" s="567"/>
    </row>
    <row r="6291" spans="1:3" ht="13.5">
      <c r="A6291" s="559" t="s">
        <v>9451</v>
      </c>
      <c r="B6291" s="560">
        <v>41947</v>
      </c>
      <c r="C6291" s="567"/>
    </row>
    <row r="6292" spans="1:3" ht="13.5">
      <c r="A6292" s="559" t="s">
        <v>9452</v>
      </c>
      <c r="B6292" s="560">
        <v>41947</v>
      </c>
      <c r="C6292" s="567"/>
    </row>
    <row r="6293" spans="1:3" ht="13.5">
      <c r="A6293" s="559" t="s">
        <v>9453</v>
      </c>
      <c r="B6293" s="560">
        <v>41947</v>
      </c>
      <c r="C6293" s="567"/>
    </row>
    <row r="6294" spans="1:3" ht="13.5">
      <c r="A6294" s="559" t="s">
        <v>9454</v>
      </c>
      <c r="B6294" s="560">
        <v>41947</v>
      </c>
      <c r="C6294" s="567"/>
    </row>
    <row r="6295" spans="1:3" ht="13.5">
      <c r="A6295" s="559" t="s">
        <v>9455</v>
      </c>
      <c r="B6295" s="560">
        <v>41947</v>
      </c>
      <c r="C6295" s="567"/>
    </row>
    <row r="6296" spans="1:3" ht="13.5">
      <c r="A6296" s="559" t="s">
        <v>9456</v>
      </c>
      <c r="B6296" s="560">
        <v>41947</v>
      </c>
      <c r="C6296" s="567"/>
    </row>
    <row r="6297" spans="1:3" ht="13.5">
      <c r="A6297" s="559" t="s">
        <v>9457</v>
      </c>
      <c r="B6297" s="560">
        <v>41947</v>
      </c>
      <c r="C6297" s="567">
        <v>145</v>
      </c>
    </row>
    <row r="6298" spans="1:3" ht="13.5">
      <c r="A6298" s="559" t="s">
        <v>9458</v>
      </c>
      <c r="B6298" s="560">
        <v>41947</v>
      </c>
      <c r="C6298" s="567"/>
    </row>
    <row r="6299" spans="1:3" ht="13.5">
      <c r="A6299" s="559" t="s">
        <v>9459</v>
      </c>
      <c r="B6299" s="560">
        <v>41947</v>
      </c>
      <c r="C6299" s="567"/>
    </row>
    <row r="6300" spans="1:3" ht="13.5">
      <c r="A6300" s="559" t="s">
        <v>9460</v>
      </c>
      <c r="B6300" s="560">
        <v>41947</v>
      </c>
      <c r="C6300" s="567"/>
    </row>
    <row r="6301" spans="1:3" ht="13.5">
      <c r="A6301" s="559" t="s">
        <v>9461</v>
      </c>
      <c r="B6301" s="560">
        <v>41947</v>
      </c>
      <c r="C6301" s="567"/>
    </row>
    <row r="6302" spans="1:3" ht="13.5">
      <c r="A6302" s="559" t="s">
        <v>9462</v>
      </c>
      <c r="B6302" s="560">
        <v>41947</v>
      </c>
      <c r="C6302" s="567"/>
    </row>
    <row r="6303" spans="1:3" ht="13.5">
      <c r="A6303" s="559" t="s">
        <v>9463</v>
      </c>
      <c r="B6303" s="560">
        <v>41947</v>
      </c>
      <c r="C6303" s="567"/>
    </row>
    <row r="6304" spans="1:3" ht="13.5">
      <c r="A6304" s="559" t="s">
        <v>9464</v>
      </c>
      <c r="B6304" s="560">
        <v>41947</v>
      </c>
      <c r="C6304" s="567"/>
    </row>
    <row r="6305" spans="1:3" ht="13.5">
      <c r="A6305" s="559" t="s">
        <v>9465</v>
      </c>
      <c r="B6305" s="560">
        <v>41947</v>
      </c>
      <c r="C6305" s="567"/>
    </row>
    <row r="6306" spans="1:3" ht="13.5">
      <c r="A6306" s="559" t="s">
        <v>9466</v>
      </c>
      <c r="B6306" s="560">
        <v>41947</v>
      </c>
      <c r="C6306" s="567"/>
    </row>
    <row r="6307" spans="1:3" ht="13.5">
      <c r="A6307" s="559" t="s">
        <v>9467</v>
      </c>
      <c r="B6307" s="560">
        <v>41947</v>
      </c>
      <c r="C6307" s="567"/>
    </row>
    <row r="6308" spans="1:3" ht="13.5">
      <c r="A6308" s="559" t="s">
        <v>9468</v>
      </c>
      <c r="B6308" s="560">
        <v>41947</v>
      </c>
      <c r="C6308" s="567">
        <v>200</v>
      </c>
    </row>
    <row r="6309" spans="1:3" ht="13.5">
      <c r="A6309" s="559" t="s">
        <v>9469</v>
      </c>
      <c r="B6309" s="560">
        <v>41947</v>
      </c>
      <c r="C6309" s="567"/>
    </row>
    <row r="6310" spans="1:3" ht="13.5">
      <c r="A6310" s="559" t="s">
        <v>9470</v>
      </c>
      <c r="B6310" s="560">
        <v>41947</v>
      </c>
      <c r="C6310" s="567"/>
    </row>
    <row r="6311" spans="1:3" ht="13.5">
      <c r="A6311" s="559" t="s">
        <v>9471</v>
      </c>
      <c r="B6311" s="560">
        <v>41947</v>
      </c>
      <c r="C6311" s="567"/>
    </row>
    <row r="6312" spans="1:3" ht="13.5">
      <c r="A6312" s="559" t="s">
        <v>9472</v>
      </c>
      <c r="B6312" s="560">
        <v>41947</v>
      </c>
      <c r="C6312" s="567"/>
    </row>
    <row r="6313" spans="1:3" ht="13.5">
      <c r="A6313" s="559" t="s">
        <v>9473</v>
      </c>
      <c r="B6313" s="560">
        <v>41947</v>
      </c>
      <c r="C6313" s="567"/>
    </row>
    <row r="6314" spans="1:3" ht="13.5">
      <c r="A6314" s="559" t="s">
        <v>9474</v>
      </c>
      <c r="B6314" s="560">
        <v>41947</v>
      </c>
      <c r="C6314" s="567"/>
    </row>
    <row r="6315" spans="1:3" ht="13.5">
      <c r="A6315" s="559" t="s">
        <v>9475</v>
      </c>
      <c r="B6315" s="560">
        <v>41947</v>
      </c>
      <c r="C6315" s="567"/>
    </row>
    <row r="6316" spans="1:3" ht="13.5">
      <c r="A6316" s="559" t="s">
        <v>9476</v>
      </c>
      <c r="B6316" s="560">
        <v>41947</v>
      </c>
      <c r="C6316" s="567"/>
    </row>
    <row r="6317" spans="1:3" ht="13.5">
      <c r="A6317" s="559" t="s">
        <v>9477</v>
      </c>
      <c r="B6317" s="560">
        <v>41947</v>
      </c>
      <c r="C6317" s="567"/>
    </row>
    <row r="6318" spans="1:3" ht="13.5">
      <c r="A6318" s="559" t="s">
        <v>9478</v>
      </c>
      <c r="B6318" s="560">
        <v>41947</v>
      </c>
      <c r="C6318" s="567"/>
    </row>
    <row r="6319" spans="1:3" ht="13.5">
      <c r="A6319" s="559" t="s">
        <v>9479</v>
      </c>
      <c r="B6319" s="560">
        <v>41947</v>
      </c>
      <c r="C6319" s="567">
        <v>200</v>
      </c>
    </row>
    <row r="6320" spans="1:3" ht="13.5">
      <c r="A6320" s="559" t="s">
        <v>9480</v>
      </c>
      <c r="B6320" s="560">
        <v>41947</v>
      </c>
      <c r="C6320" s="567"/>
    </row>
    <row r="6321" spans="1:3" ht="13.5">
      <c r="A6321" s="559" t="s">
        <v>9481</v>
      </c>
      <c r="B6321" s="560">
        <v>41947</v>
      </c>
      <c r="C6321" s="567"/>
    </row>
    <row r="6322" spans="1:3" ht="13.5">
      <c r="A6322" s="559" t="s">
        <v>9482</v>
      </c>
      <c r="B6322" s="560">
        <v>41947</v>
      </c>
      <c r="C6322" s="567"/>
    </row>
    <row r="6323" spans="1:3" ht="13.5">
      <c r="A6323" s="559" t="s">
        <v>9483</v>
      </c>
      <c r="B6323" s="560">
        <v>41947</v>
      </c>
      <c r="C6323" s="567"/>
    </row>
    <row r="6324" spans="1:3" ht="13.5">
      <c r="A6324" s="559" t="s">
        <v>9484</v>
      </c>
      <c r="B6324" s="560">
        <v>41947</v>
      </c>
      <c r="C6324" s="567"/>
    </row>
    <row r="6325" spans="1:3" ht="13.5">
      <c r="A6325" s="559" t="s">
        <v>9485</v>
      </c>
      <c r="B6325" s="560">
        <v>41947</v>
      </c>
      <c r="C6325" s="567"/>
    </row>
    <row r="6326" spans="1:3" ht="13.5">
      <c r="A6326" s="559" t="s">
        <v>9486</v>
      </c>
      <c r="B6326" s="560">
        <v>41947</v>
      </c>
      <c r="C6326" s="567"/>
    </row>
    <row r="6327" spans="1:3" ht="13.5">
      <c r="A6327" s="559" t="s">
        <v>9487</v>
      </c>
      <c r="B6327" s="560">
        <v>41947</v>
      </c>
      <c r="C6327" s="567"/>
    </row>
    <row r="6328" spans="1:3" ht="13.5">
      <c r="A6328" s="559" t="s">
        <v>9488</v>
      </c>
      <c r="B6328" s="560">
        <v>41947</v>
      </c>
      <c r="C6328" s="567"/>
    </row>
    <row r="6329" spans="1:3" ht="13.5">
      <c r="A6329" s="559" t="s">
        <v>9489</v>
      </c>
      <c r="B6329" s="560">
        <v>41947</v>
      </c>
      <c r="C6329" s="567"/>
    </row>
    <row r="6330" spans="1:3" ht="13.5">
      <c r="A6330" s="559" t="s">
        <v>9490</v>
      </c>
      <c r="B6330" s="560">
        <v>41947</v>
      </c>
      <c r="C6330" s="567">
        <v>152</v>
      </c>
    </row>
    <row r="6331" spans="1:3" ht="13.5">
      <c r="A6331" s="559" t="s">
        <v>9491</v>
      </c>
      <c r="B6331" s="560">
        <v>41947</v>
      </c>
      <c r="C6331" s="567"/>
    </row>
    <row r="6332" spans="1:3" ht="13.5">
      <c r="A6332" s="559" t="s">
        <v>9492</v>
      </c>
      <c r="B6332" s="560">
        <v>41947</v>
      </c>
      <c r="C6332" s="567"/>
    </row>
    <row r="6333" spans="1:3" ht="13.5">
      <c r="A6333" s="559" t="s">
        <v>9493</v>
      </c>
      <c r="B6333" s="560">
        <v>41947</v>
      </c>
      <c r="C6333" s="567"/>
    </row>
    <row r="6334" spans="1:3" ht="13.5">
      <c r="A6334" s="559" t="s">
        <v>9494</v>
      </c>
      <c r="B6334" s="560">
        <v>41947</v>
      </c>
      <c r="C6334" s="567"/>
    </row>
    <row r="6335" spans="1:3" ht="13.5">
      <c r="A6335" s="559" t="s">
        <v>9495</v>
      </c>
      <c r="B6335" s="560">
        <v>41947</v>
      </c>
      <c r="C6335" s="567"/>
    </row>
    <row r="6336" spans="1:3" ht="13.5">
      <c r="A6336" s="559" t="s">
        <v>9496</v>
      </c>
      <c r="B6336" s="560">
        <v>41947</v>
      </c>
      <c r="C6336" s="567"/>
    </row>
    <row r="6337" spans="1:3" ht="13.5">
      <c r="A6337" s="559" t="s">
        <v>9497</v>
      </c>
      <c r="B6337" s="560">
        <v>41947</v>
      </c>
      <c r="C6337" s="567"/>
    </row>
    <row r="6338" spans="1:3" ht="13.5">
      <c r="A6338" s="559" t="s">
        <v>9498</v>
      </c>
      <c r="B6338" s="560">
        <v>41947</v>
      </c>
      <c r="C6338" s="567"/>
    </row>
    <row r="6339" spans="1:3" ht="13.5">
      <c r="A6339" s="559" t="s">
        <v>9499</v>
      </c>
      <c r="B6339" s="560">
        <v>41947</v>
      </c>
      <c r="C6339" s="567"/>
    </row>
    <row r="6340" spans="1:3" ht="13.5">
      <c r="A6340" s="559" t="s">
        <v>9500</v>
      </c>
      <c r="B6340" s="560">
        <v>41947</v>
      </c>
      <c r="C6340" s="567"/>
    </row>
    <row r="6341" spans="1:3" ht="13.5">
      <c r="A6341" s="559" t="s">
        <v>9501</v>
      </c>
      <c r="B6341" s="560">
        <v>41947</v>
      </c>
      <c r="C6341" s="567">
        <v>300</v>
      </c>
    </row>
    <row r="6342" spans="1:3" ht="13.5">
      <c r="A6342" s="559" t="s">
        <v>9502</v>
      </c>
      <c r="B6342" s="560">
        <v>41947</v>
      </c>
      <c r="C6342" s="567"/>
    </row>
    <row r="6343" spans="1:3" ht="13.5">
      <c r="A6343" s="559" t="s">
        <v>9503</v>
      </c>
      <c r="B6343" s="560">
        <v>41947</v>
      </c>
      <c r="C6343" s="567"/>
    </row>
    <row r="6344" spans="1:3" ht="13.5">
      <c r="A6344" s="559" t="s">
        <v>9504</v>
      </c>
      <c r="B6344" s="560">
        <v>41947</v>
      </c>
      <c r="C6344" s="567"/>
    </row>
    <row r="6345" spans="1:3" ht="13.5">
      <c r="A6345" s="559" t="s">
        <v>9505</v>
      </c>
      <c r="B6345" s="560">
        <v>41947</v>
      </c>
      <c r="C6345" s="567"/>
    </row>
    <row r="6346" spans="1:3" ht="13.5">
      <c r="A6346" s="559" t="s">
        <v>9506</v>
      </c>
      <c r="B6346" s="560">
        <v>41947</v>
      </c>
      <c r="C6346" s="567"/>
    </row>
    <row r="6347" spans="1:3" ht="13.5">
      <c r="A6347" s="559" t="s">
        <v>9507</v>
      </c>
      <c r="B6347" s="560">
        <v>41947</v>
      </c>
      <c r="C6347" s="567"/>
    </row>
    <row r="6348" spans="1:3" ht="13.5">
      <c r="A6348" s="559" t="s">
        <v>9508</v>
      </c>
      <c r="B6348" s="560">
        <v>41947</v>
      </c>
      <c r="C6348" s="567"/>
    </row>
    <row r="6349" spans="1:3" ht="13.5">
      <c r="A6349" s="559" t="s">
        <v>9509</v>
      </c>
      <c r="B6349" s="560">
        <v>41947</v>
      </c>
      <c r="C6349" s="567"/>
    </row>
    <row r="6350" spans="1:3" ht="13.5">
      <c r="A6350" s="559" t="s">
        <v>9510</v>
      </c>
      <c r="B6350" s="560">
        <v>41947</v>
      </c>
      <c r="C6350" s="567"/>
    </row>
    <row r="6351" spans="1:3" ht="13.5">
      <c r="A6351" s="559" t="s">
        <v>9511</v>
      </c>
      <c r="B6351" s="560">
        <v>41947</v>
      </c>
      <c r="C6351" s="567"/>
    </row>
    <row r="6352" spans="1:3" ht="13.5">
      <c r="A6352" s="559" t="s">
        <v>9512</v>
      </c>
      <c r="B6352" s="560">
        <v>41947</v>
      </c>
      <c r="C6352" s="567">
        <v>300</v>
      </c>
    </row>
    <row r="6353" spans="1:3" ht="13.5">
      <c r="A6353" s="559" t="s">
        <v>9513</v>
      </c>
      <c r="B6353" s="560">
        <v>41947</v>
      </c>
      <c r="C6353" s="567"/>
    </row>
    <row r="6354" spans="1:3" ht="13.5">
      <c r="A6354" s="559" t="s">
        <v>9514</v>
      </c>
      <c r="B6354" s="560">
        <v>41947</v>
      </c>
      <c r="C6354" s="567"/>
    </row>
    <row r="6355" spans="1:3" ht="13.5">
      <c r="A6355" s="559" t="s">
        <v>9515</v>
      </c>
      <c r="B6355" s="560">
        <v>41947</v>
      </c>
      <c r="C6355" s="567"/>
    </row>
    <row r="6356" spans="1:3" ht="13.5">
      <c r="A6356" s="559" t="s">
        <v>9516</v>
      </c>
      <c r="B6356" s="560">
        <v>41947</v>
      </c>
      <c r="C6356" s="567"/>
    </row>
    <row r="6357" spans="1:3" ht="13.5">
      <c r="A6357" s="559" t="s">
        <v>9517</v>
      </c>
      <c r="B6357" s="560">
        <v>41947</v>
      </c>
      <c r="C6357" s="567"/>
    </row>
    <row r="6358" spans="1:3" ht="13.5">
      <c r="A6358" s="559" t="s">
        <v>9518</v>
      </c>
      <c r="B6358" s="560">
        <v>41947</v>
      </c>
      <c r="C6358" s="567"/>
    </row>
    <row r="6359" spans="1:3" ht="13.5">
      <c r="A6359" s="559" t="s">
        <v>9519</v>
      </c>
      <c r="B6359" s="560">
        <v>41947</v>
      </c>
      <c r="C6359" s="567"/>
    </row>
    <row r="6360" spans="1:3" ht="13.5">
      <c r="A6360" s="559" t="s">
        <v>9520</v>
      </c>
      <c r="B6360" s="560">
        <v>41947</v>
      </c>
      <c r="C6360" s="567"/>
    </row>
    <row r="6361" spans="1:3" ht="13.5">
      <c r="A6361" s="559" t="s">
        <v>9521</v>
      </c>
      <c r="B6361" s="560">
        <v>41947</v>
      </c>
      <c r="C6361" s="567"/>
    </row>
    <row r="6362" spans="1:3" ht="13.5">
      <c r="A6362" s="559" t="s">
        <v>9522</v>
      </c>
      <c r="B6362" s="560">
        <v>41947</v>
      </c>
      <c r="C6362" s="567"/>
    </row>
    <row r="6363" spans="1:3" ht="13.5">
      <c r="A6363" s="559" t="s">
        <v>9523</v>
      </c>
      <c r="B6363" s="560">
        <v>41947</v>
      </c>
      <c r="C6363" s="567">
        <v>500</v>
      </c>
    </row>
    <row r="6364" spans="1:3" ht="13.5">
      <c r="A6364" s="559" t="s">
        <v>9524</v>
      </c>
      <c r="B6364" s="560">
        <v>41947</v>
      </c>
      <c r="C6364" s="567"/>
    </row>
    <row r="6365" spans="1:3" ht="13.5">
      <c r="A6365" s="559" t="s">
        <v>9525</v>
      </c>
      <c r="B6365" s="560">
        <v>41947</v>
      </c>
      <c r="C6365" s="567"/>
    </row>
    <row r="6366" spans="1:3" ht="13.5">
      <c r="A6366" s="559" t="s">
        <v>9526</v>
      </c>
      <c r="B6366" s="560">
        <v>41947</v>
      </c>
      <c r="C6366" s="567"/>
    </row>
    <row r="6367" spans="1:3" ht="13.5">
      <c r="A6367" s="559" t="s">
        <v>9527</v>
      </c>
      <c r="B6367" s="560">
        <v>41947</v>
      </c>
      <c r="C6367" s="567"/>
    </row>
    <row r="6368" spans="1:3" ht="13.5">
      <c r="A6368" s="559" t="s">
        <v>9528</v>
      </c>
      <c r="B6368" s="560">
        <v>41947</v>
      </c>
      <c r="C6368" s="567"/>
    </row>
    <row r="6369" spans="1:3" ht="13.5">
      <c r="A6369" s="559" t="s">
        <v>9529</v>
      </c>
      <c r="B6369" s="560">
        <v>41947</v>
      </c>
      <c r="C6369" s="567"/>
    </row>
    <row r="6370" spans="1:3" ht="13.5">
      <c r="A6370" s="559" t="s">
        <v>9530</v>
      </c>
      <c r="B6370" s="560">
        <v>41947</v>
      </c>
      <c r="C6370" s="567"/>
    </row>
    <row r="6371" spans="1:3" ht="13.5">
      <c r="A6371" s="559" t="s">
        <v>9531</v>
      </c>
      <c r="B6371" s="560">
        <v>41947</v>
      </c>
      <c r="C6371" s="567"/>
    </row>
    <row r="6372" spans="1:3" ht="13.5">
      <c r="A6372" s="559" t="s">
        <v>9532</v>
      </c>
      <c r="B6372" s="560">
        <v>41947</v>
      </c>
      <c r="C6372" s="567"/>
    </row>
    <row r="6373" spans="1:3" ht="13.5">
      <c r="A6373" s="559" t="s">
        <v>9533</v>
      </c>
      <c r="B6373" s="560">
        <v>41947</v>
      </c>
      <c r="C6373" s="567"/>
    </row>
    <row r="6374" spans="1:3" ht="13.5">
      <c r="A6374" s="559" t="s">
        <v>9534</v>
      </c>
      <c r="B6374" s="560">
        <v>41947</v>
      </c>
      <c r="C6374" s="567">
        <v>500</v>
      </c>
    </row>
    <row r="6375" spans="1:3" ht="13.5">
      <c r="A6375" s="559" t="s">
        <v>9535</v>
      </c>
      <c r="B6375" s="560">
        <v>41947</v>
      </c>
      <c r="C6375" s="567"/>
    </row>
    <row r="6376" spans="1:3" ht="13.5">
      <c r="A6376" s="559" t="s">
        <v>9536</v>
      </c>
      <c r="B6376" s="560">
        <v>41947</v>
      </c>
      <c r="C6376" s="567"/>
    </row>
    <row r="6377" spans="1:3" ht="13.5">
      <c r="A6377" s="559" t="s">
        <v>9537</v>
      </c>
      <c r="B6377" s="560">
        <v>41947</v>
      </c>
      <c r="C6377" s="567"/>
    </row>
    <row r="6378" spans="1:3" ht="13.5">
      <c r="A6378" s="559" t="s">
        <v>9538</v>
      </c>
      <c r="B6378" s="560">
        <v>41947</v>
      </c>
      <c r="C6378" s="567"/>
    </row>
    <row r="6379" spans="1:3" ht="13.5">
      <c r="A6379" s="559" t="s">
        <v>9539</v>
      </c>
      <c r="B6379" s="560">
        <v>41947</v>
      </c>
      <c r="C6379" s="567"/>
    </row>
    <row r="6380" spans="1:3" ht="13.5">
      <c r="A6380" s="559" t="s">
        <v>9540</v>
      </c>
      <c r="B6380" s="560">
        <v>41947</v>
      </c>
      <c r="C6380" s="567"/>
    </row>
    <row r="6381" spans="1:3" ht="13.5">
      <c r="A6381" s="559" t="s">
        <v>9541</v>
      </c>
      <c r="B6381" s="560">
        <v>41947</v>
      </c>
      <c r="C6381" s="567"/>
    </row>
    <row r="6382" spans="1:3" ht="13.5">
      <c r="A6382" s="559" t="s">
        <v>9542</v>
      </c>
      <c r="B6382" s="560">
        <v>41947</v>
      </c>
      <c r="C6382" s="567"/>
    </row>
    <row r="6383" spans="1:3" ht="13.5">
      <c r="A6383" s="559" t="s">
        <v>9543</v>
      </c>
      <c r="B6383" s="560">
        <v>41947</v>
      </c>
      <c r="C6383" s="567"/>
    </row>
    <row r="6384" spans="1:3" ht="13.5">
      <c r="A6384" s="559" t="s">
        <v>9544</v>
      </c>
      <c r="B6384" s="560">
        <v>41947</v>
      </c>
      <c r="C6384" s="567"/>
    </row>
    <row r="6385" spans="1:3" ht="13.5">
      <c r="A6385" s="559" t="s">
        <v>9545</v>
      </c>
      <c r="B6385" s="560">
        <v>41947</v>
      </c>
      <c r="C6385" s="567">
        <v>500</v>
      </c>
    </row>
    <row r="6386" spans="1:3" ht="13.5">
      <c r="A6386" s="559" t="s">
        <v>9546</v>
      </c>
      <c r="B6386" s="560">
        <v>41947</v>
      </c>
      <c r="C6386" s="567"/>
    </row>
    <row r="6387" spans="1:3" ht="13.5">
      <c r="A6387" s="559" t="s">
        <v>9547</v>
      </c>
      <c r="B6387" s="560">
        <v>41947</v>
      </c>
      <c r="C6387" s="567"/>
    </row>
    <row r="6388" spans="1:3" ht="13.5">
      <c r="A6388" s="559" t="s">
        <v>9548</v>
      </c>
      <c r="B6388" s="560">
        <v>41947</v>
      </c>
      <c r="C6388" s="567"/>
    </row>
    <row r="6389" spans="1:3" ht="13.5">
      <c r="A6389" s="559" t="s">
        <v>9549</v>
      </c>
      <c r="B6389" s="560">
        <v>41947</v>
      </c>
      <c r="C6389" s="567"/>
    </row>
    <row r="6390" spans="1:3" ht="13.5">
      <c r="A6390" s="559" t="s">
        <v>9550</v>
      </c>
      <c r="B6390" s="560">
        <v>41947</v>
      </c>
      <c r="C6390" s="567"/>
    </row>
    <row r="6391" spans="1:3" ht="13.5">
      <c r="A6391" s="559" t="s">
        <v>9551</v>
      </c>
      <c r="B6391" s="560">
        <v>41947</v>
      </c>
      <c r="C6391" s="567"/>
    </row>
    <row r="6392" spans="1:3" ht="13.5">
      <c r="A6392" s="559" t="s">
        <v>9552</v>
      </c>
      <c r="B6392" s="560">
        <v>41947</v>
      </c>
      <c r="C6392" s="567"/>
    </row>
    <row r="6393" spans="1:3" ht="13.5">
      <c r="A6393" s="559" t="s">
        <v>9553</v>
      </c>
      <c r="B6393" s="560">
        <v>41947</v>
      </c>
      <c r="C6393" s="567"/>
    </row>
    <row r="6394" spans="1:3" ht="13.5">
      <c r="A6394" s="559" t="s">
        <v>9554</v>
      </c>
      <c r="B6394" s="560">
        <v>41947</v>
      </c>
      <c r="C6394" s="567"/>
    </row>
    <row r="6395" spans="1:3" ht="13.5">
      <c r="A6395" s="559" t="s">
        <v>9555</v>
      </c>
      <c r="B6395" s="560">
        <v>41947</v>
      </c>
      <c r="C6395" s="567"/>
    </row>
    <row r="6396" spans="1:3" ht="13.5">
      <c r="A6396" s="559" t="s">
        <v>9556</v>
      </c>
      <c r="B6396" s="560">
        <v>41947</v>
      </c>
      <c r="C6396" s="567">
        <v>28</v>
      </c>
    </row>
    <row r="6397" spans="1:3" ht="13.5">
      <c r="A6397" s="559" t="s">
        <v>9557</v>
      </c>
      <c r="B6397" s="560">
        <v>41947</v>
      </c>
      <c r="C6397" s="567"/>
    </row>
    <row r="6398" spans="1:3" ht="13.5">
      <c r="A6398" s="559" t="s">
        <v>9558</v>
      </c>
      <c r="B6398" s="560">
        <v>41947</v>
      </c>
      <c r="C6398" s="567"/>
    </row>
    <row r="6399" spans="1:3" ht="13.5">
      <c r="A6399" s="559" t="s">
        <v>9559</v>
      </c>
      <c r="B6399" s="560">
        <v>41947</v>
      </c>
      <c r="C6399" s="567"/>
    </row>
    <row r="6400" spans="1:3" ht="13.5">
      <c r="A6400" s="559" t="s">
        <v>9560</v>
      </c>
      <c r="B6400" s="560">
        <v>41947</v>
      </c>
      <c r="C6400" s="567"/>
    </row>
    <row r="6401" spans="1:3" ht="13.5">
      <c r="A6401" s="559" t="s">
        <v>9561</v>
      </c>
      <c r="B6401" s="560">
        <v>41947</v>
      </c>
      <c r="C6401" s="567"/>
    </row>
    <row r="6402" spans="1:3" ht="13.5">
      <c r="A6402" s="559" t="s">
        <v>9562</v>
      </c>
      <c r="B6402" s="560">
        <v>41947</v>
      </c>
      <c r="C6402" s="567"/>
    </row>
    <row r="6403" spans="1:3" ht="13.5">
      <c r="A6403" s="559" t="s">
        <v>9563</v>
      </c>
      <c r="B6403" s="560">
        <v>41947</v>
      </c>
      <c r="C6403" s="567"/>
    </row>
    <row r="6404" spans="1:3" ht="13.5">
      <c r="A6404" s="559" t="s">
        <v>9564</v>
      </c>
      <c r="B6404" s="560">
        <v>41947</v>
      </c>
      <c r="C6404" s="567"/>
    </row>
    <row r="6405" spans="1:3" ht="13.5">
      <c r="A6405" s="559" t="s">
        <v>9565</v>
      </c>
      <c r="B6405" s="560">
        <v>41947</v>
      </c>
      <c r="C6405" s="567"/>
    </row>
    <row r="6406" spans="1:3" ht="13.5">
      <c r="A6406" s="559" t="s">
        <v>9566</v>
      </c>
      <c r="B6406" s="560">
        <v>41947</v>
      </c>
      <c r="C6406" s="567"/>
    </row>
    <row r="6407" spans="1:3" ht="13.5">
      <c r="A6407" s="559" t="s">
        <v>9567</v>
      </c>
      <c r="B6407" s="560">
        <v>41947</v>
      </c>
      <c r="C6407" s="567">
        <v>165</v>
      </c>
    </row>
    <row r="6408" spans="1:3" ht="13.5">
      <c r="A6408" s="559" t="s">
        <v>9568</v>
      </c>
      <c r="B6408" s="560">
        <v>41947</v>
      </c>
      <c r="C6408" s="567"/>
    </row>
    <row r="6409" spans="1:3" ht="13.5">
      <c r="A6409" s="559" t="s">
        <v>9569</v>
      </c>
      <c r="B6409" s="560">
        <v>41947</v>
      </c>
      <c r="C6409" s="567"/>
    </row>
    <row r="6410" spans="1:3" ht="13.5">
      <c r="A6410" s="559" t="s">
        <v>9570</v>
      </c>
      <c r="B6410" s="560">
        <v>41947</v>
      </c>
      <c r="C6410" s="567"/>
    </row>
    <row r="6411" spans="1:3" ht="13.5">
      <c r="A6411" s="559" t="s">
        <v>9571</v>
      </c>
      <c r="B6411" s="560">
        <v>41947</v>
      </c>
      <c r="C6411" s="567"/>
    </row>
    <row r="6412" spans="1:3" ht="13.5">
      <c r="A6412" s="559" t="s">
        <v>9572</v>
      </c>
      <c r="B6412" s="560">
        <v>41947</v>
      </c>
      <c r="C6412" s="567"/>
    </row>
    <row r="6413" spans="1:3" ht="13.5">
      <c r="A6413" s="559" t="s">
        <v>9573</v>
      </c>
      <c r="B6413" s="560">
        <v>41947</v>
      </c>
      <c r="C6413" s="567"/>
    </row>
    <row r="6414" spans="1:3" ht="13.5">
      <c r="A6414" s="559" t="s">
        <v>9574</v>
      </c>
      <c r="B6414" s="560">
        <v>41947</v>
      </c>
      <c r="C6414" s="567"/>
    </row>
    <row r="6415" spans="1:3" ht="13.5">
      <c r="A6415" s="559" t="s">
        <v>9575</v>
      </c>
      <c r="B6415" s="560">
        <v>41947</v>
      </c>
      <c r="C6415" s="567"/>
    </row>
    <row r="6416" spans="1:3" ht="13.5">
      <c r="A6416" s="559" t="s">
        <v>9576</v>
      </c>
      <c r="B6416" s="560">
        <v>41947</v>
      </c>
      <c r="C6416" s="567"/>
    </row>
    <row r="6417" spans="1:3" ht="13.5">
      <c r="A6417" s="559" t="s">
        <v>9577</v>
      </c>
      <c r="B6417" s="560">
        <v>41947</v>
      </c>
      <c r="C6417" s="567"/>
    </row>
    <row r="6418" spans="1:3" ht="13.5">
      <c r="A6418" s="559" t="s">
        <v>9578</v>
      </c>
      <c r="B6418" s="560">
        <v>41947</v>
      </c>
      <c r="C6418" s="567">
        <v>353</v>
      </c>
    </row>
    <row r="6419" spans="1:3" ht="13.5">
      <c r="A6419" s="559" t="s">
        <v>9579</v>
      </c>
      <c r="B6419" s="560">
        <v>41947</v>
      </c>
      <c r="C6419" s="567"/>
    </row>
    <row r="6420" spans="1:3" ht="13.5">
      <c r="A6420" s="559" t="s">
        <v>9580</v>
      </c>
      <c r="B6420" s="560">
        <v>41947</v>
      </c>
      <c r="C6420" s="567"/>
    </row>
    <row r="6421" spans="1:3" ht="13.5">
      <c r="A6421" s="559" t="s">
        <v>9581</v>
      </c>
      <c r="B6421" s="560">
        <v>41947</v>
      </c>
      <c r="C6421" s="567"/>
    </row>
    <row r="6422" spans="1:3" ht="13.5">
      <c r="A6422" s="559" t="s">
        <v>9582</v>
      </c>
      <c r="B6422" s="560">
        <v>41947</v>
      </c>
      <c r="C6422" s="567"/>
    </row>
    <row r="6423" spans="1:3" ht="13.5">
      <c r="A6423" s="559" t="s">
        <v>9583</v>
      </c>
      <c r="B6423" s="560">
        <v>41947</v>
      </c>
      <c r="C6423" s="567"/>
    </row>
    <row r="6424" spans="1:3" ht="13.5">
      <c r="A6424" s="559" t="s">
        <v>9584</v>
      </c>
      <c r="B6424" s="560">
        <v>41947</v>
      </c>
      <c r="C6424" s="567"/>
    </row>
    <row r="6425" spans="1:3" ht="13.5">
      <c r="A6425" s="559" t="s">
        <v>9585</v>
      </c>
      <c r="B6425" s="560">
        <v>41947</v>
      </c>
      <c r="C6425" s="567"/>
    </row>
    <row r="6426" spans="1:3" ht="13.5">
      <c r="A6426" s="559" t="s">
        <v>9586</v>
      </c>
      <c r="B6426" s="560">
        <v>41947</v>
      </c>
      <c r="C6426" s="567"/>
    </row>
    <row r="6427" spans="1:3" ht="13.5">
      <c r="A6427" s="559" t="s">
        <v>9587</v>
      </c>
      <c r="B6427" s="560">
        <v>41947</v>
      </c>
      <c r="C6427" s="567"/>
    </row>
    <row r="6428" spans="1:3" ht="13.5">
      <c r="A6428" s="559" t="s">
        <v>9588</v>
      </c>
      <c r="B6428" s="560">
        <v>41947</v>
      </c>
      <c r="C6428" s="567"/>
    </row>
    <row r="6429" spans="1:3" ht="13.5">
      <c r="A6429" s="559" t="s">
        <v>9589</v>
      </c>
      <c r="B6429" s="560">
        <v>41947</v>
      </c>
      <c r="C6429" s="567">
        <v>355</v>
      </c>
    </row>
    <row r="6430" spans="1:3" ht="13.5">
      <c r="A6430" s="559" t="s">
        <v>9590</v>
      </c>
      <c r="B6430" s="560">
        <v>41947</v>
      </c>
      <c r="C6430" s="567"/>
    </row>
    <row r="6431" spans="1:3" ht="13.5">
      <c r="A6431" s="559" t="s">
        <v>9591</v>
      </c>
      <c r="B6431" s="560">
        <v>41947</v>
      </c>
      <c r="C6431" s="567"/>
    </row>
    <row r="6432" spans="1:3" ht="13.5">
      <c r="A6432" s="559" t="s">
        <v>9592</v>
      </c>
      <c r="B6432" s="560">
        <v>41947</v>
      </c>
      <c r="C6432" s="567"/>
    </row>
    <row r="6433" spans="1:3" ht="13.5">
      <c r="A6433" s="559" t="s">
        <v>9593</v>
      </c>
      <c r="B6433" s="560">
        <v>41947</v>
      </c>
      <c r="C6433" s="567"/>
    </row>
    <row r="6434" spans="1:3" ht="13.5">
      <c r="A6434" s="559" t="s">
        <v>9594</v>
      </c>
      <c r="B6434" s="560">
        <v>41947</v>
      </c>
      <c r="C6434" s="567"/>
    </row>
    <row r="6435" spans="1:3" ht="13.5">
      <c r="A6435" s="559" t="s">
        <v>9595</v>
      </c>
      <c r="B6435" s="560">
        <v>41947</v>
      </c>
      <c r="C6435" s="567"/>
    </row>
    <row r="6436" spans="1:3" ht="13.5">
      <c r="A6436" s="559" t="s">
        <v>9596</v>
      </c>
      <c r="B6436" s="560">
        <v>41947</v>
      </c>
      <c r="C6436" s="567"/>
    </row>
    <row r="6437" spans="1:3" ht="13.5">
      <c r="A6437" s="559" t="s">
        <v>9597</v>
      </c>
      <c r="B6437" s="560">
        <v>41947</v>
      </c>
      <c r="C6437" s="567"/>
    </row>
    <row r="6438" spans="1:3" ht="13.5">
      <c r="A6438" s="559" t="s">
        <v>9598</v>
      </c>
      <c r="B6438" s="560">
        <v>41947</v>
      </c>
      <c r="C6438" s="567"/>
    </row>
    <row r="6439" spans="1:3" ht="13.5">
      <c r="A6439" s="559" t="s">
        <v>9599</v>
      </c>
      <c r="B6439" s="560">
        <v>41947</v>
      </c>
      <c r="C6439" s="567"/>
    </row>
    <row r="6440" spans="1:3" ht="13.5">
      <c r="A6440" s="559" t="s">
        <v>9600</v>
      </c>
      <c r="B6440" s="560">
        <v>41947</v>
      </c>
      <c r="C6440" s="567">
        <v>220</v>
      </c>
    </row>
    <row r="6441" spans="1:3" ht="13.5">
      <c r="A6441" s="559" t="s">
        <v>9601</v>
      </c>
      <c r="B6441" s="560">
        <v>41947</v>
      </c>
      <c r="C6441" s="567"/>
    </row>
    <row r="6442" spans="1:3" ht="13.5">
      <c r="A6442" s="559" t="s">
        <v>9602</v>
      </c>
      <c r="B6442" s="560">
        <v>41947</v>
      </c>
      <c r="C6442" s="567"/>
    </row>
    <row r="6443" spans="1:3" ht="13.5">
      <c r="A6443" s="559" t="s">
        <v>9603</v>
      </c>
      <c r="B6443" s="560">
        <v>41947</v>
      </c>
      <c r="C6443" s="567"/>
    </row>
    <row r="6444" spans="1:3" ht="13.5">
      <c r="A6444" s="559" t="s">
        <v>9604</v>
      </c>
      <c r="B6444" s="560">
        <v>41947</v>
      </c>
      <c r="C6444" s="567"/>
    </row>
    <row r="6445" spans="1:3" ht="13.5">
      <c r="A6445" s="559" t="s">
        <v>9605</v>
      </c>
      <c r="B6445" s="560">
        <v>41947</v>
      </c>
      <c r="C6445" s="567"/>
    </row>
    <row r="6446" spans="1:3" ht="13.5">
      <c r="A6446" s="559" t="s">
        <v>9606</v>
      </c>
      <c r="B6446" s="560">
        <v>41947</v>
      </c>
      <c r="C6446" s="567"/>
    </row>
    <row r="6447" spans="1:3" ht="13.5">
      <c r="A6447" s="559" t="s">
        <v>9607</v>
      </c>
      <c r="B6447" s="560">
        <v>41947</v>
      </c>
      <c r="C6447" s="567"/>
    </row>
    <row r="6448" spans="1:3" ht="13.5">
      <c r="A6448" s="559" t="s">
        <v>9608</v>
      </c>
      <c r="B6448" s="560">
        <v>41947</v>
      </c>
      <c r="C6448" s="567"/>
    </row>
    <row r="6449" spans="1:3" ht="13.5">
      <c r="A6449" s="559" t="s">
        <v>9609</v>
      </c>
      <c r="B6449" s="560">
        <v>41947</v>
      </c>
      <c r="C6449" s="567"/>
    </row>
    <row r="6450" spans="1:3" ht="13.5">
      <c r="A6450" s="559" t="s">
        <v>9610</v>
      </c>
      <c r="B6450" s="560">
        <v>41947</v>
      </c>
      <c r="C6450" s="567"/>
    </row>
    <row r="6451" spans="1:3" ht="13.5">
      <c r="A6451" s="559" t="s">
        <v>9611</v>
      </c>
      <c r="B6451" s="560">
        <v>41947</v>
      </c>
      <c r="C6451" s="567">
        <v>170</v>
      </c>
    </row>
    <row r="6452" spans="1:3" ht="13.5">
      <c r="A6452" s="559" t="s">
        <v>9612</v>
      </c>
      <c r="B6452" s="560">
        <v>41947</v>
      </c>
      <c r="C6452" s="567"/>
    </row>
    <row r="6453" spans="1:3" ht="13.5">
      <c r="A6453" s="559" t="s">
        <v>9613</v>
      </c>
      <c r="B6453" s="560">
        <v>41947</v>
      </c>
      <c r="C6453" s="567"/>
    </row>
    <row r="6454" spans="1:3" ht="13.5">
      <c r="A6454" s="559" t="s">
        <v>9614</v>
      </c>
      <c r="B6454" s="560">
        <v>41947</v>
      </c>
      <c r="C6454" s="567"/>
    </row>
    <row r="6455" spans="1:3" ht="13.5">
      <c r="A6455" s="559" t="s">
        <v>9615</v>
      </c>
      <c r="B6455" s="560">
        <v>41947</v>
      </c>
      <c r="C6455" s="567"/>
    </row>
    <row r="6456" spans="1:3" ht="13.5">
      <c r="A6456" s="559" t="s">
        <v>9616</v>
      </c>
      <c r="B6456" s="560">
        <v>41947</v>
      </c>
      <c r="C6456" s="567"/>
    </row>
    <row r="6457" spans="1:3" ht="13.5">
      <c r="A6457" s="559" t="s">
        <v>9617</v>
      </c>
      <c r="B6457" s="560">
        <v>41947</v>
      </c>
      <c r="C6457" s="567"/>
    </row>
    <row r="6458" spans="1:3" ht="13.5">
      <c r="A6458" s="559" t="s">
        <v>9618</v>
      </c>
      <c r="B6458" s="560">
        <v>41947</v>
      </c>
      <c r="C6458" s="567"/>
    </row>
    <row r="6459" spans="1:3" ht="13.5">
      <c r="A6459" s="559" t="s">
        <v>9619</v>
      </c>
      <c r="B6459" s="560">
        <v>41947</v>
      </c>
      <c r="C6459" s="567"/>
    </row>
    <row r="6460" spans="1:3" ht="13.5">
      <c r="A6460" s="559" t="s">
        <v>9620</v>
      </c>
      <c r="B6460" s="560">
        <v>41947</v>
      </c>
      <c r="C6460" s="567"/>
    </row>
    <row r="6461" spans="1:3" ht="13.5">
      <c r="A6461" s="559" t="s">
        <v>9621</v>
      </c>
      <c r="B6461" s="560">
        <v>41947</v>
      </c>
      <c r="C6461" s="567"/>
    </row>
    <row r="6462" spans="1:3" ht="13.5">
      <c r="A6462" s="559" t="s">
        <v>9622</v>
      </c>
      <c r="B6462" s="560">
        <v>41947</v>
      </c>
      <c r="C6462" s="567">
        <v>200</v>
      </c>
    </row>
    <row r="6463" spans="1:3" ht="13.5">
      <c r="A6463" s="559" t="s">
        <v>9623</v>
      </c>
      <c r="B6463" s="560">
        <v>41947</v>
      </c>
      <c r="C6463" s="567"/>
    </row>
    <row r="6464" spans="1:3" ht="13.5">
      <c r="A6464" s="559" t="s">
        <v>9624</v>
      </c>
      <c r="B6464" s="560">
        <v>41947</v>
      </c>
      <c r="C6464" s="567"/>
    </row>
    <row r="6465" spans="1:3" ht="13.5">
      <c r="A6465" s="559" t="s">
        <v>9625</v>
      </c>
      <c r="B6465" s="560">
        <v>41947</v>
      </c>
      <c r="C6465" s="567"/>
    </row>
    <row r="6466" spans="1:3" ht="13.5">
      <c r="A6466" s="559" t="s">
        <v>9626</v>
      </c>
      <c r="B6466" s="560">
        <v>41947</v>
      </c>
      <c r="C6466" s="567"/>
    </row>
    <row r="6467" spans="1:3" ht="13.5">
      <c r="A6467" s="559" t="s">
        <v>9627</v>
      </c>
      <c r="B6467" s="560">
        <v>41947</v>
      </c>
      <c r="C6467" s="567"/>
    </row>
    <row r="6468" spans="1:3" ht="13.5">
      <c r="A6468" s="559" t="s">
        <v>9628</v>
      </c>
      <c r="B6468" s="560">
        <v>41947</v>
      </c>
      <c r="C6468" s="567"/>
    </row>
    <row r="6469" spans="1:3" ht="13.5">
      <c r="A6469" s="559" t="s">
        <v>9629</v>
      </c>
      <c r="B6469" s="560">
        <v>41947</v>
      </c>
      <c r="C6469" s="567"/>
    </row>
    <row r="6470" spans="1:3" ht="13.5">
      <c r="A6470" s="559" t="s">
        <v>9630</v>
      </c>
      <c r="B6470" s="560">
        <v>41947</v>
      </c>
      <c r="C6470" s="567"/>
    </row>
    <row r="6471" spans="1:3" ht="13.5">
      <c r="A6471" s="559" t="s">
        <v>9631</v>
      </c>
      <c r="B6471" s="560">
        <v>41947</v>
      </c>
      <c r="C6471" s="567"/>
    </row>
    <row r="6472" spans="1:3" ht="13.5">
      <c r="A6472" s="559" t="s">
        <v>9632</v>
      </c>
      <c r="B6472" s="560">
        <v>41947</v>
      </c>
      <c r="C6472" s="567"/>
    </row>
    <row r="6473" spans="1:3" ht="13.5">
      <c r="A6473" s="559" t="s">
        <v>9633</v>
      </c>
      <c r="B6473" s="560">
        <v>41947</v>
      </c>
      <c r="C6473" s="567">
        <v>247</v>
      </c>
    </row>
    <row r="6474" spans="1:3" ht="13.5">
      <c r="A6474" s="559" t="s">
        <v>9634</v>
      </c>
      <c r="B6474" s="560">
        <v>41947</v>
      </c>
      <c r="C6474" s="567"/>
    </row>
    <row r="6475" spans="1:3" ht="13.5">
      <c r="A6475" s="559" t="s">
        <v>9635</v>
      </c>
      <c r="B6475" s="560">
        <v>41947</v>
      </c>
      <c r="C6475" s="567"/>
    </row>
    <row r="6476" spans="1:3" ht="13.5">
      <c r="A6476" s="559" t="s">
        <v>9636</v>
      </c>
      <c r="B6476" s="560">
        <v>41947</v>
      </c>
      <c r="C6476" s="567"/>
    </row>
    <row r="6477" spans="1:3" ht="13.5">
      <c r="A6477" s="559" t="s">
        <v>9637</v>
      </c>
      <c r="B6477" s="560">
        <v>41947</v>
      </c>
      <c r="C6477" s="567"/>
    </row>
    <row r="6478" spans="1:3" ht="13.5">
      <c r="A6478" s="559" t="s">
        <v>9638</v>
      </c>
      <c r="B6478" s="560">
        <v>41947</v>
      </c>
      <c r="C6478" s="567"/>
    </row>
    <row r="6479" spans="1:3" ht="13.5">
      <c r="A6479" s="559" t="s">
        <v>9639</v>
      </c>
      <c r="B6479" s="560">
        <v>41947</v>
      </c>
      <c r="C6479" s="567"/>
    </row>
    <row r="6480" spans="1:3" ht="13.5">
      <c r="A6480" s="559" t="s">
        <v>9640</v>
      </c>
      <c r="B6480" s="560">
        <v>41947</v>
      </c>
      <c r="C6480" s="567"/>
    </row>
    <row r="6481" spans="1:3" ht="13.5">
      <c r="A6481" s="559" t="s">
        <v>9641</v>
      </c>
      <c r="B6481" s="560">
        <v>41947</v>
      </c>
      <c r="C6481" s="567"/>
    </row>
    <row r="6482" spans="1:3" ht="13.5">
      <c r="A6482" s="559" t="s">
        <v>9642</v>
      </c>
      <c r="B6482" s="560">
        <v>41947</v>
      </c>
      <c r="C6482" s="567"/>
    </row>
    <row r="6483" spans="1:3" ht="13.5">
      <c r="A6483" s="559" t="s">
        <v>9643</v>
      </c>
      <c r="B6483" s="560">
        <v>41947</v>
      </c>
      <c r="C6483" s="567"/>
    </row>
    <row r="6484" spans="1:3" ht="13.5">
      <c r="A6484" s="559" t="s">
        <v>9644</v>
      </c>
      <c r="B6484" s="560">
        <v>41947</v>
      </c>
      <c r="C6484" s="567">
        <v>85</v>
      </c>
    </row>
    <row r="6485" spans="1:3" ht="13.5">
      <c r="A6485" s="559" t="s">
        <v>9645</v>
      </c>
      <c r="B6485" s="560">
        <v>41947</v>
      </c>
      <c r="C6485" s="567"/>
    </row>
    <row r="6486" spans="1:3" ht="13.5">
      <c r="A6486" s="559" t="s">
        <v>9646</v>
      </c>
      <c r="B6486" s="560">
        <v>41947</v>
      </c>
      <c r="C6486" s="567"/>
    </row>
    <row r="6487" spans="1:3" ht="13.5">
      <c r="A6487" s="559" t="s">
        <v>9647</v>
      </c>
      <c r="B6487" s="560">
        <v>41947</v>
      </c>
      <c r="C6487" s="567"/>
    </row>
    <row r="6488" spans="1:3" ht="13.5">
      <c r="A6488" s="559" t="s">
        <v>9648</v>
      </c>
      <c r="B6488" s="560">
        <v>41947</v>
      </c>
      <c r="C6488" s="567"/>
    </row>
    <row r="6489" spans="1:3" ht="13.5">
      <c r="A6489" s="559" t="s">
        <v>9649</v>
      </c>
      <c r="B6489" s="560">
        <v>41947</v>
      </c>
      <c r="C6489" s="567"/>
    </row>
    <row r="6490" spans="1:3" ht="13.5">
      <c r="A6490" s="559" t="s">
        <v>9650</v>
      </c>
      <c r="B6490" s="560">
        <v>41947</v>
      </c>
      <c r="C6490" s="567"/>
    </row>
    <row r="6491" spans="1:3" ht="13.5">
      <c r="A6491" s="559" t="s">
        <v>9651</v>
      </c>
      <c r="B6491" s="560">
        <v>41947</v>
      </c>
      <c r="C6491" s="567"/>
    </row>
    <row r="6492" spans="1:3" ht="13.5">
      <c r="A6492" s="559" t="s">
        <v>9652</v>
      </c>
      <c r="B6492" s="560">
        <v>41947</v>
      </c>
      <c r="C6492" s="567"/>
    </row>
    <row r="6493" spans="1:3" ht="13.5">
      <c r="A6493" s="559" t="s">
        <v>9653</v>
      </c>
      <c r="B6493" s="560">
        <v>41947</v>
      </c>
      <c r="C6493" s="567"/>
    </row>
    <row r="6494" spans="1:3" ht="13.5">
      <c r="A6494" s="559" t="s">
        <v>9654</v>
      </c>
      <c r="B6494" s="560">
        <v>41947</v>
      </c>
      <c r="C6494" s="567"/>
    </row>
    <row r="6495" spans="1:3" ht="13.5">
      <c r="A6495" s="559" t="s">
        <v>9655</v>
      </c>
      <c r="B6495" s="560">
        <v>41947</v>
      </c>
      <c r="C6495" s="567">
        <v>56</v>
      </c>
    </row>
    <row r="6496" spans="1:3" ht="13.5">
      <c r="A6496" s="559" t="s">
        <v>9656</v>
      </c>
      <c r="B6496" s="560">
        <v>41947</v>
      </c>
      <c r="C6496" s="567"/>
    </row>
    <row r="6497" spans="1:3" ht="13.5">
      <c r="A6497" s="559" t="s">
        <v>9657</v>
      </c>
      <c r="B6497" s="560">
        <v>41947</v>
      </c>
      <c r="C6497" s="567"/>
    </row>
    <row r="6498" spans="1:3" ht="13.5">
      <c r="A6498" s="559" t="s">
        <v>9658</v>
      </c>
      <c r="B6498" s="560">
        <v>41947</v>
      </c>
      <c r="C6498" s="567"/>
    </row>
    <row r="6499" spans="1:3" ht="13.5">
      <c r="A6499" s="559" t="s">
        <v>9659</v>
      </c>
      <c r="B6499" s="560">
        <v>41947</v>
      </c>
      <c r="C6499" s="567"/>
    </row>
    <row r="6500" spans="1:3" ht="13.5">
      <c r="A6500" s="559" t="s">
        <v>9660</v>
      </c>
      <c r="B6500" s="560">
        <v>41947</v>
      </c>
      <c r="C6500" s="567"/>
    </row>
    <row r="6501" spans="1:3" ht="13.5">
      <c r="A6501" s="559" t="s">
        <v>9661</v>
      </c>
      <c r="B6501" s="560">
        <v>41947</v>
      </c>
      <c r="C6501" s="567"/>
    </row>
    <row r="6502" spans="1:3" ht="13.5">
      <c r="A6502" s="559" t="s">
        <v>9662</v>
      </c>
      <c r="B6502" s="560">
        <v>41947</v>
      </c>
      <c r="C6502" s="567"/>
    </row>
    <row r="6503" spans="1:3" ht="13.5">
      <c r="A6503" s="559" t="s">
        <v>9663</v>
      </c>
      <c r="B6503" s="560">
        <v>41947</v>
      </c>
      <c r="C6503" s="567"/>
    </row>
    <row r="6504" spans="1:3" ht="13.5">
      <c r="A6504" s="559" t="s">
        <v>9664</v>
      </c>
      <c r="B6504" s="560">
        <v>41947</v>
      </c>
      <c r="C6504" s="567"/>
    </row>
    <row r="6505" spans="1:3" ht="13.5">
      <c r="A6505" s="559" t="s">
        <v>9665</v>
      </c>
      <c r="B6505" s="560">
        <v>41947</v>
      </c>
      <c r="C6505" s="567"/>
    </row>
    <row r="6506" spans="1:3" ht="13.5">
      <c r="A6506" s="559" t="s">
        <v>9666</v>
      </c>
      <c r="B6506" s="560">
        <v>41947</v>
      </c>
      <c r="C6506" s="567">
        <v>120</v>
      </c>
    </row>
    <row r="6507" spans="1:3" ht="13.5">
      <c r="A6507" s="559" t="s">
        <v>9667</v>
      </c>
      <c r="B6507" s="560">
        <v>41947</v>
      </c>
      <c r="C6507" s="567"/>
    </row>
    <row r="6508" spans="1:3" ht="13.5">
      <c r="A6508" s="559" t="s">
        <v>9668</v>
      </c>
      <c r="B6508" s="560">
        <v>41947</v>
      </c>
      <c r="C6508" s="567"/>
    </row>
    <row r="6509" spans="1:3" ht="13.5">
      <c r="A6509" s="559" t="s">
        <v>9669</v>
      </c>
      <c r="B6509" s="560">
        <v>41947</v>
      </c>
      <c r="C6509" s="567"/>
    </row>
    <row r="6510" spans="1:3" ht="13.5">
      <c r="A6510" s="559" t="s">
        <v>9670</v>
      </c>
      <c r="B6510" s="560">
        <v>41947</v>
      </c>
      <c r="C6510" s="567"/>
    </row>
    <row r="6511" spans="1:3" ht="13.5">
      <c r="A6511" s="559" t="s">
        <v>9671</v>
      </c>
      <c r="B6511" s="560">
        <v>41947</v>
      </c>
      <c r="C6511" s="567"/>
    </row>
    <row r="6512" spans="1:3" ht="13.5">
      <c r="A6512" s="559" t="s">
        <v>9672</v>
      </c>
      <c r="B6512" s="560">
        <v>41947</v>
      </c>
      <c r="C6512" s="567"/>
    </row>
    <row r="6513" spans="1:3" ht="13.5">
      <c r="A6513" s="559" t="s">
        <v>9673</v>
      </c>
      <c r="B6513" s="560">
        <v>41947</v>
      </c>
      <c r="C6513" s="567"/>
    </row>
    <row r="6514" spans="1:3" ht="13.5">
      <c r="A6514" s="559" t="s">
        <v>9674</v>
      </c>
      <c r="B6514" s="560">
        <v>41947</v>
      </c>
      <c r="C6514" s="567"/>
    </row>
    <row r="6515" spans="1:3" ht="13.5">
      <c r="A6515" s="559" t="s">
        <v>9675</v>
      </c>
      <c r="B6515" s="560">
        <v>41947</v>
      </c>
      <c r="C6515" s="567"/>
    </row>
    <row r="6516" spans="1:3" ht="13.5">
      <c r="A6516" s="559" t="s">
        <v>9676</v>
      </c>
      <c r="B6516" s="560">
        <v>41947</v>
      </c>
      <c r="C6516" s="567"/>
    </row>
    <row r="6517" spans="1:3" ht="13.5">
      <c r="A6517" s="559" t="s">
        <v>9677</v>
      </c>
      <c r="B6517" s="560">
        <v>41947</v>
      </c>
      <c r="C6517" s="567">
        <v>100</v>
      </c>
    </row>
    <row r="6518" spans="1:3" ht="13.5">
      <c r="A6518" s="559" t="s">
        <v>9678</v>
      </c>
      <c r="B6518" s="560">
        <v>41947</v>
      </c>
      <c r="C6518" s="567"/>
    </row>
    <row r="6519" spans="1:3" ht="13.5">
      <c r="A6519" s="559" t="s">
        <v>9679</v>
      </c>
      <c r="B6519" s="560">
        <v>41947</v>
      </c>
      <c r="C6519" s="567"/>
    </row>
    <row r="6520" spans="1:3" ht="13.5">
      <c r="A6520" s="559" t="s">
        <v>9680</v>
      </c>
      <c r="B6520" s="560">
        <v>41947</v>
      </c>
      <c r="C6520" s="567"/>
    </row>
    <row r="6521" spans="1:3" ht="13.5">
      <c r="A6521" s="559" t="s">
        <v>9681</v>
      </c>
      <c r="B6521" s="560">
        <v>41947</v>
      </c>
      <c r="C6521" s="567"/>
    </row>
    <row r="6522" spans="1:3" ht="13.5">
      <c r="A6522" s="559" t="s">
        <v>9682</v>
      </c>
      <c r="B6522" s="560">
        <v>41947</v>
      </c>
      <c r="C6522" s="567"/>
    </row>
    <row r="6523" spans="1:3" ht="13.5">
      <c r="A6523" s="559" t="s">
        <v>9683</v>
      </c>
      <c r="B6523" s="560">
        <v>41947</v>
      </c>
      <c r="C6523" s="567"/>
    </row>
    <row r="6524" spans="1:3" ht="13.5">
      <c r="A6524" s="559" t="s">
        <v>9684</v>
      </c>
      <c r="B6524" s="560">
        <v>41947</v>
      </c>
      <c r="C6524" s="567"/>
    </row>
    <row r="6525" spans="1:3" ht="13.5">
      <c r="A6525" s="559" t="s">
        <v>9685</v>
      </c>
      <c r="B6525" s="560">
        <v>41947</v>
      </c>
      <c r="C6525" s="567"/>
    </row>
    <row r="6526" spans="1:3" ht="13.5">
      <c r="A6526" s="559" t="s">
        <v>9686</v>
      </c>
      <c r="B6526" s="560">
        <v>41947</v>
      </c>
      <c r="C6526" s="567"/>
    </row>
    <row r="6527" spans="1:3" ht="13.5">
      <c r="A6527" s="559" t="s">
        <v>9687</v>
      </c>
      <c r="B6527" s="560">
        <v>41947</v>
      </c>
      <c r="C6527" s="567"/>
    </row>
    <row r="6528" spans="1:3" ht="13.5">
      <c r="A6528" s="559" t="s">
        <v>9688</v>
      </c>
      <c r="B6528" s="560">
        <v>41947</v>
      </c>
      <c r="C6528" s="567">
        <v>100</v>
      </c>
    </row>
    <row r="6529" spans="1:3" ht="13.5">
      <c r="A6529" s="559" t="s">
        <v>9689</v>
      </c>
      <c r="B6529" s="560">
        <v>41947</v>
      </c>
      <c r="C6529" s="567"/>
    </row>
    <row r="6530" spans="1:3" ht="13.5">
      <c r="A6530" s="559" t="s">
        <v>9690</v>
      </c>
      <c r="B6530" s="560">
        <v>41947</v>
      </c>
      <c r="C6530" s="567"/>
    </row>
    <row r="6531" spans="1:3" ht="13.5">
      <c r="A6531" s="559" t="s">
        <v>9691</v>
      </c>
      <c r="B6531" s="560">
        <v>41947</v>
      </c>
      <c r="C6531" s="567"/>
    </row>
    <row r="6532" spans="1:3" ht="13.5">
      <c r="A6532" s="559" t="s">
        <v>9692</v>
      </c>
      <c r="B6532" s="560">
        <v>41947</v>
      </c>
      <c r="C6532" s="567"/>
    </row>
    <row r="6533" spans="1:3" ht="13.5">
      <c r="A6533" s="559" t="s">
        <v>9693</v>
      </c>
      <c r="B6533" s="560">
        <v>41947</v>
      </c>
      <c r="C6533" s="567"/>
    </row>
    <row r="6534" spans="1:3" ht="13.5">
      <c r="A6534" s="559" t="s">
        <v>9694</v>
      </c>
      <c r="B6534" s="560">
        <v>41947</v>
      </c>
      <c r="C6534" s="567"/>
    </row>
    <row r="6535" spans="1:3" ht="13.5">
      <c r="A6535" s="559" t="s">
        <v>9695</v>
      </c>
      <c r="B6535" s="560">
        <v>41947</v>
      </c>
      <c r="C6535" s="567"/>
    </row>
    <row r="6536" spans="1:3" ht="13.5">
      <c r="A6536" s="559" t="s">
        <v>9696</v>
      </c>
      <c r="B6536" s="560">
        <v>41947</v>
      </c>
      <c r="C6536" s="567"/>
    </row>
    <row r="6537" spans="1:3" ht="13.5">
      <c r="A6537" s="559" t="s">
        <v>9697</v>
      </c>
      <c r="B6537" s="560">
        <v>41947</v>
      </c>
      <c r="C6537" s="567"/>
    </row>
    <row r="6538" spans="1:3" ht="13.5">
      <c r="A6538" s="559" t="s">
        <v>9698</v>
      </c>
      <c r="B6538" s="560">
        <v>41947</v>
      </c>
      <c r="C6538" s="567"/>
    </row>
    <row r="6539" spans="1:3" ht="13.5">
      <c r="A6539" s="559" t="s">
        <v>9699</v>
      </c>
      <c r="B6539" s="560">
        <v>41947</v>
      </c>
      <c r="C6539" s="567">
        <v>100</v>
      </c>
    </row>
    <row r="6540" spans="1:3" ht="13.5">
      <c r="A6540" s="559" t="s">
        <v>9700</v>
      </c>
      <c r="B6540" s="560">
        <v>41947</v>
      </c>
      <c r="C6540" s="567"/>
    </row>
    <row r="6541" spans="1:3" ht="13.5">
      <c r="A6541" s="559" t="s">
        <v>9701</v>
      </c>
      <c r="B6541" s="560">
        <v>41947</v>
      </c>
      <c r="C6541" s="567"/>
    </row>
    <row r="6542" spans="1:3" ht="13.5">
      <c r="A6542" s="559" t="s">
        <v>9702</v>
      </c>
      <c r="B6542" s="560">
        <v>41947</v>
      </c>
      <c r="C6542" s="567"/>
    </row>
    <row r="6543" spans="1:3" ht="13.5">
      <c r="A6543" s="559" t="s">
        <v>9703</v>
      </c>
      <c r="B6543" s="560">
        <v>41947</v>
      </c>
      <c r="C6543" s="567"/>
    </row>
    <row r="6544" spans="1:3" ht="13.5">
      <c r="A6544" s="559" t="s">
        <v>9704</v>
      </c>
      <c r="B6544" s="560">
        <v>41947</v>
      </c>
      <c r="C6544" s="567"/>
    </row>
    <row r="6545" spans="1:3" ht="13.5">
      <c r="A6545" s="559" t="s">
        <v>9705</v>
      </c>
      <c r="B6545" s="560">
        <v>41947</v>
      </c>
      <c r="C6545" s="567"/>
    </row>
    <row r="6546" spans="1:3" ht="13.5">
      <c r="A6546" s="559" t="s">
        <v>9706</v>
      </c>
      <c r="B6546" s="560">
        <v>41947</v>
      </c>
      <c r="C6546" s="567"/>
    </row>
    <row r="6547" spans="1:3" ht="13.5">
      <c r="A6547" s="559" t="s">
        <v>9707</v>
      </c>
      <c r="B6547" s="560">
        <v>41947</v>
      </c>
      <c r="C6547" s="567"/>
    </row>
    <row r="6548" spans="1:3" ht="13.5">
      <c r="A6548" s="559" t="s">
        <v>9708</v>
      </c>
      <c r="B6548" s="560">
        <v>41947</v>
      </c>
      <c r="C6548" s="567"/>
    </row>
    <row r="6549" spans="1:3" ht="13.5">
      <c r="A6549" s="559" t="s">
        <v>9709</v>
      </c>
      <c r="B6549" s="560">
        <v>41947</v>
      </c>
      <c r="C6549" s="567"/>
    </row>
    <row r="6550" spans="1:3" ht="13.5">
      <c r="A6550" s="559" t="s">
        <v>9710</v>
      </c>
      <c r="B6550" s="560">
        <v>41947</v>
      </c>
      <c r="C6550" s="567">
        <v>100</v>
      </c>
    </row>
    <row r="6551" spans="1:3" ht="13.5">
      <c r="A6551" s="559" t="s">
        <v>9711</v>
      </c>
      <c r="B6551" s="560">
        <v>41947</v>
      </c>
      <c r="C6551" s="567"/>
    </row>
    <row r="6552" spans="1:3" ht="13.5">
      <c r="A6552" s="559" t="s">
        <v>9712</v>
      </c>
      <c r="B6552" s="560">
        <v>41947</v>
      </c>
      <c r="C6552" s="567"/>
    </row>
    <row r="6553" spans="1:3" ht="13.5">
      <c r="A6553" s="559" t="s">
        <v>9713</v>
      </c>
      <c r="B6553" s="560">
        <v>41947</v>
      </c>
      <c r="C6553" s="567"/>
    </row>
    <row r="6554" spans="1:3" ht="13.5">
      <c r="A6554" s="559" t="s">
        <v>9714</v>
      </c>
      <c r="B6554" s="560">
        <v>41947</v>
      </c>
      <c r="C6554" s="567"/>
    </row>
    <row r="6555" spans="1:3" ht="13.5">
      <c r="A6555" s="559" t="s">
        <v>9715</v>
      </c>
      <c r="B6555" s="560">
        <v>41947</v>
      </c>
      <c r="C6555" s="567"/>
    </row>
    <row r="6556" spans="1:3" ht="13.5">
      <c r="A6556" s="559" t="s">
        <v>9716</v>
      </c>
      <c r="B6556" s="560">
        <v>41947</v>
      </c>
      <c r="C6556" s="567"/>
    </row>
    <row r="6557" spans="1:3" ht="13.5">
      <c r="A6557" s="559" t="s">
        <v>9717</v>
      </c>
      <c r="B6557" s="560">
        <v>41947</v>
      </c>
      <c r="C6557" s="567"/>
    </row>
    <row r="6558" spans="1:3" ht="13.5">
      <c r="A6558" s="559" t="s">
        <v>9718</v>
      </c>
      <c r="B6558" s="560">
        <v>41947</v>
      </c>
      <c r="C6558" s="567"/>
    </row>
    <row r="6559" spans="1:3" ht="13.5">
      <c r="A6559" s="559" t="s">
        <v>9719</v>
      </c>
      <c r="B6559" s="560">
        <v>41947</v>
      </c>
      <c r="C6559" s="567"/>
    </row>
    <row r="6560" spans="1:3" ht="13.5">
      <c r="A6560" s="559" t="s">
        <v>9720</v>
      </c>
      <c r="B6560" s="560">
        <v>41947</v>
      </c>
      <c r="C6560" s="567"/>
    </row>
    <row r="6561" spans="1:3" ht="13.5">
      <c r="A6561" s="559" t="s">
        <v>9721</v>
      </c>
      <c r="B6561" s="560">
        <v>41947</v>
      </c>
      <c r="C6561" s="567">
        <v>129</v>
      </c>
    </row>
    <row r="6562" spans="1:3" ht="13.5">
      <c r="A6562" s="559" t="s">
        <v>9722</v>
      </c>
      <c r="B6562" s="560">
        <v>41947</v>
      </c>
      <c r="C6562" s="567"/>
    </row>
    <row r="6563" spans="1:3" ht="13.5">
      <c r="A6563" s="559" t="s">
        <v>9723</v>
      </c>
      <c r="B6563" s="560">
        <v>41947</v>
      </c>
      <c r="C6563" s="567"/>
    </row>
    <row r="6564" spans="1:3" ht="13.5">
      <c r="A6564" s="559" t="s">
        <v>9724</v>
      </c>
      <c r="B6564" s="560">
        <v>41947</v>
      </c>
      <c r="C6564" s="567"/>
    </row>
    <row r="6565" spans="1:3" ht="13.5">
      <c r="A6565" s="559" t="s">
        <v>9725</v>
      </c>
      <c r="B6565" s="560">
        <v>41947</v>
      </c>
      <c r="C6565" s="567"/>
    </row>
    <row r="6566" spans="1:3" ht="13.5">
      <c r="A6566" s="559" t="s">
        <v>9726</v>
      </c>
      <c r="B6566" s="560">
        <v>41947</v>
      </c>
      <c r="C6566" s="567"/>
    </row>
    <row r="6567" spans="1:3" ht="13.5">
      <c r="A6567" s="559" t="s">
        <v>9727</v>
      </c>
      <c r="B6567" s="560">
        <v>41947</v>
      </c>
      <c r="C6567" s="567"/>
    </row>
    <row r="6568" spans="1:3" ht="13.5">
      <c r="A6568" s="559" t="s">
        <v>9728</v>
      </c>
      <c r="B6568" s="560">
        <v>41947</v>
      </c>
      <c r="C6568" s="567"/>
    </row>
    <row r="6569" spans="1:3" ht="13.5">
      <c r="A6569" s="559" t="s">
        <v>9729</v>
      </c>
      <c r="B6569" s="560">
        <v>41947</v>
      </c>
      <c r="C6569" s="567"/>
    </row>
    <row r="6570" spans="1:3" ht="13.5">
      <c r="A6570" s="559" t="s">
        <v>9730</v>
      </c>
      <c r="B6570" s="560">
        <v>41947</v>
      </c>
      <c r="C6570" s="567"/>
    </row>
    <row r="6571" spans="1:3" ht="13.5">
      <c r="A6571" s="559" t="s">
        <v>9731</v>
      </c>
      <c r="B6571" s="560">
        <v>41947</v>
      </c>
      <c r="C6571" s="567"/>
    </row>
    <row r="6572" spans="1:3" ht="13.5">
      <c r="A6572" s="559" t="s">
        <v>9732</v>
      </c>
      <c r="B6572" s="560">
        <v>41947</v>
      </c>
      <c r="C6572" s="567">
        <v>170</v>
      </c>
    </row>
    <row r="6573" spans="1:3" ht="13.5">
      <c r="A6573" s="559" t="s">
        <v>9733</v>
      </c>
      <c r="B6573" s="560">
        <v>41947</v>
      </c>
      <c r="C6573" s="567"/>
    </row>
    <row r="6574" spans="1:3" ht="13.5">
      <c r="A6574" s="559" t="s">
        <v>9734</v>
      </c>
      <c r="B6574" s="560">
        <v>41947</v>
      </c>
      <c r="C6574" s="567"/>
    </row>
    <row r="6575" spans="1:3" ht="13.5">
      <c r="A6575" s="559" t="s">
        <v>9735</v>
      </c>
      <c r="B6575" s="560">
        <v>41947</v>
      </c>
      <c r="C6575" s="567"/>
    </row>
    <row r="6576" spans="1:3" ht="13.5">
      <c r="A6576" s="559" t="s">
        <v>9736</v>
      </c>
      <c r="B6576" s="560">
        <v>41947</v>
      </c>
      <c r="C6576" s="567"/>
    </row>
    <row r="6577" spans="1:3" ht="13.5">
      <c r="A6577" s="559" t="s">
        <v>9737</v>
      </c>
      <c r="B6577" s="560">
        <v>41947</v>
      </c>
      <c r="C6577" s="567"/>
    </row>
    <row r="6578" spans="1:3" ht="13.5">
      <c r="A6578" s="559" t="s">
        <v>9738</v>
      </c>
      <c r="B6578" s="560">
        <v>41947</v>
      </c>
      <c r="C6578" s="567"/>
    </row>
    <row r="6579" spans="1:3" ht="13.5">
      <c r="A6579" s="559" t="s">
        <v>9739</v>
      </c>
      <c r="B6579" s="560">
        <v>41947</v>
      </c>
      <c r="C6579" s="567"/>
    </row>
    <row r="6580" spans="1:3" ht="13.5">
      <c r="A6580" s="559" t="s">
        <v>9740</v>
      </c>
      <c r="B6580" s="560">
        <v>41947</v>
      </c>
      <c r="C6580" s="567"/>
    </row>
    <row r="6581" spans="1:3" ht="13.5">
      <c r="A6581" s="559" t="s">
        <v>9741</v>
      </c>
      <c r="B6581" s="560">
        <v>41947</v>
      </c>
      <c r="C6581" s="567"/>
    </row>
    <row r="6582" spans="1:3" ht="13.5">
      <c r="A6582" s="559" t="s">
        <v>9742</v>
      </c>
      <c r="B6582" s="560">
        <v>41947</v>
      </c>
      <c r="C6582" s="567"/>
    </row>
    <row r="6583" spans="1:3" ht="13.5">
      <c r="A6583" s="559" t="s">
        <v>9743</v>
      </c>
      <c r="B6583" s="560">
        <v>41947</v>
      </c>
      <c r="C6583" s="567">
        <v>100</v>
      </c>
    </row>
    <row r="6584" spans="1:3" ht="13.5">
      <c r="A6584" s="559" t="s">
        <v>9744</v>
      </c>
      <c r="B6584" s="560">
        <v>41947</v>
      </c>
      <c r="C6584" s="567"/>
    </row>
    <row r="6585" spans="1:3" ht="13.5">
      <c r="A6585" s="559" t="s">
        <v>9745</v>
      </c>
      <c r="B6585" s="560">
        <v>41947</v>
      </c>
      <c r="C6585" s="567"/>
    </row>
    <row r="6586" spans="1:3" ht="13.5">
      <c r="A6586" s="559" t="s">
        <v>9746</v>
      </c>
      <c r="B6586" s="560">
        <v>41947</v>
      </c>
      <c r="C6586" s="567"/>
    </row>
    <row r="6587" spans="1:3" ht="13.5">
      <c r="A6587" s="559" t="s">
        <v>9747</v>
      </c>
      <c r="B6587" s="560">
        <v>41947</v>
      </c>
      <c r="C6587" s="567"/>
    </row>
    <row r="6588" spans="1:3" ht="13.5">
      <c r="A6588" s="559" t="s">
        <v>9748</v>
      </c>
      <c r="B6588" s="560">
        <v>41947</v>
      </c>
      <c r="C6588" s="567"/>
    </row>
    <row r="6589" spans="1:3" ht="13.5">
      <c r="A6589" s="559" t="s">
        <v>9749</v>
      </c>
      <c r="B6589" s="560">
        <v>41947</v>
      </c>
      <c r="C6589" s="567"/>
    </row>
    <row r="6590" spans="1:3" ht="13.5">
      <c r="A6590" s="559" t="s">
        <v>9750</v>
      </c>
      <c r="B6590" s="560">
        <v>41947</v>
      </c>
      <c r="C6590" s="567"/>
    </row>
    <row r="6591" spans="1:3" ht="13.5">
      <c r="A6591" s="559" t="s">
        <v>9751</v>
      </c>
      <c r="B6591" s="560">
        <v>41947</v>
      </c>
      <c r="C6591" s="567"/>
    </row>
    <row r="6592" spans="1:3" ht="13.5">
      <c r="A6592" s="559" t="s">
        <v>9752</v>
      </c>
      <c r="B6592" s="560">
        <v>41947</v>
      </c>
      <c r="C6592" s="567"/>
    </row>
    <row r="6593" spans="1:3" ht="13.5">
      <c r="A6593" s="559" t="s">
        <v>9753</v>
      </c>
      <c r="B6593" s="560">
        <v>41947</v>
      </c>
      <c r="C6593" s="567"/>
    </row>
    <row r="6594" spans="1:3" ht="13.5">
      <c r="A6594" s="559" t="s">
        <v>9754</v>
      </c>
      <c r="B6594" s="560">
        <v>41947</v>
      </c>
      <c r="C6594" s="567">
        <v>72</v>
      </c>
    </row>
    <row r="6595" spans="1:3" ht="13.5">
      <c r="A6595" s="559" t="s">
        <v>9755</v>
      </c>
      <c r="B6595" s="560">
        <v>41947</v>
      </c>
      <c r="C6595" s="567"/>
    </row>
    <row r="6596" spans="1:3" ht="13.5">
      <c r="A6596" s="559" t="s">
        <v>9756</v>
      </c>
      <c r="B6596" s="560">
        <v>41947</v>
      </c>
      <c r="C6596" s="567"/>
    </row>
    <row r="6597" spans="1:3" ht="13.5">
      <c r="A6597" s="559" t="s">
        <v>9757</v>
      </c>
      <c r="B6597" s="560">
        <v>41947</v>
      </c>
      <c r="C6597" s="567"/>
    </row>
    <row r="6598" spans="1:3" ht="13.5">
      <c r="A6598" s="559" t="s">
        <v>9758</v>
      </c>
      <c r="B6598" s="560">
        <v>41947</v>
      </c>
      <c r="C6598" s="567"/>
    </row>
    <row r="6599" spans="1:3" ht="13.5">
      <c r="A6599" s="559" t="s">
        <v>9759</v>
      </c>
      <c r="B6599" s="560">
        <v>41947</v>
      </c>
      <c r="C6599" s="567"/>
    </row>
    <row r="6600" spans="1:3" ht="13.5">
      <c r="A6600" s="559" t="s">
        <v>9760</v>
      </c>
      <c r="B6600" s="560">
        <v>41947</v>
      </c>
      <c r="C6600" s="567"/>
    </row>
    <row r="6601" spans="1:3" ht="13.5">
      <c r="A6601" s="559" t="s">
        <v>9761</v>
      </c>
      <c r="B6601" s="560">
        <v>41947</v>
      </c>
      <c r="C6601" s="567"/>
    </row>
    <row r="6602" spans="1:3" ht="13.5">
      <c r="A6602" s="559" t="s">
        <v>9762</v>
      </c>
      <c r="B6602" s="560">
        <v>41947</v>
      </c>
      <c r="C6602" s="567"/>
    </row>
    <row r="6603" spans="1:3" ht="13.5">
      <c r="A6603" s="559" t="s">
        <v>9763</v>
      </c>
      <c r="B6603" s="560">
        <v>41947</v>
      </c>
      <c r="C6603" s="567"/>
    </row>
    <row r="6604" spans="1:3" ht="13.5">
      <c r="A6604" s="559" t="s">
        <v>9764</v>
      </c>
      <c r="B6604" s="560">
        <v>41947</v>
      </c>
      <c r="C6604" s="567"/>
    </row>
    <row r="6605" spans="1:3" ht="13.5">
      <c r="A6605" s="559" t="s">
        <v>9765</v>
      </c>
      <c r="B6605" s="560">
        <v>41947</v>
      </c>
      <c r="C6605" s="567">
        <v>365</v>
      </c>
    </row>
    <row r="6606" spans="1:3" ht="13.5">
      <c r="A6606" s="559" t="s">
        <v>9766</v>
      </c>
      <c r="B6606" s="560">
        <v>41947</v>
      </c>
      <c r="C6606" s="567"/>
    </row>
    <row r="6607" spans="1:3" ht="13.5">
      <c r="A6607" s="559" t="s">
        <v>9767</v>
      </c>
      <c r="B6607" s="560">
        <v>41947</v>
      </c>
      <c r="C6607" s="567"/>
    </row>
    <row r="6608" spans="1:3" ht="13.5">
      <c r="A6608" s="559" t="s">
        <v>9768</v>
      </c>
      <c r="B6608" s="560">
        <v>41947</v>
      </c>
      <c r="C6608" s="567"/>
    </row>
    <row r="6609" spans="1:3" ht="13.5">
      <c r="A6609" s="559" t="s">
        <v>9769</v>
      </c>
      <c r="B6609" s="560">
        <v>41947</v>
      </c>
      <c r="C6609" s="567"/>
    </row>
    <row r="6610" spans="1:3" ht="13.5">
      <c r="A6610" s="559" t="s">
        <v>9770</v>
      </c>
      <c r="B6610" s="560">
        <v>41947</v>
      </c>
      <c r="C6610" s="567"/>
    </row>
    <row r="6611" spans="1:3" ht="13.5">
      <c r="A6611" s="559" t="s">
        <v>9771</v>
      </c>
      <c r="B6611" s="560">
        <v>41947</v>
      </c>
      <c r="C6611" s="567"/>
    </row>
    <row r="6612" spans="1:3" ht="13.5">
      <c r="A6612" s="559" t="s">
        <v>9772</v>
      </c>
      <c r="B6612" s="560">
        <v>41947</v>
      </c>
      <c r="C6612" s="567"/>
    </row>
    <row r="6613" spans="1:3" ht="13.5">
      <c r="A6613" s="559" t="s">
        <v>9773</v>
      </c>
      <c r="B6613" s="560">
        <v>41947</v>
      </c>
      <c r="C6613" s="567"/>
    </row>
    <row r="6614" spans="1:3" ht="13.5">
      <c r="A6614" s="559" t="s">
        <v>9774</v>
      </c>
      <c r="B6614" s="560">
        <v>41947</v>
      </c>
      <c r="C6614" s="567"/>
    </row>
    <row r="6615" spans="1:3" ht="13.5">
      <c r="A6615" s="559" t="s">
        <v>9775</v>
      </c>
      <c r="B6615" s="560">
        <v>41947</v>
      </c>
      <c r="C6615" s="567"/>
    </row>
    <row r="6616" spans="1:3" ht="13.5">
      <c r="A6616" s="559" t="s">
        <v>9776</v>
      </c>
      <c r="B6616" s="560">
        <v>41947</v>
      </c>
      <c r="C6616" s="567"/>
    </row>
    <row r="6617" spans="1:3" ht="13.5">
      <c r="A6617" s="559" t="s">
        <v>9777</v>
      </c>
      <c r="B6617" s="560">
        <v>41947</v>
      </c>
      <c r="C6617" s="567"/>
    </row>
    <row r="6618" spans="1:3" ht="13.5">
      <c r="A6618" s="559" t="s">
        <v>9778</v>
      </c>
      <c r="B6618" s="560">
        <v>41947</v>
      </c>
      <c r="C6618" s="567"/>
    </row>
    <row r="6619" spans="1:3" ht="13.5">
      <c r="A6619" s="559" t="s">
        <v>9779</v>
      </c>
      <c r="B6619" s="560">
        <v>41947</v>
      </c>
      <c r="C6619" s="567"/>
    </row>
    <row r="6620" spans="1:3" ht="13.5">
      <c r="A6620" s="559" t="s">
        <v>9780</v>
      </c>
      <c r="B6620" s="560">
        <v>41947</v>
      </c>
      <c r="C6620" s="567"/>
    </row>
    <row r="6621" spans="1:3" ht="13.5">
      <c r="A6621" s="559" t="s">
        <v>9781</v>
      </c>
      <c r="B6621" s="560">
        <v>41947</v>
      </c>
      <c r="C6621" s="567"/>
    </row>
    <row r="6622" spans="1:3" ht="13.5">
      <c r="A6622" s="559" t="s">
        <v>9782</v>
      </c>
      <c r="B6622" s="560">
        <v>41947</v>
      </c>
      <c r="C6622" s="567"/>
    </row>
    <row r="6623" spans="1:3" ht="13.5">
      <c r="A6623" s="559" t="s">
        <v>9783</v>
      </c>
      <c r="B6623" s="560">
        <v>41947</v>
      </c>
      <c r="C6623" s="567">
        <v>279</v>
      </c>
    </row>
    <row r="6624" spans="1:3" ht="13.5">
      <c r="A6624" s="559" t="s">
        <v>9784</v>
      </c>
      <c r="B6624" s="560">
        <v>41947</v>
      </c>
      <c r="C6624" s="567">
        <v>48</v>
      </c>
    </row>
    <row r="6625" spans="1:3" ht="13.5">
      <c r="A6625" s="559" t="s">
        <v>9785</v>
      </c>
      <c r="B6625" s="560">
        <v>41947</v>
      </c>
      <c r="C6625" s="567"/>
    </row>
    <row r="6626" spans="1:3" ht="13.5">
      <c r="A6626" s="559" t="s">
        <v>9786</v>
      </c>
      <c r="B6626" s="560">
        <v>41947</v>
      </c>
      <c r="C6626" s="567"/>
    </row>
    <row r="6627" spans="1:3" ht="13.5">
      <c r="A6627" s="559" t="s">
        <v>9787</v>
      </c>
      <c r="B6627" s="560">
        <v>41947</v>
      </c>
      <c r="C6627" s="567">
        <v>100</v>
      </c>
    </row>
    <row r="6628" spans="1:3" ht="13.5">
      <c r="A6628" s="559" t="s">
        <v>9788</v>
      </c>
      <c r="B6628" s="560">
        <v>41947</v>
      </c>
      <c r="C6628" s="567"/>
    </row>
    <row r="6629" spans="1:3" ht="13.5">
      <c r="A6629" s="559" t="s">
        <v>9789</v>
      </c>
      <c r="B6629" s="560">
        <v>41947</v>
      </c>
      <c r="C6629" s="567"/>
    </row>
    <row r="6630" spans="1:3" ht="13.5">
      <c r="A6630" s="559" t="s">
        <v>9790</v>
      </c>
      <c r="B6630" s="560">
        <v>41947</v>
      </c>
      <c r="C6630" s="567"/>
    </row>
    <row r="6631" spans="1:3" ht="13.5">
      <c r="A6631" s="559" t="s">
        <v>9791</v>
      </c>
      <c r="B6631" s="560">
        <v>41947</v>
      </c>
      <c r="C6631" s="567"/>
    </row>
    <row r="6632" spans="1:3" ht="13.5">
      <c r="A6632" s="559" t="s">
        <v>9792</v>
      </c>
      <c r="B6632" s="560">
        <v>41947</v>
      </c>
      <c r="C6632" s="567"/>
    </row>
    <row r="6633" spans="1:3" ht="13.5">
      <c r="A6633" s="559" t="s">
        <v>9793</v>
      </c>
      <c r="B6633" s="560">
        <v>41947</v>
      </c>
      <c r="C6633" s="567"/>
    </row>
    <row r="6634" spans="1:3" ht="13.5">
      <c r="A6634" s="559" t="s">
        <v>9794</v>
      </c>
      <c r="B6634" s="560">
        <v>41947</v>
      </c>
      <c r="C6634" s="567"/>
    </row>
    <row r="6635" spans="1:3" ht="13.5">
      <c r="A6635" s="559" t="s">
        <v>9795</v>
      </c>
      <c r="B6635" s="560">
        <v>41947</v>
      </c>
      <c r="C6635" s="567"/>
    </row>
    <row r="6636" spans="1:3" ht="13.5">
      <c r="A6636" s="559" t="s">
        <v>9796</v>
      </c>
      <c r="B6636" s="560">
        <v>41947</v>
      </c>
      <c r="C6636" s="567"/>
    </row>
    <row r="6637" spans="1:3" ht="13.5">
      <c r="A6637" s="559" t="s">
        <v>9797</v>
      </c>
      <c r="B6637" s="560">
        <v>41947</v>
      </c>
      <c r="C6637" s="567"/>
    </row>
    <row r="6638" spans="1:3" ht="13.5">
      <c r="A6638" s="559" t="s">
        <v>9798</v>
      </c>
      <c r="B6638" s="560">
        <v>41947</v>
      </c>
      <c r="C6638" s="567">
        <v>100</v>
      </c>
    </row>
    <row r="6639" spans="1:3" ht="13.5">
      <c r="A6639" s="559" t="s">
        <v>9799</v>
      </c>
      <c r="B6639" s="560">
        <v>41947</v>
      </c>
      <c r="C6639" s="567"/>
    </row>
    <row r="6640" spans="1:3" ht="13.5">
      <c r="A6640" s="559" t="s">
        <v>9800</v>
      </c>
      <c r="B6640" s="560">
        <v>41947</v>
      </c>
      <c r="C6640" s="567"/>
    </row>
    <row r="6641" spans="1:3" ht="13.5">
      <c r="A6641" s="559" t="s">
        <v>9801</v>
      </c>
      <c r="B6641" s="560">
        <v>41947</v>
      </c>
      <c r="C6641" s="567"/>
    </row>
    <row r="6642" spans="1:3" ht="13.5">
      <c r="A6642" s="559" t="s">
        <v>9802</v>
      </c>
      <c r="B6642" s="560">
        <v>41947</v>
      </c>
      <c r="C6642" s="567"/>
    </row>
    <row r="6643" spans="1:3" ht="13.5">
      <c r="A6643" s="559" t="s">
        <v>9803</v>
      </c>
      <c r="B6643" s="560">
        <v>41947</v>
      </c>
      <c r="C6643" s="567"/>
    </row>
    <row r="6644" spans="1:3" ht="13.5">
      <c r="A6644" s="559" t="s">
        <v>9804</v>
      </c>
      <c r="B6644" s="560">
        <v>41947</v>
      </c>
      <c r="C6644" s="567"/>
    </row>
    <row r="6645" spans="1:3" ht="13.5">
      <c r="A6645" s="559" t="s">
        <v>9805</v>
      </c>
      <c r="B6645" s="560">
        <v>41947</v>
      </c>
      <c r="C6645" s="567"/>
    </row>
    <row r="6646" spans="1:3" ht="13.5">
      <c r="A6646" s="559" t="s">
        <v>9806</v>
      </c>
      <c r="B6646" s="560">
        <v>41947</v>
      </c>
      <c r="C6646" s="567"/>
    </row>
    <row r="6647" spans="1:3" ht="13.5">
      <c r="A6647" s="559" t="s">
        <v>9807</v>
      </c>
      <c r="B6647" s="560">
        <v>41947</v>
      </c>
      <c r="C6647" s="567"/>
    </row>
    <row r="6648" spans="1:3" ht="13.5">
      <c r="A6648" s="559" t="s">
        <v>9808</v>
      </c>
      <c r="B6648" s="560">
        <v>41947</v>
      </c>
      <c r="C6648" s="567"/>
    </row>
    <row r="6649" spans="1:3" ht="13.5">
      <c r="A6649" s="559" t="s">
        <v>9809</v>
      </c>
      <c r="B6649" s="560">
        <v>41947</v>
      </c>
      <c r="C6649" s="567"/>
    </row>
    <row r="6650" spans="1:3" ht="13.5">
      <c r="A6650" s="559" t="s">
        <v>9810</v>
      </c>
      <c r="B6650" s="560">
        <v>41947</v>
      </c>
      <c r="C6650" s="567"/>
    </row>
    <row r="6651" spans="1:3" ht="13.5">
      <c r="A6651" s="559" t="s">
        <v>9811</v>
      </c>
      <c r="B6651" s="560">
        <v>41947</v>
      </c>
      <c r="C6651" s="567"/>
    </row>
    <row r="6652" spans="1:3" ht="13.5">
      <c r="A6652" s="559" t="s">
        <v>9812</v>
      </c>
      <c r="B6652" s="560">
        <v>41947</v>
      </c>
      <c r="C6652" s="567"/>
    </row>
    <row r="6653" spans="1:3" ht="13.5">
      <c r="A6653" s="559" t="s">
        <v>9813</v>
      </c>
      <c r="B6653" s="560">
        <v>41947</v>
      </c>
      <c r="C6653" s="567"/>
    </row>
    <row r="6654" spans="1:3" ht="13.5">
      <c r="A6654" s="559" t="s">
        <v>9814</v>
      </c>
      <c r="B6654" s="560">
        <v>41947</v>
      </c>
      <c r="C6654" s="567"/>
    </row>
    <row r="6655" spans="1:3" ht="13.5">
      <c r="A6655" s="559" t="s">
        <v>9815</v>
      </c>
      <c r="B6655" s="560">
        <v>41947</v>
      </c>
      <c r="C6655" s="567"/>
    </row>
    <row r="6656" spans="1:3" ht="13.5">
      <c r="A6656" s="559" t="s">
        <v>9816</v>
      </c>
      <c r="B6656" s="560">
        <v>41947</v>
      </c>
      <c r="C6656" s="567">
        <v>67</v>
      </c>
    </row>
    <row r="6657" spans="1:3" ht="13.5">
      <c r="A6657" s="559" t="s">
        <v>9817</v>
      </c>
      <c r="B6657" s="560">
        <v>41947</v>
      </c>
      <c r="C6657" s="567"/>
    </row>
    <row r="6658" spans="1:3" ht="13.5">
      <c r="A6658" s="559" t="s">
        <v>9818</v>
      </c>
      <c r="B6658" s="560">
        <v>41947</v>
      </c>
      <c r="C6658" s="567"/>
    </row>
    <row r="6659" spans="1:3" ht="13.5">
      <c r="A6659" s="559" t="s">
        <v>9819</v>
      </c>
      <c r="B6659" s="560">
        <v>41947</v>
      </c>
      <c r="C6659" s="567"/>
    </row>
    <row r="6660" spans="1:3" ht="13.5">
      <c r="A6660" s="559" t="s">
        <v>9820</v>
      </c>
      <c r="B6660" s="560">
        <v>41947</v>
      </c>
      <c r="C6660" s="567">
        <v>280</v>
      </c>
    </row>
    <row r="6661" spans="1:3" ht="13.5">
      <c r="A6661" s="559" t="s">
        <v>9821</v>
      </c>
      <c r="B6661" s="560">
        <v>41947</v>
      </c>
      <c r="C6661" s="567"/>
    </row>
    <row r="6662" spans="1:3" ht="13.5">
      <c r="A6662" s="559" t="s">
        <v>9822</v>
      </c>
      <c r="B6662" s="560">
        <v>41947</v>
      </c>
      <c r="C6662" s="567"/>
    </row>
    <row r="6663" spans="1:3" ht="13.5">
      <c r="A6663" s="559" t="s">
        <v>9823</v>
      </c>
      <c r="B6663" s="560">
        <v>41947</v>
      </c>
      <c r="C6663" s="567"/>
    </row>
    <row r="6664" spans="1:3" ht="13.5">
      <c r="A6664" s="559" t="s">
        <v>9824</v>
      </c>
      <c r="B6664" s="560">
        <v>41947</v>
      </c>
      <c r="C6664" s="567"/>
    </row>
    <row r="6665" spans="1:3" ht="13.5">
      <c r="A6665" s="559" t="s">
        <v>9825</v>
      </c>
      <c r="B6665" s="560">
        <v>41947</v>
      </c>
      <c r="C6665" s="567"/>
    </row>
    <row r="6666" spans="1:3" ht="13.5">
      <c r="A6666" s="559" t="s">
        <v>9826</v>
      </c>
      <c r="B6666" s="560">
        <v>41947</v>
      </c>
      <c r="C6666" s="567"/>
    </row>
    <row r="6667" spans="1:3" ht="13.5">
      <c r="A6667" s="559" t="s">
        <v>9827</v>
      </c>
      <c r="B6667" s="560">
        <v>41947</v>
      </c>
      <c r="C6667" s="567"/>
    </row>
    <row r="6668" spans="1:3" ht="13.5">
      <c r="A6668" s="559" t="s">
        <v>9828</v>
      </c>
      <c r="B6668" s="560">
        <v>41947</v>
      </c>
      <c r="C6668" s="567"/>
    </row>
    <row r="6669" spans="1:3" ht="13.5">
      <c r="A6669" s="559" t="s">
        <v>9829</v>
      </c>
      <c r="B6669" s="560">
        <v>41947</v>
      </c>
      <c r="C6669" s="567"/>
    </row>
    <row r="6670" spans="1:3" ht="13.5">
      <c r="A6670" s="559" t="s">
        <v>9830</v>
      </c>
      <c r="B6670" s="560">
        <v>41947</v>
      </c>
      <c r="C6670" s="567"/>
    </row>
    <row r="6671" spans="1:3" ht="13.5">
      <c r="A6671" s="559" t="s">
        <v>9831</v>
      </c>
      <c r="B6671" s="560">
        <v>41947</v>
      </c>
      <c r="C6671" s="567">
        <v>62</v>
      </c>
    </row>
    <row r="6672" spans="1:3" ht="13.5">
      <c r="A6672" s="559" t="s">
        <v>9832</v>
      </c>
      <c r="B6672" s="560">
        <v>41947</v>
      </c>
      <c r="C6672" s="567"/>
    </row>
    <row r="6673" spans="1:3" ht="13.5">
      <c r="A6673" s="559" t="s">
        <v>9833</v>
      </c>
      <c r="B6673" s="560">
        <v>41947</v>
      </c>
      <c r="C6673" s="567"/>
    </row>
    <row r="6674" spans="1:3" ht="13.5">
      <c r="A6674" s="559" t="s">
        <v>9834</v>
      </c>
      <c r="B6674" s="560">
        <v>41947</v>
      </c>
      <c r="C6674" s="567"/>
    </row>
    <row r="6675" spans="1:3" ht="13.5">
      <c r="A6675" s="559" t="s">
        <v>9835</v>
      </c>
      <c r="B6675" s="560">
        <v>41947</v>
      </c>
      <c r="C6675" s="567"/>
    </row>
    <row r="6676" spans="1:3" ht="13.5">
      <c r="A6676" s="559" t="s">
        <v>9836</v>
      </c>
      <c r="B6676" s="560">
        <v>41947</v>
      </c>
      <c r="C6676" s="567"/>
    </row>
    <row r="6677" spans="1:3" ht="13.5">
      <c r="A6677" s="559" t="s">
        <v>9837</v>
      </c>
      <c r="B6677" s="560">
        <v>41947</v>
      </c>
      <c r="C6677" s="567"/>
    </row>
    <row r="6678" spans="1:3" ht="13.5">
      <c r="A6678" s="559" t="s">
        <v>9838</v>
      </c>
      <c r="B6678" s="560">
        <v>41947</v>
      </c>
      <c r="C6678" s="567"/>
    </row>
    <row r="6679" spans="1:3" ht="13.5">
      <c r="A6679" s="559" t="s">
        <v>9839</v>
      </c>
      <c r="B6679" s="560">
        <v>41947</v>
      </c>
      <c r="C6679" s="567"/>
    </row>
    <row r="6680" spans="1:3" ht="13.5">
      <c r="A6680" s="559" t="s">
        <v>9840</v>
      </c>
      <c r="B6680" s="560">
        <v>41947</v>
      </c>
      <c r="C6680" s="567"/>
    </row>
    <row r="6681" spans="1:3" ht="13.5">
      <c r="A6681" s="559" t="s">
        <v>9841</v>
      </c>
      <c r="B6681" s="560">
        <v>41947</v>
      </c>
      <c r="C6681" s="567"/>
    </row>
    <row r="6682" spans="1:3" ht="13.5">
      <c r="A6682" s="559" t="s">
        <v>9842</v>
      </c>
      <c r="B6682" s="560">
        <v>41947</v>
      </c>
      <c r="C6682" s="567">
        <v>347</v>
      </c>
    </row>
    <row r="6683" spans="1:3" ht="13.5">
      <c r="A6683" s="559" t="s">
        <v>9843</v>
      </c>
      <c r="B6683" s="560">
        <v>41947</v>
      </c>
      <c r="C6683" s="567"/>
    </row>
    <row r="6684" spans="1:3" ht="13.5">
      <c r="A6684" s="559" t="s">
        <v>9844</v>
      </c>
      <c r="B6684" s="560">
        <v>41947</v>
      </c>
      <c r="C6684" s="567"/>
    </row>
    <row r="6685" spans="1:3" ht="13.5">
      <c r="A6685" s="559" t="s">
        <v>9845</v>
      </c>
      <c r="B6685" s="560">
        <v>41947</v>
      </c>
      <c r="C6685" s="567"/>
    </row>
    <row r="6686" spans="1:3" ht="13.5">
      <c r="A6686" s="559" t="s">
        <v>9846</v>
      </c>
      <c r="B6686" s="560">
        <v>41947</v>
      </c>
      <c r="C6686" s="567"/>
    </row>
    <row r="6687" spans="1:3" ht="13.5">
      <c r="A6687" s="559" t="s">
        <v>9847</v>
      </c>
      <c r="B6687" s="560">
        <v>41947</v>
      </c>
      <c r="C6687" s="567"/>
    </row>
    <row r="6688" spans="1:3" ht="13.5">
      <c r="A6688" s="559" t="s">
        <v>9848</v>
      </c>
      <c r="B6688" s="560">
        <v>41947</v>
      </c>
      <c r="C6688" s="567"/>
    </row>
    <row r="6689" spans="1:3" ht="13.5">
      <c r="A6689" s="559" t="s">
        <v>9849</v>
      </c>
      <c r="B6689" s="560">
        <v>41947</v>
      </c>
      <c r="C6689" s="567"/>
    </row>
    <row r="6690" spans="1:3" ht="13.5">
      <c r="A6690" s="559" t="s">
        <v>9850</v>
      </c>
      <c r="B6690" s="560">
        <v>41947</v>
      </c>
      <c r="C6690" s="567"/>
    </row>
    <row r="6691" spans="1:3" ht="13.5">
      <c r="A6691" s="559" t="s">
        <v>9851</v>
      </c>
      <c r="B6691" s="560">
        <v>41947</v>
      </c>
      <c r="C6691" s="567"/>
    </row>
    <row r="6692" spans="1:3" ht="13.5">
      <c r="A6692" s="559" t="s">
        <v>9852</v>
      </c>
      <c r="B6692" s="560">
        <v>41947</v>
      </c>
      <c r="C6692" s="567"/>
    </row>
    <row r="6693" spans="1:3" ht="13.5">
      <c r="A6693" s="559" t="s">
        <v>9853</v>
      </c>
      <c r="B6693" s="560">
        <v>41947</v>
      </c>
      <c r="C6693" s="567">
        <v>500</v>
      </c>
    </row>
    <row r="6694" spans="1:3" ht="13.5">
      <c r="A6694" s="559" t="s">
        <v>9854</v>
      </c>
      <c r="B6694" s="560">
        <v>41947</v>
      </c>
      <c r="C6694" s="567"/>
    </row>
    <row r="6695" spans="1:3" ht="13.5">
      <c r="A6695" s="559" t="s">
        <v>9855</v>
      </c>
      <c r="B6695" s="560">
        <v>41947</v>
      </c>
      <c r="C6695" s="567"/>
    </row>
    <row r="6696" spans="1:3" ht="13.5">
      <c r="A6696" s="559" t="s">
        <v>9856</v>
      </c>
      <c r="B6696" s="560">
        <v>41947</v>
      </c>
      <c r="C6696" s="567"/>
    </row>
    <row r="6697" spans="1:3" ht="13.5">
      <c r="A6697" s="559" t="s">
        <v>9857</v>
      </c>
      <c r="B6697" s="560">
        <v>41947</v>
      </c>
      <c r="C6697" s="567"/>
    </row>
    <row r="6698" spans="1:3" ht="13.5">
      <c r="A6698" s="559" t="s">
        <v>9858</v>
      </c>
      <c r="B6698" s="560">
        <v>41947</v>
      </c>
      <c r="C6698" s="567"/>
    </row>
    <row r="6699" spans="1:3" ht="13.5">
      <c r="A6699" s="559" t="s">
        <v>9859</v>
      </c>
      <c r="B6699" s="560">
        <v>41947</v>
      </c>
      <c r="C6699" s="567"/>
    </row>
    <row r="6700" spans="1:3" ht="13.5">
      <c r="A6700" s="559" t="s">
        <v>9860</v>
      </c>
      <c r="B6700" s="560">
        <v>41947</v>
      </c>
      <c r="C6700" s="567"/>
    </row>
    <row r="6701" spans="1:3" ht="13.5">
      <c r="A6701" s="559" t="s">
        <v>9861</v>
      </c>
      <c r="B6701" s="560">
        <v>41947</v>
      </c>
      <c r="C6701" s="567"/>
    </row>
    <row r="6702" spans="1:3" ht="13.5">
      <c r="A6702" s="559" t="s">
        <v>9862</v>
      </c>
      <c r="B6702" s="560">
        <v>41947</v>
      </c>
      <c r="C6702" s="567"/>
    </row>
    <row r="6703" spans="1:3" ht="13.5">
      <c r="A6703" s="559" t="s">
        <v>9863</v>
      </c>
      <c r="B6703" s="560">
        <v>41947</v>
      </c>
      <c r="C6703" s="567"/>
    </row>
    <row r="6704" spans="1:3" ht="13.5">
      <c r="A6704" s="559" t="s">
        <v>9864</v>
      </c>
      <c r="B6704" s="560">
        <v>41947</v>
      </c>
      <c r="C6704" s="567">
        <v>333</v>
      </c>
    </row>
    <row r="6705" spans="1:3" ht="13.5">
      <c r="A6705" s="559" t="s">
        <v>9865</v>
      </c>
      <c r="B6705" s="560">
        <v>41947</v>
      </c>
      <c r="C6705" s="567"/>
    </row>
    <row r="6706" spans="1:3" ht="13.5">
      <c r="A6706" s="559" t="s">
        <v>9866</v>
      </c>
      <c r="B6706" s="560">
        <v>41947</v>
      </c>
      <c r="C6706" s="567"/>
    </row>
    <row r="6707" spans="1:3" ht="13.5">
      <c r="A6707" s="559" t="s">
        <v>9867</v>
      </c>
      <c r="B6707" s="560">
        <v>41947</v>
      </c>
      <c r="C6707" s="567"/>
    </row>
    <row r="6708" spans="1:3" ht="13.5">
      <c r="A6708" s="559" t="s">
        <v>9868</v>
      </c>
      <c r="B6708" s="560">
        <v>41947</v>
      </c>
      <c r="C6708" s="567"/>
    </row>
    <row r="6709" spans="1:3" ht="13.5">
      <c r="A6709" s="559" t="s">
        <v>9869</v>
      </c>
      <c r="B6709" s="560">
        <v>41947</v>
      </c>
      <c r="C6709" s="567"/>
    </row>
    <row r="6710" spans="1:3" ht="13.5">
      <c r="A6710" s="559" t="s">
        <v>9870</v>
      </c>
      <c r="B6710" s="560">
        <v>41947</v>
      </c>
      <c r="C6710" s="567"/>
    </row>
    <row r="6711" spans="1:3" ht="13.5">
      <c r="A6711" s="559" t="s">
        <v>9871</v>
      </c>
      <c r="B6711" s="560">
        <v>41947</v>
      </c>
      <c r="C6711" s="567"/>
    </row>
    <row r="6712" spans="1:3" ht="13.5">
      <c r="A6712" s="559" t="s">
        <v>9872</v>
      </c>
      <c r="B6712" s="560">
        <v>41947</v>
      </c>
      <c r="C6712" s="567"/>
    </row>
    <row r="6713" spans="1:3" ht="13.5">
      <c r="A6713" s="559" t="s">
        <v>9873</v>
      </c>
      <c r="B6713" s="560">
        <v>41947</v>
      </c>
      <c r="C6713" s="567"/>
    </row>
    <row r="6714" spans="1:3" ht="13.5">
      <c r="A6714" s="559" t="s">
        <v>9874</v>
      </c>
      <c r="B6714" s="560">
        <v>41947</v>
      </c>
      <c r="C6714" s="567"/>
    </row>
    <row r="6715" spans="1:3" ht="13.5">
      <c r="A6715" s="559" t="s">
        <v>9875</v>
      </c>
      <c r="B6715" s="560">
        <v>41947</v>
      </c>
      <c r="C6715" s="567">
        <v>349</v>
      </c>
    </row>
    <row r="6716" spans="1:3" ht="13.5">
      <c r="A6716" s="559" t="s">
        <v>9876</v>
      </c>
      <c r="B6716" s="560">
        <v>41947</v>
      </c>
      <c r="C6716" s="567"/>
    </row>
    <row r="6717" spans="1:3" ht="13.5">
      <c r="A6717" s="559" t="s">
        <v>9877</v>
      </c>
      <c r="B6717" s="560">
        <v>41947</v>
      </c>
      <c r="C6717" s="567"/>
    </row>
    <row r="6718" spans="1:3" ht="13.5">
      <c r="A6718" s="559" t="s">
        <v>9878</v>
      </c>
      <c r="B6718" s="560">
        <v>41947</v>
      </c>
      <c r="C6718" s="567"/>
    </row>
    <row r="6719" spans="1:3" ht="13.5">
      <c r="A6719" s="559" t="s">
        <v>9879</v>
      </c>
      <c r="B6719" s="560">
        <v>41947</v>
      </c>
      <c r="C6719" s="567"/>
    </row>
    <row r="6720" spans="1:3" ht="13.5">
      <c r="A6720" s="559" t="s">
        <v>9880</v>
      </c>
      <c r="B6720" s="560">
        <v>41947</v>
      </c>
      <c r="C6720" s="567"/>
    </row>
    <row r="6721" spans="1:3" ht="13.5">
      <c r="A6721" s="559" t="s">
        <v>9881</v>
      </c>
      <c r="B6721" s="560">
        <v>41947</v>
      </c>
      <c r="C6721" s="567"/>
    </row>
    <row r="6722" spans="1:3" ht="13.5">
      <c r="A6722" s="559" t="s">
        <v>9882</v>
      </c>
      <c r="B6722" s="560">
        <v>41947</v>
      </c>
      <c r="C6722" s="567"/>
    </row>
    <row r="6723" spans="1:3" ht="13.5">
      <c r="A6723" s="559" t="s">
        <v>9883</v>
      </c>
      <c r="B6723" s="560">
        <v>41947</v>
      </c>
      <c r="C6723" s="567"/>
    </row>
    <row r="6724" spans="1:3" ht="13.5">
      <c r="A6724" s="559" t="s">
        <v>9884</v>
      </c>
      <c r="B6724" s="560">
        <v>41947</v>
      </c>
      <c r="C6724" s="567"/>
    </row>
    <row r="6725" spans="1:3" ht="13.5">
      <c r="A6725" s="559" t="s">
        <v>9885</v>
      </c>
      <c r="B6725" s="560">
        <v>41947</v>
      </c>
      <c r="C6725" s="567"/>
    </row>
    <row r="6726" spans="1:3" ht="13.5">
      <c r="A6726" s="559" t="s">
        <v>9886</v>
      </c>
      <c r="B6726" s="560">
        <v>41947</v>
      </c>
      <c r="C6726" s="567">
        <v>227</v>
      </c>
    </row>
    <row r="6727" spans="1:3" ht="13.5">
      <c r="A6727" s="559" t="s">
        <v>9887</v>
      </c>
      <c r="B6727" s="560">
        <v>41947</v>
      </c>
      <c r="C6727" s="567"/>
    </row>
    <row r="6728" spans="1:3" ht="13.5">
      <c r="A6728" s="559" t="s">
        <v>9888</v>
      </c>
      <c r="B6728" s="560">
        <v>41947</v>
      </c>
      <c r="C6728" s="567"/>
    </row>
    <row r="6729" spans="1:3" ht="13.5">
      <c r="A6729" s="559" t="s">
        <v>9889</v>
      </c>
      <c r="B6729" s="560">
        <v>41947</v>
      </c>
      <c r="C6729" s="567"/>
    </row>
    <row r="6730" spans="1:3" ht="13.5">
      <c r="A6730" s="559" t="s">
        <v>9890</v>
      </c>
      <c r="B6730" s="560">
        <v>41947</v>
      </c>
      <c r="C6730" s="567"/>
    </row>
    <row r="6731" spans="1:3" ht="13.5">
      <c r="A6731" s="559" t="s">
        <v>9891</v>
      </c>
      <c r="B6731" s="560">
        <v>41947</v>
      </c>
      <c r="C6731" s="567"/>
    </row>
    <row r="6732" spans="1:3" ht="13.5">
      <c r="A6732" s="559" t="s">
        <v>9892</v>
      </c>
      <c r="B6732" s="560">
        <v>41947</v>
      </c>
      <c r="C6732" s="567"/>
    </row>
    <row r="6733" spans="1:3" ht="13.5">
      <c r="A6733" s="559" t="s">
        <v>9893</v>
      </c>
      <c r="B6733" s="560">
        <v>41947</v>
      </c>
      <c r="C6733" s="567"/>
    </row>
    <row r="6734" spans="1:3" ht="13.5">
      <c r="A6734" s="559" t="s">
        <v>9894</v>
      </c>
      <c r="B6734" s="560">
        <v>41947</v>
      </c>
      <c r="C6734" s="567"/>
    </row>
    <row r="6735" spans="1:3" ht="13.5">
      <c r="A6735" s="559" t="s">
        <v>9895</v>
      </c>
      <c r="B6735" s="560">
        <v>41947</v>
      </c>
      <c r="C6735" s="567"/>
    </row>
    <row r="6736" spans="1:3" ht="13.5">
      <c r="A6736" s="559" t="s">
        <v>9896</v>
      </c>
      <c r="B6736" s="560">
        <v>41947</v>
      </c>
      <c r="C6736" s="567"/>
    </row>
    <row r="6737" spans="1:3" ht="13.5">
      <c r="A6737" s="559" t="s">
        <v>9897</v>
      </c>
      <c r="B6737" s="560">
        <v>41947</v>
      </c>
      <c r="C6737" s="567">
        <v>258</v>
      </c>
    </row>
    <row r="6738" spans="1:3" ht="13.5">
      <c r="A6738" s="559" t="s">
        <v>9898</v>
      </c>
      <c r="B6738" s="560">
        <v>41947</v>
      </c>
      <c r="C6738" s="567"/>
    </row>
    <row r="6739" spans="1:3" ht="13.5">
      <c r="A6739" s="559" t="s">
        <v>9899</v>
      </c>
      <c r="B6739" s="560">
        <v>41947</v>
      </c>
      <c r="C6739" s="567"/>
    </row>
    <row r="6740" spans="1:3" ht="13.5">
      <c r="A6740" s="559" t="s">
        <v>9900</v>
      </c>
      <c r="B6740" s="560">
        <v>41947</v>
      </c>
      <c r="C6740" s="567"/>
    </row>
    <row r="6741" spans="1:3" ht="13.5">
      <c r="A6741" s="559" t="s">
        <v>9901</v>
      </c>
      <c r="B6741" s="560">
        <v>41947</v>
      </c>
      <c r="C6741" s="567"/>
    </row>
    <row r="6742" spans="1:3" ht="13.5">
      <c r="A6742" s="559" t="s">
        <v>9902</v>
      </c>
      <c r="B6742" s="560">
        <v>41947</v>
      </c>
      <c r="C6742" s="567"/>
    </row>
    <row r="6743" spans="1:3" ht="13.5">
      <c r="A6743" s="559" t="s">
        <v>9903</v>
      </c>
      <c r="B6743" s="560">
        <v>41947</v>
      </c>
      <c r="C6743" s="567"/>
    </row>
    <row r="6744" spans="1:3" ht="13.5">
      <c r="A6744" s="559" t="s">
        <v>9904</v>
      </c>
      <c r="B6744" s="560">
        <v>41947</v>
      </c>
      <c r="C6744" s="567"/>
    </row>
    <row r="6745" spans="1:3" ht="13.5">
      <c r="A6745" s="559" t="s">
        <v>9905</v>
      </c>
      <c r="B6745" s="560">
        <v>41947</v>
      </c>
      <c r="C6745" s="567"/>
    </row>
    <row r="6746" spans="1:3" ht="13.5">
      <c r="A6746" s="559" t="s">
        <v>9906</v>
      </c>
      <c r="B6746" s="560">
        <v>41947</v>
      </c>
      <c r="C6746" s="567"/>
    </row>
    <row r="6747" spans="1:3" ht="13.5">
      <c r="A6747" s="559" t="s">
        <v>9907</v>
      </c>
      <c r="B6747" s="560">
        <v>41947</v>
      </c>
      <c r="C6747" s="567"/>
    </row>
    <row r="6748" spans="1:3" ht="13.5">
      <c r="A6748" s="559" t="s">
        <v>9908</v>
      </c>
      <c r="B6748" s="560">
        <v>41947</v>
      </c>
      <c r="C6748" s="567">
        <v>305</v>
      </c>
    </row>
    <row r="6749" spans="1:3" ht="13.5">
      <c r="A6749" s="559" t="s">
        <v>9909</v>
      </c>
      <c r="B6749" s="560">
        <v>41947</v>
      </c>
      <c r="C6749" s="567"/>
    </row>
    <row r="6750" spans="1:3" ht="13.5">
      <c r="A6750" s="559" t="s">
        <v>9910</v>
      </c>
      <c r="B6750" s="560">
        <v>41947</v>
      </c>
      <c r="C6750" s="567"/>
    </row>
    <row r="6751" spans="1:3" ht="13.5">
      <c r="A6751" s="559" t="s">
        <v>9911</v>
      </c>
      <c r="B6751" s="560">
        <v>41947</v>
      </c>
      <c r="C6751" s="567"/>
    </row>
    <row r="6752" spans="1:3" ht="13.5">
      <c r="A6752" s="559" t="s">
        <v>9912</v>
      </c>
      <c r="B6752" s="560">
        <v>41947</v>
      </c>
      <c r="C6752" s="567"/>
    </row>
    <row r="6753" spans="1:3" ht="13.5">
      <c r="A6753" s="559" t="s">
        <v>9913</v>
      </c>
      <c r="B6753" s="560">
        <v>41947</v>
      </c>
      <c r="C6753" s="567"/>
    </row>
    <row r="6754" spans="1:3" ht="13.5">
      <c r="A6754" s="559" t="s">
        <v>9914</v>
      </c>
      <c r="B6754" s="560">
        <v>41947</v>
      </c>
      <c r="C6754" s="567"/>
    </row>
    <row r="6755" spans="1:3" ht="13.5">
      <c r="A6755" s="559" t="s">
        <v>9915</v>
      </c>
      <c r="B6755" s="560">
        <v>41947</v>
      </c>
      <c r="C6755" s="567"/>
    </row>
    <row r="6756" spans="1:3" ht="13.5">
      <c r="A6756" s="559" t="s">
        <v>9916</v>
      </c>
      <c r="B6756" s="560">
        <v>41947</v>
      </c>
      <c r="C6756" s="567"/>
    </row>
    <row r="6757" spans="1:3" ht="13.5">
      <c r="A6757" s="559" t="s">
        <v>9917</v>
      </c>
      <c r="B6757" s="560">
        <v>41947</v>
      </c>
      <c r="C6757" s="567"/>
    </row>
    <row r="6758" spans="1:3" ht="13.5">
      <c r="A6758" s="559" t="s">
        <v>9918</v>
      </c>
      <c r="B6758" s="560">
        <v>41947</v>
      </c>
      <c r="C6758" s="567"/>
    </row>
    <row r="6759" spans="1:3" ht="13.5">
      <c r="A6759" s="559" t="s">
        <v>7750</v>
      </c>
      <c r="B6759" s="560">
        <v>41950</v>
      </c>
      <c r="C6759" s="567"/>
    </row>
    <row r="6760" spans="1:3" ht="13.5">
      <c r="A6760" s="559" t="s">
        <v>7751</v>
      </c>
      <c r="B6760" s="560">
        <v>41950</v>
      </c>
      <c r="C6760" s="567">
        <v>108</v>
      </c>
    </row>
    <row r="6761" spans="1:3" ht="13.5">
      <c r="A6761" s="559" t="s">
        <v>7752</v>
      </c>
      <c r="B6761" s="560">
        <v>41950</v>
      </c>
      <c r="C6761" s="567"/>
    </row>
    <row r="6762" spans="1:3" ht="13.5">
      <c r="A6762" s="559" t="s">
        <v>7753</v>
      </c>
      <c r="B6762" s="560">
        <v>41950</v>
      </c>
      <c r="C6762" s="567"/>
    </row>
    <row r="6763" spans="1:3" ht="13.5">
      <c r="A6763" s="559" t="s">
        <v>7754</v>
      </c>
      <c r="B6763" s="560">
        <v>41950</v>
      </c>
      <c r="C6763" s="567"/>
    </row>
    <row r="6764" spans="1:3" ht="13.5">
      <c r="A6764" s="559" t="s">
        <v>7755</v>
      </c>
      <c r="B6764" s="560">
        <v>41950</v>
      </c>
      <c r="C6764" s="567"/>
    </row>
    <row r="6765" spans="1:3" ht="13.5">
      <c r="A6765" s="559" t="s">
        <v>7756</v>
      </c>
      <c r="B6765" s="560">
        <v>41950</v>
      </c>
      <c r="C6765" s="567"/>
    </row>
    <row r="6766" spans="1:3" ht="13.5">
      <c r="A6766" s="559" t="s">
        <v>7757</v>
      </c>
      <c r="B6766" s="560">
        <v>41950</v>
      </c>
      <c r="C6766" s="567"/>
    </row>
    <row r="6767" spans="1:3" ht="13.5">
      <c r="A6767" s="559" t="s">
        <v>7758</v>
      </c>
      <c r="B6767" s="560">
        <v>41950</v>
      </c>
      <c r="C6767" s="567"/>
    </row>
    <row r="6768" spans="1:3" ht="13.5">
      <c r="A6768" s="559" t="s">
        <v>7759</v>
      </c>
      <c r="B6768" s="560">
        <v>41950</v>
      </c>
      <c r="C6768" s="567"/>
    </row>
    <row r="6769" spans="1:3" ht="13.5">
      <c r="A6769" s="559" t="s">
        <v>7760</v>
      </c>
      <c r="B6769" s="560">
        <v>41950</v>
      </c>
      <c r="C6769" s="567"/>
    </row>
    <row r="6770" spans="1:3" ht="13.5">
      <c r="A6770" s="559" t="s">
        <v>7761</v>
      </c>
      <c r="B6770" s="560">
        <v>41950</v>
      </c>
      <c r="C6770" s="567"/>
    </row>
    <row r="6771" spans="1:3" ht="13.5">
      <c r="A6771" s="559" t="s">
        <v>7762</v>
      </c>
      <c r="B6771" s="560">
        <v>41950</v>
      </c>
      <c r="C6771" s="567"/>
    </row>
    <row r="6772" spans="1:3" ht="13.5">
      <c r="A6772" s="559" t="s">
        <v>7763</v>
      </c>
      <c r="B6772" s="560">
        <v>41950</v>
      </c>
      <c r="C6772" s="567">
        <v>44</v>
      </c>
    </row>
    <row r="6773" spans="1:3" ht="13.5">
      <c r="A6773" s="559" t="s">
        <v>7764</v>
      </c>
      <c r="B6773" s="560">
        <v>41950</v>
      </c>
      <c r="C6773" s="567"/>
    </row>
    <row r="6774" spans="1:3" ht="13.5">
      <c r="A6774" s="559" t="s">
        <v>7765</v>
      </c>
      <c r="B6774" s="560">
        <v>41950</v>
      </c>
      <c r="C6774" s="567"/>
    </row>
    <row r="6775" spans="1:3" ht="13.5">
      <c r="A6775" s="559" t="s">
        <v>7766</v>
      </c>
      <c r="B6775" s="560">
        <v>41950</v>
      </c>
      <c r="C6775" s="567"/>
    </row>
    <row r="6776" spans="1:3" ht="13.5">
      <c r="A6776" s="559" t="s">
        <v>7767</v>
      </c>
      <c r="B6776" s="560">
        <v>41950</v>
      </c>
      <c r="C6776" s="567"/>
    </row>
    <row r="6777" spans="1:3" ht="13.5">
      <c r="A6777" s="559" t="s">
        <v>7768</v>
      </c>
      <c r="B6777" s="560">
        <v>41950</v>
      </c>
      <c r="C6777" s="567"/>
    </row>
    <row r="6778" spans="1:3" ht="13.5">
      <c r="A6778" s="559" t="s">
        <v>7769</v>
      </c>
      <c r="B6778" s="560">
        <v>41950</v>
      </c>
      <c r="C6778" s="567"/>
    </row>
    <row r="6779" spans="1:3" ht="13.5">
      <c r="A6779" s="559" t="s">
        <v>7770</v>
      </c>
      <c r="B6779" s="560">
        <v>41950</v>
      </c>
      <c r="C6779" s="567"/>
    </row>
    <row r="6780" spans="1:3" ht="13.5">
      <c r="A6780" s="559" t="s">
        <v>7771</v>
      </c>
      <c r="B6780" s="560">
        <v>41950</v>
      </c>
      <c r="C6780" s="567"/>
    </row>
    <row r="6781" spans="1:3" ht="13.5">
      <c r="A6781" s="559" t="s">
        <v>7772</v>
      </c>
      <c r="B6781" s="560">
        <v>41950</v>
      </c>
      <c r="C6781" s="567"/>
    </row>
    <row r="6782" spans="1:3" ht="13.5">
      <c r="A6782" s="559" t="s">
        <v>7773</v>
      </c>
      <c r="B6782" s="560">
        <v>41950</v>
      </c>
      <c r="C6782" s="567"/>
    </row>
    <row r="6783" spans="1:3" ht="13.5">
      <c r="A6783" s="559" t="s">
        <v>7774</v>
      </c>
      <c r="B6783" s="560">
        <v>41950</v>
      </c>
      <c r="C6783" s="567">
        <v>115</v>
      </c>
    </row>
    <row r="6784" spans="1:3" ht="13.5">
      <c r="A6784" s="559" t="s">
        <v>7775</v>
      </c>
      <c r="B6784" s="560">
        <v>41950</v>
      </c>
      <c r="C6784" s="567">
        <v>60</v>
      </c>
    </row>
    <row r="6785" spans="1:3" ht="13.5">
      <c r="A6785" s="559" t="s">
        <v>7776</v>
      </c>
      <c r="B6785" s="560">
        <v>41950</v>
      </c>
      <c r="C6785" s="567"/>
    </row>
    <row r="6786" spans="1:3" ht="13.5">
      <c r="A6786" s="559" t="s">
        <v>7777</v>
      </c>
      <c r="B6786" s="560">
        <v>41950</v>
      </c>
      <c r="C6786" s="567"/>
    </row>
    <row r="6787" spans="1:3" ht="13.5">
      <c r="A6787" s="559" t="s">
        <v>7778</v>
      </c>
      <c r="B6787" s="560">
        <v>41950</v>
      </c>
      <c r="C6787" s="567"/>
    </row>
    <row r="6788" spans="1:3" ht="13.5">
      <c r="A6788" s="559" t="s">
        <v>7779</v>
      </c>
      <c r="B6788" s="560">
        <v>41950</v>
      </c>
      <c r="C6788" s="567"/>
    </row>
    <row r="6789" spans="1:3" ht="13.5">
      <c r="A6789" s="559" t="s">
        <v>7780</v>
      </c>
      <c r="B6789" s="560">
        <v>41950</v>
      </c>
      <c r="C6789" s="567"/>
    </row>
    <row r="6790" spans="1:3" ht="13.5">
      <c r="A6790" s="559" t="s">
        <v>7781</v>
      </c>
      <c r="B6790" s="560">
        <v>41950</v>
      </c>
      <c r="C6790" s="567"/>
    </row>
    <row r="6791" spans="1:3" ht="13.5">
      <c r="A6791" s="559" t="s">
        <v>7782</v>
      </c>
      <c r="B6791" s="560">
        <v>41950</v>
      </c>
      <c r="C6791" s="567"/>
    </row>
    <row r="6792" spans="1:3" ht="13.5">
      <c r="A6792" s="559" t="s">
        <v>7783</v>
      </c>
      <c r="B6792" s="560">
        <v>41950</v>
      </c>
      <c r="C6792" s="567"/>
    </row>
    <row r="6793" spans="1:3" ht="13.5">
      <c r="A6793" s="559" t="s">
        <v>7784</v>
      </c>
      <c r="B6793" s="560">
        <v>41950</v>
      </c>
      <c r="C6793" s="567"/>
    </row>
    <row r="6794" spans="1:3" ht="13.5">
      <c r="A6794" s="559" t="s">
        <v>7785</v>
      </c>
      <c r="B6794" s="560">
        <v>41950</v>
      </c>
      <c r="C6794" s="567">
        <v>120</v>
      </c>
    </row>
    <row r="6795" spans="1:3" ht="13.5">
      <c r="A6795" s="559" t="s">
        <v>7786</v>
      </c>
      <c r="B6795" s="560">
        <v>41950</v>
      </c>
      <c r="C6795" s="567">
        <v>60</v>
      </c>
    </row>
    <row r="6796" spans="1:3" ht="13.5">
      <c r="A6796" s="559" t="s">
        <v>7787</v>
      </c>
      <c r="B6796" s="560">
        <v>41950</v>
      </c>
      <c r="C6796" s="567"/>
    </row>
    <row r="6797" spans="1:3" ht="13.5">
      <c r="A6797" s="559" t="s">
        <v>7788</v>
      </c>
      <c r="B6797" s="560">
        <v>41950</v>
      </c>
      <c r="C6797" s="567"/>
    </row>
    <row r="6798" spans="1:3" ht="13.5">
      <c r="A6798" s="559" t="s">
        <v>7789</v>
      </c>
      <c r="B6798" s="560">
        <v>41950</v>
      </c>
      <c r="C6798" s="567"/>
    </row>
    <row r="6799" spans="1:3" ht="13.5">
      <c r="A6799" s="559" t="s">
        <v>7790</v>
      </c>
      <c r="B6799" s="560">
        <v>41950</v>
      </c>
      <c r="C6799" s="567"/>
    </row>
    <row r="6800" spans="1:3" ht="13.5">
      <c r="A6800" s="559" t="s">
        <v>7791</v>
      </c>
      <c r="B6800" s="560">
        <v>41950</v>
      </c>
      <c r="C6800" s="567"/>
    </row>
    <row r="6801" spans="1:3" ht="13.5">
      <c r="A6801" s="559" t="s">
        <v>7792</v>
      </c>
      <c r="B6801" s="560">
        <v>41950</v>
      </c>
      <c r="C6801" s="567"/>
    </row>
    <row r="6802" spans="1:3" ht="13.5">
      <c r="A6802" s="559" t="s">
        <v>7793</v>
      </c>
      <c r="B6802" s="560">
        <v>41950</v>
      </c>
      <c r="C6802" s="567"/>
    </row>
    <row r="6803" spans="1:3" ht="13.5">
      <c r="A6803" s="559" t="s">
        <v>7794</v>
      </c>
      <c r="B6803" s="560">
        <v>41950</v>
      </c>
      <c r="C6803" s="567">
        <v>120</v>
      </c>
    </row>
    <row r="6804" spans="1:3" ht="13.5">
      <c r="A6804" s="559" t="s">
        <v>7795</v>
      </c>
      <c r="B6804" s="560">
        <v>41950</v>
      </c>
      <c r="C6804" s="567"/>
    </row>
    <row r="6805" spans="1:3" ht="13.5">
      <c r="A6805" s="559" t="s">
        <v>7796</v>
      </c>
      <c r="B6805" s="560">
        <v>41950</v>
      </c>
      <c r="C6805" s="567"/>
    </row>
    <row r="6806" spans="1:3" ht="13.5">
      <c r="A6806" s="559" t="s">
        <v>7797</v>
      </c>
      <c r="B6806" s="560">
        <v>41950</v>
      </c>
      <c r="C6806" s="567"/>
    </row>
    <row r="6807" spans="1:3" ht="13.5">
      <c r="A6807" s="559" t="s">
        <v>7798</v>
      </c>
      <c r="B6807" s="560">
        <v>41950</v>
      </c>
      <c r="C6807" s="567"/>
    </row>
    <row r="6808" spans="1:3" ht="13.5">
      <c r="A6808" s="559" t="s">
        <v>7799</v>
      </c>
      <c r="B6808" s="560">
        <v>41950</v>
      </c>
      <c r="C6808" s="567"/>
    </row>
    <row r="6809" spans="1:3" ht="13.5">
      <c r="A6809" s="559" t="s">
        <v>7800</v>
      </c>
      <c r="B6809" s="560">
        <v>41950</v>
      </c>
      <c r="C6809" s="567"/>
    </row>
    <row r="6810" spans="1:3" ht="13.5">
      <c r="A6810" s="559" t="s">
        <v>7801</v>
      </c>
      <c r="B6810" s="560">
        <v>41950</v>
      </c>
      <c r="C6810" s="567"/>
    </row>
    <row r="6811" spans="1:3" ht="13.5">
      <c r="A6811" s="559" t="s">
        <v>7802</v>
      </c>
      <c r="B6811" s="560">
        <v>41950</v>
      </c>
      <c r="C6811" s="567"/>
    </row>
    <row r="6812" spans="1:3" ht="13.5">
      <c r="A6812" s="559" t="s">
        <v>7803</v>
      </c>
      <c r="B6812" s="560">
        <v>41950</v>
      </c>
      <c r="C6812" s="567"/>
    </row>
    <row r="6813" spans="1:3" ht="13.5">
      <c r="A6813" s="559" t="s">
        <v>7804</v>
      </c>
      <c r="B6813" s="560">
        <v>41950</v>
      </c>
      <c r="C6813" s="567"/>
    </row>
    <row r="6814" spans="1:3" ht="13.5">
      <c r="A6814" s="559" t="s">
        <v>7805</v>
      </c>
      <c r="B6814" s="560">
        <v>41950</v>
      </c>
      <c r="C6814" s="567">
        <v>120</v>
      </c>
    </row>
    <row r="6815" spans="1:3" ht="13.5">
      <c r="A6815" s="559" t="s">
        <v>7806</v>
      </c>
      <c r="B6815" s="560">
        <v>41950</v>
      </c>
      <c r="C6815" s="567"/>
    </row>
    <row r="6816" spans="1:3" ht="13.5">
      <c r="A6816" s="559" t="s">
        <v>7807</v>
      </c>
      <c r="B6816" s="560">
        <v>41950</v>
      </c>
      <c r="C6816" s="567"/>
    </row>
    <row r="6817" spans="1:3" ht="13.5">
      <c r="A6817" s="559" t="s">
        <v>7808</v>
      </c>
      <c r="B6817" s="560">
        <v>41950</v>
      </c>
      <c r="C6817" s="567"/>
    </row>
    <row r="6818" spans="1:3" ht="13.5">
      <c r="A6818" s="559" t="s">
        <v>7809</v>
      </c>
      <c r="B6818" s="560">
        <v>41950</v>
      </c>
      <c r="C6818" s="567"/>
    </row>
    <row r="6819" spans="1:3" ht="13.5">
      <c r="A6819" s="559" t="s">
        <v>7810</v>
      </c>
      <c r="B6819" s="560">
        <v>41950</v>
      </c>
      <c r="C6819" s="567"/>
    </row>
    <row r="6820" spans="1:3" ht="13.5">
      <c r="A6820" s="559" t="s">
        <v>7811</v>
      </c>
      <c r="B6820" s="560">
        <v>41950</v>
      </c>
      <c r="C6820" s="567"/>
    </row>
    <row r="6821" spans="1:3" ht="13.5">
      <c r="A6821" s="559" t="s">
        <v>7812</v>
      </c>
      <c r="B6821" s="560">
        <v>41950</v>
      </c>
      <c r="C6821" s="567"/>
    </row>
    <row r="6822" spans="1:3" ht="13.5">
      <c r="A6822" s="559" t="s">
        <v>7813</v>
      </c>
      <c r="B6822" s="560">
        <v>41950</v>
      </c>
      <c r="C6822" s="567"/>
    </row>
    <row r="6823" spans="1:3" ht="13.5">
      <c r="A6823" s="559" t="s">
        <v>7814</v>
      </c>
      <c r="B6823" s="560">
        <v>41950</v>
      </c>
      <c r="C6823" s="567"/>
    </row>
    <row r="6824" spans="1:3" ht="13.5">
      <c r="A6824" s="559" t="s">
        <v>7815</v>
      </c>
      <c r="B6824" s="560">
        <v>41950</v>
      </c>
      <c r="C6824" s="567"/>
    </row>
    <row r="6825" spans="1:3" ht="13.5">
      <c r="A6825" s="559" t="s">
        <v>9919</v>
      </c>
      <c r="B6825" s="560">
        <v>41953</v>
      </c>
      <c r="C6825" s="567"/>
    </row>
    <row r="6826" spans="1:3" ht="13.5">
      <c r="A6826" s="559" t="s">
        <v>9920</v>
      </c>
      <c r="B6826" s="560">
        <v>41953</v>
      </c>
      <c r="C6826" s="567"/>
    </row>
    <row r="6827" spans="1:3" ht="13.5">
      <c r="A6827" s="559" t="s">
        <v>9921</v>
      </c>
      <c r="B6827" s="560">
        <v>41953</v>
      </c>
      <c r="C6827" s="567"/>
    </row>
    <row r="6828" spans="1:3" ht="13.5">
      <c r="A6828" s="559" t="s">
        <v>9922</v>
      </c>
      <c r="B6828" s="560">
        <v>41953</v>
      </c>
      <c r="C6828" s="567"/>
    </row>
    <row r="6829" spans="1:3" ht="13.5">
      <c r="A6829" s="559" t="s">
        <v>9923</v>
      </c>
      <c r="B6829" s="560">
        <v>41953</v>
      </c>
      <c r="C6829" s="567"/>
    </row>
    <row r="6830" spans="1:3" ht="13.5">
      <c r="A6830" s="559" t="s">
        <v>9924</v>
      </c>
      <c r="B6830" s="560">
        <v>41953</v>
      </c>
      <c r="C6830" s="567"/>
    </row>
    <row r="6831" spans="1:3" ht="13.5">
      <c r="A6831" s="559" t="s">
        <v>9925</v>
      </c>
      <c r="B6831" s="560">
        <v>41953</v>
      </c>
      <c r="C6831" s="567"/>
    </row>
    <row r="6832" spans="1:3" ht="13.5">
      <c r="A6832" s="559" t="s">
        <v>9926</v>
      </c>
      <c r="B6832" s="560">
        <v>41953</v>
      </c>
      <c r="C6832" s="567">
        <v>26</v>
      </c>
    </row>
    <row r="6833" spans="1:3" ht="13.5">
      <c r="A6833" s="559" t="s">
        <v>9927</v>
      </c>
      <c r="B6833" s="560">
        <v>41953</v>
      </c>
      <c r="C6833" s="567">
        <v>12</v>
      </c>
    </row>
    <row r="6834" spans="1:3" ht="13.5">
      <c r="A6834" s="559" t="s">
        <v>9928</v>
      </c>
      <c r="B6834" s="560">
        <v>41953</v>
      </c>
      <c r="C6834" s="567">
        <v>1</v>
      </c>
    </row>
    <row r="6835" spans="1:3" ht="13.5">
      <c r="A6835" s="559" t="s">
        <v>9929</v>
      </c>
      <c r="B6835" s="560">
        <v>41953</v>
      </c>
      <c r="C6835" s="567"/>
    </row>
    <row r="6836" spans="1:3" ht="13.5">
      <c r="A6836" s="559" t="s">
        <v>9930</v>
      </c>
      <c r="B6836" s="560">
        <v>41953</v>
      </c>
      <c r="C6836" s="567"/>
    </row>
    <row r="6837" spans="1:3" ht="13.5">
      <c r="A6837" s="559" t="s">
        <v>9931</v>
      </c>
      <c r="B6837" s="560">
        <v>41953</v>
      </c>
      <c r="C6837" s="567"/>
    </row>
    <row r="6838" spans="1:3" ht="13.5">
      <c r="A6838" s="559" t="s">
        <v>9932</v>
      </c>
      <c r="B6838" s="560">
        <v>41953</v>
      </c>
      <c r="C6838" s="567"/>
    </row>
    <row r="6839" spans="1:3" ht="13.5">
      <c r="A6839" s="559" t="s">
        <v>9933</v>
      </c>
      <c r="B6839" s="560">
        <v>41953</v>
      </c>
      <c r="C6839" s="567"/>
    </row>
    <row r="6840" spans="1:3" ht="13.5">
      <c r="A6840" s="559" t="s">
        <v>9934</v>
      </c>
      <c r="B6840" s="560">
        <v>41953</v>
      </c>
      <c r="C6840" s="567"/>
    </row>
    <row r="6841" spans="1:3" ht="13.5">
      <c r="A6841" s="559" t="s">
        <v>9935</v>
      </c>
      <c r="B6841" s="560">
        <v>41953</v>
      </c>
      <c r="C6841" s="567"/>
    </row>
    <row r="6842" spans="1:3" ht="13.5">
      <c r="A6842" s="559" t="s">
        <v>9936</v>
      </c>
      <c r="B6842" s="560">
        <v>41953</v>
      </c>
      <c r="C6842" s="567"/>
    </row>
    <row r="6843" spans="1:3" ht="13.5">
      <c r="A6843" s="559" t="s">
        <v>9937</v>
      </c>
      <c r="B6843" s="560">
        <v>41953</v>
      </c>
      <c r="C6843" s="567">
        <v>6</v>
      </c>
    </row>
    <row r="6844" spans="1:3" ht="13.5">
      <c r="A6844" s="559" t="s">
        <v>9938</v>
      </c>
      <c r="B6844" s="560">
        <v>41953</v>
      </c>
      <c r="C6844" s="567"/>
    </row>
    <row r="6845" spans="1:3" ht="13.5">
      <c r="A6845" s="559" t="s">
        <v>9939</v>
      </c>
      <c r="B6845" s="560">
        <v>41953</v>
      </c>
      <c r="C6845" s="567">
        <v>1</v>
      </c>
    </row>
    <row r="6846" spans="1:3" ht="13.5">
      <c r="A6846" s="559" t="s">
        <v>9940</v>
      </c>
      <c r="B6846" s="560">
        <v>41953</v>
      </c>
      <c r="C6846" s="567"/>
    </row>
    <row r="6847" spans="1:3" ht="13.5">
      <c r="A6847" s="559" t="s">
        <v>9941</v>
      </c>
      <c r="B6847" s="560">
        <v>41953</v>
      </c>
      <c r="C6847" s="567"/>
    </row>
    <row r="6848" spans="1:3" ht="13.5">
      <c r="A6848" s="559" t="s">
        <v>9942</v>
      </c>
      <c r="B6848" s="560">
        <v>41953</v>
      </c>
      <c r="C6848" s="567"/>
    </row>
    <row r="6849" spans="1:3" ht="13.5">
      <c r="A6849" s="559" t="s">
        <v>9943</v>
      </c>
      <c r="B6849" s="560">
        <v>41953</v>
      </c>
      <c r="C6849" s="567"/>
    </row>
    <row r="6850" spans="1:3" ht="13.5">
      <c r="A6850" s="559" t="s">
        <v>9944</v>
      </c>
      <c r="B6850" s="560">
        <v>41953</v>
      </c>
      <c r="C6850" s="567"/>
    </row>
    <row r="6851" spans="1:3" ht="13.5">
      <c r="A6851" s="559" t="s">
        <v>9945</v>
      </c>
      <c r="B6851" s="560">
        <v>41953</v>
      </c>
      <c r="C6851" s="567"/>
    </row>
    <row r="6852" spans="1:3" ht="13.5">
      <c r="A6852" s="559" t="s">
        <v>9946</v>
      </c>
      <c r="B6852" s="560">
        <v>41953</v>
      </c>
      <c r="C6852" s="567"/>
    </row>
    <row r="6853" spans="1:3" ht="13.5">
      <c r="A6853" s="559" t="s">
        <v>9947</v>
      </c>
      <c r="B6853" s="560">
        <v>41953</v>
      </c>
      <c r="C6853" s="567"/>
    </row>
    <row r="6854" spans="1:3" ht="13.5">
      <c r="A6854" s="559" t="s">
        <v>9948</v>
      </c>
      <c r="B6854" s="560">
        <v>41953</v>
      </c>
      <c r="C6854" s="567">
        <v>17</v>
      </c>
    </row>
    <row r="6855" spans="1:3" ht="13.5">
      <c r="A6855" s="559" t="s">
        <v>9949</v>
      </c>
      <c r="B6855" s="560">
        <v>41953</v>
      </c>
      <c r="C6855" s="567">
        <v>10</v>
      </c>
    </row>
    <row r="6856" spans="1:3" ht="13.5">
      <c r="A6856" s="559" t="s">
        <v>9950</v>
      </c>
      <c r="B6856" s="560">
        <v>41953</v>
      </c>
      <c r="C6856" s="567">
        <v>1</v>
      </c>
    </row>
    <row r="6857" spans="1:3" ht="13.5">
      <c r="A6857" s="559" t="s">
        <v>9951</v>
      </c>
      <c r="B6857" s="560">
        <v>41953</v>
      </c>
      <c r="C6857" s="567"/>
    </row>
    <row r="6858" spans="1:3" ht="13.5">
      <c r="A6858" s="559" t="s">
        <v>9952</v>
      </c>
      <c r="B6858" s="560">
        <v>41953</v>
      </c>
      <c r="C6858" s="567"/>
    </row>
    <row r="6859" spans="1:3" ht="13.5">
      <c r="A6859" s="559" t="s">
        <v>9953</v>
      </c>
      <c r="B6859" s="560">
        <v>41953</v>
      </c>
      <c r="C6859" s="567"/>
    </row>
    <row r="6860" spans="1:3" ht="13.5">
      <c r="A6860" s="559" t="s">
        <v>9954</v>
      </c>
      <c r="B6860" s="560">
        <v>41953</v>
      </c>
      <c r="C6860" s="567"/>
    </row>
    <row r="6861" spans="1:3" ht="13.5">
      <c r="A6861" s="559" t="s">
        <v>9955</v>
      </c>
      <c r="B6861" s="560">
        <v>41953</v>
      </c>
      <c r="C6861" s="567"/>
    </row>
    <row r="6862" spans="1:3" ht="13.5">
      <c r="A6862" s="559" t="s">
        <v>9956</v>
      </c>
      <c r="B6862" s="560">
        <v>41953</v>
      </c>
      <c r="C6862" s="567"/>
    </row>
    <row r="6863" spans="1:3" ht="13.5">
      <c r="A6863" s="559" t="s">
        <v>9957</v>
      </c>
      <c r="B6863" s="560">
        <v>41953</v>
      </c>
      <c r="C6863" s="567"/>
    </row>
    <row r="6864" spans="1:3" ht="13.5">
      <c r="A6864" s="559" t="s">
        <v>9958</v>
      </c>
      <c r="B6864" s="560">
        <v>41953</v>
      </c>
      <c r="C6864" s="567"/>
    </row>
    <row r="6865" spans="1:3" ht="13.5">
      <c r="A6865" s="559" t="s">
        <v>9959</v>
      </c>
      <c r="B6865" s="560">
        <v>41953</v>
      </c>
      <c r="C6865" s="567">
        <v>11</v>
      </c>
    </row>
    <row r="6866" spans="1:3" ht="13.5">
      <c r="A6866" s="559" t="s">
        <v>9960</v>
      </c>
      <c r="B6866" s="560">
        <v>41953</v>
      </c>
      <c r="C6866" s="567">
        <v>1</v>
      </c>
    </row>
    <row r="6867" spans="1:3" ht="13.5">
      <c r="A6867" s="559" t="s">
        <v>9961</v>
      </c>
      <c r="B6867" s="560">
        <v>41953</v>
      </c>
      <c r="C6867" s="567"/>
    </row>
    <row r="6868" spans="1:3" ht="13.5">
      <c r="A6868" s="559" t="s">
        <v>9962</v>
      </c>
      <c r="B6868" s="560">
        <v>41953</v>
      </c>
      <c r="C6868" s="567"/>
    </row>
    <row r="6869" spans="1:3" ht="13.5">
      <c r="A6869" s="559" t="s">
        <v>9963</v>
      </c>
      <c r="B6869" s="560">
        <v>41953</v>
      </c>
      <c r="C6869" s="567"/>
    </row>
    <row r="6870" spans="1:3" ht="13.5">
      <c r="A6870" s="559" t="s">
        <v>9964</v>
      </c>
      <c r="B6870" s="560">
        <v>41953</v>
      </c>
      <c r="C6870" s="567"/>
    </row>
    <row r="6871" spans="1:3" ht="13.5">
      <c r="A6871" s="559" t="s">
        <v>9965</v>
      </c>
      <c r="B6871" s="560">
        <v>41953</v>
      </c>
      <c r="C6871" s="567"/>
    </row>
    <row r="6872" spans="1:3" ht="13.5">
      <c r="A6872" s="559" t="s">
        <v>9966</v>
      </c>
      <c r="B6872" s="560">
        <v>41953</v>
      </c>
      <c r="C6872" s="567"/>
    </row>
    <row r="6873" spans="1:3" ht="13.5">
      <c r="A6873" s="559" t="s">
        <v>9967</v>
      </c>
      <c r="B6873" s="560">
        <v>41953</v>
      </c>
      <c r="C6873" s="567"/>
    </row>
    <row r="6874" spans="1:3" ht="13.5">
      <c r="A6874" s="559" t="s">
        <v>9968</v>
      </c>
      <c r="B6874" s="560">
        <v>41953</v>
      </c>
      <c r="C6874" s="567"/>
    </row>
    <row r="6875" spans="1:3" ht="13.5">
      <c r="A6875" s="559" t="s">
        <v>9969</v>
      </c>
      <c r="B6875" s="560">
        <v>41953</v>
      </c>
      <c r="C6875" s="567"/>
    </row>
    <row r="6876" spans="1:3" ht="13.5">
      <c r="A6876" s="559" t="s">
        <v>9970</v>
      </c>
      <c r="B6876" s="560">
        <v>41953</v>
      </c>
      <c r="C6876" s="567">
        <v>3</v>
      </c>
    </row>
    <row r="6877" spans="1:3" ht="13.5">
      <c r="A6877" s="559" t="s">
        <v>9971</v>
      </c>
      <c r="B6877" s="560">
        <v>41953</v>
      </c>
      <c r="C6877" s="567">
        <v>2</v>
      </c>
    </row>
    <row r="6878" spans="1:3" ht="13.5">
      <c r="A6878" s="559" t="s">
        <v>9972</v>
      </c>
      <c r="B6878" s="560">
        <v>41953</v>
      </c>
      <c r="C6878" s="567"/>
    </row>
    <row r="6879" spans="1:3" ht="13.5">
      <c r="A6879" s="559" t="s">
        <v>9973</v>
      </c>
      <c r="B6879" s="560">
        <v>41953</v>
      </c>
      <c r="C6879" s="567"/>
    </row>
    <row r="6880" spans="1:3" ht="13.5">
      <c r="A6880" s="559" t="s">
        <v>9974</v>
      </c>
      <c r="B6880" s="560">
        <v>41953</v>
      </c>
      <c r="C6880" s="567"/>
    </row>
    <row r="6881" spans="1:3" ht="13.5">
      <c r="A6881" s="559" t="s">
        <v>9975</v>
      </c>
      <c r="B6881" s="560">
        <v>41953</v>
      </c>
      <c r="C6881" s="567"/>
    </row>
    <row r="6882" spans="1:3" ht="13.5">
      <c r="A6882" s="559" t="s">
        <v>9976</v>
      </c>
      <c r="B6882" s="560">
        <v>41953</v>
      </c>
      <c r="C6882" s="567"/>
    </row>
    <row r="6883" spans="1:3" ht="13.5">
      <c r="A6883" s="559" t="s">
        <v>9977</v>
      </c>
      <c r="B6883" s="560">
        <v>41953</v>
      </c>
      <c r="C6883" s="567"/>
    </row>
    <row r="6884" spans="1:3" ht="13.5">
      <c r="A6884" s="559" t="s">
        <v>9978</v>
      </c>
      <c r="B6884" s="560">
        <v>41953</v>
      </c>
      <c r="C6884" s="567"/>
    </row>
    <row r="6885" spans="1:3" ht="13.5">
      <c r="A6885" s="559" t="s">
        <v>9979</v>
      </c>
      <c r="B6885" s="560">
        <v>41953</v>
      </c>
      <c r="C6885" s="567"/>
    </row>
    <row r="6886" spans="1:3" ht="13.5">
      <c r="A6886" s="559" t="s">
        <v>9980</v>
      </c>
      <c r="B6886" s="560">
        <v>41953</v>
      </c>
      <c r="C6886" s="567"/>
    </row>
    <row r="6887" spans="1:3" ht="13.5">
      <c r="A6887" s="559" t="s">
        <v>9981</v>
      </c>
      <c r="B6887" s="560">
        <v>41953</v>
      </c>
      <c r="C6887" s="567">
        <v>22</v>
      </c>
    </row>
    <row r="6888" spans="1:3" ht="13.5">
      <c r="A6888" s="559" t="s">
        <v>9982</v>
      </c>
      <c r="B6888" s="560">
        <v>41953</v>
      </c>
      <c r="C6888" s="567">
        <v>6</v>
      </c>
    </row>
    <row r="6889" spans="1:3" ht="13.5">
      <c r="A6889" s="559" t="s">
        <v>9983</v>
      </c>
      <c r="B6889" s="560">
        <v>41953</v>
      </c>
      <c r="C6889" s="567"/>
    </row>
    <row r="6890" spans="1:3" ht="13.5">
      <c r="A6890" s="559" t="s">
        <v>9984</v>
      </c>
      <c r="B6890" s="560">
        <v>41953</v>
      </c>
      <c r="C6890" s="567"/>
    </row>
    <row r="6891" spans="1:3" ht="13.5">
      <c r="A6891" s="559" t="s">
        <v>9985</v>
      </c>
      <c r="B6891" s="560">
        <v>41953</v>
      </c>
      <c r="C6891" s="567"/>
    </row>
    <row r="6892" spans="1:3" ht="13.5">
      <c r="A6892" s="559" t="s">
        <v>9986</v>
      </c>
      <c r="B6892" s="560">
        <v>41953</v>
      </c>
      <c r="C6892" s="567"/>
    </row>
    <row r="6893" spans="1:3" ht="13.5">
      <c r="A6893" s="559" t="s">
        <v>9987</v>
      </c>
      <c r="B6893" s="560">
        <v>41953</v>
      </c>
      <c r="C6893" s="567"/>
    </row>
    <row r="6894" spans="1:3" ht="13.5">
      <c r="A6894" s="559" t="s">
        <v>9988</v>
      </c>
      <c r="B6894" s="560">
        <v>41953</v>
      </c>
      <c r="C6894" s="567"/>
    </row>
    <row r="6895" spans="1:3" ht="13.5">
      <c r="A6895" s="559" t="s">
        <v>9989</v>
      </c>
      <c r="B6895" s="560">
        <v>41953</v>
      </c>
      <c r="C6895" s="567"/>
    </row>
    <row r="6896" spans="1:3" ht="13.5">
      <c r="A6896" s="559" t="s">
        <v>9990</v>
      </c>
      <c r="B6896" s="560">
        <v>41953</v>
      </c>
      <c r="C6896" s="567"/>
    </row>
    <row r="6897" spans="1:3" ht="13.5">
      <c r="A6897" s="559" t="s">
        <v>9991</v>
      </c>
      <c r="B6897" s="560">
        <v>41953</v>
      </c>
      <c r="C6897" s="567"/>
    </row>
    <row r="6898" spans="1:3" ht="13.5">
      <c r="A6898" s="559" t="s">
        <v>9992</v>
      </c>
      <c r="B6898" s="560">
        <v>41953</v>
      </c>
      <c r="C6898" s="567">
        <v>23</v>
      </c>
    </row>
    <row r="6899" spans="1:3" ht="13.5">
      <c r="A6899" s="559" t="s">
        <v>9993</v>
      </c>
      <c r="B6899" s="560">
        <v>41953</v>
      </c>
      <c r="C6899" s="567">
        <v>3</v>
      </c>
    </row>
    <row r="6900" spans="1:3" ht="13.5">
      <c r="A6900" s="559" t="s">
        <v>9994</v>
      </c>
      <c r="B6900" s="560">
        <v>41953</v>
      </c>
      <c r="C6900" s="567"/>
    </row>
    <row r="6901" spans="1:3" ht="13.5">
      <c r="A6901" s="559" t="s">
        <v>9995</v>
      </c>
      <c r="B6901" s="560">
        <v>41953</v>
      </c>
      <c r="C6901" s="567"/>
    </row>
    <row r="6902" spans="1:3" ht="13.5">
      <c r="A6902" s="559" t="s">
        <v>9996</v>
      </c>
      <c r="B6902" s="560">
        <v>41953</v>
      </c>
      <c r="C6902" s="567"/>
    </row>
    <row r="6903" spans="1:3" ht="13.5">
      <c r="A6903" s="559" t="s">
        <v>9997</v>
      </c>
      <c r="B6903" s="560">
        <v>41953</v>
      </c>
      <c r="C6903" s="567"/>
    </row>
    <row r="6904" spans="1:3" ht="13.5">
      <c r="A6904" s="559" t="s">
        <v>9998</v>
      </c>
      <c r="B6904" s="560">
        <v>41953</v>
      </c>
      <c r="C6904" s="567"/>
    </row>
    <row r="6905" spans="1:3" ht="13.5">
      <c r="A6905" s="559" t="s">
        <v>9999</v>
      </c>
      <c r="B6905" s="560">
        <v>41953</v>
      </c>
      <c r="C6905" s="567"/>
    </row>
    <row r="6906" spans="1:3" ht="13.5">
      <c r="A6906" s="559" t="s">
        <v>10000</v>
      </c>
      <c r="B6906" s="560">
        <v>41953</v>
      </c>
      <c r="C6906" s="567"/>
    </row>
    <row r="6907" spans="1:3" ht="13.5">
      <c r="A6907" s="559" t="s">
        <v>10001</v>
      </c>
      <c r="B6907" s="560">
        <v>41953</v>
      </c>
      <c r="C6907" s="567"/>
    </row>
    <row r="6908" spans="1:3" ht="13.5">
      <c r="A6908" s="559" t="s">
        <v>10002</v>
      </c>
      <c r="B6908" s="560">
        <v>41953</v>
      </c>
      <c r="C6908" s="567"/>
    </row>
    <row r="6909" spans="1:3" ht="13.5">
      <c r="A6909" s="559" t="s">
        <v>10003</v>
      </c>
      <c r="B6909" s="560">
        <v>41953</v>
      </c>
      <c r="C6909" s="567">
        <v>18</v>
      </c>
    </row>
    <row r="6910" spans="1:3" ht="13.5">
      <c r="A6910" s="559" t="s">
        <v>10004</v>
      </c>
      <c r="B6910" s="560">
        <v>41953</v>
      </c>
      <c r="C6910" s="567">
        <v>4</v>
      </c>
    </row>
    <row r="6911" spans="1:3" ht="13.5">
      <c r="A6911" s="559" t="s">
        <v>10005</v>
      </c>
      <c r="B6911" s="560">
        <v>41953</v>
      </c>
      <c r="C6911" s="567"/>
    </row>
    <row r="6912" spans="1:3" ht="13.5">
      <c r="A6912" s="559" t="s">
        <v>10006</v>
      </c>
      <c r="B6912" s="560">
        <v>41953</v>
      </c>
      <c r="C6912" s="567"/>
    </row>
    <row r="6913" spans="1:3" ht="13.5">
      <c r="A6913" s="559" t="s">
        <v>10007</v>
      </c>
      <c r="B6913" s="560">
        <v>41953</v>
      </c>
      <c r="C6913" s="567"/>
    </row>
    <row r="6914" spans="1:3" ht="13.5">
      <c r="A6914" s="559" t="s">
        <v>10008</v>
      </c>
      <c r="B6914" s="560">
        <v>41953</v>
      </c>
      <c r="C6914" s="567"/>
    </row>
    <row r="6915" spans="1:3" ht="13.5">
      <c r="A6915" s="559" t="s">
        <v>10009</v>
      </c>
      <c r="B6915" s="560">
        <v>41953</v>
      </c>
      <c r="C6915" s="567"/>
    </row>
    <row r="6916" spans="1:3" ht="13.5">
      <c r="A6916" s="559" t="s">
        <v>10010</v>
      </c>
      <c r="B6916" s="560">
        <v>41953</v>
      </c>
      <c r="C6916" s="567"/>
    </row>
    <row r="6917" spans="1:3" ht="13.5">
      <c r="A6917" s="559" t="s">
        <v>10011</v>
      </c>
      <c r="B6917" s="560">
        <v>41953</v>
      </c>
      <c r="C6917" s="567"/>
    </row>
    <row r="6918" spans="1:3" ht="13.5">
      <c r="A6918" s="559" t="s">
        <v>10012</v>
      </c>
      <c r="B6918" s="560">
        <v>41953</v>
      </c>
      <c r="C6918" s="567"/>
    </row>
    <row r="6919" spans="1:3" ht="13.5">
      <c r="A6919" s="559" t="s">
        <v>10013</v>
      </c>
      <c r="B6919" s="560">
        <v>41953</v>
      </c>
      <c r="C6919" s="567"/>
    </row>
    <row r="6920" spans="1:3" ht="13.5">
      <c r="A6920" s="559" t="s">
        <v>10014</v>
      </c>
      <c r="B6920" s="560">
        <v>41953</v>
      </c>
      <c r="C6920" s="567"/>
    </row>
    <row r="6921" spans="1:3" ht="13.5">
      <c r="A6921" s="559" t="s">
        <v>10015</v>
      </c>
      <c r="B6921" s="560">
        <v>41953</v>
      </c>
      <c r="C6921" s="567">
        <v>13</v>
      </c>
    </row>
    <row r="6922" spans="1:3" ht="13.5">
      <c r="A6922" s="559" t="s">
        <v>10016</v>
      </c>
      <c r="B6922" s="560">
        <v>41953</v>
      </c>
      <c r="C6922" s="567"/>
    </row>
    <row r="6923" spans="1:3" ht="13.5">
      <c r="A6923" s="559" t="s">
        <v>10017</v>
      </c>
      <c r="B6923" s="560">
        <v>41953</v>
      </c>
      <c r="C6923" s="567"/>
    </row>
    <row r="6924" spans="1:3" ht="13.5">
      <c r="A6924" s="559" t="s">
        <v>7820</v>
      </c>
      <c r="B6924" s="560">
        <v>41953</v>
      </c>
      <c r="C6924" s="567">
        <v>348</v>
      </c>
    </row>
    <row r="6925" spans="1:3" ht="13.5">
      <c r="A6925" s="559" t="s">
        <v>7821</v>
      </c>
      <c r="B6925" s="560">
        <v>41953</v>
      </c>
      <c r="C6925" s="567"/>
    </row>
    <row r="6926" spans="1:3" ht="13.5">
      <c r="A6926" s="559" t="s">
        <v>7822</v>
      </c>
      <c r="B6926" s="560">
        <v>41953</v>
      </c>
      <c r="C6926" s="567"/>
    </row>
    <row r="6927" spans="1:3" ht="13.5">
      <c r="A6927" s="559" t="s">
        <v>7823</v>
      </c>
      <c r="B6927" s="560">
        <v>41953</v>
      </c>
      <c r="C6927" s="567"/>
    </row>
    <row r="6928" spans="1:3" ht="13.5">
      <c r="A6928" s="559" t="s">
        <v>7824</v>
      </c>
      <c r="B6928" s="560">
        <v>41953</v>
      </c>
      <c r="C6928" s="567"/>
    </row>
    <row r="6929" spans="1:3" ht="13.5">
      <c r="A6929" s="559" t="s">
        <v>7825</v>
      </c>
      <c r="B6929" s="560">
        <v>41953</v>
      </c>
      <c r="C6929" s="567"/>
    </row>
    <row r="6930" spans="1:3" ht="13.5">
      <c r="A6930" s="559" t="s">
        <v>7826</v>
      </c>
      <c r="B6930" s="560">
        <v>41953</v>
      </c>
      <c r="C6930" s="567"/>
    </row>
    <row r="6931" spans="1:3" ht="13.5">
      <c r="A6931" s="559" t="s">
        <v>7827</v>
      </c>
      <c r="B6931" s="560">
        <v>41953</v>
      </c>
      <c r="C6931" s="567"/>
    </row>
    <row r="6932" spans="1:3" ht="13.5">
      <c r="A6932" s="559" t="s">
        <v>7828</v>
      </c>
      <c r="B6932" s="560">
        <v>41953</v>
      </c>
      <c r="C6932" s="567"/>
    </row>
    <row r="6933" spans="1:3" ht="13.5">
      <c r="A6933" s="559" t="s">
        <v>7829</v>
      </c>
      <c r="B6933" s="560">
        <v>41953</v>
      </c>
      <c r="C6933" s="567"/>
    </row>
    <row r="6934" spans="1:3" ht="13.5">
      <c r="A6934" s="559" t="s">
        <v>7830</v>
      </c>
      <c r="B6934" s="560">
        <v>41953</v>
      </c>
      <c r="C6934" s="567"/>
    </row>
    <row r="6935" spans="1:3" ht="13.5">
      <c r="A6935" s="559" t="s">
        <v>7831</v>
      </c>
      <c r="B6935" s="560">
        <v>41953</v>
      </c>
      <c r="C6935" s="567">
        <v>350</v>
      </c>
    </row>
    <row r="6936" spans="1:3" ht="13.5">
      <c r="A6936" s="559" t="s">
        <v>7832</v>
      </c>
      <c r="B6936" s="560">
        <v>41953</v>
      </c>
      <c r="C6936" s="567"/>
    </row>
    <row r="6937" spans="1:3" ht="13.5">
      <c r="A6937" s="559" t="s">
        <v>7833</v>
      </c>
      <c r="B6937" s="560">
        <v>41953</v>
      </c>
      <c r="C6937" s="567"/>
    </row>
    <row r="6938" spans="1:3" ht="13.5">
      <c r="A6938" s="559" t="s">
        <v>7834</v>
      </c>
      <c r="B6938" s="560">
        <v>41953</v>
      </c>
      <c r="C6938" s="567"/>
    </row>
    <row r="6939" spans="1:3" ht="13.5">
      <c r="A6939" s="559" t="s">
        <v>7835</v>
      </c>
      <c r="B6939" s="560">
        <v>41953</v>
      </c>
      <c r="C6939" s="567"/>
    </row>
    <row r="6940" spans="1:3" ht="13.5">
      <c r="A6940" s="559" t="s">
        <v>7836</v>
      </c>
      <c r="B6940" s="560">
        <v>41953</v>
      </c>
      <c r="C6940" s="567"/>
    </row>
    <row r="6941" spans="1:3" ht="13.5">
      <c r="A6941" s="559" t="s">
        <v>7837</v>
      </c>
      <c r="B6941" s="560">
        <v>41953</v>
      </c>
      <c r="C6941" s="567"/>
    </row>
    <row r="6942" spans="1:3" ht="13.5">
      <c r="A6942" s="559" t="s">
        <v>7838</v>
      </c>
      <c r="B6942" s="560">
        <v>41953</v>
      </c>
      <c r="C6942" s="567"/>
    </row>
    <row r="6943" spans="1:3" ht="13.5">
      <c r="A6943" s="559" t="s">
        <v>7839</v>
      </c>
      <c r="B6943" s="560">
        <v>41953</v>
      </c>
      <c r="C6943" s="567"/>
    </row>
    <row r="6944" spans="1:3" ht="13.5">
      <c r="A6944" s="559" t="s">
        <v>7840</v>
      </c>
      <c r="B6944" s="560">
        <v>41953</v>
      </c>
      <c r="C6944" s="567"/>
    </row>
    <row r="6945" spans="1:3" ht="13.5">
      <c r="A6945" s="559" t="s">
        <v>7841</v>
      </c>
      <c r="B6945" s="560">
        <v>41953</v>
      </c>
      <c r="C6945" s="567"/>
    </row>
    <row r="6946" spans="1:3" ht="13.5">
      <c r="A6946" s="559" t="s">
        <v>7842</v>
      </c>
      <c r="B6946" s="560">
        <v>41953</v>
      </c>
      <c r="C6946" s="567">
        <v>399</v>
      </c>
    </row>
    <row r="6947" spans="1:3" ht="13.5">
      <c r="A6947" s="559" t="s">
        <v>7843</v>
      </c>
      <c r="B6947" s="560">
        <v>41953</v>
      </c>
      <c r="C6947" s="567"/>
    </row>
    <row r="6948" spans="1:3" ht="13.5">
      <c r="A6948" s="559" t="s">
        <v>7844</v>
      </c>
      <c r="B6948" s="560">
        <v>41953</v>
      </c>
      <c r="C6948" s="567"/>
    </row>
    <row r="6949" spans="1:3" ht="13.5">
      <c r="A6949" s="559" t="s">
        <v>7845</v>
      </c>
      <c r="B6949" s="560">
        <v>41953</v>
      </c>
      <c r="C6949" s="567"/>
    </row>
    <row r="6950" spans="1:3" ht="13.5">
      <c r="A6950" s="559" t="s">
        <v>7846</v>
      </c>
      <c r="B6950" s="560">
        <v>41953</v>
      </c>
      <c r="C6950" s="567"/>
    </row>
    <row r="6951" spans="1:3" ht="13.5">
      <c r="A6951" s="559" t="s">
        <v>7847</v>
      </c>
      <c r="B6951" s="560">
        <v>41953</v>
      </c>
      <c r="C6951" s="567"/>
    </row>
    <row r="6952" spans="1:3" ht="13.5">
      <c r="A6952" s="559" t="s">
        <v>7848</v>
      </c>
      <c r="B6952" s="560">
        <v>41953</v>
      </c>
      <c r="C6952" s="567"/>
    </row>
    <row r="6953" spans="1:3" ht="13.5">
      <c r="A6953" s="559" t="s">
        <v>7849</v>
      </c>
      <c r="B6953" s="560">
        <v>41953</v>
      </c>
      <c r="C6953" s="567"/>
    </row>
    <row r="6954" spans="1:3" ht="13.5">
      <c r="A6954" s="559" t="s">
        <v>7850</v>
      </c>
      <c r="B6954" s="560">
        <v>41953</v>
      </c>
      <c r="C6954" s="567"/>
    </row>
    <row r="6955" spans="1:3" ht="13.5">
      <c r="A6955" s="559" t="s">
        <v>7851</v>
      </c>
      <c r="B6955" s="560">
        <v>41953</v>
      </c>
      <c r="C6955" s="567"/>
    </row>
    <row r="6956" spans="1:3" ht="13.5">
      <c r="A6956" s="559" t="s">
        <v>7852</v>
      </c>
      <c r="B6956" s="560">
        <v>41953</v>
      </c>
      <c r="C6956" s="567"/>
    </row>
    <row r="6957" spans="1:3" ht="13.5">
      <c r="A6957" s="559" t="s">
        <v>7853</v>
      </c>
      <c r="B6957" s="560">
        <v>41953</v>
      </c>
      <c r="C6957" s="567">
        <v>396</v>
      </c>
    </row>
    <row r="6958" spans="1:3" ht="13.5">
      <c r="A6958" s="559" t="s">
        <v>7854</v>
      </c>
      <c r="B6958" s="560">
        <v>41953</v>
      </c>
      <c r="C6958" s="567"/>
    </row>
    <row r="6959" spans="1:3" ht="13.5">
      <c r="A6959" s="559" t="s">
        <v>7855</v>
      </c>
      <c r="B6959" s="560">
        <v>41953</v>
      </c>
      <c r="C6959" s="567"/>
    </row>
    <row r="6960" spans="1:3" ht="13.5">
      <c r="A6960" s="559" t="s">
        <v>7856</v>
      </c>
      <c r="B6960" s="560">
        <v>41953</v>
      </c>
      <c r="C6960" s="567"/>
    </row>
    <row r="6961" spans="1:3" ht="13.5">
      <c r="A6961" s="559" t="s">
        <v>7857</v>
      </c>
      <c r="B6961" s="560">
        <v>41953</v>
      </c>
      <c r="C6961" s="567"/>
    </row>
    <row r="6962" spans="1:3" ht="13.5">
      <c r="A6962" s="559" t="s">
        <v>7858</v>
      </c>
      <c r="B6962" s="560">
        <v>41953</v>
      </c>
      <c r="C6962" s="567"/>
    </row>
    <row r="6963" spans="1:3" ht="13.5">
      <c r="A6963" s="559" t="s">
        <v>7859</v>
      </c>
      <c r="B6963" s="560">
        <v>41953</v>
      </c>
      <c r="C6963" s="567"/>
    </row>
    <row r="6964" spans="1:3" ht="13.5">
      <c r="A6964" s="559" t="s">
        <v>7860</v>
      </c>
      <c r="B6964" s="560">
        <v>41953</v>
      </c>
      <c r="C6964" s="567"/>
    </row>
    <row r="6965" spans="1:3" ht="13.5">
      <c r="A6965" s="559" t="s">
        <v>7861</v>
      </c>
      <c r="B6965" s="560">
        <v>41953</v>
      </c>
      <c r="C6965" s="567"/>
    </row>
    <row r="6966" spans="1:3" ht="13.5">
      <c r="A6966" s="559" t="s">
        <v>7862</v>
      </c>
      <c r="B6966" s="560">
        <v>41953</v>
      </c>
      <c r="C6966" s="567"/>
    </row>
    <row r="6967" spans="1:3" ht="13.5">
      <c r="A6967" s="559" t="s">
        <v>7863</v>
      </c>
      <c r="B6967" s="560">
        <v>41953</v>
      </c>
      <c r="C6967" s="567"/>
    </row>
    <row r="6968" spans="1:3" ht="13.5">
      <c r="A6968" s="559" t="s">
        <v>7864</v>
      </c>
      <c r="B6968" s="560">
        <v>41953</v>
      </c>
      <c r="C6968" s="567">
        <v>400</v>
      </c>
    </row>
    <row r="6969" spans="1:3" ht="13.5">
      <c r="A6969" s="559" t="s">
        <v>7865</v>
      </c>
      <c r="B6969" s="560">
        <v>41953</v>
      </c>
      <c r="C6969" s="567"/>
    </row>
    <row r="6970" spans="1:3" ht="13.5">
      <c r="A6970" s="559" t="s">
        <v>7866</v>
      </c>
      <c r="B6970" s="560">
        <v>41953</v>
      </c>
      <c r="C6970" s="567"/>
    </row>
    <row r="6971" spans="1:3" ht="13.5">
      <c r="A6971" s="559" t="s">
        <v>7867</v>
      </c>
      <c r="B6971" s="560">
        <v>41953</v>
      </c>
      <c r="C6971" s="567"/>
    </row>
    <row r="6972" spans="1:3" ht="13.5">
      <c r="A6972" s="559" t="s">
        <v>7868</v>
      </c>
      <c r="B6972" s="560">
        <v>41953</v>
      </c>
      <c r="C6972" s="567"/>
    </row>
    <row r="6973" spans="1:3" ht="13.5">
      <c r="A6973" s="559" t="s">
        <v>7869</v>
      </c>
      <c r="B6973" s="560">
        <v>41953</v>
      </c>
      <c r="C6973" s="567"/>
    </row>
    <row r="6974" spans="1:3" ht="13.5">
      <c r="A6974" s="559" t="s">
        <v>7870</v>
      </c>
      <c r="B6974" s="560">
        <v>41953</v>
      </c>
      <c r="C6974" s="567"/>
    </row>
    <row r="6975" spans="1:3" ht="13.5">
      <c r="A6975" s="559" t="s">
        <v>7871</v>
      </c>
      <c r="B6975" s="560">
        <v>41953</v>
      </c>
      <c r="C6975" s="567"/>
    </row>
    <row r="6976" spans="1:3" ht="13.5">
      <c r="A6976" s="559" t="s">
        <v>7872</v>
      </c>
      <c r="B6976" s="560">
        <v>41953</v>
      </c>
      <c r="C6976" s="567"/>
    </row>
    <row r="6977" spans="1:3" ht="13.5">
      <c r="A6977" s="559" t="s">
        <v>7873</v>
      </c>
      <c r="B6977" s="560">
        <v>41953</v>
      </c>
      <c r="C6977" s="567"/>
    </row>
    <row r="6978" spans="1:3" ht="13.5">
      <c r="A6978" s="559" t="s">
        <v>7874</v>
      </c>
      <c r="B6978" s="560">
        <v>41953</v>
      </c>
      <c r="C6978" s="567"/>
    </row>
    <row r="6979" spans="1:3" ht="13.5">
      <c r="A6979" s="559" t="s">
        <v>7875</v>
      </c>
      <c r="B6979" s="560">
        <v>41953</v>
      </c>
      <c r="C6979" s="567">
        <v>150</v>
      </c>
    </row>
    <row r="6980" spans="1:3" ht="13.5">
      <c r="A6980" s="559" t="s">
        <v>7876</v>
      </c>
      <c r="B6980" s="560">
        <v>41953</v>
      </c>
      <c r="C6980" s="567"/>
    </row>
    <row r="6981" spans="1:3" ht="13.5">
      <c r="A6981" s="559" t="s">
        <v>7877</v>
      </c>
      <c r="B6981" s="560">
        <v>41953</v>
      </c>
      <c r="C6981" s="567"/>
    </row>
    <row r="6982" spans="1:3" ht="13.5">
      <c r="A6982" s="559" t="s">
        <v>7878</v>
      </c>
      <c r="B6982" s="560">
        <v>41953</v>
      </c>
      <c r="C6982" s="567"/>
    </row>
    <row r="6983" spans="1:3" ht="13.5">
      <c r="A6983" s="559" t="s">
        <v>7879</v>
      </c>
      <c r="B6983" s="560">
        <v>41953</v>
      </c>
      <c r="C6983" s="567"/>
    </row>
    <row r="6984" spans="1:3" ht="13.5">
      <c r="A6984" s="559" t="s">
        <v>7880</v>
      </c>
      <c r="B6984" s="560">
        <v>41953</v>
      </c>
      <c r="C6984" s="567"/>
    </row>
    <row r="6985" spans="1:3" ht="13.5">
      <c r="A6985" s="559" t="s">
        <v>7881</v>
      </c>
      <c r="B6985" s="560">
        <v>41953</v>
      </c>
      <c r="C6985" s="567"/>
    </row>
    <row r="6986" spans="1:3" ht="13.5">
      <c r="A6986" s="559" t="s">
        <v>7882</v>
      </c>
      <c r="B6986" s="560">
        <v>41953</v>
      </c>
      <c r="C6986" s="567"/>
    </row>
    <row r="6987" spans="1:3" ht="13.5">
      <c r="A6987" s="559" t="s">
        <v>7883</v>
      </c>
      <c r="B6987" s="560">
        <v>41953</v>
      </c>
      <c r="C6987" s="567"/>
    </row>
    <row r="6988" spans="1:3" ht="13.5">
      <c r="A6988" s="559" t="s">
        <v>7884</v>
      </c>
      <c r="B6988" s="560">
        <v>41953</v>
      </c>
      <c r="C6988" s="567"/>
    </row>
    <row r="6989" spans="1:3" ht="13.5">
      <c r="A6989" s="559" t="s">
        <v>7885</v>
      </c>
      <c r="B6989" s="560">
        <v>41953</v>
      </c>
      <c r="C6989" s="567"/>
    </row>
    <row r="6990" spans="1:3" ht="13.5">
      <c r="A6990" s="559" t="s">
        <v>7886</v>
      </c>
      <c r="B6990" s="560">
        <v>41953</v>
      </c>
      <c r="C6990" s="567">
        <v>150</v>
      </c>
    </row>
    <row r="6991" spans="1:3" ht="13.5">
      <c r="A6991" s="559" t="s">
        <v>7887</v>
      </c>
      <c r="B6991" s="560">
        <v>41953</v>
      </c>
      <c r="C6991" s="567"/>
    </row>
    <row r="6992" spans="1:3" ht="13.5">
      <c r="A6992" s="559" t="s">
        <v>7888</v>
      </c>
      <c r="B6992" s="560">
        <v>41953</v>
      </c>
      <c r="C6992" s="567"/>
    </row>
    <row r="6993" spans="1:3" ht="13.5">
      <c r="A6993" s="559" t="s">
        <v>7889</v>
      </c>
      <c r="B6993" s="560">
        <v>41953</v>
      </c>
      <c r="C6993" s="567"/>
    </row>
    <row r="6994" spans="1:3" ht="13.5">
      <c r="A6994" s="559" t="s">
        <v>7890</v>
      </c>
      <c r="B6994" s="560">
        <v>41953</v>
      </c>
      <c r="C6994" s="567"/>
    </row>
    <row r="6995" spans="1:3" ht="13.5">
      <c r="A6995" s="559" t="s">
        <v>7891</v>
      </c>
      <c r="B6995" s="560">
        <v>41953</v>
      </c>
      <c r="C6995" s="567"/>
    </row>
    <row r="6996" spans="1:3" ht="13.5">
      <c r="A6996" s="559" t="s">
        <v>7892</v>
      </c>
      <c r="B6996" s="560">
        <v>41953</v>
      </c>
      <c r="C6996" s="567"/>
    </row>
    <row r="6997" spans="1:3" ht="13.5">
      <c r="A6997" s="559" t="s">
        <v>7893</v>
      </c>
      <c r="B6997" s="560">
        <v>41953</v>
      </c>
      <c r="C6997" s="567"/>
    </row>
    <row r="6998" spans="1:3" ht="13.5">
      <c r="A6998" s="559" t="s">
        <v>7894</v>
      </c>
      <c r="B6998" s="560">
        <v>41953</v>
      </c>
      <c r="C6998" s="567"/>
    </row>
    <row r="6999" spans="1:3" ht="13.5">
      <c r="A6999" s="559" t="s">
        <v>7895</v>
      </c>
      <c r="B6999" s="560">
        <v>41953</v>
      </c>
      <c r="C6999" s="567"/>
    </row>
    <row r="7000" spans="1:3" ht="13.5">
      <c r="A7000" s="559" t="s">
        <v>7896</v>
      </c>
      <c r="B7000" s="560">
        <v>41953</v>
      </c>
      <c r="C7000" s="567"/>
    </row>
    <row r="7001" spans="1:3" ht="13.5">
      <c r="A7001" s="559" t="s">
        <v>7897</v>
      </c>
      <c r="B7001" s="560">
        <v>41953</v>
      </c>
      <c r="C7001" s="567">
        <v>150</v>
      </c>
    </row>
    <row r="7002" spans="1:3" ht="13.5">
      <c r="A7002" s="559" t="s">
        <v>7898</v>
      </c>
      <c r="B7002" s="560">
        <v>41953</v>
      </c>
      <c r="C7002" s="567"/>
    </row>
    <row r="7003" spans="1:3" ht="13.5">
      <c r="A7003" s="559" t="s">
        <v>7899</v>
      </c>
      <c r="B7003" s="560">
        <v>41953</v>
      </c>
      <c r="C7003" s="567"/>
    </row>
    <row r="7004" spans="1:3" ht="13.5">
      <c r="A7004" s="559" t="s">
        <v>7900</v>
      </c>
      <c r="B7004" s="560">
        <v>41953</v>
      </c>
      <c r="C7004" s="567"/>
    </row>
    <row r="7005" spans="1:3" ht="13.5">
      <c r="A7005" s="559" t="s">
        <v>7901</v>
      </c>
      <c r="B7005" s="560">
        <v>41953</v>
      </c>
      <c r="C7005" s="567"/>
    </row>
    <row r="7006" spans="1:3" ht="13.5">
      <c r="A7006" s="559" t="s">
        <v>7902</v>
      </c>
      <c r="B7006" s="560">
        <v>41953</v>
      </c>
      <c r="C7006" s="567"/>
    </row>
    <row r="7007" spans="1:3" ht="13.5">
      <c r="A7007" s="559" t="s">
        <v>7903</v>
      </c>
      <c r="B7007" s="560">
        <v>41953</v>
      </c>
      <c r="C7007" s="567"/>
    </row>
    <row r="7008" spans="1:3" ht="13.5">
      <c r="A7008" s="559" t="s">
        <v>7904</v>
      </c>
      <c r="B7008" s="560">
        <v>41953</v>
      </c>
      <c r="C7008" s="567"/>
    </row>
    <row r="7009" spans="1:3" ht="13.5">
      <c r="A7009" s="559" t="s">
        <v>7905</v>
      </c>
      <c r="B7009" s="560">
        <v>41953</v>
      </c>
      <c r="C7009" s="567"/>
    </row>
    <row r="7010" spans="1:3" ht="13.5">
      <c r="A7010" s="559" t="s">
        <v>7906</v>
      </c>
      <c r="B7010" s="560">
        <v>41953</v>
      </c>
      <c r="C7010" s="567"/>
    </row>
    <row r="7011" spans="1:3" ht="13.5">
      <c r="A7011" s="559" t="s">
        <v>7907</v>
      </c>
      <c r="B7011" s="560">
        <v>41953</v>
      </c>
      <c r="C7011" s="567"/>
    </row>
    <row r="7012" spans="1:3" ht="13.5">
      <c r="A7012" s="559" t="s">
        <v>7908</v>
      </c>
      <c r="B7012" s="560">
        <v>41953</v>
      </c>
      <c r="C7012" s="567">
        <v>150</v>
      </c>
    </row>
    <row r="7013" spans="1:3" ht="13.5">
      <c r="A7013" s="559" t="s">
        <v>7909</v>
      </c>
      <c r="B7013" s="560">
        <v>41953</v>
      </c>
      <c r="C7013" s="567"/>
    </row>
    <row r="7014" spans="1:3" ht="13.5">
      <c r="A7014" s="559" t="s">
        <v>7910</v>
      </c>
      <c r="B7014" s="560">
        <v>41953</v>
      </c>
      <c r="C7014" s="567"/>
    </row>
    <row r="7015" spans="1:3" ht="13.5">
      <c r="A7015" s="559" t="s">
        <v>7911</v>
      </c>
      <c r="B7015" s="560">
        <v>41953</v>
      </c>
      <c r="C7015" s="567"/>
    </row>
    <row r="7016" spans="1:3" ht="13.5">
      <c r="A7016" s="559" t="s">
        <v>7912</v>
      </c>
      <c r="B7016" s="560">
        <v>41953</v>
      </c>
      <c r="C7016" s="567"/>
    </row>
    <row r="7017" spans="1:3" ht="13.5">
      <c r="A7017" s="559" t="s">
        <v>7913</v>
      </c>
      <c r="B7017" s="560">
        <v>41953</v>
      </c>
      <c r="C7017" s="567"/>
    </row>
    <row r="7018" spans="1:3" ht="13.5">
      <c r="A7018" s="559" t="s">
        <v>7914</v>
      </c>
      <c r="B7018" s="560">
        <v>41953</v>
      </c>
      <c r="C7018" s="567"/>
    </row>
    <row r="7019" spans="1:3" ht="13.5">
      <c r="A7019" s="559" t="s">
        <v>7915</v>
      </c>
      <c r="B7019" s="560">
        <v>41953</v>
      </c>
      <c r="C7019" s="567"/>
    </row>
    <row r="7020" spans="1:3" ht="13.5">
      <c r="A7020" s="559" t="s">
        <v>7916</v>
      </c>
      <c r="B7020" s="560">
        <v>41953</v>
      </c>
      <c r="C7020" s="567"/>
    </row>
    <row r="7021" spans="1:3" ht="13.5">
      <c r="A7021" s="559" t="s">
        <v>7917</v>
      </c>
      <c r="B7021" s="560">
        <v>41953</v>
      </c>
      <c r="C7021" s="567"/>
    </row>
    <row r="7022" spans="1:3" ht="13.5">
      <c r="A7022" s="559" t="s">
        <v>7918</v>
      </c>
      <c r="B7022" s="560">
        <v>41953</v>
      </c>
      <c r="C7022" s="567"/>
    </row>
    <row r="7023" spans="1:3" ht="13.5">
      <c r="A7023" s="559" t="s">
        <v>7919</v>
      </c>
      <c r="B7023" s="560">
        <v>41953</v>
      </c>
      <c r="C7023" s="567">
        <v>149</v>
      </c>
    </row>
    <row r="7024" spans="1:3" ht="13.5">
      <c r="A7024" s="559" t="s">
        <v>7920</v>
      </c>
      <c r="B7024" s="560">
        <v>41953</v>
      </c>
      <c r="C7024" s="567">
        <v>400</v>
      </c>
    </row>
    <row r="7025" spans="1:3" ht="13.5">
      <c r="A7025" s="559" t="s">
        <v>7921</v>
      </c>
      <c r="B7025" s="560">
        <v>41953</v>
      </c>
      <c r="C7025" s="567"/>
    </row>
    <row r="7026" spans="1:3" ht="13.5">
      <c r="A7026" s="559" t="s">
        <v>7922</v>
      </c>
      <c r="B7026" s="560">
        <v>41953</v>
      </c>
      <c r="C7026" s="567"/>
    </row>
    <row r="7027" spans="1:3" ht="13.5">
      <c r="A7027" s="559" t="s">
        <v>7923</v>
      </c>
      <c r="B7027" s="560">
        <v>41953</v>
      </c>
      <c r="C7027" s="567"/>
    </row>
    <row r="7028" spans="1:3" ht="13.5">
      <c r="A7028" s="559" t="s">
        <v>7924</v>
      </c>
      <c r="B7028" s="560">
        <v>41953</v>
      </c>
      <c r="C7028" s="567"/>
    </row>
    <row r="7029" spans="1:3" ht="13.5">
      <c r="A7029" s="559" t="s">
        <v>7925</v>
      </c>
      <c r="B7029" s="560">
        <v>41953</v>
      </c>
      <c r="C7029" s="567"/>
    </row>
    <row r="7030" spans="1:3" ht="13.5">
      <c r="A7030" s="559" t="s">
        <v>7926</v>
      </c>
      <c r="B7030" s="560">
        <v>41953</v>
      </c>
      <c r="C7030" s="567"/>
    </row>
    <row r="7031" spans="1:3" ht="13.5">
      <c r="A7031" s="559" t="s">
        <v>7927</v>
      </c>
      <c r="B7031" s="560">
        <v>41953</v>
      </c>
      <c r="C7031" s="567"/>
    </row>
    <row r="7032" spans="1:3" ht="13.5">
      <c r="A7032" s="559" t="s">
        <v>7928</v>
      </c>
      <c r="B7032" s="560">
        <v>41953</v>
      </c>
      <c r="C7032" s="567"/>
    </row>
    <row r="7033" spans="1:3" ht="13.5">
      <c r="A7033" s="559" t="s">
        <v>7929</v>
      </c>
      <c r="B7033" s="560">
        <v>41953</v>
      </c>
      <c r="C7033" s="567"/>
    </row>
    <row r="7034" spans="1:3" ht="13.5">
      <c r="A7034" s="559" t="s">
        <v>7930</v>
      </c>
      <c r="B7034" s="560">
        <v>41953</v>
      </c>
      <c r="C7034" s="567">
        <v>147</v>
      </c>
    </row>
    <row r="7035" spans="1:3" ht="13.5">
      <c r="A7035" s="559" t="s">
        <v>7931</v>
      </c>
      <c r="B7035" s="560">
        <v>41953</v>
      </c>
      <c r="C7035" s="567">
        <v>400</v>
      </c>
    </row>
    <row r="7036" spans="1:3" ht="13.5">
      <c r="A7036" s="559" t="s">
        <v>7932</v>
      </c>
      <c r="B7036" s="560">
        <v>41953</v>
      </c>
      <c r="C7036" s="567"/>
    </row>
    <row r="7037" spans="1:3" ht="13.5">
      <c r="A7037" s="559" t="s">
        <v>7933</v>
      </c>
      <c r="B7037" s="560">
        <v>41953</v>
      </c>
      <c r="C7037" s="567"/>
    </row>
    <row r="7038" spans="1:3" ht="13.5">
      <c r="A7038" s="559" t="s">
        <v>7934</v>
      </c>
      <c r="B7038" s="560">
        <v>41953</v>
      </c>
      <c r="C7038" s="567"/>
    </row>
    <row r="7039" spans="1:3" ht="13.5">
      <c r="A7039" s="559" t="s">
        <v>7935</v>
      </c>
      <c r="B7039" s="560">
        <v>41953</v>
      </c>
      <c r="C7039" s="567"/>
    </row>
    <row r="7040" spans="1:3" ht="13.5">
      <c r="A7040" s="559" t="s">
        <v>7936</v>
      </c>
      <c r="B7040" s="560">
        <v>41953</v>
      </c>
      <c r="C7040" s="567"/>
    </row>
    <row r="7041" spans="1:3" ht="13.5">
      <c r="A7041" s="559" t="s">
        <v>7937</v>
      </c>
      <c r="B7041" s="560">
        <v>41953</v>
      </c>
      <c r="C7041" s="567"/>
    </row>
    <row r="7042" spans="1:3" ht="13.5">
      <c r="A7042" s="559" t="s">
        <v>7938</v>
      </c>
      <c r="B7042" s="560">
        <v>41953</v>
      </c>
      <c r="C7042" s="567"/>
    </row>
    <row r="7043" spans="1:3" ht="13.5">
      <c r="A7043" s="559" t="s">
        <v>7939</v>
      </c>
      <c r="B7043" s="560">
        <v>41953</v>
      </c>
      <c r="C7043" s="567"/>
    </row>
    <row r="7044" spans="1:3" ht="13.5">
      <c r="A7044" s="559" t="s">
        <v>7940</v>
      </c>
      <c r="B7044" s="560">
        <v>41953</v>
      </c>
      <c r="C7044" s="567"/>
    </row>
    <row r="7045" spans="1:3" ht="13.5">
      <c r="A7045" s="559" t="s">
        <v>7941</v>
      </c>
      <c r="B7045" s="560">
        <v>41953</v>
      </c>
      <c r="C7045" s="567">
        <v>149</v>
      </c>
    </row>
    <row r="7046" spans="1:3" ht="13.5">
      <c r="A7046" s="559" t="s">
        <v>7942</v>
      </c>
      <c r="B7046" s="560">
        <v>41953</v>
      </c>
      <c r="C7046" s="567">
        <v>400</v>
      </c>
    </row>
    <row r="7047" spans="1:3" ht="13.5">
      <c r="A7047" s="559" t="s">
        <v>7943</v>
      </c>
      <c r="B7047" s="560">
        <v>41953</v>
      </c>
      <c r="C7047" s="567"/>
    </row>
    <row r="7048" spans="1:3" ht="13.5">
      <c r="A7048" s="559" t="s">
        <v>7944</v>
      </c>
      <c r="B7048" s="560">
        <v>41953</v>
      </c>
      <c r="C7048" s="567"/>
    </row>
    <row r="7049" spans="1:3" ht="13.5">
      <c r="A7049" s="559" t="s">
        <v>7945</v>
      </c>
      <c r="B7049" s="560">
        <v>41953</v>
      </c>
      <c r="C7049" s="567"/>
    </row>
    <row r="7050" spans="1:3" ht="13.5">
      <c r="A7050" s="559" t="s">
        <v>7946</v>
      </c>
      <c r="B7050" s="560">
        <v>41953</v>
      </c>
      <c r="C7050" s="567"/>
    </row>
    <row r="7051" spans="1:3" ht="13.5">
      <c r="A7051" s="559" t="s">
        <v>7947</v>
      </c>
      <c r="B7051" s="560">
        <v>41953</v>
      </c>
      <c r="C7051" s="567"/>
    </row>
    <row r="7052" spans="1:3" ht="13.5">
      <c r="A7052" s="559" t="s">
        <v>7948</v>
      </c>
      <c r="B7052" s="560">
        <v>41953</v>
      </c>
      <c r="C7052" s="567"/>
    </row>
    <row r="7053" spans="1:3" ht="13.5">
      <c r="A7053" s="559" t="s">
        <v>7949</v>
      </c>
      <c r="B7053" s="560">
        <v>41953</v>
      </c>
      <c r="C7053" s="567"/>
    </row>
    <row r="7054" spans="1:3" ht="13.5">
      <c r="A7054" s="559" t="s">
        <v>7950</v>
      </c>
      <c r="B7054" s="560">
        <v>41953</v>
      </c>
      <c r="C7054" s="567"/>
    </row>
    <row r="7055" spans="1:3" ht="13.5">
      <c r="A7055" s="559" t="s">
        <v>7951</v>
      </c>
      <c r="B7055" s="560">
        <v>41953</v>
      </c>
      <c r="C7055" s="567"/>
    </row>
    <row r="7056" spans="1:3" ht="13.5">
      <c r="A7056" s="559" t="s">
        <v>7952</v>
      </c>
      <c r="B7056" s="560">
        <v>41953</v>
      </c>
      <c r="C7056" s="567"/>
    </row>
    <row r="7057" spans="1:3" ht="13.5">
      <c r="A7057" s="559" t="s">
        <v>7953</v>
      </c>
      <c r="B7057" s="560">
        <v>41953</v>
      </c>
      <c r="C7057" s="567"/>
    </row>
    <row r="7058" spans="1:3" ht="13.5">
      <c r="A7058" s="559" t="s">
        <v>7954</v>
      </c>
      <c r="B7058" s="560">
        <v>41953</v>
      </c>
      <c r="C7058" s="567">
        <v>79</v>
      </c>
    </row>
    <row r="7059" spans="1:3" ht="13.5">
      <c r="A7059" s="559" t="s">
        <v>7955</v>
      </c>
      <c r="B7059" s="560">
        <v>41953</v>
      </c>
      <c r="C7059" s="567">
        <v>80</v>
      </c>
    </row>
    <row r="7060" spans="1:3" ht="13.5">
      <c r="A7060" s="559" t="s">
        <v>7956</v>
      </c>
      <c r="B7060" s="560">
        <v>41953</v>
      </c>
      <c r="C7060" s="567"/>
    </row>
    <row r="7061" spans="1:3" ht="13.5">
      <c r="A7061" s="559" t="s">
        <v>7957</v>
      </c>
      <c r="B7061" s="560">
        <v>41953</v>
      </c>
      <c r="C7061" s="567"/>
    </row>
    <row r="7062" spans="1:3" ht="13.5">
      <c r="A7062" s="559" t="s">
        <v>7958</v>
      </c>
      <c r="B7062" s="560">
        <v>41953</v>
      </c>
      <c r="C7062" s="567"/>
    </row>
    <row r="7063" spans="1:3" ht="13.5">
      <c r="A7063" s="559" t="s">
        <v>7959</v>
      </c>
      <c r="B7063" s="560">
        <v>41953</v>
      </c>
      <c r="C7063" s="567"/>
    </row>
    <row r="7064" spans="1:3" ht="13.5">
      <c r="A7064" s="559" t="s">
        <v>7960</v>
      </c>
      <c r="B7064" s="560">
        <v>41953</v>
      </c>
      <c r="C7064" s="567"/>
    </row>
    <row r="7065" spans="1:3" ht="13.5">
      <c r="A7065" s="559" t="s">
        <v>7961</v>
      </c>
      <c r="B7065" s="560">
        <v>41953</v>
      </c>
      <c r="C7065" s="567"/>
    </row>
    <row r="7066" spans="1:3" ht="13.5">
      <c r="A7066" s="559" t="s">
        <v>7962</v>
      </c>
      <c r="B7066" s="560">
        <v>41953</v>
      </c>
      <c r="C7066" s="567"/>
    </row>
    <row r="7067" spans="1:3" ht="13.5">
      <c r="A7067" s="559" t="s">
        <v>7963</v>
      </c>
      <c r="B7067" s="560">
        <v>41953</v>
      </c>
      <c r="C7067" s="567"/>
    </row>
    <row r="7068" spans="1:3" ht="13.5">
      <c r="A7068" s="559" t="s">
        <v>7964</v>
      </c>
      <c r="B7068" s="560">
        <v>41953</v>
      </c>
      <c r="C7068" s="567"/>
    </row>
    <row r="7069" spans="1:3" ht="13.5">
      <c r="A7069" s="559" t="s">
        <v>7965</v>
      </c>
      <c r="B7069" s="560">
        <v>41953</v>
      </c>
      <c r="C7069" s="567">
        <v>80</v>
      </c>
    </row>
    <row r="7070" spans="1:3" ht="13.5">
      <c r="A7070" s="559" t="s">
        <v>7966</v>
      </c>
      <c r="B7070" s="560">
        <v>41953</v>
      </c>
      <c r="C7070" s="567">
        <v>80</v>
      </c>
    </row>
    <row r="7071" spans="1:3" ht="13.5">
      <c r="A7071" s="559" t="s">
        <v>7967</v>
      </c>
      <c r="B7071" s="560">
        <v>41953</v>
      </c>
      <c r="C7071" s="567"/>
    </row>
    <row r="7072" spans="1:3" ht="13.5">
      <c r="A7072" s="559" t="s">
        <v>7968</v>
      </c>
      <c r="B7072" s="560">
        <v>41953</v>
      </c>
      <c r="C7072" s="567"/>
    </row>
    <row r="7073" spans="1:3" ht="13.5">
      <c r="A7073" s="559" t="s">
        <v>7969</v>
      </c>
      <c r="B7073" s="560">
        <v>41953</v>
      </c>
      <c r="C7073" s="567"/>
    </row>
    <row r="7074" spans="1:3" ht="13.5">
      <c r="A7074" s="559" t="s">
        <v>7970</v>
      </c>
      <c r="B7074" s="560">
        <v>41953</v>
      </c>
      <c r="C7074" s="567"/>
    </row>
    <row r="7075" spans="1:3" ht="13.5">
      <c r="A7075" s="559" t="s">
        <v>7971</v>
      </c>
      <c r="B7075" s="560">
        <v>41953</v>
      </c>
      <c r="C7075" s="567"/>
    </row>
    <row r="7076" spans="1:3" ht="13.5">
      <c r="A7076" s="559" t="s">
        <v>7972</v>
      </c>
      <c r="B7076" s="560">
        <v>41953</v>
      </c>
      <c r="C7076" s="567"/>
    </row>
    <row r="7077" spans="1:3" ht="13.5">
      <c r="A7077" s="559" t="s">
        <v>7973</v>
      </c>
      <c r="B7077" s="560">
        <v>41953</v>
      </c>
      <c r="C7077" s="567"/>
    </row>
    <row r="7078" spans="1:3" ht="13.5">
      <c r="A7078" s="559" t="s">
        <v>7974</v>
      </c>
      <c r="B7078" s="560">
        <v>41953</v>
      </c>
      <c r="C7078" s="567">
        <v>100</v>
      </c>
    </row>
    <row r="7079" spans="1:3" ht="13.5">
      <c r="A7079" s="559" t="s">
        <v>7975</v>
      </c>
      <c r="B7079" s="560">
        <v>41953</v>
      </c>
      <c r="C7079" s="567"/>
    </row>
    <row r="7080" spans="1:3" ht="13.5">
      <c r="A7080" s="559" t="s">
        <v>7976</v>
      </c>
      <c r="B7080" s="560">
        <v>41953</v>
      </c>
      <c r="C7080" s="567"/>
    </row>
    <row r="7081" spans="1:3" ht="13.5">
      <c r="A7081" s="559" t="s">
        <v>7977</v>
      </c>
      <c r="B7081" s="560">
        <v>41953</v>
      </c>
      <c r="C7081" s="567"/>
    </row>
    <row r="7082" spans="1:3" ht="13.5">
      <c r="A7082" s="559" t="s">
        <v>7978</v>
      </c>
      <c r="B7082" s="560">
        <v>41953</v>
      </c>
      <c r="C7082" s="567"/>
    </row>
    <row r="7083" spans="1:3" ht="13.5">
      <c r="A7083" s="559" t="s">
        <v>7979</v>
      </c>
      <c r="B7083" s="560">
        <v>41953</v>
      </c>
      <c r="C7083" s="567"/>
    </row>
    <row r="7084" spans="1:3" ht="13.5">
      <c r="A7084" s="559" t="s">
        <v>7980</v>
      </c>
      <c r="B7084" s="560">
        <v>41953</v>
      </c>
      <c r="C7084" s="567"/>
    </row>
    <row r="7085" spans="1:3" ht="13.5">
      <c r="A7085" s="559" t="s">
        <v>7981</v>
      </c>
      <c r="B7085" s="560">
        <v>41953</v>
      </c>
      <c r="C7085" s="567"/>
    </row>
    <row r="7086" spans="1:3" ht="13.5">
      <c r="A7086" s="559" t="s">
        <v>7982</v>
      </c>
      <c r="B7086" s="560">
        <v>41953</v>
      </c>
      <c r="C7086" s="567"/>
    </row>
    <row r="7087" spans="1:3" ht="13.5">
      <c r="A7087" s="559" t="s">
        <v>7983</v>
      </c>
      <c r="B7087" s="560">
        <v>41953</v>
      </c>
      <c r="C7087" s="567"/>
    </row>
    <row r="7088" spans="1:3" ht="13.5">
      <c r="A7088" s="559" t="s">
        <v>7984</v>
      </c>
      <c r="B7088" s="560">
        <v>41953</v>
      </c>
      <c r="C7088" s="567"/>
    </row>
    <row r="7089" spans="1:3" ht="13.5">
      <c r="A7089" s="559" t="s">
        <v>7985</v>
      </c>
      <c r="B7089" s="560">
        <v>41953</v>
      </c>
      <c r="C7089" s="567">
        <v>100</v>
      </c>
    </row>
    <row r="7090" spans="1:3" ht="13.5">
      <c r="A7090" s="559" t="s">
        <v>7986</v>
      </c>
      <c r="B7090" s="560">
        <v>41953</v>
      </c>
      <c r="C7090" s="567"/>
    </row>
    <row r="7091" spans="1:3" ht="13.5">
      <c r="A7091" s="559" t="s">
        <v>7987</v>
      </c>
      <c r="B7091" s="560">
        <v>41953</v>
      </c>
      <c r="C7091" s="567"/>
    </row>
    <row r="7092" spans="1:3" ht="13.5">
      <c r="A7092" s="559" t="s">
        <v>7988</v>
      </c>
      <c r="B7092" s="560">
        <v>41953</v>
      </c>
      <c r="C7092" s="567"/>
    </row>
    <row r="7093" spans="1:3" ht="13.5">
      <c r="A7093" s="559" t="s">
        <v>7989</v>
      </c>
      <c r="B7093" s="560">
        <v>41953</v>
      </c>
      <c r="C7093" s="567"/>
    </row>
    <row r="7094" spans="1:3" ht="13.5">
      <c r="A7094" s="559" t="s">
        <v>7990</v>
      </c>
      <c r="B7094" s="560">
        <v>41953</v>
      </c>
      <c r="C7094" s="567"/>
    </row>
    <row r="7095" spans="1:3" ht="13.5">
      <c r="A7095" s="559" t="s">
        <v>7991</v>
      </c>
      <c r="B7095" s="560">
        <v>41953</v>
      </c>
      <c r="C7095" s="567"/>
    </row>
    <row r="7096" spans="1:3" ht="13.5">
      <c r="A7096" s="559" t="s">
        <v>7992</v>
      </c>
      <c r="B7096" s="560">
        <v>41953</v>
      </c>
      <c r="C7096" s="567"/>
    </row>
    <row r="7097" spans="1:3" ht="13.5">
      <c r="A7097" s="559" t="s">
        <v>7993</v>
      </c>
      <c r="B7097" s="560">
        <v>41953</v>
      </c>
      <c r="C7097" s="567"/>
    </row>
    <row r="7098" spans="1:3" ht="13.5">
      <c r="A7098" s="559" t="s">
        <v>7994</v>
      </c>
      <c r="B7098" s="560">
        <v>41953</v>
      </c>
      <c r="C7098" s="567"/>
    </row>
    <row r="7099" spans="1:3" ht="13.5">
      <c r="A7099" s="559" t="s">
        <v>7995</v>
      </c>
      <c r="B7099" s="560">
        <v>41953</v>
      </c>
      <c r="C7099" s="567"/>
    </row>
    <row r="7100" spans="1:3" ht="13.5">
      <c r="A7100" s="559" t="s">
        <v>7996</v>
      </c>
      <c r="B7100" s="560">
        <v>41956</v>
      </c>
      <c r="C7100" s="567">
        <v>80</v>
      </c>
    </row>
    <row r="7101" spans="1:3" ht="13.5">
      <c r="A7101" s="559" t="s">
        <v>7997</v>
      </c>
      <c r="B7101" s="560">
        <v>41956</v>
      </c>
      <c r="C7101" s="567">
        <v>200</v>
      </c>
    </row>
    <row r="7102" spans="1:3" ht="13.5">
      <c r="A7102" s="559" t="s">
        <v>7998</v>
      </c>
      <c r="B7102" s="560">
        <v>41956</v>
      </c>
      <c r="C7102" s="567"/>
    </row>
    <row r="7103" spans="1:3" ht="13.5">
      <c r="A7103" s="559" t="s">
        <v>7999</v>
      </c>
      <c r="B7103" s="560">
        <v>41956</v>
      </c>
      <c r="C7103" s="567"/>
    </row>
    <row r="7104" spans="1:3" ht="13.5">
      <c r="A7104" s="559" t="s">
        <v>8000</v>
      </c>
      <c r="B7104" s="560">
        <v>41956</v>
      </c>
      <c r="C7104" s="567"/>
    </row>
    <row r="7105" spans="1:3" ht="13.5">
      <c r="A7105" s="559" t="s">
        <v>8001</v>
      </c>
      <c r="B7105" s="560">
        <v>41956</v>
      </c>
      <c r="C7105" s="567"/>
    </row>
    <row r="7106" spans="1:3" ht="13.5">
      <c r="A7106" s="559" t="s">
        <v>8002</v>
      </c>
      <c r="B7106" s="560">
        <v>41956</v>
      </c>
      <c r="C7106" s="567"/>
    </row>
    <row r="7107" spans="1:3" ht="13.5">
      <c r="A7107" s="559" t="s">
        <v>8003</v>
      </c>
      <c r="B7107" s="560">
        <v>41956</v>
      </c>
      <c r="C7107" s="567"/>
    </row>
    <row r="7108" spans="1:3" ht="13.5">
      <c r="A7108" s="559" t="s">
        <v>8004</v>
      </c>
      <c r="B7108" s="560">
        <v>41956</v>
      </c>
      <c r="C7108" s="567"/>
    </row>
    <row r="7109" spans="1:3" ht="13.5">
      <c r="A7109" s="559" t="s">
        <v>8005</v>
      </c>
      <c r="B7109" s="560">
        <v>41956</v>
      </c>
      <c r="C7109" s="567"/>
    </row>
    <row r="7110" spans="1:3" ht="13.5">
      <c r="A7110" s="559" t="s">
        <v>8006</v>
      </c>
      <c r="B7110" s="560">
        <v>41956</v>
      </c>
      <c r="C7110" s="567"/>
    </row>
    <row r="7111" spans="1:3" ht="13.5">
      <c r="A7111" s="559" t="s">
        <v>8007</v>
      </c>
      <c r="B7111" s="560">
        <v>41956</v>
      </c>
      <c r="C7111" s="567">
        <v>80</v>
      </c>
    </row>
    <row r="7112" spans="1:3" ht="13.5">
      <c r="A7112" s="559" t="s">
        <v>8008</v>
      </c>
      <c r="B7112" s="560">
        <v>41956</v>
      </c>
      <c r="C7112" s="567">
        <v>200</v>
      </c>
    </row>
    <row r="7113" spans="1:3" ht="13.5">
      <c r="A7113" s="559" t="s">
        <v>8009</v>
      </c>
      <c r="B7113" s="560">
        <v>41956</v>
      </c>
      <c r="C7113" s="567"/>
    </row>
    <row r="7114" spans="1:3" ht="13.5">
      <c r="A7114" s="559" t="s">
        <v>8010</v>
      </c>
      <c r="B7114" s="560">
        <v>41956</v>
      </c>
      <c r="C7114" s="567"/>
    </row>
    <row r="7115" spans="1:3" ht="13.5">
      <c r="A7115" s="559" t="s">
        <v>8011</v>
      </c>
      <c r="B7115" s="560">
        <v>41956</v>
      </c>
      <c r="C7115" s="567"/>
    </row>
    <row r="7116" spans="1:3" ht="13.5">
      <c r="A7116" s="559" t="s">
        <v>8012</v>
      </c>
      <c r="B7116" s="560">
        <v>41956</v>
      </c>
      <c r="C7116" s="567"/>
    </row>
    <row r="7117" spans="1:3" ht="13.5">
      <c r="A7117" s="559" t="s">
        <v>8013</v>
      </c>
      <c r="B7117" s="560">
        <v>41956</v>
      </c>
      <c r="C7117" s="567"/>
    </row>
    <row r="7118" spans="1:3" ht="13.5">
      <c r="A7118" s="559" t="s">
        <v>8014</v>
      </c>
      <c r="B7118" s="560">
        <v>41956</v>
      </c>
      <c r="C7118" s="567"/>
    </row>
    <row r="7119" spans="1:3" ht="13.5">
      <c r="A7119" s="559" t="s">
        <v>8015</v>
      </c>
      <c r="B7119" s="560">
        <v>41956</v>
      </c>
      <c r="C7119" s="567"/>
    </row>
    <row r="7120" spans="1:3" ht="13.5">
      <c r="A7120" s="559" t="s">
        <v>8016</v>
      </c>
      <c r="B7120" s="560">
        <v>41956</v>
      </c>
      <c r="C7120" s="567"/>
    </row>
    <row r="7121" spans="1:3" ht="13.5">
      <c r="A7121" s="559" t="s">
        <v>8017</v>
      </c>
      <c r="B7121" s="560">
        <v>41956</v>
      </c>
      <c r="C7121" s="567"/>
    </row>
    <row r="7122" spans="1:3" ht="13.5">
      <c r="A7122" s="559" t="s">
        <v>8018</v>
      </c>
      <c r="B7122" s="560">
        <v>41956</v>
      </c>
      <c r="C7122" s="567"/>
    </row>
    <row r="7123" spans="1:3" ht="13.5">
      <c r="A7123" s="559" t="s">
        <v>8019</v>
      </c>
      <c r="B7123" s="560">
        <v>41956</v>
      </c>
      <c r="C7123" s="567"/>
    </row>
    <row r="7124" spans="1:3" ht="13.5">
      <c r="A7124" s="559" t="s">
        <v>8020</v>
      </c>
      <c r="B7124" s="560">
        <v>41956</v>
      </c>
      <c r="C7124" s="567">
        <v>100</v>
      </c>
    </row>
    <row r="7125" spans="1:3" ht="13.5">
      <c r="A7125" s="559" t="s">
        <v>8021</v>
      </c>
      <c r="B7125" s="560">
        <v>41956</v>
      </c>
      <c r="C7125" s="567">
        <v>100</v>
      </c>
    </row>
    <row r="7126" spans="1:3" ht="13.5">
      <c r="A7126" s="559" t="s">
        <v>8022</v>
      </c>
      <c r="B7126" s="560">
        <v>41956</v>
      </c>
      <c r="C7126" s="567"/>
    </row>
    <row r="7127" spans="1:3" ht="13.5">
      <c r="A7127" s="559" t="s">
        <v>8023</v>
      </c>
      <c r="B7127" s="560">
        <v>41956</v>
      </c>
      <c r="C7127" s="567"/>
    </row>
    <row r="7128" spans="1:3" ht="13.5">
      <c r="A7128" s="559" t="s">
        <v>8024</v>
      </c>
      <c r="B7128" s="560">
        <v>41956</v>
      </c>
      <c r="C7128" s="567"/>
    </row>
    <row r="7129" spans="1:3" ht="13.5">
      <c r="A7129" s="559" t="s">
        <v>8025</v>
      </c>
      <c r="B7129" s="560">
        <v>41956</v>
      </c>
      <c r="C7129" s="567"/>
    </row>
    <row r="7130" spans="1:3" ht="13.5">
      <c r="A7130" s="559" t="s">
        <v>8026</v>
      </c>
      <c r="B7130" s="560">
        <v>41956</v>
      </c>
      <c r="C7130" s="567"/>
    </row>
    <row r="7131" spans="1:3" ht="13.5">
      <c r="A7131" s="559" t="s">
        <v>8027</v>
      </c>
      <c r="B7131" s="560">
        <v>41956</v>
      </c>
      <c r="C7131" s="567"/>
    </row>
    <row r="7132" spans="1:3" ht="13.5">
      <c r="A7132" s="559" t="s">
        <v>8028</v>
      </c>
      <c r="B7132" s="560">
        <v>41956</v>
      </c>
      <c r="C7132" s="567"/>
    </row>
    <row r="7133" spans="1:3" ht="13.5">
      <c r="A7133" s="559" t="s">
        <v>8137</v>
      </c>
      <c r="B7133" s="560">
        <v>41957</v>
      </c>
      <c r="C7133" s="567"/>
    </row>
    <row r="7134" spans="1:3" ht="13.5">
      <c r="A7134" s="559" t="s">
        <v>8138</v>
      </c>
      <c r="B7134" s="560">
        <v>41957</v>
      </c>
      <c r="C7134" s="567">
        <v>50</v>
      </c>
    </row>
    <row r="7135" spans="1:3" ht="13.5">
      <c r="A7135" s="559" t="s">
        <v>8139</v>
      </c>
      <c r="B7135" s="560">
        <v>41957</v>
      </c>
      <c r="C7135" s="567"/>
    </row>
    <row r="7136" spans="1:3" ht="13.5">
      <c r="A7136" s="559" t="s">
        <v>8140</v>
      </c>
      <c r="B7136" s="560">
        <v>41957</v>
      </c>
      <c r="C7136" s="567"/>
    </row>
    <row r="7137" spans="1:3" ht="13.5">
      <c r="A7137" s="559" t="s">
        <v>8141</v>
      </c>
      <c r="B7137" s="560">
        <v>41957</v>
      </c>
      <c r="C7137" s="567"/>
    </row>
    <row r="7138" spans="1:3" ht="13.5">
      <c r="A7138" s="559" t="s">
        <v>8142</v>
      </c>
      <c r="B7138" s="560">
        <v>41957</v>
      </c>
      <c r="C7138" s="567"/>
    </row>
    <row r="7139" spans="1:3" ht="13.5">
      <c r="A7139" s="559" t="s">
        <v>8143</v>
      </c>
      <c r="B7139" s="560">
        <v>41957</v>
      </c>
      <c r="C7139" s="567"/>
    </row>
    <row r="7140" spans="1:3" ht="13.5">
      <c r="A7140" s="559" t="s">
        <v>8144</v>
      </c>
      <c r="B7140" s="560">
        <v>41957</v>
      </c>
      <c r="C7140" s="567"/>
    </row>
    <row r="7141" spans="1:3" ht="13.5">
      <c r="A7141" s="559" t="s">
        <v>8145</v>
      </c>
      <c r="B7141" s="560">
        <v>41957</v>
      </c>
      <c r="C7141" s="567"/>
    </row>
    <row r="7142" spans="1:3" ht="13.5">
      <c r="A7142" s="559" t="s">
        <v>8146</v>
      </c>
      <c r="B7142" s="560">
        <v>41957</v>
      </c>
      <c r="C7142" s="567"/>
    </row>
    <row r="7143" spans="1:3" ht="13.5">
      <c r="A7143" s="559" t="s">
        <v>8147</v>
      </c>
      <c r="B7143" s="560">
        <v>41957</v>
      </c>
      <c r="C7143" s="567"/>
    </row>
    <row r="7144" spans="1:3" ht="13.5">
      <c r="A7144" s="559" t="s">
        <v>8148</v>
      </c>
      <c r="B7144" s="560">
        <v>41961</v>
      </c>
      <c r="C7144" s="567"/>
    </row>
    <row r="7145" spans="1:3" ht="13.5">
      <c r="A7145" s="559" t="s">
        <v>8149</v>
      </c>
      <c r="B7145" s="560">
        <v>41961</v>
      </c>
      <c r="C7145" s="567"/>
    </row>
    <row r="7146" spans="1:3" ht="13.5">
      <c r="A7146" s="559" t="s">
        <v>8150</v>
      </c>
      <c r="B7146" s="560">
        <v>41961</v>
      </c>
      <c r="C7146" s="567">
        <v>2</v>
      </c>
    </row>
    <row r="7147" spans="1:3" ht="13.5">
      <c r="A7147" s="559" t="s">
        <v>8151</v>
      </c>
      <c r="B7147" s="560">
        <v>41961</v>
      </c>
      <c r="C7147" s="567"/>
    </row>
    <row r="7148" spans="1:3" ht="13.5">
      <c r="A7148" s="559" t="s">
        <v>8152</v>
      </c>
      <c r="B7148" s="560">
        <v>41961</v>
      </c>
      <c r="C7148" s="567"/>
    </row>
    <row r="7149" spans="1:3" ht="13.5">
      <c r="A7149" s="559" t="s">
        <v>8153</v>
      </c>
      <c r="B7149" s="560">
        <v>41961</v>
      </c>
      <c r="C7149" s="567"/>
    </row>
    <row r="7150" spans="1:3" ht="13.5">
      <c r="A7150" s="559" t="s">
        <v>8154</v>
      </c>
      <c r="B7150" s="560">
        <v>41961</v>
      </c>
      <c r="C7150" s="567"/>
    </row>
    <row r="7151" spans="1:3" ht="13.5">
      <c r="A7151" s="559" t="s">
        <v>8155</v>
      </c>
      <c r="B7151" s="560">
        <v>41961</v>
      </c>
      <c r="C7151" s="567"/>
    </row>
    <row r="7152" spans="1:3" ht="13.5">
      <c r="A7152" s="559" t="s">
        <v>8156</v>
      </c>
      <c r="B7152" s="560">
        <v>41961</v>
      </c>
      <c r="C7152" s="567"/>
    </row>
    <row r="7153" spans="1:3" ht="13.5">
      <c r="A7153" s="559" t="s">
        <v>8157</v>
      </c>
      <c r="B7153" s="560">
        <v>41961</v>
      </c>
      <c r="C7153" s="567"/>
    </row>
    <row r="7154" spans="1:3" ht="13.5">
      <c r="A7154" s="559" t="s">
        <v>8158</v>
      </c>
      <c r="B7154" s="560">
        <v>41961</v>
      </c>
      <c r="C7154" s="567"/>
    </row>
    <row r="7155" spans="1:3" ht="13.5">
      <c r="A7155" s="559" t="s">
        <v>8159</v>
      </c>
      <c r="B7155" s="560">
        <v>41961</v>
      </c>
      <c r="C7155" s="567">
        <v>1</v>
      </c>
    </row>
    <row r="7156" spans="1:3" ht="13.5">
      <c r="A7156" s="559" t="s">
        <v>8160</v>
      </c>
      <c r="B7156" s="560">
        <v>41961</v>
      </c>
      <c r="C7156" s="567"/>
    </row>
    <row r="7157" spans="1:3" ht="13.5">
      <c r="A7157" s="559" t="s">
        <v>8161</v>
      </c>
      <c r="B7157" s="560">
        <v>41961</v>
      </c>
      <c r="C7157" s="567"/>
    </row>
    <row r="7158" spans="1:3" ht="13.5">
      <c r="A7158" s="559" t="s">
        <v>8162</v>
      </c>
      <c r="B7158" s="560">
        <v>41961</v>
      </c>
      <c r="C7158" s="567"/>
    </row>
    <row r="7159" spans="1:3" ht="13.5">
      <c r="A7159" s="559" t="s">
        <v>8163</v>
      </c>
      <c r="B7159" s="560">
        <v>41961</v>
      </c>
      <c r="C7159" s="567"/>
    </row>
    <row r="7160" spans="1:3" ht="13.5">
      <c r="A7160" s="559" t="s">
        <v>8164</v>
      </c>
      <c r="B7160" s="560">
        <v>41961</v>
      </c>
      <c r="C7160" s="567"/>
    </row>
    <row r="7161" spans="1:3" ht="13.5">
      <c r="A7161" s="559" t="s">
        <v>8165</v>
      </c>
      <c r="B7161" s="560">
        <v>41961</v>
      </c>
      <c r="C7161" s="567"/>
    </row>
    <row r="7162" spans="1:3" ht="13.5">
      <c r="A7162" s="559" t="s">
        <v>8166</v>
      </c>
      <c r="B7162" s="560">
        <v>41961</v>
      </c>
      <c r="C7162" s="567"/>
    </row>
    <row r="7163" spans="1:3" ht="13.5">
      <c r="A7163" s="559" t="s">
        <v>8167</v>
      </c>
      <c r="B7163" s="560">
        <v>41961</v>
      </c>
      <c r="C7163" s="567"/>
    </row>
    <row r="7164" spans="1:3" ht="13.5">
      <c r="A7164" s="559" t="s">
        <v>8168</v>
      </c>
      <c r="B7164" s="560">
        <v>41961</v>
      </c>
      <c r="C7164" s="567"/>
    </row>
    <row r="7165" spans="1:3" ht="13.5">
      <c r="A7165" s="559" t="s">
        <v>8169</v>
      </c>
      <c r="B7165" s="560">
        <v>41961</v>
      </c>
      <c r="C7165" s="567"/>
    </row>
    <row r="7166" spans="1:3" ht="13.5">
      <c r="A7166" s="559" t="s">
        <v>8170</v>
      </c>
      <c r="B7166" s="560">
        <v>41961</v>
      </c>
      <c r="C7166" s="567">
        <v>1</v>
      </c>
    </row>
    <row r="7167" spans="1:3" ht="13.5">
      <c r="A7167" s="559" t="s">
        <v>8171</v>
      </c>
      <c r="B7167" s="560">
        <v>41961</v>
      </c>
      <c r="C7167" s="567"/>
    </row>
    <row r="7168" spans="1:3" ht="13.5">
      <c r="A7168" s="559" t="s">
        <v>8172</v>
      </c>
      <c r="B7168" s="560">
        <v>41961</v>
      </c>
      <c r="C7168" s="567"/>
    </row>
    <row r="7169" spans="1:3" ht="13.5">
      <c r="A7169" s="559" t="s">
        <v>8173</v>
      </c>
      <c r="B7169" s="560">
        <v>41961</v>
      </c>
      <c r="C7169" s="567"/>
    </row>
    <row r="7170" spans="1:3" ht="13.5">
      <c r="A7170" s="559" t="s">
        <v>8174</v>
      </c>
      <c r="B7170" s="560">
        <v>41961</v>
      </c>
      <c r="C7170" s="567"/>
    </row>
    <row r="7171" spans="1:3" ht="13.5">
      <c r="A7171" s="559" t="s">
        <v>8175</v>
      </c>
      <c r="B7171" s="560">
        <v>41961</v>
      </c>
      <c r="C7171" s="567"/>
    </row>
    <row r="7172" spans="1:3" ht="13.5">
      <c r="A7172" s="559" t="s">
        <v>8176</v>
      </c>
      <c r="B7172" s="560">
        <v>41961</v>
      </c>
      <c r="C7172" s="567"/>
    </row>
    <row r="7173" spans="1:3" ht="13.5">
      <c r="A7173" s="559" t="s">
        <v>8177</v>
      </c>
      <c r="B7173" s="560">
        <v>41961</v>
      </c>
      <c r="C7173" s="567"/>
    </row>
    <row r="7174" spans="1:3" ht="13.5">
      <c r="A7174" s="559" t="s">
        <v>8178</v>
      </c>
      <c r="B7174" s="560">
        <v>41961</v>
      </c>
      <c r="C7174" s="567"/>
    </row>
    <row r="7175" spans="1:3" ht="13.5">
      <c r="A7175" s="559" t="s">
        <v>8179</v>
      </c>
      <c r="B7175" s="560">
        <v>41961</v>
      </c>
      <c r="C7175" s="567"/>
    </row>
    <row r="7176" spans="1:3" ht="13.5">
      <c r="A7176" s="559" t="s">
        <v>8180</v>
      </c>
      <c r="B7176" s="560">
        <v>41961</v>
      </c>
      <c r="C7176" s="567"/>
    </row>
    <row r="7177" spans="1:3" ht="13.5">
      <c r="A7177" s="559" t="s">
        <v>8181</v>
      </c>
      <c r="B7177" s="560">
        <v>41961</v>
      </c>
      <c r="C7177" s="567"/>
    </row>
    <row r="7178" spans="1:3" ht="13.5">
      <c r="A7178" s="559" t="s">
        <v>8182</v>
      </c>
      <c r="B7178" s="560">
        <v>41961</v>
      </c>
      <c r="C7178" s="567"/>
    </row>
    <row r="7179" spans="1:3" ht="13.5">
      <c r="A7179" s="559" t="s">
        <v>8183</v>
      </c>
      <c r="B7179" s="560">
        <v>41961</v>
      </c>
      <c r="C7179" s="567"/>
    </row>
    <row r="7180" spans="1:3" ht="13.5">
      <c r="A7180" s="559" t="s">
        <v>8184</v>
      </c>
      <c r="B7180" s="560">
        <v>41961</v>
      </c>
      <c r="C7180" s="567"/>
    </row>
    <row r="7181" spans="1:3" ht="13.5">
      <c r="A7181" s="559" t="s">
        <v>8185</v>
      </c>
      <c r="B7181" s="560">
        <v>41961</v>
      </c>
      <c r="C7181" s="567"/>
    </row>
    <row r="7182" spans="1:3" ht="13.5">
      <c r="A7182" s="559" t="s">
        <v>8186</v>
      </c>
      <c r="B7182" s="560">
        <v>41961</v>
      </c>
      <c r="C7182" s="567"/>
    </row>
    <row r="7183" spans="1:3" ht="13.5">
      <c r="A7183" s="559" t="s">
        <v>8187</v>
      </c>
      <c r="B7183" s="560">
        <v>41961</v>
      </c>
      <c r="C7183" s="567"/>
    </row>
    <row r="7184" spans="1:3" ht="13.5">
      <c r="A7184" s="559" t="s">
        <v>8188</v>
      </c>
      <c r="B7184" s="560">
        <v>41961</v>
      </c>
      <c r="C7184" s="567"/>
    </row>
    <row r="7185" spans="1:3" ht="13.5">
      <c r="A7185" s="559" t="s">
        <v>8189</v>
      </c>
      <c r="B7185" s="560">
        <v>41961</v>
      </c>
      <c r="C7185" s="567"/>
    </row>
    <row r="7186" spans="1:3" ht="13.5">
      <c r="A7186" s="559" t="s">
        <v>8190</v>
      </c>
      <c r="B7186" s="560">
        <v>41961</v>
      </c>
      <c r="C7186" s="567"/>
    </row>
    <row r="7187" spans="1:3" ht="13.5">
      <c r="A7187" s="559" t="s">
        <v>8191</v>
      </c>
      <c r="B7187" s="560">
        <v>41961</v>
      </c>
      <c r="C7187" s="567">
        <v>1</v>
      </c>
    </row>
    <row r="7188" spans="1:3" ht="13.5">
      <c r="A7188" s="559" t="s">
        <v>8192</v>
      </c>
      <c r="B7188" s="560">
        <v>41961</v>
      </c>
      <c r="C7188" s="567"/>
    </row>
    <row r="7189" spans="1:3" ht="13.5">
      <c r="A7189" s="559" t="s">
        <v>8193</v>
      </c>
      <c r="B7189" s="560">
        <v>41961</v>
      </c>
      <c r="C7189" s="567"/>
    </row>
    <row r="7190" spans="1:3" ht="13.5">
      <c r="A7190" s="559" t="s">
        <v>8194</v>
      </c>
      <c r="B7190" s="560">
        <v>41961</v>
      </c>
      <c r="C7190" s="567"/>
    </row>
    <row r="7191" spans="1:3" ht="13.5">
      <c r="A7191" s="559" t="s">
        <v>8195</v>
      </c>
      <c r="B7191" s="560">
        <v>41961</v>
      </c>
      <c r="C7191" s="567"/>
    </row>
    <row r="7192" spans="1:3" ht="13.5">
      <c r="A7192" s="559" t="s">
        <v>8196</v>
      </c>
      <c r="B7192" s="560">
        <v>41961</v>
      </c>
      <c r="C7192" s="567"/>
    </row>
    <row r="7193" spans="1:3" ht="13.5">
      <c r="A7193" s="559" t="s">
        <v>8197</v>
      </c>
      <c r="B7193" s="560">
        <v>41961</v>
      </c>
      <c r="C7193" s="567"/>
    </row>
    <row r="7194" spans="1:3" ht="13.5">
      <c r="A7194" s="559" t="s">
        <v>8198</v>
      </c>
      <c r="B7194" s="560">
        <v>41961</v>
      </c>
      <c r="C7194" s="567">
        <v>1</v>
      </c>
    </row>
    <row r="7195" spans="1:3" ht="13.5">
      <c r="A7195" s="559" t="s">
        <v>8199</v>
      </c>
      <c r="B7195" s="560">
        <v>41961</v>
      </c>
      <c r="C7195" s="567"/>
    </row>
    <row r="7196" spans="1:3" ht="13.5">
      <c r="A7196" s="559" t="s">
        <v>8200</v>
      </c>
      <c r="B7196" s="560">
        <v>41961</v>
      </c>
      <c r="C7196" s="567"/>
    </row>
    <row r="7197" spans="1:3" ht="13.5">
      <c r="A7197" s="559" t="s">
        <v>8201</v>
      </c>
      <c r="B7197" s="560">
        <v>41961</v>
      </c>
      <c r="C7197" s="567"/>
    </row>
    <row r="7198" spans="1:3" ht="13.5">
      <c r="A7198" s="559" t="s">
        <v>8202</v>
      </c>
      <c r="B7198" s="560">
        <v>41961</v>
      </c>
      <c r="C7198" s="567">
        <v>1</v>
      </c>
    </row>
    <row r="7199" spans="1:3" ht="13.5">
      <c r="A7199" s="559" t="s">
        <v>8203</v>
      </c>
      <c r="B7199" s="560">
        <v>41961</v>
      </c>
      <c r="C7199" s="567"/>
    </row>
    <row r="7200" spans="1:3" ht="13.5">
      <c r="A7200" s="559" t="s">
        <v>8204</v>
      </c>
      <c r="B7200" s="560">
        <v>41961</v>
      </c>
      <c r="C7200" s="567"/>
    </row>
    <row r="7201" spans="1:3" ht="13.5">
      <c r="A7201" s="559" t="s">
        <v>8205</v>
      </c>
      <c r="B7201" s="560">
        <v>41961</v>
      </c>
      <c r="C7201" s="567"/>
    </row>
    <row r="7202" spans="1:3" ht="13.5">
      <c r="A7202" s="559" t="s">
        <v>8206</v>
      </c>
      <c r="B7202" s="560">
        <v>41961</v>
      </c>
      <c r="C7202" s="567"/>
    </row>
    <row r="7203" spans="1:3" ht="13.5">
      <c r="A7203" s="559" t="s">
        <v>8207</v>
      </c>
      <c r="B7203" s="560">
        <v>41961</v>
      </c>
      <c r="C7203" s="567"/>
    </row>
    <row r="7204" spans="1:3" ht="13.5">
      <c r="A7204" s="559" t="s">
        <v>8208</v>
      </c>
      <c r="B7204" s="560">
        <v>41961</v>
      </c>
      <c r="C7204" s="567"/>
    </row>
    <row r="7205" spans="1:3" ht="13.5">
      <c r="A7205" s="559" t="s">
        <v>8209</v>
      </c>
      <c r="B7205" s="560">
        <v>41961</v>
      </c>
      <c r="C7205" s="567"/>
    </row>
    <row r="7206" spans="1:3" ht="13.5">
      <c r="A7206" s="559" t="s">
        <v>8210</v>
      </c>
      <c r="B7206" s="560">
        <v>41961</v>
      </c>
      <c r="C7206" s="567">
        <v>3</v>
      </c>
    </row>
    <row r="7207" spans="1:3" ht="13.5">
      <c r="A7207" s="559" t="s">
        <v>8211</v>
      </c>
      <c r="B7207" s="560">
        <v>41961</v>
      </c>
      <c r="C7207" s="567"/>
    </row>
    <row r="7208" spans="1:3" ht="13.5">
      <c r="A7208" s="559" t="s">
        <v>8212</v>
      </c>
      <c r="B7208" s="560">
        <v>41961</v>
      </c>
      <c r="C7208" s="567"/>
    </row>
    <row r="7209" spans="1:3" ht="13.5">
      <c r="A7209" s="559" t="s">
        <v>8213</v>
      </c>
      <c r="B7209" s="560">
        <v>41961</v>
      </c>
      <c r="C7209" s="567"/>
    </row>
    <row r="7210" spans="1:3" ht="13.5">
      <c r="A7210" s="559" t="s">
        <v>8214</v>
      </c>
      <c r="B7210" s="560">
        <v>41961</v>
      </c>
      <c r="C7210" s="567"/>
    </row>
    <row r="7211" spans="1:3" ht="13.5">
      <c r="A7211" s="559" t="s">
        <v>8215</v>
      </c>
      <c r="B7211" s="560">
        <v>41961</v>
      </c>
      <c r="C7211" s="567"/>
    </row>
    <row r="7212" spans="1:3" ht="13.5">
      <c r="A7212" s="559" t="s">
        <v>8216</v>
      </c>
      <c r="B7212" s="560">
        <v>41961</v>
      </c>
      <c r="C7212" s="567"/>
    </row>
    <row r="7213" spans="1:3" ht="13.5">
      <c r="A7213" s="559" t="s">
        <v>8217</v>
      </c>
      <c r="B7213" s="560">
        <v>41961</v>
      </c>
      <c r="C7213" s="567"/>
    </row>
    <row r="7214" spans="1:3" ht="13.5">
      <c r="A7214" s="559" t="s">
        <v>8218</v>
      </c>
      <c r="B7214" s="560">
        <v>41961</v>
      </c>
      <c r="C7214" s="567"/>
    </row>
    <row r="7215" spans="1:3" ht="13.5">
      <c r="A7215" s="559" t="s">
        <v>8219</v>
      </c>
      <c r="B7215" s="560">
        <v>41961</v>
      </c>
      <c r="C7215" s="567"/>
    </row>
    <row r="7216" spans="1:3" ht="13.5">
      <c r="A7216" s="559" t="s">
        <v>8220</v>
      </c>
      <c r="B7216" s="560">
        <v>41961</v>
      </c>
      <c r="C7216" s="567"/>
    </row>
    <row r="7217" spans="1:3" ht="13.5">
      <c r="A7217" s="559" t="s">
        <v>8221</v>
      </c>
      <c r="B7217" s="560">
        <v>41961</v>
      </c>
      <c r="C7217" s="567"/>
    </row>
    <row r="7218" spans="1:3" ht="13.5">
      <c r="A7218" s="559" t="s">
        <v>8222</v>
      </c>
      <c r="B7218" s="560">
        <v>41961</v>
      </c>
      <c r="C7218" s="567"/>
    </row>
    <row r="7219" spans="1:3" ht="13.5">
      <c r="A7219" s="559" t="s">
        <v>8223</v>
      </c>
      <c r="B7219" s="560">
        <v>41961</v>
      </c>
      <c r="C7219" s="567">
        <v>1</v>
      </c>
    </row>
    <row r="7220" spans="1:3" ht="13.5">
      <c r="A7220" s="559" t="s">
        <v>8224</v>
      </c>
      <c r="B7220" s="560">
        <v>41961</v>
      </c>
      <c r="C7220" s="567"/>
    </row>
    <row r="7221" spans="1:3" ht="13.5">
      <c r="A7221" s="559" t="s">
        <v>8225</v>
      </c>
      <c r="B7221" s="560">
        <v>41961</v>
      </c>
      <c r="C7221" s="567"/>
    </row>
    <row r="7222" spans="1:3" ht="13.5">
      <c r="A7222" s="559" t="s">
        <v>8226</v>
      </c>
      <c r="B7222" s="560">
        <v>41961</v>
      </c>
      <c r="C7222" s="567"/>
    </row>
    <row r="7223" spans="1:3" ht="13.5">
      <c r="A7223" s="559" t="s">
        <v>8227</v>
      </c>
      <c r="B7223" s="560">
        <v>41961</v>
      </c>
      <c r="C7223" s="567"/>
    </row>
    <row r="7224" spans="1:3" ht="13.5">
      <c r="A7224" s="559" t="s">
        <v>8228</v>
      </c>
      <c r="B7224" s="560">
        <v>41961</v>
      </c>
      <c r="C7224" s="567"/>
    </row>
    <row r="7225" spans="1:3" ht="13.5">
      <c r="A7225" s="559" t="s">
        <v>8229</v>
      </c>
      <c r="B7225" s="560">
        <v>41961</v>
      </c>
      <c r="C7225" s="567"/>
    </row>
    <row r="7226" spans="1:3" ht="13.5">
      <c r="A7226" s="559" t="s">
        <v>8230</v>
      </c>
      <c r="B7226" s="560">
        <v>41961</v>
      </c>
      <c r="C7226" s="567"/>
    </row>
    <row r="7227" spans="1:3" ht="13.5">
      <c r="A7227" s="559" t="s">
        <v>8231</v>
      </c>
      <c r="B7227" s="560">
        <v>41961</v>
      </c>
      <c r="C7227" s="567"/>
    </row>
    <row r="7228" spans="1:3" ht="13.5">
      <c r="A7228" s="559" t="s">
        <v>8232</v>
      </c>
      <c r="B7228" s="560">
        <v>41961</v>
      </c>
      <c r="C7228" s="567">
        <v>1</v>
      </c>
    </row>
    <row r="7229" spans="1:3" ht="13.5">
      <c r="A7229" s="559" t="s">
        <v>8233</v>
      </c>
      <c r="B7229" s="560">
        <v>41961</v>
      </c>
      <c r="C7229" s="567"/>
    </row>
    <row r="7230" spans="1:3" ht="13.5">
      <c r="A7230" s="559" t="s">
        <v>8234</v>
      </c>
      <c r="B7230" s="560">
        <v>41961</v>
      </c>
      <c r="C7230" s="567"/>
    </row>
    <row r="7231" spans="1:3" ht="13.5">
      <c r="A7231" s="559" t="s">
        <v>8235</v>
      </c>
      <c r="B7231" s="560">
        <v>41961</v>
      </c>
      <c r="C7231" s="567"/>
    </row>
    <row r="7232" spans="1:3" ht="13.5">
      <c r="A7232" s="559" t="s">
        <v>8236</v>
      </c>
      <c r="B7232" s="560">
        <v>41961</v>
      </c>
      <c r="C7232" s="567"/>
    </row>
    <row r="7233" spans="1:3" ht="13.5">
      <c r="A7233" s="559" t="s">
        <v>8237</v>
      </c>
      <c r="B7233" s="560">
        <v>41961</v>
      </c>
      <c r="C7233" s="567"/>
    </row>
    <row r="7234" spans="1:3" ht="13.5">
      <c r="A7234" s="559" t="s">
        <v>8238</v>
      </c>
      <c r="B7234" s="560">
        <v>41961</v>
      </c>
      <c r="C7234" s="567"/>
    </row>
    <row r="7235" spans="1:3" ht="13.5">
      <c r="A7235" s="559" t="s">
        <v>8239</v>
      </c>
      <c r="B7235" s="560">
        <v>41961</v>
      </c>
      <c r="C7235" s="567"/>
    </row>
    <row r="7236" spans="1:3" ht="13.5">
      <c r="A7236" s="559" t="s">
        <v>8240</v>
      </c>
      <c r="B7236" s="560">
        <v>41961</v>
      </c>
      <c r="C7236" s="567"/>
    </row>
    <row r="7237" spans="1:3" ht="13.5">
      <c r="A7237" s="559" t="s">
        <v>8241</v>
      </c>
      <c r="B7237" s="560">
        <v>41961</v>
      </c>
      <c r="C7237" s="567"/>
    </row>
    <row r="7238" spans="1:3" ht="13.5">
      <c r="A7238" s="559" t="s">
        <v>8242</v>
      </c>
      <c r="B7238" s="560">
        <v>41961</v>
      </c>
      <c r="C7238" s="567"/>
    </row>
    <row r="7239" spans="1:3" ht="13.5">
      <c r="A7239" s="559" t="s">
        <v>8243</v>
      </c>
      <c r="B7239" s="560">
        <v>41961</v>
      </c>
      <c r="C7239" s="567">
        <v>-4</v>
      </c>
    </row>
    <row r="7240" spans="1:3" ht="13.5">
      <c r="A7240" s="559" t="s">
        <v>8244</v>
      </c>
      <c r="B7240" s="560">
        <v>41961</v>
      </c>
      <c r="C7240" s="567"/>
    </row>
    <row r="7241" spans="1:3" ht="13.5">
      <c r="A7241" s="559" t="s">
        <v>8245</v>
      </c>
      <c r="B7241" s="560">
        <v>41961</v>
      </c>
      <c r="C7241" s="567"/>
    </row>
    <row r="7242" spans="1:3" ht="13.5">
      <c r="A7242" s="559" t="s">
        <v>8246</v>
      </c>
      <c r="B7242" s="560">
        <v>41961</v>
      </c>
      <c r="C7242" s="567"/>
    </row>
    <row r="7243" spans="1:3" ht="13.5">
      <c r="A7243" s="559" t="s">
        <v>8247</v>
      </c>
      <c r="B7243" s="560">
        <v>41961</v>
      </c>
      <c r="C7243" s="567"/>
    </row>
    <row r="7244" spans="1:3" ht="13.5">
      <c r="A7244" s="559" t="s">
        <v>8248</v>
      </c>
      <c r="B7244" s="560">
        <v>41961</v>
      </c>
      <c r="C7244" s="567"/>
    </row>
    <row r="7245" spans="1:3" ht="13.5">
      <c r="A7245" s="559" t="s">
        <v>8249</v>
      </c>
      <c r="B7245" s="560">
        <v>41961</v>
      </c>
      <c r="C7245" s="567"/>
    </row>
    <row r="7246" spans="1:3" ht="13.5">
      <c r="A7246" s="559" t="s">
        <v>8250</v>
      </c>
      <c r="B7246" s="560">
        <v>41961</v>
      </c>
      <c r="C7246" s="567"/>
    </row>
    <row r="7247" spans="1:3" ht="13.5">
      <c r="A7247" s="559" t="s">
        <v>8251</v>
      </c>
      <c r="B7247" s="560">
        <v>41961</v>
      </c>
      <c r="C7247" s="567"/>
    </row>
    <row r="7248" spans="1:3" ht="13.5">
      <c r="A7248" s="559" t="s">
        <v>8252</v>
      </c>
      <c r="B7248" s="560">
        <v>41961</v>
      </c>
      <c r="C7248" s="567"/>
    </row>
    <row r="7249" spans="1:3" ht="13.5">
      <c r="A7249" s="559" t="s">
        <v>8253</v>
      </c>
      <c r="B7249" s="560">
        <v>41961</v>
      </c>
      <c r="C7249" s="567"/>
    </row>
    <row r="7250" spans="1:3" ht="13.5">
      <c r="A7250" s="559" t="s">
        <v>8254</v>
      </c>
      <c r="B7250" s="560">
        <v>41961</v>
      </c>
      <c r="C7250" s="567">
        <v>1</v>
      </c>
    </row>
    <row r="7251" spans="1:3" ht="13.5">
      <c r="A7251" s="559" t="s">
        <v>8255</v>
      </c>
      <c r="B7251" s="560">
        <v>41961</v>
      </c>
      <c r="C7251" s="567"/>
    </row>
    <row r="7252" spans="1:3" ht="13.5">
      <c r="A7252" s="559" t="s">
        <v>8256</v>
      </c>
      <c r="B7252" s="560">
        <v>41961</v>
      </c>
      <c r="C7252" s="567"/>
    </row>
    <row r="7253" spans="1:3" ht="13.5">
      <c r="A7253" s="559" t="s">
        <v>8257</v>
      </c>
      <c r="B7253" s="560">
        <v>41961</v>
      </c>
      <c r="C7253" s="567"/>
    </row>
    <row r="7254" spans="1:3" ht="13.5">
      <c r="A7254" s="559" t="s">
        <v>8258</v>
      </c>
      <c r="B7254" s="560">
        <v>41961</v>
      </c>
      <c r="C7254" s="567"/>
    </row>
    <row r="7255" spans="1:3" ht="13.5">
      <c r="A7255" s="559" t="s">
        <v>8259</v>
      </c>
      <c r="B7255" s="560">
        <v>41961</v>
      </c>
      <c r="C7255" s="567"/>
    </row>
    <row r="7256" spans="1:3" ht="13.5">
      <c r="A7256" s="559" t="s">
        <v>8260</v>
      </c>
      <c r="B7256" s="560">
        <v>41961</v>
      </c>
      <c r="C7256" s="567"/>
    </row>
    <row r="7257" spans="1:3" ht="13.5">
      <c r="A7257" s="559" t="s">
        <v>8261</v>
      </c>
      <c r="B7257" s="560">
        <v>41961</v>
      </c>
      <c r="C7257" s="567"/>
    </row>
    <row r="7258" spans="1:3" ht="13.5">
      <c r="A7258" s="559" t="s">
        <v>8262</v>
      </c>
      <c r="B7258" s="560">
        <v>41961</v>
      </c>
      <c r="C7258" s="567"/>
    </row>
    <row r="7259" spans="1:3" ht="13.5">
      <c r="A7259" s="559" t="s">
        <v>8263</v>
      </c>
      <c r="B7259" s="560">
        <v>41961</v>
      </c>
      <c r="C7259" s="567"/>
    </row>
    <row r="7260" spans="1:3" ht="13.5">
      <c r="A7260" s="559" t="s">
        <v>8264</v>
      </c>
      <c r="B7260" s="560">
        <v>41961</v>
      </c>
      <c r="C7260" s="567"/>
    </row>
    <row r="7261" spans="1:3" ht="13.5">
      <c r="A7261" s="559" t="s">
        <v>8265</v>
      </c>
      <c r="B7261" s="560">
        <v>41961</v>
      </c>
      <c r="C7261" s="567">
        <v>-1</v>
      </c>
    </row>
    <row r="7262" spans="1:3" ht="13.5">
      <c r="A7262" s="559" t="s">
        <v>8266</v>
      </c>
      <c r="B7262" s="560">
        <v>41961</v>
      </c>
      <c r="C7262" s="567"/>
    </row>
    <row r="7263" spans="1:3" ht="13.5">
      <c r="A7263" s="559" t="s">
        <v>8267</v>
      </c>
      <c r="B7263" s="560">
        <v>41961</v>
      </c>
      <c r="C7263" s="567"/>
    </row>
    <row r="7264" spans="1:3" ht="13.5">
      <c r="A7264" s="559" t="s">
        <v>8268</v>
      </c>
      <c r="B7264" s="560">
        <v>41961</v>
      </c>
      <c r="C7264" s="567"/>
    </row>
    <row r="7265" spans="1:3" ht="13.5">
      <c r="A7265" s="559" t="s">
        <v>8269</v>
      </c>
      <c r="B7265" s="560">
        <v>41961</v>
      </c>
      <c r="C7265" s="567"/>
    </row>
    <row r="7266" spans="1:3" ht="13.5">
      <c r="A7266" s="559" t="s">
        <v>8270</v>
      </c>
      <c r="B7266" s="560">
        <v>41961</v>
      </c>
      <c r="C7266" s="567"/>
    </row>
    <row r="7267" spans="1:3" ht="13.5">
      <c r="A7267" s="559" t="s">
        <v>8271</v>
      </c>
      <c r="B7267" s="560">
        <v>41961</v>
      </c>
      <c r="C7267" s="567"/>
    </row>
    <row r="7268" spans="1:3" ht="13.5">
      <c r="A7268" s="559" t="s">
        <v>8272</v>
      </c>
      <c r="B7268" s="560">
        <v>41961</v>
      </c>
      <c r="C7268" s="567"/>
    </row>
    <row r="7269" spans="1:3" ht="13.5">
      <c r="A7269" s="559" t="s">
        <v>8273</v>
      </c>
      <c r="B7269" s="560">
        <v>41961</v>
      </c>
      <c r="C7269" s="567"/>
    </row>
    <row r="7270" spans="1:3" ht="13.5">
      <c r="A7270" s="559" t="s">
        <v>8274</v>
      </c>
      <c r="B7270" s="560">
        <v>41961</v>
      </c>
      <c r="C7270" s="567"/>
    </row>
    <row r="7271" spans="1:3" ht="13.5">
      <c r="A7271" s="559" t="s">
        <v>8275</v>
      </c>
      <c r="B7271" s="560">
        <v>41961</v>
      </c>
      <c r="C7271" s="567"/>
    </row>
    <row r="7272" spans="1:3" ht="13.5">
      <c r="A7272" s="559" t="s">
        <v>8276</v>
      </c>
      <c r="B7272" s="560">
        <v>41961</v>
      </c>
      <c r="C7272" s="567">
        <v>1</v>
      </c>
    </row>
    <row r="7273" spans="1:3" ht="13.5">
      <c r="A7273" s="559" t="s">
        <v>8277</v>
      </c>
      <c r="B7273" s="560">
        <v>41961</v>
      </c>
      <c r="C7273" s="567"/>
    </row>
    <row r="7274" spans="1:3" ht="13.5">
      <c r="A7274" s="559" t="s">
        <v>8278</v>
      </c>
      <c r="B7274" s="560">
        <v>41961</v>
      </c>
      <c r="C7274" s="567"/>
    </row>
    <row r="7275" spans="1:3" ht="13.5">
      <c r="A7275" s="559" t="s">
        <v>8279</v>
      </c>
      <c r="B7275" s="560">
        <v>41961</v>
      </c>
      <c r="C7275" s="567"/>
    </row>
    <row r="7276" spans="1:3" ht="13.5">
      <c r="A7276" s="559" t="s">
        <v>8280</v>
      </c>
      <c r="B7276" s="560">
        <v>41961</v>
      </c>
      <c r="C7276" s="567"/>
    </row>
    <row r="7277" spans="1:3" ht="13.5">
      <c r="A7277" s="559" t="s">
        <v>8281</v>
      </c>
      <c r="B7277" s="560">
        <v>41961</v>
      </c>
      <c r="C7277" s="567"/>
    </row>
    <row r="7278" spans="1:3" ht="13.5">
      <c r="A7278" s="559" t="s">
        <v>8282</v>
      </c>
      <c r="B7278" s="560">
        <v>41961</v>
      </c>
      <c r="C7278" s="567"/>
    </row>
    <row r="7279" spans="1:3" ht="13.5">
      <c r="A7279" s="559" t="s">
        <v>8283</v>
      </c>
      <c r="B7279" s="560">
        <v>41961</v>
      </c>
      <c r="C7279" s="567"/>
    </row>
    <row r="7280" spans="1:3" ht="13.5">
      <c r="A7280" s="559" t="s">
        <v>8284</v>
      </c>
      <c r="B7280" s="560">
        <v>41961</v>
      </c>
      <c r="C7280" s="567"/>
    </row>
    <row r="7281" spans="1:3" ht="13.5">
      <c r="A7281" s="559" t="s">
        <v>8285</v>
      </c>
      <c r="B7281" s="560">
        <v>41961</v>
      </c>
      <c r="C7281" s="567">
        <v>1</v>
      </c>
    </row>
    <row r="7282" spans="1:3" ht="13.5">
      <c r="A7282" s="559" t="s">
        <v>8286</v>
      </c>
      <c r="B7282" s="560">
        <v>41961</v>
      </c>
      <c r="C7282" s="567"/>
    </row>
    <row r="7283" spans="1:3" ht="13.5">
      <c r="A7283" s="559" t="s">
        <v>8287</v>
      </c>
      <c r="B7283" s="560">
        <v>41961</v>
      </c>
      <c r="C7283" s="567"/>
    </row>
    <row r="7284" spans="1:3" ht="13.5">
      <c r="A7284" s="559" t="s">
        <v>8288</v>
      </c>
      <c r="B7284" s="560">
        <v>41961</v>
      </c>
      <c r="C7284" s="567"/>
    </row>
    <row r="7285" spans="1:3" ht="13.5">
      <c r="A7285" s="559" t="s">
        <v>8289</v>
      </c>
      <c r="B7285" s="560">
        <v>41961</v>
      </c>
      <c r="C7285" s="567"/>
    </row>
    <row r="7286" spans="1:3" ht="13.5">
      <c r="A7286" s="559" t="s">
        <v>8290</v>
      </c>
      <c r="B7286" s="560">
        <v>41961</v>
      </c>
      <c r="C7286" s="567"/>
    </row>
    <row r="7287" spans="1:3" ht="13.5">
      <c r="A7287" s="559" t="s">
        <v>8291</v>
      </c>
      <c r="B7287" s="560">
        <v>41961</v>
      </c>
      <c r="C7287" s="567">
        <v>180</v>
      </c>
    </row>
    <row r="7288" spans="1:3" ht="13.5">
      <c r="A7288" s="559" t="s">
        <v>8292</v>
      </c>
      <c r="B7288" s="560">
        <v>41961</v>
      </c>
      <c r="C7288" s="567"/>
    </row>
    <row r="7289" spans="1:3" ht="13.5">
      <c r="A7289" s="559" t="s">
        <v>8293</v>
      </c>
      <c r="B7289" s="560">
        <v>41961</v>
      </c>
      <c r="C7289" s="567"/>
    </row>
    <row r="7290" spans="1:3" ht="13.5">
      <c r="A7290" s="559" t="s">
        <v>8294</v>
      </c>
      <c r="B7290" s="560">
        <v>41961</v>
      </c>
      <c r="C7290" s="567"/>
    </row>
    <row r="7291" spans="1:3" ht="13.5">
      <c r="A7291" s="559" t="s">
        <v>8295</v>
      </c>
      <c r="B7291" s="560">
        <v>41961</v>
      </c>
      <c r="C7291" s="567"/>
    </row>
    <row r="7292" spans="1:3" ht="13.5">
      <c r="A7292" s="559" t="s">
        <v>8296</v>
      </c>
      <c r="B7292" s="560">
        <v>41961</v>
      </c>
      <c r="C7292" s="567"/>
    </row>
    <row r="7293" spans="1:3" ht="13.5">
      <c r="A7293" s="559" t="s">
        <v>8297</v>
      </c>
      <c r="B7293" s="560">
        <v>41961</v>
      </c>
      <c r="C7293" s="567"/>
    </row>
    <row r="7294" spans="1:3" ht="13.5">
      <c r="A7294" s="559" t="s">
        <v>8298</v>
      </c>
      <c r="B7294" s="560">
        <v>41961</v>
      </c>
      <c r="C7294" s="567"/>
    </row>
    <row r="7295" spans="1:3" ht="13.5">
      <c r="A7295" s="559" t="s">
        <v>8299</v>
      </c>
      <c r="B7295" s="560">
        <v>41961</v>
      </c>
      <c r="C7295" s="567"/>
    </row>
    <row r="7296" spans="1:3" ht="13.5">
      <c r="A7296" s="559" t="s">
        <v>8300</v>
      </c>
      <c r="B7296" s="560">
        <v>41961</v>
      </c>
      <c r="C7296" s="567"/>
    </row>
    <row r="7297" spans="1:3" ht="13.5">
      <c r="A7297" s="559" t="s">
        <v>8301</v>
      </c>
      <c r="B7297" s="560">
        <v>41961</v>
      </c>
      <c r="C7297" s="567"/>
    </row>
    <row r="7298" spans="1:3" ht="13.5">
      <c r="A7298" s="559" t="s">
        <v>8302</v>
      </c>
      <c r="B7298" s="560">
        <v>41961</v>
      </c>
      <c r="C7298" s="567">
        <v>180</v>
      </c>
    </row>
    <row r="7299" spans="1:3" ht="13.5">
      <c r="A7299" s="559" t="s">
        <v>8303</v>
      </c>
      <c r="B7299" s="560">
        <v>41961</v>
      </c>
      <c r="C7299" s="567"/>
    </row>
    <row r="7300" spans="1:3" ht="13.5">
      <c r="A7300" s="559" t="s">
        <v>8304</v>
      </c>
      <c r="B7300" s="560">
        <v>41961</v>
      </c>
      <c r="C7300" s="567"/>
    </row>
    <row r="7301" spans="1:3" ht="13.5">
      <c r="A7301" s="559" t="s">
        <v>8305</v>
      </c>
      <c r="B7301" s="560">
        <v>41961</v>
      </c>
      <c r="C7301" s="567"/>
    </row>
    <row r="7302" spans="1:3" ht="13.5">
      <c r="A7302" s="559" t="s">
        <v>8306</v>
      </c>
      <c r="B7302" s="560">
        <v>41961</v>
      </c>
      <c r="C7302" s="567"/>
    </row>
    <row r="7303" spans="1:3" ht="13.5">
      <c r="A7303" s="559" t="s">
        <v>8307</v>
      </c>
      <c r="B7303" s="560">
        <v>41961</v>
      </c>
      <c r="C7303" s="567"/>
    </row>
    <row r="7304" spans="1:3" ht="13.5">
      <c r="A7304" s="559" t="s">
        <v>8308</v>
      </c>
      <c r="B7304" s="560">
        <v>41961</v>
      </c>
      <c r="C7304" s="567"/>
    </row>
    <row r="7305" spans="1:3" ht="13.5">
      <c r="A7305" s="559" t="s">
        <v>8309</v>
      </c>
      <c r="B7305" s="560">
        <v>41961</v>
      </c>
      <c r="C7305" s="567"/>
    </row>
    <row r="7306" spans="1:3" ht="13.5">
      <c r="A7306" s="559" t="s">
        <v>8310</v>
      </c>
      <c r="B7306" s="560">
        <v>41961</v>
      </c>
      <c r="C7306" s="567"/>
    </row>
    <row r="7307" spans="1:3" ht="13.5">
      <c r="A7307" s="559" t="s">
        <v>8311</v>
      </c>
      <c r="B7307" s="560">
        <v>41961</v>
      </c>
      <c r="C7307" s="567"/>
    </row>
    <row r="7308" spans="1:3" ht="13.5">
      <c r="A7308" s="559" t="s">
        <v>8312</v>
      </c>
      <c r="B7308" s="560">
        <v>41961</v>
      </c>
      <c r="C7308" s="567"/>
    </row>
    <row r="7309" spans="1:3" ht="13.5">
      <c r="A7309" s="559" t="s">
        <v>10018</v>
      </c>
      <c r="B7309" s="560">
        <v>41975</v>
      </c>
      <c r="C7309" s="567">
        <v>5</v>
      </c>
    </row>
    <row r="7310" spans="1:3" ht="13.5">
      <c r="A7310" s="559" t="s">
        <v>10019</v>
      </c>
      <c r="B7310" s="560">
        <v>41975</v>
      </c>
      <c r="C7310" s="567"/>
    </row>
    <row r="7311" spans="1:3" ht="13.5">
      <c r="A7311" s="559" t="s">
        <v>10020</v>
      </c>
      <c r="B7311" s="560">
        <v>41975</v>
      </c>
      <c r="C7311" s="567"/>
    </row>
    <row r="7312" spans="1:3" ht="13.5">
      <c r="A7312" s="559" t="s">
        <v>10021</v>
      </c>
      <c r="B7312" s="560">
        <v>41975</v>
      </c>
      <c r="C7312" s="567"/>
    </row>
    <row r="7313" spans="1:3" ht="13.5">
      <c r="A7313" s="559" t="s">
        <v>10022</v>
      </c>
      <c r="B7313" s="560">
        <v>41975</v>
      </c>
      <c r="C7313" s="567"/>
    </row>
    <row r="7314" spans="1:3" ht="13.5">
      <c r="A7314" s="559" t="s">
        <v>10023</v>
      </c>
      <c r="B7314" s="560">
        <v>41975</v>
      </c>
      <c r="C7314" s="567"/>
    </row>
    <row r="7315" spans="1:3" ht="13.5">
      <c r="A7315" s="559" t="s">
        <v>10024</v>
      </c>
      <c r="B7315" s="560">
        <v>41975</v>
      </c>
      <c r="C7315" s="567"/>
    </row>
    <row r="7316" spans="1:3" ht="13.5">
      <c r="A7316" s="559" t="s">
        <v>10025</v>
      </c>
      <c r="B7316" s="560">
        <v>41975</v>
      </c>
      <c r="C7316" s="567"/>
    </row>
    <row r="7317" spans="1:3" ht="13.5">
      <c r="A7317" s="559" t="s">
        <v>10026</v>
      </c>
      <c r="B7317" s="560">
        <v>41975</v>
      </c>
      <c r="C7317" s="567"/>
    </row>
    <row r="7318" spans="1:3" ht="13.5">
      <c r="A7318" s="559" t="s">
        <v>10027</v>
      </c>
      <c r="B7318" s="560">
        <v>41975</v>
      </c>
      <c r="C7318" s="567"/>
    </row>
    <row r="7319" spans="1:3" ht="13.5">
      <c r="A7319" s="559" t="s">
        <v>10028</v>
      </c>
      <c r="B7319" s="560">
        <v>41975</v>
      </c>
      <c r="C7319" s="567"/>
    </row>
    <row r="7320" spans="1:3" ht="13.5">
      <c r="A7320" s="559" t="s">
        <v>10029</v>
      </c>
      <c r="B7320" s="560">
        <v>41975</v>
      </c>
      <c r="C7320" s="567">
        <v>5</v>
      </c>
    </row>
    <row r="7321" spans="1:3" ht="13.5">
      <c r="A7321" s="559" t="s">
        <v>10030</v>
      </c>
      <c r="B7321" s="560">
        <v>41975</v>
      </c>
      <c r="C7321" s="567"/>
    </row>
    <row r="7322" spans="1:3" ht="13.5">
      <c r="A7322" s="559" t="s">
        <v>10031</v>
      </c>
      <c r="B7322" s="560">
        <v>41975</v>
      </c>
      <c r="C7322" s="567"/>
    </row>
    <row r="7323" spans="1:3" ht="13.5">
      <c r="A7323" s="559" t="s">
        <v>10032</v>
      </c>
      <c r="B7323" s="560">
        <v>41975</v>
      </c>
      <c r="C7323" s="567"/>
    </row>
    <row r="7324" spans="1:3" ht="13.5">
      <c r="A7324" s="559" t="s">
        <v>10033</v>
      </c>
      <c r="B7324" s="560">
        <v>41975</v>
      </c>
      <c r="C7324" s="567"/>
    </row>
    <row r="7325" spans="1:3" ht="13.5">
      <c r="A7325" s="559" t="s">
        <v>10034</v>
      </c>
      <c r="B7325" s="560">
        <v>41975</v>
      </c>
      <c r="C7325" s="567"/>
    </row>
    <row r="7326" spans="1:3" ht="13.5">
      <c r="A7326" s="559" t="s">
        <v>10035</v>
      </c>
      <c r="B7326" s="560">
        <v>41975</v>
      </c>
      <c r="C7326" s="567"/>
    </row>
    <row r="7327" spans="1:3" ht="13.5">
      <c r="A7327" s="559" t="s">
        <v>10036</v>
      </c>
      <c r="B7327" s="560">
        <v>41975</v>
      </c>
      <c r="C7327" s="567"/>
    </row>
    <row r="7328" spans="1:3" ht="13.5">
      <c r="A7328" s="559" t="s">
        <v>10037</v>
      </c>
      <c r="B7328" s="560">
        <v>41975</v>
      </c>
      <c r="C7328" s="567"/>
    </row>
    <row r="7329" spans="1:3" ht="13.5">
      <c r="A7329" s="559" t="s">
        <v>10038</v>
      </c>
      <c r="B7329" s="560">
        <v>41975</v>
      </c>
      <c r="C7329" s="567"/>
    </row>
    <row r="7330" spans="1:3" ht="13.5">
      <c r="A7330" s="559" t="s">
        <v>10039</v>
      </c>
      <c r="B7330" s="560">
        <v>41975</v>
      </c>
      <c r="C7330" s="567"/>
    </row>
    <row r="7331" spans="1:3" ht="13.5">
      <c r="A7331" s="559" t="s">
        <v>10040</v>
      </c>
      <c r="B7331" s="560">
        <v>41975</v>
      </c>
      <c r="C7331" s="567"/>
    </row>
    <row r="7332" spans="1:3" ht="13.5">
      <c r="A7332" s="559" t="s">
        <v>10041</v>
      </c>
      <c r="B7332" s="560">
        <v>41975</v>
      </c>
      <c r="C7332" s="567"/>
    </row>
    <row r="7333" spans="1:3" ht="13.5">
      <c r="A7333" s="559" t="s">
        <v>10042</v>
      </c>
      <c r="B7333" s="560">
        <v>41975</v>
      </c>
      <c r="C7333" s="567">
        <v>50</v>
      </c>
    </row>
    <row r="7334" spans="1:3" ht="13.5">
      <c r="A7334" s="559" t="s">
        <v>10043</v>
      </c>
      <c r="B7334" s="560">
        <v>41975</v>
      </c>
      <c r="C7334" s="567">
        <v>30</v>
      </c>
    </row>
    <row r="7335" spans="1:3" ht="13.5">
      <c r="A7335" s="559" t="s">
        <v>10044</v>
      </c>
      <c r="B7335" s="560">
        <v>41975</v>
      </c>
      <c r="C7335" s="567"/>
    </row>
    <row r="7336" spans="1:3" ht="13.5">
      <c r="A7336" s="559" t="s">
        <v>10045</v>
      </c>
      <c r="B7336" s="560">
        <v>41975</v>
      </c>
      <c r="C7336" s="567"/>
    </row>
    <row r="7337" spans="1:3" ht="13.5">
      <c r="A7337" s="559" t="s">
        <v>10046</v>
      </c>
      <c r="B7337" s="560">
        <v>41975</v>
      </c>
      <c r="C7337" s="567"/>
    </row>
    <row r="7338" spans="1:3" ht="13.5">
      <c r="A7338" s="559" t="s">
        <v>10047</v>
      </c>
      <c r="B7338" s="560">
        <v>41975</v>
      </c>
      <c r="C7338" s="567"/>
    </row>
    <row r="7339" spans="1:3" ht="13.5">
      <c r="A7339" s="559" t="s">
        <v>10048</v>
      </c>
      <c r="B7339" s="560">
        <v>41975</v>
      </c>
      <c r="C7339" s="567"/>
    </row>
    <row r="7340" spans="1:3" ht="13.5">
      <c r="A7340" s="559" t="s">
        <v>10049</v>
      </c>
      <c r="B7340" s="560">
        <v>41975</v>
      </c>
      <c r="C7340" s="567"/>
    </row>
    <row r="7341" spans="1:3" ht="13.5">
      <c r="A7341" s="559" t="s">
        <v>10050</v>
      </c>
      <c r="B7341" s="560">
        <v>41975</v>
      </c>
      <c r="C7341" s="567"/>
    </row>
    <row r="7342" spans="1:3" ht="13.5">
      <c r="A7342" s="559" t="s">
        <v>10051</v>
      </c>
      <c r="B7342" s="560">
        <v>41975</v>
      </c>
      <c r="C7342" s="567"/>
    </row>
    <row r="7343" spans="1:3" ht="13.5">
      <c r="A7343" s="559" t="s">
        <v>10052</v>
      </c>
      <c r="B7343" s="560">
        <v>41975</v>
      </c>
      <c r="C7343" s="567"/>
    </row>
    <row r="7344" spans="1:3" ht="13.5">
      <c r="A7344" s="559" t="s">
        <v>10053</v>
      </c>
      <c r="B7344" s="560">
        <v>41975</v>
      </c>
      <c r="C7344" s="567">
        <v>50</v>
      </c>
    </row>
    <row r="7345" spans="1:3" ht="13.5">
      <c r="A7345" s="559" t="s">
        <v>10054</v>
      </c>
      <c r="B7345" s="560">
        <v>41975</v>
      </c>
      <c r="C7345" s="567"/>
    </row>
    <row r="7346" spans="1:3" ht="13.5">
      <c r="A7346" s="559" t="s">
        <v>10055</v>
      </c>
      <c r="B7346" s="560">
        <v>41975</v>
      </c>
      <c r="C7346" s="567"/>
    </row>
    <row r="7347" spans="1:3" ht="13.5">
      <c r="A7347" s="559" t="s">
        <v>10056</v>
      </c>
      <c r="B7347" s="560">
        <v>41975</v>
      </c>
      <c r="C7347" s="567"/>
    </row>
    <row r="7348" spans="1:3" ht="13.5">
      <c r="A7348" s="559" t="s">
        <v>10057</v>
      </c>
      <c r="B7348" s="560">
        <v>41975</v>
      </c>
      <c r="C7348" s="567"/>
    </row>
    <row r="7349" spans="1:3" ht="13.5">
      <c r="A7349" s="559" t="s">
        <v>10058</v>
      </c>
      <c r="B7349" s="560">
        <v>41975</v>
      </c>
      <c r="C7349" s="567"/>
    </row>
    <row r="7350" spans="1:3" ht="13.5">
      <c r="A7350" s="559" t="s">
        <v>10059</v>
      </c>
      <c r="B7350" s="560">
        <v>41975</v>
      </c>
      <c r="C7350" s="567"/>
    </row>
    <row r="7351" spans="1:3" ht="13.5">
      <c r="A7351" s="559" t="s">
        <v>10060</v>
      </c>
      <c r="B7351" s="560">
        <v>41975</v>
      </c>
      <c r="C7351" s="567"/>
    </row>
    <row r="7352" spans="1:3" ht="13.5">
      <c r="A7352" s="559" t="s">
        <v>10061</v>
      </c>
      <c r="B7352" s="560">
        <v>41975</v>
      </c>
      <c r="C7352" s="567"/>
    </row>
    <row r="7353" spans="1:3" ht="13.5">
      <c r="A7353" s="559" t="s">
        <v>10062</v>
      </c>
      <c r="B7353" s="560">
        <v>41975</v>
      </c>
      <c r="C7353" s="567"/>
    </row>
    <row r="7354" spans="1:3" ht="13.5">
      <c r="A7354" s="559" t="s">
        <v>10063</v>
      </c>
      <c r="B7354" s="560">
        <v>41975</v>
      </c>
      <c r="C7354" s="567"/>
    </row>
    <row r="7355" spans="1:3" ht="13.5">
      <c r="A7355" s="559" t="s">
        <v>10064</v>
      </c>
      <c r="B7355" s="560">
        <v>41975</v>
      </c>
      <c r="C7355" s="567">
        <v>50</v>
      </c>
    </row>
    <row r="7356" spans="1:3" ht="13.5">
      <c r="A7356" s="559" t="s">
        <v>10065</v>
      </c>
      <c r="B7356" s="560">
        <v>41975</v>
      </c>
      <c r="C7356" s="567"/>
    </row>
    <row r="7357" spans="1:3" ht="13.5">
      <c r="A7357" s="559" t="s">
        <v>10066</v>
      </c>
      <c r="B7357" s="560">
        <v>41975</v>
      </c>
      <c r="C7357" s="567"/>
    </row>
    <row r="7358" spans="1:3" ht="13.5">
      <c r="A7358" s="559" t="s">
        <v>10067</v>
      </c>
      <c r="B7358" s="560">
        <v>41975</v>
      </c>
      <c r="C7358" s="567"/>
    </row>
    <row r="7359" spans="1:3" ht="13.5">
      <c r="A7359" s="559" t="s">
        <v>10068</v>
      </c>
      <c r="B7359" s="560">
        <v>41975</v>
      </c>
      <c r="C7359" s="567"/>
    </row>
    <row r="7360" spans="1:3" ht="13.5">
      <c r="A7360" s="559" t="s">
        <v>10069</v>
      </c>
      <c r="B7360" s="560">
        <v>41975</v>
      </c>
      <c r="C7360" s="567"/>
    </row>
    <row r="7361" spans="1:3" ht="13.5">
      <c r="A7361" s="559" t="s">
        <v>10070</v>
      </c>
      <c r="B7361" s="560">
        <v>41975</v>
      </c>
      <c r="C7361" s="567"/>
    </row>
    <row r="7362" spans="1:3" ht="13.5">
      <c r="A7362" s="559" t="s">
        <v>10071</v>
      </c>
      <c r="B7362" s="560">
        <v>41975</v>
      </c>
      <c r="C7362" s="567"/>
    </row>
    <row r="7363" spans="1:3" ht="13.5">
      <c r="A7363" s="559" t="s">
        <v>10072</v>
      </c>
      <c r="B7363" s="560">
        <v>41975</v>
      </c>
      <c r="C7363" s="567"/>
    </row>
    <row r="7364" spans="1:3" ht="13.5">
      <c r="A7364" s="559" t="s">
        <v>10073</v>
      </c>
      <c r="B7364" s="560">
        <v>41975</v>
      </c>
      <c r="C7364" s="567"/>
    </row>
    <row r="7365" spans="1:3" ht="13.5">
      <c r="A7365" s="559" t="s">
        <v>10074</v>
      </c>
      <c r="B7365" s="560">
        <v>41975</v>
      </c>
      <c r="C7365" s="567"/>
    </row>
    <row r="7366" spans="1:3" ht="13.5">
      <c r="A7366" s="559" t="s">
        <v>10075</v>
      </c>
      <c r="B7366" s="560">
        <v>41975</v>
      </c>
      <c r="C7366" s="567"/>
    </row>
    <row r="7367" spans="1:3" ht="13.5">
      <c r="A7367" s="559" t="s">
        <v>10076</v>
      </c>
      <c r="B7367" s="560">
        <v>41975</v>
      </c>
      <c r="C7367" s="567">
        <v>20</v>
      </c>
    </row>
    <row r="7368" spans="1:3" ht="13.5">
      <c r="A7368" s="559" t="s">
        <v>10077</v>
      </c>
      <c r="B7368" s="560">
        <v>41975</v>
      </c>
      <c r="C7368" s="567"/>
    </row>
    <row r="7369" spans="1:3" ht="13.5">
      <c r="A7369" s="559" t="s">
        <v>10078</v>
      </c>
      <c r="B7369" s="560">
        <v>41975</v>
      </c>
      <c r="C7369" s="567"/>
    </row>
    <row r="7370" spans="1:3" ht="13.5">
      <c r="A7370" s="559" t="s">
        <v>10079</v>
      </c>
      <c r="B7370" s="560">
        <v>41975</v>
      </c>
      <c r="C7370" s="567"/>
    </row>
    <row r="7371" spans="1:3" ht="13.5">
      <c r="A7371" s="559" t="s">
        <v>10080</v>
      </c>
      <c r="B7371" s="560">
        <v>41975</v>
      </c>
      <c r="C7371" s="567"/>
    </row>
    <row r="7372" spans="1:3" ht="13.5">
      <c r="A7372" s="559" t="s">
        <v>10081</v>
      </c>
      <c r="B7372" s="560">
        <v>41975</v>
      </c>
      <c r="C7372" s="567"/>
    </row>
    <row r="7373" spans="1:3" ht="13.5">
      <c r="A7373" s="559" t="s">
        <v>10082</v>
      </c>
      <c r="B7373" s="560">
        <v>41975</v>
      </c>
      <c r="C7373" s="567"/>
    </row>
    <row r="7374" spans="1:3" ht="13.5">
      <c r="A7374" s="559" t="s">
        <v>10083</v>
      </c>
      <c r="B7374" s="560">
        <v>41975</v>
      </c>
      <c r="C7374" s="567"/>
    </row>
    <row r="7375" spans="1:3" ht="13.5">
      <c r="A7375" s="559" t="s">
        <v>10084</v>
      </c>
      <c r="B7375" s="560">
        <v>41975</v>
      </c>
      <c r="C7375" s="567"/>
    </row>
    <row r="7376" spans="1:3" ht="13.5">
      <c r="A7376" s="559" t="s">
        <v>10085</v>
      </c>
      <c r="B7376" s="560">
        <v>41975</v>
      </c>
      <c r="C7376" s="567"/>
    </row>
    <row r="7377" spans="1:3" ht="13.5">
      <c r="A7377" s="559" t="s">
        <v>10086</v>
      </c>
      <c r="B7377" s="560">
        <v>41975</v>
      </c>
      <c r="C7377" s="567">
        <v>30</v>
      </c>
    </row>
    <row r="7378" spans="1:3" ht="13.5">
      <c r="A7378" s="559" t="s">
        <v>10087</v>
      </c>
      <c r="B7378" s="560">
        <v>41975</v>
      </c>
      <c r="C7378" s="567">
        <v>10</v>
      </c>
    </row>
    <row r="7379" spans="1:3" ht="13.5">
      <c r="A7379" s="559" t="s">
        <v>10088</v>
      </c>
      <c r="B7379" s="560">
        <v>41975</v>
      </c>
      <c r="C7379" s="567"/>
    </row>
    <row r="7380" spans="1:3" ht="13.5">
      <c r="A7380" s="559" t="s">
        <v>10089</v>
      </c>
      <c r="B7380" s="560">
        <v>41975</v>
      </c>
      <c r="C7380" s="567"/>
    </row>
    <row r="7381" spans="1:3" ht="13.5">
      <c r="A7381" s="559" t="s">
        <v>10090</v>
      </c>
      <c r="B7381" s="560">
        <v>41975</v>
      </c>
      <c r="C7381" s="567"/>
    </row>
    <row r="7382" spans="1:3" ht="13.5">
      <c r="A7382" s="559" t="s">
        <v>10091</v>
      </c>
      <c r="B7382" s="560">
        <v>41975</v>
      </c>
      <c r="C7382" s="567"/>
    </row>
    <row r="7383" spans="1:3" ht="13.5">
      <c r="A7383" s="559" t="s">
        <v>10092</v>
      </c>
      <c r="B7383" s="560">
        <v>41975</v>
      </c>
      <c r="C7383" s="567"/>
    </row>
    <row r="7384" spans="1:3" ht="13.5">
      <c r="A7384" s="559" t="s">
        <v>10093</v>
      </c>
      <c r="B7384" s="560">
        <v>41975</v>
      </c>
      <c r="C7384" s="567"/>
    </row>
    <row r="7385" spans="1:3" ht="13.5">
      <c r="A7385" s="559" t="s">
        <v>10094</v>
      </c>
      <c r="B7385" s="560">
        <v>41975</v>
      </c>
      <c r="C7385" s="567"/>
    </row>
    <row r="7386" spans="1:3" ht="13.5">
      <c r="A7386" s="559" t="s">
        <v>10095</v>
      </c>
      <c r="B7386" s="560">
        <v>41975</v>
      </c>
      <c r="C7386" s="567">
        <v>15</v>
      </c>
    </row>
    <row r="7387" spans="1:3" ht="13.5">
      <c r="A7387" s="559" t="s">
        <v>10096</v>
      </c>
      <c r="B7387" s="560">
        <v>41975</v>
      </c>
      <c r="C7387" s="567"/>
    </row>
    <row r="7388" spans="1:3" ht="13.5">
      <c r="A7388" s="559" t="s">
        <v>10097</v>
      </c>
      <c r="B7388" s="560">
        <v>41975</v>
      </c>
      <c r="C7388" s="567"/>
    </row>
    <row r="7389" spans="1:3" ht="13.5">
      <c r="A7389" s="559" t="s">
        <v>10098</v>
      </c>
      <c r="B7389" s="560">
        <v>41975</v>
      </c>
      <c r="C7389" s="567"/>
    </row>
    <row r="7390" spans="1:3" ht="13.5">
      <c r="A7390" s="559" t="s">
        <v>10099</v>
      </c>
      <c r="B7390" s="560">
        <v>41975</v>
      </c>
      <c r="C7390" s="567"/>
    </row>
    <row r="7391" spans="1:3" ht="13.5">
      <c r="A7391" s="559" t="s">
        <v>10100</v>
      </c>
      <c r="B7391" s="560">
        <v>41975</v>
      </c>
      <c r="C7391" s="567"/>
    </row>
    <row r="7392" spans="1:3" ht="13.5">
      <c r="A7392" s="559" t="s">
        <v>10101</v>
      </c>
      <c r="B7392" s="560">
        <v>41975</v>
      </c>
      <c r="C7392" s="567"/>
    </row>
    <row r="7393" spans="1:3" ht="13.5">
      <c r="A7393" s="559" t="s">
        <v>10102</v>
      </c>
      <c r="B7393" s="560">
        <v>41975</v>
      </c>
      <c r="C7393" s="567"/>
    </row>
    <row r="7394" spans="1:3" ht="13.5">
      <c r="A7394" s="559" t="s">
        <v>10103</v>
      </c>
      <c r="B7394" s="560">
        <v>41975</v>
      </c>
      <c r="C7394" s="567"/>
    </row>
    <row r="7395" spans="1:3" ht="13.5">
      <c r="A7395" s="559" t="s">
        <v>10104</v>
      </c>
      <c r="B7395" s="560">
        <v>41975</v>
      </c>
      <c r="C7395" s="567"/>
    </row>
    <row r="7396" spans="1:3" ht="13.5">
      <c r="A7396" s="559" t="s">
        <v>10105</v>
      </c>
      <c r="B7396" s="560">
        <v>41975</v>
      </c>
      <c r="C7396" s="567"/>
    </row>
    <row r="7397" spans="1:3" ht="13.5">
      <c r="A7397" s="559" t="s">
        <v>10106</v>
      </c>
      <c r="B7397" s="560">
        <v>41975</v>
      </c>
      <c r="C7397" s="567"/>
    </row>
    <row r="7398" spans="1:3" ht="13.5">
      <c r="A7398" s="559" t="s">
        <v>10107</v>
      </c>
      <c r="B7398" s="560">
        <v>41975</v>
      </c>
      <c r="C7398" s="567"/>
    </row>
    <row r="7399" spans="1:3" ht="13.5">
      <c r="A7399" s="559" t="s">
        <v>10108</v>
      </c>
      <c r="B7399" s="560">
        <v>41975</v>
      </c>
      <c r="C7399" s="567">
        <v>4</v>
      </c>
    </row>
    <row r="7400" spans="1:3" ht="13.5">
      <c r="A7400" s="559" t="s">
        <v>10109</v>
      </c>
      <c r="B7400" s="560">
        <v>41975</v>
      </c>
      <c r="C7400" s="567">
        <v>3</v>
      </c>
    </row>
    <row r="7401" spans="1:3" ht="13.5">
      <c r="A7401" s="559" t="s">
        <v>10110</v>
      </c>
      <c r="B7401" s="560">
        <v>41975</v>
      </c>
      <c r="C7401" s="567"/>
    </row>
    <row r="7402" spans="1:3" ht="13.5">
      <c r="A7402" s="559" t="s">
        <v>10111</v>
      </c>
      <c r="B7402" s="560">
        <v>41975</v>
      </c>
      <c r="C7402" s="567"/>
    </row>
    <row r="7403" spans="1:3" ht="13.5">
      <c r="A7403" s="559" t="s">
        <v>10112</v>
      </c>
      <c r="B7403" s="560">
        <v>41975</v>
      </c>
      <c r="C7403" s="567"/>
    </row>
    <row r="7404" spans="1:3" ht="13.5">
      <c r="A7404" s="559" t="s">
        <v>10113</v>
      </c>
      <c r="B7404" s="560">
        <v>41975</v>
      </c>
      <c r="C7404" s="567"/>
    </row>
    <row r="7405" spans="1:3" ht="13.5">
      <c r="A7405" s="559" t="s">
        <v>10114</v>
      </c>
      <c r="B7405" s="560">
        <v>41975</v>
      </c>
      <c r="C7405" s="567"/>
    </row>
    <row r="7406" spans="1:3" ht="13.5">
      <c r="A7406" s="559" t="s">
        <v>10115</v>
      </c>
      <c r="B7406" s="560">
        <v>41975</v>
      </c>
      <c r="C7406" s="567"/>
    </row>
    <row r="7407" spans="1:3" ht="13.5">
      <c r="A7407" s="559" t="s">
        <v>10116</v>
      </c>
      <c r="B7407" s="560">
        <v>41975</v>
      </c>
      <c r="C7407" s="567"/>
    </row>
    <row r="7408" spans="1:3" ht="13.5">
      <c r="A7408" s="559" t="s">
        <v>10117</v>
      </c>
      <c r="B7408" s="560">
        <v>41975</v>
      </c>
      <c r="C7408" s="567"/>
    </row>
    <row r="7409" spans="1:3" ht="13.5">
      <c r="A7409" s="559" t="s">
        <v>10118</v>
      </c>
      <c r="B7409" s="560">
        <v>41975</v>
      </c>
      <c r="C7409" s="567"/>
    </row>
    <row r="7410" spans="1:3" ht="13.5">
      <c r="A7410" s="559" t="s">
        <v>10119</v>
      </c>
      <c r="B7410" s="560">
        <v>41975</v>
      </c>
      <c r="C7410" s="567">
        <v>4</v>
      </c>
    </row>
    <row r="7411" spans="1:3" ht="13.5">
      <c r="A7411" s="559" t="s">
        <v>10120</v>
      </c>
      <c r="B7411" s="560">
        <v>41975</v>
      </c>
      <c r="C7411" s="567">
        <v>3</v>
      </c>
    </row>
    <row r="7412" spans="1:3" ht="13.5">
      <c r="A7412" s="559" t="s">
        <v>10121</v>
      </c>
      <c r="B7412" s="560">
        <v>41975</v>
      </c>
      <c r="C7412" s="567"/>
    </row>
    <row r="7413" spans="1:3" ht="13.5">
      <c r="A7413" s="559" t="s">
        <v>10122</v>
      </c>
      <c r="B7413" s="560">
        <v>41975</v>
      </c>
      <c r="C7413" s="567"/>
    </row>
    <row r="7414" spans="1:3" ht="13.5">
      <c r="A7414" s="559" t="s">
        <v>10123</v>
      </c>
      <c r="B7414" s="560">
        <v>41975</v>
      </c>
      <c r="C7414" s="567"/>
    </row>
    <row r="7415" spans="1:3" ht="13.5">
      <c r="A7415" s="559" t="s">
        <v>10124</v>
      </c>
      <c r="B7415" s="560">
        <v>41975</v>
      </c>
      <c r="C7415" s="567"/>
    </row>
    <row r="7416" spans="1:3" ht="13.5">
      <c r="A7416" s="559" t="s">
        <v>10125</v>
      </c>
      <c r="B7416" s="560">
        <v>41975</v>
      </c>
      <c r="C7416" s="567"/>
    </row>
    <row r="7417" spans="1:3" ht="13.5">
      <c r="A7417" s="559" t="s">
        <v>10126</v>
      </c>
      <c r="B7417" s="560">
        <v>41975</v>
      </c>
      <c r="C7417" s="567"/>
    </row>
    <row r="7418" spans="1:3" ht="13.5">
      <c r="A7418" s="559" t="s">
        <v>10127</v>
      </c>
      <c r="B7418" s="560">
        <v>41975</v>
      </c>
      <c r="C7418" s="567"/>
    </row>
    <row r="7419" spans="1:3" ht="13.5">
      <c r="A7419" s="559" t="s">
        <v>10128</v>
      </c>
      <c r="B7419" s="560">
        <v>41975</v>
      </c>
      <c r="C7419" s="567">
        <v>15</v>
      </c>
    </row>
    <row r="7420" spans="1:3" ht="13.5">
      <c r="A7420" s="559" t="s">
        <v>10129</v>
      </c>
      <c r="B7420" s="560">
        <v>41975</v>
      </c>
      <c r="C7420" s="567"/>
    </row>
    <row r="7421" spans="1:3" ht="13.5">
      <c r="A7421" s="559" t="s">
        <v>10130</v>
      </c>
      <c r="B7421" s="560">
        <v>41975</v>
      </c>
      <c r="C7421" s="567"/>
    </row>
    <row r="7422" spans="1:3" ht="13.5">
      <c r="A7422" s="559" t="s">
        <v>10131</v>
      </c>
      <c r="B7422" s="560">
        <v>41975</v>
      </c>
      <c r="C7422" s="567"/>
    </row>
    <row r="7423" spans="1:3" ht="13.5">
      <c r="A7423" s="559" t="s">
        <v>10132</v>
      </c>
      <c r="B7423" s="560">
        <v>41975</v>
      </c>
      <c r="C7423" s="567"/>
    </row>
    <row r="7424" spans="1:3" ht="13.5">
      <c r="A7424" s="559" t="s">
        <v>10133</v>
      </c>
      <c r="B7424" s="560">
        <v>41975</v>
      </c>
      <c r="C7424" s="567"/>
    </row>
    <row r="7425" spans="1:3" ht="13.5">
      <c r="A7425" s="559" t="s">
        <v>10134</v>
      </c>
      <c r="B7425" s="560">
        <v>41975</v>
      </c>
      <c r="C7425" s="567"/>
    </row>
    <row r="7426" spans="1:3" ht="13.5">
      <c r="A7426" s="559" t="s">
        <v>10135</v>
      </c>
      <c r="B7426" s="560">
        <v>41975</v>
      </c>
      <c r="C7426" s="567"/>
    </row>
    <row r="7427" spans="1:3" ht="13.5">
      <c r="A7427" s="559" t="s">
        <v>10136</v>
      </c>
      <c r="B7427" s="560">
        <v>41975</v>
      </c>
      <c r="C7427" s="567"/>
    </row>
    <row r="7428" spans="1:3" ht="13.5">
      <c r="A7428" s="559" t="s">
        <v>10137</v>
      </c>
      <c r="B7428" s="560">
        <v>41975</v>
      </c>
      <c r="C7428" s="567"/>
    </row>
    <row r="7429" spans="1:3" ht="13.5">
      <c r="A7429" s="559" t="s">
        <v>10138</v>
      </c>
      <c r="B7429" s="560">
        <v>41975</v>
      </c>
      <c r="C7429" s="567"/>
    </row>
    <row r="7430" spans="1:3" ht="13.5">
      <c r="A7430" s="559" t="s">
        <v>10139</v>
      </c>
      <c r="B7430" s="560">
        <v>41975</v>
      </c>
      <c r="C7430" s="567">
        <v>5</v>
      </c>
    </row>
    <row r="7431" spans="1:3" ht="13.5">
      <c r="A7431" s="559" t="s">
        <v>10140</v>
      </c>
      <c r="B7431" s="560">
        <v>41975</v>
      </c>
      <c r="C7431" s="567"/>
    </row>
    <row r="7432" spans="1:3" ht="13.5">
      <c r="A7432" s="559" t="s">
        <v>10141</v>
      </c>
      <c r="B7432" s="560">
        <v>41975</v>
      </c>
      <c r="C7432" s="567"/>
    </row>
    <row r="7433" spans="1:3" ht="13.5">
      <c r="A7433" s="559" t="s">
        <v>10142</v>
      </c>
      <c r="B7433" s="560">
        <v>41975</v>
      </c>
      <c r="C7433" s="567"/>
    </row>
    <row r="7434" spans="1:3" ht="13.5">
      <c r="A7434" s="559" t="s">
        <v>10143</v>
      </c>
      <c r="B7434" s="560">
        <v>41975</v>
      </c>
      <c r="C7434" s="567"/>
    </row>
    <row r="7435" spans="1:3" ht="13.5">
      <c r="A7435" s="559" t="s">
        <v>10144</v>
      </c>
      <c r="B7435" s="560">
        <v>41975</v>
      </c>
      <c r="C7435" s="567"/>
    </row>
    <row r="7436" spans="1:3" ht="13.5">
      <c r="A7436" s="559" t="s">
        <v>10145</v>
      </c>
      <c r="B7436" s="560">
        <v>41975</v>
      </c>
      <c r="C7436" s="567"/>
    </row>
    <row r="7437" spans="1:3" ht="13.5">
      <c r="A7437" s="559" t="s">
        <v>10146</v>
      </c>
      <c r="B7437" s="560">
        <v>41975</v>
      </c>
      <c r="C7437" s="567"/>
    </row>
    <row r="7438" spans="1:3" ht="13.5">
      <c r="A7438" s="559" t="s">
        <v>10147</v>
      </c>
      <c r="B7438" s="560">
        <v>41975</v>
      </c>
      <c r="C7438" s="567"/>
    </row>
    <row r="7439" spans="1:3" ht="13.5">
      <c r="A7439" s="559" t="s">
        <v>10148</v>
      </c>
      <c r="B7439" s="560">
        <v>41975</v>
      </c>
      <c r="C7439" s="567"/>
    </row>
    <row r="7440" spans="1:3" ht="13.5">
      <c r="A7440" s="559" t="s">
        <v>10149</v>
      </c>
      <c r="B7440" s="560">
        <v>41975</v>
      </c>
      <c r="C7440" s="567"/>
    </row>
    <row r="7441" spans="1:3" ht="13.5">
      <c r="A7441" s="559" t="s">
        <v>10150</v>
      </c>
      <c r="B7441" s="560">
        <v>41975</v>
      </c>
      <c r="C7441" s="567">
        <v>5</v>
      </c>
    </row>
    <row r="7442" spans="1:3" ht="13.5">
      <c r="A7442" s="559" t="s">
        <v>10151</v>
      </c>
      <c r="B7442" s="560">
        <v>41975</v>
      </c>
      <c r="C7442" s="567"/>
    </row>
    <row r="7443" spans="1:3" ht="13.5">
      <c r="A7443" s="559" t="s">
        <v>10152</v>
      </c>
      <c r="B7443" s="560">
        <v>41975</v>
      </c>
      <c r="C7443" s="567"/>
    </row>
    <row r="7444" spans="1:3" ht="13.5">
      <c r="A7444" s="559" t="s">
        <v>10153</v>
      </c>
      <c r="B7444" s="560">
        <v>41975</v>
      </c>
      <c r="C7444" s="567"/>
    </row>
    <row r="7445" spans="1:3" ht="13.5">
      <c r="A7445" s="559" t="s">
        <v>10154</v>
      </c>
      <c r="B7445" s="560">
        <v>41975</v>
      </c>
      <c r="C7445" s="567"/>
    </row>
    <row r="7446" spans="1:3" ht="13.5">
      <c r="A7446" s="559" t="s">
        <v>10155</v>
      </c>
      <c r="B7446" s="560">
        <v>41975</v>
      </c>
      <c r="C7446" s="567"/>
    </row>
    <row r="7447" spans="1:3" ht="13.5">
      <c r="A7447" s="559" t="s">
        <v>10156</v>
      </c>
      <c r="B7447" s="560">
        <v>41975</v>
      </c>
      <c r="C7447" s="567"/>
    </row>
    <row r="7448" spans="1:3" ht="13.5">
      <c r="A7448" s="559" t="s">
        <v>10157</v>
      </c>
      <c r="B7448" s="560">
        <v>41975</v>
      </c>
      <c r="C7448" s="567"/>
    </row>
    <row r="7449" spans="1:3" ht="13.5">
      <c r="A7449" s="559" t="s">
        <v>10158</v>
      </c>
      <c r="B7449" s="560">
        <v>41975</v>
      </c>
      <c r="C7449" s="567"/>
    </row>
    <row r="7450" spans="1:3" ht="13.5">
      <c r="A7450" s="559" t="s">
        <v>10159</v>
      </c>
      <c r="B7450" s="560">
        <v>41975</v>
      </c>
      <c r="C7450" s="567"/>
    </row>
    <row r="7451" spans="1:3" ht="13.5">
      <c r="A7451" s="559" t="s">
        <v>10160</v>
      </c>
      <c r="B7451" s="560">
        <v>41975</v>
      </c>
      <c r="C7451" s="567"/>
    </row>
    <row r="7452" spans="1:3" ht="13.5">
      <c r="A7452" s="559" t="s">
        <v>10161</v>
      </c>
      <c r="B7452" s="560">
        <v>41975</v>
      </c>
      <c r="C7452" s="567">
        <v>5</v>
      </c>
    </row>
    <row r="7453" spans="1:3" ht="13.5">
      <c r="A7453" s="559" t="s">
        <v>10162</v>
      </c>
      <c r="B7453" s="560">
        <v>41975</v>
      </c>
      <c r="C7453" s="567"/>
    </row>
    <row r="7454" spans="1:3" ht="13.5">
      <c r="A7454" s="559" t="s">
        <v>10163</v>
      </c>
      <c r="B7454" s="560">
        <v>41975</v>
      </c>
      <c r="C7454" s="567"/>
    </row>
    <row r="7455" spans="1:3" ht="13.5">
      <c r="A7455" s="559" t="s">
        <v>10164</v>
      </c>
      <c r="B7455" s="560">
        <v>41975</v>
      </c>
      <c r="C7455" s="567"/>
    </row>
    <row r="7456" spans="1:3" ht="13.5">
      <c r="A7456" s="559" t="s">
        <v>10165</v>
      </c>
      <c r="B7456" s="560">
        <v>41975</v>
      </c>
      <c r="C7456" s="567"/>
    </row>
    <row r="7457" spans="1:3" ht="13.5">
      <c r="A7457" s="559" t="s">
        <v>10166</v>
      </c>
      <c r="B7457" s="560">
        <v>41975</v>
      </c>
      <c r="C7457" s="567"/>
    </row>
    <row r="7458" spans="1:3" ht="13.5">
      <c r="A7458" s="559" t="s">
        <v>10167</v>
      </c>
      <c r="B7458" s="560">
        <v>41975</v>
      </c>
      <c r="C7458" s="567"/>
    </row>
    <row r="7459" spans="1:3" ht="13.5">
      <c r="A7459" s="559" t="s">
        <v>10168</v>
      </c>
      <c r="B7459" s="560">
        <v>41975</v>
      </c>
      <c r="C7459" s="567"/>
    </row>
    <row r="7460" spans="1:3" ht="13.5">
      <c r="A7460" s="559" t="s">
        <v>10169</v>
      </c>
      <c r="B7460" s="560">
        <v>41975</v>
      </c>
      <c r="C7460" s="567"/>
    </row>
    <row r="7461" spans="1:3" ht="13.5">
      <c r="A7461" s="559" t="s">
        <v>10170</v>
      </c>
      <c r="B7461" s="560">
        <v>41975</v>
      </c>
      <c r="C7461" s="567"/>
    </row>
    <row r="7462" spans="1:3" ht="13.5">
      <c r="A7462" s="559" t="s">
        <v>10171</v>
      </c>
      <c r="B7462" s="560">
        <v>41975</v>
      </c>
      <c r="C7462" s="567"/>
    </row>
    <row r="7463" spans="1:3" ht="13.5">
      <c r="A7463" s="559" t="s">
        <v>10172</v>
      </c>
      <c r="B7463" s="560">
        <v>41975</v>
      </c>
      <c r="C7463" s="567"/>
    </row>
    <row r="7464" spans="1:3" ht="13.5">
      <c r="A7464" s="559" t="s">
        <v>10173</v>
      </c>
      <c r="B7464" s="560">
        <v>41975</v>
      </c>
      <c r="C7464" s="567"/>
    </row>
    <row r="7465" spans="1:3" ht="13.5">
      <c r="A7465" s="559" t="s">
        <v>10174</v>
      </c>
      <c r="B7465" s="560">
        <v>41975</v>
      </c>
      <c r="C7465" s="567"/>
    </row>
    <row r="7466" spans="1:3" ht="13.5">
      <c r="A7466" s="559" t="s">
        <v>10175</v>
      </c>
      <c r="B7466" s="560">
        <v>41975</v>
      </c>
      <c r="C7466" s="567"/>
    </row>
    <row r="7467" spans="1:3" ht="13.5">
      <c r="A7467" s="559" t="s">
        <v>10176</v>
      </c>
      <c r="B7467" s="560">
        <v>41975</v>
      </c>
      <c r="C7467" s="567">
        <v>7</v>
      </c>
    </row>
    <row r="7468" spans="1:3" ht="13.5">
      <c r="A7468" s="559" t="s">
        <v>10177</v>
      </c>
      <c r="B7468" s="560">
        <v>41975</v>
      </c>
      <c r="C7468" s="567"/>
    </row>
    <row r="7469" spans="1:3" ht="13.5">
      <c r="A7469" s="559" t="s">
        <v>10178</v>
      </c>
      <c r="B7469" s="560">
        <v>41975</v>
      </c>
      <c r="C7469" s="567">
        <v>7</v>
      </c>
    </row>
    <row r="7470" spans="1:3" ht="13.5">
      <c r="A7470" s="559" t="s">
        <v>10179</v>
      </c>
      <c r="B7470" s="560">
        <v>41975</v>
      </c>
      <c r="C7470" s="567"/>
    </row>
    <row r="7471" spans="1:3" ht="13.5">
      <c r="A7471" s="559" t="s">
        <v>10180</v>
      </c>
      <c r="B7471" s="560">
        <v>41975</v>
      </c>
      <c r="C7471" s="567"/>
    </row>
    <row r="7472" spans="1:3" ht="13.5">
      <c r="A7472" s="559" t="s">
        <v>10181</v>
      </c>
      <c r="B7472" s="560">
        <v>41975</v>
      </c>
      <c r="C7472" s="567"/>
    </row>
    <row r="7473" spans="1:3" ht="13.5">
      <c r="A7473" s="559" t="s">
        <v>10182</v>
      </c>
      <c r="B7473" s="560">
        <v>41975</v>
      </c>
      <c r="C7473" s="567"/>
    </row>
    <row r="7474" spans="1:3" ht="13.5">
      <c r="A7474" s="559" t="s">
        <v>10183</v>
      </c>
      <c r="B7474" s="560">
        <v>41975</v>
      </c>
      <c r="C7474" s="567">
        <v>5</v>
      </c>
    </row>
    <row r="7475" spans="1:3" ht="13.5">
      <c r="A7475" s="559" t="s">
        <v>10184</v>
      </c>
      <c r="B7475" s="560">
        <v>41975</v>
      </c>
      <c r="C7475" s="567"/>
    </row>
    <row r="7476" spans="1:3" ht="13.5">
      <c r="A7476" s="559" t="s">
        <v>10185</v>
      </c>
      <c r="B7476" s="560">
        <v>41975</v>
      </c>
      <c r="C7476" s="567"/>
    </row>
    <row r="7477" spans="1:3" ht="13.5">
      <c r="A7477" s="559" t="s">
        <v>10186</v>
      </c>
      <c r="B7477" s="560">
        <v>41975</v>
      </c>
      <c r="C7477" s="567"/>
    </row>
    <row r="7478" spans="1:3" ht="13.5">
      <c r="A7478" s="559" t="s">
        <v>10187</v>
      </c>
      <c r="B7478" s="560">
        <v>41975</v>
      </c>
      <c r="C7478" s="567"/>
    </row>
    <row r="7479" spans="1:3" ht="13.5">
      <c r="A7479" s="559" t="s">
        <v>10188</v>
      </c>
      <c r="B7479" s="560">
        <v>41975</v>
      </c>
      <c r="C7479" s="567"/>
    </row>
    <row r="7480" spans="1:3" ht="13.5">
      <c r="A7480" s="559" t="s">
        <v>10189</v>
      </c>
      <c r="B7480" s="560">
        <v>41975</v>
      </c>
      <c r="C7480" s="567"/>
    </row>
    <row r="7481" spans="1:3" ht="13.5">
      <c r="A7481" s="559" t="s">
        <v>10190</v>
      </c>
      <c r="B7481" s="560">
        <v>41975</v>
      </c>
      <c r="C7481" s="567"/>
    </row>
    <row r="7482" spans="1:3" ht="13.5">
      <c r="A7482" s="559" t="s">
        <v>10191</v>
      </c>
      <c r="B7482" s="560">
        <v>41975</v>
      </c>
      <c r="C7482" s="567"/>
    </row>
    <row r="7483" spans="1:3" ht="13.5">
      <c r="A7483" s="559" t="s">
        <v>10192</v>
      </c>
      <c r="B7483" s="560">
        <v>41975</v>
      </c>
      <c r="C7483" s="567"/>
    </row>
    <row r="7484" spans="1:3" ht="13.5">
      <c r="A7484" s="559" t="s">
        <v>10193</v>
      </c>
      <c r="B7484" s="560">
        <v>41975</v>
      </c>
      <c r="C7484" s="567"/>
    </row>
    <row r="7485" spans="1:3" ht="13.5">
      <c r="A7485" s="559" t="s">
        <v>10194</v>
      </c>
      <c r="B7485" s="560">
        <v>41975</v>
      </c>
      <c r="C7485" s="567">
        <v>7</v>
      </c>
    </row>
    <row r="7486" spans="1:3" ht="13.5">
      <c r="A7486" s="559" t="s">
        <v>10195</v>
      </c>
      <c r="B7486" s="560">
        <v>41975</v>
      </c>
      <c r="C7486" s="567"/>
    </row>
    <row r="7487" spans="1:3" ht="13.5">
      <c r="A7487" s="559" t="s">
        <v>10196</v>
      </c>
      <c r="B7487" s="560">
        <v>41975</v>
      </c>
      <c r="C7487" s="567"/>
    </row>
    <row r="7488" spans="1:3" ht="13.5">
      <c r="A7488" s="559" t="s">
        <v>10197</v>
      </c>
      <c r="B7488" s="560">
        <v>41975</v>
      </c>
      <c r="C7488" s="567"/>
    </row>
    <row r="7489" spans="1:3" ht="13.5">
      <c r="A7489" s="559" t="s">
        <v>10198</v>
      </c>
      <c r="B7489" s="560">
        <v>41975</v>
      </c>
      <c r="C7489" s="567"/>
    </row>
    <row r="7490" spans="1:3" ht="13.5">
      <c r="A7490" s="559" t="s">
        <v>10199</v>
      </c>
      <c r="B7490" s="560">
        <v>41975</v>
      </c>
      <c r="C7490" s="567"/>
    </row>
    <row r="7491" spans="1:3" ht="13.5">
      <c r="A7491" s="559" t="s">
        <v>10200</v>
      </c>
      <c r="B7491" s="560">
        <v>41975</v>
      </c>
      <c r="C7491" s="567"/>
    </row>
    <row r="7492" spans="1:3" ht="13.5">
      <c r="A7492" s="559" t="s">
        <v>10201</v>
      </c>
      <c r="B7492" s="560">
        <v>41975</v>
      </c>
      <c r="C7492" s="567"/>
    </row>
    <row r="7493" spans="1:3" ht="13.5">
      <c r="A7493" s="559" t="s">
        <v>10202</v>
      </c>
      <c r="B7493" s="560">
        <v>41975</v>
      </c>
      <c r="C7493" s="567"/>
    </row>
    <row r="7494" spans="1:3" ht="13.5">
      <c r="A7494" s="559" t="s">
        <v>10203</v>
      </c>
      <c r="B7494" s="560">
        <v>41975</v>
      </c>
      <c r="C7494" s="567"/>
    </row>
    <row r="7495" spans="1:3" ht="13.5">
      <c r="A7495" s="559" t="s">
        <v>10204</v>
      </c>
      <c r="B7495" s="560">
        <v>41975</v>
      </c>
      <c r="C7495" s="567"/>
    </row>
    <row r="7496" spans="1:3" ht="13.5">
      <c r="A7496" s="559" t="s">
        <v>10205</v>
      </c>
      <c r="B7496" s="560">
        <v>41975</v>
      </c>
      <c r="C7496" s="567">
        <v>5</v>
      </c>
    </row>
    <row r="7497" spans="1:3" ht="13.5">
      <c r="A7497" s="559" t="s">
        <v>10206</v>
      </c>
      <c r="B7497" s="560">
        <v>41975</v>
      </c>
      <c r="C7497" s="567"/>
    </row>
    <row r="7498" spans="1:3" ht="13.5">
      <c r="A7498" s="559" t="s">
        <v>10207</v>
      </c>
      <c r="B7498" s="560">
        <v>41975</v>
      </c>
      <c r="C7498" s="567"/>
    </row>
    <row r="7499" spans="1:3" ht="13.5">
      <c r="A7499" s="559" t="s">
        <v>10208</v>
      </c>
      <c r="B7499" s="560">
        <v>41975</v>
      </c>
      <c r="C7499" s="567"/>
    </row>
    <row r="7500" spans="1:3" ht="13.5">
      <c r="A7500" s="559" t="s">
        <v>10209</v>
      </c>
      <c r="B7500" s="560">
        <v>41975</v>
      </c>
      <c r="C7500" s="567"/>
    </row>
    <row r="7501" spans="1:3" ht="13.5">
      <c r="A7501" s="559" t="s">
        <v>10210</v>
      </c>
      <c r="B7501" s="560">
        <v>41975</v>
      </c>
      <c r="C7501" s="567"/>
    </row>
    <row r="7502" spans="1:3" ht="13.5">
      <c r="A7502" s="559" t="s">
        <v>10211</v>
      </c>
      <c r="B7502" s="560">
        <v>41975</v>
      </c>
      <c r="C7502" s="567"/>
    </row>
    <row r="7503" spans="1:3" ht="13.5">
      <c r="A7503" s="559" t="s">
        <v>10212</v>
      </c>
      <c r="B7503" s="560">
        <v>41975</v>
      </c>
      <c r="C7503" s="567"/>
    </row>
    <row r="7504" spans="1:3" ht="13.5">
      <c r="A7504" s="559" t="s">
        <v>10213</v>
      </c>
      <c r="B7504" s="560">
        <v>41975</v>
      </c>
      <c r="C7504" s="567"/>
    </row>
    <row r="7505" spans="1:3" ht="13.5">
      <c r="A7505" s="559" t="s">
        <v>10214</v>
      </c>
      <c r="B7505" s="560">
        <v>41975</v>
      </c>
      <c r="C7505" s="567"/>
    </row>
    <row r="7506" spans="1:3" ht="13.5">
      <c r="A7506" s="559" t="s">
        <v>10215</v>
      </c>
      <c r="B7506" s="560">
        <v>41975</v>
      </c>
      <c r="C7506" s="567"/>
    </row>
    <row r="7507" spans="1:3" ht="13.5">
      <c r="A7507" s="559" t="s">
        <v>10216</v>
      </c>
      <c r="B7507" s="560">
        <v>41975</v>
      </c>
      <c r="C7507" s="567">
        <v>5</v>
      </c>
    </row>
    <row r="7508" spans="1:3" ht="13.5">
      <c r="A7508" s="559" t="s">
        <v>10217</v>
      </c>
      <c r="B7508" s="560">
        <v>41975</v>
      </c>
      <c r="C7508" s="567"/>
    </row>
    <row r="7509" spans="1:3" ht="13.5">
      <c r="A7509" s="559" t="s">
        <v>10218</v>
      </c>
      <c r="B7509" s="560">
        <v>41975</v>
      </c>
      <c r="C7509" s="567"/>
    </row>
    <row r="7510" spans="1:3" ht="13.5">
      <c r="A7510" s="559" t="s">
        <v>10219</v>
      </c>
      <c r="B7510" s="560">
        <v>41975</v>
      </c>
      <c r="C7510" s="567"/>
    </row>
    <row r="7511" spans="1:3" ht="13.5">
      <c r="A7511" s="559" t="s">
        <v>10220</v>
      </c>
      <c r="B7511" s="560">
        <v>41975</v>
      </c>
      <c r="C7511" s="567"/>
    </row>
    <row r="7512" spans="1:3" ht="13.5">
      <c r="A7512" s="559" t="s">
        <v>10221</v>
      </c>
      <c r="B7512" s="560">
        <v>41975</v>
      </c>
      <c r="C7512" s="567"/>
    </row>
    <row r="7513" spans="1:3" ht="13.5">
      <c r="A7513" s="559" t="s">
        <v>10222</v>
      </c>
      <c r="B7513" s="560">
        <v>41975</v>
      </c>
      <c r="C7513" s="567"/>
    </row>
    <row r="7514" spans="1:3" ht="13.5">
      <c r="A7514" s="559" t="s">
        <v>10223</v>
      </c>
      <c r="B7514" s="560">
        <v>41975</v>
      </c>
      <c r="C7514" s="567"/>
    </row>
    <row r="7515" spans="1:3" ht="13.5">
      <c r="A7515" s="559" t="s">
        <v>10224</v>
      </c>
      <c r="B7515" s="560">
        <v>41975</v>
      </c>
      <c r="C7515" s="567"/>
    </row>
    <row r="7516" spans="1:3" ht="13.5">
      <c r="A7516" s="559" t="s">
        <v>10225</v>
      </c>
      <c r="B7516" s="560">
        <v>41975</v>
      </c>
      <c r="C7516" s="567"/>
    </row>
    <row r="7517" spans="1:3" ht="13.5">
      <c r="A7517" s="559" t="s">
        <v>10226</v>
      </c>
      <c r="B7517" s="560">
        <v>41975</v>
      </c>
      <c r="C7517" s="567"/>
    </row>
    <row r="7518" spans="1:3" ht="13.5">
      <c r="A7518" s="559" t="s">
        <v>10227</v>
      </c>
      <c r="B7518" s="560">
        <v>41975</v>
      </c>
      <c r="C7518" s="567"/>
    </row>
    <row r="7519" spans="1:3" ht="13.5">
      <c r="A7519" s="559" t="s">
        <v>10228</v>
      </c>
      <c r="B7519" s="560">
        <v>41975</v>
      </c>
      <c r="C7519" s="567"/>
    </row>
    <row r="7520" spans="1:3" ht="13.5">
      <c r="A7520" s="559" t="s">
        <v>10229</v>
      </c>
      <c r="B7520" s="560">
        <v>41975</v>
      </c>
      <c r="C7520" s="567">
        <v>30</v>
      </c>
    </row>
    <row r="7521" spans="1:3" ht="13.5">
      <c r="A7521" s="559" t="s">
        <v>10230</v>
      </c>
      <c r="B7521" s="560">
        <v>41975</v>
      </c>
      <c r="C7521" s="567"/>
    </row>
    <row r="7522" spans="1:3" ht="13.5">
      <c r="A7522" s="559" t="s">
        <v>10231</v>
      </c>
      <c r="B7522" s="560">
        <v>41975</v>
      </c>
      <c r="C7522" s="567"/>
    </row>
    <row r="7523" spans="1:3" ht="13.5">
      <c r="A7523" s="559" t="s">
        <v>10232</v>
      </c>
      <c r="B7523" s="560">
        <v>41975</v>
      </c>
      <c r="C7523" s="567"/>
    </row>
    <row r="7524" spans="1:3" ht="13.5">
      <c r="A7524" s="559" t="s">
        <v>10233</v>
      </c>
      <c r="B7524" s="560">
        <v>41975</v>
      </c>
      <c r="C7524" s="567"/>
    </row>
    <row r="7525" spans="1:3" ht="13.5">
      <c r="A7525" s="559" t="s">
        <v>10234</v>
      </c>
      <c r="B7525" s="560">
        <v>41975</v>
      </c>
      <c r="C7525" s="567"/>
    </row>
    <row r="7526" spans="1:3" ht="13.5">
      <c r="A7526" s="559" t="s">
        <v>10235</v>
      </c>
      <c r="B7526" s="560">
        <v>41975</v>
      </c>
      <c r="C7526" s="567"/>
    </row>
    <row r="7527" spans="1:3" ht="13.5">
      <c r="A7527" s="559" t="s">
        <v>10236</v>
      </c>
      <c r="B7527" s="560">
        <v>41975</v>
      </c>
      <c r="C7527" s="567"/>
    </row>
    <row r="7528" spans="1:3" ht="13.5">
      <c r="A7528" s="559" t="s">
        <v>10237</v>
      </c>
      <c r="B7528" s="560">
        <v>41975</v>
      </c>
      <c r="C7528" s="567"/>
    </row>
    <row r="7529" spans="1:3" ht="13.5">
      <c r="A7529" s="559" t="s">
        <v>10238</v>
      </c>
      <c r="B7529" s="560">
        <v>41975</v>
      </c>
      <c r="C7529" s="567">
        <v>10</v>
      </c>
    </row>
    <row r="7530" spans="1:3" ht="13.5">
      <c r="A7530" s="559" t="s">
        <v>10239</v>
      </c>
      <c r="B7530" s="560">
        <v>41975</v>
      </c>
      <c r="C7530" s="567"/>
    </row>
    <row r="7531" spans="1:3" ht="13.5">
      <c r="A7531" s="559" t="s">
        <v>10240</v>
      </c>
      <c r="B7531" s="560">
        <v>41975</v>
      </c>
      <c r="C7531" s="567"/>
    </row>
    <row r="7532" spans="1:3" ht="13.5">
      <c r="A7532" s="559" t="s">
        <v>10241</v>
      </c>
      <c r="B7532" s="560">
        <v>41975</v>
      </c>
      <c r="C7532" s="567"/>
    </row>
    <row r="7533" spans="1:3" ht="13.5">
      <c r="A7533" s="559" t="s">
        <v>10242</v>
      </c>
      <c r="B7533" s="560">
        <v>41975</v>
      </c>
      <c r="C7533" s="567"/>
    </row>
    <row r="7534" spans="1:3" ht="13.5">
      <c r="A7534" s="559" t="s">
        <v>10243</v>
      </c>
      <c r="B7534" s="560">
        <v>41975</v>
      </c>
      <c r="C7534" s="567"/>
    </row>
    <row r="7535" spans="1:3" ht="13.5">
      <c r="A7535" s="559" t="s">
        <v>10244</v>
      </c>
      <c r="B7535" s="560">
        <v>41975</v>
      </c>
      <c r="C7535" s="567"/>
    </row>
    <row r="7536" spans="1:3" ht="13.5">
      <c r="A7536" s="559" t="s">
        <v>10245</v>
      </c>
      <c r="B7536" s="560">
        <v>41975</v>
      </c>
      <c r="C7536" s="567"/>
    </row>
    <row r="7537" spans="1:3" ht="13.5">
      <c r="A7537" s="559" t="s">
        <v>10246</v>
      </c>
      <c r="B7537" s="560">
        <v>41975</v>
      </c>
      <c r="C7537" s="567"/>
    </row>
    <row r="7538" spans="1:3" ht="13.5">
      <c r="A7538" s="559" t="s">
        <v>10247</v>
      </c>
      <c r="B7538" s="560">
        <v>41975</v>
      </c>
      <c r="C7538" s="567"/>
    </row>
    <row r="7539" spans="1:3" ht="13.5">
      <c r="A7539" s="559" t="s">
        <v>10248</v>
      </c>
      <c r="B7539" s="560">
        <v>41975</v>
      </c>
      <c r="C7539" s="567"/>
    </row>
    <row r="7540" spans="1:3" ht="13.5">
      <c r="A7540" s="559" t="s">
        <v>10249</v>
      </c>
      <c r="B7540" s="560">
        <v>41975</v>
      </c>
      <c r="C7540" s="567">
        <v>5</v>
      </c>
    </row>
    <row r="7541" spans="1:3" ht="13.5">
      <c r="A7541" s="559" t="s">
        <v>10250</v>
      </c>
      <c r="B7541" s="560">
        <v>41975</v>
      </c>
      <c r="C7541" s="567"/>
    </row>
    <row r="7542" spans="1:3" ht="13.5">
      <c r="A7542" s="559" t="s">
        <v>10251</v>
      </c>
      <c r="B7542" s="560">
        <v>41975</v>
      </c>
      <c r="C7542" s="567"/>
    </row>
    <row r="7543" spans="1:3" ht="13.5">
      <c r="A7543" s="559" t="s">
        <v>10252</v>
      </c>
      <c r="B7543" s="560">
        <v>41975</v>
      </c>
      <c r="C7543" s="567"/>
    </row>
    <row r="7544" spans="1:3" ht="13.5">
      <c r="A7544" s="559" t="s">
        <v>10253</v>
      </c>
      <c r="B7544" s="560">
        <v>41975</v>
      </c>
      <c r="C7544" s="567"/>
    </row>
    <row r="7545" spans="1:3" ht="13.5">
      <c r="A7545" s="559" t="s">
        <v>10254</v>
      </c>
      <c r="B7545" s="560">
        <v>41975</v>
      </c>
      <c r="C7545" s="567"/>
    </row>
    <row r="7546" spans="1:3" ht="13.5">
      <c r="A7546" s="559" t="s">
        <v>10255</v>
      </c>
      <c r="B7546" s="560">
        <v>41975</v>
      </c>
      <c r="C7546" s="567"/>
    </row>
    <row r="7547" spans="1:3" ht="13.5">
      <c r="A7547" s="559" t="s">
        <v>10256</v>
      </c>
      <c r="B7547" s="560">
        <v>41975</v>
      </c>
      <c r="C7547" s="567"/>
    </row>
    <row r="7548" spans="1:3" ht="13.5">
      <c r="A7548" s="559" t="s">
        <v>10257</v>
      </c>
      <c r="B7548" s="560">
        <v>41975</v>
      </c>
      <c r="C7548" s="567"/>
    </row>
    <row r="7549" spans="1:3" ht="13.5">
      <c r="A7549" s="559" t="s">
        <v>10258</v>
      </c>
      <c r="B7549" s="560">
        <v>41975</v>
      </c>
      <c r="C7549" s="567"/>
    </row>
    <row r="7550" spans="1:3" ht="13.5">
      <c r="A7550" s="559" t="s">
        <v>10259</v>
      </c>
      <c r="B7550" s="560">
        <v>41975</v>
      </c>
      <c r="C7550" s="567"/>
    </row>
    <row r="7551" spans="1:3" ht="13.5">
      <c r="A7551" s="559" t="s">
        <v>10260</v>
      </c>
      <c r="B7551" s="560">
        <v>41975</v>
      </c>
      <c r="C7551" s="567">
        <v>5</v>
      </c>
    </row>
    <row r="7552" spans="1:3" ht="13.5">
      <c r="A7552" s="559" t="s">
        <v>10261</v>
      </c>
      <c r="B7552" s="560">
        <v>41975</v>
      </c>
      <c r="C7552" s="567"/>
    </row>
    <row r="7553" spans="1:3" ht="13.5">
      <c r="A7553" s="559" t="s">
        <v>10262</v>
      </c>
      <c r="B7553" s="560">
        <v>41975</v>
      </c>
      <c r="C7553" s="567"/>
    </row>
    <row r="7554" spans="1:3" ht="13.5">
      <c r="A7554" s="559" t="s">
        <v>10263</v>
      </c>
      <c r="B7554" s="560">
        <v>41975</v>
      </c>
      <c r="C7554" s="567"/>
    </row>
    <row r="7555" spans="1:3" ht="13.5">
      <c r="A7555" s="559" t="s">
        <v>10264</v>
      </c>
      <c r="B7555" s="560">
        <v>41975</v>
      </c>
      <c r="C7555" s="567"/>
    </row>
    <row r="7556" spans="1:3" ht="13.5">
      <c r="A7556" s="559" t="s">
        <v>10265</v>
      </c>
      <c r="B7556" s="560">
        <v>41975</v>
      </c>
      <c r="C7556" s="567"/>
    </row>
    <row r="7557" spans="1:3" ht="13.5">
      <c r="A7557" s="559" t="s">
        <v>10266</v>
      </c>
      <c r="B7557" s="560">
        <v>41975</v>
      </c>
      <c r="C7557" s="567"/>
    </row>
    <row r="7558" spans="1:3" ht="13.5">
      <c r="A7558" s="559" t="s">
        <v>10267</v>
      </c>
      <c r="B7558" s="560">
        <v>41975</v>
      </c>
      <c r="C7558" s="567"/>
    </row>
    <row r="7559" spans="1:3" ht="13.5">
      <c r="A7559" s="559" t="s">
        <v>10268</v>
      </c>
      <c r="B7559" s="560">
        <v>41975</v>
      </c>
      <c r="C7559" s="567"/>
    </row>
    <row r="7560" spans="1:3" ht="13.5">
      <c r="A7560" s="559" t="s">
        <v>10269</v>
      </c>
      <c r="B7560" s="560">
        <v>41975</v>
      </c>
      <c r="C7560" s="567"/>
    </row>
    <row r="7561" spans="1:3" ht="13.5">
      <c r="A7561" s="559" t="s">
        <v>10270</v>
      </c>
      <c r="B7561" s="560">
        <v>41975</v>
      </c>
      <c r="C7561" s="567"/>
    </row>
    <row r="7562" spans="1:3" ht="13.5">
      <c r="A7562" s="559" t="s">
        <v>10271</v>
      </c>
      <c r="B7562" s="560">
        <v>41975</v>
      </c>
      <c r="C7562" s="567">
        <v>10</v>
      </c>
    </row>
    <row r="7563" spans="1:3" ht="13.5">
      <c r="A7563" s="559" t="s">
        <v>10272</v>
      </c>
      <c r="B7563" s="560">
        <v>41975</v>
      </c>
      <c r="C7563" s="567"/>
    </row>
    <row r="7564" spans="1:3" ht="13.5">
      <c r="A7564" s="559" t="s">
        <v>10273</v>
      </c>
      <c r="B7564" s="560">
        <v>41975</v>
      </c>
      <c r="C7564" s="567"/>
    </row>
    <row r="7565" spans="1:3" ht="13.5">
      <c r="A7565" s="559" t="s">
        <v>10274</v>
      </c>
      <c r="B7565" s="560">
        <v>41975</v>
      </c>
      <c r="C7565" s="567"/>
    </row>
    <row r="7566" spans="1:3" ht="13.5">
      <c r="A7566" s="559" t="s">
        <v>10275</v>
      </c>
      <c r="B7566" s="560">
        <v>41975</v>
      </c>
      <c r="C7566" s="567"/>
    </row>
    <row r="7567" spans="1:3" ht="13.5">
      <c r="A7567" s="559" t="s">
        <v>10276</v>
      </c>
      <c r="B7567" s="560">
        <v>41975</v>
      </c>
      <c r="C7567" s="567"/>
    </row>
    <row r="7568" spans="1:3" ht="13.5">
      <c r="A7568" s="559" t="s">
        <v>10277</v>
      </c>
      <c r="B7568" s="560">
        <v>41975</v>
      </c>
      <c r="C7568" s="567"/>
    </row>
    <row r="7569" spans="1:3" ht="13.5">
      <c r="A7569" s="559" t="s">
        <v>10278</v>
      </c>
      <c r="B7569" s="560">
        <v>41975</v>
      </c>
      <c r="C7569" s="567"/>
    </row>
    <row r="7570" spans="1:3" ht="13.5">
      <c r="A7570" s="559" t="s">
        <v>10279</v>
      </c>
      <c r="B7570" s="560">
        <v>41975</v>
      </c>
      <c r="C7570" s="567"/>
    </row>
    <row r="7571" spans="1:3" ht="13.5">
      <c r="A7571" s="559" t="s">
        <v>10280</v>
      </c>
      <c r="B7571" s="560">
        <v>41975</v>
      </c>
      <c r="C7571" s="567"/>
    </row>
    <row r="7572" spans="1:3" ht="13.5">
      <c r="A7572" s="559" t="s">
        <v>10281</v>
      </c>
      <c r="B7572" s="560">
        <v>41975</v>
      </c>
      <c r="C7572" s="567"/>
    </row>
    <row r="7573" spans="1:3" ht="13.5">
      <c r="A7573" s="559" t="s">
        <v>10282</v>
      </c>
      <c r="B7573" s="560">
        <v>41975</v>
      </c>
      <c r="C7573" s="567">
        <v>10</v>
      </c>
    </row>
    <row r="7574" spans="1:3" ht="13.5">
      <c r="A7574" s="559" t="s">
        <v>10283</v>
      </c>
      <c r="B7574" s="560">
        <v>41975</v>
      </c>
      <c r="C7574" s="567"/>
    </row>
    <row r="7575" spans="1:3" ht="13.5">
      <c r="A7575" s="559" t="s">
        <v>10284</v>
      </c>
      <c r="B7575" s="560">
        <v>41975</v>
      </c>
      <c r="C7575" s="567"/>
    </row>
    <row r="7576" spans="1:3" ht="13.5">
      <c r="A7576" s="559" t="s">
        <v>10285</v>
      </c>
      <c r="B7576" s="560">
        <v>41975</v>
      </c>
      <c r="C7576" s="567"/>
    </row>
    <row r="7577" spans="1:3" ht="13.5">
      <c r="A7577" s="559" t="s">
        <v>10286</v>
      </c>
      <c r="B7577" s="560">
        <v>41975</v>
      </c>
      <c r="C7577" s="567"/>
    </row>
    <row r="7578" spans="1:3" ht="13.5">
      <c r="A7578" s="559" t="s">
        <v>10287</v>
      </c>
      <c r="B7578" s="560">
        <v>41975</v>
      </c>
      <c r="C7578" s="567"/>
    </row>
    <row r="7579" spans="1:3" ht="13.5">
      <c r="A7579" s="559" t="s">
        <v>10288</v>
      </c>
      <c r="B7579" s="560">
        <v>41975</v>
      </c>
      <c r="C7579" s="567"/>
    </row>
    <row r="7580" spans="1:3" ht="13.5">
      <c r="A7580" s="559" t="s">
        <v>10289</v>
      </c>
      <c r="B7580" s="560">
        <v>41975</v>
      </c>
      <c r="C7580" s="567"/>
    </row>
    <row r="7581" spans="1:3" ht="13.5">
      <c r="A7581" s="559" t="s">
        <v>10290</v>
      </c>
      <c r="B7581" s="560">
        <v>41975</v>
      </c>
      <c r="C7581" s="567"/>
    </row>
    <row r="7582" spans="1:3" ht="13.5">
      <c r="A7582" s="559" t="s">
        <v>10291</v>
      </c>
      <c r="B7582" s="560">
        <v>41975</v>
      </c>
      <c r="C7582" s="567"/>
    </row>
    <row r="7583" spans="1:3" ht="13.5">
      <c r="A7583" s="559" t="s">
        <v>10292</v>
      </c>
      <c r="B7583" s="560">
        <v>41975</v>
      </c>
      <c r="C7583" s="567"/>
    </row>
    <row r="7584" spans="1:3" ht="13.5">
      <c r="A7584" s="559" t="s">
        <v>10293</v>
      </c>
      <c r="B7584" s="560">
        <v>41975</v>
      </c>
      <c r="C7584" s="567">
        <v>15</v>
      </c>
    </row>
    <row r="7585" spans="1:3" ht="13.5">
      <c r="A7585" s="559" t="s">
        <v>10294</v>
      </c>
      <c r="B7585" s="560">
        <v>41975</v>
      </c>
      <c r="C7585" s="567"/>
    </row>
    <row r="7586" spans="1:3" ht="13.5">
      <c r="A7586" s="559" t="s">
        <v>10295</v>
      </c>
      <c r="B7586" s="560">
        <v>41975</v>
      </c>
      <c r="C7586" s="567"/>
    </row>
    <row r="7587" spans="1:3" ht="13.5">
      <c r="A7587" s="559" t="s">
        <v>10296</v>
      </c>
      <c r="B7587" s="560">
        <v>41975</v>
      </c>
      <c r="C7587" s="567"/>
    </row>
    <row r="7588" spans="1:3" ht="13.5">
      <c r="A7588" s="559" t="s">
        <v>10297</v>
      </c>
      <c r="B7588" s="560">
        <v>41975</v>
      </c>
      <c r="C7588" s="567"/>
    </row>
    <row r="7589" spans="1:3" ht="13.5">
      <c r="A7589" s="559" t="s">
        <v>10298</v>
      </c>
      <c r="B7589" s="560">
        <v>41975</v>
      </c>
      <c r="C7589" s="567"/>
    </row>
    <row r="7590" spans="1:3" ht="13.5">
      <c r="A7590" s="559" t="s">
        <v>10299</v>
      </c>
      <c r="B7590" s="560">
        <v>41975</v>
      </c>
      <c r="C7590" s="567"/>
    </row>
    <row r="7591" spans="1:3" ht="13.5">
      <c r="A7591" s="559" t="s">
        <v>10300</v>
      </c>
      <c r="B7591" s="560">
        <v>41975</v>
      </c>
      <c r="C7591" s="567"/>
    </row>
    <row r="7592" spans="1:3" ht="13.5">
      <c r="A7592" s="559" t="s">
        <v>10301</v>
      </c>
      <c r="B7592" s="560">
        <v>41975</v>
      </c>
      <c r="C7592" s="567"/>
    </row>
    <row r="7593" spans="1:3" ht="13.5">
      <c r="A7593" s="559" t="s">
        <v>10302</v>
      </c>
      <c r="B7593" s="560">
        <v>41975</v>
      </c>
      <c r="C7593" s="567"/>
    </row>
    <row r="7594" spans="1:3" ht="13.5">
      <c r="A7594" s="559" t="s">
        <v>10303</v>
      </c>
      <c r="B7594" s="560">
        <v>41975</v>
      </c>
      <c r="C7594" s="567"/>
    </row>
    <row r="7595" spans="1:3" ht="13.5">
      <c r="A7595" s="559" t="s">
        <v>10304</v>
      </c>
      <c r="B7595" s="560">
        <v>41975</v>
      </c>
      <c r="C7595" s="567">
        <v>10</v>
      </c>
    </row>
    <row r="7596" spans="1:3" ht="13.5">
      <c r="A7596" s="559" t="s">
        <v>10305</v>
      </c>
      <c r="B7596" s="560">
        <v>41975</v>
      </c>
      <c r="C7596" s="567"/>
    </row>
    <row r="7597" spans="1:3" ht="13.5">
      <c r="A7597" s="559" t="s">
        <v>10306</v>
      </c>
      <c r="B7597" s="560">
        <v>41975</v>
      </c>
      <c r="C7597" s="567"/>
    </row>
    <row r="7598" spans="1:3" ht="13.5">
      <c r="A7598" s="559" t="s">
        <v>10307</v>
      </c>
      <c r="B7598" s="560">
        <v>41975</v>
      </c>
      <c r="C7598" s="567"/>
    </row>
    <row r="7599" spans="1:3" ht="13.5">
      <c r="A7599" s="559" t="s">
        <v>10308</v>
      </c>
      <c r="B7599" s="560">
        <v>41975</v>
      </c>
      <c r="C7599" s="567"/>
    </row>
    <row r="7600" spans="1:3" ht="13.5">
      <c r="A7600" s="559" t="s">
        <v>10309</v>
      </c>
      <c r="B7600" s="560">
        <v>41975</v>
      </c>
      <c r="C7600" s="567"/>
    </row>
    <row r="7601" spans="1:3" ht="13.5">
      <c r="A7601" s="559" t="s">
        <v>10310</v>
      </c>
      <c r="B7601" s="560">
        <v>41975</v>
      </c>
      <c r="C7601" s="567"/>
    </row>
    <row r="7602" spans="1:3" ht="13.5">
      <c r="A7602" s="559" t="s">
        <v>10311</v>
      </c>
      <c r="B7602" s="560">
        <v>41975</v>
      </c>
      <c r="C7602" s="567"/>
    </row>
    <row r="7603" spans="1:3" ht="13.5">
      <c r="A7603" s="559" t="s">
        <v>10312</v>
      </c>
      <c r="B7603" s="560">
        <v>41975</v>
      </c>
      <c r="C7603" s="567"/>
    </row>
    <row r="7604" spans="1:3" ht="13.5">
      <c r="A7604" s="559" t="s">
        <v>10313</v>
      </c>
      <c r="B7604" s="560">
        <v>41975</v>
      </c>
      <c r="C7604" s="567"/>
    </row>
    <row r="7605" spans="1:3" ht="13.5">
      <c r="A7605" s="559" t="s">
        <v>10314</v>
      </c>
      <c r="B7605" s="560">
        <v>41975</v>
      </c>
      <c r="C7605" s="567"/>
    </row>
    <row r="7606" spans="1:3" ht="13.5">
      <c r="A7606" s="559" t="s">
        <v>10315</v>
      </c>
      <c r="B7606" s="560">
        <v>41975</v>
      </c>
      <c r="C7606" s="567">
        <v>5</v>
      </c>
    </row>
    <row r="7607" spans="1:3" ht="13.5">
      <c r="A7607" s="559" t="s">
        <v>10316</v>
      </c>
      <c r="B7607" s="560">
        <v>41975</v>
      </c>
      <c r="C7607" s="567"/>
    </row>
    <row r="7608" spans="1:3" ht="13.5">
      <c r="A7608" s="559" t="s">
        <v>10317</v>
      </c>
      <c r="B7608" s="560">
        <v>41975</v>
      </c>
      <c r="C7608" s="567"/>
    </row>
    <row r="7609" spans="1:3" ht="13.5">
      <c r="A7609" s="559" t="s">
        <v>10318</v>
      </c>
      <c r="B7609" s="560">
        <v>41975</v>
      </c>
      <c r="C7609" s="567"/>
    </row>
    <row r="7610" spans="1:3" ht="13.5">
      <c r="A7610" s="559" t="s">
        <v>10319</v>
      </c>
      <c r="B7610" s="560">
        <v>41975</v>
      </c>
      <c r="C7610" s="567"/>
    </row>
    <row r="7611" spans="1:3" ht="13.5">
      <c r="A7611" s="559" t="s">
        <v>10320</v>
      </c>
      <c r="B7611" s="560">
        <v>41975</v>
      </c>
      <c r="C7611" s="567"/>
    </row>
    <row r="7612" spans="1:3" ht="13.5">
      <c r="A7612" s="559" t="s">
        <v>10321</v>
      </c>
      <c r="B7612" s="560">
        <v>41975</v>
      </c>
      <c r="C7612" s="567"/>
    </row>
    <row r="7613" spans="1:3" ht="13.5">
      <c r="A7613" s="559" t="s">
        <v>10322</v>
      </c>
      <c r="B7613" s="560">
        <v>41975</v>
      </c>
      <c r="C7613" s="567"/>
    </row>
    <row r="7614" spans="1:3" ht="13.5">
      <c r="A7614" s="559" t="s">
        <v>10323</v>
      </c>
      <c r="B7614" s="560">
        <v>41975</v>
      </c>
      <c r="C7614" s="567"/>
    </row>
    <row r="7615" spans="1:3" ht="13.5">
      <c r="A7615" s="559" t="s">
        <v>10324</v>
      </c>
      <c r="B7615" s="560">
        <v>41975</v>
      </c>
      <c r="C7615" s="567"/>
    </row>
    <row r="7616" spans="1:3" ht="13.5">
      <c r="A7616" s="559" t="s">
        <v>10325</v>
      </c>
      <c r="B7616" s="560">
        <v>41975</v>
      </c>
      <c r="C7616" s="567"/>
    </row>
    <row r="7617" spans="1:3" ht="13.5">
      <c r="A7617" s="559" t="s">
        <v>10326</v>
      </c>
      <c r="B7617" s="560">
        <v>41975</v>
      </c>
      <c r="C7617" s="567">
        <v>5</v>
      </c>
    </row>
    <row r="7618" spans="1:3" ht="13.5">
      <c r="A7618" s="559" t="s">
        <v>10327</v>
      </c>
      <c r="B7618" s="560">
        <v>41975</v>
      </c>
      <c r="C7618" s="567"/>
    </row>
    <row r="7619" spans="1:3" ht="13.5">
      <c r="A7619" s="559" t="s">
        <v>10328</v>
      </c>
      <c r="B7619" s="560">
        <v>41975</v>
      </c>
      <c r="C7619" s="567"/>
    </row>
    <row r="7620" spans="1:3" ht="13.5">
      <c r="A7620" s="559" t="s">
        <v>10329</v>
      </c>
      <c r="B7620" s="560">
        <v>41975</v>
      </c>
      <c r="C7620" s="567"/>
    </row>
    <row r="7621" spans="1:3" ht="13.5">
      <c r="A7621" s="559" t="s">
        <v>10330</v>
      </c>
      <c r="B7621" s="560">
        <v>41975</v>
      </c>
      <c r="C7621" s="567"/>
    </row>
    <row r="7622" spans="1:3" ht="13.5">
      <c r="A7622" s="559" t="s">
        <v>10331</v>
      </c>
      <c r="B7622" s="560">
        <v>41975</v>
      </c>
      <c r="C7622" s="567"/>
    </row>
    <row r="7623" spans="1:3" ht="13.5">
      <c r="A7623" s="559" t="s">
        <v>10332</v>
      </c>
      <c r="B7623" s="560">
        <v>41975</v>
      </c>
      <c r="C7623" s="567"/>
    </row>
    <row r="7624" spans="1:3" ht="13.5">
      <c r="A7624" s="559" t="s">
        <v>10333</v>
      </c>
      <c r="B7624" s="560">
        <v>41975</v>
      </c>
      <c r="C7624" s="567"/>
    </row>
    <row r="7625" spans="1:3" ht="13.5">
      <c r="A7625" s="559" t="s">
        <v>10334</v>
      </c>
      <c r="B7625" s="560">
        <v>41975</v>
      </c>
      <c r="C7625" s="567"/>
    </row>
    <row r="7626" spans="1:3" ht="13.5">
      <c r="A7626" s="559" t="s">
        <v>10335</v>
      </c>
      <c r="B7626" s="560">
        <v>41975</v>
      </c>
      <c r="C7626" s="567"/>
    </row>
    <row r="7627" spans="1:3" ht="13.5">
      <c r="A7627" s="559" t="s">
        <v>10336</v>
      </c>
      <c r="B7627" s="560">
        <v>41975</v>
      </c>
      <c r="C7627" s="567"/>
    </row>
    <row r="7628" spans="1:3" ht="13.5">
      <c r="A7628" s="559" t="s">
        <v>10337</v>
      </c>
      <c r="B7628" s="560">
        <v>41975</v>
      </c>
      <c r="C7628" s="567"/>
    </row>
    <row r="7629" spans="1:3" ht="13.5">
      <c r="A7629" s="559" t="s">
        <v>10338</v>
      </c>
      <c r="B7629" s="560">
        <v>41975</v>
      </c>
      <c r="C7629" s="567"/>
    </row>
    <row r="7630" spans="1:3" ht="13.5">
      <c r="A7630" s="559" t="s">
        <v>10339</v>
      </c>
      <c r="B7630" s="560">
        <v>41975</v>
      </c>
      <c r="C7630" s="567">
        <v>70</v>
      </c>
    </row>
    <row r="7631" spans="1:3" ht="13.5">
      <c r="A7631" s="559" t="s">
        <v>10340</v>
      </c>
      <c r="B7631" s="560">
        <v>41975</v>
      </c>
      <c r="C7631" s="567">
        <v>20</v>
      </c>
    </row>
    <row r="7632" spans="1:3" ht="13.5">
      <c r="A7632" s="559" t="s">
        <v>10341</v>
      </c>
      <c r="B7632" s="560">
        <v>41975</v>
      </c>
      <c r="C7632" s="567"/>
    </row>
    <row r="7633" spans="1:3" ht="13.5">
      <c r="A7633" s="559" t="s">
        <v>10342</v>
      </c>
      <c r="B7633" s="560">
        <v>41975</v>
      </c>
      <c r="C7633" s="567"/>
    </row>
    <row r="7634" spans="1:3" ht="13.5">
      <c r="A7634" s="559" t="s">
        <v>10343</v>
      </c>
      <c r="B7634" s="560">
        <v>41975</v>
      </c>
      <c r="C7634" s="567"/>
    </row>
    <row r="7635" spans="1:3" ht="13.5">
      <c r="A7635" s="559" t="s">
        <v>10344</v>
      </c>
      <c r="B7635" s="560">
        <v>41975</v>
      </c>
      <c r="C7635" s="567"/>
    </row>
    <row r="7636" spans="1:3" ht="13.5">
      <c r="A7636" s="559" t="s">
        <v>10345</v>
      </c>
      <c r="B7636" s="560">
        <v>41975</v>
      </c>
      <c r="C7636" s="567"/>
    </row>
    <row r="7637" spans="1:3" ht="13.5">
      <c r="A7637" s="559" t="s">
        <v>10346</v>
      </c>
      <c r="B7637" s="560">
        <v>41975</v>
      </c>
      <c r="C7637" s="567"/>
    </row>
    <row r="7638" spans="1:3" ht="13.5">
      <c r="A7638" s="559" t="s">
        <v>10347</v>
      </c>
      <c r="B7638" s="560">
        <v>41975</v>
      </c>
      <c r="C7638" s="567"/>
    </row>
    <row r="7639" spans="1:3" ht="13.5">
      <c r="A7639" s="559" t="s">
        <v>10348</v>
      </c>
      <c r="B7639" s="560">
        <v>41975</v>
      </c>
      <c r="C7639" s="567">
        <v>15</v>
      </c>
    </row>
    <row r="7640" spans="1:3" ht="13.5">
      <c r="A7640" s="559" t="s">
        <v>10349</v>
      </c>
      <c r="B7640" s="560">
        <v>41975</v>
      </c>
      <c r="C7640" s="567"/>
    </row>
    <row r="7641" spans="1:3" ht="13.5">
      <c r="A7641" s="559" t="s">
        <v>10350</v>
      </c>
      <c r="B7641" s="560">
        <v>41975</v>
      </c>
      <c r="C7641" s="567"/>
    </row>
    <row r="7642" spans="1:3" ht="13.5">
      <c r="A7642" s="559" t="s">
        <v>10351</v>
      </c>
      <c r="B7642" s="560">
        <v>41975</v>
      </c>
      <c r="C7642" s="567"/>
    </row>
    <row r="7643" spans="1:3" ht="13.5">
      <c r="A7643" s="559" t="s">
        <v>10352</v>
      </c>
      <c r="B7643" s="560">
        <v>41975</v>
      </c>
      <c r="C7643" s="567"/>
    </row>
    <row r="7644" spans="1:3" ht="13.5">
      <c r="A7644" s="559" t="s">
        <v>10353</v>
      </c>
      <c r="B7644" s="560">
        <v>41975</v>
      </c>
      <c r="C7644" s="567"/>
    </row>
    <row r="7645" spans="1:3" ht="13.5">
      <c r="A7645" s="559" t="s">
        <v>10354</v>
      </c>
      <c r="B7645" s="560">
        <v>41975</v>
      </c>
      <c r="C7645" s="567"/>
    </row>
    <row r="7646" spans="1:3" ht="13.5">
      <c r="A7646" s="559" t="s">
        <v>10355</v>
      </c>
      <c r="B7646" s="560">
        <v>41975</v>
      </c>
      <c r="C7646" s="567"/>
    </row>
    <row r="7647" spans="1:3" ht="13.5">
      <c r="A7647" s="559" t="s">
        <v>10356</v>
      </c>
      <c r="B7647" s="560">
        <v>41975</v>
      </c>
      <c r="C7647" s="567"/>
    </row>
    <row r="7648" spans="1:3" ht="13.5">
      <c r="A7648" s="559" t="s">
        <v>10357</v>
      </c>
      <c r="B7648" s="560">
        <v>41975</v>
      </c>
      <c r="C7648" s="567"/>
    </row>
    <row r="7649" spans="1:3" ht="13.5">
      <c r="A7649" s="559" t="s">
        <v>10358</v>
      </c>
      <c r="B7649" s="560">
        <v>41975</v>
      </c>
      <c r="C7649" s="567"/>
    </row>
    <row r="7650" spans="1:3" ht="13.5">
      <c r="A7650" s="559" t="s">
        <v>10359</v>
      </c>
      <c r="B7650" s="560">
        <v>41975</v>
      </c>
      <c r="C7650" s="567">
        <v>5</v>
      </c>
    </row>
    <row r="7651" spans="1:3" ht="13.5">
      <c r="A7651" s="559" t="s">
        <v>10360</v>
      </c>
      <c r="B7651" s="560">
        <v>41975</v>
      </c>
      <c r="C7651" s="567"/>
    </row>
    <row r="7652" spans="1:3" ht="13.5">
      <c r="A7652" s="559" t="s">
        <v>10361</v>
      </c>
      <c r="B7652" s="560">
        <v>41975</v>
      </c>
      <c r="C7652" s="567"/>
    </row>
    <row r="7653" spans="1:3" ht="13.5">
      <c r="A7653" s="559" t="s">
        <v>10362</v>
      </c>
      <c r="B7653" s="560">
        <v>41975</v>
      </c>
      <c r="C7653" s="567"/>
    </row>
    <row r="7654" spans="1:3" ht="13.5">
      <c r="A7654" s="559" t="s">
        <v>10363</v>
      </c>
      <c r="B7654" s="560">
        <v>41975</v>
      </c>
      <c r="C7654" s="567"/>
    </row>
    <row r="7655" spans="1:3" ht="13.5">
      <c r="A7655" s="559" t="s">
        <v>10364</v>
      </c>
      <c r="B7655" s="560">
        <v>41975</v>
      </c>
      <c r="C7655" s="567"/>
    </row>
    <row r="7656" spans="1:3" ht="13.5">
      <c r="A7656" s="559" t="s">
        <v>10365</v>
      </c>
      <c r="B7656" s="560">
        <v>41975</v>
      </c>
      <c r="C7656" s="567"/>
    </row>
    <row r="7657" spans="1:3" ht="13.5">
      <c r="A7657" s="559" t="s">
        <v>10366</v>
      </c>
      <c r="B7657" s="560">
        <v>41975</v>
      </c>
      <c r="C7657" s="567"/>
    </row>
    <row r="7658" spans="1:3" ht="13.5">
      <c r="A7658" s="559" t="s">
        <v>10367</v>
      </c>
      <c r="B7658" s="560">
        <v>41975</v>
      </c>
      <c r="C7658" s="567"/>
    </row>
    <row r="7659" spans="1:3" ht="13.5">
      <c r="A7659" s="559" t="s">
        <v>10368</v>
      </c>
      <c r="B7659" s="560">
        <v>41975</v>
      </c>
      <c r="C7659" s="567"/>
    </row>
    <row r="7660" spans="1:3" ht="13.5">
      <c r="A7660" s="559" t="s">
        <v>10369</v>
      </c>
      <c r="B7660" s="560">
        <v>41975</v>
      </c>
      <c r="C7660" s="567"/>
    </row>
    <row r="7661" spans="1:3" ht="13.5">
      <c r="A7661" s="559" t="s">
        <v>10370</v>
      </c>
      <c r="B7661" s="560">
        <v>41975</v>
      </c>
      <c r="C7661" s="567">
        <v>15</v>
      </c>
    </row>
    <row r="7662" spans="1:3" ht="13.5">
      <c r="A7662" s="559" t="s">
        <v>10371</v>
      </c>
      <c r="B7662" s="560">
        <v>41975</v>
      </c>
      <c r="C7662" s="567"/>
    </row>
    <row r="7663" spans="1:3" ht="13.5">
      <c r="A7663" s="559" t="s">
        <v>10372</v>
      </c>
      <c r="B7663" s="560">
        <v>41975</v>
      </c>
      <c r="C7663" s="567"/>
    </row>
    <row r="7664" spans="1:3" ht="13.5">
      <c r="A7664" s="559" t="s">
        <v>10373</v>
      </c>
      <c r="B7664" s="560">
        <v>41975</v>
      </c>
      <c r="C7664" s="567"/>
    </row>
    <row r="7665" spans="1:3" ht="13.5">
      <c r="A7665" s="559" t="s">
        <v>10374</v>
      </c>
      <c r="B7665" s="560">
        <v>41975</v>
      </c>
      <c r="C7665" s="567"/>
    </row>
    <row r="7666" spans="1:3" ht="13.5">
      <c r="A7666" s="559" t="s">
        <v>10375</v>
      </c>
      <c r="B7666" s="560">
        <v>41975</v>
      </c>
      <c r="C7666" s="567"/>
    </row>
    <row r="7667" spans="1:3" ht="13.5">
      <c r="A7667" s="559" t="s">
        <v>10376</v>
      </c>
      <c r="B7667" s="560">
        <v>41975</v>
      </c>
      <c r="C7667" s="567"/>
    </row>
    <row r="7668" spans="1:3" ht="13.5">
      <c r="A7668" s="559" t="s">
        <v>10377</v>
      </c>
      <c r="B7668" s="560">
        <v>41975</v>
      </c>
      <c r="C7668" s="567"/>
    </row>
    <row r="7669" spans="1:3" ht="13.5">
      <c r="A7669" s="559" t="s">
        <v>10378</v>
      </c>
      <c r="B7669" s="560">
        <v>41975</v>
      </c>
      <c r="C7669" s="567"/>
    </row>
    <row r="7670" spans="1:3" ht="13.5">
      <c r="A7670" s="559" t="s">
        <v>10379</v>
      </c>
      <c r="B7670" s="560">
        <v>41975</v>
      </c>
      <c r="C7670" s="567"/>
    </row>
    <row r="7671" spans="1:3" ht="13.5">
      <c r="A7671" s="559" t="s">
        <v>10380</v>
      </c>
      <c r="B7671" s="560">
        <v>41975</v>
      </c>
      <c r="C7671" s="567"/>
    </row>
    <row r="7672" spans="1:3" ht="13.5">
      <c r="A7672" s="559" t="s">
        <v>10381</v>
      </c>
      <c r="B7672" s="560">
        <v>41975</v>
      </c>
      <c r="C7672" s="567">
        <v>10</v>
      </c>
    </row>
    <row r="7673" spans="1:3" ht="13.5">
      <c r="A7673" s="559" t="s">
        <v>10382</v>
      </c>
      <c r="B7673" s="560">
        <v>41975</v>
      </c>
      <c r="C7673" s="567"/>
    </row>
    <row r="7674" spans="1:3" ht="13.5">
      <c r="A7674" s="559" t="s">
        <v>10383</v>
      </c>
      <c r="B7674" s="560">
        <v>41975</v>
      </c>
      <c r="C7674" s="567"/>
    </row>
    <row r="7675" spans="1:3" ht="13.5">
      <c r="A7675" s="559" t="s">
        <v>10384</v>
      </c>
      <c r="B7675" s="560">
        <v>41975</v>
      </c>
      <c r="C7675" s="567"/>
    </row>
    <row r="7676" spans="1:3" ht="13.5">
      <c r="A7676" s="559" t="s">
        <v>10385</v>
      </c>
      <c r="B7676" s="560">
        <v>41975</v>
      </c>
      <c r="C7676" s="567"/>
    </row>
    <row r="7677" spans="1:3" ht="13.5">
      <c r="A7677" s="559" t="s">
        <v>10386</v>
      </c>
      <c r="B7677" s="560">
        <v>41975</v>
      </c>
      <c r="C7677" s="567"/>
    </row>
    <row r="7678" spans="1:3" ht="13.5">
      <c r="A7678" s="559" t="s">
        <v>10387</v>
      </c>
      <c r="B7678" s="560">
        <v>41975</v>
      </c>
      <c r="C7678" s="567"/>
    </row>
    <row r="7679" spans="1:3" ht="13.5">
      <c r="A7679" s="559" t="s">
        <v>10388</v>
      </c>
      <c r="B7679" s="560">
        <v>41975</v>
      </c>
      <c r="C7679" s="567"/>
    </row>
    <row r="7680" spans="1:3" ht="13.5">
      <c r="A7680" s="559" t="s">
        <v>10389</v>
      </c>
      <c r="B7680" s="560">
        <v>41975</v>
      </c>
      <c r="C7680" s="567"/>
    </row>
    <row r="7681" spans="1:3" ht="13.5">
      <c r="A7681" s="559" t="s">
        <v>10390</v>
      </c>
      <c r="B7681" s="560">
        <v>41975</v>
      </c>
      <c r="C7681" s="567"/>
    </row>
    <row r="7682" spans="1:3" ht="13.5">
      <c r="A7682" s="559" t="s">
        <v>10391</v>
      </c>
      <c r="B7682" s="560">
        <v>41975</v>
      </c>
      <c r="C7682" s="567"/>
    </row>
    <row r="7683" spans="1:3" ht="13.5">
      <c r="A7683" s="559" t="s">
        <v>10392</v>
      </c>
      <c r="B7683" s="560">
        <v>41975</v>
      </c>
      <c r="C7683" s="567">
        <v>5</v>
      </c>
    </row>
    <row r="7684" spans="1:3" ht="13.5">
      <c r="A7684" s="559" t="s">
        <v>10393</v>
      </c>
      <c r="B7684" s="560">
        <v>41975</v>
      </c>
      <c r="C7684" s="567"/>
    </row>
    <row r="7685" spans="1:3" ht="13.5">
      <c r="A7685" s="559" t="s">
        <v>10394</v>
      </c>
      <c r="B7685" s="560">
        <v>41975</v>
      </c>
      <c r="C7685" s="567"/>
    </row>
    <row r="7686" spans="1:3" ht="13.5">
      <c r="A7686" s="559" t="s">
        <v>10395</v>
      </c>
      <c r="B7686" s="560">
        <v>41975</v>
      </c>
      <c r="C7686" s="567"/>
    </row>
    <row r="7687" spans="1:3" ht="13.5">
      <c r="A7687" s="559" t="s">
        <v>10396</v>
      </c>
      <c r="B7687" s="560">
        <v>41975</v>
      </c>
      <c r="C7687" s="567"/>
    </row>
    <row r="7688" spans="1:3" ht="13.5">
      <c r="A7688" s="559" t="s">
        <v>10397</v>
      </c>
      <c r="B7688" s="560">
        <v>41975</v>
      </c>
      <c r="C7688" s="567"/>
    </row>
    <row r="7689" spans="1:3" ht="13.5">
      <c r="A7689" s="559" t="s">
        <v>10398</v>
      </c>
      <c r="B7689" s="560">
        <v>41975</v>
      </c>
      <c r="C7689" s="567"/>
    </row>
    <row r="7690" spans="1:3" ht="13.5">
      <c r="A7690" s="559" t="s">
        <v>10399</v>
      </c>
      <c r="B7690" s="560">
        <v>41975</v>
      </c>
      <c r="C7690" s="567"/>
    </row>
    <row r="7691" spans="1:3" ht="13.5">
      <c r="A7691" s="559" t="s">
        <v>10400</v>
      </c>
      <c r="B7691" s="560">
        <v>41975</v>
      </c>
      <c r="C7691" s="567"/>
    </row>
    <row r="7692" spans="1:3" ht="13.5">
      <c r="A7692" s="559" t="s">
        <v>10401</v>
      </c>
      <c r="B7692" s="560">
        <v>41975</v>
      </c>
      <c r="C7692" s="567"/>
    </row>
    <row r="7693" spans="1:3" ht="13.5">
      <c r="A7693" s="559" t="s">
        <v>10402</v>
      </c>
      <c r="B7693" s="560">
        <v>41975</v>
      </c>
      <c r="C7693" s="567"/>
    </row>
    <row r="7694" spans="1:3" ht="13.5">
      <c r="A7694" s="559" t="s">
        <v>10403</v>
      </c>
      <c r="B7694" s="560">
        <v>41975</v>
      </c>
      <c r="C7694" s="567">
        <v>10</v>
      </c>
    </row>
    <row r="7695" spans="1:3" ht="13.5">
      <c r="A7695" s="559" t="s">
        <v>10404</v>
      </c>
      <c r="B7695" s="560">
        <v>41975</v>
      </c>
      <c r="C7695" s="567"/>
    </row>
    <row r="7696" spans="1:3" ht="13.5">
      <c r="A7696" s="559" t="s">
        <v>10405</v>
      </c>
      <c r="B7696" s="560">
        <v>41975</v>
      </c>
      <c r="C7696" s="567"/>
    </row>
    <row r="7697" spans="1:3" ht="13.5">
      <c r="A7697" s="559" t="s">
        <v>10406</v>
      </c>
      <c r="B7697" s="560">
        <v>41975</v>
      </c>
      <c r="C7697" s="567"/>
    </row>
    <row r="7698" spans="1:3" ht="13.5">
      <c r="A7698" s="559" t="s">
        <v>10407</v>
      </c>
      <c r="B7698" s="560">
        <v>41975</v>
      </c>
      <c r="C7698" s="567"/>
    </row>
    <row r="7699" spans="1:3" ht="13.5">
      <c r="A7699" s="559" t="s">
        <v>10408</v>
      </c>
      <c r="B7699" s="560">
        <v>41975</v>
      </c>
      <c r="C7699" s="567"/>
    </row>
    <row r="7700" spans="1:3" ht="13.5">
      <c r="A7700" s="559" t="s">
        <v>10409</v>
      </c>
      <c r="B7700" s="560">
        <v>41975</v>
      </c>
      <c r="C7700" s="567"/>
    </row>
    <row r="7701" spans="1:3" ht="13.5">
      <c r="A7701" s="559" t="s">
        <v>10410</v>
      </c>
      <c r="B7701" s="560">
        <v>41975</v>
      </c>
      <c r="C7701" s="567"/>
    </row>
    <row r="7702" spans="1:3" ht="13.5">
      <c r="A7702" s="559" t="s">
        <v>10411</v>
      </c>
      <c r="B7702" s="560">
        <v>41975</v>
      </c>
      <c r="C7702" s="567"/>
    </row>
    <row r="7703" spans="1:3" ht="13.5">
      <c r="A7703" s="559" t="s">
        <v>10412</v>
      </c>
      <c r="B7703" s="560">
        <v>41975</v>
      </c>
      <c r="C7703" s="567"/>
    </row>
    <row r="7704" spans="1:3" ht="13.5">
      <c r="A7704" s="559" t="s">
        <v>10413</v>
      </c>
      <c r="B7704" s="560">
        <v>41975</v>
      </c>
      <c r="C7704" s="567"/>
    </row>
    <row r="7705" spans="1:3" ht="13.5">
      <c r="A7705" s="559" t="s">
        <v>10414</v>
      </c>
      <c r="B7705" s="560">
        <v>41975</v>
      </c>
      <c r="C7705" s="567">
        <v>10</v>
      </c>
    </row>
    <row r="7706" spans="1:3" ht="13.5">
      <c r="A7706" s="559" t="s">
        <v>10415</v>
      </c>
      <c r="B7706" s="560">
        <v>41975</v>
      </c>
      <c r="C7706" s="567"/>
    </row>
    <row r="7707" spans="1:3" ht="13.5">
      <c r="A7707" s="559" t="s">
        <v>10416</v>
      </c>
      <c r="B7707" s="560">
        <v>41975</v>
      </c>
      <c r="C7707" s="567"/>
    </row>
    <row r="7708" spans="1:3" ht="13.5">
      <c r="A7708" s="559" t="s">
        <v>10417</v>
      </c>
      <c r="B7708" s="560">
        <v>41975</v>
      </c>
      <c r="C7708" s="567"/>
    </row>
    <row r="7709" spans="1:3" ht="13.5">
      <c r="A7709" s="559" t="s">
        <v>10418</v>
      </c>
      <c r="B7709" s="560">
        <v>41975</v>
      </c>
      <c r="C7709" s="567"/>
    </row>
    <row r="7710" spans="1:3" ht="13.5">
      <c r="A7710" s="559" t="s">
        <v>10419</v>
      </c>
      <c r="B7710" s="560">
        <v>41975</v>
      </c>
      <c r="C7710" s="567"/>
    </row>
    <row r="7711" spans="1:3" ht="13.5">
      <c r="A7711" s="559" t="s">
        <v>10420</v>
      </c>
      <c r="B7711" s="560">
        <v>41975</v>
      </c>
      <c r="C7711" s="567"/>
    </row>
    <row r="7712" spans="1:3" ht="13.5">
      <c r="A7712" s="559" t="s">
        <v>10421</v>
      </c>
      <c r="B7712" s="560">
        <v>41975</v>
      </c>
      <c r="C7712" s="567"/>
    </row>
    <row r="7713" spans="1:3" ht="13.5">
      <c r="A7713" s="559" t="s">
        <v>10422</v>
      </c>
      <c r="B7713" s="560">
        <v>41975</v>
      </c>
      <c r="C7713" s="567"/>
    </row>
    <row r="7714" spans="1:3" ht="13.5">
      <c r="A7714" s="559" t="s">
        <v>10423</v>
      </c>
      <c r="B7714" s="560">
        <v>41975</v>
      </c>
      <c r="C7714" s="567"/>
    </row>
    <row r="7715" spans="1:3" ht="13.5">
      <c r="A7715" s="559" t="s">
        <v>10424</v>
      </c>
      <c r="B7715" s="560">
        <v>41975</v>
      </c>
      <c r="C7715" s="567"/>
    </row>
    <row r="7716" spans="1:3" ht="13.5">
      <c r="A7716" s="559" t="s">
        <v>10425</v>
      </c>
      <c r="B7716" s="560">
        <v>41975</v>
      </c>
      <c r="C7716" s="567">
        <v>10</v>
      </c>
    </row>
    <row r="7717" spans="1:3" ht="13.5">
      <c r="A7717" s="559" t="s">
        <v>10426</v>
      </c>
      <c r="B7717" s="560">
        <v>41975</v>
      </c>
      <c r="C7717" s="567"/>
    </row>
    <row r="7718" spans="1:3" ht="13.5">
      <c r="A7718" s="559" t="s">
        <v>10427</v>
      </c>
      <c r="B7718" s="560">
        <v>41975</v>
      </c>
      <c r="C7718" s="567"/>
    </row>
    <row r="7719" spans="1:3" ht="13.5">
      <c r="A7719" s="559" t="s">
        <v>10428</v>
      </c>
      <c r="B7719" s="560">
        <v>41975</v>
      </c>
      <c r="C7719" s="567"/>
    </row>
    <row r="7720" spans="1:3" ht="13.5">
      <c r="A7720" s="559" t="s">
        <v>10429</v>
      </c>
      <c r="B7720" s="560">
        <v>41975</v>
      </c>
      <c r="C7720" s="567"/>
    </row>
    <row r="7721" spans="1:3" ht="13.5">
      <c r="A7721" s="559" t="s">
        <v>10430</v>
      </c>
      <c r="B7721" s="560">
        <v>41975</v>
      </c>
      <c r="C7721" s="567"/>
    </row>
    <row r="7722" spans="1:3" ht="13.5">
      <c r="A7722" s="559" t="s">
        <v>10431</v>
      </c>
      <c r="B7722" s="560">
        <v>41975</v>
      </c>
      <c r="C7722" s="567"/>
    </row>
    <row r="7723" spans="1:3" ht="13.5">
      <c r="A7723" s="559" t="s">
        <v>10432</v>
      </c>
      <c r="B7723" s="560">
        <v>41975</v>
      </c>
      <c r="C7723" s="567"/>
    </row>
    <row r="7724" spans="1:3" ht="13.5">
      <c r="A7724" s="559" t="s">
        <v>10433</v>
      </c>
      <c r="B7724" s="560">
        <v>41975</v>
      </c>
      <c r="C7724" s="567"/>
    </row>
    <row r="7725" spans="1:3" ht="13.5">
      <c r="A7725" s="559" t="s">
        <v>10434</v>
      </c>
      <c r="B7725" s="560">
        <v>41975</v>
      </c>
      <c r="C7725" s="567"/>
    </row>
    <row r="7726" spans="1:3" ht="13.5">
      <c r="A7726" s="559" t="s">
        <v>10435</v>
      </c>
      <c r="B7726" s="560">
        <v>41975</v>
      </c>
      <c r="C7726" s="567"/>
    </row>
    <row r="7727" spans="1:3" ht="13.5">
      <c r="A7727" s="559" t="s">
        <v>10436</v>
      </c>
      <c r="B7727" s="560">
        <v>41975</v>
      </c>
      <c r="C7727" s="567">
        <v>10</v>
      </c>
    </row>
    <row r="7728" spans="1:3" ht="13.5">
      <c r="A7728" s="559" t="s">
        <v>10437</v>
      </c>
      <c r="B7728" s="560">
        <v>41975</v>
      </c>
      <c r="C7728" s="567"/>
    </row>
    <row r="7729" spans="1:3" ht="13.5">
      <c r="A7729" s="559" t="s">
        <v>10438</v>
      </c>
      <c r="B7729" s="560">
        <v>41975</v>
      </c>
      <c r="C7729" s="567"/>
    </row>
    <row r="7730" spans="1:3" ht="13.5">
      <c r="A7730" s="559" t="s">
        <v>10439</v>
      </c>
      <c r="B7730" s="560">
        <v>41975</v>
      </c>
      <c r="C7730" s="567"/>
    </row>
    <row r="7731" spans="1:3" ht="13.5">
      <c r="A7731" s="559" t="s">
        <v>10440</v>
      </c>
      <c r="B7731" s="560">
        <v>41975</v>
      </c>
      <c r="C7731" s="567"/>
    </row>
    <row r="7732" spans="1:3" ht="13.5">
      <c r="A7732" s="559" t="s">
        <v>10441</v>
      </c>
      <c r="B7732" s="560">
        <v>41975</v>
      </c>
      <c r="C7732" s="567"/>
    </row>
    <row r="7733" spans="1:3" ht="13.5">
      <c r="A7733" s="559" t="s">
        <v>10442</v>
      </c>
      <c r="B7733" s="560">
        <v>41975</v>
      </c>
      <c r="C7733" s="567"/>
    </row>
    <row r="7734" spans="1:3" ht="13.5">
      <c r="A7734" s="559" t="s">
        <v>10443</v>
      </c>
      <c r="B7734" s="560">
        <v>41975</v>
      </c>
      <c r="C7734" s="567"/>
    </row>
    <row r="7735" spans="1:3" ht="13.5">
      <c r="A7735" s="559" t="s">
        <v>10444</v>
      </c>
      <c r="B7735" s="560">
        <v>41975</v>
      </c>
      <c r="C7735" s="567"/>
    </row>
    <row r="7736" spans="1:3" ht="13.5">
      <c r="A7736" s="559" t="s">
        <v>10445</v>
      </c>
      <c r="B7736" s="560">
        <v>41975</v>
      </c>
      <c r="C7736" s="567"/>
    </row>
    <row r="7737" spans="1:3" ht="13.5">
      <c r="A7737" s="559" t="s">
        <v>10446</v>
      </c>
      <c r="B7737" s="560">
        <v>41975</v>
      </c>
      <c r="C7737" s="567"/>
    </row>
    <row r="7738" spans="1:3" ht="13.5">
      <c r="A7738" s="559" t="s">
        <v>10447</v>
      </c>
      <c r="B7738" s="560">
        <v>41975</v>
      </c>
      <c r="C7738" s="567">
        <v>5</v>
      </c>
    </row>
    <row r="7739" spans="1:3" ht="13.5">
      <c r="A7739" s="559" t="s">
        <v>10448</v>
      </c>
      <c r="B7739" s="560">
        <v>41975</v>
      </c>
      <c r="C7739" s="567"/>
    </row>
    <row r="7740" spans="1:3" ht="13.5">
      <c r="A7740" s="559" t="s">
        <v>10449</v>
      </c>
      <c r="B7740" s="560">
        <v>41975</v>
      </c>
      <c r="C7740" s="567"/>
    </row>
    <row r="7741" spans="1:3" ht="13.5">
      <c r="A7741" s="559" t="s">
        <v>10450</v>
      </c>
      <c r="B7741" s="560">
        <v>41975</v>
      </c>
      <c r="C7741" s="567"/>
    </row>
    <row r="7742" spans="1:3" ht="13.5">
      <c r="A7742" s="559" t="s">
        <v>10451</v>
      </c>
      <c r="B7742" s="560">
        <v>41975</v>
      </c>
      <c r="C7742" s="567"/>
    </row>
    <row r="7743" spans="1:3" ht="13.5">
      <c r="A7743" s="559" t="s">
        <v>10452</v>
      </c>
      <c r="B7743" s="560">
        <v>41975</v>
      </c>
      <c r="C7743" s="567"/>
    </row>
    <row r="7744" spans="1:3" ht="13.5">
      <c r="A7744" s="559" t="s">
        <v>10453</v>
      </c>
      <c r="B7744" s="560">
        <v>41975</v>
      </c>
      <c r="C7744" s="567"/>
    </row>
    <row r="7745" spans="1:3" ht="13.5">
      <c r="A7745" s="559" t="s">
        <v>10454</v>
      </c>
      <c r="B7745" s="560">
        <v>41975</v>
      </c>
      <c r="C7745" s="567"/>
    </row>
    <row r="7746" spans="1:3" ht="13.5">
      <c r="A7746" s="559" t="s">
        <v>10455</v>
      </c>
      <c r="B7746" s="560">
        <v>41975</v>
      </c>
      <c r="C7746" s="567"/>
    </row>
    <row r="7747" spans="1:3" ht="13.5">
      <c r="A7747" s="559" t="s">
        <v>10456</v>
      </c>
      <c r="B7747" s="560">
        <v>41975</v>
      </c>
      <c r="C7747" s="567"/>
    </row>
    <row r="7748" spans="1:3" ht="13.5">
      <c r="A7748" s="559" t="s">
        <v>10457</v>
      </c>
      <c r="B7748" s="560">
        <v>41975</v>
      </c>
      <c r="C7748" s="567"/>
    </row>
    <row r="7749" spans="1:3" ht="13.5">
      <c r="A7749" s="559" t="s">
        <v>10458</v>
      </c>
      <c r="B7749" s="560">
        <v>41975</v>
      </c>
      <c r="C7749" s="567">
        <v>5</v>
      </c>
    </row>
    <row r="7750" spans="1:3" ht="13.5">
      <c r="A7750" s="559" t="s">
        <v>10459</v>
      </c>
      <c r="B7750" s="560">
        <v>41975</v>
      </c>
      <c r="C7750" s="567"/>
    </row>
    <row r="7751" spans="1:3" ht="13.5">
      <c r="A7751" s="559" t="s">
        <v>10460</v>
      </c>
      <c r="B7751" s="560">
        <v>41975</v>
      </c>
      <c r="C7751" s="567"/>
    </row>
    <row r="7752" spans="1:3" ht="13.5">
      <c r="A7752" s="559" t="s">
        <v>10461</v>
      </c>
      <c r="B7752" s="560">
        <v>41975</v>
      </c>
      <c r="C7752" s="567"/>
    </row>
    <row r="7753" spans="1:3" ht="13.5">
      <c r="A7753" s="559" t="s">
        <v>10462</v>
      </c>
      <c r="B7753" s="560">
        <v>41975</v>
      </c>
      <c r="C7753" s="567"/>
    </row>
    <row r="7754" spans="1:3" ht="13.5">
      <c r="A7754" s="559" t="s">
        <v>10463</v>
      </c>
      <c r="B7754" s="560">
        <v>41975</v>
      </c>
      <c r="C7754" s="567"/>
    </row>
    <row r="7755" spans="1:3" ht="13.5">
      <c r="A7755" s="559" t="s">
        <v>10464</v>
      </c>
      <c r="B7755" s="560">
        <v>41975</v>
      </c>
      <c r="C7755" s="567"/>
    </row>
    <row r="7756" spans="1:3" ht="13.5">
      <c r="A7756" s="559" t="s">
        <v>10465</v>
      </c>
      <c r="B7756" s="560">
        <v>41975</v>
      </c>
      <c r="C7756" s="567"/>
    </row>
    <row r="7757" spans="1:3" ht="13.5">
      <c r="A7757" s="559" t="s">
        <v>10466</v>
      </c>
      <c r="B7757" s="560">
        <v>41975</v>
      </c>
      <c r="C7757" s="567"/>
    </row>
    <row r="7758" spans="1:3" ht="13.5">
      <c r="A7758" s="559" t="s">
        <v>10467</v>
      </c>
      <c r="B7758" s="560">
        <v>41975</v>
      </c>
      <c r="C7758" s="567"/>
    </row>
    <row r="7759" spans="1:3" ht="13.5">
      <c r="A7759" s="559" t="s">
        <v>10468</v>
      </c>
      <c r="B7759" s="560">
        <v>41975</v>
      </c>
      <c r="C7759" s="567"/>
    </row>
    <row r="7760" spans="1:3" ht="13.5">
      <c r="A7760" s="559" t="s">
        <v>10469</v>
      </c>
      <c r="B7760" s="560">
        <v>41975</v>
      </c>
      <c r="C7760" s="567">
        <v>5</v>
      </c>
    </row>
    <row r="7761" spans="1:3" ht="13.5">
      <c r="A7761" s="559" t="s">
        <v>10470</v>
      </c>
      <c r="B7761" s="560">
        <v>41975</v>
      </c>
      <c r="C7761" s="567"/>
    </row>
    <row r="7762" spans="1:3" ht="13.5">
      <c r="A7762" s="559" t="s">
        <v>10471</v>
      </c>
      <c r="B7762" s="560">
        <v>41975</v>
      </c>
      <c r="C7762" s="567"/>
    </row>
    <row r="7763" spans="1:3" ht="13.5">
      <c r="A7763" s="559" t="s">
        <v>10472</v>
      </c>
      <c r="B7763" s="560">
        <v>41975</v>
      </c>
      <c r="C7763" s="567"/>
    </row>
    <row r="7764" spans="1:3" ht="13.5">
      <c r="A7764" s="559" t="s">
        <v>10473</v>
      </c>
      <c r="B7764" s="560">
        <v>41975</v>
      </c>
      <c r="C7764" s="567"/>
    </row>
    <row r="7765" spans="1:3" ht="13.5">
      <c r="A7765" s="559" t="s">
        <v>10474</v>
      </c>
      <c r="B7765" s="560">
        <v>41975</v>
      </c>
      <c r="C7765" s="567"/>
    </row>
    <row r="7766" spans="1:3" ht="13.5">
      <c r="A7766" s="559" t="s">
        <v>10475</v>
      </c>
      <c r="B7766" s="560">
        <v>41975</v>
      </c>
      <c r="C7766" s="567"/>
    </row>
    <row r="7767" spans="1:3" ht="13.5">
      <c r="A7767" s="559" t="s">
        <v>10476</v>
      </c>
      <c r="B7767" s="560">
        <v>41975</v>
      </c>
      <c r="C7767" s="567"/>
    </row>
    <row r="7768" spans="1:3" ht="13.5">
      <c r="A7768" s="559" t="s">
        <v>10477</v>
      </c>
      <c r="B7768" s="560">
        <v>41975</v>
      </c>
      <c r="C7768" s="567"/>
    </row>
    <row r="7769" spans="1:3" ht="13.5">
      <c r="A7769" s="559" t="s">
        <v>10478</v>
      </c>
      <c r="B7769" s="560">
        <v>41975</v>
      </c>
      <c r="C7769" s="567"/>
    </row>
    <row r="7770" spans="1:3" ht="13.5">
      <c r="A7770" s="559" t="s">
        <v>10479</v>
      </c>
      <c r="B7770" s="560">
        <v>41975</v>
      </c>
      <c r="C7770" s="567"/>
    </row>
    <row r="7771" spans="1:3" ht="13.5">
      <c r="A7771" s="559" t="s">
        <v>10480</v>
      </c>
      <c r="B7771" s="560">
        <v>41975</v>
      </c>
      <c r="C7771" s="567">
        <v>20</v>
      </c>
    </row>
    <row r="7772" spans="1:3" ht="13.5">
      <c r="A7772" s="559" t="s">
        <v>10481</v>
      </c>
      <c r="B7772" s="560">
        <v>41975</v>
      </c>
      <c r="C7772" s="567"/>
    </row>
    <row r="7773" spans="1:3" ht="13.5">
      <c r="A7773" s="559" t="s">
        <v>10482</v>
      </c>
      <c r="B7773" s="560">
        <v>41975</v>
      </c>
      <c r="C7773" s="567"/>
    </row>
    <row r="7774" spans="1:3" ht="13.5">
      <c r="A7774" s="559" t="s">
        <v>10483</v>
      </c>
      <c r="B7774" s="560">
        <v>41975</v>
      </c>
      <c r="C7774" s="567"/>
    </row>
    <row r="7775" spans="1:3" ht="13.5">
      <c r="A7775" s="559" t="s">
        <v>10484</v>
      </c>
      <c r="B7775" s="560">
        <v>41975</v>
      </c>
      <c r="C7775" s="567"/>
    </row>
    <row r="7776" spans="1:3" ht="13.5">
      <c r="A7776" s="559" t="s">
        <v>10485</v>
      </c>
      <c r="B7776" s="560">
        <v>41975</v>
      </c>
      <c r="C7776" s="567"/>
    </row>
    <row r="7777" spans="1:3" ht="13.5">
      <c r="A7777" s="559" t="s">
        <v>10486</v>
      </c>
      <c r="B7777" s="560">
        <v>41975</v>
      </c>
      <c r="C7777" s="567"/>
    </row>
    <row r="7778" spans="1:3" ht="13.5">
      <c r="A7778" s="559" t="s">
        <v>10487</v>
      </c>
      <c r="B7778" s="560">
        <v>41975</v>
      </c>
      <c r="C7778" s="567"/>
    </row>
    <row r="7779" spans="1:3" ht="13.5">
      <c r="A7779" s="559" t="s">
        <v>10488</v>
      </c>
      <c r="B7779" s="560">
        <v>41975</v>
      </c>
      <c r="C7779" s="567"/>
    </row>
    <row r="7780" spans="1:3" ht="13.5">
      <c r="A7780" s="559" t="s">
        <v>10489</v>
      </c>
      <c r="B7780" s="560">
        <v>41975</v>
      </c>
      <c r="C7780" s="567"/>
    </row>
    <row r="7781" spans="1:3" ht="13.5">
      <c r="A7781" s="559" t="s">
        <v>10490</v>
      </c>
      <c r="B7781" s="560">
        <v>41975</v>
      </c>
      <c r="C7781" s="567"/>
    </row>
    <row r="7782" spans="1:3" ht="13.5">
      <c r="A7782" s="559" t="s">
        <v>10491</v>
      </c>
      <c r="B7782" s="560">
        <v>41975</v>
      </c>
      <c r="C7782" s="567">
        <v>20</v>
      </c>
    </row>
    <row r="7783" spans="1:3" ht="13.5">
      <c r="A7783" s="559" t="s">
        <v>10492</v>
      </c>
      <c r="B7783" s="560">
        <v>41975</v>
      </c>
      <c r="C7783" s="567"/>
    </row>
    <row r="7784" spans="1:3" ht="13.5">
      <c r="A7784" s="559" t="s">
        <v>10493</v>
      </c>
      <c r="B7784" s="560">
        <v>41975</v>
      </c>
      <c r="C7784" s="567"/>
    </row>
    <row r="7785" spans="1:3" ht="13.5">
      <c r="A7785" s="559" t="s">
        <v>10494</v>
      </c>
      <c r="B7785" s="560">
        <v>41975</v>
      </c>
      <c r="C7785" s="567"/>
    </row>
    <row r="7786" spans="1:3" ht="13.5">
      <c r="A7786" s="559" t="s">
        <v>10495</v>
      </c>
      <c r="B7786" s="560">
        <v>41975</v>
      </c>
      <c r="C7786" s="567"/>
    </row>
    <row r="7787" spans="1:3" ht="13.5">
      <c r="A7787" s="559" t="s">
        <v>10496</v>
      </c>
      <c r="B7787" s="560">
        <v>41975</v>
      </c>
      <c r="C7787" s="567"/>
    </row>
    <row r="7788" spans="1:3" ht="13.5">
      <c r="A7788" s="559" t="s">
        <v>10497</v>
      </c>
      <c r="B7788" s="560">
        <v>41975</v>
      </c>
      <c r="C7788" s="567"/>
    </row>
    <row r="7789" spans="1:3" ht="13.5">
      <c r="A7789" s="559" t="s">
        <v>10498</v>
      </c>
      <c r="B7789" s="560">
        <v>41975</v>
      </c>
      <c r="C7789" s="567"/>
    </row>
    <row r="7790" spans="1:3" ht="13.5">
      <c r="A7790" s="559" t="s">
        <v>10499</v>
      </c>
      <c r="B7790" s="560">
        <v>41975</v>
      </c>
      <c r="C7790" s="567"/>
    </row>
    <row r="7791" spans="1:3" ht="13.5">
      <c r="A7791" s="559" t="s">
        <v>10500</v>
      </c>
      <c r="B7791" s="560">
        <v>41975</v>
      </c>
      <c r="C7791" s="567"/>
    </row>
    <row r="7792" spans="1:3" ht="13.5">
      <c r="A7792" s="559" t="s">
        <v>10501</v>
      </c>
      <c r="B7792" s="560">
        <v>41975</v>
      </c>
      <c r="C7792" s="567"/>
    </row>
    <row r="7793" spans="1:3" ht="13.5">
      <c r="A7793" s="559" t="s">
        <v>10502</v>
      </c>
      <c r="B7793" s="560">
        <v>41975</v>
      </c>
      <c r="C7793" s="567">
        <v>10</v>
      </c>
    </row>
    <row r="7794" spans="1:3" ht="13.5">
      <c r="A7794" s="559" t="s">
        <v>10503</v>
      </c>
      <c r="B7794" s="560">
        <v>41975</v>
      </c>
      <c r="C7794" s="567"/>
    </row>
    <row r="7795" spans="1:3" ht="13.5">
      <c r="A7795" s="559" t="s">
        <v>10504</v>
      </c>
      <c r="B7795" s="560">
        <v>41975</v>
      </c>
      <c r="C7795" s="567"/>
    </row>
    <row r="7796" spans="1:3" ht="13.5">
      <c r="A7796" s="559" t="s">
        <v>10505</v>
      </c>
      <c r="B7796" s="560">
        <v>41975</v>
      </c>
      <c r="C7796" s="567"/>
    </row>
    <row r="7797" spans="1:3" ht="13.5">
      <c r="A7797" s="559" t="s">
        <v>10506</v>
      </c>
      <c r="B7797" s="560">
        <v>41975</v>
      </c>
      <c r="C7797" s="567"/>
    </row>
    <row r="7798" spans="1:3" ht="13.5">
      <c r="A7798" s="559" t="s">
        <v>10507</v>
      </c>
      <c r="B7798" s="560">
        <v>41975</v>
      </c>
      <c r="C7798" s="567"/>
    </row>
    <row r="7799" spans="1:3" ht="13.5">
      <c r="A7799" s="559" t="s">
        <v>10508</v>
      </c>
      <c r="B7799" s="560">
        <v>41975</v>
      </c>
      <c r="C7799" s="567"/>
    </row>
    <row r="7800" spans="1:3" ht="13.5">
      <c r="A7800" s="559" t="s">
        <v>10509</v>
      </c>
      <c r="B7800" s="560">
        <v>41975</v>
      </c>
      <c r="C7800" s="567"/>
    </row>
    <row r="7801" spans="1:3" ht="13.5">
      <c r="A7801" s="559" t="s">
        <v>10510</v>
      </c>
      <c r="B7801" s="560">
        <v>41975</v>
      </c>
      <c r="C7801" s="567"/>
    </row>
    <row r="7802" spans="1:3" ht="13.5">
      <c r="A7802" s="559" t="s">
        <v>10511</v>
      </c>
      <c r="B7802" s="560">
        <v>41975</v>
      </c>
      <c r="C7802" s="567"/>
    </row>
    <row r="7803" spans="1:3" ht="13.5">
      <c r="A7803" s="559" t="s">
        <v>10512</v>
      </c>
      <c r="B7803" s="560">
        <v>41975</v>
      </c>
      <c r="C7803" s="567"/>
    </row>
    <row r="7804" spans="1:3" ht="13.5">
      <c r="A7804" s="559" t="s">
        <v>10513</v>
      </c>
      <c r="B7804" s="560">
        <v>41975</v>
      </c>
      <c r="C7804" s="567">
        <v>10</v>
      </c>
    </row>
    <row r="7805" spans="1:3" ht="13.5">
      <c r="A7805" s="559" t="s">
        <v>10514</v>
      </c>
      <c r="B7805" s="560">
        <v>41975</v>
      </c>
      <c r="C7805" s="567"/>
    </row>
    <row r="7806" spans="1:3" ht="13.5">
      <c r="A7806" s="559" t="s">
        <v>10515</v>
      </c>
      <c r="B7806" s="560">
        <v>41975</v>
      </c>
      <c r="C7806" s="567"/>
    </row>
    <row r="7807" spans="1:3" ht="13.5">
      <c r="A7807" s="559" t="s">
        <v>10516</v>
      </c>
      <c r="B7807" s="560">
        <v>41975</v>
      </c>
      <c r="C7807" s="567"/>
    </row>
    <row r="7808" spans="1:3" ht="13.5">
      <c r="A7808" s="559" t="s">
        <v>10517</v>
      </c>
      <c r="B7808" s="560">
        <v>41975</v>
      </c>
      <c r="C7808" s="567"/>
    </row>
    <row r="7809" spans="1:3" ht="13.5">
      <c r="A7809" s="559" t="s">
        <v>10518</v>
      </c>
      <c r="B7809" s="560">
        <v>41975</v>
      </c>
      <c r="C7809" s="567"/>
    </row>
    <row r="7810" spans="1:3" ht="13.5">
      <c r="A7810" s="559" t="s">
        <v>10519</v>
      </c>
      <c r="B7810" s="560">
        <v>41975</v>
      </c>
      <c r="C7810" s="567"/>
    </row>
    <row r="7811" spans="1:3" ht="13.5">
      <c r="A7811" s="559" t="s">
        <v>10520</v>
      </c>
      <c r="B7811" s="560">
        <v>41975</v>
      </c>
      <c r="C7811" s="567"/>
    </row>
    <row r="7812" spans="1:3" ht="13.5">
      <c r="A7812" s="559" t="s">
        <v>10521</v>
      </c>
      <c r="B7812" s="560">
        <v>41975</v>
      </c>
      <c r="C7812" s="567"/>
    </row>
    <row r="7813" spans="1:3" ht="13.5">
      <c r="A7813" s="559" t="s">
        <v>10522</v>
      </c>
      <c r="B7813" s="560">
        <v>41975</v>
      </c>
      <c r="C7813" s="567"/>
    </row>
    <row r="7814" spans="1:3" ht="13.5">
      <c r="A7814" s="559" t="s">
        <v>10523</v>
      </c>
      <c r="B7814" s="560">
        <v>41975</v>
      </c>
      <c r="C7814" s="567"/>
    </row>
    <row r="7815" spans="1:3" ht="13.5">
      <c r="A7815" s="559" t="s">
        <v>10524</v>
      </c>
      <c r="B7815" s="560">
        <v>41975</v>
      </c>
      <c r="C7815" s="567">
        <v>5</v>
      </c>
    </row>
    <row r="7816" spans="1:3" ht="13.5">
      <c r="A7816" s="559" t="s">
        <v>10525</v>
      </c>
      <c r="B7816" s="560">
        <v>41975</v>
      </c>
      <c r="C7816" s="567"/>
    </row>
    <row r="7817" spans="1:3" ht="13.5">
      <c r="A7817" s="559" t="s">
        <v>10526</v>
      </c>
      <c r="B7817" s="560">
        <v>41975</v>
      </c>
      <c r="C7817" s="567"/>
    </row>
    <row r="7818" spans="1:3" ht="13.5">
      <c r="A7818" s="559" t="s">
        <v>10527</v>
      </c>
      <c r="B7818" s="560">
        <v>41975</v>
      </c>
      <c r="C7818" s="567"/>
    </row>
    <row r="7819" spans="1:3" ht="13.5">
      <c r="A7819" s="559" t="s">
        <v>10528</v>
      </c>
      <c r="B7819" s="560">
        <v>41975</v>
      </c>
      <c r="C7819" s="567"/>
    </row>
    <row r="7820" spans="1:3" ht="13.5">
      <c r="A7820" s="559" t="s">
        <v>10529</v>
      </c>
      <c r="B7820" s="560">
        <v>41975</v>
      </c>
      <c r="C7820" s="567"/>
    </row>
    <row r="7821" spans="1:3" ht="13.5">
      <c r="A7821" s="559" t="s">
        <v>10530</v>
      </c>
      <c r="B7821" s="560">
        <v>41975</v>
      </c>
      <c r="C7821" s="567"/>
    </row>
    <row r="7822" spans="1:3" ht="13.5">
      <c r="A7822" s="559" t="s">
        <v>10531</v>
      </c>
      <c r="B7822" s="560">
        <v>41975</v>
      </c>
      <c r="C7822" s="567"/>
    </row>
    <row r="7823" spans="1:3" ht="13.5">
      <c r="A7823" s="559" t="s">
        <v>10532</v>
      </c>
      <c r="B7823" s="560">
        <v>41975</v>
      </c>
      <c r="C7823" s="567"/>
    </row>
    <row r="7824" spans="1:3" ht="13.5">
      <c r="A7824" s="559" t="s">
        <v>10533</v>
      </c>
      <c r="B7824" s="560">
        <v>41975</v>
      </c>
      <c r="C7824" s="567"/>
    </row>
    <row r="7825" spans="1:3" ht="13.5">
      <c r="A7825" s="559" t="s">
        <v>10534</v>
      </c>
      <c r="B7825" s="560">
        <v>41975</v>
      </c>
      <c r="C7825" s="567"/>
    </row>
    <row r="7826" spans="1:3" ht="13.5">
      <c r="A7826" s="559" t="s">
        <v>10535</v>
      </c>
      <c r="B7826" s="560">
        <v>41975</v>
      </c>
      <c r="C7826" s="567">
        <v>5</v>
      </c>
    </row>
    <row r="7827" spans="1:3" ht="13.5">
      <c r="A7827" s="559" t="s">
        <v>10536</v>
      </c>
      <c r="B7827" s="560">
        <v>41975</v>
      </c>
      <c r="C7827" s="567"/>
    </row>
    <row r="7828" spans="1:3" ht="13.5">
      <c r="A7828" s="559" t="s">
        <v>10537</v>
      </c>
      <c r="B7828" s="560">
        <v>41975</v>
      </c>
      <c r="C7828" s="567"/>
    </row>
    <row r="7829" spans="1:3" ht="13.5">
      <c r="A7829" s="559" t="s">
        <v>10538</v>
      </c>
      <c r="B7829" s="560">
        <v>41975</v>
      </c>
      <c r="C7829" s="567"/>
    </row>
    <row r="7830" spans="1:3" ht="13.5">
      <c r="A7830" s="559" t="s">
        <v>10539</v>
      </c>
      <c r="B7830" s="560">
        <v>41975</v>
      </c>
      <c r="C7830" s="567"/>
    </row>
    <row r="7831" spans="1:3" ht="13.5">
      <c r="A7831" s="559" t="s">
        <v>10540</v>
      </c>
      <c r="B7831" s="560">
        <v>41975</v>
      </c>
      <c r="C7831" s="567"/>
    </row>
    <row r="7832" spans="1:3" ht="13.5">
      <c r="A7832" s="559" t="s">
        <v>10541</v>
      </c>
      <c r="B7832" s="560">
        <v>41975</v>
      </c>
      <c r="C7832" s="567"/>
    </row>
    <row r="7833" spans="1:3" ht="13.5">
      <c r="A7833" s="559" t="s">
        <v>10542</v>
      </c>
      <c r="B7833" s="560">
        <v>41975</v>
      </c>
      <c r="C7833" s="567"/>
    </row>
    <row r="7834" spans="1:3" ht="13.5">
      <c r="A7834" s="559" t="s">
        <v>10543</v>
      </c>
      <c r="B7834" s="560">
        <v>41975</v>
      </c>
      <c r="C7834" s="567"/>
    </row>
    <row r="7835" spans="1:3" ht="13.5">
      <c r="A7835" s="559" t="s">
        <v>10544</v>
      </c>
      <c r="B7835" s="560">
        <v>41975</v>
      </c>
      <c r="C7835" s="567"/>
    </row>
    <row r="7836" spans="1:3" ht="13.5">
      <c r="A7836" s="559" t="s">
        <v>10545</v>
      </c>
      <c r="B7836" s="560">
        <v>41975</v>
      </c>
      <c r="C7836" s="567"/>
    </row>
    <row r="7837" spans="1:3" ht="13.5">
      <c r="A7837" s="559" t="s">
        <v>10546</v>
      </c>
      <c r="B7837" s="560">
        <v>41975</v>
      </c>
      <c r="C7837" s="567">
        <v>7</v>
      </c>
    </row>
    <row r="7838" spans="1:3" ht="13.5">
      <c r="A7838" s="559" t="s">
        <v>10547</v>
      </c>
      <c r="B7838" s="560">
        <v>41975</v>
      </c>
      <c r="C7838" s="567"/>
    </row>
    <row r="7839" spans="1:3" ht="13.5">
      <c r="A7839" s="559" t="s">
        <v>10548</v>
      </c>
      <c r="B7839" s="560">
        <v>41975</v>
      </c>
      <c r="C7839" s="567"/>
    </row>
    <row r="7840" spans="1:3" ht="13.5">
      <c r="A7840" s="559" t="s">
        <v>10549</v>
      </c>
      <c r="B7840" s="560">
        <v>41975</v>
      </c>
      <c r="C7840" s="567"/>
    </row>
    <row r="7841" spans="1:3" ht="13.5">
      <c r="A7841" s="559" t="s">
        <v>10550</v>
      </c>
      <c r="B7841" s="560">
        <v>41975</v>
      </c>
      <c r="C7841" s="567"/>
    </row>
    <row r="7842" spans="1:3" ht="13.5">
      <c r="A7842" s="559" t="s">
        <v>10551</v>
      </c>
      <c r="B7842" s="560">
        <v>41975</v>
      </c>
      <c r="C7842" s="567"/>
    </row>
    <row r="7843" spans="1:3" ht="13.5">
      <c r="A7843" s="559" t="s">
        <v>10552</v>
      </c>
      <c r="B7843" s="560">
        <v>41975</v>
      </c>
      <c r="C7843" s="567"/>
    </row>
    <row r="7844" spans="1:3" ht="13.5">
      <c r="A7844" s="559" t="s">
        <v>10553</v>
      </c>
      <c r="B7844" s="560">
        <v>41975</v>
      </c>
      <c r="C7844" s="567"/>
    </row>
    <row r="7845" spans="1:3" ht="13.5">
      <c r="A7845" s="559" t="s">
        <v>10554</v>
      </c>
      <c r="B7845" s="560">
        <v>41975</v>
      </c>
      <c r="C7845" s="567"/>
    </row>
    <row r="7846" spans="1:3" ht="13.5">
      <c r="A7846" s="559" t="s">
        <v>10555</v>
      </c>
      <c r="B7846" s="560">
        <v>41975</v>
      </c>
      <c r="C7846" s="567"/>
    </row>
    <row r="7847" spans="1:3" ht="13.5">
      <c r="A7847" s="559" t="s">
        <v>10556</v>
      </c>
      <c r="B7847" s="560">
        <v>41975</v>
      </c>
      <c r="C7847" s="567"/>
    </row>
    <row r="7848" spans="1:3" ht="13.5">
      <c r="A7848" s="559" t="s">
        <v>10557</v>
      </c>
      <c r="B7848" s="560">
        <v>41975</v>
      </c>
      <c r="C7848" s="567">
        <v>5</v>
      </c>
    </row>
    <row r="7849" spans="1:3" ht="13.5">
      <c r="A7849" s="559" t="s">
        <v>10558</v>
      </c>
      <c r="B7849" s="560">
        <v>41975</v>
      </c>
      <c r="C7849" s="567"/>
    </row>
    <row r="7850" spans="1:3" ht="13.5">
      <c r="A7850" s="559" t="s">
        <v>10559</v>
      </c>
      <c r="B7850" s="560">
        <v>41975</v>
      </c>
      <c r="C7850" s="567"/>
    </row>
    <row r="7851" spans="1:3" ht="13.5">
      <c r="A7851" s="559" t="s">
        <v>10560</v>
      </c>
      <c r="B7851" s="560">
        <v>41975</v>
      </c>
      <c r="C7851" s="567"/>
    </row>
    <row r="7852" spans="1:3" ht="13.5">
      <c r="A7852" s="559" t="s">
        <v>10561</v>
      </c>
      <c r="B7852" s="560">
        <v>41975</v>
      </c>
      <c r="C7852" s="567"/>
    </row>
    <row r="7853" spans="1:3" ht="13.5">
      <c r="A7853" s="559" t="s">
        <v>10562</v>
      </c>
      <c r="B7853" s="560">
        <v>41975</v>
      </c>
      <c r="C7853" s="567"/>
    </row>
    <row r="7854" spans="1:3" ht="13.5">
      <c r="A7854" s="559" t="s">
        <v>10563</v>
      </c>
      <c r="B7854" s="560">
        <v>41975</v>
      </c>
      <c r="C7854" s="567"/>
    </row>
    <row r="7855" spans="1:3" ht="13.5">
      <c r="A7855" s="559" t="s">
        <v>10564</v>
      </c>
      <c r="B7855" s="560">
        <v>41975</v>
      </c>
      <c r="C7855" s="567"/>
    </row>
    <row r="7856" spans="1:3" ht="13.5">
      <c r="A7856" s="559" t="s">
        <v>10565</v>
      </c>
      <c r="B7856" s="560">
        <v>41975</v>
      </c>
      <c r="C7856" s="567"/>
    </row>
    <row r="7857" spans="1:3" ht="13.5">
      <c r="A7857" s="559" t="s">
        <v>10566</v>
      </c>
      <c r="B7857" s="560">
        <v>41975</v>
      </c>
      <c r="C7857" s="567"/>
    </row>
    <row r="7858" spans="1:3" ht="13.5">
      <c r="A7858" s="559" t="s">
        <v>10567</v>
      </c>
      <c r="B7858" s="560">
        <v>41975</v>
      </c>
      <c r="C7858" s="567"/>
    </row>
    <row r="7859" spans="1:3" ht="13.5">
      <c r="A7859" s="559" t="s">
        <v>10568</v>
      </c>
      <c r="B7859" s="560">
        <v>41975</v>
      </c>
      <c r="C7859" s="567">
        <v>5</v>
      </c>
    </row>
    <row r="7860" spans="1:3" ht="13.5">
      <c r="A7860" s="559" t="s">
        <v>10569</v>
      </c>
      <c r="B7860" s="560">
        <v>41975</v>
      </c>
      <c r="C7860" s="567"/>
    </row>
    <row r="7861" spans="1:3" ht="13.5">
      <c r="A7861" s="559" t="s">
        <v>10570</v>
      </c>
      <c r="B7861" s="560">
        <v>41975</v>
      </c>
      <c r="C7861" s="567"/>
    </row>
    <row r="7862" spans="1:3" ht="13.5">
      <c r="A7862" s="559" t="s">
        <v>10571</v>
      </c>
      <c r="B7862" s="560">
        <v>41975</v>
      </c>
      <c r="C7862" s="567"/>
    </row>
    <row r="7863" spans="1:3" ht="13.5">
      <c r="A7863" s="559" t="s">
        <v>10572</v>
      </c>
      <c r="B7863" s="560">
        <v>41975</v>
      </c>
      <c r="C7863" s="567"/>
    </row>
    <row r="7864" spans="1:3" ht="13.5">
      <c r="A7864" s="559" t="s">
        <v>10573</v>
      </c>
      <c r="B7864" s="560">
        <v>41975</v>
      </c>
      <c r="C7864" s="567"/>
    </row>
    <row r="7865" spans="1:3" ht="13.5">
      <c r="A7865" s="559" t="s">
        <v>10574</v>
      </c>
      <c r="B7865" s="560">
        <v>41975</v>
      </c>
      <c r="C7865" s="567"/>
    </row>
    <row r="7866" spans="1:3" ht="13.5">
      <c r="A7866" s="559" t="s">
        <v>10575</v>
      </c>
      <c r="B7866" s="560">
        <v>41975</v>
      </c>
      <c r="C7866" s="567"/>
    </row>
    <row r="7867" spans="1:3" ht="13.5">
      <c r="A7867" s="559" t="s">
        <v>10576</v>
      </c>
      <c r="B7867" s="560">
        <v>41975</v>
      </c>
      <c r="C7867" s="567"/>
    </row>
    <row r="7868" spans="1:3" ht="13.5">
      <c r="A7868" s="559" t="s">
        <v>10577</v>
      </c>
      <c r="B7868" s="560">
        <v>41975</v>
      </c>
      <c r="C7868" s="567"/>
    </row>
    <row r="7869" spans="1:3" ht="13.5">
      <c r="A7869" s="559" t="s">
        <v>10578</v>
      </c>
      <c r="B7869" s="560">
        <v>41975</v>
      </c>
      <c r="C7869" s="567"/>
    </row>
    <row r="7870" spans="1:3" ht="13.5">
      <c r="A7870" s="559" t="s">
        <v>10579</v>
      </c>
      <c r="B7870" s="560">
        <v>41975</v>
      </c>
      <c r="C7870" s="567">
        <v>5</v>
      </c>
    </row>
    <row r="7871" spans="1:3" ht="13.5">
      <c r="A7871" s="559" t="s">
        <v>10580</v>
      </c>
      <c r="B7871" s="560">
        <v>41975</v>
      </c>
      <c r="C7871" s="567"/>
    </row>
    <row r="7872" spans="1:3" ht="13.5">
      <c r="A7872" s="559" t="s">
        <v>10581</v>
      </c>
      <c r="B7872" s="560">
        <v>41975</v>
      </c>
      <c r="C7872" s="567"/>
    </row>
    <row r="7873" spans="1:3" ht="13.5">
      <c r="A7873" s="559" t="s">
        <v>10582</v>
      </c>
      <c r="B7873" s="560">
        <v>41975</v>
      </c>
      <c r="C7873" s="567"/>
    </row>
    <row r="7874" spans="1:3" ht="13.5">
      <c r="A7874" s="559" t="s">
        <v>10583</v>
      </c>
      <c r="B7874" s="560">
        <v>41975</v>
      </c>
      <c r="C7874" s="567">
        <v>5</v>
      </c>
    </row>
    <row r="7875" spans="1:3" ht="13.5">
      <c r="A7875" s="559" t="s">
        <v>10584</v>
      </c>
      <c r="B7875" s="560">
        <v>41975</v>
      </c>
      <c r="C7875" s="567"/>
    </row>
    <row r="7876" spans="1:3" ht="13.5">
      <c r="A7876" s="559" t="s">
        <v>10585</v>
      </c>
      <c r="B7876" s="560">
        <v>41975</v>
      </c>
      <c r="C7876" s="567"/>
    </row>
    <row r="7877" spans="1:3" ht="13.5">
      <c r="A7877" s="559" t="s">
        <v>10586</v>
      </c>
      <c r="B7877" s="560">
        <v>41975</v>
      </c>
      <c r="C7877" s="567"/>
    </row>
    <row r="7878" spans="1:3" ht="13.5">
      <c r="A7878" s="559" t="s">
        <v>10587</v>
      </c>
      <c r="B7878" s="560">
        <v>41975</v>
      </c>
      <c r="C7878" s="567"/>
    </row>
    <row r="7879" spans="1:3" ht="13.5">
      <c r="A7879" s="559" t="s">
        <v>10588</v>
      </c>
      <c r="B7879" s="560">
        <v>41975</v>
      </c>
      <c r="C7879" s="567"/>
    </row>
    <row r="7880" spans="1:3" ht="13.5">
      <c r="A7880" s="559" t="s">
        <v>10589</v>
      </c>
      <c r="B7880" s="560">
        <v>41975</v>
      </c>
      <c r="C7880" s="567"/>
    </row>
    <row r="7881" spans="1:3" ht="13.5">
      <c r="A7881" s="559" t="s">
        <v>10590</v>
      </c>
      <c r="B7881" s="560">
        <v>41975</v>
      </c>
      <c r="C7881" s="567"/>
    </row>
    <row r="7882" spans="1:3" ht="13.5">
      <c r="A7882" s="559" t="s">
        <v>10591</v>
      </c>
      <c r="B7882" s="560">
        <v>41975</v>
      </c>
      <c r="C7882" s="567">
        <v>2</v>
      </c>
    </row>
    <row r="7883" spans="1:3" ht="13.5">
      <c r="A7883" s="559" t="s">
        <v>10592</v>
      </c>
      <c r="B7883" s="560">
        <v>41975</v>
      </c>
      <c r="C7883" s="567">
        <v>3</v>
      </c>
    </row>
    <row r="7884" spans="1:3" ht="13.5">
      <c r="A7884" s="559" t="s">
        <v>10593</v>
      </c>
      <c r="B7884" s="560">
        <v>41975</v>
      </c>
      <c r="C7884" s="567">
        <v>3</v>
      </c>
    </row>
    <row r="7885" spans="1:3" ht="13.5">
      <c r="A7885" s="559" t="s">
        <v>10594</v>
      </c>
      <c r="B7885" s="560">
        <v>41975</v>
      </c>
      <c r="C7885" s="567">
        <v>2</v>
      </c>
    </row>
    <row r="7886" spans="1:3" ht="13.5">
      <c r="A7886" s="559" t="s">
        <v>10595</v>
      </c>
      <c r="B7886" s="560">
        <v>41975</v>
      </c>
      <c r="C7886" s="567"/>
    </row>
    <row r="7887" spans="1:3" ht="13.5">
      <c r="A7887" s="559" t="s">
        <v>10596</v>
      </c>
      <c r="B7887" s="560">
        <v>41975</v>
      </c>
      <c r="C7887" s="567"/>
    </row>
    <row r="7888" spans="1:3" ht="13.5">
      <c r="A7888" s="559" t="s">
        <v>10597</v>
      </c>
      <c r="B7888" s="560">
        <v>41975</v>
      </c>
      <c r="C7888" s="567"/>
    </row>
    <row r="7889" spans="1:3" ht="13.5">
      <c r="A7889" s="559" t="s">
        <v>10598</v>
      </c>
      <c r="B7889" s="560">
        <v>41975</v>
      </c>
      <c r="C7889" s="567"/>
    </row>
    <row r="7890" spans="1:3" ht="13.5">
      <c r="A7890" s="559" t="s">
        <v>10599</v>
      </c>
      <c r="B7890" s="560">
        <v>41975</v>
      </c>
      <c r="C7890" s="567"/>
    </row>
    <row r="7891" spans="1:3" ht="13.5">
      <c r="A7891" s="559" t="s">
        <v>10600</v>
      </c>
      <c r="B7891" s="560">
        <v>41975</v>
      </c>
      <c r="C7891" s="567"/>
    </row>
    <row r="7892" spans="1:3" ht="13.5">
      <c r="A7892" s="559" t="s">
        <v>10601</v>
      </c>
      <c r="B7892" s="560">
        <v>41975</v>
      </c>
      <c r="C7892" s="567">
        <v>5</v>
      </c>
    </row>
    <row r="7893" spans="1:3" ht="13.5">
      <c r="A7893" s="559" t="s">
        <v>10602</v>
      </c>
      <c r="B7893" s="560">
        <v>41975</v>
      </c>
      <c r="C7893" s="567"/>
    </row>
    <row r="7894" spans="1:3" ht="13.5">
      <c r="A7894" s="559" t="s">
        <v>10603</v>
      </c>
      <c r="B7894" s="560">
        <v>41975</v>
      </c>
      <c r="C7894" s="567"/>
    </row>
    <row r="7895" spans="1:3" ht="13.5">
      <c r="A7895" s="559" t="s">
        <v>10604</v>
      </c>
      <c r="B7895" s="560">
        <v>41975</v>
      </c>
      <c r="C7895" s="567"/>
    </row>
    <row r="7896" spans="1:3" ht="13.5">
      <c r="A7896" s="559" t="s">
        <v>10605</v>
      </c>
      <c r="B7896" s="560">
        <v>41975</v>
      </c>
      <c r="C7896" s="567"/>
    </row>
    <row r="7897" spans="1:3" ht="13.5">
      <c r="A7897" s="559" t="s">
        <v>10606</v>
      </c>
      <c r="B7897" s="560">
        <v>41975</v>
      </c>
      <c r="C7897" s="567"/>
    </row>
    <row r="7898" spans="1:3" ht="13.5">
      <c r="A7898" s="559" t="s">
        <v>10607</v>
      </c>
      <c r="B7898" s="560">
        <v>41975</v>
      </c>
      <c r="C7898" s="567"/>
    </row>
    <row r="7899" spans="1:3" ht="13.5">
      <c r="A7899" s="559" t="s">
        <v>10608</v>
      </c>
      <c r="B7899" s="560">
        <v>41975</v>
      </c>
      <c r="C7899" s="567"/>
    </row>
    <row r="7900" spans="1:3" ht="13.5">
      <c r="A7900" s="559" t="s">
        <v>10609</v>
      </c>
      <c r="B7900" s="560">
        <v>41975</v>
      </c>
      <c r="C7900" s="567"/>
    </row>
    <row r="7901" spans="1:3" ht="13.5">
      <c r="A7901" s="559" t="s">
        <v>10610</v>
      </c>
      <c r="B7901" s="560">
        <v>41975</v>
      </c>
      <c r="C7901" s="567"/>
    </row>
    <row r="7902" spans="1:3" ht="13.5">
      <c r="A7902" s="559" t="s">
        <v>10611</v>
      </c>
      <c r="B7902" s="560">
        <v>41975</v>
      </c>
      <c r="C7902" s="567"/>
    </row>
    <row r="7903" spans="1:3" ht="13.5">
      <c r="A7903" s="559" t="s">
        <v>10612</v>
      </c>
      <c r="B7903" s="560">
        <v>41975</v>
      </c>
      <c r="C7903" s="567">
        <v>5</v>
      </c>
    </row>
    <row r="7904" spans="1:3" ht="13.5">
      <c r="A7904" s="559" t="s">
        <v>10613</v>
      </c>
      <c r="B7904" s="560">
        <v>41975</v>
      </c>
      <c r="C7904" s="567"/>
    </row>
    <row r="7905" spans="1:3" ht="13.5">
      <c r="A7905" s="559" t="s">
        <v>10614</v>
      </c>
      <c r="B7905" s="560">
        <v>41975</v>
      </c>
      <c r="C7905" s="567"/>
    </row>
    <row r="7906" spans="1:3" ht="13.5">
      <c r="A7906" s="559" t="s">
        <v>10615</v>
      </c>
      <c r="B7906" s="560">
        <v>41975</v>
      </c>
      <c r="C7906" s="567"/>
    </row>
    <row r="7907" spans="1:3" ht="13.5">
      <c r="A7907" s="559" t="s">
        <v>10616</v>
      </c>
      <c r="B7907" s="560">
        <v>41975</v>
      </c>
      <c r="C7907" s="567"/>
    </row>
    <row r="7908" spans="1:3" ht="13.5">
      <c r="A7908" s="559" t="s">
        <v>10617</v>
      </c>
      <c r="B7908" s="560">
        <v>41975</v>
      </c>
      <c r="C7908" s="567"/>
    </row>
    <row r="7909" spans="1:3" ht="13.5">
      <c r="A7909" s="559" t="s">
        <v>10618</v>
      </c>
      <c r="B7909" s="560">
        <v>41975</v>
      </c>
      <c r="C7909" s="567"/>
    </row>
    <row r="7910" spans="1:3" ht="13.5">
      <c r="A7910" s="559" t="s">
        <v>10619</v>
      </c>
      <c r="B7910" s="560">
        <v>41975</v>
      </c>
      <c r="C7910" s="567"/>
    </row>
    <row r="7911" spans="1:3" ht="13.5">
      <c r="A7911" s="559" t="s">
        <v>10620</v>
      </c>
      <c r="B7911" s="560">
        <v>41975</v>
      </c>
      <c r="C7911" s="567"/>
    </row>
    <row r="7912" spans="1:3" ht="13.5">
      <c r="A7912" s="559" t="s">
        <v>10621</v>
      </c>
      <c r="B7912" s="560">
        <v>41975</v>
      </c>
      <c r="C7912" s="567"/>
    </row>
    <row r="7913" spans="1:3" ht="13.5">
      <c r="A7913" s="559" t="s">
        <v>10622</v>
      </c>
      <c r="B7913" s="560">
        <v>41975</v>
      </c>
      <c r="C7913" s="567"/>
    </row>
    <row r="7914" spans="1:3" ht="13.5">
      <c r="A7914" s="559" t="s">
        <v>10623</v>
      </c>
      <c r="B7914" s="560">
        <v>41975</v>
      </c>
      <c r="C7914" s="567">
        <v>10</v>
      </c>
    </row>
    <row r="7915" spans="1:3" ht="13.5">
      <c r="A7915" s="559" t="s">
        <v>10624</v>
      </c>
      <c r="B7915" s="560">
        <v>41975</v>
      </c>
      <c r="C7915" s="567"/>
    </row>
    <row r="7916" spans="1:3" ht="13.5">
      <c r="A7916" s="559" t="s">
        <v>10625</v>
      </c>
      <c r="B7916" s="560">
        <v>41975</v>
      </c>
      <c r="C7916" s="567"/>
    </row>
    <row r="7917" spans="1:3" ht="13.5">
      <c r="A7917" s="559" t="s">
        <v>10626</v>
      </c>
      <c r="B7917" s="560">
        <v>41975</v>
      </c>
      <c r="C7917" s="567"/>
    </row>
    <row r="7918" spans="1:3" ht="13.5">
      <c r="A7918" s="559" t="s">
        <v>10627</v>
      </c>
      <c r="B7918" s="560">
        <v>41975</v>
      </c>
      <c r="C7918" s="567"/>
    </row>
    <row r="7919" spans="1:3" ht="13.5">
      <c r="A7919" s="559" t="s">
        <v>10628</v>
      </c>
      <c r="B7919" s="560">
        <v>41975</v>
      </c>
      <c r="C7919" s="567"/>
    </row>
    <row r="7920" spans="1:3" ht="13.5">
      <c r="A7920" s="559" t="s">
        <v>10629</v>
      </c>
      <c r="B7920" s="560">
        <v>41975</v>
      </c>
      <c r="C7920" s="567"/>
    </row>
    <row r="7921" spans="1:3" ht="13.5">
      <c r="A7921" s="559" t="s">
        <v>10630</v>
      </c>
      <c r="B7921" s="560">
        <v>41975</v>
      </c>
      <c r="C7921" s="567"/>
    </row>
    <row r="7922" spans="1:3" ht="13.5">
      <c r="A7922" s="559" t="s">
        <v>10631</v>
      </c>
      <c r="B7922" s="560">
        <v>41975</v>
      </c>
      <c r="C7922" s="567"/>
    </row>
    <row r="7923" spans="1:3" ht="13.5">
      <c r="A7923" s="559" t="s">
        <v>10632</v>
      </c>
      <c r="B7923" s="560">
        <v>41975</v>
      </c>
      <c r="C7923" s="567"/>
    </row>
    <row r="7924" spans="1:3" ht="13.5">
      <c r="A7924" s="559" t="s">
        <v>10633</v>
      </c>
      <c r="B7924" s="560">
        <v>41975</v>
      </c>
      <c r="C7924" s="567"/>
    </row>
    <row r="7925" spans="1:3" ht="13.5">
      <c r="A7925" s="559" t="s">
        <v>10634</v>
      </c>
      <c r="B7925" s="560">
        <v>41975</v>
      </c>
      <c r="C7925" s="567">
        <v>7</v>
      </c>
    </row>
    <row r="7926" spans="1:3" ht="13.5">
      <c r="A7926" s="559" t="s">
        <v>10635</v>
      </c>
      <c r="B7926" s="560">
        <v>41975</v>
      </c>
      <c r="C7926" s="567"/>
    </row>
    <row r="7927" spans="1:3" ht="13.5">
      <c r="A7927" s="559" t="s">
        <v>10636</v>
      </c>
      <c r="B7927" s="560">
        <v>41975</v>
      </c>
      <c r="C7927" s="567"/>
    </row>
    <row r="7928" spans="1:3" ht="13.5">
      <c r="A7928" s="559" t="s">
        <v>10637</v>
      </c>
      <c r="B7928" s="560">
        <v>41975</v>
      </c>
      <c r="C7928" s="567"/>
    </row>
    <row r="7929" spans="1:3" ht="13.5">
      <c r="A7929" s="559" t="s">
        <v>10638</v>
      </c>
      <c r="B7929" s="560">
        <v>41975</v>
      </c>
      <c r="C7929" s="567"/>
    </row>
    <row r="7930" spans="1:3" ht="13.5">
      <c r="A7930" s="559" t="s">
        <v>10639</v>
      </c>
      <c r="B7930" s="560">
        <v>41975</v>
      </c>
      <c r="C7930" s="567"/>
    </row>
    <row r="7931" spans="1:3" ht="13.5">
      <c r="A7931" s="559" t="s">
        <v>10640</v>
      </c>
      <c r="B7931" s="560">
        <v>41975</v>
      </c>
      <c r="C7931" s="567"/>
    </row>
    <row r="7932" spans="1:3" ht="13.5">
      <c r="A7932" s="559" t="s">
        <v>10641</v>
      </c>
      <c r="B7932" s="560">
        <v>41975</v>
      </c>
      <c r="C7932" s="567"/>
    </row>
    <row r="7933" spans="1:3" ht="13.5">
      <c r="A7933" s="559" t="s">
        <v>10642</v>
      </c>
      <c r="B7933" s="560">
        <v>41975</v>
      </c>
      <c r="C7933" s="567"/>
    </row>
    <row r="7934" spans="1:3" ht="13.5">
      <c r="A7934" s="559" t="s">
        <v>10643</v>
      </c>
      <c r="B7934" s="560">
        <v>41975</v>
      </c>
      <c r="C7934" s="567"/>
    </row>
    <row r="7935" spans="1:3" ht="13.5">
      <c r="A7935" s="559" t="s">
        <v>10644</v>
      </c>
      <c r="B7935" s="560">
        <v>41975</v>
      </c>
      <c r="C7935" s="567"/>
    </row>
    <row r="7936" spans="1:3" ht="13.5">
      <c r="A7936" s="559" t="s">
        <v>10645</v>
      </c>
      <c r="B7936" s="560">
        <v>41975</v>
      </c>
      <c r="C7936" s="567">
        <v>5</v>
      </c>
    </row>
    <row r="7937" spans="1:3" ht="13.5">
      <c r="A7937" s="559" t="s">
        <v>10646</v>
      </c>
      <c r="B7937" s="560">
        <v>41975</v>
      </c>
      <c r="C7937" s="567"/>
    </row>
    <row r="7938" spans="1:3" ht="13.5">
      <c r="A7938" s="559" t="s">
        <v>10647</v>
      </c>
      <c r="B7938" s="560">
        <v>41975</v>
      </c>
      <c r="C7938" s="567"/>
    </row>
    <row r="7939" spans="1:3" ht="13.5">
      <c r="A7939" s="559" t="s">
        <v>10648</v>
      </c>
      <c r="B7939" s="560">
        <v>41975</v>
      </c>
      <c r="C7939" s="567"/>
    </row>
    <row r="7940" spans="1:3" ht="13.5">
      <c r="A7940" s="559" t="s">
        <v>10649</v>
      </c>
      <c r="B7940" s="560">
        <v>41975</v>
      </c>
      <c r="C7940" s="567"/>
    </row>
    <row r="7941" spans="1:3" ht="13.5">
      <c r="A7941" s="559" t="s">
        <v>10650</v>
      </c>
      <c r="B7941" s="560">
        <v>41975</v>
      </c>
      <c r="C7941" s="567"/>
    </row>
    <row r="7942" spans="1:3" ht="13.5">
      <c r="A7942" s="559" t="s">
        <v>10651</v>
      </c>
      <c r="B7942" s="560">
        <v>41975</v>
      </c>
      <c r="C7942" s="567"/>
    </row>
    <row r="7943" spans="1:3" ht="13.5">
      <c r="A7943" s="559" t="s">
        <v>10652</v>
      </c>
      <c r="B7943" s="560">
        <v>41975</v>
      </c>
      <c r="C7943" s="567"/>
    </row>
    <row r="7944" spans="1:3" ht="13.5">
      <c r="A7944" s="559" t="s">
        <v>10653</v>
      </c>
      <c r="B7944" s="560">
        <v>41975</v>
      </c>
      <c r="C7944" s="567"/>
    </row>
    <row r="7945" spans="1:3" ht="13.5">
      <c r="A7945" s="559" t="s">
        <v>10654</v>
      </c>
      <c r="B7945" s="560">
        <v>41975</v>
      </c>
      <c r="C7945" s="567"/>
    </row>
    <row r="7946" spans="1:3" ht="13.5">
      <c r="A7946" s="559" t="s">
        <v>10655</v>
      </c>
      <c r="B7946" s="560">
        <v>41975</v>
      </c>
      <c r="C7946" s="567"/>
    </row>
    <row r="7947" spans="1:3" ht="13.5">
      <c r="A7947" s="559" t="s">
        <v>10656</v>
      </c>
      <c r="B7947" s="560">
        <v>41975</v>
      </c>
      <c r="C7947" s="567">
        <v>5</v>
      </c>
    </row>
    <row r="7948" spans="1:3" ht="13.5">
      <c r="A7948" s="559" t="s">
        <v>10657</v>
      </c>
      <c r="B7948" s="560">
        <v>41975</v>
      </c>
      <c r="C7948" s="567"/>
    </row>
    <row r="7949" spans="1:3" ht="13.5">
      <c r="A7949" s="559" t="s">
        <v>10658</v>
      </c>
      <c r="B7949" s="560">
        <v>41975</v>
      </c>
      <c r="C7949" s="567"/>
    </row>
    <row r="7950" spans="1:3" ht="13.5">
      <c r="A7950" s="559" t="s">
        <v>10659</v>
      </c>
      <c r="B7950" s="560">
        <v>41975</v>
      </c>
      <c r="C7950" s="567"/>
    </row>
    <row r="7951" spans="1:3" ht="13.5">
      <c r="A7951" s="559" t="s">
        <v>10660</v>
      </c>
      <c r="B7951" s="560">
        <v>41975</v>
      </c>
      <c r="C7951" s="567"/>
    </row>
    <row r="7952" spans="1:3" ht="13.5">
      <c r="A7952" s="559" t="s">
        <v>10661</v>
      </c>
      <c r="B7952" s="560">
        <v>41975</v>
      </c>
      <c r="C7952" s="567"/>
    </row>
    <row r="7953" spans="1:3" ht="13.5">
      <c r="A7953" s="559" t="s">
        <v>10662</v>
      </c>
      <c r="B7953" s="560">
        <v>41975</v>
      </c>
      <c r="C7953" s="567"/>
    </row>
    <row r="7954" spans="1:3" ht="13.5">
      <c r="A7954" s="559" t="s">
        <v>10663</v>
      </c>
      <c r="B7954" s="560">
        <v>41975</v>
      </c>
      <c r="C7954" s="567"/>
    </row>
    <row r="7955" spans="1:3" ht="13.5">
      <c r="A7955" s="559" t="s">
        <v>10664</v>
      </c>
      <c r="B7955" s="560">
        <v>41975</v>
      </c>
      <c r="C7955" s="567"/>
    </row>
    <row r="7956" spans="1:3" ht="13.5">
      <c r="A7956" s="559" t="s">
        <v>10665</v>
      </c>
      <c r="B7956" s="560">
        <v>41975</v>
      </c>
      <c r="C7956" s="567"/>
    </row>
    <row r="7957" spans="1:3" ht="13.5">
      <c r="A7957" s="559" t="s">
        <v>10666</v>
      </c>
      <c r="B7957" s="560">
        <v>41975</v>
      </c>
      <c r="C7957" s="567"/>
    </row>
    <row r="7958" spans="1:3" ht="13.5">
      <c r="A7958" s="559" t="s">
        <v>10667</v>
      </c>
      <c r="B7958" s="560">
        <v>41975</v>
      </c>
      <c r="C7958" s="567">
        <v>5</v>
      </c>
    </row>
    <row r="7959" spans="1:3" ht="13.5">
      <c r="A7959" s="559" t="s">
        <v>10668</v>
      </c>
      <c r="B7959" s="560">
        <v>41975</v>
      </c>
      <c r="C7959" s="567"/>
    </row>
    <row r="7960" spans="1:3" ht="13.5">
      <c r="A7960" s="559" t="s">
        <v>10669</v>
      </c>
      <c r="B7960" s="560">
        <v>41975</v>
      </c>
      <c r="C7960" s="567"/>
    </row>
    <row r="7961" spans="1:3" ht="13.5">
      <c r="A7961" s="559" t="s">
        <v>10670</v>
      </c>
      <c r="B7961" s="560">
        <v>41975</v>
      </c>
      <c r="C7961" s="567"/>
    </row>
    <row r="7962" spans="1:3" ht="13.5">
      <c r="A7962" s="559" t="s">
        <v>10671</v>
      </c>
      <c r="B7962" s="560">
        <v>41975</v>
      </c>
      <c r="C7962" s="567"/>
    </row>
    <row r="7963" spans="1:3" ht="13.5">
      <c r="A7963" s="559" t="s">
        <v>10672</v>
      </c>
      <c r="B7963" s="560">
        <v>41975</v>
      </c>
      <c r="C7963" s="567"/>
    </row>
    <row r="7964" spans="1:3" ht="13.5">
      <c r="A7964" s="559" t="s">
        <v>10673</v>
      </c>
      <c r="B7964" s="560">
        <v>41975</v>
      </c>
      <c r="C7964" s="567"/>
    </row>
    <row r="7965" spans="1:3" ht="13.5">
      <c r="A7965" s="559" t="s">
        <v>10674</v>
      </c>
      <c r="B7965" s="560">
        <v>41975</v>
      </c>
      <c r="C7965" s="567"/>
    </row>
    <row r="7966" spans="1:3" ht="13.5">
      <c r="A7966" s="559" t="s">
        <v>10675</v>
      </c>
      <c r="B7966" s="560">
        <v>41975</v>
      </c>
      <c r="C7966" s="567"/>
    </row>
    <row r="7967" spans="1:3" ht="13.5">
      <c r="A7967" s="559" t="s">
        <v>10676</v>
      </c>
      <c r="B7967" s="560">
        <v>41975</v>
      </c>
      <c r="C7967" s="567"/>
    </row>
    <row r="7968" spans="1:3" ht="13.5">
      <c r="A7968" s="559" t="s">
        <v>10677</v>
      </c>
      <c r="B7968" s="560">
        <v>41975</v>
      </c>
      <c r="C7968" s="567"/>
    </row>
    <row r="7969" spans="1:3" ht="13.5">
      <c r="A7969" s="559" t="s">
        <v>10678</v>
      </c>
      <c r="B7969" s="560">
        <v>41975</v>
      </c>
      <c r="C7969" s="567"/>
    </row>
    <row r="7970" spans="1:3" ht="13.5">
      <c r="A7970" s="559" t="s">
        <v>10679</v>
      </c>
      <c r="B7970" s="560">
        <v>41975</v>
      </c>
      <c r="C7970" s="567"/>
    </row>
    <row r="7971" spans="1:3" ht="13.5">
      <c r="A7971" s="559" t="s">
        <v>10680</v>
      </c>
      <c r="B7971" s="560">
        <v>41975</v>
      </c>
      <c r="C7971" s="567">
        <v>50</v>
      </c>
    </row>
    <row r="7972" spans="1:3" ht="13.5">
      <c r="A7972" s="559" t="s">
        <v>10681</v>
      </c>
      <c r="B7972" s="560">
        <v>41975</v>
      </c>
      <c r="C7972" s="567"/>
    </row>
    <row r="7973" spans="1:3" ht="13.5">
      <c r="A7973" s="559" t="s">
        <v>10682</v>
      </c>
      <c r="B7973" s="560">
        <v>41975</v>
      </c>
      <c r="C7973" s="567"/>
    </row>
    <row r="7974" spans="1:3" ht="13.5">
      <c r="A7974" s="559" t="s">
        <v>10683</v>
      </c>
      <c r="B7974" s="560">
        <v>41975</v>
      </c>
      <c r="C7974" s="567"/>
    </row>
    <row r="7975" spans="1:3" ht="13.5">
      <c r="A7975" s="559" t="s">
        <v>10684</v>
      </c>
      <c r="B7975" s="560">
        <v>41975</v>
      </c>
      <c r="C7975" s="567"/>
    </row>
    <row r="7976" spans="1:3" ht="13.5">
      <c r="A7976" s="559" t="s">
        <v>10685</v>
      </c>
      <c r="B7976" s="560">
        <v>41975</v>
      </c>
      <c r="C7976" s="567"/>
    </row>
    <row r="7977" spans="1:3" ht="13.5">
      <c r="A7977" s="559" t="s">
        <v>10686</v>
      </c>
      <c r="B7977" s="560">
        <v>41975</v>
      </c>
      <c r="C7977" s="567"/>
    </row>
    <row r="7978" spans="1:3" ht="13.5">
      <c r="A7978" s="559" t="s">
        <v>10687</v>
      </c>
      <c r="B7978" s="560">
        <v>41975</v>
      </c>
      <c r="C7978" s="567"/>
    </row>
    <row r="7979" spans="1:3" ht="13.5">
      <c r="A7979" s="559" t="s">
        <v>10688</v>
      </c>
      <c r="B7979" s="560">
        <v>41975</v>
      </c>
      <c r="C7979" s="567"/>
    </row>
    <row r="7980" spans="1:3" ht="13.5">
      <c r="A7980" s="559" t="s">
        <v>10689</v>
      </c>
      <c r="B7980" s="560">
        <v>41975</v>
      </c>
      <c r="C7980" s="567">
        <v>7</v>
      </c>
    </row>
    <row r="7981" spans="1:3" ht="13.5">
      <c r="A7981" s="559" t="s">
        <v>10690</v>
      </c>
      <c r="B7981" s="560">
        <v>41975</v>
      </c>
      <c r="C7981" s="567"/>
    </row>
    <row r="7982" spans="1:3" ht="13.5">
      <c r="A7982" s="559" t="s">
        <v>10691</v>
      </c>
      <c r="B7982" s="560">
        <v>41975</v>
      </c>
      <c r="C7982" s="567"/>
    </row>
    <row r="7983" spans="1:3" ht="13.5">
      <c r="A7983" s="559" t="s">
        <v>10692</v>
      </c>
      <c r="B7983" s="560">
        <v>41975</v>
      </c>
      <c r="C7983" s="567"/>
    </row>
    <row r="7984" spans="1:3" ht="13.5">
      <c r="A7984" s="559" t="s">
        <v>10693</v>
      </c>
      <c r="B7984" s="560">
        <v>41975</v>
      </c>
      <c r="C7984" s="567"/>
    </row>
    <row r="7985" spans="1:3" ht="13.5">
      <c r="A7985" s="559" t="s">
        <v>10694</v>
      </c>
      <c r="B7985" s="560">
        <v>41975</v>
      </c>
      <c r="C7985" s="567"/>
    </row>
    <row r="7986" spans="1:3" ht="13.5">
      <c r="A7986" s="559" t="s">
        <v>10695</v>
      </c>
      <c r="B7986" s="560">
        <v>41975</v>
      </c>
      <c r="C7986" s="567"/>
    </row>
    <row r="7987" spans="1:3" ht="13.5">
      <c r="A7987" s="559" t="s">
        <v>10696</v>
      </c>
      <c r="B7987" s="560">
        <v>41975</v>
      </c>
      <c r="C7987" s="567"/>
    </row>
    <row r="7988" spans="1:3" ht="13.5">
      <c r="A7988" s="559" t="s">
        <v>10697</v>
      </c>
      <c r="B7988" s="560">
        <v>41975</v>
      </c>
      <c r="C7988" s="567"/>
    </row>
    <row r="7989" spans="1:3" ht="13.5">
      <c r="A7989" s="559" t="s">
        <v>10698</v>
      </c>
      <c r="B7989" s="560">
        <v>41975</v>
      </c>
      <c r="C7989" s="567"/>
    </row>
    <row r="7990" spans="1:3" ht="13.5">
      <c r="A7990" s="559" t="s">
        <v>10699</v>
      </c>
      <c r="B7990" s="560">
        <v>41975</v>
      </c>
      <c r="C7990" s="567"/>
    </row>
    <row r="7991" spans="1:3" ht="13.5">
      <c r="A7991" s="559" t="s">
        <v>10700</v>
      </c>
      <c r="B7991" s="560">
        <v>41975</v>
      </c>
      <c r="C7991" s="567">
        <v>15</v>
      </c>
    </row>
    <row r="7992" spans="1:3" ht="13.5">
      <c r="A7992" s="559" t="s">
        <v>10701</v>
      </c>
      <c r="B7992" s="560">
        <v>41975</v>
      </c>
      <c r="C7992" s="567"/>
    </row>
    <row r="7993" spans="1:3" ht="13.5">
      <c r="A7993" s="559" t="s">
        <v>10702</v>
      </c>
      <c r="B7993" s="560">
        <v>41975</v>
      </c>
      <c r="C7993" s="567"/>
    </row>
    <row r="7994" spans="1:3" ht="13.5">
      <c r="A7994" s="559" t="s">
        <v>10703</v>
      </c>
      <c r="B7994" s="560">
        <v>41975</v>
      </c>
      <c r="C7994" s="567"/>
    </row>
    <row r="7995" spans="1:3" ht="13.5">
      <c r="A7995" s="559" t="s">
        <v>10704</v>
      </c>
      <c r="B7995" s="560">
        <v>41975</v>
      </c>
      <c r="C7995" s="567"/>
    </row>
    <row r="7996" spans="1:3" ht="13.5">
      <c r="A7996" s="559" t="s">
        <v>10705</v>
      </c>
      <c r="B7996" s="560">
        <v>41975</v>
      </c>
      <c r="C7996" s="567"/>
    </row>
    <row r="7997" spans="1:3" ht="13.5">
      <c r="A7997" s="559" t="s">
        <v>10706</v>
      </c>
      <c r="B7997" s="560">
        <v>41975</v>
      </c>
      <c r="C7997" s="567"/>
    </row>
    <row r="7998" spans="1:3" ht="13.5">
      <c r="A7998" s="559" t="s">
        <v>10707</v>
      </c>
      <c r="B7998" s="560">
        <v>41975</v>
      </c>
      <c r="C7998" s="567"/>
    </row>
    <row r="7999" spans="1:3" ht="13.5">
      <c r="A7999" s="559" t="s">
        <v>10708</v>
      </c>
      <c r="B7999" s="560">
        <v>41975</v>
      </c>
      <c r="C7999" s="567"/>
    </row>
    <row r="8000" spans="1:3" ht="13.5">
      <c r="A8000" s="559" t="s">
        <v>10709</v>
      </c>
      <c r="B8000" s="560">
        <v>41975</v>
      </c>
      <c r="C8000" s="567"/>
    </row>
    <row r="8001" spans="1:3" ht="13.5">
      <c r="A8001" s="559" t="s">
        <v>10710</v>
      </c>
      <c r="B8001" s="560">
        <v>41975</v>
      </c>
      <c r="C8001" s="567"/>
    </row>
    <row r="8002" spans="1:3" ht="13.5">
      <c r="A8002" s="559" t="s">
        <v>10711</v>
      </c>
      <c r="B8002" s="560">
        <v>41975</v>
      </c>
      <c r="C8002" s="567">
        <v>5</v>
      </c>
    </row>
    <row r="8003" spans="1:3" ht="13.5">
      <c r="A8003" s="559" t="s">
        <v>10712</v>
      </c>
      <c r="B8003" s="560">
        <v>41975</v>
      </c>
      <c r="C8003" s="567"/>
    </row>
    <row r="8004" spans="1:3" ht="13.5">
      <c r="A8004" s="559" t="s">
        <v>10713</v>
      </c>
      <c r="B8004" s="560">
        <v>41975</v>
      </c>
      <c r="C8004" s="567"/>
    </row>
    <row r="8005" spans="1:3" ht="13.5">
      <c r="A8005" s="559" t="s">
        <v>10714</v>
      </c>
      <c r="B8005" s="560">
        <v>41975</v>
      </c>
      <c r="C8005" s="567"/>
    </row>
    <row r="8006" spans="1:3" ht="13.5">
      <c r="A8006" s="559" t="s">
        <v>10715</v>
      </c>
      <c r="B8006" s="560">
        <v>41975</v>
      </c>
      <c r="C8006" s="567"/>
    </row>
    <row r="8007" spans="1:3" ht="13.5">
      <c r="A8007" s="559" t="s">
        <v>10716</v>
      </c>
      <c r="B8007" s="560">
        <v>41975</v>
      </c>
      <c r="C8007" s="567"/>
    </row>
    <row r="8008" spans="1:3" ht="13.5">
      <c r="A8008" s="559" t="s">
        <v>10717</v>
      </c>
      <c r="B8008" s="560">
        <v>41975</v>
      </c>
      <c r="C8008" s="567"/>
    </row>
    <row r="8009" spans="1:3" ht="13.5">
      <c r="A8009" s="559" t="s">
        <v>10718</v>
      </c>
      <c r="B8009" s="560">
        <v>41975</v>
      </c>
      <c r="C8009" s="567"/>
    </row>
    <row r="8010" spans="1:3" ht="13.5">
      <c r="A8010" s="559" t="s">
        <v>10719</v>
      </c>
      <c r="B8010" s="560">
        <v>41975</v>
      </c>
      <c r="C8010" s="567"/>
    </row>
    <row r="8011" spans="1:3" ht="13.5">
      <c r="A8011" s="559" t="s">
        <v>10720</v>
      </c>
      <c r="B8011" s="560">
        <v>41975</v>
      </c>
      <c r="C8011" s="567"/>
    </row>
    <row r="8012" spans="1:3" ht="13.5">
      <c r="A8012" s="559" t="s">
        <v>10721</v>
      </c>
      <c r="B8012" s="560">
        <v>41975</v>
      </c>
      <c r="C8012" s="567"/>
    </row>
    <row r="8013" spans="1:3" ht="13.5">
      <c r="A8013" s="559" t="s">
        <v>10722</v>
      </c>
      <c r="B8013" s="560">
        <v>41975</v>
      </c>
      <c r="C8013" s="567"/>
    </row>
    <row r="8014" spans="1:3" ht="13.5">
      <c r="A8014" s="559" t="s">
        <v>10723</v>
      </c>
      <c r="B8014" s="560">
        <v>41975</v>
      </c>
      <c r="C8014" s="567"/>
    </row>
    <row r="8015" spans="1:3" ht="13.5">
      <c r="A8015" s="559" t="s">
        <v>10724</v>
      </c>
      <c r="B8015" s="560">
        <v>41975</v>
      </c>
      <c r="C8015" s="567"/>
    </row>
    <row r="8016" spans="1:3" ht="13.5">
      <c r="A8016" s="559" t="s">
        <v>10725</v>
      </c>
      <c r="B8016" s="560">
        <v>41975</v>
      </c>
      <c r="C8016" s="567"/>
    </row>
    <row r="8017" spans="1:3" ht="13.5">
      <c r="A8017" s="559" t="s">
        <v>10726</v>
      </c>
      <c r="B8017" s="560">
        <v>41975</v>
      </c>
      <c r="C8017" s="567"/>
    </row>
    <row r="8018" spans="1:3" ht="13.5">
      <c r="A8018" s="559" t="s">
        <v>10727</v>
      </c>
      <c r="B8018" s="560">
        <v>41975</v>
      </c>
      <c r="C8018" s="567"/>
    </row>
    <row r="8019" spans="1:3" ht="13.5">
      <c r="A8019" s="559" t="s">
        <v>10728</v>
      </c>
      <c r="B8019" s="560">
        <v>41975</v>
      </c>
      <c r="C8019" s="567"/>
    </row>
    <row r="8020" spans="1:3" ht="13.5">
      <c r="A8020" s="559" t="s">
        <v>10729</v>
      </c>
      <c r="B8020" s="560">
        <v>41975</v>
      </c>
      <c r="C8020" s="567">
        <v>2</v>
      </c>
    </row>
    <row r="8021" spans="1:3" ht="13.5">
      <c r="A8021" s="559" t="s">
        <v>10730</v>
      </c>
      <c r="B8021" s="560">
        <v>41975</v>
      </c>
      <c r="C8021" s="567">
        <v>2</v>
      </c>
    </row>
    <row r="8022" spans="1:3" ht="13.5">
      <c r="A8022" s="559" t="s">
        <v>10731</v>
      </c>
      <c r="B8022" s="560">
        <v>41975</v>
      </c>
      <c r="C8022" s="567">
        <v>2</v>
      </c>
    </row>
    <row r="8023" spans="1:3" ht="13.5">
      <c r="A8023" s="559" t="s">
        <v>10732</v>
      </c>
      <c r="B8023" s="560">
        <v>41975</v>
      </c>
      <c r="C8023" s="567">
        <v>2</v>
      </c>
    </row>
    <row r="8024" spans="1:3" ht="13.5">
      <c r="A8024" s="559" t="s">
        <v>10733</v>
      </c>
      <c r="B8024" s="560">
        <v>41975</v>
      </c>
      <c r="C8024" s="567"/>
    </row>
    <row r="8025" spans="1:3" ht="13.5">
      <c r="A8025" s="559" t="s">
        <v>10734</v>
      </c>
      <c r="B8025" s="560">
        <v>41975</v>
      </c>
      <c r="C8025" s="567"/>
    </row>
    <row r="8026" spans="1:3" ht="13.5">
      <c r="A8026" s="559" t="s">
        <v>10735</v>
      </c>
      <c r="B8026" s="560">
        <v>41975</v>
      </c>
      <c r="C8026" s="567"/>
    </row>
    <row r="8027" spans="1:3" ht="13.5">
      <c r="A8027" s="559" t="s">
        <v>10736</v>
      </c>
      <c r="B8027" s="560">
        <v>41975</v>
      </c>
      <c r="C8027" s="567"/>
    </row>
    <row r="8028" spans="1:3" ht="13.5">
      <c r="A8028" s="559" t="s">
        <v>10737</v>
      </c>
      <c r="B8028" s="560">
        <v>41975</v>
      </c>
      <c r="C8028" s="567"/>
    </row>
    <row r="8029" spans="1:3" ht="13.5">
      <c r="A8029" s="559" t="s">
        <v>10738</v>
      </c>
      <c r="B8029" s="560">
        <v>41975</v>
      </c>
      <c r="C8029" s="567"/>
    </row>
    <row r="8030" spans="1:3" ht="13.5">
      <c r="A8030" s="559" t="s">
        <v>10739</v>
      </c>
      <c r="B8030" s="560">
        <v>41975</v>
      </c>
      <c r="C8030" s="567">
        <v>2</v>
      </c>
    </row>
    <row r="8031" spans="1:3" ht="13.5">
      <c r="A8031" s="559" t="s">
        <v>10740</v>
      </c>
      <c r="B8031" s="560">
        <v>41975</v>
      </c>
      <c r="C8031" s="567">
        <v>2</v>
      </c>
    </row>
    <row r="8032" spans="1:3" ht="13.5">
      <c r="A8032" s="559" t="s">
        <v>10741</v>
      </c>
      <c r="B8032" s="560">
        <v>41975</v>
      </c>
      <c r="C8032" s="567">
        <v>2</v>
      </c>
    </row>
    <row r="8033" spans="1:3" ht="13.5">
      <c r="A8033" s="559" t="s">
        <v>10742</v>
      </c>
      <c r="B8033" s="560">
        <v>41975</v>
      </c>
      <c r="C8033" s="567">
        <v>2</v>
      </c>
    </row>
    <row r="8034" spans="1:3" ht="13.5">
      <c r="A8034" s="559" t="s">
        <v>10743</v>
      </c>
      <c r="B8034" s="560">
        <v>41975</v>
      </c>
      <c r="C8034" s="567"/>
    </row>
    <row r="8035" spans="1:3" ht="13.5">
      <c r="A8035" s="559" t="s">
        <v>10744</v>
      </c>
      <c r="B8035" s="560">
        <v>41975</v>
      </c>
      <c r="C8035" s="567"/>
    </row>
    <row r="8036" spans="1:3" ht="13.5">
      <c r="A8036" s="559" t="s">
        <v>10745</v>
      </c>
      <c r="B8036" s="560">
        <v>41975</v>
      </c>
      <c r="C8036" s="567"/>
    </row>
    <row r="8037" spans="1:3" ht="13.5">
      <c r="A8037" s="559" t="s">
        <v>10746</v>
      </c>
      <c r="B8037" s="560">
        <v>41975</v>
      </c>
      <c r="C8037" s="567"/>
    </row>
    <row r="8038" spans="1:3" ht="13.5">
      <c r="A8038" s="559" t="s">
        <v>10747</v>
      </c>
      <c r="B8038" s="560">
        <v>41975</v>
      </c>
      <c r="C8038" s="567"/>
    </row>
    <row r="8039" spans="1:3" ht="13.5">
      <c r="A8039" s="559" t="s">
        <v>10748</v>
      </c>
      <c r="B8039" s="560">
        <v>41975</v>
      </c>
      <c r="C8039" s="567"/>
    </row>
    <row r="8040" spans="1:3" ht="13.5">
      <c r="A8040" s="559" t="s">
        <v>10749</v>
      </c>
      <c r="B8040" s="560">
        <v>41975</v>
      </c>
      <c r="C8040" s="567"/>
    </row>
    <row r="8041" spans="1:3" ht="13.5">
      <c r="A8041" s="559" t="s">
        <v>10750</v>
      </c>
      <c r="B8041" s="560">
        <v>41975</v>
      </c>
      <c r="C8041" s="567"/>
    </row>
    <row r="8042" spans="1:3" ht="13.5">
      <c r="A8042" s="559" t="s">
        <v>10751</v>
      </c>
      <c r="B8042" s="560">
        <v>41975</v>
      </c>
      <c r="C8042" s="567">
        <v>2</v>
      </c>
    </row>
    <row r="8043" spans="1:3" ht="13.5">
      <c r="A8043" s="559" t="s">
        <v>10752</v>
      </c>
      <c r="B8043" s="560">
        <v>41975</v>
      </c>
      <c r="C8043" s="567">
        <v>2</v>
      </c>
    </row>
    <row r="8044" spans="1:3" ht="13.5">
      <c r="A8044" s="559" t="s">
        <v>10753</v>
      </c>
      <c r="B8044" s="560">
        <v>41975</v>
      </c>
      <c r="C8044" s="567">
        <v>2</v>
      </c>
    </row>
    <row r="8045" spans="1:3" ht="13.5">
      <c r="A8045" s="559" t="s">
        <v>10754</v>
      </c>
      <c r="B8045" s="560">
        <v>41975</v>
      </c>
      <c r="C8045" s="567">
        <v>2</v>
      </c>
    </row>
    <row r="8046" spans="1:3" ht="13.5">
      <c r="A8046" s="559" t="s">
        <v>10755</v>
      </c>
      <c r="B8046" s="560">
        <v>41975</v>
      </c>
      <c r="C8046" s="567">
        <v>20</v>
      </c>
    </row>
    <row r="8047" spans="1:3" ht="13.5">
      <c r="A8047" s="559" t="s">
        <v>10756</v>
      </c>
      <c r="B8047" s="560">
        <v>41975</v>
      </c>
      <c r="C8047" s="567"/>
    </row>
    <row r="8048" spans="1:3" ht="13.5">
      <c r="A8048" s="559" t="s">
        <v>10757</v>
      </c>
      <c r="B8048" s="560">
        <v>41975</v>
      </c>
      <c r="C8048" s="567"/>
    </row>
    <row r="8049" spans="1:3" ht="13.5">
      <c r="A8049" s="559" t="s">
        <v>10758</v>
      </c>
      <c r="B8049" s="560">
        <v>41975</v>
      </c>
      <c r="C8049" s="567"/>
    </row>
    <row r="8050" spans="1:3" ht="13.5">
      <c r="A8050" s="559" t="s">
        <v>10759</v>
      </c>
      <c r="B8050" s="560">
        <v>41975</v>
      </c>
      <c r="C8050" s="567"/>
    </row>
    <row r="8051" spans="1:3" ht="13.5">
      <c r="A8051" s="559" t="s">
        <v>10760</v>
      </c>
      <c r="B8051" s="560">
        <v>41975</v>
      </c>
      <c r="C8051" s="567"/>
    </row>
    <row r="8052" spans="1:3" ht="13.5">
      <c r="A8052" s="559" t="s">
        <v>10761</v>
      </c>
      <c r="B8052" s="560">
        <v>41975</v>
      </c>
      <c r="C8052" s="567"/>
    </row>
    <row r="8053" spans="1:3" ht="13.5">
      <c r="A8053" s="559" t="s">
        <v>10762</v>
      </c>
      <c r="B8053" s="560">
        <v>41975</v>
      </c>
      <c r="C8053" s="567"/>
    </row>
    <row r="8054" spans="1:3" ht="13.5">
      <c r="A8054" s="559" t="s">
        <v>10763</v>
      </c>
      <c r="B8054" s="560">
        <v>41975</v>
      </c>
      <c r="C8054" s="567"/>
    </row>
    <row r="8055" spans="1:3" ht="13.5">
      <c r="A8055" s="559" t="s">
        <v>10764</v>
      </c>
      <c r="B8055" s="560">
        <v>41975</v>
      </c>
      <c r="C8055" s="567"/>
    </row>
    <row r="8056" spans="1:3" ht="13.5">
      <c r="A8056" s="559" t="s">
        <v>10765</v>
      </c>
      <c r="B8056" s="560">
        <v>41975</v>
      </c>
      <c r="C8056" s="567"/>
    </row>
    <row r="8057" spans="1:3" ht="13.5">
      <c r="A8057" s="559" t="s">
        <v>10766</v>
      </c>
      <c r="B8057" s="560">
        <v>41975</v>
      </c>
      <c r="C8057" s="567">
        <v>20</v>
      </c>
    </row>
    <row r="8058" spans="1:3" ht="13.5">
      <c r="A8058" s="559" t="s">
        <v>10767</v>
      </c>
      <c r="B8058" s="560">
        <v>41975</v>
      </c>
      <c r="C8058" s="567"/>
    </row>
    <row r="8059" spans="1:3" ht="13.5">
      <c r="A8059" s="559" t="s">
        <v>10768</v>
      </c>
      <c r="B8059" s="560">
        <v>41975</v>
      </c>
      <c r="C8059" s="567"/>
    </row>
    <row r="8060" spans="1:3" ht="13.5">
      <c r="A8060" s="559" t="s">
        <v>10769</v>
      </c>
      <c r="B8060" s="560">
        <v>41975</v>
      </c>
      <c r="C8060" s="567"/>
    </row>
    <row r="8061" spans="1:3" ht="13.5">
      <c r="A8061" s="559" t="s">
        <v>10770</v>
      </c>
      <c r="B8061" s="560">
        <v>41975</v>
      </c>
      <c r="C8061" s="567"/>
    </row>
    <row r="8062" spans="1:3" ht="13.5">
      <c r="A8062" s="559" t="s">
        <v>10771</v>
      </c>
      <c r="B8062" s="560">
        <v>41975</v>
      </c>
      <c r="C8062" s="567"/>
    </row>
    <row r="8063" spans="1:3" ht="13.5">
      <c r="A8063" s="559" t="s">
        <v>10772</v>
      </c>
      <c r="B8063" s="560">
        <v>41975</v>
      </c>
      <c r="C8063" s="567"/>
    </row>
    <row r="8064" spans="1:3" ht="13.5">
      <c r="A8064" s="559" t="s">
        <v>10773</v>
      </c>
      <c r="B8064" s="560">
        <v>41975</v>
      </c>
      <c r="C8064" s="567"/>
    </row>
    <row r="8065" spans="1:3" ht="13.5">
      <c r="A8065" s="559" t="s">
        <v>10774</v>
      </c>
      <c r="B8065" s="560">
        <v>41975</v>
      </c>
      <c r="C8065" s="567"/>
    </row>
    <row r="8066" spans="1:3" ht="13.5">
      <c r="A8066" s="559" t="s">
        <v>10775</v>
      </c>
      <c r="B8066" s="560">
        <v>41975</v>
      </c>
      <c r="C8066" s="567"/>
    </row>
    <row r="8067" spans="1:3" ht="13.5">
      <c r="A8067" s="559" t="s">
        <v>10776</v>
      </c>
      <c r="B8067" s="560">
        <v>41975</v>
      </c>
      <c r="C8067" s="567"/>
    </row>
    <row r="8068" spans="1:3" ht="13.5">
      <c r="A8068" s="559" t="s">
        <v>10777</v>
      </c>
      <c r="B8068" s="560">
        <v>41975</v>
      </c>
      <c r="C8068" s="567">
        <v>15</v>
      </c>
    </row>
    <row r="8069" spans="1:3" ht="13.5">
      <c r="A8069" s="559" t="s">
        <v>10778</v>
      </c>
      <c r="B8069" s="560">
        <v>41975</v>
      </c>
      <c r="C8069" s="567"/>
    </row>
    <row r="8070" spans="1:3" ht="13.5">
      <c r="A8070" s="559" t="s">
        <v>10779</v>
      </c>
      <c r="B8070" s="560">
        <v>41975</v>
      </c>
      <c r="C8070" s="567"/>
    </row>
    <row r="8071" spans="1:3" ht="13.5">
      <c r="A8071" s="559" t="s">
        <v>10780</v>
      </c>
      <c r="B8071" s="560">
        <v>41975</v>
      </c>
      <c r="C8071" s="567"/>
    </row>
    <row r="8072" spans="1:3" ht="13.5">
      <c r="A8072" s="559" t="s">
        <v>10781</v>
      </c>
      <c r="B8072" s="560">
        <v>41975</v>
      </c>
      <c r="C8072" s="567"/>
    </row>
    <row r="8073" spans="1:3" ht="13.5">
      <c r="A8073" s="559" t="s">
        <v>10782</v>
      </c>
      <c r="B8073" s="560">
        <v>41975</v>
      </c>
      <c r="C8073" s="567"/>
    </row>
    <row r="8074" spans="1:3" ht="13.5">
      <c r="A8074" s="559" t="s">
        <v>10783</v>
      </c>
      <c r="B8074" s="560">
        <v>41975</v>
      </c>
      <c r="C8074" s="567"/>
    </row>
    <row r="8075" spans="1:3" ht="13.5">
      <c r="A8075" s="559" t="s">
        <v>10784</v>
      </c>
      <c r="B8075" s="560">
        <v>41975</v>
      </c>
      <c r="C8075" s="567"/>
    </row>
    <row r="8076" spans="1:3" ht="13.5">
      <c r="A8076" s="559" t="s">
        <v>10785</v>
      </c>
      <c r="B8076" s="560">
        <v>41975</v>
      </c>
      <c r="C8076" s="567"/>
    </row>
    <row r="8077" spans="1:3" ht="13.5">
      <c r="A8077" s="559" t="s">
        <v>10786</v>
      </c>
      <c r="B8077" s="560">
        <v>41975</v>
      </c>
      <c r="C8077" s="567"/>
    </row>
    <row r="8078" spans="1:3" ht="13.5">
      <c r="A8078" s="559" t="s">
        <v>10787</v>
      </c>
      <c r="B8078" s="560">
        <v>41975</v>
      </c>
      <c r="C8078" s="567"/>
    </row>
    <row r="8079" spans="1:3" ht="13.5">
      <c r="A8079" s="559" t="s">
        <v>10788</v>
      </c>
      <c r="B8079" s="560">
        <v>41975</v>
      </c>
      <c r="C8079" s="567">
        <v>5</v>
      </c>
    </row>
    <row r="8080" spans="1:3" ht="13.5">
      <c r="A8080" s="559" t="s">
        <v>10789</v>
      </c>
      <c r="B8080" s="560">
        <v>41975</v>
      </c>
      <c r="C8080" s="567"/>
    </row>
    <row r="8081" spans="1:3" ht="13.5">
      <c r="A8081" s="559" t="s">
        <v>10790</v>
      </c>
      <c r="B8081" s="560">
        <v>41975</v>
      </c>
      <c r="C8081" s="567"/>
    </row>
    <row r="8082" spans="1:3" ht="13.5">
      <c r="A8082" s="559" t="s">
        <v>10791</v>
      </c>
      <c r="B8082" s="560">
        <v>41975</v>
      </c>
      <c r="C8082" s="567"/>
    </row>
    <row r="8083" spans="1:3" ht="13.5">
      <c r="A8083" s="559" t="s">
        <v>10792</v>
      </c>
      <c r="B8083" s="560">
        <v>41975</v>
      </c>
      <c r="C8083" s="567"/>
    </row>
    <row r="8084" spans="1:3" ht="13.5">
      <c r="A8084" s="559" t="s">
        <v>10793</v>
      </c>
      <c r="B8084" s="560">
        <v>41975</v>
      </c>
      <c r="C8084" s="567"/>
    </row>
    <row r="8085" spans="1:3" ht="13.5">
      <c r="A8085" s="559" t="s">
        <v>10794</v>
      </c>
      <c r="B8085" s="560">
        <v>41975</v>
      </c>
      <c r="C8085" s="567"/>
    </row>
    <row r="8086" spans="1:3" ht="13.5">
      <c r="A8086" s="559" t="s">
        <v>10795</v>
      </c>
      <c r="B8086" s="560">
        <v>41975</v>
      </c>
      <c r="C8086" s="567"/>
    </row>
    <row r="8087" spans="1:3" ht="13.5">
      <c r="A8087" s="559" t="s">
        <v>10796</v>
      </c>
      <c r="B8087" s="560">
        <v>41975</v>
      </c>
      <c r="C8087" s="567"/>
    </row>
    <row r="8088" spans="1:3" ht="13.5">
      <c r="A8088" s="559" t="s">
        <v>10797</v>
      </c>
      <c r="B8088" s="560">
        <v>41975</v>
      </c>
      <c r="C8088" s="567"/>
    </row>
    <row r="8089" spans="1:3" ht="13.5">
      <c r="A8089" s="559" t="s">
        <v>10798</v>
      </c>
      <c r="B8089" s="560">
        <v>41975</v>
      </c>
      <c r="C8089" s="567"/>
    </row>
    <row r="8090" spans="1:3" ht="13.5">
      <c r="A8090" s="559" t="s">
        <v>10799</v>
      </c>
      <c r="B8090" s="560">
        <v>41975</v>
      </c>
      <c r="C8090" s="567">
        <v>5</v>
      </c>
    </row>
    <row r="8091" spans="1:3" ht="13.5">
      <c r="A8091" s="559" t="s">
        <v>10800</v>
      </c>
      <c r="B8091" s="560">
        <v>41975</v>
      </c>
      <c r="C8091" s="567"/>
    </row>
    <row r="8092" spans="1:3" ht="13.5">
      <c r="A8092" s="559" t="s">
        <v>10801</v>
      </c>
      <c r="B8092" s="560">
        <v>41975</v>
      </c>
      <c r="C8092" s="567"/>
    </row>
    <row r="8093" spans="1:3" ht="13.5">
      <c r="A8093" s="559" t="s">
        <v>10802</v>
      </c>
      <c r="B8093" s="560">
        <v>41975</v>
      </c>
      <c r="C8093" s="567"/>
    </row>
    <row r="8094" spans="1:3" ht="13.5">
      <c r="A8094" s="559" t="s">
        <v>10803</v>
      </c>
      <c r="B8094" s="560">
        <v>41975</v>
      </c>
      <c r="C8094" s="567"/>
    </row>
    <row r="8095" spans="1:3" ht="13.5">
      <c r="A8095" s="559" t="s">
        <v>10804</v>
      </c>
      <c r="B8095" s="560">
        <v>41975</v>
      </c>
      <c r="C8095" s="567"/>
    </row>
    <row r="8096" spans="1:3" ht="13.5">
      <c r="A8096" s="559" t="s">
        <v>10805</v>
      </c>
      <c r="B8096" s="560">
        <v>41975</v>
      </c>
      <c r="C8096" s="567"/>
    </row>
    <row r="8097" spans="1:3" ht="13.5">
      <c r="A8097" s="559" t="s">
        <v>10806</v>
      </c>
      <c r="B8097" s="560">
        <v>41975</v>
      </c>
      <c r="C8097" s="567"/>
    </row>
    <row r="8098" spans="1:3" ht="13.5">
      <c r="A8098" s="559" t="s">
        <v>10807</v>
      </c>
      <c r="B8098" s="560">
        <v>41975</v>
      </c>
      <c r="C8098" s="567"/>
    </row>
    <row r="8099" spans="1:3" ht="13.5">
      <c r="A8099" s="559" t="s">
        <v>10808</v>
      </c>
      <c r="B8099" s="560">
        <v>41975</v>
      </c>
      <c r="C8099" s="567"/>
    </row>
    <row r="8100" spans="1:3" ht="13.5">
      <c r="A8100" s="559" t="s">
        <v>10809</v>
      </c>
      <c r="B8100" s="560">
        <v>41975</v>
      </c>
      <c r="C8100" s="567"/>
    </row>
    <row r="8101" spans="1:3" ht="13.5">
      <c r="A8101" s="559" t="s">
        <v>10810</v>
      </c>
      <c r="B8101" s="560">
        <v>41975</v>
      </c>
      <c r="C8101" s="567">
        <v>15</v>
      </c>
    </row>
    <row r="8102" spans="1:3" ht="13.5">
      <c r="A8102" s="559" t="s">
        <v>10811</v>
      </c>
      <c r="B8102" s="560">
        <v>41975</v>
      </c>
      <c r="C8102" s="567"/>
    </row>
    <row r="8103" spans="1:3" ht="13.5">
      <c r="A8103" s="559" t="s">
        <v>10812</v>
      </c>
      <c r="B8103" s="560">
        <v>41975</v>
      </c>
      <c r="C8103" s="567"/>
    </row>
    <row r="8104" spans="1:3" ht="13.5">
      <c r="A8104" s="559" t="s">
        <v>10813</v>
      </c>
      <c r="B8104" s="560">
        <v>41975</v>
      </c>
      <c r="C8104" s="567"/>
    </row>
    <row r="8105" spans="1:3" ht="13.5">
      <c r="A8105" s="559" t="s">
        <v>10814</v>
      </c>
      <c r="B8105" s="560">
        <v>41975</v>
      </c>
      <c r="C8105" s="567"/>
    </row>
    <row r="8106" spans="1:3" ht="13.5">
      <c r="A8106" s="559" t="s">
        <v>10815</v>
      </c>
      <c r="B8106" s="560">
        <v>41975</v>
      </c>
      <c r="C8106" s="567"/>
    </row>
    <row r="8107" spans="1:3" ht="13.5">
      <c r="A8107" s="559" t="s">
        <v>10816</v>
      </c>
      <c r="B8107" s="560">
        <v>41975</v>
      </c>
      <c r="C8107" s="567"/>
    </row>
    <row r="8108" spans="1:3" ht="13.5">
      <c r="A8108" s="559" t="s">
        <v>10817</v>
      </c>
      <c r="B8108" s="560">
        <v>41975</v>
      </c>
      <c r="C8108" s="567"/>
    </row>
    <row r="8109" spans="1:3" ht="13.5">
      <c r="A8109" s="559" t="s">
        <v>10818</v>
      </c>
      <c r="B8109" s="560">
        <v>41975</v>
      </c>
      <c r="C8109" s="567"/>
    </row>
    <row r="8110" spans="1:3" ht="13.5">
      <c r="A8110" s="559" t="s">
        <v>10819</v>
      </c>
      <c r="B8110" s="560">
        <v>41975</v>
      </c>
      <c r="C8110" s="567"/>
    </row>
    <row r="8111" spans="1:3" ht="13.5">
      <c r="A8111" s="559" t="s">
        <v>10820</v>
      </c>
      <c r="B8111" s="560">
        <v>41975</v>
      </c>
      <c r="C8111" s="567"/>
    </row>
    <row r="8112" spans="1:3" ht="13.5">
      <c r="A8112" s="559" t="s">
        <v>10821</v>
      </c>
      <c r="B8112" s="560">
        <v>41975</v>
      </c>
      <c r="C8112" s="567">
        <v>5</v>
      </c>
    </row>
    <row r="8113" spans="1:3" ht="13.5">
      <c r="A8113" s="559" t="s">
        <v>10822</v>
      </c>
      <c r="B8113" s="560">
        <v>41975</v>
      </c>
      <c r="C8113" s="567"/>
    </row>
    <row r="8114" spans="1:3" ht="13.5">
      <c r="A8114" s="559" t="s">
        <v>10823</v>
      </c>
      <c r="B8114" s="560">
        <v>41975</v>
      </c>
      <c r="C8114" s="567"/>
    </row>
    <row r="8115" spans="1:3" ht="13.5">
      <c r="A8115" s="559" t="s">
        <v>10824</v>
      </c>
      <c r="B8115" s="560">
        <v>41975</v>
      </c>
      <c r="C8115" s="567"/>
    </row>
    <row r="8116" spans="1:3" ht="13.5">
      <c r="A8116" s="559" t="s">
        <v>10825</v>
      </c>
      <c r="B8116" s="560">
        <v>41975</v>
      </c>
      <c r="C8116" s="567"/>
    </row>
    <row r="8117" spans="1:3" ht="13.5">
      <c r="A8117" s="559" t="s">
        <v>10826</v>
      </c>
      <c r="B8117" s="560">
        <v>41975</v>
      </c>
      <c r="C8117" s="567"/>
    </row>
    <row r="8118" spans="1:3" ht="13.5">
      <c r="A8118" s="559" t="s">
        <v>10827</v>
      </c>
      <c r="B8118" s="560">
        <v>41975</v>
      </c>
      <c r="C8118" s="567"/>
    </row>
    <row r="8119" spans="1:3" ht="13.5">
      <c r="A8119" s="559" t="s">
        <v>10828</v>
      </c>
      <c r="B8119" s="560">
        <v>41975</v>
      </c>
      <c r="C8119" s="567"/>
    </row>
    <row r="8120" spans="1:3" ht="13.5">
      <c r="A8120" s="559" t="s">
        <v>10829</v>
      </c>
      <c r="B8120" s="560">
        <v>41975</v>
      </c>
      <c r="C8120" s="567"/>
    </row>
    <row r="8121" spans="1:3" ht="13.5">
      <c r="A8121" s="559" t="s">
        <v>10830</v>
      </c>
      <c r="B8121" s="560">
        <v>41975</v>
      </c>
      <c r="C8121" s="567"/>
    </row>
    <row r="8122" spans="1:3" ht="13.5">
      <c r="A8122" s="559" t="s">
        <v>10831</v>
      </c>
      <c r="B8122" s="560">
        <v>41975</v>
      </c>
      <c r="C8122" s="567"/>
    </row>
    <row r="8123" spans="1:3" ht="13.5">
      <c r="A8123" s="559" t="s">
        <v>10832</v>
      </c>
      <c r="B8123" s="560">
        <v>41975</v>
      </c>
      <c r="C8123" s="567">
        <v>5</v>
      </c>
    </row>
    <row r="8124" spans="1:3" ht="13.5">
      <c r="A8124" s="559" t="s">
        <v>10833</v>
      </c>
      <c r="B8124" s="560">
        <v>41975</v>
      </c>
      <c r="C8124" s="567"/>
    </row>
    <row r="8125" spans="1:3" ht="13.5">
      <c r="A8125" s="559" t="s">
        <v>10834</v>
      </c>
      <c r="B8125" s="560">
        <v>41975</v>
      </c>
      <c r="C8125" s="567"/>
    </row>
    <row r="8126" spans="1:3" ht="13.5">
      <c r="A8126" s="559" t="s">
        <v>10835</v>
      </c>
      <c r="B8126" s="560">
        <v>41975</v>
      </c>
      <c r="C8126" s="567"/>
    </row>
    <row r="8127" spans="1:3" ht="13.5">
      <c r="A8127" s="559" t="s">
        <v>10836</v>
      </c>
      <c r="B8127" s="560">
        <v>41975</v>
      </c>
      <c r="C8127" s="567"/>
    </row>
    <row r="8128" spans="1:3" ht="13.5">
      <c r="A8128" s="559" t="s">
        <v>10837</v>
      </c>
      <c r="B8128" s="560">
        <v>41975</v>
      </c>
      <c r="C8128" s="567"/>
    </row>
    <row r="8129" spans="1:3" ht="13.5">
      <c r="A8129" s="559" t="s">
        <v>10838</v>
      </c>
      <c r="B8129" s="560">
        <v>41975</v>
      </c>
      <c r="C8129" s="567"/>
    </row>
    <row r="8130" spans="1:3" ht="13.5">
      <c r="A8130" s="559" t="s">
        <v>10839</v>
      </c>
      <c r="B8130" s="560">
        <v>41975</v>
      </c>
      <c r="C8130" s="567"/>
    </row>
    <row r="8131" spans="1:3" ht="13.5">
      <c r="A8131" s="559" t="s">
        <v>10840</v>
      </c>
      <c r="B8131" s="560">
        <v>41975</v>
      </c>
      <c r="C8131" s="567"/>
    </row>
    <row r="8132" spans="1:3" ht="13.5">
      <c r="A8132" s="559" t="s">
        <v>10841</v>
      </c>
      <c r="B8132" s="560">
        <v>41975</v>
      </c>
      <c r="C8132" s="567"/>
    </row>
    <row r="8133" spans="1:3" ht="13.5">
      <c r="A8133" s="559" t="s">
        <v>10842</v>
      </c>
      <c r="B8133" s="560">
        <v>41975</v>
      </c>
      <c r="C8133" s="567"/>
    </row>
    <row r="8134" spans="1:3" ht="13.5">
      <c r="A8134" s="559" t="s">
        <v>10843</v>
      </c>
      <c r="B8134" s="560">
        <v>41975</v>
      </c>
      <c r="C8134" s="567">
        <v>15</v>
      </c>
    </row>
    <row r="8135" spans="1:3" ht="13.5">
      <c r="A8135" s="559" t="s">
        <v>10844</v>
      </c>
      <c r="B8135" s="560">
        <v>41975</v>
      </c>
      <c r="C8135" s="567"/>
    </row>
    <row r="8136" spans="1:3" ht="13.5">
      <c r="A8136" s="559" t="s">
        <v>10845</v>
      </c>
      <c r="B8136" s="560">
        <v>41975</v>
      </c>
      <c r="C8136" s="567"/>
    </row>
    <row r="8137" spans="1:3" ht="13.5">
      <c r="A8137" s="559" t="s">
        <v>10846</v>
      </c>
      <c r="B8137" s="560">
        <v>41975</v>
      </c>
      <c r="C8137" s="567"/>
    </row>
    <row r="8138" spans="1:3" ht="13.5">
      <c r="A8138" s="559" t="s">
        <v>10847</v>
      </c>
      <c r="B8138" s="560">
        <v>41975</v>
      </c>
      <c r="C8138" s="567"/>
    </row>
    <row r="8139" spans="1:3" ht="13.5">
      <c r="A8139" s="559" t="s">
        <v>10848</v>
      </c>
      <c r="B8139" s="560">
        <v>41975</v>
      </c>
      <c r="C8139" s="567"/>
    </row>
    <row r="8140" spans="1:3" ht="13.5">
      <c r="A8140" s="559" t="s">
        <v>10849</v>
      </c>
      <c r="B8140" s="560">
        <v>41975</v>
      </c>
      <c r="C8140" s="567"/>
    </row>
    <row r="8141" spans="1:3" ht="13.5">
      <c r="A8141" s="559" t="s">
        <v>10850</v>
      </c>
      <c r="B8141" s="560">
        <v>41975</v>
      </c>
      <c r="C8141" s="567"/>
    </row>
    <row r="8142" spans="1:3" ht="13.5">
      <c r="A8142" s="559" t="s">
        <v>10851</v>
      </c>
      <c r="B8142" s="560">
        <v>41975</v>
      </c>
      <c r="C8142" s="567"/>
    </row>
    <row r="8143" spans="1:3" ht="13.5">
      <c r="A8143" s="559" t="s">
        <v>10852</v>
      </c>
      <c r="B8143" s="560">
        <v>41975</v>
      </c>
      <c r="C8143" s="567"/>
    </row>
    <row r="8144" spans="1:3" ht="13.5">
      <c r="A8144" s="559" t="s">
        <v>10853</v>
      </c>
      <c r="B8144" s="560">
        <v>41975</v>
      </c>
      <c r="C8144" s="567"/>
    </row>
    <row r="8145" spans="1:3" ht="13.5">
      <c r="A8145" s="559" t="s">
        <v>10854</v>
      </c>
      <c r="B8145" s="560">
        <v>41975</v>
      </c>
      <c r="C8145" s="567">
        <v>5</v>
      </c>
    </row>
    <row r="8146" spans="1:3" ht="13.5">
      <c r="A8146" s="559" t="s">
        <v>10855</v>
      </c>
      <c r="B8146" s="560">
        <v>41975</v>
      </c>
      <c r="C8146" s="567"/>
    </row>
    <row r="8147" spans="1:3" ht="13.5">
      <c r="A8147" s="559" t="s">
        <v>10856</v>
      </c>
      <c r="B8147" s="560">
        <v>41975</v>
      </c>
      <c r="C8147" s="567"/>
    </row>
    <row r="8148" spans="1:3" ht="13.5">
      <c r="A8148" s="559" t="s">
        <v>10857</v>
      </c>
      <c r="B8148" s="560">
        <v>41975</v>
      </c>
      <c r="C8148" s="567"/>
    </row>
    <row r="8149" spans="1:3" ht="13.5">
      <c r="A8149" s="559" t="s">
        <v>10858</v>
      </c>
      <c r="B8149" s="560">
        <v>41975</v>
      </c>
      <c r="C8149" s="567"/>
    </row>
    <row r="8150" spans="1:3" ht="13.5">
      <c r="A8150" s="559" t="s">
        <v>10859</v>
      </c>
      <c r="B8150" s="560">
        <v>41975</v>
      </c>
      <c r="C8150" s="567"/>
    </row>
    <row r="8151" spans="1:3" ht="13.5">
      <c r="A8151" s="559" t="s">
        <v>10860</v>
      </c>
      <c r="B8151" s="560">
        <v>41975</v>
      </c>
      <c r="C8151" s="567"/>
    </row>
    <row r="8152" spans="1:3" ht="13.5">
      <c r="A8152" s="559" t="s">
        <v>10861</v>
      </c>
      <c r="B8152" s="560">
        <v>41975</v>
      </c>
      <c r="C8152" s="567"/>
    </row>
    <row r="8153" spans="1:3" ht="13.5">
      <c r="A8153" s="559" t="s">
        <v>10862</v>
      </c>
      <c r="B8153" s="560">
        <v>41975</v>
      </c>
      <c r="C8153" s="567"/>
    </row>
    <row r="8154" spans="1:3" ht="13.5">
      <c r="A8154" s="559" t="s">
        <v>10863</v>
      </c>
      <c r="B8154" s="560">
        <v>41975</v>
      </c>
      <c r="C8154" s="567"/>
    </row>
    <row r="8155" spans="1:3" ht="13.5">
      <c r="A8155" s="559" t="s">
        <v>10864</v>
      </c>
      <c r="B8155" s="560">
        <v>41975</v>
      </c>
      <c r="C8155" s="567"/>
    </row>
    <row r="8156" spans="1:3" ht="13.5">
      <c r="A8156" s="559" t="s">
        <v>10865</v>
      </c>
      <c r="B8156" s="560">
        <v>41975</v>
      </c>
      <c r="C8156" s="567">
        <v>10</v>
      </c>
    </row>
    <row r="8157" spans="1:3" ht="13.5">
      <c r="A8157" s="559" t="s">
        <v>10866</v>
      </c>
      <c r="B8157" s="560">
        <v>41975</v>
      </c>
      <c r="C8157" s="567"/>
    </row>
    <row r="8158" spans="1:3" ht="13.5">
      <c r="A8158" s="559" t="s">
        <v>10867</v>
      </c>
      <c r="B8158" s="560">
        <v>41975</v>
      </c>
      <c r="C8158" s="567"/>
    </row>
    <row r="8159" spans="1:3" ht="13.5">
      <c r="A8159" s="559" t="s">
        <v>10868</v>
      </c>
      <c r="B8159" s="560">
        <v>41975</v>
      </c>
      <c r="C8159" s="567"/>
    </row>
    <row r="8160" spans="1:3" ht="13.5">
      <c r="A8160" s="559" t="s">
        <v>10869</v>
      </c>
      <c r="B8160" s="560">
        <v>41975</v>
      </c>
      <c r="C8160" s="567"/>
    </row>
    <row r="8161" spans="1:3" ht="13.5">
      <c r="A8161" s="559" t="s">
        <v>10870</v>
      </c>
      <c r="B8161" s="560">
        <v>41975</v>
      </c>
      <c r="C8161" s="567"/>
    </row>
    <row r="8162" spans="1:3" ht="13.5">
      <c r="A8162" s="559" t="s">
        <v>10871</v>
      </c>
      <c r="B8162" s="560">
        <v>41975</v>
      </c>
      <c r="C8162" s="567"/>
    </row>
    <row r="8163" spans="1:3" ht="13.5">
      <c r="A8163" s="559" t="s">
        <v>10872</v>
      </c>
      <c r="B8163" s="560">
        <v>41975</v>
      </c>
      <c r="C8163" s="567"/>
    </row>
    <row r="8164" spans="1:3" ht="13.5">
      <c r="A8164" s="559" t="s">
        <v>10873</v>
      </c>
      <c r="B8164" s="560">
        <v>41975</v>
      </c>
      <c r="C8164" s="567"/>
    </row>
    <row r="8165" spans="1:3" ht="13.5">
      <c r="A8165" s="559" t="s">
        <v>10874</v>
      </c>
      <c r="B8165" s="560">
        <v>41975</v>
      </c>
      <c r="C8165" s="567"/>
    </row>
    <row r="8166" spans="1:3" ht="13.5">
      <c r="A8166" s="559" t="s">
        <v>10875</v>
      </c>
      <c r="B8166" s="560">
        <v>41975</v>
      </c>
      <c r="C8166" s="567"/>
    </row>
    <row r="8167" spans="1:3" ht="13.5">
      <c r="A8167" s="559" t="s">
        <v>10876</v>
      </c>
      <c r="B8167" s="560">
        <v>41975</v>
      </c>
      <c r="C8167" s="567">
        <v>20</v>
      </c>
    </row>
    <row r="8168" spans="1:3" ht="13.5">
      <c r="A8168" s="559" t="s">
        <v>10877</v>
      </c>
      <c r="B8168" s="560">
        <v>41975</v>
      </c>
      <c r="C8168" s="567"/>
    </row>
    <row r="8169" spans="1:3" ht="13.5">
      <c r="A8169" s="559" t="s">
        <v>10878</v>
      </c>
      <c r="B8169" s="560">
        <v>41975</v>
      </c>
      <c r="C8169" s="567"/>
    </row>
    <row r="8170" spans="1:3" ht="13.5">
      <c r="A8170" s="559" t="s">
        <v>10879</v>
      </c>
      <c r="B8170" s="560">
        <v>41975</v>
      </c>
      <c r="C8170" s="567"/>
    </row>
    <row r="8171" spans="1:3" ht="13.5">
      <c r="A8171" s="559" t="s">
        <v>10880</v>
      </c>
      <c r="B8171" s="560">
        <v>41975</v>
      </c>
      <c r="C8171" s="567"/>
    </row>
    <row r="8172" spans="1:3" ht="13.5">
      <c r="A8172" s="559" t="s">
        <v>10881</v>
      </c>
      <c r="B8172" s="560">
        <v>41975</v>
      </c>
      <c r="C8172" s="567"/>
    </row>
    <row r="8173" spans="1:3" ht="13.5">
      <c r="A8173" s="559" t="s">
        <v>10882</v>
      </c>
      <c r="B8173" s="560">
        <v>41975</v>
      </c>
      <c r="C8173" s="567"/>
    </row>
    <row r="8174" spans="1:3" ht="13.5">
      <c r="A8174" s="559" t="s">
        <v>10883</v>
      </c>
      <c r="B8174" s="560">
        <v>41975</v>
      </c>
      <c r="C8174" s="567"/>
    </row>
    <row r="8175" spans="1:3" ht="13.5">
      <c r="A8175" s="559" t="s">
        <v>10884</v>
      </c>
      <c r="B8175" s="560">
        <v>41975</v>
      </c>
      <c r="C8175" s="567"/>
    </row>
    <row r="8176" spans="1:3" ht="13.5">
      <c r="A8176" s="559" t="s">
        <v>10885</v>
      </c>
      <c r="B8176" s="560">
        <v>41975</v>
      </c>
      <c r="C8176" s="567"/>
    </row>
    <row r="8177" spans="1:3" ht="13.5">
      <c r="A8177" s="559" t="s">
        <v>10886</v>
      </c>
      <c r="B8177" s="560">
        <v>41975</v>
      </c>
      <c r="C8177" s="567"/>
    </row>
    <row r="8178" spans="1:3" ht="13.5">
      <c r="A8178" s="559" t="s">
        <v>10887</v>
      </c>
      <c r="B8178" s="560">
        <v>41975</v>
      </c>
      <c r="C8178" s="567">
        <v>10</v>
      </c>
    </row>
    <row r="8179" spans="1:3" ht="13.5">
      <c r="A8179" s="559" t="s">
        <v>10888</v>
      </c>
      <c r="B8179" s="560">
        <v>41975</v>
      </c>
      <c r="C8179" s="567"/>
    </row>
    <row r="8180" spans="1:3" ht="13.5">
      <c r="A8180" s="559" t="s">
        <v>10889</v>
      </c>
      <c r="B8180" s="560">
        <v>41975</v>
      </c>
      <c r="C8180" s="567"/>
    </row>
    <row r="8181" spans="1:3" ht="13.5">
      <c r="A8181" s="559" t="s">
        <v>10890</v>
      </c>
      <c r="B8181" s="560">
        <v>41975</v>
      </c>
      <c r="C8181" s="567"/>
    </row>
    <row r="8182" spans="1:3" ht="13.5">
      <c r="A8182" s="559" t="s">
        <v>10891</v>
      </c>
      <c r="B8182" s="560">
        <v>41975</v>
      </c>
      <c r="C8182" s="567"/>
    </row>
    <row r="8183" spans="1:3" ht="13.5">
      <c r="A8183" s="559" t="s">
        <v>10892</v>
      </c>
      <c r="B8183" s="560">
        <v>41975</v>
      </c>
      <c r="C8183" s="567"/>
    </row>
    <row r="8184" spans="1:3" ht="13.5">
      <c r="A8184" s="559" t="s">
        <v>10893</v>
      </c>
      <c r="B8184" s="560">
        <v>41975</v>
      </c>
      <c r="C8184" s="567"/>
    </row>
    <row r="8185" spans="1:3" ht="13.5">
      <c r="A8185" s="559" t="s">
        <v>10894</v>
      </c>
      <c r="B8185" s="560">
        <v>41975</v>
      </c>
      <c r="C8185" s="567"/>
    </row>
    <row r="8186" spans="1:3" ht="13.5">
      <c r="A8186" s="559" t="s">
        <v>10895</v>
      </c>
      <c r="B8186" s="560">
        <v>41975</v>
      </c>
      <c r="C8186" s="567"/>
    </row>
    <row r="8187" spans="1:3" ht="13.5">
      <c r="A8187" s="559" t="s">
        <v>10896</v>
      </c>
      <c r="B8187" s="560">
        <v>41975</v>
      </c>
      <c r="C8187" s="567"/>
    </row>
    <row r="8188" spans="1:3" ht="13.5">
      <c r="A8188" s="559" t="s">
        <v>10897</v>
      </c>
      <c r="B8188" s="560">
        <v>41975</v>
      </c>
      <c r="C8188" s="567"/>
    </row>
    <row r="8189" spans="1:3" ht="13.5">
      <c r="A8189" s="559" t="s">
        <v>10898</v>
      </c>
      <c r="B8189" s="560">
        <v>41975</v>
      </c>
      <c r="C8189" s="567">
        <v>10</v>
      </c>
    </row>
    <row r="8190" spans="1:3" ht="13.5">
      <c r="A8190" s="559" t="s">
        <v>10899</v>
      </c>
      <c r="B8190" s="560">
        <v>41975</v>
      </c>
      <c r="C8190" s="567"/>
    </row>
    <row r="8191" spans="1:3" ht="13.5">
      <c r="A8191" s="559" t="s">
        <v>10900</v>
      </c>
      <c r="B8191" s="560">
        <v>41975</v>
      </c>
      <c r="C8191" s="567"/>
    </row>
    <row r="8192" spans="1:3" ht="13.5">
      <c r="A8192" s="559" t="s">
        <v>10901</v>
      </c>
      <c r="B8192" s="560">
        <v>41975</v>
      </c>
      <c r="C8192" s="567"/>
    </row>
    <row r="8193" spans="1:3" ht="13.5">
      <c r="A8193" s="559" t="s">
        <v>10902</v>
      </c>
      <c r="B8193" s="560">
        <v>41975</v>
      </c>
      <c r="C8193" s="567"/>
    </row>
    <row r="8194" spans="1:3" ht="13.5">
      <c r="A8194" s="559" t="s">
        <v>10903</v>
      </c>
      <c r="B8194" s="560">
        <v>41975</v>
      </c>
      <c r="C8194" s="567"/>
    </row>
    <row r="8195" spans="1:3" ht="13.5">
      <c r="A8195" s="559" t="s">
        <v>10904</v>
      </c>
      <c r="B8195" s="560">
        <v>41975</v>
      </c>
      <c r="C8195" s="567"/>
    </row>
    <row r="8196" spans="1:3" ht="13.5">
      <c r="A8196" s="559" t="s">
        <v>10905</v>
      </c>
      <c r="B8196" s="560">
        <v>41975</v>
      </c>
      <c r="C8196" s="567"/>
    </row>
    <row r="8197" spans="1:3" ht="13.5">
      <c r="A8197" s="559" t="s">
        <v>10906</v>
      </c>
      <c r="B8197" s="560">
        <v>41975</v>
      </c>
      <c r="C8197" s="567"/>
    </row>
    <row r="8198" spans="1:3" ht="13.5">
      <c r="A8198" s="559" t="s">
        <v>10907</v>
      </c>
      <c r="B8198" s="560">
        <v>41975</v>
      </c>
      <c r="C8198" s="567"/>
    </row>
    <row r="8199" spans="1:3" ht="13.5">
      <c r="A8199" s="559" t="s">
        <v>10908</v>
      </c>
      <c r="B8199" s="560">
        <v>41975</v>
      </c>
      <c r="C8199" s="567"/>
    </row>
    <row r="8200" spans="1:3" ht="13.5">
      <c r="A8200" s="559" t="s">
        <v>10909</v>
      </c>
      <c r="B8200" s="560">
        <v>41975</v>
      </c>
      <c r="C8200" s="567">
        <v>10</v>
      </c>
    </row>
    <row r="8201" spans="1:3" ht="13.5">
      <c r="A8201" s="559" t="s">
        <v>10910</v>
      </c>
      <c r="B8201" s="560">
        <v>41975</v>
      </c>
      <c r="C8201" s="567"/>
    </row>
    <row r="8202" spans="1:3" ht="13.5">
      <c r="A8202" s="559" t="s">
        <v>10911</v>
      </c>
      <c r="B8202" s="560">
        <v>41975</v>
      </c>
      <c r="C8202" s="567"/>
    </row>
    <row r="8203" spans="1:3" ht="13.5">
      <c r="A8203" s="559" t="s">
        <v>10912</v>
      </c>
      <c r="B8203" s="560">
        <v>41975</v>
      </c>
      <c r="C8203" s="567"/>
    </row>
    <row r="8204" spans="1:3" ht="13.5">
      <c r="A8204" s="559" t="s">
        <v>10913</v>
      </c>
      <c r="B8204" s="560">
        <v>41975</v>
      </c>
      <c r="C8204" s="567"/>
    </row>
    <row r="8205" spans="1:3" ht="13.5">
      <c r="A8205" s="559" t="s">
        <v>10914</v>
      </c>
      <c r="B8205" s="560">
        <v>41975</v>
      </c>
      <c r="C8205" s="567"/>
    </row>
    <row r="8206" spans="1:3" ht="13.5">
      <c r="A8206" s="559" t="s">
        <v>10915</v>
      </c>
      <c r="B8206" s="560">
        <v>41975</v>
      </c>
      <c r="C8206" s="567"/>
    </row>
    <row r="8207" spans="1:3" ht="13.5">
      <c r="A8207" s="559" t="s">
        <v>10916</v>
      </c>
      <c r="B8207" s="560">
        <v>41975</v>
      </c>
      <c r="C8207" s="567"/>
    </row>
    <row r="8208" spans="1:3" ht="13.5">
      <c r="A8208" s="559" t="s">
        <v>10917</v>
      </c>
      <c r="B8208" s="560">
        <v>41975</v>
      </c>
      <c r="C8208" s="567"/>
    </row>
    <row r="8209" spans="1:3" ht="13.5">
      <c r="A8209" s="559" t="s">
        <v>10918</v>
      </c>
      <c r="B8209" s="560">
        <v>41975</v>
      </c>
      <c r="C8209" s="567"/>
    </row>
    <row r="8210" spans="1:3" ht="13.5">
      <c r="A8210" s="559" t="s">
        <v>10919</v>
      </c>
      <c r="B8210" s="560">
        <v>41975</v>
      </c>
      <c r="C8210" s="567"/>
    </row>
    <row r="8211" spans="1:3" ht="13.5">
      <c r="A8211" s="559" t="s">
        <v>10920</v>
      </c>
      <c r="B8211" s="560">
        <v>41975</v>
      </c>
      <c r="C8211" s="567">
        <v>10</v>
      </c>
    </row>
    <row r="8212" spans="1:3" ht="13.5">
      <c r="A8212" s="559" t="s">
        <v>10921</v>
      </c>
      <c r="B8212" s="560">
        <v>41975</v>
      </c>
      <c r="C8212" s="567"/>
    </row>
    <row r="8213" spans="1:3" ht="13.5">
      <c r="A8213" s="559" t="s">
        <v>10922</v>
      </c>
      <c r="B8213" s="560">
        <v>41975</v>
      </c>
      <c r="C8213" s="567"/>
    </row>
    <row r="8214" spans="1:3" ht="13.5">
      <c r="A8214" s="559" t="s">
        <v>10923</v>
      </c>
      <c r="B8214" s="560">
        <v>41975</v>
      </c>
      <c r="C8214" s="567"/>
    </row>
    <row r="8215" spans="1:3" ht="13.5">
      <c r="A8215" s="559" t="s">
        <v>10924</v>
      </c>
      <c r="B8215" s="560">
        <v>41975</v>
      </c>
      <c r="C8215" s="567"/>
    </row>
    <row r="8216" spans="1:3" ht="13.5">
      <c r="A8216" s="559" t="s">
        <v>10925</v>
      </c>
      <c r="B8216" s="560">
        <v>41975</v>
      </c>
      <c r="C8216" s="567"/>
    </row>
    <row r="8217" spans="1:3" ht="13.5">
      <c r="A8217" s="559" t="s">
        <v>10926</v>
      </c>
      <c r="B8217" s="560">
        <v>41975</v>
      </c>
      <c r="C8217" s="567"/>
    </row>
    <row r="8218" spans="1:3" ht="13.5">
      <c r="A8218" s="559" t="s">
        <v>10927</v>
      </c>
      <c r="B8218" s="560">
        <v>41975</v>
      </c>
      <c r="C8218" s="567"/>
    </row>
    <row r="8219" spans="1:3" ht="13.5">
      <c r="A8219" s="559" t="s">
        <v>10928</v>
      </c>
      <c r="B8219" s="560">
        <v>41975</v>
      </c>
      <c r="C8219" s="567"/>
    </row>
    <row r="8220" spans="1:3" ht="13.5">
      <c r="A8220" s="559" t="s">
        <v>10929</v>
      </c>
      <c r="B8220" s="560">
        <v>41975</v>
      </c>
      <c r="C8220" s="567"/>
    </row>
    <row r="8221" spans="1:3" ht="13.5">
      <c r="A8221" s="559" t="s">
        <v>10930</v>
      </c>
      <c r="B8221" s="560">
        <v>41975</v>
      </c>
      <c r="C8221" s="567"/>
    </row>
    <row r="8222" spans="1:3" ht="13.5">
      <c r="A8222" s="559" t="s">
        <v>10931</v>
      </c>
      <c r="B8222" s="560">
        <v>41975</v>
      </c>
      <c r="C8222" s="567">
        <v>10</v>
      </c>
    </row>
    <row r="8223" spans="1:3" ht="13.5">
      <c r="A8223" s="559" t="s">
        <v>10932</v>
      </c>
      <c r="B8223" s="560">
        <v>41975</v>
      </c>
      <c r="C8223" s="567"/>
    </row>
    <row r="8224" spans="1:3" ht="13.5">
      <c r="A8224" s="559" t="s">
        <v>10933</v>
      </c>
      <c r="B8224" s="560">
        <v>41975</v>
      </c>
      <c r="C8224" s="567"/>
    </row>
    <row r="8225" spans="1:3" ht="13.5">
      <c r="A8225" s="559" t="s">
        <v>10934</v>
      </c>
      <c r="B8225" s="560">
        <v>41975</v>
      </c>
      <c r="C8225" s="567"/>
    </row>
    <row r="8226" spans="1:3" ht="13.5">
      <c r="A8226" s="559" t="s">
        <v>10935</v>
      </c>
      <c r="B8226" s="560">
        <v>41975</v>
      </c>
      <c r="C8226" s="567"/>
    </row>
    <row r="8227" spans="1:3" ht="13.5">
      <c r="A8227" s="559" t="s">
        <v>10936</v>
      </c>
      <c r="B8227" s="560">
        <v>41975</v>
      </c>
      <c r="C8227" s="567"/>
    </row>
    <row r="8228" spans="1:3" ht="13.5">
      <c r="A8228" s="559" t="s">
        <v>10937</v>
      </c>
      <c r="B8228" s="560">
        <v>41975</v>
      </c>
      <c r="C8228" s="567"/>
    </row>
    <row r="8229" spans="1:3" ht="13.5">
      <c r="A8229" s="559" t="s">
        <v>10938</v>
      </c>
      <c r="B8229" s="560">
        <v>41975</v>
      </c>
      <c r="C8229" s="567"/>
    </row>
    <row r="8230" spans="1:3" ht="13.5">
      <c r="A8230" s="559" t="s">
        <v>10939</v>
      </c>
      <c r="B8230" s="560">
        <v>41975</v>
      </c>
      <c r="C8230" s="567"/>
    </row>
    <row r="8231" spans="1:3" ht="13.5">
      <c r="A8231" s="559" t="s">
        <v>10940</v>
      </c>
      <c r="B8231" s="560">
        <v>41975</v>
      </c>
      <c r="C8231" s="567"/>
    </row>
    <row r="8232" spans="1:3" ht="13.5">
      <c r="A8232" s="559" t="s">
        <v>10941</v>
      </c>
      <c r="B8232" s="560">
        <v>41975</v>
      </c>
      <c r="C8232" s="567"/>
    </row>
    <row r="8233" spans="1:3" ht="13.5">
      <c r="A8233" s="559" t="s">
        <v>10942</v>
      </c>
      <c r="B8233" s="560">
        <v>41975</v>
      </c>
      <c r="C8233" s="567">
        <v>7</v>
      </c>
    </row>
    <row r="8234" spans="1:3" ht="13.5">
      <c r="A8234" s="559" t="s">
        <v>10943</v>
      </c>
      <c r="B8234" s="560">
        <v>41975</v>
      </c>
      <c r="C8234" s="567"/>
    </row>
    <row r="8235" spans="1:3" ht="13.5">
      <c r="A8235" s="559" t="s">
        <v>10944</v>
      </c>
      <c r="B8235" s="560">
        <v>41975</v>
      </c>
      <c r="C8235" s="567"/>
    </row>
    <row r="8236" spans="1:3" ht="13.5">
      <c r="A8236" s="559" t="s">
        <v>10945</v>
      </c>
      <c r="B8236" s="560">
        <v>41975</v>
      </c>
      <c r="C8236" s="567"/>
    </row>
    <row r="8237" spans="1:3" ht="13.5">
      <c r="A8237" s="559" t="s">
        <v>10946</v>
      </c>
      <c r="B8237" s="560">
        <v>41975</v>
      </c>
      <c r="C8237" s="567"/>
    </row>
    <row r="8238" spans="1:3" ht="13.5">
      <c r="A8238" s="559" t="s">
        <v>10947</v>
      </c>
      <c r="B8238" s="560">
        <v>41975</v>
      </c>
      <c r="C8238" s="567"/>
    </row>
    <row r="8239" spans="1:3" ht="13.5">
      <c r="A8239" s="559" t="s">
        <v>10948</v>
      </c>
      <c r="B8239" s="560">
        <v>41975</v>
      </c>
      <c r="C8239" s="567"/>
    </row>
    <row r="8240" spans="1:3" ht="13.5">
      <c r="A8240" s="559" t="s">
        <v>10949</v>
      </c>
      <c r="B8240" s="560">
        <v>41975</v>
      </c>
      <c r="C8240" s="567"/>
    </row>
    <row r="8241" spans="1:3" ht="13.5">
      <c r="A8241" s="559" t="s">
        <v>10950</v>
      </c>
      <c r="B8241" s="560">
        <v>41975</v>
      </c>
      <c r="C8241" s="567"/>
    </row>
    <row r="8242" spans="1:3" ht="13.5">
      <c r="A8242" s="559" t="s">
        <v>10951</v>
      </c>
      <c r="B8242" s="560">
        <v>41975</v>
      </c>
      <c r="C8242" s="567"/>
    </row>
    <row r="8243" spans="1:3" ht="13.5">
      <c r="A8243" s="559" t="s">
        <v>10952</v>
      </c>
      <c r="B8243" s="560">
        <v>41975</v>
      </c>
      <c r="C8243" s="567"/>
    </row>
    <row r="8244" spans="1:3" ht="13.5">
      <c r="A8244" s="559" t="s">
        <v>10953</v>
      </c>
      <c r="B8244" s="560">
        <v>41975</v>
      </c>
      <c r="C8244" s="567">
        <v>5</v>
      </c>
    </row>
    <row r="8245" spans="1:3" ht="13.5">
      <c r="A8245" s="559" t="s">
        <v>10954</v>
      </c>
      <c r="B8245" s="560">
        <v>41975</v>
      </c>
      <c r="C8245" s="567"/>
    </row>
    <row r="8246" spans="1:3" ht="13.5">
      <c r="A8246" s="559" t="s">
        <v>10955</v>
      </c>
      <c r="B8246" s="560">
        <v>41975</v>
      </c>
      <c r="C8246" s="567"/>
    </row>
    <row r="8247" spans="1:3" ht="13.5">
      <c r="A8247" s="559" t="s">
        <v>10956</v>
      </c>
      <c r="B8247" s="560">
        <v>41975</v>
      </c>
      <c r="C8247" s="567"/>
    </row>
    <row r="8248" spans="1:3" ht="13.5">
      <c r="A8248" s="559" t="s">
        <v>10957</v>
      </c>
      <c r="B8248" s="560">
        <v>41975</v>
      </c>
      <c r="C8248" s="567"/>
    </row>
    <row r="8249" spans="1:3" ht="13.5">
      <c r="A8249" s="559" t="s">
        <v>10958</v>
      </c>
      <c r="B8249" s="560">
        <v>41975</v>
      </c>
      <c r="C8249" s="567"/>
    </row>
    <row r="8250" spans="1:3" ht="13.5">
      <c r="A8250" s="559" t="s">
        <v>10959</v>
      </c>
      <c r="B8250" s="560">
        <v>41975</v>
      </c>
      <c r="C8250" s="567"/>
    </row>
    <row r="8251" spans="1:3" ht="13.5">
      <c r="A8251" s="559" t="s">
        <v>10960</v>
      </c>
      <c r="B8251" s="560">
        <v>41975</v>
      </c>
      <c r="C8251" s="567"/>
    </row>
    <row r="8252" spans="1:3" ht="13.5">
      <c r="A8252" s="559" t="s">
        <v>10961</v>
      </c>
      <c r="B8252" s="560">
        <v>41975</v>
      </c>
      <c r="C8252" s="567"/>
    </row>
    <row r="8253" spans="1:3" ht="13.5">
      <c r="A8253" s="559" t="s">
        <v>10962</v>
      </c>
      <c r="B8253" s="560">
        <v>41975</v>
      </c>
      <c r="C8253" s="567"/>
    </row>
    <row r="8254" spans="1:3" ht="13.5">
      <c r="A8254" s="559" t="s">
        <v>10963</v>
      </c>
      <c r="B8254" s="560">
        <v>41975</v>
      </c>
      <c r="C8254" s="567"/>
    </row>
    <row r="8255" spans="1:3" ht="13.5">
      <c r="A8255" s="559" t="s">
        <v>10964</v>
      </c>
      <c r="B8255" s="560">
        <v>41975</v>
      </c>
      <c r="C8255" s="567">
        <v>7</v>
      </c>
    </row>
    <row r="8256" spans="1:3" ht="13.5">
      <c r="A8256" s="559" t="s">
        <v>10965</v>
      </c>
      <c r="B8256" s="560">
        <v>41975</v>
      </c>
      <c r="C8256" s="567"/>
    </row>
    <row r="8257" spans="1:3" ht="13.5">
      <c r="A8257" s="559" t="s">
        <v>10966</v>
      </c>
      <c r="B8257" s="560">
        <v>41975</v>
      </c>
      <c r="C8257" s="567"/>
    </row>
    <row r="8258" spans="1:3" ht="13.5">
      <c r="A8258" s="559" t="s">
        <v>10967</v>
      </c>
      <c r="B8258" s="560">
        <v>41975</v>
      </c>
      <c r="C8258" s="567"/>
    </row>
    <row r="8259" spans="1:3" ht="13.5">
      <c r="A8259" s="559" t="s">
        <v>10968</v>
      </c>
      <c r="B8259" s="560">
        <v>41975</v>
      </c>
      <c r="C8259" s="567"/>
    </row>
    <row r="8260" spans="1:3" ht="13.5">
      <c r="A8260" s="559" t="s">
        <v>10969</v>
      </c>
      <c r="B8260" s="560">
        <v>41975</v>
      </c>
      <c r="C8260" s="567"/>
    </row>
    <row r="8261" spans="1:3" ht="13.5">
      <c r="A8261" s="559" t="s">
        <v>10970</v>
      </c>
      <c r="B8261" s="560">
        <v>41975</v>
      </c>
      <c r="C8261" s="567"/>
    </row>
    <row r="8262" spans="1:3" ht="13.5">
      <c r="A8262" s="559" t="s">
        <v>10971</v>
      </c>
      <c r="B8262" s="560">
        <v>41975</v>
      </c>
      <c r="C8262" s="567"/>
    </row>
    <row r="8263" spans="1:3" ht="13.5">
      <c r="A8263" s="559" t="s">
        <v>10972</v>
      </c>
      <c r="B8263" s="560">
        <v>41975</v>
      </c>
      <c r="C8263" s="567"/>
    </row>
    <row r="8264" spans="1:3" ht="13.5">
      <c r="A8264" s="559" t="s">
        <v>10973</v>
      </c>
      <c r="B8264" s="560">
        <v>41975</v>
      </c>
      <c r="C8264" s="567"/>
    </row>
    <row r="8265" spans="1:3" ht="13.5">
      <c r="A8265" s="559" t="s">
        <v>10974</v>
      </c>
      <c r="B8265" s="560">
        <v>41975</v>
      </c>
      <c r="C8265" s="567"/>
    </row>
    <row r="8266" spans="1:3" ht="13.5">
      <c r="A8266" s="559" t="s">
        <v>10975</v>
      </c>
      <c r="B8266" s="560">
        <v>41975</v>
      </c>
      <c r="C8266" s="567">
        <v>7</v>
      </c>
    </row>
    <row r="8267" spans="1:3" ht="13.5">
      <c r="A8267" s="559" t="s">
        <v>10976</v>
      </c>
      <c r="B8267" s="560">
        <v>41975</v>
      </c>
      <c r="C8267" s="567"/>
    </row>
    <row r="8268" spans="1:3" ht="13.5">
      <c r="A8268" s="559" t="s">
        <v>10977</v>
      </c>
      <c r="B8268" s="560">
        <v>41975</v>
      </c>
      <c r="C8268" s="567"/>
    </row>
    <row r="8269" spans="1:3" ht="13.5">
      <c r="A8269" s="559" t="s">
        <v>10978</v>
      </c>
      <c r="B8269" s="560">
        <v>41975</v>
      </c>
      <c r="C8269" s="567"/>
    </row>
    <row r="8270" spans="1:3" ht="13.5">
      <c r="A8270" s="559" t="s">
        <v>10979</v>
      </c>
      <c r="B8270" s="560">
        <v>41975</v>
      </c>
      <c r="C8270" s="567"/>
    </row>
    <row r="8271" spans="1:3" ht="13.5">
      <c r="A8271" s="559" t="s">
        <v>10980</v>
      </c>
      <c r="B8271" s="560">
        <v>41975</v>
      </c>
      <c r="C8271" s="567"/>
    </row>
    <row r="8272" spans="1:3" ht="13.5">
      <c r="A8272" s="559" t="s">
        <v>10981</v>
      </c>
      <c r="B8272" s="560">
        <v>41975</v>
      </c>
      <c r="C8272" s="567"/>
    </row>
    <row r="8273" spans="1:3" ht="13.5">
      <c r="A8273" s="559" t="s">
        <v>10982</v>
      </c>
      <c r="B8273" s="560">
        <v>41975</v>
      </c>
      <c r="C8273" s="567"/>
    </row>
    <row r="8274" spans="1:3" ht="13.5">
      <c r="A8274" s="559" t="s">
        <v>10983</v>
      </c>
      <c r="B8274" s="560">
        <v>41975</v>
      </c>
      <c r="C8274" s="567"/>
    </row>
    <row r="8275" spans="1:3" ht="13.5">
      <c r="A8275" s="559" t="s">
        <v>10984</v>
      </c>
      <c r="B8275" s="560">
        <v>41975</v>
      </c>
      <c r="C8275" s="567"/>
    </row>
    <row r="8276" spans="1:3" ht="13.5">
      <c r="A8276" s="559" t="s">
        <v>10985</v>
      </c>
      <c r="B8276" s="560">
        <v>41975</v>
      </c>
      <c r="C8276" s="567"/>
    </row>
    <row r="8277" spans="1:3" ht="13.5">
      <c r="A8277" s="559" t="s">
        <v>10986</v>
      </c>
      <c r="B8277" s="560">
        <v>41975</v>
      </c>
      <c r="C8277" s="567">
        <v>5</v>
      </c>
    </row>
    <row r="8278" spans="1:3" ht="13.5">
      <c r="A8278" s="559" t="s">
        <v>10987</v>
      </c>
      <c r="B8278" s="560">
        <v>41975</v>
      </c>
      <c r="C8278" s="567"/>
    </row>
    <row r="8279" spans="1:3" ht="13.5">
      <c r="A8279" s="559" t="s">
        <v>10988</v>
      </c>
      <c r="B8279" s="560">
        <v>41975</v>
      </c>
      <c r="C8279" s="567"/>
    </row>
    <row r="8280" spans="1:3" ht="13.5">
      <c r="A8280" s="559" t="s">
        <v>10989</v>
      </c>
      <c r="B8280" s="560">
        <v>41975</v>
      </c>
      <c r="C8280" s="567"/>
    </row>
    <row r="8281" spans="1:3" ht="13.5">
      <c r="A8281" s="559" t="s">
        <v>10990</v>
      </c>
      <c r="B8281" s="560">
        <v>41975</v>
      </c>
      <c r="C8281" s="567"/>
    </row>
    <row r="8282" spans="1:3" ht="13.5">
      <c r="A8282" s="559" t="s">
        <v>10991</v>
      </c>
      <c r="B8282" s="560">
        <v>41975</v>
      </c>
      <c r="C8282" s="567"/>
    </row>
    <row r="8283" spans="1:3" ht="13.5">
      <c r="A8283" s="559" t="s">
        <v>10992</v>
      </c>
      <c r="B8283" s="560">
        <v>41975</v>
      </c>
      <c r="C8283" s="567"/>
    </row>
    <row r="8284" spans="1:3" ht="13.5">
      <c r="A8284" s="559" t="s">
        <v>10993</v>
      </c>
      <c r="B8284" s="560">
        <v>41975</v>
      </c>
      <c r="C8284" s="567"/>
    </row>
    <row r="8285" spans="1:3" ht="13.5">
      <c r="A8285" s="559" t="s">
        <v>10994</v>
      </c>
      <c r="B8285" s="560">
        <v>41975</v>
      </c>
      <c r="C8285" s="567"/>
    </row>
    <row r="8286" spans="1:3" ht="13.5">
      <c r="A8286" s="559" t="s">
        <v>10995</v>
      </c>
      <c r="B8286" s="560">
        <v>41975</v>
      </c>
      <c r="C8286" s="567"/>
    </row>
    <row r="8287" spans="1:3" ht="13.5">
      <c r="A8287" s="559" t="s">
        <v>10996</v>
      </c>
      <c r="B8287" s="560">
        <v>41975</v>
      </c>
      <c r="C8287" s="567"/>
    </row>
    <row r="8288" spans="1:3" ht="13.5">
      <c r="A8288" s="559" t="s">
        <v>10997</v>
      </c>
      <c r="B8288" s="560">
        <v>41975</v>
      </c>
      <c r="C8288" s="567">
        <v>5</v>
      </c>
    </row>
    <row r="8289" spans="1:3" ht="13.5">
      <c r="A8289" s="559" t="s">
        <v>10998</v>
      </c>
      <c r="B8289" s="560">
        <v>41975</v>
      </c>
      <c r="C8289" s="567"/>
    </row>
    <row r="8290" spans="1:3" ht="13.5">
      <c r="A8290" s="559" t="s">
        <v>10999</v>
      </c>
      <c r="B8290" s="560">
        <v>41975</v>
      </c>
      <c r="C8290" s="567"/>
    </row>
    <row r="8291" spans="1:3" ht="13.5">
      <c r="A8291" s="559" t="s">
        <v>11000</v>
      </c>
      <c r="B8291" s="560">
        <v>41975</v>
      </c>
      <c r="C8291" s="567"/>
    </row>
    <row r="8292" spans="1:3" ht="13.5">
      <c r="A8292" s="559" t="s">
        <v>11001</v>
      </c>
      <c r="B8292" s="560">
        <v>41975</v>
      </c>
      <c r="C8292" s="567"/>
    </row>
    <row r="8293" spans="1:3" ht="13.5">
      <c r="A8293" s="559" t="s">
        <v>11002</v>
      </c>
      <c r="B8293" s="560">
        <v>41975</v>
      </c>
      <c r="C8293" s="567"/>
    </row>
    <row r="8294" spans="1:3" ht="13.5">
      <c r="A8294" s="559" t="s">
        <v>11003</v>
      </c>
      <c r="B8294" s="560">
        <v>41975</v>
      </c>
      <c r="C8294" s="567"/>
    </row>
    <row r="8295" spans="1:3" ht="13.5">
      <c r="A8295" s="559" t="s">
        <v>11004</v>
      </c>
      <c r="B8295" s="560">
        <v>41975</v>
      </c>
      <c r="C8295" s="567"/>
    </row>
    <row r="8296" spans="1:3" ht="13.5">
      <c r="A8296" s="559" t="s">
        <v>11005</v>
      </c>
      <c r="B8296" s="560">
        <v>41975</v>
      </c>
      <c r="C8296" s="567"/>
    </row>
    <row r="8297" spans="1:3" ht="13.5">
      <c r="A8297" s="559" t="s">
        <v>11006</v>
      </c>
      <c r="B8297" s="560">
        <v>41975</v>
      </c>
      <c r="C8297" s="567"/>
    </row>
    <row r="8298" spans="1:3" ht="13.5">
      <c r="A8298" s="559" t="s">
        <v>11007</v>
      </c>
      <c r="B8298" s="560">
        <v>41975</v>
      </c>
      <c r="C8298" s="567"/>
    </row>
    <row r="8299" spans="1:3" ht="13.5">
      <c r="A8299" s="559" t="s">
        <v>11008</v>
      </c>
      <c r="B8299" s="560">
        <v>41975</v>
      </c>
      <c r="C8299" s="567">
        <v>5</v>
      </c>
    </row>
    <row r="8300" spans="1:3" ht="13.5">
      <c r="A8300" s="559" t="s">
        <v>11009</v>
      </c>
      <c r="B8300" s="560">
        <v>41975</v>
      </c>
      <c r="C8300" s="567"/>
    </row>
    <row r="8301" spans="1:3" ht="13.5">
      <c r="A8301" s="559" t="s">
        <v>11010</v>
      </c>
      <c r="B8301" s="560">
        <v>41975</v>
      </c>
      <c r="C8301" s="567"/>
    </row>
    <row r="8302" spans="1:3" ht="13.5">
      <c r="A8302" s="559" t="s">
        <v>11011</v>
      </c>
      <c r="B8302" s="560">
        <v>41975</v>
      </c>
      <c r="C8302" s="567"/>
    </row>
    <row r="8303" spans="1:3" ht="13.5">
      <c r="A8303" s="559" t="s">
        <v>11012</v>
      </c>
      <c r="B8303" s="560">
        <v>41975</v>
      </c>
      <c r="C8303" s="567"/>
    </row>
    <row r="8304" spans="1:3" ht="13.5">
      <c r="A8304" s="559" t="s">
        <v>11013</v>
      </c>
      <c r="B8304" s="560">
        <v>41975</v>
      </c>
      <c r="C8304" s="567"/>
    </row>
    <row r="8305" spans="1:3" ht="13.5">
      <c r="A8305" s="559" t="s">
        <v>11014</v>
      </c>
      <c r="B8305" s="560">
        <v>41975</v>
      </c>
      <c r="C8305" s="567"/>
    </row>
    <row r="8306" spans="1:3" ht="13.5">
      <c r="A8306" s="559" t="s">
        <v>11015</v>
      </c>
      <c r="B8306" s="560">
        <v>41975</v>
      </c>
      <c r="C8306" s="567"/>
    </row>
    <row r="8307" spans="1:3" ht="13.5">
      <c r="A8307" s="559" t="s">
        <v>11016</v>
      </c>
      <c r="B8307" s="560">
        <v>41975</v>
      </c>
      <c r="C8307" s="567"/>
    </row>
    <row r="8308" spans="1:3" ht="13.5">
      <c r="A8308" s="559" t="s">
        <v>11017</v>
      </c>
      <c r="B8308" s="560">
        <v>41975</v>
      </c>
      <c r="C8308" s="567"/>
    </row>
    <row r="8309" spans="1:3" ht="13.5">
      <c r="A8309" s="559" t="s">
        <v>11018</v>
      </c>
      <c r="B8309" s="560">
        <v>41975</v>
      </c>
      <c r="C8309" s="567"/>
    </row>
    <row r="8310" spans="1:3" ht="13.5">
      <c r="A8310" s="559" t="s">
        <v>11019</v>
      </c>
      <c r="B8310" s="560">
        <v>41975</v>
      </c>
      <c r="C8310" s="567">
        <v>5</v>
      </c>
    </row>
    <row r="8311" spans="1:3" ht="13.5">
      <c r="A8311" s="559" t="s">
        <v>11020</v>
      </c>
      <c r="B8311" s="560">
        <v>41975</v>
      </c>
      <c r="C8311" s="567"/>
    </row>
    <row r="8312" spans="1:3" ht="13.5">
      <c r="A8312" s="559" t="s">
        <v>11021</v>
      </c>
      <c r="B8312" s="560">
        <v>41975</v>
      </c>
      <c r="C8312" s="567"/>
    </row>
    <row r="8313" spans="1:3" ht="13.5">
      <c r="A8313" s="559" t="s">
        <v>11022</v>
      </c>
      <c r="B8313" s="560">
        <v>41975</v>
      </c>
      <c r="C8313" s="567"/>
    </row>
    <row r="8314" spans="1:3" ht="13.5">
      <c r="A8314" s="559" t="s">
        <v>11023</v>
      </c>
      <c r="B8314" s="560">
        <v>41975</v>
      </c>
      <c r="C8314" s="567"/>
    </row>
    <row r="8315" spans="1:3" ht="13.5">
      <c r="A8315" s="559" t="s">
        <v>11024</v>
      </c>
      <c r="B8315" s="560">
        <v>41975</v>
      </c>
      <c r="C8315" s="567"/>
    </row>
    <row r="8316" spans="1:3" ht="13.5">
      <c r="A8316" s="559" t="s">
        <v>11025</v>
      </c>
      <c r="B8316" s="560">
        <v>41975</v>
      </c>
      <c r="C8316" s="567"/>
    </row>
    <row r="8317" spans="1:3" ht="13.5">
      <c r="A8317" s="559" t="s">
        <v>11026</v>
      </c>
      <c r="B8317" s="560">
        <v>41975</v>
      </c>
      <c r="C8317" s="567"/>
    </row>
    <row r="8318" spans="1:3" ht="13.5">
      <c r="A8318" s="559" t="s">
        <v>11027</v>
      </c>
      <c r="B8318" s="560">
        <v>41975</v>
      </c>
      <c r="C8318" s="567"/>
    </row>
    <row r="8319" spans="1:3" ht="13.5">
      <c r="A8319" s="559" t="s">
        <v>11028</v>
      </c>
      <c r="B8319" s="560">
        <v>41975</v>
      </c>
      <c r="C8319" s="567"/>
    </row>
    <row r="8320" spans="1:3" ht="13.5">
      <c r="A8320" s="559" t="s">
        <v>11029</v>
      </c>
      <c r="B8320" s="560">
        <v>41975</v>
      </c>
      <c r="C8320" s="567"/>
    </row>
    <row r="8321" spans="1:3" ht="13.5">
      <c r="A8321" s="559" t="s">
        <v>11030</v>
      </c>
      <c r="B8321" s="560">
        <v>41975</v>
      </c>
      <c r="C8321" s="567">
        <v>5</v>
      </c>
    </row>
    <row r="8322" spans="1:3" ht="13.5">
      <c r="A8322" s="559" t="s">
        <v>11031</v>
      </c>
      <c r="B8322" s="560">
        <v>41975</v>
      </c>
      <c r="C8322" s="567"/>
    </row>
    <row r="8323" spans="1:3" ht="13.5">
      <c r="A8323" s="559" t="s">
        <v>11032</v>
      </c>
      <c r="B8323" s="560">
        <v>41975</v>
      </c>
      <c r="C8323" s="567"/>
    </row>
    <row r="8324" spans="1:3" ht="13.5">
      <c r="A8324" s="559" t="s">
        <v>11033</v>
      </c>
      <c r="B8324" s="560">
        <v>41975</v>
      </c>
      <c r="C8324" s="567"/>
    </row>
    <row r="8325" spans="1:3" ht="13.5">
      <c r="A8325" s="559" t="s">
        <v>11034</v>
      </c>
      <c r="B8325" s="560">
        <v>41975</v>
      </c>
      <c r="C8325" s="567"/>
    </row>
    <row r="8326" spans="1:3" ht="13.5">
      <c r="A8326" s="559" t="s">
        <v>11035</v>
      </c>
      <c r="B8326" s="560">
        <v>41975</v>
      </c>
      <c r="C8326" s="567"/>
    </row>
    <row r="8327" spans="1:3" ht="13.5">
      <c r="A8327" s="559" t="s">
        <v>11036</v>
      </c>
      <c r="B8327" s="560">
        <v>41975</v>
      </c>
      <c r="C8327" s="567"/>
    </row>
    <row r="8328" spans="1:3" ht="13.5">
      <c r="A8328" s="559" t="s">
        <v>11037</v>
      </c>
      <c r="B8328" s="560">
        <v>41975</v>
      </c>
      <c r="C8328" s="567"/>
    </row>
    <row r="8329" spans="1:3" ht="13.5">
      <c r="A8329" s="559" t="s">
        <v>11038</v>
      </c>
      <c r="B8329" s="560">
        <v>41975</v>
      </c>
      <c r="C8329" s="567"/>
    </row>
    <row r="8330" spans="1:3" ht="13.5">
      <c r="A8330" s="559" t="s">
        <v>11039</v>
      </c>
      <c r="B8330" s="560">
        <v>41975</v>
      </c>
      <c r="C8330" s="567"/>
    </row>
    <row r="8331" spans="1:3" ht="13.5">
      <c r="A8331" s="559" t="s">
        <v>11040</v>
      </c>
      <c r="B8331" s="560">
        <v>41975</v>
      </c>
      <c r="C8331" s="567"/>
    </row>
    <row r="8332" spans="1:3" ht="13.5">
      <c r="A8332" s="559" t="s">
        <v>11041</v>
      </c>
      <c r="B8332" s="560">
        <v>41975</v>
      </c>
      <c r="C8332" s="567"/>
    </row>
    <row r="8333" spans="1:3" ht="13.5">
      <c r="A8333" s="559" t="s">
        <v>11042</v>
      </c>
      <c r="B8333" s="560">
        <v>41975</v>
      </c>
      <c r="C8333" s="567"/>
    </row>
    <row r="8334" spans="1:3" ht="13.5">
      <c r="A8334" s="559" t="s">
        <v>11043</v>
      </c>
      <c r="B8334" s="560">
        <v>41975</v>
      </c>
      <c r="C8334" s="567">
        <v>20</v>
      </c>
    </row>
    <row r="8335" spans="1:3" ht="13.5">
      <c r="A8335" s="559" t="s">
        <v>11044</v>
      </c>
      <c r="B8335" s="560">
        <v>41975</v>
      </c>
      <c r="C8335" s="567">
        <v>30</v>
      </c>
    </row>
    <row r="8336" spans="1:3" ht="13.5">
      <c r="A8336" s="559" t="s">
        <v>11045</v>
      </c>
      <c r="B8336" s="560">
        <v>41975</v>
      </c>
      <c r="C8336" s="567"/>
    </row>
    <row r="8337" spans="1:3" ht="13.5">
      <c r="A8337" s="559" t="s">
        <v>11046</v>
      </c>
      <c r="B8337" s="560">
        <v>41975</v>
      </c>
      <c r="C8337" s="567"/>
    </row>
    <row r="8338" spans="1:3" ht="13.5">
      <c r="A8338" s="559" t="s">
        <v>11047</v>
      </c>
      <c r="B8338" s="560">
        <v>41975</v>
      </c>
      <c r="C8338" s="567"/>
    </row>
    <row r="8339" spans="1:3" ht="13.5">
      <c r="A8339" s="559" t="s">
        <v>11048</v>
      </c>
      <c r="B8339" s="560">
        <v>41975</v>
      </c>
      <c r="C8339" s="567"/>
    </row>
    <row r="8340" spans="1:3" ht="13.5">
      <c r="A8340" s="559" t="s">
        <v>11049</v>
      </c>
      <c r="B8340" s="560">
        <v>41975</v>
      </c>
      <c r="C8340" s="567"/>
    </row>
    <row r="8341" spans="1:3" ht="13.5">
      <c r="A8341" s="559" t="s">
        <v>11050</v>
      </c>
      <c r="B8341" s="560">
        <v>41975</v>
      </c>
      <c r="C8341" s="567"/>
    </row>
    <row r="8342" spans="1:3" ht="13.5">
      <c r="A8342" s="559" t="s">
        <v>11051</v>
      </c>
      <c r="B8342" s="560">
        <v>41975</v>
      </c>
      <c r="C8342" s="567"/>
    </row>
    <row r="8343" spans="1:3" ht="13.5">
      <c r="A8343" s="559" t="s">
        <v>11052</v>
      </c>
      <c r="B8343" s="560">
        <v>41975</v>
      </c>
      <c r="C8343" s="567"/>
    </row>
    <row r="8344" spans="1:3" ht="13.5">
      <c r="A8344" s="559" t="s">
        <v>11053</v>
      </c>
      <c r="B8344" s="560">
        <v>41975</v>
      </c>
      <c r="C8344" s="567"/>
    </row>
    <row r="8345" spans="1:3" ht="13.5">
      <c r="A8345" s="559" t="s">
        <v>11054</v>
      </c>
      <c r="B8345" s="560">
        <v>41975</v>
      </c>
      <c r="C8345" s="567"/>
    </row>
    <row r="8346" spans="1:3" ht="13.5">
      <c r="A8346" s="559" t="s">
        <v>11055</v>
      </c>
      <c r="B8346" s="560">
        <v>41975</v>
      </c>
      <c r="C8346" s="567"/>
    </row>
    <row r="8347" spans="1:3" ht="13.5">
      <c r="A8347" s="559" t="s">
        <v>11056</v>
      </c>
      <c r="B8347" s="560">
        <v>41975</v>
      </c>
      <c r="C8347" s="567"/>
    </row>
    <row r="8348" spans="1:3" ht="13.5">
      <c r="A8348" s="559" t="s">
        <v>11057</v>
      </c>
      <c r="B8348" s="560">
        <v>41975</v>
      </c>
      <c r="C8348" s="567"/>
    </row>
    <row r="8349" spans="1:3" ht="13.5">
      <c r="A8349" s="559" t="s">
        <v>11058</v>
      </c>
      <c r="B8349" s="560">
        <v>41975</v>
      </c>
      <c r="C8349" s="567">
        <v>2</v>
      </c>
    </row>
    <row r="8350" spans="1:3" ht="13.5">
      <c r="A8350" s="559" t="s">
        <v>11059</v>
      </c>
      <c r="B8350" s="560">
        <v>41975</v>
      </c>
      <c r="C8350" s="567">
        <v>2</v>
      </c>
    </row>
    <row r="8351" spans="1:3" ht="13.5">
      <c r="A8351" s="559" t="s">
        <v>11060</v>
      </c>
      <c r="B8351" s="560">
        <v>41975</v>
      </c>
      <c r="C8351" s="567">
        <v>2</v>
      </c>
    </row>
    <row r="8352" spans="1:3" ht="13.5">
      <c r="A8352" s="559" t="s">
        <v>11061</v>
      </c>
      <c r="B8352" s="560">
        <v>41975</v>
      </c>
      <c r="C8352" s="567">
        <v>2</v>
      </c>
    </row>
    <row r="8353" spans="1:3" ht="13.5">
      <c r="A8353" s="559" t="s">
        <v>11062</v>
      </c>
      <c r="B8353" s="560">
        <v>41975</v>
      </c>
      <c r="C8353" s="567">
        <v>2</v>
      </c>
    </row>
    <row r="8354" spans="1:3" ht="13.5">
      <c r="A8354" s="559" t="s">
        <v>11063</v>
      </c>
      <c r="B8354" s="560">
        <v>41975</v>
      </c>
      <c r="C8354" s="567"/>
    </row>
    <row r="8355" spans="1:3" ht="13.5">
      <c r="A8355" s="559" t="s">
        <v>11064</v>
      </c>
      <c r="B8355" s="560">
        <v>41975</v>
      </c>
      <c r="C8355" s="567"/>
    </row>
    <row r="8356" spans="1:3" ht="13.5">
      <c r="A8356" s="559" t="s">
        <v>11065</v>
      </c>
      <c r="B8356" s="560">
        <v>41975</v>
      </c>
      <c r="C8356" s="567"/>
    </row>
    <row r="8357" spans="1:3" ht="13.5">
      <c r="A8357" s="559" t="s">
        <v>11066</v>
      </c>
      <c r="B8357" s="560">
        <v>41975</v>
      </c>
      <c r="C8357" s="567"/>
    </row>
    <row r="8358" spans="1:3" ht="13.5">
      <c r="A8358" s="559" t="s">
        <v>11067</v>
      </c>
      <c r="B8358" s="560">
        <v>41975</v>
      </c>
      <c r="C8358" s="567"/>
    </row>
    <row r="8359" spans="1:3" ht="13.5">
      <c r="A8359" s="559" t="s">
        <v>11068</v>
      </c>
      <c r="B8359" s="560">
        <v>41975</v>
      </c>
      <c r="C8359" s="567"/>
    </row>
    <row r="8360" spans="1:3" ht="13.5">
      <c r="A8360" s="559" t="s">
        <v>11069</v>
      </c>
      <c r="B8360" s="560">
        <v>41975</v>
      </c>
      <c r="C8360" s="567">
        <v>2</v>
      </c>
    </row>
    <row r="8361" spans="1:3" ht="13.5">
      <c r="A8361" s="559" t="s">
        <v>11070</v>
      </c>
      <c r="B8361" s="560">
        <v>41975</v>
      </c>
      <c r="C8361" s="567">
        <v>2</v>
      </c>
    </row>
    <row r="8362" spans="1:3" ht="13.5">
      <c r="A8362" s="559" t="s">
        <v>11071</v>
      </c>
      <c r="B8362" s="560">
        <v>41975</v>
      </c>
      <c r="C8362" s="567">
        <v>2</v>
      </c>
    </row>
    <row r="8363" spans="1:3" ht="13.5">
      <c r="A8363" s="559" t="s">
        <v>11072</v>
      </c>
      <c r="B8363" s="560">
        <v>41975</v>
      </c>
      <c r="C8363" s="567">
        <v>2</v>
      </c>
    </row>
    <row r="8364" spans="1:3" ht="13.5">
      <c r="A8364" s="559" t="s">
        <v>11073</v>
      </c>
      <c r="B8364" s="560">
        <v>41975</v>
      </c>
      <c r="C8364" s="567">
        <v>2</v>
      </c>
    </row>
    <row r="8365" spans="1:3" ht="13.5">
      <c r="A8365" s="559" t="s">
        <v>11074</v>
      </c>
      <c r="B8365" s="560">
        <v>41975</v>
      </c>
      <c r="C8365" s="567"/>
    </row>
    <row r="8366" spans="1:3" ht="13.5">
      <c r="A8366" s="559" t="s">
        <v>11075</v>
      </c>
      <c r="B8366" s="560">
        <v>41975</v>
      </c>
      <c r="C8366" s="567"/>
    </row>
    <row r="8367" spans="1:3" ht="13.5">
      <c r="A8367" s="559" t="s">
        <v>11076</v>
      </c>
      <c r="B8367" s="560">
        <v>41975</v>
      </c>
      <c r="C8367" s="567"/>
    </row>
    <row r="8368" spans="1:3" ht="13.5">
      <c r="A8368" s="559" t="s">
        <v>11077</v>
      </c>
      <c r="B8368" s="560">
        <v>41975</v>
      </c>
      <c r="C8368" s="567"/>
    </row>
    <row r="8369" spans="1:3" ht="13.5">
      <c r="A8369" s="559" t="s">
        <v>11078</v>
      </c>
      <c r="B8369" s="560">
        <v>41975</v>
      </c>
      <c r="C8369" s="567"/>
    </row>
    <row r="8370" spans="1:3" ht="13.5">
      <c r="A8370" s="559" t="s">
        <v>11079</v>
      </c>
      <c r="B8370" s="560">
        <v>41975</v>
      </c>
      <c r="C8370" s="567"/>
    </row>
    <row r="8371" spans="1:3" ht="13.5">
      <c r="A8371" s="559" t="s">
        <v>11080</v>
      </c>
      <c r="B8371" s="560">
        <v>41975</v>
      </c>
      <c r="C8371" s="567">
        <v>2</v>
      </c>
    </row>
    <row r="8372" spans="1:3" ht="13.5">
      <c r="A8372" s="559" t="s">
        <v>11081</v>
      </c>
      <c r="B8372" s="560">
        <v>41975</v>
      </c>
      <c r="C8372" s="567">
        <v>2</v>
      </c>
    </row>
    <row r="8373" spans="1:3" ht="13.5">
      <c r="A8373" s="559" t="s">
        <v>11082</v>
      </c>
      <c r="B8373" s="560">
        <v>41975</v>
      </c>
      <c r="C8373" s="567">
        <v>2</v>
      </c>
    </row>
    <row r="8374" spans="1:3" ht="13.5">
      <c r="A8374" s="559" t="s">
        <v>11083</v>
      </c>
      <c r="B8374" s="560">
        <v>41975</v>
      </c>
      <c r="C8374" s="567">
        <v>2</v>
      </c>
    </row>
    <row r="8375" spans="1:3" ht="13.5">
      <c r="A8375" s="559" t="s">
        <v>11084</v>
      </c>
      <c r="B8375" s="560">
        <v>41975</v>
      </c>
      <c r="C8375" s="567">
        <v>2</v>
      </c>
    </row>
    <row r="8376" spans="1:3" ht="13.5">
      <c r="A8376" s="559" t="s">
        <v>11085</v>
      </c>
      <c r="B8376" s="560">
        <v>41975</v>
      </c>
      <c r="C8376" s="567"/>
    </row>
    <row r="8377" spans="1:3" ht="13.5">
      <c r="A8377" s="559" t="s">
        <v>11086</v>
      </c>
      <c r="B8377" s="560">
        <v>41975</v>
      </c>
      <c r="C8377" s="567"/>
    </row>
    <row r="8378" spans="1:3" ht="13.5">
      <c r="A8378" s="559" t="s">
        <v>11087</v>
      </c>
      <c r="B8378" s="560">
        <v>41975</v>
      </c>
      <c r="C8378" s="567"/>
    </row>
    <row r="8379" spans="1:3" ht="13.5">
      <c r="A8379" s="559" t="s">
        <v>11088</v>
      </c>
      <c r="B8379" s="560">
        <v>41975</v>
      </c>
      <c r="C8379" s="567"/>
    </row>
    <row r="8380" spans="1:3" ht="13.5">
      <c r="A8380" s="559" t="s">
        <v>11089</v>
      </c>
      <c r="B8380" s="560">
        <v>41975</v>
      </c>
      <c r="C8380" s="567"/>
    </row>
    <row r="8381" spans="1:3" ht="13.5">
      <c r="A8381" s="559" t="s">
        <v>11090</v>
      </c>
      <c r="B8381" s="560">
        <v>41975</v>
      </c>
      <c r="C8381" s="567"/>
    </row>
    <row r="8382" spans="1:3" ht="13.5">
      <c r="A8382" s="559" t="s">
        <v>11091</v>
      </c>
      <c r="B8382" s="560">
        <v>41975</v>
      </c>
      <c r="C8382" s="567"/>
    </row>
    <row r="8383" spans="1:3" ht="13.5">
      <c r="A8383" s="559" t="s">
        <v>11092</v>
      </c>
      <c r="B8383" s="560">
        <v>41975</v>
      </c>
      <c r="C8383" s="567">
        <v>2</v>
      </c>
    </row>
    <row r="8384" spans="1:3" ht="13.5">
      <c r="A8384" s="559" t="s">
        <v>11093</v>
      </c>
      <c r="B8384" s="560">
        <v>41975</v>
      </c>
      <c r="C8384" s="567">
        <v>2</v>
      </c>
    </row>
    <row r="8385" spans="1:3" ht="13.5">
      <c r="A8385" s="559" t="s">
        <v>11094</v>
      </c>
      <c r="B8385" s="560">
        <v>41975</v>
      </c>
      <c r="C8385" s="567">
        <v>2</v>
      </c>
    </row>
    <row r="8386" spans="1:3" ht="13.5">
      <c r="A8386" s="559" t="s">
        <v>11095</v>
      </c>
      <c r="B8386" s="560">
        <v>41975</v>
      </c>
      <c r="C8386" s="567"/>
    </row>
    <row r="8387" spans="1:3" ht="13.5">
      <c r="A8387" s="559" t="s">
        <v>11096</v>
      </c>
      <c r="B8387" s="560">
        <v>41975</v>
      </c>
      <c r="C8387" s="567"/>
    </row>
    <row r="8388" spans="1:3" ht="13.5">
      <c r="A8388" s="559" t="s">
        <v>11097</v>
      </c>
      <c r="B8388" s="560">
        <v>41975</v>
      </c>
      <c r="C8388" s="567"/>
    </row>
    <row r="8389" spans="1:3" ht="13.5">
      <c r="A8389" s="559" t="s">
        <v>11098</v>
      </c>
      <c r="B8389" s="560">
        <v>41975</v>
      </c>
      <c r="C8389" s="567"/>
    </row>
    <row r="8390" spans="1:3" ht="13.5">
      <c r="A8390" s="559" t="s">
        <v>11099</v>
      </c>
      <c r="B8390" s="560">
        <v>41975</v>
      </c>
      <c r="C8390" s="567"/>
    </row>
    <row r="8391" spans="1:3" ht="13.5">
      <c r="A8391" s="559" t="s">
        <v>11100</v>
      </c>
      <c r="B8391" s="560">
        <v>41975</v>
      </c>
      <c r="C8391" s="567"/>
    </row>
    <row r="8392" spans="1:3" ht="13.5">
      <c r="A8392" s="559" t="s">
        <v>11101</v>
      </c>
      <c r="B8392" s="560">
        <v>41975</v>
      </c>
      <c r="C8392" s="567"/>
    </row>
    <row r="8393" spans="1:3" ht="13.5">
      <c r="A8393" s="559" t="s">
        <v>11102</v>
      </c>
      <c r="B8393" s="560">
        <v>41975</v>
      </c>
      <c r="C8393" s="567">
        <v>2</v>
      </c>
    </row>
    <row r="8394" spans="1:3" ht="13.5">
      <c r="A8394" s="559" t="s">
        <v>11103</v>
      </c>
      <c r="B8394" s="560">
        <v>41975</v>
      </c>
      <c r="C8394" s="567">
        <v>2</v>
      </c>
    </row>
    <row r="8395" spans="1:3" ht="13.5">
      <c r="A8395" s="559" t="s">
        <v>11104</v>
      </c>
      <c r="B8395" s="560">
        <v>41975</v>
      </c>
      <c r="C8395" s="567">
        <v>2</v>
      </c>
    </row>
    <row r="8396" spans="1:3" ht="13.5">
      <c r="A8396" s="559" t="s">
        <v>11105</v>
      </c>
      <c r="B8396" s="560">
        <v>41975</v>
      </c>
      <c r="C8396" s="567">
        <v>2</v>
      </c>
    </row>
    <row r="8397" spans="1:3" ht="13.5">
      <c r="A8397" s="559" t="s">
        <v>11106</v>
      </c>
      <c r="B8397" s="560">
        <v>41975</v>
      </c>
      <c r="C8397" s="567">
        <v>2</v>
      </c>
    </row>
    <row r="8398" spans="1:3" ht="13.5">
      <c r="A8398" s="559" t="s">
        <v>11107</v>
      </c>
      <c r="B8398" s="560">
        <v>41975</v>
      </c>
      <c r="C8398" s="567"/>
    </row>
    <row r="8399" spans="1:3" ht="13.5">
      <c r="A8399" s="559" t="s">
        <v>11108</v>
      </c>
      <c r="B8399" s="560">
        <v>41975</v>
      </c>
      <c r="C8399" s="567"/>
    </row>
    <row r="8400" spans="1:3" ht="13.5">
      <c r="A8400" s="559" t="s">
        <v>11109</v>
      </c>
      <c r="B8400" s="560">
        <v>41975</v>
      </c>
      <c r="C8400" s="567"/>
    </row>
    <row r="8401" spans="1:3" ht="13.5">
      <c r="A8401" s="559" t="s">
        <v>11110</v>
      </c>
      <c r="B8401" s="560">
        <v>41975</v>
      </c>
      <c r="C8401" s="567"/>
    </row>
    <row r="8402" spans="1:3" ht="13.5">
      <c r="A8402" s="559" t="s">
        <v>11111</v>
      </c>
      <c r="B8402" s="560">
        <v>41975</v>
      </c>
      <c r="C8402" s="567"/>
    </row>
    <row r="8403" spans="1:3" ht="13.5">
      <c r="A8403" s="559" t="s">
        <v>11112</v>
      </c>
      <c r="B8403" s="560">
        <v>41975</v>
      </c>
      <c r="C8403" s="567"/>
    </row>
    <row r="8404" spans="1:3" ht="13.5">
      <c r="A8404" s="559" t="s">
        <v>11113</v>
      </c>
      <c r="B8404" s="560">
        <v>41975</v>
      </c>
      <c r="C8404" s="567">
        <v>2</v>
      </c>
    </row>
    <row r="8405" spans="1:3" ht="13.5">
      <c r="A8405" s="559" t="s">
        <v>11114</v>
      </c>
      <c r="B8405" s="560">
        <v>41975</v>
      </c>
      <c r="C8405" s="567">
        <v>2</v>
      </c>
    </row>
    <row r="8406" spans="1:3" ht="13.5">
      <c r="A8406" s="559" t="s">
        <v>11115</v>
      </c>
      <c r="B8406" s="560">
        <v>41975</v>
      </c>
      <c r="C8406" s="567">
        <v>2</v>
      </c>
    </row>
    <row r="8407" spans="1:3" ht="13.5">
      <c r="A8407" s="559" t="s">
        <v>11116</v>
      </c>
      <c r="B8407" s="560">
        <v>41975</v>
      </c>
      <c r="C8407" s="567">
        <v>2</v>
      </c>
    </row>
    <row r="8408" spans="1:3" ht="13.5">
      <c r="A8408" s="559" t="s">
        <v>11117</v>
      </c>
      <c r="B8408" s="560">
        <v>41975</v>
      </c>
      <c r="C8408" s="567">
        <v>2</v>
      </c>
    </row>
    <row r="8409" spans="1:3" ht="13.5">
      <c r="A8409" s="559" t="s">
        <v>11118</v>
      </c>
      <c r="B8409" s="560">
        <v>41975</v>
      </c>
      <c r="C8409" s="567">
        <v>5</v>
      </c>
    </row>
    <row r="8410" spans="1:3" ht="13.5">
      <c r="A8410" s="559" t="s">
        <v>11119</v>
      </c>
      <c r="B8410" s="560">
        <v>41975</v>
      </c>
      <c r="C8410" s="567"/>
    </row>
    <row r="8411" spans="1:3" ht="13.5">
      <c r="A8411" s="559" t="s">
        <v>11120</v>
      </c>
      <c r="B8411" s="560">
        <v>41975</v>
      </c>
      <c r="C8411" s="567"/>
    </row>
    <row r="8412" spans="1:3" ht="13.5">
      <c r="A8412" s="559" t="s">
        <v>11121</v>
      </c>
      <c r="B8412" s="560">
        <v>41975</v>
      </c>
      <c r="C8412" s="567"/>
    </row>
    <row r="8413" spans="1:3" ht="13.5">
      <c r="A8413" s="559" t="s">
        <v>11122</v>
      </c>
      <c r="B8413" s="560">
        <v>41975</v>
      </c>
      <c r="C8413" s="567"/>
    </row>
    <row r="8414" spans="1:3" ht="13.5">
      <c r="A8414" s="559" t="s">
        <v>11123</v>
      </c>
      <c r="B8414" s="560">
        <v>41975</v>
      </c>
      <c r="C8414" s="567"/>
    </row>
    <row r="8415" spans="1:3" ht="13.5">
      <c r="A8415" s="559" t="s">
        <v>11124</v>
      </c>
      <c r="B8415" s="560">
        <v>41975</v>
      </c>
      <c r="C8415" s="567"/>
    </row>
    <row r="8416" spans="1:3" ht="13.5">
      <c r="A8416" s="559" t="s">
        <v>11125</v>
      </c>
      <c r="B8416" s="560">
        <v>41975</v>
      </c>
      <c r="C8416" s="567"/>
    </row>
    <row r="8417" spans="1:3" ht="13.5">
      <c r="A8417" s="559" t="s">
        <v>11126</v>
      </c>
      <c r="B8417" s="560">
        <v>41975</v>
      </c>
      <c r="C8417" s="567"/>
    </row>
    <row r="8418" spans="1:3" ht="13.5">
      <c r="A8418" s="559" t="s">
        <v>11127</v>
      </c>
      <c r="B8418" s="560">
        <v>41975</v>
      </c>
      <c r="C8418" s="567"/>
    </row>
    <row r="8419" spans="1:3" ht="13.5">
      <c r="A8419" s="559" t="s">
        <v>11128</v>
      </c>
      <c r="B8419" s="560">
        <v>41975</v>
      </c>
      <c r="C8419" s="567"/>
    </row>
    <row r="8420" spans="1:3" ht="13.5">
      <c r="A8420" s="559" t="s">
        <v>11129</v>
      </c>
      <c r="B8420" s="560">
        <v>41975</v>
      </c>
      <c r="C8420" s="567">
        <v>7</v>
      </c>
    </row>
    <row r="8421" spans="1:3" ht="13.5">
      <c r="A8421" s="559" t="s">
        <v>11130</v>
      </c>
      <c r="B8421" s="560">
        <v>41975</v>
      </c>
      <c r="C8421" s="567"/>
    </row>
    <row r="8422" spans="1:3" ht="13.5">
      <c r="A8422" s="559" t="s">
        <v>11131</v>
      </c>
      <c r="B8422" s="560">
        <v>41975</v>
      </c>
      <c r="C8422" s="567"/>
    </row>
    <row r="8423" spans="1:3" ht="13.5">
      <c r="A8423" s="559" t="s">
        <v>11132</v>
      </c>
      <c r="B8423" s="560">
        <v>41975</v>
      </c>
      <c r="C8423" s="567"/>
    </row>
    <row r="8424" spans="1:3" ht="13.5">
      <c r="A8424" s="559" t="s">
        <v>11133</v>
      </c>
      <c r="B8424" s="560">
        <v>41975</v>
      </c>
      <c r="C8424" s="567"/>
    </row>
    <row r="8425" spans="1:3" ht="13.5">
      <c r="A8425" s="559" t="s">
        <v>11134</v>
      </c>
      <c r="B8425" s="560">
        <v>41975</v>
      </c>
      <c r="C8425" s="567"/>
    </row>
    <row r="8426" spans="1:3" ht="13.5">
      <c r="A8426" s="559" t="s">
        <v>11135</v>
      </c>
      <c r="B8426" s="560">
        <v>41975</v>
      </c>
      <c r="C8426" s="567"/>
    </row>
    <row r="8427" spans="1:3" ht="13.5">
      <c r="A8427" s="559" t="s">
        <v>11136</v>
      </c>
      <c r="B8427" s="560">
        <v>41975</v>
      </c>
      <c r="C8427" s="567"/>
    </row>
    <row r="8428" spans="1:3" ht="13.5">
      <c r="A8428" s="559" t="s">
        <v>11137</v>
      </c>
      <c r="B8428" s="560">
        <v>41975</v>
      </c>
      <c r="C8428" s="567"/>
    </row>
    <row r="8429" spans="1:3" ht="13.5">
      <c r="A8429" s="559" t="s">
        <v>11138</v>
      </c>
      <c r="B8429" s="560">
        <v>41975</v>
      </c>
      <c r="C8429" s="567"/>
    </row>
    <row r="8430" spans="1:3" ht="13.5">
      <c r="A8430" s="559" t="s">
        <v>11139</v>
      </c>
      <c r="B8430" s="560">
        <v>41975</v>
      </c>
      <c r="C8430" s="567"/>
    </row>
    <row r="8431" spans="1:3" ht="13.5">
      <c r="A8431" s="559" t="s">
        <v>11140</v>
      </c>
      <c r="B8431" s="560">
        <v>41975</v>
      </c>
      <c r="C8431" s="567">
        <v>5</v>
      </c>
    </row>
    <row r="8432" spans="1:3" ht="13.5">
      <c r="A8432" s="559" t="s">
        <v>11141</v>
      </c>
      <c r="B8432" s="560">
        <v>41975</v>
      </c>
      <c r="C8432" s="567"/>
    </row>
    <row r="8433" spans="1:3" ht="13.5">
      <c r="A8433" s="559" t="s">
        <v>11142</v>
      </c>
      <c r="B8433" s="560">
        <v>41975</v>
      </c>
      <c r="C8433" s="567"/>
    </row>
    <row r="8434" spans="1:3" ht="13.5">
      <c r="A8434" s="559" t="s">
        <v>11143</v>
      </c>
      <c r="B8434" s="560">
        <v>41975</v>
      </c>
      <c r="C8434" s="567"/>
    </row>
    <row r="8435" spans="1:3" ht="13.5">
      <c r="A8435" s="559" t="s">
        <v>11144</v>
      </c>
      <c r="B8435" s="560">
        <v>41975</v>
      </c>
      <c r="C8435" s="567"/>
    </row>
    <row r="8436" spans="1:3" ht="13.5">
      <c r="A8436" s="559" t="s">
        <v>11145</v>
      </c>
      <c r="B8436" s="560">
        <v>41975</v>
      </c>
      <c r="C8436" s="567"/>
    </row>
    <row r="8437" spans="1:3" ht="13.5">
      <c r="A8437" s="559" t="s">
        <v>11146</v>
      </c>
      <c r="B8437" s="560">
        <v>41975</v>
      </c>
      <c r="C8437" s="567"/>
    </row>
    <row r="8438" spans="1:3" ht="13.5">
      <c r="A8438" s="559" t="s">
        <v>11147</v>
      </c>
      <c r="B8438" s="560">
        <v>41975</v>
      </c>
      <c r="C8438" s="567"/>
    </row>
    <row r="8439" spans="1:3" ht="13.5">
      <c r="A8439" s="559" t="s">
        <v>11148</v>
      </c>
      <c r="B8439" s="560">
        <v>41975</v>
      </c>
      <c r="C8439" s="567"/>
    </row>
    <row r="8440" spans="1:3" ht="13.5">
      <c r="A8440" s="559" t="s">
        <v>11149</v>
      </c>
      <c r="B8440" s="560">
        <v>41975</v>
      </c>
      <c r="C8440" s="567"/>
    </row>
    <row r="8441" spans="1:3" ht="13.5">
      <c r="A8441" s="559" t="s">
        <v>11150</v>
      </c>
      <c r="B8441" s="560">
        <v>41975</v>
      </c>
      <c r="C8441" s="567"/>
    </row>
    <row r="8442" spans="1:3" ht="13.5">
      <c r="A8442" s="559" t="s">
        <v>11151</v>
      </c>
      <c r="B8442" s="560">
        <v>41975</v>
      </c>
      <c r="C8442" s="567">
        <v>5</v>
      </c>
    </row>
    <row r="8443" spans="1:3" ht="13.5">
      <c r="A8443" s="559" t="s">
        <v>11152</v>
      </c>
      <c r="B8443" s="560">
        <v>41975</v>
      </c>
      <c r="C8443" s="567"/>
    </row>
    <row r="8444" spans="1:3" ht="13.5">
      <c r="A8444" s="559" t="s">
        <v>11153</v>
      </c>
      <c r="B8444" s="560">
        <v>41975</v>
      </c>
      <c r="C8444" s="567"/>
    </row>
    <row r="8445" spans="1:3" ht="13.5">
      <c r="A8445" s="559" t="s">
        <v>11154</v>
      </c>
      <c r="B8445" s="560">
        <v>41975</v>
      </c>
      <c r="C8445" s="567"/>
    </row>
    <row r="8446" spans="1:3" ht="13.5">
      <c r="A8446" s="559" t="s">
        <v>11155</v>
      </c>
      <c r="B8446" s="560">
        <v>41975</v>
      </c>
      <c r="C8446" s="567"/>
    </row>
    <row r="8447" spans="1:3" ht="13.5">
      <c r="A8447" s="559" t="s">
        <v>11156</v>
      </c>
      <c r="B8447" s="560">
        <v>41975</v>
      </c>
      <c r="C8447" s="567"/>
    </row>
    <row r="8448" spans="1:3" ht="13.5">
      <c r="A8448" s="559" t="s">
        <v>11157</v>
      </c>
      <c r="B8448" s="560">
        <v>41975</v>
      </c>
      <c r="C8448" s="567"/>
    </row>
    <row r="8449" spans="1:3" ht="13.5">
      <c r="A8449" s="559" t="s">
        <v>11158</v>
      </c>
      <c r="B8449" s="560">
        <v>41975</v>
      </c>
      <c r="C8449" s="567"/>
    </row>
    <row r="8450" spans="1:3" ht="13.5">
      <c r="A8450" s="559" t="s">
        <v>11159</v>
      </c>
      <c r="B8450" s="560">
        <v>41975</v>
      </c>
      <c r="C8450" s="567"/>
    </row>
    <row r="8451" spans="1:3" ht="13.5">
      <c r="A8451" s="559" t="s">
        <v>11160</v>
      </c>
      <c r="B8451" s="560">
        <v>41975</v>
      </c>
      <c r="C8451" s="567"/>
    </row>
    <row r="8452" spans="1:3" ht="13.5">
      <c r="A8452" s="559" t="s">
        <v>11161</v>
      </c>
      <c r="B8452" s="560">
        <v>41975</v>
      </c>
      <c r="C8452" s="567"/>
    </row>
    <row r="8453" spans="1:3" ht="13.5">
      <c r="A8453" s="559" t="s">
        <v>11162</v>
      </c>
      <c r="B8453" s="560">
        <v>41975</v>
      </c>
      <c r="C8453" s="567">
        <v>5</v>
      </c>
    </row>
    <row r="8454" spans="1:3" ht="13.5">
      <c r="A8454" s="559" t="s">
        <v>11163</v>
      </c>
      <c r="B8454" s="560">
        <v>41975</v>
      </c>
      <c r="C8454" s="567"/>
    </row>
    <row r="8455" spans="1:3" ht="13.5">
      <c r="A8455" s="559" t="s">
        <v>11164</v>
      </c>
      <c r="B8455" s="560">
        <v>41975</v>
      </c>
      <c r="C8455" s="567"/>
    </row>
    <row r="8456" spans="1:3" ht="13.5">
      <c r="A8456" s="559" t="s">
        <v>11165</v>
      </c>
      <c r="B8456" s="560">
        <v>41975</v>
      </c>
      <c r="C8456" s="567"/>
    </row>
    <row r="8457" spans="1:3" ht="13.5">
      <c r="A8457" s="559" t="s">
        <v>11166</v>
      </c>
      <c r="B8457" s="560">
        <v>41975</v>
      </c>
      <c r="C8457" s="567"/>
    </row>
    <row r="8458" spans="1:3" ht="13.5">
      <c r="A8458" s="559" t="s">
        <v>11167</v>
      </c>
      <c r="B8458" s="560">
        <v>41975</v>
      </c>
      <c r="C8458" s="567"/>
    </row>
    <row r="8459" spans="1:3" ht="13.5">
      <c r="A8459" s="559" t="s">
        <v>11168</v>
      </c>
      <c r="B8459" s="560">
        <v>41975</v>
      </c>
      <c r="C8459" s="567"/>
    </row>
    <row r="8460" spans="1:3" ht="13.5">
      <c r="A8460" s="559" t="s">
        <v>11169</v>
      </c>
      <c r="B8460" s="560">
        <v>41975</v>
      </c>
      <c r="C8460" s="567"/>
    </row>
    <row r="8461" spans="1:3" ht="13.5">
      <c r="A8461" s="559" t="s">
        <v>11170</v>
      </c>
      <c r="B8461" s="560">
        <v>41975</v>
      </c>
      <c r="C8461" s="567"/>
    </row>
    <row r="8462" spans="1:3" ht="13.5">
      <c r="A8462" s="559" t="s">
        <v>11171</v>
      </c>
      <c r="B8462" s="560">
        <v>41975</v>
      </c>
      <c r="C8462" s="567"/>
    </row>
    <row r="8463" spans="1:3" ht="13.5">
      <c r="A8463" s="559" t="s">
        <v>11172</v>
      </c>
      <c r="B8463" s="560">
        <v>41975</v>
      </c>
      <c r="C8463" s="567"/>
    </row>
    <row r="8464" spans="1:3" ht="13.5">
      <c r="A8464" s="559" t="s">
        <v>11173</v>
      </c>
      <c r="B8464" s="560">
        <v>41975</v>
      </c>
      <c r="C8464" s="567">
        <v>5</v>
      </c>
    </row>
    <row r="8465" spans="1:3" ht="13.5">
      <c r="A8465" s="559" t="s">
        <v>11174</v>
      </c>
      <c r="B8465" s="560">
        <v>41975</v>
      </c>
      <c r="C8465" s="567"/>
    </row>
    <row r="8466" spans="1:3" ht="13.5">
      <c r="A8466" s="559" t="s">
        <v>11175</v>
      </c>
      <c r="B8466" s="560">
        <v>41975</v>
      </c>
      <c r="C8466" s="567"/>
    </row>
    <row r="8467" spans="1:3" ht="13.5">
      <c r="A8467" s="559" t="s">
        <v>11176</v>
      </c>
      <c r="B8467" s="560">
        <v>41975</v>
      </c>
      <c r="C8467" s="567"/>
    </row>
    <row r="8468" spans="1:3" ht="13.5">
      <c r="A8468" s="559" t="s">
        <v>11177</v>
      </c>
      <c r="B8468" s="560">
        <v>41975</v>
      </c>
      <c r="C8468" s="567"/>
    </row>
    <row r="8469" spans="1:3" ht="13.5">
      <c r="A8469" s="559" t="s">
        <v>11178</v>
      </c>
      <c r="B8469" s="560">
        <v>41975</v>
      </c>
      <c r="C8469" s="567"/>
    </row>
    <row r="8470" spans="1:3" ht="13.5">
      <c r="A8470" s="559" t="s">
        <v>11179</v>
      </c>
      <c r="B8470" s="560">
        <v>41975</v>
      </c>
      <c r="C8470" s="567"/>
    </row>
    <row r="8471" spans="1:3" ht="13.5">
      <c r="A8471" s="559" t="s">
        <v>11180</v>
      </c>
      <c r="B8471" s="560">
        <v>41975</v>
      </c>
      <c r="C8471" s="567"/>
    </row>
    <row r="8472" spans="1:3" ht="13.5">
      <c r="A8472" s="559" t="s">
        <v>11181</v>
      </c>
      <c r="B8472" s="560">
        <v>41975</v>
      </c>
      <c r="C8472" s="567"/>
    </row>
    <row r="8473" spans="1:3" ht="13.5">
      <c r="A8473" s="559" t="s">
        <v>11182</v>
      </c>
      <c r="B8473" s="560">
        <v>41975</v>
      </c>
      <c r="C8473" s="567"/>
    </row>
    <row r="8474" spans="1:3" ht="13.5">
      <c r="A8474" s="559" t="s">
        <v>11183</v>
      </c>
      <c r="B8474" s="560">
        <v>41975</v>
      </c>
      <c r="C8474" s="567"/>
    </row>
    <row r="8475" spans="1:3" ht="13.5">
      <c r="A8475" s="559" t="s">
        <v>11184</v>
      </c>
      <c r="B8475" s="560">
        <v>41975</v>
      </c>
      <c r="C8475" s="567">
        <v>5</v>
      </c>
    </row>
    <row r="8476" spans="1:3" ht="13.5">
      <c r="A8476" s="559" t="s">
        <v>11185</v>
      </c>
      <c r="B8476" s="560">
        <v>41975</v>
      </c>
      <c r="C8476" s="567"/>
    </row>
    <row r="8477" spans="1:3" ht="13.5">
      <c r="A8477" s="559" t="s">
        <v>11186</v>
      </c>
      <c r="B8477" s="560">
        <v>41975</v>
      </c>
      <c r="C8477" s="567"/>
    </row>
    <row r="8478" spans="1:3" ht="13.5">
      <c r="A8478" s="559" t="s">
        <v>11187</v>
      </c>
      <c r="B8478" s="560">
        <v>41975</v>
      </c>
      <c r="C8478" s="567"/>
    </row>
    <row r="8479" spans="1:3" ht="13.5">
      <c r="A8479" s="559" t="s">
        <v>11188</v>
      </c>
      <c r="B8479" s="560">
        <v>41975</v>
      </c>
      <c r="C8479" s="567"/>
    </row>
    <row r="8480" spans="1:3" ht="13.5">
      <c r="A8480" s="559" t="s">
        <v>11189</v>
      </c>
      <c r="B8480" s="560">
        <v>41975</v>
      </c>
      <c r="C8480" s="567"/>
    </row>
    <row r="8481" spans="1:3" ht="13.5">
      <c r="A8481" s="559" t="s">
        <v>11190</v>
      </c>
      <c r="B8481" s="560">
        <v>41975</v>
      </c>
      <c r="C8481" s="567"/>
    </row>
    <row r="8482" spans="1:3" ht="13.5">
      <c r="A8482" s="559" t="s">
        <v>11191</v>
      </c>
      <c r="B8482" s="560">
        <v>41975</v>
      </c>
      <c r="C8482" s="567"/>
    </row>
    <row r="8483" spans="1:3" ht="13.5">
      <c r="A8483" s="559" t="s">
        <v>11192</v>
      </c>
      <c r="B8483" s="560">
        <v>41975</v>
      </c>
      <c r="C8483" s="567"/>
    </row>
    <row r="8484" spans="1:3" ht="13.5">
      <c r="A8484" s="559" t="s">
        <v>11193</v>
      </c>
      <c r="B8484" s="560">
        <v>41975</v>
      </c>
      <c r="C8484" s="567"/>
    </row>
    <row r="8485" spans="1:3" ht="13.5">
      <c r="A8485" s="559" t="s">
        <v>11194</v>
      </c>
      <c r="B8485" s="560">
        <v>41975</v>
      </c>
      <c r="C8485" s="567"/>
    </row>
    <row r="8486" spans="1:3" ht="13.5">
      <c r="A8486" s="559" t="s">
        <v>11195</v>
      </c>
      <c r="B8486" s="560">
        <v>41975</v>
      </c>
      <c r="C8486" s="567">
        <v>5</v>
      </c>
    </row>
    <row r="8487" spans="1:3" ht="13.5">
      <c r="A8487" s="559" t="s">
        <v>11196</v>
      </c>
      <c r="B8487" s="560">
        <v>41975</v>
      </c>
      <c r="C8487" s="567"/>
    </row>
    <row r="8488" spans="1:3" ht="13.5">
      <c r="A8488" s="559" t="s">
        <v>11197</v>
      </c>
      <c r="B8488" s="560">
        <v>41975</v>
      </c>
      <c r="C8488" s="567"/>
    </row>
    <row r="8489" spans="1:3" ht="13.5">
      <c r="A8489" s="559" t="s">
        <v>11198</v>
      </c>
      <c r="B8489" s="560">
        <v>41975</v>
      </c>
      <c r="C8489" s="567"/>
    </row>
    <row r="8490" spans="1:3" ht="13.5">
      <c r="A8490" s="559" t="s">
        <v>11199</v>
      </c>
      <c r="B8490" s="560">
        <v>41975</v>
      </c>
      <c r="C8490" s="567"/>
    </row>
    <row r="8491" spans="1:3" ht="13.5">
      <c r="A8491" s="559" t="s">
        <v>11200</v>
      </c>
      <c r="B8491" s="560">
        <v>41975</v>
      </c>
      <c r="C8491" s="567"/>
    </row>
    <row r="8492" spans="1:3" ht="13.5">
      <c r="A8492" s="559" t="s">
        <v>11201</v>
      </c>
      <c r="B8492" s="560">
        <v>41975</v>
      </c>
      <c r="C8492" s="567"/>
    </row>
    <row r="8493" spans="1:3" ht="13.5">
      <c r="A8493" s="559" t="s">
        <v>11202</v>
      </c>
      <c r="B8493" s="560">
        <v>41975</v>
      </c>
      <c r="C8493" s="567"/>
    </row>
    <row r="8494" spans="1:3" ht="13.5">
      <c r="A8494" s="559" t="s">
        <v>11203</v>
      </c>
      <c r="B8494" s="560">
        <v>41975</v>
      </c>
      <c r="C8494" s="567"/>
    </row>
    <row r="8495" spans="1:3" ht="13.5">
      <c r="A8495" s="559" t="s">
        <v>11204</v>
      </c>
      <c r="B8495" s="560">
        <v>41975</v>
      </c>
      <c r="C8495" s="567"/>
    </row>
    <row r="8496" spans="1:3" ht="13.5">
      <c r="A8496" s="559" t="s">
        <v>11205</v>
      </c>
      <c r="B8496" s="560">
        <v>41975</v>
      </c>
      <c r="C8496" s="567"/>
    </row>
    <row r="8497" spans="1:3" ht="13.5">
      <c r="A8497" s="559" t="s">
        <v>11206</v>
      </c>
      <c r="B8497" s="560">
        <v>41975</v>
      </c>
      <c r="C8497" s="567">
        <v>5</v>
      </c>
    </row>
    <row r="8498" spans="1:3" ht="13.5">
      <c r="A8498" s="559" t="s">
        <v>11207</v>
      </c>
      <c r="B8498" s="560">
        <v>41975</v>
      </c>
      <c r="C8498" s="567"/>
    </row>
    <row r="8499" spans="1:3" ht="13.5">
      <c r="A8499" s="559" t="s">
        <v>11208</v>
      </c>
      <c r="B8499" s="560">
        <v>41975</v>
      </c>
      <c r="C8499" s="567"/>
    </row>
    <row r="8500" spans="1:3" ht="13.5">
      <c r="A8500" s="559" t="s">
        <v>11209</v>
      </c>
      <c r="B8500" s="560">
        <v>41975</v>
      </c>
      <c r="C8500" s="567"/>
    </row>
    <row r="8501" spans="1:3" ht="13.5">
      <c r="A8501" s="559" t="s">
        <v>11210</v>
      </c>
      <c r="B8501" s="560">
        <v>41975</v>
      </c>
      <c r="C8501" s="567"/>
    </row>
    <row r="8502" spans="1:3" ht="13.5">
      <c r="A8502" s="559" t="s">
        <v>11211</v>
      </c>
      <c r="B8502" s="560">
        <v>41975</v>
      </c>
      <c r="C8502" s="567"/>
    </row>
    <row r="8503" spans="1:3" ht="13.5">
      <c r="A8503" s="559" t="s">
        <v>11212</v>
      </c>
      <c r="B8503" s="560">
        <v>41975</v>
      </c>
      <c r="C8503" s="567"/>
    </row>
    <row r="8504" spans="1:3" ht="13.5">
      <c r="A8504" s="559" t="s">
        <v>11213</v>
      </c>
      <c r="B8504" s="560">
        <v>41975</v>
      </c>
      <c r="C8504" s="567"/>
    </row>
    <row r="8505" spans="1:3" ht="13.5">
      <c r="A8505" s="559" t="s">
        <v>11214</v>
      </c>
      <c r="B8505" s="560">
        <v>41975</v>
      </c>
      <c r="C8505" s="567"/>
    </row>
    <row r="8506" spans="1:3" ht="13.5">
      <c r="A8506" s="559" t="s">
        <v>11215</v>
      </c>
      <c r="B8506" s="560">
        <v>41975</v>
      </c>
      <c r="C8506" s="567"/>
    </row>
    <row r="8507" spans="1:3" ht="13.5">
      <c r="A8507" s="559" t="s">
        <v>11216</v>
      </c>
      <c r="B8507" s="560">
        <v>41975</v>
      </c>
      <c r="C8507" s="567"/>
    </row>
    <row r="8508" spans="1:3" ht="13.5">
      <c r="A8508" s="559" t="s">
        <v>11217</v>
      </c>
      <c r="B8508" s="560">
        <v>41975</v>
      </c>
      <c r="C8508" s="567">
        <v>5</v>
      </c>
    </row>
    <row r="8509" spans="1:3" ht="13.5">
      <c r="A8509" s="559" t="s">
        <v>11218</v>
      </c>
      <c r="B8509" s="560">
        <v>41975</v>
      </c>
      <c r="C8509" s="567"/>
    </row>
    <row r="8510" spans="1:3" ht="13.5">
      <c r="A8510" s="559" t="s">
        <v>11219</v>
      </c>
      <c r="B8510" s="560">
        <v>41975</v>
      </c>
      <c r="C8510" s="567"/>
    </row>
    <row r="8511" spans="1:3" ht="13.5">
      <c r="A8511" s="559" t="s">
        <v>11220</v>
      </c>
      <c r="B8511" s="560">
        <v>41975</v>
      </c>
      <c r="C8511" s="567"/>
    </row>
    <row r="8512" spans="1:3" ht="13.5">
      <c r="A8512" s="559" t="s">
        <v>11221</v>
      </c>
      <c r="B8512" s="560">
        <v>41975</v>
      </c>
      <c r="C8512" s="567"/>
    </row>
    <row r="8513" spans="1:3" ht="13.5">
      <c r="A8513" s="559" t="s">
        <v>11222</v>
      </c>
      <c r="B8513" s="560">
        <v>41975</v>
      </c>
      <c r="C8513" s="567"/>
    </row>
    <row r="8514" spans="1:3" ht="13.5">
      <c r="A8514" s="559" t="s">
        <v>11223</v>
      </c>
      <c r="B8514" s="560">
        <v>41975</v>
      </c>
      <c r="C8514" s="567"/>
    </row>
    <row r="8515" spans="1:3" ht="13.5">
      <c r="A8515" s="559" t="s">
        <v>11224</v>
      </c>
      <c r="B8515" s="560">
        <v>41975</v>
      </c>
      <c r="C8515" s="567"/>
    </row>
    <row r="8516" spans="1:3" ht="13.5">
      <c r="A8516" s="559" t="s">
        <v>11225</v>
      </c>
      <c r="B8516" s="560">
        <v>41975</v>
      </c>
      <c r="C8516" s="567"/>
    </row>
    <row r="8517" spans="1:3" ht="13.5">
      <c r="A8517" s="559" t="s">
        <v>11226</v>
      </c>
      <c r="B8517" s="560">
        <v>41975</v>
      </c>
      <c r="C8517" s="567"/>
    </row>
    <row r="8518" spans="1:3" ht="13.5">
      <c r="A8518" s="559" t="s">
        <v>11227</v>
      </c>
      <c r="B8518" s="560">
        <v>41975</v>
      </c>
      <c r="C8518" s="567"/>
    </row>
    <row r="8519" spans="1:3" ht="13.5">
      <c r="A8519" s="559" t="s">
        <v>11228</v>
      </c>
      <c r="B8519" s="560">
        <v>41975</v>
      </c>
      <c r="C8519" s="567"/>
    </row>
    <row r="8520" spans="1:3" ht="13.5">
      <c r="A8520" s="559" t="s">
        <v>11229</v>
      </c>
      <c r="B8520" s="560">
        <v>41975</v>
      </c>
      <c r="C8520" s="567"/>
    </row>
    <row r="8521" spans="1:3" ht="13.5">
      <c r="A8521" s="559" t="s">
        <v>11230</v>
      </c>
      <c r="B8521" s="560">
        <v>41975</v>
      </c>
      <c r="C8521" s="567"/>
    </row>
    <row r="8522" spans="1:3" ht="13.5">
      <c r="A8522" s="559" t="s">
        <v>11231</v>
      </c>
      <c r="B8522" s="560">
        <v>41975</v>
      </c>
      <c r="C8522" s="567"/>
    </row>
    <row r="8523" spans="1:3" ht="13.5">
      <c r="A8523" s="559" t="s">
        <v>11232</v>
      </c>
      <c r="B8523" s="560">
        <v>41975</v>
      </c>
      <c r="C8523" s="567"/>
    </row>
    <row r="8524" spans="1:3" ht="13.5">
      <c r="A8524" s="559" t="s">
        <v>11233</v>
      </c>
      <c r="B8524" s="560">
        <v>41975</v>
      </c>
      <c r="C8524" s="567"/>
    </row>
    <row r="8525" spans="1:3" ht="13.5">
      <c r="A8525" s="559" t="s">
        <v>11234</v>
      </c>
      <c r="B8525" s="560">
        <v>41975</v>
      </c>
      <c r="C8525" s="567"/>
    </row>
    <row r="8526" spans="1:3" ht="13.5">
      <c r="A8526" s="559" t="s">
        <v>11235</v>
      </c>
      <c r="B8526" s="560">
        <v>41975</v>
      </c>
      <c r="C8526" s="567"/>
    </row>
    <row r="8527" spans="1:3" ht="13.5">
      <c r="A8527" s="559" t="s">
        <v>11236</v>
      </c>
      <c r="B8527" s="560">
        <v>41975</v>
      </c>
      <c r="C8527" s="567">
        <v>2</v>
      </c>
    </row>
    <row r="8528" spans="1:3" ht="13.5">
      <c r="A8528" s="559" t="s">
        <v>11237</v>
      </c>
      <c r="B8528" s="560">
        <v>41975</v>
      </c>
      <c r="C8528" s="567">
        <v>2</v>
      </c>
    </row>
    <row r="8529" spans="1:3" ht="13.5">
      <c r="A8529" s="559" t="s">
        <v>11238</v>
      </c>
      <c r="B8529" s="560">
        <v>41975</v>
      </c>
      <c r="C8529" s="567"/>
    </row>
    <row r="8530" spans="1:3" ht="13.5">
      <c r="A8530" s="559" t="s">
        <v>11240</v>
      </c>
      <c r="B8530" s="560">
        <v>41988</v>
      </c>
      <c r="C8530" s="567"/>
    </row>
    <row r="8531" spans="1:3" ht="13.5">
      <c r="A8531" s="559" t="s">
        <v>11241</v>
      </c>
      <c r="B8531" s="560">
        <v>41988</v>
      </c>
      <c r="C8531" s="567">
        <v>200</v>
      </c>
    </row>
    <row r="8532" spans="1:3" ht="13.5">
      <c r="A8532" s="559" t="s">
        <v>11242</v>
      </c>
      <c r="B8532" s="560">
        <v>41988</v>
      </c>
      <c r="C8532" s="567">
        <v>50</v>
      </c>
    </row>
    <row r="8533" spans="1:3" ht="13.5">
      <c r="A8533" s="559" t="s">
        <v>11243</v>
      </c>
      <c r="B8533" s="560">
        <v>41988</v>
      </c>
      <c r="C8533" s="567">
        <v>30</v>
      </c>
    </row>
    <row r="8534" spans="1:3" ht="13.5">
      <c r="A8534" s="559" t="s">
        <v>11244</v>
      </c>
      <c r="B8534" s="560">
        <v>41988</v>
      </c>
      <c r="C8534" s="567"/>
    </row>
    <row r="8535" spans="1:3" ht="13.5">
      <c r="A8535" s="559" t="s">
        <v>11245</v>
      </c>
      <c r="B8535" s="560">
        <v>41988</v>
      </c>
      <c r="C8535" s="567"/>
    </row>
    <row r="8536" spans="1:3" ht="13.5">
      <c r="A8536" s="559" t="s">
        <v>11246</v>
      </c>
      <c r="B8536" s="560">
        <v>41988</v>
      </c>
      <c r="C8536" s="567"/>
    </row>
    <row r="8537" spans="1:3" ht="13.5">
      <c r="A8537" s="559" t="s">
        <v>11247</v>
      </c>
      <c r="B8537" s="560">
        <v>41988</v>
      </c>
      <c r="C8537" s="567"/>
    </row>
    <row r="8538" spans="1:3" ht="13.5">
      <c r="A8538" s="559" t="s">
        <v>11248</v>
      </c>
      <c r="B8538" s="560">
        <v>41988</v>
      </c>
      <c r="C8538" s="567"/>
    </row>
    <row r="8539" spans="1:3" ht="13.5">
      <c r="A8539" s="559" t="s">
        <v>11249</v>
      </c>
      <c r="B8539" s="560">
        <v>41988</v>
      </c>
      <c r="C8539" s="567"/>
    </row>
    <row r="8540" spans="1:3" ht="13.5">
      <c r="A8540" s="559" t="s">
        <v>11250</v>
      </c>
      <c r="B8540" s="560">
        <v>41988</v>
      </c>
      <c r="C8540" s="567"/>
    </row>
    <row r="8541" spans="1:3" ht="13.5">
      <c r="A8541" s="559" t="s">
        <v>11251</v>
      </c>
      <c r="B8541" s="560">
        <v>41988</v>
      </c>
      <c r="C8541" s="567"/>
    </row>
    <row r="8542" spans="1:3" ht="13.5">
      <c r="A8542" s="559" t="s">
        <v>11252</v>
      </c>
      <c r="B8542" s="560">
        <v>41988</v>
      </c>
      <c r="C8542" s="567">
        <v>360</v>
      </c>
    </row>
    <row r="8543" spans="1:3" ht="13.5">
      <c r="A8543" s="559" t="s">
        <v>11253</v>
      </c>
      <c r="B8543" s="560">
        <v>41988</v>
      </c>
      <c r="C8543" s="567">
        <v>200</v>
      </c>
    </row>
    <row r="8544" spans="1:3" ht="13.5">
      <c r="A8544" s="559" t="s">
        <v>11254</v>
      </c>
      <c r="B8544" s="560">
        <v>41988</v>
      </c>
      <c r="C8544" s="567">
        <v>40</v>
      </c>
    </row>
    <row r="8545" spans="1:3" ht="13.5">
      <c r="A8545" s="559" t="s">
        <v>11255</v>
      </c>
      <c r="B8545" s="560">
        <v>41988</v>
      </c>
      <c r="C8545" s="567"/>
    </row>
    <row r="8546" spans="1:3" ht="13.5">
      <c r="A8546" s="559" t="s">
        <v>11256</v>
      </c>
      <c r="B8546" s="560">
        <v>41988</v>
      </c>
      <c r="C8546" s="567"/>
    </row>
    <row r="8547" spans="1:3" ht="13.5">
      <c r="A8547" s="559" t="s">
        <v>11257</v>
      </c>
      <c r="B8547" s="560">
        <v>41988</v>
      </c>
      <c r="C8547" s="567"/>
    </row>
    <row r="8548" spans="1:3" ht="13.5">
      <c r="A8548" s="559" t="s">
        <v>11258</v>
      </c>
      <c r="B8548" s="560">
        <v>41988</v>
      </c>
      <c r="C8548" s="567"/>
    </row>
    <row r="8549" spans="1:3" ht="13.5">
      <c r="A8549" s="559" t="s">
        <v>11259</v>
      </c>
      <c r="B8549" s="560">
        <v>41988</v>
      </c>
      <c r="C8549" s="567"/>
    </row>
    <row r="8550" spans="1:3" ht="13.5">
      <c r="A8550" s="559" t="s">
        <v>11260</v>
      </c>
      <c r="B8550" s="560">
        <v>41988</v>
      </c>
      <c r="C8550" s="567"/>
    </row>
    <row r="8551" spans="1:3" ht="13.5">
      <c r="A8551" s="559" t="s">
        <v>11261</v>
      </c>
      <c r="B8551" s="560">
        <v>41988</v>
      </c>
      <c r="C8551" s="567"/>
    </row>
    <row r="8552" spans="1:3" ht="13.5">
      <c r="A8552" s="559" t="s">
        <v>11262</v>
      </c>
      <c r="B8552" s="560">
        <v>41990</v>
      </c>
      <c r="C8552" s="567">
        <v>100</v>
      </c>
    </row>
    <row r="8553" spans="1:3" ht="13.5">
      <c r="A8553" s="559" t="s">
        <v>11263</v>
      </c>
      <c r="B8553" s="560">
        <v>41990</v>
      </c>
      <c r="C8553" s="567"/>
    </row>
    <row r="8554" spans="1:3" ht="13.5">
      <c r="A8554" s="559" t="s">
        <v>11264</v>
      </c>
      <c r="B8554" s="560">
        <v>41990</v>
      </c>
      <c r="C8554" s="567"/>
    </row>
    <row r="8555" spans="1:3" ht="13.5">
      <c r="A8555" s="559" t="s">
        <v>11265</v>
      </c>
      <c r="B8555" s="560">
        <v>41990</v>
      </c>
      <c r="C8555" s="567"/>
    </row>
    <row r="8556" spans="1:3" ht="13.5">
      <c r="A8556" s="559" t="s">
        <v>11266</v>
      </c>
      <c r="B8556" s="560">
        <v>41990</v>
      </c>
      <c r="C8556" s="567"/>
    </row>
    <row r="8557" spans="1:3" ht="13.5">
      <c r="A8557" s="559" t="s">
        <v>11267</v>
      </c>
      <c r="B8557" s="560">
        <v>41990</v>
      </c>
      <c r="C8557" s="567"/>
    </row>
    <row r="8558" spans="1:3" ht="13.5">
      <c r="A8558" s="559" t="s">
        <v>11268</v>
      </c>
      <c r="B8558" s="560">
        <v>41990</v>
      </c>
      <c r="C8558" s="567"/>
    </row>
    <row r="8559" spans="1:3" ht="13.5">
      <c r="A8559" s="559" t="s">
        <v>11269</v>
      </c>
      <c r="B8559" s="560">
        <v>41990</v>
      </c>
      <c r="C8559" s="567"/>
    </row>
    <row r="8560" spans="1:3" ht="13.5">
      <c r="A8560" s="559" t="s">
        <v>11270</v>
      </c>
      <c r="B8560" s="560">
        <v>41990</v>
      </c>
      <c r="C8560" s="567"/>
    </row>
    <row r="8561" spans="1:3" ht="13.5">
      <c r="A8561" s="559" t="s">
        <v>11271</v>
      </c>
      <c r="B8561" s="560">
        <v>41990</v>
      </c>
      <c r="C8561" s="567"/>
    </row>
    <row r="8562" spans="1:3" ht="13.5">
      <c r="A8562" s="559" t="s">
        <v>11272</v>
      </c>
      <c r="B8562" s="560">
        <v>41990</v>
      </c>
      <c r="C8562" s="567"/>
    </row>
    <row r="8563" spans="1:3" ht="13.5">
      <c r="A8563" s="559" t="s">
        <v>11273</v>
      </c>
      <c r="B8563" s="560">
        <v>41990</v>
      </c>
      <c r="C8563" s="567">
        <v>100</v>
      </c>
    </row>
    <row r="8564" spans="1:3" ht="13.5">
      <c r="A8564" s="559" t="s">
        <v>11274</v>
      </c>
      <c r="B8564" s="560">
        <v>41990</v>
      </c>
      <c r="C8564" s="567"/>
    </row>
    <row r="8565" spans="1:3" ht="13.5">
      <c r="A8565" s="559" t="s">
        <v>11275</v>
      </c>
      <c r="B8565" s="560">
        <v>41990</v>
      </c>
      <c r="C8565" s="567"/>
    </row>
    <row r="8566" spans="1:3" ht="13.5">
      <c r="A8566" s="559" t="s">
        <v>11276</v>
      </c>
      <c r="B8566" s="560">
        <v>41990</v>
      </c>
      <c r="C8566" s="567"/>
    </row>
    <row r="8567" spans="1:3" ht="13.5">
      <c r="A8567" s="559" t="s">
        <v>11277</v>
      </c>
      <c r="B8567" s="560">
        <v>41990</v>
      </c>
      <c r="C8567" s="567"/>
    </row>
    <row r="8568" spans="1:3" ht="13.5">
      <c r="A8568" s="559" t="s">
        <v>11278</v>
      </c>
      <c r="B8568" s="560">
        <v>41990</v>
      </c>
      <c r="C8568" s="567"/>
    </row>
    <row r="8569" spans="1:3" ht="13.5">
      <c r="A8569" s="559" t="s">
        <v>11279</v>
      </c>
      <c r="B8569" s="560">
        <v>41990</v>
      </c>
      <c r="C8569" s="567"/>
    </row>
    <row r="8570" spans="1:3" ht="13.5">
      <c r="A8570" s="559" t="s">
        <v>11280</v>
      </c>
      <c r="B8570" s="560">
        <v>41990</v>
      </c>
      <c r="C8570" s="567"/>
    </row>
    <row r="8571" spans="1:3" ht="13.5">
      <c r="A8571" s="559" t="s">
        <v>11281</v>
      </c>
      <c r="B8571" s="560">
        <v>41990</v>
      </c>
      <c r="C8571" s="567"/>
    </row>
    <row r="8572" spans="1:3" ht="13.5">
      <c r="A8572" s="559" t="s">
        <v>11282</v>
      </c>
      <c r="B8572" s="560">
        <v>41990</v>
      </c>
      <c r="C8572" s="567"/>
    </row>
    <row r="8573" spans="1:3" ht="13.5">
      <c r="A8573" s="559" t="s">
        <v>11283</v>
      </c>
      <c r="B8573" s="560">
        <v>41990</v>
      </c>
      <c r="C8573" s="567"/>
    </row>
    <row r="8574" spans="1:3" ht="13.5">
      <c r="A8574" s="559" t="s">
        <v>11284</v>
      </c>
      <c r="B8574" s="560">
        <v>41992</v>
      </c>
      <c r="C8574" s="567"/>
    </row>
    <row r="8575" spans="1:3" ht="13.5">
      <c r="A8575" s="559" t="s">
        <v>11285</v>
      </c>
      <c r="B8575" s="560">
        <v>41992</v>
      </c>
      <c r="C8575" s="567"/>
    </row>
    <row r="8576" spans="1:3" ht="13.5">
      <c r="A8576" s="559" t="s">
        <v>11286</v>
      </c>
      <c r="B8576" s="560">
        <v>41992</v>
      </c>
      <c r="C8576" s="567">
        <v>247</v>
      </c>
    </row>
    <row r="8577" spans="1:3" ht="13.5">
      <c r="A8577" s="559" t="s">
        <v>11287</v>
      </c>
      <c r="B8577" s="560">
        <v>41992</v>
      </c>
      <c r="C8577" s="567">
        <v>49</v>
      </c>
    </row>
    <row r="8578" spans="1:3" ht="13.5">
      <c r="A8578" s="559" t="s">
        <v>11288</v>
      </c>
      <c r="B8578" s="560">
        <v>41992</v>
      </c>
      <c r="C8578" s="567"/>
    </row>
    <row r="8579" spans="1:3" ht="13.5">
      <c r="A8579" s="559" t="s">
        <v>11289</v>
      </c>
      <c r="B8579" s="560">
        <v>41992</v>
      </c>
      <c r="C8579" s="567"/>
    </row>
    <row r="8580" spans="1:3" ht="13.5">
      <c r="A8580" s="559" t="s">
        <v>11290</v>
      </c>
      <c r="B8580" s="560">
        <v>41992</v>
      </c>
      <c r="C8580" s="567"/>
    </row>
    <row r="8581" spans="1:3" ht="13.5">
      <c r="A8581" s="559" t="s">
        <v>11291</v>
      </c>
      <c r="B8581" s="560">
        <v>41992</v>
      </c>
      <c r="C8581" s="567"/>
    </row>
    <row r="8582" spans="1:3" ht="13.5">
      <c r="A8582" s="559" t="s">
        <v>11292</v>
      </c>
      <c r="B8582" s="560">
        <v>41992</v>
      </c>
      <c r="C8582" s="567"/>
    </row>
    <row r="8583" spans="1:3" ht="13.5">
      <c r="A8583" s="559" t="s">
        <v>11293</v>
      </c>
      <c r="B8583" s="560">
        <v>41992</v>
      </c>
      <c r="C8583" s="567"/>
    </row>
    <row r="8584" spans="1:3" ht="13.5">
      <c r="A8584" s="559" t="s">
        <v>11294</v>
      </c>
      <c r="B8584" s="560">
        <v>41992</v>
      </c>
      <c r="C8584" s="567"/>
    </row>
    <row r="8585" spans="1:3" ht="13.5">
      <c r="A8585" s="559" t="s">
        <v>11295</v>
      </c>
      <c r="B8585" s="560">
        <v>41992</v>
      </c>
      <c r="C8585" s="567"/>
    </row>
    <row r="8586" spans="1:3" ht="13.5">
      <c r="A8586" s="559" t="s">
        <v>11296</v>
      </c>
      <c r="B8586" s="560">
        <v>41992</v>
      </c>
      <c r="C8586" s="567"/>
    </row>
    <row r="8587" spans="1:3" ht="13.5">
      <c r="A8587" s="559" t="s">
        <v>11297</v>
      </c>
      <c r="B8587" s="560">
        <v>41992</v>
      </c>
      <c r="C8587" s="567">
        <v>251</v>
      </c>
    </row>
    <row r="8588" spans="1:3" ht="13.5">
      <c r="A8588" s="559" t="s">
        <v>11298</v>
      </c>
      <c r="B8588" s="560">
        <v>41992</v>
      </c>
      <c r="C8588" s="567">
        <v>48</v>
      </c>
    </row>
    <row r="8589" spans="1:3" ht="13.5">
      <c r="A8589" s="559" t="s">
        <v>11299</v>
      </c>
      <c r="B8589" s="560">
        <v>41992</v>
      </c>
      <c r="C8589" s="567"/>
    </row>
    <row r="8590" spans="1:3" ht="13.5">
      <c r="A8590" s="559" t="s">
        <v>11300</v>
      </c>
      <c r="B8590" s="560">
        <v>41992</v>
      </c>
      <c r="C8590" s="567"/>
    </row>
    <row r="8591" spans="1:3" ht="13.5">
      <c r="A8591" s="559" t="s">
        <v>11301</v>
      </c>
      <c r="B8591" s="560">
        <v>41992</v>
      </c>
      <c r="C8591" s="567"/>
    </row>
    <row r="8592" spans="1:3" ht="13.5">
      <c r="A8592" s="559" t="s">
        <v>11302</v>
      </c>
      <c r="B8592" s="560">
        <v>41992</v>
      </c>
      <c r="C8592" s="567"/>
    </row>
    <row r="8593" spans="1:3" ht="13.5">
      <c r="A8593" s="559" t="s">
        <v>11303</v>
      </c>
      <c r="B8593" s="560">
        <v>41992</v>
      </c>
      <c r="C8593" s="567"/>
    </row>
    <row r="8594" spans="1:3" ht="13.5">
      <c r="A8594" s="559" t="s">
        <v>11304</v>
      </c>
      <c r="B8594" s="560">
        <v>41992</v>
      </c>
      <c r="C8594" s="567"/>
    </row>
    <row r="8595" spans="1:3" ht="13.5">
      <c r="A8595" s="559" t="s">
        <v>11305</v>
      </c>
      <c r="B8595" s="560">
        <v>41992</v>
      </c>
      <c r="C8595" s="567"/>
    </row>
    <row r="8596" spans="1:3" ht="13.5">
      <c r="A8596" s="559" t="s">
        <v>11306</v>
      </c>
      <c r="B8596" s="560">
        <v>41999</v>
      </c>
      <c r="C8596" s="567">
        <v>200</v>
      </c>
    </row>
    <row r="8597" spans="1:3" ht="13.5">
      <c r="A8597" s="559" t="s">
        <v>11307</v>
      </c>
      <c r="B8597" s="560">
        <v>41999</v>
      </c>
      <c r="C8597" s="567"/>
    </row>
    <row r="8598" spans="1:3" ht="13.5">
      <c r="A8598" s="559" t="s">
        <v>11308</v>
      </c>
      <c r="B8598" s="560">
        <v>41999</v>
      </c>
      <c r="C8598" s="567"/>
    </row>
    <row r="8599" spans="1:3" ht="13.5">
      <c r="A8599" s="559" t="s">
        <v>11309</v>
      </c>
      <c r="B8599" s="560">
        <v>41999</v>
      </c>
      <c r="C8599" s="567"/>
    </row>
    <row r="8600" spans="1:3" ht="13.5">
      <c r="A8600" s="559" t="s">
        <v>11310</v>
      </c>
      <c r="B8600" s="560">
        <v>41999</v>
      </c>
      <c r="C8600" s="567"/>
    </row>
    <row r="8601" spans="1:3" ht="13.5">
      <c r="A8601" s="559" t="s">
        <v>11311</v>
      </c>
      <c r="B8601" s="560">
        <v>41999</v>
      </c>
      <c r="C8601" s="567"/>
    </row>
    <row r="8602" spans="1:3" ht="13.5">
      <c r="A8602" s="559" t="s">
        <v>11312</v>
      </c>
      <c r="B8602" s="560">
        <v>41999</v>
      </c>
      <c r="C8602" s="567"/>
    </row>
    <row r="8603" spans="1:3" ht="13.5">
      <c r="A8603" s="559" t="s">
        <v>11313</v>
      </c>
      <c r="B8603" s="560">
        <v>41999</v>
      </c>
      <c r="C8603" s="567"/>
    </row>
    <row r="8604" spans="1:3" ht="13.5">
      <c r="A8604" s="559" t="s">
        <v>11314</v>
      </c>
      <c r="B8604" s="560">
        <v>41999</v>
      </c>
      <c r="C8604" s="567"/>
    </row>
    <row r="8605" spans="1:3" ht="13.5">
      <c r="A8605" s="559" t="s">
        <v>11315</v>
      </c>
      <c r="B8605" s="560">
        <v>41999</v>
      </c>
      <c r="C8605" s="567"/>
    </row>
    <row r="8606" spans="1:3" ht="13.5">
      <c r="A8606" s="559" t="s">
        <v>11316</v>
      </c>
      <c r="B8606" s="560">
        <v>41999</v>
      </c>
      <c r="C8606" s="567"/>
    </row>
    <row r="8607" spans="1:3" ht="13.5">
      <c r="A8607" s="559" t="s">
        <v>11317</v>
      </c>
      <c r="B8607" s="560">
        <v>41999</v>
      </c>
      <c r="C8607" s="567">
        <v>200</v>
      </c>
    </row>
    <row r="8608" spans="1:3" ht="13.5">
      <c r="A8608" s="559" t="s">
        <v>11318</v>
      </c>
      <c r="B8608" s="560">
        <v>41999</v>
      </c>
      <c r="C8608" s="567"/>
    </row>
    <row r="8609" spans="1:3" ht="13.5">
      <c r="A8609" s="559" t="s">
        <v>11319</v>
      </c>
      <c r="B8609" s="560">
        <v>41999</v>
      </c>
      <c r="C8609" s="567"/>
    </row>
    <row r="8610" spans="1:3" ht="13.5">
      <c r="A8610" s="559" t="s">
        <v>11320</v>
      </c>
      <c r="B8610" s="560">
        <v>41999</v>
      </c>
      <c r="C8610" s="567"/>
    </row>
    <row r="8611" spans="1:3" ht="13.5">
      <c r="A8611" s="559" t="s">
        <v>11321</v>
      </c>
      <c r="B8611" s="560">
        <v>41999</v>
      </c>
      <c r="C8611" s="567"/>
    </row>
    <row r="8612" spans="1:3" ht="13.5">
      <c r="A8612" s="559" t="s">
        <v>11322</v>
      </c>
      <c r="B8612" s="560">
        <v>41999</v>
      </c>
      <c r="C8612" s="567"/>
    </row>
    <row r="8613" spans="1:3" ht="13.5">
      <c r="A8613" s="559" t="s">
        <v>11323</v>
      </c>
      <c r="B8613" s="560">
        <v>41999</v>
      </c>
      <c r="C8613" s="567"/>
    </row>
    <row r="8614" spans="1:3" ht="13.5">
      <c r="A8614" s="559" t="s">
        <v>11324</v>
      </c>
      <c r="B8614" s="560">
        <v>41999</v>
      </c>
      <c r="C8614" s="567"/>
    </row>
    <row r="8615" spans="1:3" ht="13.5">
      <c r="A8615" s="559" t="s">
        <v>11325</v>
      </c>
      <c r="B8615" s="560">
        <v>41999</v>
      </c>
      <c r="C8615" s="567"/>
    </row>
    <row r="8616" spans="1:3" ht="13.5">
      <c r="A8616" s="559" t="s">
        <v>11326</v>
      </c>
      <c r="B8616" s="560">
        <v>41999</v>
      </c>
      <c r="C8616" s="567"/>
    </row>
    <row r="8617" spans="1:3" ht="13.5">
      <c r="A8617" s="559" t="s">
        <v>11327</v>
      </c>
      <c r="B8617" s="560">
        <v>41999</v>
      </c>
      <c r="C8617" s="567"/>
    </row>
    <row r="8618" spans="1:3" ht="13.5">
      <c r="A8618" s="559" t="s">
        <v>11328</v>
      </c>
      <c r="B8618" s="560">
        <v>41999</v>
      </c>
      <c r="C8618" s="567">
        <v>100</v>
      </c>
    </row>
    <row r="8619" spans="1:3" ht="13.5">
      <c r="A8619" s="559" t="s">
        <v>11329</v>
      </c>
      <c r="B8619" s="560">
        <v>41999</v>
      </c>
      <c r="C8619" s="567"/>
    </row>
    <row r="8620" spans="1:3" ht="13.5">
      <c r="A8620" s="559" t="s">
        <v>11330</v>
      </c>
      <c r="B8620" s="560">
        <v>41999</v>
      </c>
      <c r="C8620" s="567"/>
    </row>
    <row r="8621" spans="1:3" ht="13.5">
      <c r="A8621" s="559" t="s">
        <v>11331</v>
      </c>
      <c r="B8621" s="560">
        <v>41999</v>
      </c>
      <c r="C8621" s="567"/>
    </row>
    <row r="8622" spans="1:3" ht="13.5">
      <c r="A8622" s="559" t="s">
        <v>11332</v>
      </c>
      <c r="B8622" s="560">
        <v>41999</v>
      </c>
      <c r="C8622" s="567"/>
    </row>
    <row r="8623" spans="1:3" ht="13.5">
      <c r="A8623" s="559" t="s">
        <v>11333</v>
      </c>
      <c r="B8623" s="560">
        <v>41999</v>
      </c>
      <c r="C8623" s="567"/>
    </row>
    <row r="8624" spans="1:3" ht="13.5">
      <c r="A8624" s="559" t="s">
        <v>11334</v>
      </c>
      <c r="B8624" s="560">
        <v>41999</v>
      </c>
      <c r="C8624" s="567"/>
    </row>
    <row r="8625" spans="1:3" ht="13.5">
      <c r="A8625" s="559" t="s">
        <v>11335</v>
      </c>
      <c r="B8625" s="560">
        <v>41999</v>
      </c>
      <c r="C8625" s="567"/>
    </row>
    <row r="8626" spans="1:3" ht="13.5">
      <c r="A8626" s="559" t="s">
        <v>11336</v>
      </c>
      <c r="B8626" s="560">
        <v>41999</v>
      </c>
      <c r="C8626" s="567"/>
    </row>
    <row r="8627" spans="1:3" ht="13.5">
      <c r="A8627" s="559" t="s">
        <v>11337</v>
      </c>
      <c r="B8627" s="560">
        <v>41999</v>
      </c>
      <c r="C8627" s="567"/>
    </row>
    <row r="8628" spans="1:3" ht="13.5">
      <c r="A8628" s="559" t="s">
        <v>11338</v>
      </c>
      <c r="B8628" s="560">
        <v>41999</v>
      </c>
      <c r="C8628" s="567"/>
    </row>
    <row r="8629" spans="1:3" ht="13.5">
      <c r="C8629" s="567"/>
    </row>
    <row r="8630" spans="1:3" ht="13.5">
      <c r="C8630" s="567"/>
    </row>
    <row r="8631" spans="1:3" ht="13.5">
      <c r="C8631" s="567"/>
    </row>
    <row r="8632" spans="1:3" ht="13.5">
      <c r="C8632" s="567"/>
    </row>
    <row r="8633" spans="1:3" ht="13.5">
      <c r="C8633" s="567"/>
    </row>
    <row r="8634" spans="1:3" ht="13.5">
      <c r="C8634" s="567"/>
    </row>
    <row r="8635" spans="1:3" ht="13.5">
      <c r="C8635" s="567"/>
    </row>
    <row r="8636" spans="1:3" ht="13.5">
      <c r="C8636" s="567"/>
    </row>
    <row r="8637" spans="1:3" ht="13.5">
      <c r="C8637" s="567"/>
    </row>
    <row r="8638" spans="1:3" ht="13.5">
      <c r="C8638" s="567"/>
    </row>
    <row r="8639" spans="1:3" ht="13.5">
      <c r="C8639" s="567"/>
    </row>
    <row r="8640" spans="1:3" ht="13.5">
      <c r="C8640" s="567"/>
    </row>
    <row r="8641" spans="3:3" ht="13.5">
      <c r="C8641" s="567"/>
    </row>
    <row r="8642" spans="3:3" ht="13.5">
      <c r="C8642" s="567"/>
    </row>
    <row r="8643" spans="3:3" ht="13.5">
      <c r="C8643" s="567"/>
    </row>
    <row r="8644" spans="3:3" ht="13.5">
      <c r="C8644" s="567"/>
    </row>
    <row r="8645" spans="3:3" ht="13.5">
      <c r="C8645" s="567"/>
    </row>
    <row r="8646" spans="3:3" ht="13.5">
      <c r="C8646" s="567"/>
    </row>
    <row r="8647" spans="3:3" ht="13.5">
      <c r="C8647" s="567"/>
    </row>
    <row r="8648" spans="3:3" ht="13.5">
      <c r="C8648" s="567"/>
    </row>
    <row r="8649" spans="3:3" ht="13.5">
      <c r="C8649" s="567"/>
    </row>
    <row r="8650" spans="3:3" ht="13.5">
      <c r="C8650" s="567"/>
    </row>
    <row r="8651" spans="3:3" ht="13.5">
      <c r="C8651" s="567"/>
    </row>
    <row r="8652" spans="3:3" ht="13.5">
      <c r="C8652" s="567"/>
    </row>
    <row r="8653" spans="3:3" ht="13.5">
      <c r="C8653" s="567"/>
    </row>
    <row r="8654" spans="3:3" ht="13.5">
      <c r="C8654" s="567"/>
    </row>
    <row r="8655" spans="3:3" ht="13.5">
      <c r="C8655" s="567"/>
    </row>
    <row r="8656" spans="3:3" ht="13.5">
      <c r="C8656" s="567"/>
    </row>
    <row r="8657" spans="3:3" ht="13.5">
      <c r="C8657" s="567"/>
    </row>
    <row r="8658" spans="3:3" ht="13.5">
      <c r="C8658" s="567"/>
    </row>
    <row r="8659" spans="3:3" ht="13.5">
      <c r="C8659" s="567"/>
    </row>
    <row r="8660" spans="3:3" ht="13.5">
      <c r="C8660" s="567"/>
    </row>
    <row r="8661" spans="3:3" ht="13.5">
      <c r="C8661" s="567"/>
    </row>
    <row r="8662" spans="3:3" ht="13.5">
      <c r="C8662" s="567"/>
    </row>
    <row r="8663" spans="3:3" ht="13.5">
      <c r="C8663" s="567"/>
    </row>
    <row r="8664" spans="3:3" ht="13.5">
      <c r="C8664" s="567"/>
    </row>
    <row r="8665" spans="3:3" ht="13.5">
      <c r="C8665" s="567"/>
    </row>
    <row r="8666" spans="3:3" ht="13.5">
      <c r="C8666" s="567"/>
    </row>
    <row r="8667" spans="3:3" ht="13.5">
      <c r="C8667" s="567"/>
    </row>
    <row r="8668" spans="3:3" ht="13.5">
      <c r="C8668" s="567"/>
    </row>
    <row r="8669" spans="3:3" ht="13.5">
      <c r="C8669" s="567"/>
    </row>
    <row r="8670" spans="3:3" ht="13.5">
      <c r="C8670" s="567"/>
    </row>
    <row r="8671" spans="3:3" ht="13.5">
      <c r="C8671" s="567"/>
    </row>
    <row r="8672" spans="3:3" ht="13.5">
      <c r="C8672" s="567"/>
    </row>
    <row r="8673" spans="3:3" ht="13.5">
      <c r="C8673" s="567"/>
    </row>
    <row r="8674" spans="3:3" ht="13.5">
      <c r="C8674" s="567"/>
    </row>
    <row r="8675" spans="3:3" ht="13.5">
      <c r="C8675" s="567"/>
    </row>
    <row r="8676" spans="3:3" ht="13.5">
      <c r="C8676" s="567"/>
    </row>
    <row r="8677" spans="3:3" ht="13.5">
      <c r="C8677" s="567"/>
    </row>
    <row r="8678" spans="3:3" ht="13.5">
      <c r="C8678" s="567"/>
    </row>
    <row r="8679" spans="3:3" ht="13.5">
      <c r="C8679" s="567"/>
    </row>
    <row r="8680" spans="3:3" ht="13.5">
      <c r="C8680" s="567"/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4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986" customWidth="1"/>
    <col min="3" max="3" width="8" style="798" customWidth="1"/>
    <col min="4" max="4" width="8" style="987" customWidth="1"/>
    <col min="5" max="8" width="8" style="798" customWidth="1"/>
    <col min="9" max="9" width="9.5546875" style="987"/>
    <col min="10" max="11" width="9.5546875" style="988"/>
    <col min="12" max="12" width="9.5546875" style="989"/>
    <col min="13" max="13" width="9.5546875" style="990"/>
    <col min="14" max="14" width="9.5546875" style="989"/>
    <col min="15" max="15" width="9.5546875" style="988"/>
    <col min="16" max="16" width="9.5546875" style="989"/>
    <col min="17" max="17" width="1.77734375" style="991" customWidth="1"/>
    <col min="18" max="18" width="9.5546875" style="812" customWidth="1"/>
    <col min="19" max="16384" width="9.5546875" style="812"/>
  </cols>
  <sheetData>
    <row r="1" spans="1:19" s="782" customFormat="1">
      <c r="B1" s="782">
        <v>2</v>
      </c>
      <c r="C1" s="782">
        <f t="shared" ref="C1:P1" si="0">B1+1</f>
        <v>3</v>
      </c>
      <c r="D1" s="782">
        <f t="shared" si="0"/>
        <v>4</v>
      </c>
      <c r="E1" s="782">
        <f t="shared" si="0"/>
        <v>5</v>
      </c>
      <c r="F1" s="782">
        <f t="shared" si="0"/>
        <v>6</v>
      </c>
      <c r="G1" s="782">
        <f t="shared" si="0"/>
        <v>7</v>
      </c>
      <c r="H1" s="782">
        <f t="shared" si="0"/>
        <v>8</v>
      </c>
      <c r="I1" s="782">
        <f t="shared" si="0"/>
        <v>9</v>
      </c>
      <c r="J1" s="782">
        <f t="shared" si="0"/>
        <v>10</v>
      </c>
      <c r="K1" s="782">
        <f t="shared" si="0"/>
        <v>11</v>
      </c>
      <c r="L1" s="782">
        <f t="shared" si="0"/>
        <v>12</v>
      </c>
      <c r="M1" s="782">
        <f t="shared" si="0"/>
        <v>13</v>
      </c>
      <c r="N1" s="782">
        <f t="shared" si="0"/>
        <v>14</v>
      </c>
      <c r="O1" s="782">
        <f t="shared" si="0"/>
        <v>15</v>
      </c>
      <c r="P1" s="782">
        <f t="shared" si="0"/>
        <v>16</v>
      </c>
      <c r="Q1" s="783"/>
    </row>
    <row r="2" spans="1:19" s="798" customFormat="1" ht="41.25" thickBot="1">
      <c r="A2" s="784" t="s">
        <v>5941</v>
      </c>
      <c r="B2" s="785" t="s">
        <v>8032</v>
      </c>
      <c r="C2" s="785" t="s">
        <v>1339</v>
      </c>
      <c r="D2" s="786" t="s">
        <v>5942</v>
      </c>
      <c r="E2" s="787" t="s">
        <v>5943</v>
      </c>
      <c r="F2" s="788" t="s">
        <v>8033</v>
      </c>
      <c r="G2" s="788" t="s">
        <v>8034</v>
      </c>
      <c r="H2" s="789" t="s">
        <v>8035</v>
      </c>
      <c r="I2" s="790" t="s">
        <v>8036</v>
      </c>
      <c r="J2" s="791" t="s">
        <v>8037</v>
      </c>
      <c r="K2" s="791" t="s">
        <v>8038</v>
      </c>
      <c r="L2" s="792" t="s">
        <v>8039</v>
      </c>
      <c r="M2" s="793" t="s">
        <v>8040</v>
      </c>
      <c r="N2" s="792" t="s">
        <v>8041</v>
      </c>
      <c r="O2" s="793" t="s">
        <v>8042</v>
      </c>
      <c r="P2" s="794" t="s">
        <v>8043</v>
      </c>
      <c r="Q2" s="795"/>
      <c r="R2" s="796" t="s">
        <v>8044</v>
      </c>
      <c r="S2" s="797" t="s">
        <v>8045</v>
      </c>
    </row>
    <row r="3" spans="1:19" ht="14.25" thickTop="1">
      <c r="A3" s="799" t="s">
        <v>1274</v>
      </c>
      <c r="B3" s="800" t="s">
        <v>1274</v>
      </c>
      <c r="C3" s="801">
        <v>2</v>
      </c>
      <c r="D3" s="802">
        <v>2.4</v>
      </c>
      <c r="E3" s="803" t="s">
        <v>8046</v>
      </c>
      <c r="F3" s="801" t="s">
        <v>8047</v>
      </c>
      <c r="G3" s="801" t="s">
        <v>8047</v>
      </c>
      <c r="H3" s="804"/>
      <c r="I3" s="805">
        <v>0.5</v>
      </c>
      <c r="J3" s="806"/>
      <c r="K3" s="806"/>
      <c r="L3" s="807"/>
      <c r="M3" s="808"/>
      <c r="N3" s="807"/>
      <c r="O3" s="809"/>
      <c r="P3" s="810"/>
      <c r="Q3" s="811"/>
    </row>
    <row r="4" spans="1:19">
      <c r="A4" s="813" t="s">
        <v>1276</v>
      </c>
      <c r="B4" s="814" t="s">
        <v>1276</v>
      </c>
      <c r="C4" s="815">
        <v>2</v>
      </c>
      <c r="D4" s="816">
        <v>2.08</v>
      </c>
      <c r="E4" s="817" t="s">
        <v>8046</v>
      </c>
      <c r="F4" s="815" t="s">
        <v>8047</v>
      </c>
      <c r="G4" s="815" t="s">
        <v>8047</v>
      </c>
      <c r="H4" s="818"/>
      <c r="I4" s="819">
        <v>0.5</v>
      </c>
      <c r="J4" s="820"/>
      <c r="K4" s="820"/>
      <c r="L4" s="821"/>
      <c r="M4" s="822"/>
      <c r="N4" s="821"/>
      <c r="O4" s="823"/>
      <c r="P4" s="824"/>
      <c r="Q4" s="811"/>
    </row>
    <row r="5" spans="1:19">
      <c r="A5" s="813" t="s">
        <v>1364</v>
      </c>
      <c r="B5" s="838" t="s">
        <v>1364</v>
      </c>
      <c r="C5" s="815">
        <v>2</v>
      </c>
      <c r="D5" s="816">
        <v>9</v>
      </c>
      <c r="E5" s="817" t="s">
        <v>8046</v>
      </c>
      <c r="F5" s="815" t="s">
        <v>8047</v>
      </c>
      <c r="G5" s="815" t="s">
        <v>8047</v>
      </c>
      <c r="H5" s="818"/>
      <c r="I5" s="819">
        <v>0.5</v>
      </c>
      <c r="J5" s="820" t="s">
        <v>1620</v>
      </c>
      <c r="K5" s="820"/>
      <c r="L5" s="821"/>
      <c r="M5" s="822"/>
      <c r="N5" s="821"/>
      <c r="O5" s="823">
        <v>7</v>
      </c>
      <c r="P5" s="824">
        <v>1</v>
      </c>
      <c r="Q5" s="811"/>
    </row>
    <row r="6" spans="1:19" s="844" customFormat="1">
      <c r="A6" s="813" t="s">
        <v>8048</v>
      </c>
      <c r="B6" s="838" t="s">
        <v>8048</v>
      </c>
      <c r="C6" s="815">
        <v>2</v>
      </c>
      <c r="D6" s="816">
        <v>4</v>
      </c>
      <c r="E6" s="817" t="s">
        <v>8046</v>
      </c>
      <c r="F6" s="815" t="s">
        <v>8047</v>
      </c>
      <c r="G6" s="815" t="s">
        <v>8047</v>
      </c>
      <c r="H6" s="818"/>
      <c r="I6" s="819">
        <v>0.5</v>
      </c>
      <c r="J6" s="820"/>
      <c r="K6" s="839"/>
      <c r="L6" s="840"/>
      <c r="M6" s="841"/>
      <c r="N6" s="840"/>
      <c r="O6" s="841"/>
      <c r="P6" s="842"/>
      <c r="Q6" s="843"/>
    </row>
    <row r="7" spans="1:19">
      <c r="A7" s="1212" t="s">
        <v>1286</v>
      </c>
      <c r="B7" s="1213" t="s">
        <v>1287</v>
      </c>
      <c r="C7" s="1214">
        <v>2</v>
      </c>
      <c r="D7" s="1215">
        <v>3.33</v>
      </c>
      <c r="E7" s="1216" t="s">
        <v>8046</v>
      </c>
      <c r="F7" s="1214" t="s">
        <v>8047</v>
      </c>
      <c r="G7" s="1214" t="s">
        <v>8047</v>
      </c>
      <c r="H7" s="1217"/>
      <c r="I7" s="1218">
        <v>0.5</v>
      </c>
      <c r="J7" s="1219" t="s">
        <v>1620</v>
      </c>
      <c r="K7" s="1219"/>
      <c r="L7" s="1220"/>
      <c r="M7" s="1221">
        <v>7</v>
      </c>
      <c r="N7" s="1220">
        <v>0.5</v>
      </c>
      <c r="O7" s="1222">
        <v>30</v>
      </c>
      <c r="P7" s="1223">
        <v>0.5</v>
      </c>
      <c r="Q7" s="811"/>
    </row>
    <row r="8" spans="1:19">
      <c r="A8" s="825" t="s">
        <v>8049</v>
      </c>
      <c r="B8" s="845" t="s">
        <v>8049</v>
      </c>
      <c r="C8" s="827">
        <v>2</v>
      </c>
      <c r="D8" s="828">
        <v>2.5</v>
      </c>
      <c r="E8" s="829" t="s">
        <v>8046</v>
      </c>
      <c r="F8" s="830" t="s">
        <v>8047</v>
      </c>
      <c r="G8" s="830" t="s">
        <v>8047</v>
      </c>
      <c r="H8" s="831" t="s">
        <v>8050</v>
      </c>
      <c r="I8" s="832">
        <v>0.5</v>
      </c>
      <c r="J8" s="833" t="s">
        <v>1620</v>
      </c>
      <c r="K8" s="833"/>
      <c r="L8" s="834"/>
      <c r="M8" s="835">
        <v>7</v>
      </c>
      <c r="N8" s="834">
        <v>0.5</v>
      </c>
      <c r="O8" s="836">
        <v>30</v>
      </c>
      <c r="P8" s="837">
        <v>0.5</v>
      </c>
      <c r="Q8" s="811"/>
    </row>
    <row r="9" spans="1:19">
      <c r="A9" s="825" t="s">
        <v>8051</v>
      </c>
      <c r="B9" s="845" t="s">
        <v>8051</v>
      </c>
      <c r="C9" s="827">
        <v>2</v>
      </c>
      <c r="D9" s="828">
        <v>3</v>
      </c>
      <c r="E9" s="829" t="s">
        <v>8046</v>
      </c>
      <c r="F9" s="830" t="s">
        <v>8047</v>
      </c>
      <c r="G9" s="830" t="s">
        <v>8047</v>
      </c>
      <c r="H9" s="831" t="s">
        <v>8050</v>
      </c>
      <c r="I9" s="832">
        <v>0.5</v>
      </c>
      <c r="J9" s="833" t="s">
        <v>1620</v>
      </c>
      <c r="K9" s="833"/>
      <c r="L9" s="834"/>
      <c r="M9" s="835"/>
      <c r="N9" s="834"/>
      <c r="O9" s="836">
        <v>-3</v>
      </c>
      <c r="P9" s="837">
        <v>1</v>
      </c>
      <c r="Q9" s="811"/>
    </row>
    <row r="10" spans="1:19">
      <c r="A10" s="825" t="s">
        <v>8052</v>
      </c>
      <c r="B10" s="845" t="s">
        <v>8053</v>
      </c>
      <c r="C10" s="827">
        <v>2</v>
      </c>
      <c r="D10" s="828">
        <v>2.2222222222222223</v>
      </c>
      <c r="E10" s="829" t="s">
        <v>8046</v>
      </c>
      <c r="F10" s="830" t="s">
        <v>8047</v>
      </c>
      <c r="G10" s="830" t="s">
        <v>8054</v>
      </c>
      <c r="H10" s="831" t="s">
        <v>8050</v>
      </c>
      <c r="I10" s="832">
        <v>0.5</v>
      </c>
      <c r="J10" s="833" t="s">
        <v>8055</v>
      </c>
      <c r="K10" s="833"/>
      <c r="L10" s="834"/>
      <c r="M10" s="835"/>
      <c r="N10" s="834"/>
      <c r="O10" s="836"/>
      <c r="P10" s="837">
        <v>1</v>
      </c>
      <c r="Q10" s="811"/>
    </row>
    <row r="11" spans="1:19">
      <c r="A11" s="825" t="s">
        <v>1836</v>
      </c>
      <c r="B11" s="846" t="s">
        <v>1836</v>
      </c>
      <c r="C11" s="827">
        <v>2</v>
      </c>
      <c r="D11" s="828">
        <v>2</v>
      </c>
      <c r="E11" s="829" t="s">
        <v>1837</v>
      </c>
      <c r="F11" s="830" t="s">
        <v>562</v>
      </c>
      <c r="G11" s="830" t="s">
        <v>580</v>
      </c>
      <c r="H11" s="831" t="s">
        <v>1704</v>
      </c>
      <c r="I11" s="832">
        <v>0.5</v>
      </c>
      <c r="J11" s="833" t="s">
        <v>1620</v>
      </c>
      <c r="K11" s="833"/>
      <c r="L11" s="834"/>
      <c r="M11" s="835"/>
      <c r="N11" s="834"/>
      <c r="O11" s="836"/>
      <c r="P11" s="837">
        <v>1</v>
      </c>
      <c r="Q11" s="811"/>
    </row>
    <row r="12" spans="1:19">
      <c r="A12" s="813" t="s">
        <v>8056</v>
      </c>
      <c r="B12" s="814" t="s">
        <v>8057</v>
      </c>
      <c r="C12" s="815">
        <v>2</v>
      </c>
      <c r="D12" s="816">
        <v>2.5</v>
      </c>
      <c r="E12" s="817" t="s">
        <v>8046</v>
      </c>
      <c r="F12" s="815" t="s">
        <v>8047</v>
      </c>
      <c r="G12" s="815" t="s">
        <v>8047</v>
      </c>
      <c r="H12" s="818"/>
      <c r="I12" s="819">
        <v>0.5</v>
      </c>
      <c r="J12" s="820" t="s">
        <v>1620</v>
      </c>
      <c r="K12" s="820"/>
      <c r="L12" s="821"/>
      <c r="M12" s="822" t="s">
        <v>8058</v>
      </c>
      <c r="N12" s="821">
        <v>0.5</v>
      </c>
      <c r="O12" s="823" t="s">
        <v>8059</v>
      </c>
      <c r="P12" s="824">
        <v>0.5</v>
      </c>
      <c r="Q12" s="811"/>
    </row>
    <row r="13" spans="1:19">
      <c r="A13" s="813" t="s">
        <v>8060</v>
      </c>
      <c r="B13" s="814" t="s">
        <v>1288</v>
      </c>
      <c r="C13" s="815">
        <v>2</v>
      </c>
      <c r="D13" s="816">
        <v>2</v>
      </c>
      <c r="E13" s="817" t="s">
        <v>8046</v>
      </c>
      <c r="F13" s="815" t="s">
        <v>8047</v>
      </c>
      <c r="G13" s="815" t="s">
        <v>8047</v>
      </c>
      <c r="H13" s="818"/>
      <c r="I13" s="819">
        <v>0.5</v>
      </c>
      <c r="J13" s="820"/>
      <c r="K13" s="820"/>
      <c r="L13" s="821"/>
      <c r="M13" s="823"/>
      <c r="N13" s="821"/>
      <c r="O13" s="823"/>
      <c r="P13" s="824"/>
      <c r="Q13" s="811"/>
    </row>
    <row r="14" spans="1:19">
      <c r="A14" s="813" t="s">
        <v>1289</v>
      </c>
      <c r="B14" s="814" t="s">
        <v>1289</v>
      </c>
      <c r="C14" s="815">
        <v>2</v>
      </c>
      <c r="D14" s="816">
        <v>2.2000000000000002</v>
      </c>
      <c r="E14" s="817" t="s">
        <v>8046</v>
      </c>
      <c r="F14" s="815" t="s">
        <v>8047</v>
      </c>
      <c r="G14" s="815" t="s">
        <v>8047</v>
      </c>
      <c r="H14" s="818"/>
      <c r="I14" s="819">
        <v>0.5</v>
      </c>
      <c r="J14" s="820"/>
      <c r="K14" s="820"/>
      <c r="L14" s="821"/>
      <c r="M14" s="822"/>
      <c r="N14" s="821"/>
      <c r="O14" s="823"/>
      <c r="P14" s="824"/>
      <c r="Q14" s="811"/>
    </row>
    <row r="15" spans="1:19">
      <c r="A15" s="813" t="s">
        <v>8061</v>
      </c>
      <c r="B15" s="814" t="s">
        <v>1290</v>
      </c>
      <c r="C15" s="815">
        <v>2</v>
      </c>
      <c r="D15" s="816">
        <v>2.2000000000000002</v>
      </c>
      <c r="E15" s="817" t="s">
        <v>8046</v>
      </c>
      <c r="F15" s="815" t="s">
        <v>8047</v>
      </c>
      <c r="G15" s="815" t="s">
        <v>8047</v>
      </c>
      <c r="H15" s="818"/>
      <c r="I15" s="819">
        <v>0.5</v>
      </c>
      <c r="J15" s="820" t="s">
        <v>1620</v>
      </c>
      <c r="K15" s="820"/>
      <c r="L15" s="821"/>
      <c r="M15" s="822"/>
      <c r="N15" s="821"/>
      <c r="O15" s="823">
        <v>60</v>
      </c>
      <c r="P15" s="824">
        <v>1</v>
      </c>
      <c r="Q15" s="811"/>
    </row>
    <row r="16" spans="1:19" ht="14.25" thickBot="1">
      <c r="A16" s="1049" t="s">
        <v>8062</v>
      </c>
      <c r="B16" s="1050" t="s">
        <v>8063</v>
      </c>
      <c r="C16" s="1051">
        <v>2</v>
      </c>
      <c r="D16" s="1052">
        <v>1.8</v>
      </c>
      <c r="E16" s="1053" t="s">
        <v>8046</v>
      </c>
      <c r="F16" s="1051" t="s">
        <v>562</v>
      </c>
      <c r="G16" s="1051" t="s">
        <v>8054</v>
      </c>
      <c r="H16" s="1054"/>
      <c r="I16" s="1055">
        <v>0.5</v>
      </c>
      <c r="J16" s="1056" t="s">
        <v>1620</v>
      </c>
      <c r="K16" s="1056"/>
      <c r="L16" s="1057"/>
      <c r="M16" s="1058"/>
      <c r="N16" s="1057"/>
      <c r="O16" s="1059"/>
      <c r="P16" s="1060"/>
      <c r="Q16" s="811"/>
    </row>
    <row r="17" spans="1:19" s="844" customFormat="1" ht="14.25" thickTop="1">
      <c r="A17" s="1224" t="s">
        <v>1273</v>
      </c>
      <c r="B17" s="1225" t="s">
        <v>1273</v>
      </c>
      <c r="C17" s="1226">
        <v>2</v>
      </c>
      <c r="D17" s="1227">
        <v>4</v>
      </c>
      <c r="E17" s="1228" t="s">
        <v>8046</v>
      </c>
      <c r="F17" s="1226" t="s">
        <v>8064</v>
      </c>
      <c r="G17" s="1226" t="s">
        <v>8065</v>
      </c>
      <c r="H17" s="1229"/>
      <c r="I17" s="1230">
        <v>1</v>
      </c>
      <c r="J17" s="1231" t="s">
        <v>1620</v>
      </c>
      <c r="K17" s="1231"/>
      <c r="L17" s="1232"/>
      <c r="M17" s="1233"/>
      <c r="N17" s="1232"/>
      <c r="O17" s="1234">
        <v>90</v>
      </c>
      <c r="P17" s="1235">
        <v>1</v>
      </c>
      <c r="Q17" s="811"/>
    </row>
    <row r="18" spans="1:19">
      <c r="A18" s="825" t="s">
        <v>8066</v>
      </c>
      <c r="B18" s="826" t="s">
        <v>8066</v>
      </c>
      <c r="C18" s="827">
        <v>2</v>
      </c>
      <c r="D18" s="828">
        <v>3.6</v>
      </c>
      <c r="E18" s="829" t="s">
        <v>8046</v>
      </c>
      <c r="F18" s="830" t="s">
        <v>8064</v>
      </c>
      <c r="G18" s="830" t="s">
        <v>8065</v>
      </c>
      <c r="H18" s="831" t="s">
        <v>8050</v>
      </c>
      <c r="I18" s="832">
        <v>1</v>
      </c>
      <c r="J18" s="833" t="s">
        <v>1620</v>
      </c>
      <c r="K18" s="833"/>
      <c r="L18" s="834"/>
      <c r="M18" s="835"/>
      <c r="N18" s="834"/>
      <c r="O18" s="836">
        <v>90</v>
      </c>
      <c r="P18" s="837">
        <v>1</v>
      </c>
      <c r="Q18" s="811"/>
      <c r="R18" s="844"/>
      <c r="S18" s="844"/>
    </row>
    <row r="19" spans="1:19" s="844" customFormat="1">
      <c r="A19" s="825" t="s">
        <v>1277</v>
      </c>
      <c r="B19" s="845" t="s">
        <v>1277</v>
      </c>
      <c r="C19" s="827">
        <v>2</v>
      </c>
      <c r="D19" s="828">
        <v>4</v>
      </c>
      <c r="E19" s="829" t="s">
        <v>8046</v>
      </c>
      <c r="F19" s="830" t="s">
        <v>8064</v>
      </c>
      <c r="G19" s="830" t="s">
        <v>8065</v>
      </c>
      <c r="H19" s="831" t="s">
        <v>8050</v>
      </c>
      <c r="I19" s="832">
        <v>1</v>
      </c>
      <c r="J19" s="833" t="s">
        <v>1620</v>
      </c>
      <c r="K19" s="833"/>
      <c r="L19" s="834"/>
      <c r="M19" s="835"/>
      <c r="N19" s="834"/>
      <c r="O19" s="836">
        <v>90</v>
      </c>
      <c r="P19" s="837">
        <v>1</v>
      </c>
      <c r="Q19" s="811"/>
      <c r="R19" s="812"/>
      <c r="S19" s="812"/>
    </row>
    <row r="20" spans="1:19">
      <c r="A20" s="825" t="s">
        <v>8067</v>
      </c>
      <c r="B20" s="826" t="s">
        <v>8068</v>
      </c>
      <c r="C20" s="827">
        <v>2</v>
      </c>
      <c r="D20" s="828">
        <v>3.6</v>
      </c>
      <c r="E20" s="829" t="s">
        <v>8046</v>
      </c>
      <c r="F20" s="830" t="s">
        <v>8064</v>
      </c>
      <c r="G20" s="830" t="s">
        <v>8065</v>
      </c>
      <c r="H20" s="831" t="s">
        <v>8050</v>
      </c>
      <c r="I20" s="832">
        <v>1</v>
      </c>
      <c r="J20" s="833" t="s">
        <v>1620</v>
      </c>
      <c r="K20" s="833"/>
      <c r="L20" s="834"/>
      <c r="M20" s="835"/>
      <c r="N20" s="834"/>
      <c r="O20" s="836">
        <v>90</v>
      </c>
      <c r="P20" s="837">
        <v>1</v>
      </c>
      <c r="Q20" s="811"/>
      <c r="R20" s="844"/>
      <c r="S20" s="844"/>
    </row>
    <row r="21" spans="1:19" s="844" customFormat="1">
      <c r="A21" s="813" t="s">
        <v>8069</v>
      </c>
      <c r="B21" s="814" t="s">
        <v>1280</v>
      </c>
      <c r="C21" s="815">
        <v>2</v>
      </c>
      <c r="D21" s="816">
        <v>3.6</v>
      </c>
      <c r="E21" s="817" t="s">
        <v>8046</v>
      </c>
      <c r="F21" s="815" t="s">
        <v>8064</v>
      </c>
      <c r="G21" s="815" t="s">
        <v>8065</v>
      </c>
      <c r="H21" s="818"/>
      <c r="I21" s="819">
        <v>1</v>
      </c>
      <c r="J21" s="820" t="s">
        <v>1620</v>
      </c>
      <c r="K21" s="820"/>
      <c r="L21" s="821"/>
      <c r="M21" s="822"/>
      <c r="N21" s="821"/>
      <c r="O21" s="823">
        <v>90</v>
      </c>
      <c r="P21" s="824">
        <v>1</v>
      </c>
      <c r="Q21" s="811"/>
      <c r="R21" s="812"/>
      <c r="S21" s="812"/>
    </row>
    <row r="22" spans="1:19">
      <c r="A22" s="813" t="s">
        <v>8070</v>
      </c>
      <c r="B22" s="838" t="s">
        <v>1715</v>
      </c>
      <c r="C22" s="815">
        <v>2</v>
      </c>
      <c r="D22" s="816">
        <v>4</v>
      </c>
      <c r="E22" s="817" t="s">
        <v>8046</v>
      </c>
      <c r="F22" s="815" t="s">
        <v>8064</v>
      </c>
      <c r="G22" s="815" t="s">
        <v>8065</v>
      </c>
      <c r="H22" s="818"/>
      <c r="I22" s="819">
        <v>1</v>
      </c>
      <c r="J22" s="820" t="s">
        <v>1620</v>
      </c>
      <c r="K22" s="820"/>
      <c r="L22" s="821"/>
      <c r="M22" s="822"/>
      <c r="N22" s="821"/>
      <c r="O22" s="823">
        <v>90</v>
      </c>
      <c r="P22" s="824">
        <v>1</v>
      </c>
      <c r="Q22" s="811"/>
    </row>
    <row r="23" spans="1:19">
      <c r="A23" s="813" t="s">
        <v>1292</v>
      </c>
      <c r="B23" s="814" t="s">
        <v>1293</v>
      </c>
      <c r="C23" s="815">
        <v>2</v>
      </c>
      <c r="D23" s="816">
        <v>3.6</v>
      </c>
      <c r="E23" s="817" t="s">
        <v>8046</v>
      </c>
      <c r="F23" s="815" t="s">
        <v>8064</v>
      </c>
      <c r="G23" s="815" t="s">
        <v>8065</v>
      </c>
      <c r="H23" s="818"/>
      <c r="I23" s="819">
        <v>1</v>
      </c>
      <c r="J23" s="820"/>
      <c r="K23" s="839"/>
      <c r="L23" s="840"/>
      <c r="M23" s="859"/>
      <c r="N23" s="840"/>
      <c r="O23" s="841"/>
      <c r="P23" s="842"/>
      <c r="Q23" s="843"/>
      <c r="R23" s="844"/>
      <c r="S23" s="844"/>
    </row>
    <row r="24" spans="1:19">
      <c r="A24" s="813" t="s">
        <v>8071</v>
      </c>
      <c r="B24" s="814" t="s">
        <v>1275</v>
      </c>
      <c r="C24" s="815">
        <v>2</v>
      </c>
      <c r="D24" s="816">
        <v>4</v>
      </c>
      <c r="E24" s="817" t="s">
        <v>8046</v>
      </c>
      <c r="F24" s="815" t="s">
        <v>8064</v>
      </c>
      <c r="G24" s="815" t="s">
        <v>8065</v>
      </c>
      <c r="H24" s="818"/>
      <c r="I24" s="819">
        <v>1</v>
      </c>
      <c r="J24" s="820" t="s">
        <v>1620</v>
      </c>
      <c r="K24" s="820"/>
      <c r="L24" s="821"/>
      <c r="M24" s="822"/>
      <c r="N24" s="821"/>
      <c r="O24" s="823">
        <v>90</v>
      </c>
      <c r="P24" s="824">
        <v>1</v>
      </c>
      <c r="Q24" s="811"/>
    </row>
    <row r="25" spans="1:19">
      <c r="A25" s="860" t="s">
        <v>8072</v>
      </c>
      <c r="B25" s="861" t="s">
        <v>1296</v>
      </c>
      <c r="C25" s="862">
        <v>2</v>
      </c>
      <c r="D25" s="863">
        <v>4</v>
      </c>
      <c r="E25" s="864" t="s">
        <v>8046</v>
      </c>
      <c r="F25" s="862" t="s">
        <v>8064</v>
      </c>
      <c r="G25" s="862" t="s">
        <v>8065</v>
      </c>
      <c r="H25" s="865" t="s">
        <v>8050</v>
      </c>
      <c r="I25" s="866">
        <v>1</v>
      </c>
      <c r="J25" s="867" t="s">
        <v>1620</v>
      </c>
      <c r="K25" s="867"/>
      <c r="L25" s="868"/>
      <c r="M25" s="869"/>
      <c r="N25" s="868"/>
      <c r="O25" s="870">
        <v>90</v>
      </c>
      <c r="P25" s="871">
        <v>1</v>
      </c>
      <c r="Q25" s="811"/>
    </row>
    <row r="26" spans="1:19">
      <c r="A26" s="885" t="s">
        <v>8073</v>
      </c>
      <c r="B26" s="838" t="s">
        <v>8073</v>
      </c>
      <c r="C26" s="815">
        <v>2</v>
      </c>
      <c r="D26" s="816">
        <v>6</v>
      </c>
      <c r="E26" s="817" t="s">
        <v>8046</v>
      </c>
      <c r="F26" s="815" t="s">
        <v>8064</v>
      </c>
      <c r="G26" s="815" t="s">
        <v>8065</v>
      </c>
      <c r="H26" s="818"/>
      <c r="I26" s="819">
        <v>1</v>
      </c>
      <c r="J26" s="820" t="s">
        <v>1620</v>
      </c>
      <c r="K26" s="820"/>
      <c r="L26" s="821"/>
      <c r="M26" s="822"/>
      <c r="N26" s="821"/>
      <c r="O26" s="823">
        <v>90</v>
      </c>
      <c r="P26" s="824">
        <v>1</v>
      </c>
      <c r="Q26" s="811"/>
    </row>
    <row r="27" spans="1:19">
      <c r="A27" s="872" t="s">
        <v>8074</v>
      </c>
      <c r="B27" s="873" t="s">
        <v>1537</v>
      </c>
      <c r="C27" s="874">
        <v>2</v>
      </c>
      <c r="D27" s="875">
        <v>3.2</v>
      </c>
      <c r="E27" s="876" t="s">
        <v>8046</v>
      </c>
      <c r="F27" s="874" t="s">
        <v>8064</v>
      </c>
      <c r="G27" s="874" t="s">
        <v>8065</v>
      </c>
      <c r="H27" s="877" t="s">
        <v>8050</v>
      </c>
      <c r="I27" s="878">
        <v>1</v>
      </c>
      <c r="J27" s="879" t="s">
        <v>1620</v>
      </c>
      <c r="K27" s="879"/>
      <c r="L27" s="880"/>
      <c r="M27" s="881"/>
      <c r="N27" s="880"/>
      <c r="O27" s="882">
        <v>90</v>
      </c>
      <c r="P27" s="883">
        <v>1</v>
      </c>
      <c r="Q27" s="811"/>
      <c r="R27" s="844"/>
      <c r="S27" s="844"/>
    </row>
    <row r="28" spans="1:19" s="844" customFormat="1">
      <c r="A28" s="813" t="s">
        <v>1278</v>
      </c>
      <c r="B28" s="814" t="s">
        <v>1279</v>
      </c>
      <c r="C28" s="815">
        <v>2</v>
      </c>
      <c r="D28" s="816">
        <v>6</v>
      </c>
      <c r="E28" s="817" t="s">
        <v>8046</v>
      </c>
      <c r="F28" s="815" t="s">
        <v>8064</v>
      </c>
      <c r="G28" s="815" t="s">
        <v>8065</v>
      </c>
      <c r="H28" s="818"/>
      <c r="I28" s="819">
        <v>1</v>
      </c>
      <c r="J28" s="820" t="s">
        <v>1620</v>
      </c>
      <c r="K28" s="820"/>
      <c r="L28" s="821"/>
      <c r="M28" s="822"/>
      <c r="N28" s="821"/>
      <c r="O28" s="823">
        <v>90</v>
      </c>
      <c r="P28" s="824">
        <v>1</v>
      </c>
      <c r="Q28" s="811"/>
      <c r="R28" s="812"/>
      <c r="S28" s="812"/>
    </row>
    <row r="29" spans="1:19">
      <c r="A29" s="885" t="s">
        <v>8075</v>
      </c>
      <c r="B29" s="838" t="s">
        <v>1606</v>
      </c>
      <c r="C29" s="815">
        <v>2</v>
      </c>
      <c r="D29" s="816">
        <v>6</v>
      </c>
      <c r="E29" s="817" t="s">
        <v>8046</v>
      </c>
      <c r="F29" s="815" t="s">
        <v>8064</v>
      </c>
      <c r="G29" s="815" t="s">
        <v>8065</v>
      </c>
      <c r="H29" s="818"/>
      <c r="I29" s="819">
        <v>1</v>
      </c>
      <c r="J29" s="820"/>
      <c r="K29" s="820"/>
      <c r="L29" s="821"/>
      <c r="M29" s="822"/>
      <c r="N29" s="821"/>
      <c r="O29" s="823"/>
      <c r="P29" s="824"/>
      <c r="Q29" s="811"/>
    </row>
    <row r="30" spans="1:19" ht="14.25" thickBot="1">
      <c r="A30" s="1236" t="s">
        <v>8076</v>
      </c>
      <c r="B30" s="1237" t="s">
        <v>8076</v>
      </c>
      <c r="C30" s="1238">
        <v>2</v>
      </c>
      <c r="D30" s="1239">
        <v>3.8</v>
      </c>
      <c r="E30" s="1240" t="s">
        <v>8046</v>
      </c>
      <c r="F30" s="1238" t="s">
        <v>8064</v>
      </c>
      <c r="G30" s="1238" t="s">
        <v>8077</v>
      </c>
      <c r="H30" s="1241"/>
      <c r="I30" s="1242">
        <v>1.5</v>
      </c>
      <c r="J30" s="1243" t="s">
        <v>1620</v>
      </c>
      <c r="K30" s="1243"/>
      <c r="L30" s="1244"/>
      <c r="M30" s="1245"/>
      <c r="N30" s="1244"/>
      <c r="O30" s="1246">
        <v>7</v>
      </c>
      <c r="P30" s="1247">
        <v>1</v>
      </c>
      <c r="Q30" s="811"/>
    </row>
    <row r="31" spans="1:19" ht="14.25" thickTop="1">
      <c r="A31" s="847" t="s">
        <v>1591</v>
      </c>
      <c r="B31" s="897" t="s">
        <v>1591</v>
      </c>
      <c r="C31" s="848">
        <v>1</v>
      </c>
      <c r="D31" s="849">
        <v>2.2000000000000002</v>
      </c>
      <c r="E31" s="850" t="s">
        <v>8078</v>
      </c>
      <c r="F31" s="851" t="s">
        <v>8047</v>
      </c>
      <c r="G31" s="851" t="s">
        <v>8047</v>
      </c>
      <c r="H31" s="852" t="s">
        <v>8050</v>
      </c>
      <c r="I31" s="853">
        <v>0.5</v>
      </c>
      <c r="J31" s="854" t="s">
        <v>8079</v>
      </c>
      <c r="K31" s="854">
        <v>14</v>
      </c>
      <c r="L31" s="855">
        <v>0.5</v>
      </c>
      <c r="M31" s="856"/>
      <c r="N31" s="855"/>
      <c r="O31" s="857">
        <v>-28</v>
      </c>
      <c r="P31" s="858">
        <v>0.5</v>
      </c>
      <c r="Q31" s="811"/>
    </row>
    <row r="32" spans="1:19">
      <c r="A32" s="813" t="s">
        <v>1107</v>
      </c>
      <c r="B32" s="814" t="s">
        <v>1107</v>
      </c>
      <c r="C32" s="815">
        <v>1</v>
      </c>
      <c r="D32" s="816">
        <v>4.4000000000000004</v>
      </c>
      <c r="E32" s="817" t="s">
        <v>8078</v>
      </c>
      <c r="F32" s="815" t="s">
        <v>8047</v>
      </c>
      <c r="G32" s="815" t="s">
        <v>8047</v>
      </c>
      <c r="H32" s="818"/>
      <c r="I32" s="819">
        <v>0.5</v>
      </c>
      <c r="J32" s="820"/>
      <c r="K32" s="898"/>
      <c r="L32" s="899"/>
      <c r="M32" s="900"/>
      <c r="N32" s="899"/>
      <c r="O32" s="901"/>
      <c r="P32" s="902"/>
      <c r="Q32" s="903"/>
      <c r="R32" s="904"/>
      <c r="S32" s="904"/>
    </row>
    <row r="33" spans="1:19">
      <c r="A33" s="825" t="s">
        <v>8080</v>
      </c>
      <c r="B33" s="845" t="s">
        <v>1295</v>
      </c>
      <c r="C33" s="827">
        <v>1</v>
      </c>
      <c r="D33" s="828">
        <v>3.4</v>
      </c>
      <c r="E33" s="905" t="s">
        <v>8078</v>
      </c>
      <c r="F33" s="827" t="s">
        <v>8047</v>
      </c>
      <c r="G33" s="830" t="s">
        <v>8047</v>
      </c>
      <c r="H33" s="906" t="s">
        <v>8050</v>
      </c>
      <c r="I33" s="907">
        <v>1</v>
      </c>
      <c r="J33" s="833" t="s">
        <v>1621</v>
      </c>
      <c r="K33" s="833"/>
      <c r="L33" s="834"/>
      <c r="M33" s="835">
        <v>-28</v>
      </c>
      <c r="N33" s="834">
        <v>0.5</v>
      </c>
      <c r="O33" s="836">
        <v>7</v>
      </c>
      <c r="P33" s="837">
        <v>0.5</v>
      </c>
      <c r="Q33" s="811"/>
    </row>
    <row r="34" spans="1:19" s="904" customFormat="1">
      <c r="A34" s="908" t="s">
        <v>1157</v>
      </c>
      <c r="B34" s="845" t="s">
        <v>1157</v>
      </c>
      <c r="C34" s="827">
        <v>1</v>
      </c>
      <c r="D34" s="828">
        <v>2.8</v>
      </c>
      <c r="E34" s="905" t="s">
        <v>8078</v>
      </c>
      <c r="F34" s="827" t="s">
        <v>8047</v>
      </c>
      <c r="G34" s="830" t="s">
        <v>8047</v>
      </c>
      <c r="H34" s="906" t="s">
        <v>8050</v>
      </c>
      <c r="I34" s="832">
        <v>0.5</v>
      </c>
      <c r="J34" s="833" t="s">
        <v>1621</v>
      </c>
      <c r="K34" s="833"/>
      <c r="L34" s="834"/>
      <c r="M34" s="835"/>
      <c r="N34" s="834"/>
      <c r="O34" s="836">
        <v>-35</v>
      </c>
      <c r="P34" s="837">
        <v>1</v>
      </c>
      <c r="Q34" s="811"/>
      <c r="R34" s="812"/>
      <c r="S34" s="812"/>
    </row>
    <row r="35" spans="1:19" s="844" customFormat="1">
      <c r="A35" s="860" t="s">
        <v>8081</v>
      </c>
      <c r="B35" s="861" t="s">
        <v>1284</v>
      </c>
      <c r="C35" s="862">
        <v>1</v>
      </c>
      <c r="D35" s="863">
        <v>3.6</v>
      </c>
      <c r="E35" s="864" t="s">
        <v>8078</v>
      </c>
      <c r="F35" s="862" t="s">
        <v>8047</v>
      </c>
      <c r="G35" s="862" t="s">
        <v>8047</v>
      </c>
      <c r="H35" s="865" t="s">
        <v>8050</v>
      </c>
      <c r="I35" s="909">
        <v>1</v>
      </c>
      <c r="J35" s="867" t="s">
        <v>1621</v>
      </c>
      <c r="K35" s="867"/>
      <c r="L35" s="868"/>
      <c r="M35" s="869">
        <v>-28</v>
      </c>
      <c r="N35" s="868">
        <v>0.5</v>
      </c>
      <c r="O35" s="870">
        <v>7</v>
      </c>
      <c r="P35" s="871">
        <v>0.5</v>
      </c>
      <c r="Q35" s="811"/>
    </row>
    <row r="36" spans="1:19">
      <c r="A36" s="860" t="s">
        <v>8082</v>
      </c>
      <c r="B36" s="861" t="s">
        <v>1285</v>
      </c>
      <c r="C36" s="862">
        <v>1</v>
      </c>
      <c r="D36" s="863">
        <v>3.2</v>
      </c>
      <c r="E36" s="864" t="s">
        <v>8078</v>
      </c>
      <c r="F36" s="862" t="s">
        <v>8047</v>
      </c>
      <c r="G36" s="862" t="s">
        <v>8047</v>
      </c>
      <c r="H36" s="865" t="s">
        <v>8050</v>
      </c>
      <c r="I36" s="909">
        <v>1</v>
      </c>
      <c r="J36" s="910" t="s">
        <v>8083</v>
      </c>
      <c r="K36" s="867"/>
      <c r="L36" s="868"/>
      <c r="M36" s="869"/>
      <c r="N36" s="868"/>
      <c r="O36" s="870">
        <v>-14</v>
      </c>
      <c r="P36" s="871">
        <v>1</v>
      </c>
      <c r="Q36" s="811"/>
    </row>
    <row r="37" spans="1:19" s="917" customFormat="1">
      <c r="A37" s="860" t="s">
        <v>8084</v>
      </c>
      <c r="B37" s="861" t="s">
        <v>8084</v>
      </c>
      <c r="C37" s="862">
        <v>1</v>
      </c>
      <c r="D37" s="863">
        <v>3.2</v>
      </c>
      <c r="E37" s="864" t="s">
        <v>8078</v>
      </c>
      <c r="F37" s="862" t="s">
        <v>8047</v>
      </c>
      <c r="G37" s="862" t="s">
        <v>8047</v>
      </c>
      <c r="H37" s="865" t="s">
        <v>8050</v>
      </c>
      <c r="I37" s="909">
        <v>1</v>
      </c>
      <c r="J37" s="867" t="s">
        <v>8079</v>
      </c>
      <c r="K37" s="911"/>
      <c r="L37" s="912"/>
      <c r="M37" s="913"/>
      <c r="N37" s="912"/>
      <c r="O37" s="914">
        <v>-14</v>
      </c>
      <c r="P37" s="915">
        <v>1</v>
      </c>
      <c r="Q37" s="916"/>
    </row>
    <row r="38" spans="1:19" s="904" customFormat="1">
      <c r="A38" s="908" t="s">
        <v>8085</v>
      </c>
      <c r="B38" s="845" t="s">
        <v>8085</v>
      </c>
      <c r="C38" s="827">
        <v>1</v>
      </c>
      <c r="D38" s="828">
        <v>3.2</v>
      </c>
      <c r="E38" s="905" t="s">
        <v>8078</v>
      </c>
      <c r="F38" s="827" t="s">
        <v>8047</v>
      </c>
      <c r="G38" s="830" t="s">
        <v>8047</v>
      </c>
      <c r="H38" s="906" t="s">
        <v>8050</v>
      </c>
      <c r="I38" s="832">
        <v>0.5</v>
      </c>
      <c r="J38" s="833" t="s">
        <v>1621</v>
      </c>
      <c r="K38" s="833"/>
      <c r="L38" s="834"/>
      <c r="M38" s="835"/>
      <c r="N38" s="834"/>
      <c r="O38" s="836">
        <v>-28</v>
      </c>
      <c r="P38" s="837">
        <v>1</v>
      </c>
      <c r="Q38" s="811"/>
      <c r="R38" s="812"/>
      <c r="S38" s="812"/>
    </row>
    <row r="39" spans="1:19" s="943" customFormat="1">
      <c r="A39" s="825" t="s">
        <v>1924</v>
      </c>
      <c r="B39" s="845" t="s">
        <v>1924</v>
      </c>
      <c r="C39" s="827">
        <v>1</v>
      </c>
      <c r="D39" s="828">
        <v>3.2</v>
      </c>
      <c r="E39" s="905" t="s">
        <v>8078</v>
      </c>
      <c r="F39" s="827" t="s">
        <v>8047</v>
      </c>
      <c r="G39" s="827" t="s">
        <v>8047</v>
      </c>
      <c r="H39" s="906" t="s">
        <v>8050</v>
      </c>
      <c r="I39" s="907">
        <v>1</v>
      </c>
      <c r="J39" s="944" t="s">
        <v>8079</v>
      </c>
      <c r="K39" s="1248"/>
      <c r="L39" s="916"/>
      <c r="M39" s="1249"/>
      <c r="N39" s="916"/>
      <c r="O39" s="1250">
        <v>-14</v>
      </c>
      <c r="P39" s="1251">
        <v>1</v>
      </c>
      <c r="Q39" s="916"/>
    </row>
    <row r="40" spans="1:19" s="943" customFormat="1">
      <c r="A40" s="825" t="s">
        <v>8086</v>
      </c>
      <c r="B40" s="845" t="s">
        <v>8086</v>
      </c>
      <c r="C40" s="827">
        <v>1</v>
      </c>
      <c r="D40" s="828">
        <v>3.2</v>
      </c>
      <c r="E40" s="905" t="s">
        <v>8078</v>
      </c>
      <c r="F40" s="827" t="s">
        <v>8047</v>
      </c>
      <c r="G40" s="827" t="s">
        <v>8047</v>
      </c>
      <c r="H40" s="906" t="s">
        <v>8050</v>
      </c>
      <c r="I40" s="907">
        <v>1</v>
      </c>
      <c r="J40" s="944" t="s">
        <v>8079</v>
      </c>
      <c r="K40" s="1248"/>
      <c r="L40" s="916"/>
      <c r="M40" s="1249"/>
      <c r="N40" s="916"/>
      <c r="O40" s="1250">
        <v>-14</v>
      </c>
      <c r="P40" s="1251">
        <v>1</v>
      </c>
      <c r="Q40" s="916"/>
    </row>
    <row r="41" spans="1:19">
      <c r="A41" s="813" t="s">
        <v>1609</v>
      </c>
      <c r="B41" s="838" t="s">
        <v>8087</v>
      </c>
      <c r="C41" s="815">
        <v>1</v>
      </c>
      <c r="D41" s="816">
        <v>5</v>
      </c>
      <c r="E41" s="817" t="s">
        <v>8078</v>
      </c>
      <c r="F41" s="815" t="s">
        <v>8047</v>
      </c>
      <c r="G41" s="815" t="s">
        <v>8047</v>
      </c>
      <c r="H41" s="818"/>
      <c r="I41" s="819">
        <v>0.5</v>
      </c>
      <c r="J41" s="820"/>
      <c r="K41" s="820">
        <v>7</v>
      </c>
      <c r="L41" s="821">
        <v>1</v>
      </c>
      <c r="M41" s="822"/>
      <c r="N41" s="821"/>
      <c r="O41" s="823"/>
      <c r="P41" s="824"/>
      <c r="Q41" s="811"/>
    </row>
    <row r="42" spans="1:19" s="446" customFormat="1">
      <c r="A42" s="813" t="s">
        <v>1607</v>
      </c>
      <c r="B42" s="838" t="s">
        <v>1607</v>
      </c>
      <c r="C42" s="815">
        <v>1</v>
      </c>
      <c r="D42" s="816">
        <v>5</v>
      </c>
      <c r="E42" s="817" t="s">
        <v>8078</v>
      </c>
      <c r="F42" s="815" t="s">
        <v>8047</v>
      </c>
      <c r="G42" s="815" t="s">
        <v>8047</v>
      </c>
      <c r="H42" s="818"/>
      <c r="I42" s="819">
        <v>0.5</v>
      </c>
      <c r="J42" s="948" t="s">
        <v>8088</v>
      </c>
      <c r="K42" s="820">
        <v>7</v>
      </c>
      <c r="L42" s="821">
        <v>1</v>
      </c>
      <c r="M42" s="822"/>
      <c r="N42" s="821"/>
      <c r="O42" s="823"/>
      <c r="P42" s="824"/>
      <c r="Q42" s="811"/>
      <c r="R42" s="812"/>
      <c r="S42" s="812"/>
    </row>
    <row r="43" spans="1:19" s="932" customFormat="1">
      <c r="A43" s="918" t="s">
        <v>1608</v>
      </c>
      <c r="B43" s="919" t="s">
        <v>1608</v>
      </c>
      <c r="C43" s="920">
        <v>1</v>
      </c>
      <c r="D43" s="921">
        <v>5</v>
      </c>
      <c r="E43" s="922" t="s">
        <v>8078</v>
      </c>
      <c r="F43" s="920" t="s">
        <v>8047</v>
      </c>
      <c r="G43" s="920" t="s">
        <v>8047</v>
      </c>
      <c r="H43" s="923" t="s">
        <v>1704</v>
      </c>
      <c r="I43" s="924">
        <v>1</v>
      </c>
      <c r="J43" s="925" t="s">
        <v>8079</v>
      </c>
      <c r="K43" s="926">
        <v>7</v>
      </c>
      <c r="L43" s="927">
        <v>1</v>
      </c>
      <c r="M43" s="928"/>
      <c r="N43" s="927"/>
      <c r="O43" s="929"/>
      <c r="P43" s="930"/>
      <c r="Q43" s="916"/>
      <c r="R43" s="931"/>
    </row>
    <row r="44" spans="1:19" s="932" customFormat="1">
      <c r="A44" s="918" t="s">
        <v>8089</v>
      </c>
      <c r="B44" s="919" t="s">
        <v>1608</v>
      </c>
      <c r="C44" s="920">
        <v>1</v>
      </c>
      <c r="D44" s="921">
        <v>5</v>
      </c>
      <c r="E44" s="922" t="s">
        <v>8078</v>
      </c>
      <c r="F44" s="920" t="s">
        <v>8047</v>
      </c>
      <c r="G44" s="920" t="s">
        <v>8047</v>
      </c>
      <c r="H44" s="923" t="s">
        <v>1704</v>
      </c>
      <c r="I44" s="924">
        <v>1</v>
      </c>
      <c r="J44" s="926" t="s">
        <v>8088</v>
      </c>
      <c r="K44" s="926">
        <v>7</v>
      </c>
      <c r="L44" s="927">
        <v>1</v>
      </c>
      <c r="M44" s="928"/>
      <c r="N44" s="927"/>
      <c r="O44" s="929"/>
      <c r="P44" s="930"/>
      <c r="Q44" s="916"/>
      <c r="R44" s="931"/>
    </row>
    <row r="45" spans="1:19" s="446" customFormat="1">
      <c r="A45" s="918" t="s">
        <v>8090</v>
      </c>
      <c r="B45" s="933" t="s">
        <v>8090</v>
      </c>
      <c r="C45" s="920">
        <v>1</v>
      </c>
      <c r="D45" s="921">
        <v>4</v>
      </c>
      <c r="E45" s="922" t="s">
        <v>1703</v>
      </c>
      <c r="F45" s="920" t="s">
        <v>562</v>
      </c>
      <c r="G45" s="920" t="s">
        <v>562</v>
      </c>
      <c r="H45" s="923" t="s">
        <v>1704</v>
      </c>
      <c r="I45" s="924">
        <v>1</v>
      </c>
      <c r="J45" s="926" t="s">
        <v>8088</v>
      </c>
      <c r="K45" s="925">
        <v>7</v>
      </c>
      <c r="L45" s="880">
        <v>1</v>
      </c>
      <c r="M45" s="881"/>
      <c r="N45" s="880"/>
      <c r="O45" s="934"/>
      <c r="P45" s="883"/>
      <c r="Q45" s="811"/>
      <c r="R45" s="935"/>
    </row>
    <row r="46" spans="1:19" s="446" customFormat="1">
      <c r="A46" s="918" t="s">
        <v>8091</v>
      </c>
      <c r="B46" s="933" t="s">
        <v>8091</v>
      </c>
      <c r="C46" s="920">
        <v>1</v>
      </c>
      <c r="D46" s="921">
        <v>4</v>
      </c>
      <c r="E46" s="922" t="s">
        <v>1703</v>
      </c>
      <c r="F46" s="920" t="s">
        <v>562</v>
      </c>
      <c r="G46" s="920" t="s">
        <v>562</v>
      </c>
      <c r="H46" s="923" t="s">
        <v>1704</v>
      </c>
      <c r="I46" s="924">
        <v>1</v>
      </c>
      <c r="J46" s="925" t="s">
        <v>8079</v>
      </c>
      <c r="K46" s="925">
        <v>7</v>
      </c>
      <c r="L46" s="880">
        <v>1</v>
      </c>
      <c r="M46" s="881"/>
      <c r="N46" s="880"/>
      <c r="O46" s="934"/>
      <c r="P46" s="883"/>
      <c r="Q46" s="811"/>
      <c r="R46" s="935"/>
    </row>
    <row r="47" spans="1:19">
      <c r="A47" s="918" t="s">
        <v>8092</v>
      </c>
      <c r="B47" s="933" t="s">
        <v>8092</v>
      </c>
      <c r="C47" s="920">
        <v>1</v>
      </c>
      <c r="D47" s="921">
        <v>4</v>
      </c>
      <c r="E47" s="922" t="s">
        <v>1703</v>
      </c>
      <c r="F47" s="920" t="s">
        <v>562</v>
      </c>
      <c r="G47" s="920" t="s">
        <v>562</v>
      </c>
      <c r="H47" s="923" t="s">
        <v>1704</v>
      </c>
      <c r="I47" s="924">
        <v>1</v>
      </c>
      <c r="J47" s="926" t="s">
        <v>1181</v>
      </c>
      <c r="K47" s="925">
        <v>7</v>
      </c>
      <c r="L47" s="880">
        <v>1</v>
      </c>
      <c r="M47" s="881"/>
      <c r="N47" s="880"/>
      <c r="O47" s="934"/>
      <c r="P47" s="883"/>
      <c r="Q47" s="811"/>
    </row>
    <row r="48" spans="1:19">
      <c r="A48" s="813" t="s">
        <v>1702</v>
      </c>
      <c r="B48" s="814" t="s">
        <v>1702</v>
      </c>
      <c r="C48" s="815">
        <v>1</v>
      </c>
      <c r="D48" s="816">
        <v>4</v>
      </c>
      <c r="E48" s="817" t="s">
        <v>1703</v>
      </c>
      <c r="F48" s="815" t="s">
        <v>562</v>
      </c>
      <c r="G48" s="815" t="s">
        <v>562</v>
      </c>
      <c r="H48" s="818"/>
      <c r="I48" s="1061">
        <v>1</v>
      </c>
      <c r="J48" s="948" t="s">
        <v>1181</v>
      </c>
      <c r="K48" s="1062">
        <v>7</v>
      </c>
      <c r="L48" s="821">
        <v>1</v>
      </c>
      <c r="M48" s="822"/>
      <c r="N48" s="821"/>
      <c r="O48" s="823"/>
      <c r="P48" s="824"/>
      <c r="Q48" s="811"/>
    </row>
    <row r="49" spans="1:19" ht="14.25" thickBot="1">
      <c r="A49" s="886" t="s">
        <v>8093</v>
      </c>
      <c r="B49" s="936" t="s">
        <v>8093</v>
      </c>
      <c r="C49" s="888">
        <v>1</v>
      </c>
      <c r="D49" s="889">
        <v>4</v>
      </c>
      <c r="E49" s="890" t="s">
        <v>8078</v>
      </c>
      <c r="F49" s="888" t="s">
        <v>8047</v>
      </c>
      <c r="G49" s="888" t="s">
        <v>8047</v>
      </c>
      <c r="H49" s="891" t="s">
        <v>8050</v>
      </c>
      <c r="I49" s="937">
        <v>1</v>
      </c>
      <c r="J49" s="938" t="s">
        <v>8083</v>
      </c>
      <c r="K49" s="892">
        <v>7</v>
      </c>
      <c r="L49" s="893">
        <v>1</v>
      </c>
      <c r="M49" s="894"/>
      <c r="N49" s="893"/>
      <c r="O49" s="895">
        <v>-14</v>
      </c>
      <c r="P49" s="896">
        <v>1</v>
      </c>
      <c r="Q49" s="811"/>
      <c r="R49" s="935"/>
      <c r="S49" s="446"/>
    </row>
    <row r="50" spans="1:19" ht="14.25" thickTop="1">
      <c r="A50" s="847" t="s">
        <v>8094</v>
      </c>
      <c r="B50" s="897" t="s">
        <v>1716</v>
      </c>
      <c r="C50" s="848">
        <v>1</v>
      </c>
      <c r="D50" s="849">
        <v>4.5</v>
      </c>
      <c r="E50" s="850" t="s">
        <v>8078</v>
      </c>
      <c r="F50" s="851" t="s">
        <v>8064</v>
      </c>
      <c r="G50" s="851" t="s">
        <v>8065</v>
      </c>
      <c r="H50" s="852" t="s">
        <v>8050</v>
      </c>
      <c r="I50" s="853">
        <v>1</v>
      </c>
      <c r="J50" s="854" t="s">
        <v>1621</v>
      </c>
      <c r="K50" s="1063">
        <v>14</v>
      </c>
      <c r="L50" s="1064">
        <v>0.3</v>
      </c>
      <c r="M50" s="1065"/>
      <c r="N50" s="1064"/>
      <c r="O50" s="1066">
        <v>21</v>
      </c>
      <c r="P50" s="1067">
        <v>0.7</v>
      </c>
      <c r="Q50" s="811"/>
    </row>
    <row r="51" spans="1:19">
      <c r="A51" s="825" t="s">
        <v>8095</v>
      </c>
      <c r="B51" s="939" t="s">
        <v>1603</v>
      </c>
      <c r="C51" s="827">
        <v>1</v>
      </c>
      <c r="D51" s="828">
        <v>4</v>
      </c>
      <c r="E51" s="829" t="s">
        <v>8078</v>
      </c>
      <c r="F51" s="830" t="s">
        <v>8064</v>
      </c>
      <c r="G51" s="830" t="s">
        <v>8065</v>
      </c>
      <c r="H51" s="831" t="s">
        <v>8050</v>
      </c>
      <c r="I51" s="832">
        <v>1</v>
      </c>
      <c r="J51" s="833" t="s">
        <v>1620</v>
      </c>
      <c r="K51" s="1068">
        <v>14</v>
      </c>
      <c r="L51" s="1069">
        <v>0.3</v>
      </c>
      <c r="M51" s="1070"/>
      <c r="N51" s="1069"/>
      <c r="O51" s="1071">
        <v>7</v>
      </c>
      <c r="P51" s="1072">
        <v>0.7</v>
      </c>
      <c r="Q51" s="811"/>
    </row>
    <row r="52" spans="1:19">
      <c r="A52" s="825" t="s">
        <v>8096</v>
      </c>
      <c r="B52" s="826" t="s">
        <v>1604</v>
      </c>
      <c r="C52" s="827">
        <v>1</v>
      </c>
      <c r="D52" s="828">
        <v>6</v>
      </c>
      <c r="E52" s="829" t="s">
        <v>8078</v>
      </c>
      <c r="F52" s="830" t="s">
        <v>8064</v>
      </c>
      <c r="G52" s="830" t="s">
        <v>8065</v>
      </c>
      <c r="H52" s="831" t="s">
        <v>8050</v>
      </c>
      <c r="I52" s="832">
        <v>1</v>
      </c>
      <c r="J52" s="940" t="s">
        <v>8079</v>
      </c>
      <c r="K52" s="833">
        <v>14</v>
      </c>
      <c r="L52" s="834">
        <v>0.3</v>
      </c>
      <c r="M52" s="835"/>
      <c r="N52" s="834"/>
      <c r="O52" s="836">
        <v>7</v>
      </c>
      <c r="P52" s="837">
        <v>0.7</v>
      </c>
      <c r="Q52" s="811"/>
    </row>
    <row r="53" spans="1:19" s="917" customFormat="1">
      <c r="A53" s="825" t="s">
        <v>8097</v>
      </c>
      <c r="B53" s="845" t="s">
        <v>8098</v>
      </c>
      <c r="C53" s="827">
        <v>1</v>
      </c>
      <c r="D53" s="828">
        <v>5</v>
      </c>
      <c r="E53" s="829" t="s">
        <v>8078</v>
      </c>
      <c r="F53" s="830" t="s">
        <v>8064</v>
      </c>
      <c r="G53" s="830" t="s">
        <v>8065</v>
      </c>
      <c r="H53" s="831" t="s">
        <v>8050</v>
      </c>
      <c r="I53" s="832">
        <v>1</v>
      </c>
      <c r="J53" s="940" t="s">
        <v>8079</v>
      </c>
      <c r="K53" s="833">
        <v>14</v>
      </c>
      <c r="L53" s="834">
        <v>0.3</v>
      </c>
      <c r="M53" s="835"/>
      <c r="N53" s="834"/>
      <c r="O53" s="836">
        <v>7</v>
      </c>
      <c r="P53" s="837">
        <v>0.7</v>
      </c>
      <c r="Q53" s="916"/>
    </row>
    <row r="54" spans="1:19">
      <c r="A54" s="825" t="s">
        <v>8099</v>
      </c>
      <c r="B54" s="939" t="s">
        <v>8100</v>
      </c>
      <c r="C54" s="827">
        <v>1</v>
      </c>
      <c r="D54" s="828">
        <v>5</v>
      </c>
      <c r="E54" s="829" t="s">
        <v>8078</v>
      </c>
      <c r="F54" s="830" t="s">
        <v>8064</v>
      </c>
      <c r="G54" s="830" t="s">
        <v>8065</v>
      </c>
      <c r="H54" s="831" t="s">
        <v>8050</v>
      </c>
      <c r="I54" s="832">
        <v>1</v>
      </c>
      <c r="J54" s="833" t="s">
        <v>1620</v>
      </c>
      <c r="K54" s="833"/>
      <c r="L54" s="834"/>
      <c r="M54" s="835"/>
      <c r="N54" s="834"/>
      <c r="O54" s="836">
        <v>90</v>
      </c>
      <c r="P54" s="837">
        <v>1</v>
      </c>
      <c r="Q54" s="811"/>
    </row>
    <row r="55" spans="1:19" s="917" customFormat="1">
      <c r="A55" s="825" t="s">
        <v>8101</v>
      </c>
      <c r="B55" s="939" t="s">
        <v>8102</v>
      </c>
      <c r="C55" s="827">
        <v>1</v>
      </c>
      <c r="D55" s="828">
        <v>5</v>
      </c>
      <c r="E55" s="829" t="s">
        <v>8078</v>
      </c>
      <c r="F55" s="830" t="s">
        <v>8064</v>
      </c>
      <c r="G55" s="830" t="s">
        <v>8065</v>
      </c>
      <c r="H55" s="831" t="s">
        <v>8050</v>
      </c>
      <c r="I55" s="832">
        <v>1</v>
      </c>
      <c r="J55" s="944" t="s">
        <v>8079</v>
      </c>
      <c r="K55" s="833">
        <v>14</v>
      </c>
      <c r="L55" s="834">
        <v>0.3</v>
      </c>
      <c r="M55" s="835"/>
      <c r="N55" s="834"/>
      <c r="O55" s="836">
        <v>7</v>
      </c>
      <c r="P55" s="837">
        <v>0.7</v>
      </c>
      <c r="Q55" s="916"/>
    </row>
    <row r="56" spans="1:19">
      <c r="A56" s="813" t="s">
        <v>8103</v>
      </c>
      <c r="B56" s="838" t="s">
        <v>8103</v>
      </c>
      <c r="C56" s="815">
        <v>1</v>
      </c>
      <c r="D56" s="816">
        <v>4</v>
      </c>
      <c r="E56" s="817" t="s">
        <v>8078</v>
      </c>
      <c r="F56" s="815" t="s">
        <v>8064</v>
      </c>
      <c r="G56" s="815" t="s">
        <v>8065</v>
      </c>
      <c r="H56" s="818"/>
      <c r="I56" s="819">
        <v>1</v>
      </c>
      <c r="J56" s="820" t="s">
        <v>1620</v>
      </c>
      <c r="K56" s="820"/>
      <c r="L56" s="821"/>
      <c r="M56" s="822"/>
      <c r="N56" s="821"/>
      <c r="O56" s="823">
        <v>90</v>
      </c>
      <c r="P56" s="824">
        <v>1</v>
      </c>
      <c r="Q56" s="811"/>
    </row>
    <row r="57" spans="1:19">
      <c r="A57" s="813" t="s">
        <v>8104</v>
      </c>
      <c r="B57" s="838" t="s">
        <v>1589</v>
      </c>
      <c r="C57" s="815">
        <v>1</v>
      </c>
      <c r="D57" s="816">
        <v>3.8</v>
      </c>
      <c r="E57" s="817" t="s">
        <v>8078</v>
      </c>
      <c r="F57" s="815" t="s">
        <v>8064</v>
      </c>
      <c r="G57" s="815" t="s">
        <v>8065</v>
      </c>
      <c r="H57" s="818"/>
      <c r="I57" s="819">
        <v>1</v>
      </c>
      <c r="J57" s="820"/>
      <c r="K57" s="820"/>
      <c r="L57" s="821"/>
      <c r="M57" s="822"/>
      <c r="N57" s="821"/>
      <c r="O57" s="823"/>
      <c r="P57" s="824"/>
      <c r="Q57" s="811"/>
      <c r="R57" s="904"/>
      <c r="S57" s="904"/>
    </row>
    <row r="58" spans="1:19" s="904" customFormat="1" ht="14.25" thickBot="1">
      <c r="A58" s="813" t="s">
        <v>8105</v>
      </c>
      <c r="B58" s="838" t="s">
        <v>1596</v>
      </c>
      <c r="C58" s="815">
        <v>1</v>
      </c>
      <c r="D58" s="816">
        <v>3.8</v>
      </c>
      <c r="E58" s="817" t="s">
        <v>8078</v>
      </c>
      <c r="F58" s="815" t="s">
        <v>8064</v>
      </c>
      <c r="G58" s="815" t="s">
        <v>8065</v>
      </c>
      <c r="H58" s="818"/>
      <c r="I58" s="819">
        <v>1</v>
      </c>
      <c r="J58" s="820"/>
      <c r="K58" s="820"/>
      <c r="L58" s="821"/>
      <c r="M58" s="822"/>
      <c r="N58" s="821"/>
      <c r="O58" s="823"/>
      <c r="P58" s="824"/>
      <c r="Q58" s="811"/>
      <c r="R58" s="844"/>
      <c r="S58" s="844"/>
    </row>
    <row r="59" spans="1:19" s="844" customFormat="1" ht="14.25" thickTop="1">
      <c r="A59" s="847" t="s">
        <v>8106</v>
      </c>
      <c r="B59" s="897" t="s">
        <v>8107</v>
      </c>
      <c r="C59" s="848">
        <v>1</v>
      </c>
      <c r="D59" s="849">
        <v>5</v>
      </c>
      <c r="E59" s="850" t="s">
        <v>8078</v>
      </c>
      <c r="F59" s="851" t="s">
        <v>8064</v>
      </c>
      <c r="G59" s="851" t="s">
        <v>8065</v>
      </c>
      <c r="H59" s="852" t="s">
        <v>8050</v>
      </c>
      <c r="I59" s="853">
        <v>1</v>
      </c>
      <c r="J59" s="854" t="s">
        <v>1621</v>
      </c>
      <c r="K59" s="854">
        <v>14</v>
      </c>
      <c r="L59" s="855">
        <v>0.3</v>
      </c>
      <c r="M59" s="856"/>
      <c r="N59" s="855"/>
      <c r="O59" s="857">
        <v>7</v>
      </c>
      <c r="P59" s="858">
        <v>0.7</v>
      </c>
      <c r="Q59" s="811"/>
      <c r="R59" s="812"/>
      <c r="S59" s="812"/>
    </row>
    <row r="60" spans="1:19">
      <c r="A60" s="1212" t="s">
        <v>8108</v>
      </c>
      <c r="B60" s="1252" t="s">
        <v>1717</v>
      </c>
      <c r="C60" s="1214">
        <v>1</v>
      </c>
      <c r="D60" s="1215">
        <v>5</v>
      </c>
      <c r="E60" s="1216" t="s">
        <v>8078</v>
      </c>
      <c r="F60" s="1214" t="s">
        <v>8064</v>
      </c>
      <c r="G60" s="1214" t="s">
        <v>8077</v>
      </c>
      <c r="H60" s="1217"/>
      <c r="I60" s="1218">
        <v>1</v>
      </c>
      <c r="J60" s="1219" t="s">
        <v>1621</v>
      </c>
      <c r="K60" s="1219">
        <v>14</v>
      </c>
      <c r="L60" s="1220">
        <v>0.3</v>
      </c>
      <c r="M60" s="1221"/>
      <c r="N60" s="1220"/>
      <c r="O60" s="1222">
        <v>7</v>
      </c>
      <c r="P60" s="1223">
        <v>0.7</v>
      </c>
      <c r="Q60" s="811"/>
      <c r="R60" s="904"/>
      <c r="S60" s="904"/>
    </row>
    <row r="61" spans="1:19" s="904" customFormat="1">
      <c r="A61" s="825" t="s">
        <v>1542</v>
      </c>
      <c r="B61" s="826" t="s">
        <v>8109</v>
      </c>
      <c r="C61" s="827">
        <v>1</v>
      </c>
      <c r="D61" s="828">
        <v>5</v>
      </c>
      <c r="E61" s="829" t="s">
        <v>8078</v>
      </c>
      <c r="F61" s="830" t="s">
        <v>8064</v>
      </c>
      <c r="G61" s="830" t="s">
        <v>8065</v>
      </c>
      <c r="H61" s="831" t="s">
        <v>8050</v>
      </c>
      <c r="I61" s="832">
        <v>1</v>
      </c>
      <c r="J61" s="833" t="s">
        <v>1621</v>
      </c>
      <c r="K61" s="833">
        <v>14</v>
      </c>
      <c r="L61" s="834">
        <v>0.3</v>
      </c>
      <c r="M61" s="835"/>
      <c r="N61" s="834"/>
      <c r="O61" s="836">
        <v>7</v>
      </c>
      <c r="P61" s="837">
        <v>0.7</v>
      </c>
      <c r="Q61" s="811"/>
      <c r="R61" s="941"/>
      <c r="S61" s="941"/>
    </row>
    <row r="62" spans="1:19" s="904" customFormat="1">
      <c r="A62" s="825" t="s">
        <v>8110</v>
      </c>
      <c r="B62" s="826" t="s">
        <v>8110</v>
      </c>
      <c r="C62" s="827">
        <v>1</v>
      </c>
      <c r="D62" s="828">
        <v>5</v>
      </c>
      <c r="E62" s="829" t="s">
        <v>8078</v>
      </c>
      <c r="F62" s="830" t="s">
        <v>8064</v>
      </c>
      <c r="G62" s="830" t="s">
        <v>8065</v>
      </c>
      <c r="H62" s="831" t="s">
        <v>8050</v>
      </c>
      <c r="I62" s="832">
        <v>1</v>
      </c>
      <c r="J62" s="833" t="s">
        <v>1621</v>
      </c>
      <c r="K62" s="833">
        <v>14</v>
      </c>
      <c r="L62" s="834">
        <v>0.3</v>
      </c>
      <c r="M62" s="835"/>
      <c r="N62" s="834"/>
      <c r="O62" s="836">
        <v>7</v>
      </c>
      <c r="P62" s="837">
        <v>0.7</v>
      </c>
      <c r="Q62" s="811"/>
      <c r="R62" s="941"/>
      <c r="S62" s="941"/>
    </row>
    <row r="63" spans="1:19" s="941" customFormat="1">
      <c r="A63" s="813" t="s">
        <v>8111</v>
      </c>
      <c r="B63" s="814" t="s">
        <v>1291</v>
      </c>
      <c r="C63" s="815">
        <v>1</v>
      </c>
      <c r="D63" s="816">
        <v>4</v>
      </c>
      <c r="E63" s="817" t="s">
        <v>8078</v>
      </c>
      <c r="F63" s="815" t="s">
        <v>8064</v>
      </c>
      <c r="G63" s="815" t="s">
        <v>8065</v>
      </c>
      <c r="H63" s="818"/>
      <c r="I63" s="819">
        <v>1</v>
      </c>
      <c r="J63" s="820"/>
      <c r="K63" s="1029"/>
      <c r="L63" s="1030"/>
      <c r="M63" s="1031"/>
      <c r="N63" s="1030"/>
      <c r="O63" s="1032"/>
      <c r="P63" s="1033"/>
      <c r="Q63" s="942"/>
      <c r="R63" s="812"/>
      <c r="S63" s="812"/>
    </row>
    <row r="64" spans="1:19">
      <c r="A64" s="825" t="s">
        <v>1272</v>
      </c>
      <c r="B64" s="845" t="s">
        <v>1597</v>
      </c>
      <c r="C64" s="827">
        <v>1</v>
      </c>
      <c r="D64" s="828">
        <v>6</v>
      </c>
      <c r="E64" s="829" t="s">
        <v>8078</v>
      </c>
      <c r="F64" s="830" t="s">
        <v>8064</v>
      </c>
      <c r="G64" s="830" t="s">
        <v>8077</v>
      </c>
      <c r="H64" s="831" t="s">
        <v>8050</v>
      </c>
      <c r="I64" s="832">
        <v>2</v>
      </c>
      <c r="J64" s="833" t="s">
        <v>1621</v>
      </c>
      <c r="K64" s="833"/>
      <c r="L64" s="834"/>
      <c r="M64" s="835"/>
      <c r="N64" s="834"/>
      <c r="O64" s="836">
        <v>7</v>
      </c>
      <c r="P64" s="837">
        <v>1</v>
      </c>
      <c r="Q64" s="811"/>
    </row>
    <row r="65" spans="1:19">
      <c r="A65" s="813" t="s">
        <v>8112</v>
      </c>
      <c r="B65" s="838" t="s">
        <v>1862</v>
      </c>
      <c r="C65" s="815">
        <v>1</v>
      </c>
      <c r="D65" s="816">
        <v>5</v>
      </c>
      <c r="E65" s="817" t="s">
        <v>8078</v>
      </c>
      <c r="F65" s="815" t="s">
        <v>8064</v>
      </c>
      <c r="G65" s="815" t="s">
        <v>8077</v>
      </c>
      <c r="H65" s="818"/>
      <c r="I65" s="819">
        <v>2</v>
      </c>
      <c r="J65" s="820"/>
      <c r="K65" s="820"/>
      <c r="L65" s="821"/>
      <c r="M65" s="822"/>
      <c r="N65" s="821"/>
      <c r="O65" s="823"/>
      <c r="P65" s="824"/>
      <c r="Q65" s="811"/>
    </row>
    <row r="66" spans="1:19">
      <c r="A66" s="825" t="s">
        <v>8113</v>
      </c>
      <c r="B66" s="826" t="s">
        <v>8113</v>
      </c>
      <c r="C66" s="827">
        <v>1</v>
      </c>
      <c r="D66" s="828">
        <v>6</v>
      </c>
      <c r="E66" s="829" t="s">
        <v>8078</v>
      </c>
      <c r="F66" s="830" t="s">
        <v>8064</v>
      </c>
      <c r="G66" s="830" t="s">
        <v>8077</v>
      </c>
      <c r="H66" s="831" t="s">
        <v>8050</v>
      </c>
      <c r="I66" s="832">
        <v>2</v>
      </c>
      <c r="J66" s="833" t="s">
        <v>1621</v>
      </c>
      <c r="K66" s="833">
        <v>14</v>
      </c>
      <c r="L66" s="834">
        <v>0.3</v>
      </c>
      <c r="M66" s="835"/>
      <c r="N66" s="834"/>
      <c r="O66" s="836">
        <v>7</v>
      </c>
      <c r="P66" s="837">
        <v>0.7</v>
      </c>
      <c r="Q66" s="811"/>
      <c r="R66" s="941"/>
      <c r="S66" s="941"/>
    </row>
    <row r="67" spans="1:19" s="932" customFormat="1">
      <c r="A67" s="825" t="s">
        <v>8114</v>
      </c>
      <c r="B67" s="845" t="s">
        <v>1283</v>
      </c>
      <c r="C67" s="827">
        <v>1</v>
      </c>
      <c r="D67" s="828">
        <v>6</v>
      </c>
      <c r="E67" s="829" t="s">
        <v>8078</v>
      </c>
      <c r="F67" s="830" t="s">
        <v>8064</v>
      </c>
      <c r="G67" s="830" t="s">
        <v>8077</v>
      </c>
      <c r="H67" s="831" t="s">
        <v>8050</v>
      </c>
      <c r="I67" s="832">
        <v>2</v>
      </c>
      <c r="J67" s="833" t="s">
        <v>1621</v>
      </c>
      <c r="K67" s="1068">
        <v>14</v>
      </c>
      <c r="L67" s="1069">
        <v>0.4</v>
      </c>
      <c r="M67" s="1070"/>
      <c r="N67" s="1069"/>
      <c r="O67" s="1071">
        <v>21</v>
      </c>
      <c r="P67" s="1072">
        <v>0.6</v>
      </c>
      <c r="Q67" s="811"/>
      <c r="R67" s="941"/>
      <c r="S67" s="941"/>
    </row>
    <row r="68" spans="1:19" s="941" customFormat="1">
      <c r="A68" s="885" t="s">
        <v>8115</v>
      </c>
      <c r="B68" s="838" t="s">
        <v>1536</v>
      </c>
      <c r="C68" s="815">
        <v>1</v>
      </c>
      <c r="D68" s="816">
        <v>5</v>
      </c>
      <c r="E68" s="817" t="s">
        <v>8078</v>
      </c>
      <c r="F68" s="815" t="s">
        <v>8064</v>
      </c>
      <c r="G68" s="815" t="s">
        <v>8077</v>
      </c>
      <c r="H68" s="818"/>
      <c r="I68" s="819">
        <v>2</v>
      </c>
      <c r="J68" s="820"/>
      <c r="K68" s="820"/>
      <c r="L68" s="821"/>
      <c r="M68" s="822"/>
      <c r="N68" s="821"/>
      <c r="O68" s="823"/>
      <c r="P68" s="824"/>
      <c r="Q68" s="811"/>
    </row>
    <row r="69" spans="1:19" s="941" customFormat="1">
      <c r="A69" s="825" t="s">
        <v>8116</v>
      </c>
      <c r="B69" s="826" t="s">
        <v>1605</v>
      </c>
      <c r="C69" s="827">
        <v>1</v>
      </c>
      <c r="D69" s="828">
        <v>6</v>
      </c>
      <c r="E69" s="829" t="s">
        <v>8078</v>
      </c>
      <c r="F69" s="830" t="s">
        <v>8064</v>
      </c>
      <c r="G69" s="830" t="s">
        <v>8077</v>
      </c>
      <c r="H69" s="831" t="s">
        <v>8050</v>
      </c>
      <c r="I69" s="832">
        <v>2</v>
      </c>
      <c r="J69" s="833" t="s">
        <v>1621</v>
      </c>
      <c r="K69" s="833">
        <v>14</v>
      </c>
      <c r="L69" s="834">
        <v>0.3</v>
      </c>
      <c r="M69" s="835"/>
      <c r="N69" s="834"/>
      <c r="O69" s="836">
        <v>7</v>
      </c>
      <c r="P69" s="837">
        <v>0.7</v>
      </c>
      <c r="Q69" s="811"/>
      <c r="R69" s="943"/>
      <c r="S69" s="943"/>
    </row>
    <row r="70" spans="1:19" s="941" customFormat="1">
      <c r="A70" s="825" t="s">
        <v>8117</v>
      </c>
      <c r="B70" s="826" t="s">
        <v>1863</v>
      </c>
      <c r="C70" s="827">
        <v>1</v>
      </c>
      <c r="D70" s="828">
        <v>7</v>
      </c>
      <c r="E70" s="829" t="s">
        <v>8078</v>
      </c>
      <c r="F70" s="830" t="s">
        <v>8064</v>
      </c>
      <c r="G70" s="830" t="s">
        <v>8077</v>
      </c>
      <c r="H70" s="831" t="s">
        <v>8050</v>
      </c>
      <c r="I70" s="832">
        <v>2</v>
      </c>
      <c r="J70" s="833" t="s">
        <v>1621</v>
      </c>
      <c r="K70" s="833">
        <v>14</v>
      </c>
      <c r="L70" s="834">
        <v>0.3</v>
      </c>
      <c r="M70" s="835"/>
      <c r="N70" s="834"/>
      <c r="O70" s="836">
        <v>7</v>
      </c>
      <c r="P70" s="837">
        <v>0.7</v>
      </c>
      <c r="Q70" s="811"/>
      <c r="R70" s="943"/>
      <c r="S70" s="943"/>
    </row>
    <row r="71" spans="1:19" s="941" customFormat="1">
      <c r="A71" s="825" t="s">
        <v>8118</v>
      </c>
      <c r="B71" s="845" t="s">
        <v>8119</v>
      </c>
      <c r="C71" s="827">
        <v>1</v>
      </c>
      <c r="D71" s="828">
        <v>6</v>
      </c>
      <c r="E71" s="829" t="s">
        <v>8078</v>
      </c>
      <c r="F71" s="830" t="s">
        <v>8064</v>
      </c>
      <c r="G71" s="830" t="s">
        <v>8077</v>
      </c>
      <c r="H71" s="831" t="s">
        <v>8050</v>
      </c>
      <c r="I71" s="832">
        <v>2</v>
      </c>
      <c r="J71" s="944" t="s">
        <v>1621</v>
      </c>
      <c r="K71" s="944" t="s">
        <v>8120</v>
      </c>
      <c r="L71" s="811">
        <v>1</v>
      </c>
      <c r="M71" s="945"/>
      <c r="N71" s="811"/>
      <c r="O71" s="946"/>
      <c r="P71" s="947"/>
      <c r="Q71" s="811"/>
      <c r="R71" s="943"/>
      <c r="S71" s="943"/>
    </row>
    <row r="72" spans="1:19" s="941" customFormat="1">
      <c r="A72" s="825" t="s">
        <v>8121</v>
      </c>
      <c r="B72" s="1345" t="s">
        <v>8122</v>
      </c>
      <c r="C72" s="827">
        <v>1</v>
      </c>
      <c r="D72" s="828">
        <v>6</v>
      </c>
      <c r="E72" s="829" t="s">
        <v>8078</v>
      </c>
      <c r="F72" s="830" t="s">
        <v>8064</v>
      </c>
      <c r="G72" s="830" t="s">
        <v>8077</v>
      </c>
      <c r="H72" s="831" t="s">
        <v>8050</v>
      </c>
      <c r="I72" s="832">
        <v>2</v>
      </c>
      <c r="J72" s="944" t="s">
        <v>1621</v>
      </c>
      <c r="K72" s="944" t="s">
        <v>8120</v>
      </c>
      <c r="L72" s="811">
        <v>0.3</v>
      </c>
      <c r="M72" s="945"/>
      <c r="N72" s="811"/>
      <c r="O72" s="946">
        <v>7</v>
      </c>
      <c r="P72" s="947">
        <v>0.7</v>
      </c>
      <c r="Q72" s="811"/>
      <c r="R72" s="943"/>
      <c r="S72" s="943"/>
    </row>
    <row r="73" spans="1:19" s="941" customFormat="1">
      <c r="A73" s="825" t="s">
        <v>1294</v>
      </c>
      <c r="B73" s="845" t="s">
        <v>1294</v>
      </c>
      <c r="C73" s="827">
        <v>1</v>
      </c>
      <c r="D73" s="828">
        <v>9</v>
      </c>
      <c r="E73" s="829" t="s">
        <v>8078</v>
      </c>
      <c r="F73" s="830" t="s">
        <v>8064</v>
      </c>
      <c r="G73" s="830" t="s">
        <v>8077</v>
      </c>
      <c r="H73" s="831" t="s">
        <v>8050</v>
      </c>
      <c r="I73" s="832">
        <v>2</v>
      </c>
      <c r="J73" s="944" t="s">
        <v>1621</v>
      </c>
      <c r="K73" s="944"/>
      <c r="L73" s="811"/>
      <c r="M73" s="945"/>
      <c r="N73" s="811"/>
      <c r="O73" s="946">
        <v>7</v>
      </c>
      <c r="P73" s="947">
        <v>1</v>
      </c>
      <c r="Q73" s="811"/>
      <c r="R73" s="943"/>
      <c r="S73" s="943"/>
    </row>
    <row r="74" spans="1:19" s="941" customFormat="1">
      <c r="A74" s="825" t="s">
        <v>8123</v>
      </c>
      <c r="B74" s="845" t="s">
        <v>8123</v>
      </c>
      <c r="C74" s="827">
        <v>1</v>
      </c>
      <c r="D74" s="828">
        <v>9</v>
      </c>
      <c r="E74" s="829" t="s">
        <v>8078</v>
      </c>
      <c r="F74" s="830" t="s">
        <v>8064</v>
      </c>
      <c r="G74" s="830" t="s">
        <v>8077</v>
      </c>
      <c r="H74" s="831" t="s">
        <v>8050</v>
      </c>
      <c r="I74" s="832">
        <v>2</v>
      </c>
      <c r="J74" s="944" t="s">
        <v>1621</v>
      </c>
      <c r="K74" s="944"/>
      <c r="L74" s="811"/>
      <c r="M74" s="945"/>
      <c r="N74" s="811"/>
      <c r="O74" s="946">
        <v>-5</v>
      </c>
      <c r="P74" s="947">
        <v>1</v>
      </c>
      <c r="Q74" s="811"/>
      <c r="R74" s="943"/>
      <c r="S74" s="943"/>
    </row>
    <row r="75" spans="1:19" s="943" customFormat="1">
      <c r="A75" s="825" t="s">
        <v>1611</v>
      </c>
      <c r="B75" s="826" t="s">
        <v>1611</v>
      </c>
      <c r="C75" s="827">
        <v>2</v>
      </c>
      <c r="D75" s="828">
        <v>6</v>
      </c>
      <c r="E75" s="829" t="s">
        <v>8078</v>
      </c>
      <c r="F75" s="830" t="s">
        <v>8064</v>
      </c>
      <c r="G75" s="830" t="s">
        <v>8077</v>
      </c>
      <c r="H75" s="831" t="s">
        <v>8050</v>
      </c>
      <c r="I75" s="832">
        <v>2</v>
      </c>
      <c r="J75" s="833" t="s">
        <v>1621</v>
      </c>
      <c r="K75" s="833">
        <v>14</v>
      </c>
      <c r="L75" s="834">
        <v>0.3</v>
      </c>
      <c r="M75" s="835"/>
      <c r="N75" s="834"/>
      <c r="O75" s="836">
        <v>7</v>
      </c>
      <c r="P75" s="837">
        <v>0.7</v>
      </c>
      <c r="Q75" s="811"/>
    </row>
    <row r="76" spans="1:19" s="943" customFormat="1">
      <c r="A76" s="813" t="s">
        <v>8124</v>
      </c>
      <c r="B76" s="838" t="s">
        <v>1610</v>
      </c>
      <c r="C76" s="815">
        <v>1</v>
      </c>
      <c r="D76" s="816">
        <v>4</v>
      </c>
      <c r="E76" s="817" t="s">
        <v>8078</v>
      </c>
      <c r="F76" s="815" t="s">
        <v>8064</v>
      </c>
      <c r="G76" s="815" t="s">
        <v>8077</v>
      </c>
      <c r="H76" s="818"/>
      <c r="I76" s="819">
        <v>2</v>
      </c>
      <c r="J76" s="820"/>
      <c r="K76" s="948"/>
      <c r="L76" s="949"/>
      <c r="M76" s="950"/>
      <c r="N76" s="949"/>
      <c r="O76" s="951"/>
      <c r="P76" s="952"/>
      <c r="Q76" s="916"/>
      <c r="R76" s="953"/>
      <c r="S76" s="953"/>
    </row>
    <row r="77" spans="1:19" s="943" customFormat="1">
      <c r="A77" s="825" t="s">
        <v>8125</v>
      </c>
      <c r="B77" s="826" t="s">
        <v>8125</v>
      </c>
      <c r="C77" s="827">
        <v>1</v>
      </c>
      <c r="D77" s="828">
        <v>7</v>
      </c>
      <c r="E77" s="829" t="s">
        <v>8078</v>
      </c>
      <c r="F77" s="830" t="s">
        <v>8064</v>
      </c>
      <c r="G77" s="830" t="s">
        <v>8077</v>
      </c>
      <c r="H77" s="831" t="s">
        <v>8050</v>
      </c>
      <c r="I77" s="832">
        <v>2</v>
      </c>
      <c r="J77" s="833" t="s">
        <v>1621</v>
      </c>
      <c r="K77" s="833">
        <v>14</v>
      </c>
      <c r="L77" s="834">
        <v>0.3</v>
      </c>
      <c r="M77" s="835"/>
      <c r="N77" s="834"/>
      <c r="O77" s="836">
        <v>7</v>
      </c>
      <c r="P77" s="837">
        <v>0.7</v>
      </c>
      <c r="Q77" s="811"/>
      <c r="R77" s="812"/>
      <c r="S77" s="812"/>
    </row>
    <row r="78" spans="1:19" s="943" customFormat="1">
      <c r="A78" s="825" t="s">
        <v>8126</v>
      </c>
      <c r="B78" s="826" t="s">
        <v>1864</v>
      </c>
      <c r="C78" s="827">
        <v>1</v>
      </c>
      <c r="D78" s="828">
        <v>7</v>
      </c>
      <c r="E78" s="829" t="s">
        <v>8078</v>
      </c>
      <c r="F78" s="830" t="s">
        <v>8064</v>
      </c>
      <c r="G78" s="830" t="s">
        <v>8077</v>
      </c>
      <c r="H78" s="831" t="s">
        <v>8050</v>
      </c>
      <c r="I78" s="907">
        <v>1.5</v>
      </c>
      <c r="J78" s="833" t="s">
        <v>1621</v>
      </c>
      <c r="K78" s="833">
        <v>14</v>
      </c>
      <c r="L78" s="834">
        <v>0.3</v>
      </c>
      <c r="M78" s="835"/>
      <c r="N78" s="834"/>
      <c r="O78" s="836">
        <v>7</v>
      </c>
      <c r="P78" s="837">
        <v>0.7</v>
      </c>
      <c r="Q78" s="811"/>
      <c r="R78" s="812"/>
      <c r="S78" s="812"/>
    </row>
    <row r="79" spans="1:19" s="943" customFormat="1">
      <c r="A79" s="825" t="s">
        <v>8127</v>
      </c>
      <c r="B79" s="826" t="s">
        <v>1865</v>
      </c>
      <c r="C79" s="827">
        <v>1</v>
      </c>
      <c r="D79" s="828">
        <v>5</v>
      </c>
      <c r="E79" s="829" t="s">
        <v>8078</v>
      </c>
      <c r="F79" s="830" t="s">
        <v>8064</v>
      </c>
      <c r="G79" s="830" t="s">
        <v>8077</v>
      </c>
      <c r="H79" s="831" t="s">
        <v>8050</v>
      </c>
      <c r="I79" s="832">
        <v>2</v>
      </c>
      <c r="J79" s="833" t="s">
        <v>1621</v>
      </c>
      <c r="K79" s="833">
        <v>14</v>
      </c>
      <c r="L79" s="834">
        <v>0.3</v>
      </c>
      <c r="M79" s="835"/>
      <c r="N79" s="834"/>
      <c r="O79" s="836">
        <v>7</v>
      </c>
      <c r="P79" s="837">
        <v>0.7</v>
      </c>
      <c r="Q79" s="811"/>
      <c r="R79" s="812"/>
      <c r="S79" s="812"/>
    </row>
    <row r="80" spans="1:19" s="943" customFormat="1">
      <c r="A80" s="825" t="s">
        <v>8128</v>
      </c>
      <c r="B80" s="826" t="s">
        <v>1866</v>
      </c>
      <c r="C80" s="827">
        <v>1</v>
      </c>
      <c r="D80" s="828">
        <v>5</v>
      </c>
      <c r="E80" s="829" t="s">
        <v>8078</v>
      </c>
      <c r="F80" s="830" t="s">
        <v>8064</v>
      </c>
      <c r="G80" s="830" t="s">
        <v>8077</v>
      </c>
      <c r="H80" s="831" t="s">
        <v>8050</v>
      </c>
      <c r="I80" s="832">
        <v>2</v>
      </c>
      <c r="J80" s="833" t="s">
        <v>1621</v>
      </c>
      <c r="K80" s="833">
        <v>14</v>
      </c>
      <c r="L80" s="834">
        <v>0.3</v>
      </c>
      <c r="M80" s="835"/>
      <c r="N80" s="834"/>
      <c r="O80" s="836">
        <v>7</v>
      </c>
      <c r="P80" s="837">
        <v>0.7</v>
      </c>
      <c r="Q80" s="811"/>
      <c r="R80" s="812"/>
      <c r="S80" s="812"/>
    </row>
    <row r="81" spans="1:19" s="943" customFormat="1">
      <c r="A81" s="825" t="s">
        <v>8129</v>
      </c>
      <c r="B81" s="826" t="s">
        <v>1867</v>
      </c>
      <c r="C81" s="827">
        <v>1</v>
      </c>
      <c r="D81" s="828">
        <v>5</v>
      </c>
      <c r="E81" s="829" t="s">
        <v>8078</v>
      </c>
      <c r="F81" s="830" t="s">
        <v>8064</v>
      </c>
      <c r="G81" s="830" t="s">
        <v>8077</v>
      </c>
      <c r="H81" s="831" t="s">
        <v>8050</v>
      </c>
      <c r="I81" s="832">
        <v>2</v>
      </c>
      <c r="J81" s="833" t="s">
        <v>1621</v>
      </c>
      <c r="K81" s="833">
        <v>14</v>
      </c>
      <c r="L81" s="834">
        <v>0.3</v>
      </c>
      <c r="M81" s="835"/>
      <c r="N81" s="834"/>
      <c r="O81" s="836">
        <v>7</v>
      </c>
      <c r="P81" s="837">
        <v>0.7</v>
      </c>
      <c r="Q81" s="811"/>
      <c r="R81" s="812"/>
      <c r="S81" s="812"/>
    </row>
    <row r="82" spans="1:19" s="943" customFormat="1">
      <c r="A82" s="825" t="s">
        <v>1855</v>
      </c>
      <c r="B82" s="826" t="s">
        <v>1855</v>
      </c>
      <c r="C82" s="827">
        <v>1</v>
      </c>
      <c r="D82" s="828">
        <v>5</v>
      </c>
      <c r="E82" s="829" t="s">
        <v>8078</v>
      </c>
      <c r="F82" s="830" t="s">
        <v>8064</v>
      </c>
      <c r="G82" s="830" t="s">
        <v>8077</v>
      </c>
      <c r="H82" s="831" t="s">
        <v>8050</v>
      </c>
      <c r="I82" s="832">
        <v>2</v>
      </c>
      <c r="J82" s="833" t="s">
        <v>1621</v>
      </c>
      <c r="K82" s="833">
        <v>14</v>
      </c>
      <c r="L82" s="834">
        <v>0.3</v>
      </c>
      <c r="M82" s="835"/>
      <c r="N82" s="834"/>
      <c r="O82" s="836">
        <v>7</v>
      </c>
      <c r="P82" s="837">
        <v>0.7</v>
      </c>
      <c r="Q82" s="811"/>
      <c r="R82" s="812"/>
      <c r="S82" s="812"/>
    </row>
    <row r="83" spans="1:19" s="953" customFormat="1">
      <c r="A83" s="954" t="s">
        <v>1282</v>
      </c>
      <c r="B83" s="955" t="s">
        <v>1282</v>
      </c>
      <c r="C83" s="956">
        <v>1</v>
      </c>
      <c r="D83" s="957">
        <v>6</v>
      </c>
      <c r="E83" s="958" t="s">
        <v>8078</v>
      </c>
      <c r="F83" s="956" t="s">
        <v>8064</v>
      </c>
      <c r="G83" s="956" t="s">
        <v>8077</v>
      </c>
      <c r="H83" s="959" t="s">
        <v>8050</v>
      </c>
      <c r="I83" s="960">
        <v>2</v>
      </c>
      <c r="J83" s="961" t="s">
        <v>1621</v>
      </c>
      <c r="K83" s="962"/>
      <c r="L83" s="963"/>
      <c r="M83" s="964"/>
      <c r="N83" s="963"/>
      <c r="O83" s="965">
        <v>-5</v>
      </c>
      <c r="P83" s="966">
        <v>1</v>
      </c>
      <c r="Q83" s="967"/>
      <c r="R83" s="941"/>
      <c r="S83" s="941"/>
    </row>
    <row r="84" spans="1:19">
      <c r="A84" s="860" t="s">
        <v>8130</v>
      </c>
      <c r="B84" s="861" t="s">
        <v>1281</v>
      </c>
      <c r="C84" s="862">
        <v>1</v>
      </c>
      <c r="D84" s="863">
        <v>5</v>
      </c>
      <c r="E84" s="864" t="s">
        <v>8078</v>
      </c>
      <c r="F84" s="862" t="s">
        <v>8064</v>
      </c>
      <c r="G84" s="862" t="s">
        <v>8077</v>
      </c>
      <c r="H84" s="865" t="s">
        <v>8050</v>
      </c>
      <c r="I84" s="866">
        <v>2</v>
      </c>
      <c r="J84" s="867" t="s">
        <v>1621</v>
      </c>
      <c r="K84" s="867">
        <v>14</v>
      </c>
      <c r="L84" s="868">
        <v>0.3</v>
      </c>
      <c r="M84" s="869"/>
      <c r="N84" s="868"/>
      <c r="O84" s="870">
        <v>7</v>
      </c>
      <c r="P84" s="871">
        <v>0.7</v>
      </c>
      <c r="Q84" s="811"/>
      <c r="R84" s="931"/>
      <c r="S84" s="932"/>
    </row>
    <row r="85" spans="1:19">
      <c r="A85" s="860" t="s">
        <v>8131</v>
      </c>
      <c r="B85" s="968" t="s">
        <v>8132</v>
      </c>
      <c r="C85" s="862">
        <v>1</v>
      </c>
      <c r="D85" s="863">
        <v>6</v>
      </c>
      <c r="E85" s="864" t="s">
        <v>8078</v>
      </c>
      <c r="F85" s="862" t="s">
        <v>8064</v>
      </c>
      <c r="G85" s="862" t="s">
        <v>8077</v>
      </c>
      <c r="H85" s="865" t="s">
        <v>8050</v>
      </c>
      <c r="I85" s="866">
        <v>2</v>
      </c>
      <c r="J85" s="867" t="s">
        <v>1621</v>
      </c>
      <c r="K85" s="867">
        <v>14</v>
      </c>
      <c r="L85" s="868">
        <v>0.3</v>
      </c>
      <c r="M85" s="869"/>
      <c r="N85" s="868"/>
      <c r="O85" s="870">
        <v>7</v>
      </c>
      <c r="P85" s="871">
        <v>0.7</v>
      </c>
      <c r="Q85" s="811"/>
      <c r="R85" s="844"/>
      <c r="S85" s="844"/>
    </row>
    <row r="86" spans="1:19">
      <c r="A86" s="813" t="s">
        <v>8133</v>
      </c>
      <c r="B86" s="838" t="s">
        <v>1868</v>
      </c>
      <c r="C86" s="815">
        <v>1</v>
      </c>
      <c r="D86" s="816">
        <v>6</v>
      </c>
      <c r="E86" s="817" t="s">
        <v>8078</v>
      </c>
      <c r="F86" s="815" t="s">
        <v>8064</v>
      </c>
      <c r="G86" s="815" t="s">
        <v>8077</v>
      </c>
      <c r="H86" s="818"/>
      <c r="I86" s="819">
        <v>2</v>
      </c>
      <c r="J86" s="820" t="s">
        <v>1621</v>
      </c>
      <c r="K86" s="820">
        <v>14</v>
      </c>
      <c r="L86" s="821">
        <v>0.3</v>
      </c>
      <c r="M86" s="822"/>
      <c r="N86" s="821"/>
      <c r="O86" s="823">
        <v>7</v>
      </c>
      <c r="P86" s="824">
        <v>0.7</v>
      </c>
      <c r="Q86" s="811"/>
    </row>
    <row r="87" spans="1:19" s="446" customFormat="1">
      <c r="A87" s="884" t="s">
        <v>1705</v>
      </c>
      <c r="B87" s="873" t="s">
        <v>1705</v>
      </c>
      <c r="C87" s="874">
        <v>1</v>
      </c>
      <c r="D87" s="875">
        <v>7</v>
      </c>
      <c r="E87" s="876" t="s">
        <v>8078</v>
      </c>
      <c r="F87" s="874" t="s">
        <v>8064</v>
      </c>
      <c r="G87" s="874" t="s">
        <v>8077</v>
      </c>
      <c r="H87" s="877" t="s">
        <v>8050</v>
      </c>
      <c r="I87" s="878">
        <v>2</v>
      </c>
      <c r="J87" s="879" t="s">
        <v>1621</v>
      </c>
      <c r="K87" s="879">
        <v>14</v>
      </c>
      <c r="L87" s="880">
        <v>0.3</v>
      </c>
      <c r="M87" s="881"/>
      <c r="N87" s="880"/>
      <c r="O87" s="882">
        <v>7</v>
      </c>
      <c r="P87" s="883">
        <v>0.7</v>
      </c>
      <c r="Q87" s="811"/>
      <c r="R87" s="935"/>
    </row>
    <row r="88" spans="1:19">
      <c r="A88" s="918" t="s">
        <v>1706</v>
      </c>
      <c r="B88" s="919" t="s">
        <v>1706</v>
      </c>
      <c r="C88" s="920">
        <v>1</v>
      </c>
      <c r="D88" s="921">
        <v>7</v>
      </c>
      <c r="E88" s="922" t="s">
        <v>8078</v>
      </c>
      <c r="F88" s="920" t="s">
        <v>8064</v>
      </c>
      <c r="G88" s="920" t="s">
        <v>8077</v>
      </c>
      <c r="H88" s="923" t="s">
        <v>8050</v>
      </c>
      <c r="I88" s="924">
        <v>2</v>
      </c>
      <c r="J88" s="925" t="s">
        <v>1621</v>
      </c>
      <c r="K88" s="925"/>
      <c r="L88" s="969"/>
      <c r="M88" s="970"/>
      <c r="N88" s="969"/>
      <c r="O88" s="934">
        <v>-5</v>
      </c>
      <c r="P88" s="971">
        <v>1</v>
      </c>
      <c r="Q88" s="972"/>
    </row>
    <row r="89" spans="1:19">
      <c r="A89" s="918" t="s">
        <v>8134</v>
      </c>
      <c r="B89" s="919" t="s">
        <v>8134</v>
      </c>
      <c r="C89" s="920">
        <v>1</v>
      </c>
      <c r="D89" s="921">
        <v>7</v>
      </c>
      <c r="E89" s="922" t="s">
        <v>8078</v>
      </c>
      <c r="F89" s="920" t="s">
        <v>8064</v>
      </c>
      <c r="G89" s="920" t="s">
        <v>8077</v>
      </c>
      <c r="H89" s="923" t="s">
        <v>8050</v>
      </c>
      <c r="I89" s="924">
        <v>2</v>
      </c>
      <c r="J89" s="925" t="s">
        <v>8079</v>
      </c>
      <c r="K89" s="925" t="s">
        <v>8120</v>
      </c>
      <c r="L89" s="969">
        <v>0.3</v>
      </c>
      <c r="M89" s="970"/>
      <c r="N89" s="969"/>
      <c r="O89" s="934">
        <v>7</v>
      </c>
      <c r="P89" s="971">
        <v>0.7</v>
      </c>
      <c r="Q89" s="972"/>
    </row>
    <row r="90" spans="1:19" ht="14.25" thickBot="1">
      <c r="A90" s="886" t="s">
        <v>8135</v>
      </c>
      <c r="B90" s="887" t="s">
        <v>1814</v>
      </c>
      <c r="C90" s="888">
        <v>1</v>
      </c>
      <c r="D90" s="889">
        <v>7</v>
      </c>
      <c r="E90" s="890" t="s">
        <v>8078</v>
      </c>
      <c r="F90" s="888" t="s">
        <v>8064</v>
      </c>
      <c r="G90" s="888" t="s">
        <v>8077</v>
      </c>
      <c r="H90" s="891" t="s">
        <v>8050</v>
      </c>
      <c r="I90" s="937">
        <v>2</v>
      </c>
      <c r="J90" s="892" t="s">
        <v>1621</v>
      </c>
      <c r="K90" s="892">
        <v>14</v>
      </c>
      <c r="L90" s="893">
        <v>0.3</v>
      </c>
      <c r="M90" s="894"/>
      <c r="N90" s="893"/>
      <c r="O90" s="895">
        <v>7</v>
      </c>
      <c r="P90" s="896">
        <v>0.7</v>
      </c>
      <c r="Q90" s="811"/>
    </row>
    <row r="91" spans="1:19" s="844" customFormat="1" ht="15" thickTop="1" thickBot="1">
      <c r="A91" s="973" t="s">
        <v>8136</v>
      </c>
      <c r="B91" s="974"/>
      <c r="C91" s="975"/>
      <c r="D91" s="976"/>
      <c r="E91" s="977"/>
      <c r="F91" s="978"/>
      <c r="G91" s="978"/>
      <c r="H91" s="979"/>
      <c r="I91" s="980"/>
      <c r="J91" s="981"/>
      <c r="K91" s="981"/>
      <c r="L91" s="982"/>
      <c r="M91" s="983"/>
      <c r="N91" s="982"/>
      <c r="O91" s="984"/>
      <c r="P91" s="985"/>
      <c r="Q91" s="811"/>
      <c r="R91" s="812"/>
      <c r="S91" s="812"/>
    </row>
    <row r="92" spans="1:19" ht="14.25" thickTop="1"/>
    <row r="93" spans="1:19">
      <c r="F93" s="987" t="s">
        <v>8036</v>
      </c>
      <c r="G93" s="987"/>
      <c r="I93" s="798"/>
    </row>
    <row r="94" spans="1:19">
      <c r="F94" s="1564" t="s">
        <v>8078</v>
      </c>
      <c r="G94" s="1564" t="s">
        <v>8064</v>
      </c>
      <c r="H94" s="1336" t="s">
        <v>8077</v>
      </c>
      <c r="I94" s="1337">
        <v>2</v>
      </c>
    </row>
    <row r="95" spans="1:19">
      <c r="F95" s="1565"/>
      <c r="G95" s="1566"/>
      <c r="H95" s="1336" t="s">
        <v>8065</v>
      </c>
      <c r="I95" s="1337">
        <v>1</v>
      </c>
    </row>
    <row r="96" spans="1:19">
      <c r="F96" s="1566"/>
      <c r="G96" s="1567" t="s">
        <v>8047</v>
      </c>
      <c r="H96" s="1568"/>
      <c r="I96" s="1337">
        <v>0.5</v>
      </c>
    </row>
    <row r="97" spans="1:17">
      <c r="F97" s="1564" t="s">
        <v>8046</v>
      </c>
      <c r="G97" s="1564" t="s">
        <v>8064</v>
      </c>
      <c r="H97" s="1336" t="s">
        <v>8077</v>
      </c>
      <c r="I97" s="1337">
        <v>1.5</v>
      </c>
    </row>
    <row r="98" spans="1:17">
      <c r="F98" s="1565"/>
      <c r="G98" s="1566"/>
      <c r="H98" s="1336" t="s">
        <v>8065</v>
      </c>
      <c r="I98" s="1337">
        <v>1</v>
      </c>
    </row>
    <row r="99" spans="1:17">
      <c r="A99" s="812"/>
      <c r="B99" s="812"/>
      <c r="C99" s="812"/>
      <c r="D99" s="812"/>
      <c r="E99" s="812"/>
      <c r="F99" s="1566"/>
      <c r="G99" s="1567" t="s">
        <v>8047</v>
      </c>
      <c r="H99" s="1568"/>
      <c r="I99" s="1337">
        <v>0.5</v>
      </c>
      <c r="J99" s="812"/>
      <c r="K99" s="812"/>
      <c r="L99" s="812"/>
      <c r="M99" s="812"/>
      <c r="N99" s="812"/>
      <c r="O99" s="812"/>
      <c r="P99" s="812"/>
      <c r="Q99" s="812"/>
    </row>
  </sheetData>
  <autoFilter ref="A2:D9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16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69" t="s">
        <v>2216</v>
      </c>
      <c r="B2" s="1569"/>
      <c r="C2" s="1569"/>
      <c r="D2" s="1569"/>
      <c r="E2" s="1569"/>
      <c r="F2" s="1569"/>
      <c r="G2" s="1569"/>
      <c r="I2" s="1569" t="s">
        <v>1856</v>
      </c>
      <c r="J2" s="1569"/>
      <c r="K2" s="1569"/>
      <c r="L2" s="1569"/>
      <c r="M2" s="1569"/>
      <c r="N2" s="1569"/>
      <c r="O2" s="1327"/>
      <c r="P2" s="1327"/>
      <c r="R2" s="1569" t="s">
        <v>1857</v>
      </c>
      <c r="S2" s="1569"/>
      <c r="T2" s="1569"/>
      <c r="V2" s="1569" t="s">
        <v>1858</v>
      </c>
      <c r="W2" s="1569"/>
      <c r="X2" s="1569"/>
      <c r="Y2" s="1569"/>
      <c r="AA2" s="1327" t="s">
        <v>1859</v>
      </c>
      <c r="AC2" s="1569" t="s">
        <v>1860</v>
      </c>
      <c r="AD2" s="1569"/>
      <c r="AE2" s="1569"/>
      <c r="AF2" s="1569"/>
      <c r="AH2" s="1569" t="s">
        <v>1861</v>
      </c>
      <c r="AI2" s="1569"/>
      <c r="AJ2" s="1569"/>
      <c r="AK2" s="1569"/>
      <c r="AL2" s="1569"/>
      <c r="AN2" s="1569" t="s">
        <v>1787</v>
      </c>
      <c r="AO2" s="1569"/>
      <c r="AP2" s="1569"/>
      <c r="AR2" s="1569" t="s">
        <v>2555</v>
      </c>
      <c r="AS2" s="1569"/>
      <c r="AT2" s="1569"/>
      <c r="AV2" s="1569" t="s">
        <v>2556</v>
      </c>
      <c r="AW2" s="1569"/>
      <c r="AX2" s="1569"/>
    </row>
    <row r="3" spans="1:50" s="1" customFormat="1">
      <c r="A3" s="1327" t="s">
        <v>2557</v>
      </c>
      <c r="B3" s="5" t="s">
        <v>2558</v>
      </c>
      <c r="C3" s="1327" t="s">
        <v>2559</v>
      </c>
      <c r="D3" s="6" t="s">
        <v>2560</v>
      </c>
      <c r="E3" s="6" t="s">
        <v>2558</v>
      </c>
      <c r="F3" s="6" t="s">
        <v>2561</v>
      </c>
      <c r="G3" s="164" t="s">
        <v>2562</v>
      </c>
      <c r="I3" s="1327" t="s">
        <v>2557</v>
      </c>
      <c r="J3" s="1327" t="s">
        <v>2563</v>
      </c>
      <c r="K3" s="7" t="s">
        <v>2558</v>
      </c>
      <c r="L3" s="1327" t="s">
        <v>2559</v>
      </c>
      <c r="M3" s="1327" t="s">
        <v>2558</v>
      </c>
      <c r="N3" s="1327" t="s">
        <v>2561</v>
      </c>
      <c r="O3" s="1327" t="s">
        <v>2561</v>
      </c>
      <c r="P3" s="1327" t="s">
        <v>2561</v>
      </c>
      <c r="R3" s="7" t="s">
        <v>2558</v>
      </c>
      <c r="S3" s="1327" t="s">
        <v>2559</v>
      </c>
      <c r="T3" s="1327" t="s">
        <v>2558</v>
      </c>
      <c r="V3" s="1327" t="s">
        <v>2557</v>
      </c>
      <c r="W3" s="7" t="s">
        <v>2558</v>
      </c>
      <c r="X3" s="1327" t="s">
        <v>2559</v>
      </c>
      <c r="Y3" s="1327" t="s">
        <v>2558</v>
      </c>
      <c r="AA3" s="1327" t="s">
        <v>2558</v>
      </c>
      <c r="AC3" s="1327" t="s">
        <v>2557</v>
      </c>
      <c r="AD3" s="7" t="s">
        <v>2558</v>
      </c>
      <c r="AE3" s="1327" t="s">
        <v>2559</v>
      </c>
      <c r="AF3" s="1327" t="s">
        <v>2558</v>
      </c>
      <c r="AH3" s="1327" t="s">
        <v>2557</v>
      </c>
      <c r="AI3" s="7" t="s">
        <v>2558</v>
      </c>
      <c r="AJ3" s="1327" t="s">
        <v>2559</v>
      </c>
      <c r="AK3" s="1327" t="s">
        <v>2564</v>
      </c>
      <c r="AL3" s="1327" t="s">
        <v>2558</v>
      </c>
      <c r="AN3" s="7" t="s">
        <v>2558</v>
      </c>
      <c r="AO3" s="1327" t="s">
        <v>2559</v>
      </c>
      <c r="AP3" s="1327" t="s">
        <v>2558</v>
      </c>
      <c r="AR3" s="7" t="s">
        <v>2558</v>
      </c>
      <c r="AS3" s="1327" t="s">
        <v>2559</v>
      </c>
      <c r="AT3" s="1327" t="s">
        <v>2558</v>
      </c>
      <c r="AV3" s="7" t="s">
        <v>2558</v>
      </c>
      <c r="AW3" s="1327" t="s">
        <v>2559</v>
      </c>
      <c r="AX3" s="1327" t="s">
        <v>2558</v>
      </c>
    </row>
    <row r="4" spans="1:50">
      <c r="A4" s="595" t="s">
        <v>885</v>
      </c>
      <c r="B4" s="596"/>
      <c r="C4" s="597" t="s">
        <v>886</v>
      </c>
      <c r="D4" s="598">
        <f>B4</f>
        <v>0</v>
      </c>
      <c r="E4" s="598">
        <f t="shared" ref="E4:E49" si="0">B4</f>
        <v>0</v>
      </c>
      <c r="F4" s="598" t="s">
        <v>1368</v>
      </c>
      <c r="G4" s="599" t="s">
        <v>561</v>
      </c>
      <c r="I4" s="8" t="s">
        <v>551</v>
      </c>
      <c r="J4" s="9" t="s">
        <v>552</v>
      </c>
      <c r="K4" s="10" t="s">
        <v>553</v>
      </c>
      <c r="L4" s="9" t="s">
        <v>1314</v>
      </c>
      <c r="M4" s="8" t="str">
        <f>K4</f>
        <v>BA</v>
      </c>
      <c r="N4" s="8" t="s">
        <v>1598</v>
      </c>
      <c r="P4" s="8" t="s">
        <v>1561</v>
      </c>
      <c r="R4" s="10" t="s">
        <v>554</v>
      </c>
      <c r="S4" s="8">
        <v>2009</v>
      </c>
      <c r="T4" s="8" t="str">
        <f>R4</f>
        <v>A</v>
      </c>
      <c r="V4" s="8">
        <v>0</v>
      </c>
      <c r="W4" s="11" t="s">
        <v>2162</v>
      </c>
      <c r="X4" s="8" t="s">
        <v>2565</v>
      </c>
      <c r="Y4" s="8" t="str">
        <f>W4</f>
        <v>0</v>
      </c>
      <c r="AA4" s="8" t="s">
        <v>555</v>
      </c>
      <c r="AC4" s="8" t="s">
        <v>556</v>
      </c>
      <c r="AD4" s="10" t="s">
        <v>557</v>
      </c>
      <c r="AE4" s="9" t="s">
        <v>558</v>
      </c>
      <c r="AF4" s="8" t="str">
        <f>AD4</f>
        <v>BK</v>
      </c>
      <c r="AH4" s="8" t="s">
        <v>554</v>
      </c>
      <c r="AI4" s="10" t="s">
        <v>559</v>
      </c>
      <c r="AJ4" s="9" t="s">
        <v>560</v>
      </c>
      <c r="AK4" s="8">
        <v>1</v>
      </c>
      <c r="AL4" s="8" t="str">
        <f>AI4</f>
        <v>FRE</v>
      </c>
      <c r="AN4" s="10" t="s">
        <v>561</v>
      </c>
      <c r="AO4" s="8" t="s">
        <v>562</v>
      </c>
      <c r="AP4" s="8" t="str">
        <f>AN4</f>
        <v>B</v>
      </c>
      <c r="AR4" s="10" t="s">
        <v>563</v>
      </c>
      <c r="AS4" s="8" t="s">
        <v>564</v>
      </c>
      <c r="AT4" s="8" t="str">
        <f t="shared" ref="AT4:AT9" si="1">AR4</f>
        <v>M</v>
      </c>
      <c r="AV4" s="770" t="s">
        <v>565</v>
      </c>
      <c r="AW4" s="771" t="s">
        <v>566</v>
      </c>
      <c r="AX4" s="771" t="str">
        <f t="shared" ref="AX4:AX22" si="2">AV4</f>
        <v>CN</v>
      </c>
    </row>
    <row r="5" spans="1:50">
      <c r="A5" s="595" t="s">
        <v>867</v>
      </c>
      <c r="B5" s="596"/>
      <c r="C5" s="597" t="s">
        <v>868</v>
      </c>
      <c r="D5" s="598">
        <f>B5</f>
        <v>0</v>
      </c>
      <c r="E5" s="598">
        <f t="shared" si="0"/>
        <v>0</v>
      </c>
      <c r="F5" s="598" t="s">
        <v>1368</v>
      </c>
      <c r="G5" s="599" t="s">
        <v>561</v>
      </c>
      <c r="I5" s="8" t="s">
        <v>570</v>
      </c>
      <c r="J5" s="9" t="s">
        <v>571</v>
      </c>
      <c r="K5" s="10" t="s">
        <v>553</v>
      </c>
      <c r="L5" s="9" t="s">
        <v>1314</v>
      </c>
      <c r="M5" s="8" t="str">
        <f t="shared" ref="M5:M50" si="3">K5</f>
        <v>BA</v>
      </c>
      <c r="N5" s="8" t="s">
        <v>1598</v>
      </c>
      <c r="P5" s="8" t="s">
        <v>1561</v>
      </c>
      <c r="R5" s="10" t="s">
        <v>561</v>
      </c>
      <c r="S5" s="8">
        <v>2010</v>
      </c>
      <c r="T5" s="8" t="str">
        <f t="shared" ref="T5:T13" si="4">R5</f>
        <v>B</v>
      </c>
      <c r="V5" s="8">
        <v>1</v>
      </c>
      <c r="W5" s="10" t="s">
        <v>572</v>
      </c>
      <c r="X5" s="8" t="s">
        <v>1545</v>
      </c>
      <c r="Y5" s="8" t="str">
        <f t="shared" ref="Y5:Y13" si="5">W5</f>
        <v>0</v>
      </c>
      <c r="AA5" s="8" t="s">
        <v>573</v>
      </c>
      <c r="AC5" s="8" t="s">
        <v>574</v>
      </c>
      <c r="AD5" s="10"/>
      <c r="AE5" s="9" t="s">
        <v>575</v>
      </c>
      <c r="AF5" s="8">
        <f t="shared" ref="AF5:AF68" si="6">AD5</f>
        <v>0</v>
      </c>
      <c r="AH5" s="206"/>
      <c r="AI5" s="1149" t="s">
        <v>1899</v>
      </c>
      <c r="AJ5" s="207" t="s">
        <v>1899</v>
      </c>
      <c r="AK5" s="206">
        <v>1</v>
      </c>
      <c r="AL5" s="206" t="s">
        <v>1899</v>
      </c>
      <c r="AN5" s="10" t="s">
        <v>579</v>
      </c>
      <c r="AO5" s="8" t="s">
        <v>580</v>
      </c>
      <c r="AP5" s="8" t="str">
        <f>AN5</f>
        <v>C</v>
      </c>
      <c r="AR5" s="10" t="s">
        <v>581</v>
      </c>
      <c r="AS5" s="8" t="s">
        <v>582</v>
      </c>
      <c r="AT5" s="8" t="str">
        <f t="shared" si="1"/>
        <v>W</v>
      </c>
      <c r="AV5" s="770" t="s">
        <v>583</v>
      </c>
      <c r="AW5" s="771" t="s">
        <v>584</v>
      </c>
      <c r="AX5" s="771" t="str">
        <f t="shared" si="2"/>
        <v>JP</v>
      </c>
    </row>
    <row r="6" spans="1:50" ht="14.25" thickBot="1">
      <c r="A6" s="595" t="s">
        <v>783</v>
      </c>
      <c r="B6" s="596"/>
      <c r="C6" s="597" t="s">
        <v>879</v>
      </c>
      <c r="D6" s="598">
        <f>B6</f>
        <v>0</v>
      </c>
      <c r="E6" s="598">
        <f t="shared" si="0"/>
        <v>0</v>
      </c>
      <c r="F6" s="598" t="s">
        <v>1368</v>
      </c>
      <c r="G6" s="599" t="s">
        <v>561</v>
      </c>
      <c r="I6" s="8" t="s">
        <v>588</v>
      </c>
      <c r="J6" s="9" t="s">
        <v>589</v>
      </c>
      <c r="K6" s="10" t="s">
        <v>590</v>
      </c>
      <c r="L6" s="9" t="s">
        <v>1315</v>
      </c>
      <c r="M6" s="8" t="str">
        <f t="shared" si="3"/>
        <v>FL</v>
      </c>
      <c r="N6" s="8" t="s">
        <v>1598</v>
      </c>
      <c r="P6" s="8" t="s">
        <v>1561</v>
      </c>
      <c r="R6" s="10" t="s">
        <v>579</v>
      </c>
      <c r="S6" s="8">
        <v>2011</v>
      </c>
      <c r="T6" s="8" t="str">
        <f t="shared" si="4"/>
        <v>C</v>
      </c>
      <c r="V6" s="8">
        <v>2</v>
      </c>
      <c r="W6" s="10" t="s">
        <v>572</v>
      </c>
      <c r="X6" s="8" t="s">
        <v>1545</v>
      </c>
      <c r="Y6" s="8" t="str">
        <f t="shared" si="5"/>
        <v>0</v>
      </c>
      <c r="AA6" s="8" t="s">
        <v>591</v>
      </c>
      <c r="AC6" s="8" t="s">
        <v>592</v>
      </c>
      <c r="AD6" s="10"/>
      <c r="AE6" s="9" t="s">
        <v>593</v>
      </c>
      <c r="AF6" s="8">
        <f t="shared" si="6"/>
        <v>0</v>
      </c>
      <c r="AH6" s="8" t="s">
        <v>576</v>
      </c>
      <c r="AI6" s="10" t="s">
        <v>577</v>
      </c>
      <c r="AJ6" s="9" t="s">
        <v>578</v>
      </c>
      <c r="AK6" s="8">
        <v>1</v>
      </c>
      <c r="AL6" s="8" t="str">
        <f t="shared" ref="AL6:AL13" si="7">AI6</f>
        <v>OXS</v>
      </c>
      <c r="AN6" s="12" t="s">
        <v>563</v>
      </c>
      <c r="AO6" s="8" t="s">
        <v>596</v>
      </c>
      <c r="AP6" s="8" t="str">
        <f>AN6</f>
        <v>M</v>
      </c>
      <c r="AR6" s="10" t="s">
        <v>597</v>
      </c>
      <c r="AS6" s="8" t="s">
        <v>598</v>
      </c>
      <c r="AT6" s="8" t="str">
        <f t="shared" si="1"/>
        <v>U</v>
      </c>
      <c r="AV6" s="770" t="s">
        <v>599</v>
      </c>
      <c r="AW6" s="771" t="s">
        <v>600</v>
      </c>
      <c r="AX6" s="771" t="str">
        <f t="shared" si="2"/>
        <v>KR</v>
      </c>
    </row>
    <row r="7" spans="1:50" ht="14.25" thickBot="1">
      <c r="A7" s="595" t="s">
        <v>862</v>
      </c>
      <c r="B7" s="596"/>
      <c r="C7" s="597" t="s">
        <v>863</v>
      </c>
      <c r="D7" s="598">
        <f>B7</f>
        <v>0</v>
      </c>
      <c r="E7" s="598">
        <f t="shared" si="0"/>
        <v>0</v>
      </c>
      <c r="F7" s="598" t="s">
        <v>1368</v>
      </c>
      <c r="G7" s="599" t="s">
        <v>561</v>
      </c>
      <c r="I7" s="8" t="s">
        <v>604</v>
      </c>
      <c r="J7" s="9" t="s">
        <v>605</v>
      </c>
      <c r="K7" s="10" t="s">
        <v>590</v>
      </c>
      <c r="L7" s="9" t="s">
        <v>1315</v>
      </c>
      <c r="M7" s="8" t="str">
        <f t="shared" si="3"/>
        <v>FL</v>
      </c>
      <c r="N7" s="8" t="s">
        <v>1598</v>
      </c>
      <c r="P7" s="8" t="s">
        <v>1561</v>
      </c>
      <c r="R7" s="10" t="s">
        <v>606</v>
      </c>
      <c r="S7" s="8">
        <v>2012</v>
      </c>
      <c r="T7" s="8" t="str">
        <f t="shared" si="4"/>
        <v>D</v>
      </c>
      <c r="V7" s="8">
        <v>3</v>
      </c>
      <c r="W7" s="10" t="s">
        <v>572</v>
      </c>
      <c r="X7" s="8" t="s">
        <v>1545</v>
      </c>
      <c r="Y7" s="8" t="str">
        <f t="shared" si="5"/>
        <v>0</v>
      </c>
      <c r="AA7" s="8" t="s">
        <v>607</v>
      </c>
      <c r="AC7" s="8" t="s">
        <v>608</v>
      </c>
      <c r="AD7" s="10"/>
      <c r="AE7" s="9" t="s">
        <v>609</v>
      </c>
      <c r="AF7" s="8">
        <f t="shared" si="6"/>
        <v>0</v>
      </c>
      <c r="AI7" s="10" t="s">
        <v>594</v>
      </c>
      <c r="AJ7" s="9" t="s">
        <v>595</v>
      </c>
      <c r="AK7" s="8">
        <v>1</v>
      </c>
      <c r="AL7" s="8" t="str">
        <f t="shared" si="7"/>
        <v>OSS</v>
      </c>
      <c r="AR7" s="10" t="s">
        <v>611</v>
      </c>
      <c r="AS7" s="8" t="s">
        <v>612</v>
      </c>
      <c r="AT7" s="8" t="str">
        <f t="shared" si="1"/>
        <v>K</v>
      </c>
      <c r="AV7" s="772" t="s">
        <v>613</v>
      </c>
      <c r="AW7" s="771" t="s">
        <v>614</v>
      </c>
      <c r="AX7" s="771" t="str">
        <f t="shared" si="2"/>
        <v>US</v>
      </c>
    </row>
    <row r="8" spans="1:50">
      <c r="A8" s="595" t="s">
        <v>873</v>
      </c>
      <c r="B8" s="596"/>
      <c r="C8" s="597" t="s">
        <v>874</v>
      </c>
      <c r="D8" s="598">
        <f>B8</f>
        <v>0</v>
      </c>
      <c r="E8" s="598">
        <f t="shared" si="0"/>
        <v>0</v>
      </c>
      <c r="F8" s="598" t="s">
        <v>1368</v>
      </c>
      <c r="G8" s="599" t="s">
        <v>561</v>
      </c>
      <c r="I8" s="8" t="s">
        <v>618</v>
      </c>
      <c r="J8" s="9" t="s">
        <v>619</v>
      </c>
      <c r="K8" s="10" t="s">
        <v>620</v>
      </c>
      <c r="L8" s="9" t="s">
        <v>1316</v>
      </c>
      <c r="M8" s="8" t="str">
        <f t="shared" si="3"/>
        <v>FI</v>
      </c>
      <c r="N8" s="8" t="s">
        <v>1598</v>
      </c>
      <c r="P8" s="8" t="s">
        <v>1561</v>
      </c>
      <c r="R8" s="10" t="s">
        <v>621</v>
      </c>
      <c r="S8" s="8">
        <v>2013</v>
      </c>
      <c r="T8" s="8" t="str">
        <f t="shared" si="4"/>
        <v>E</v>
      </c>
      <c r="V8" s="8">
        <v>4</v>
      </c>
      <c r="W8" s="10" t="s">
        <v>572</v>
      </c>
      <c r="X8" s="8" t="s">
        <v>1545</v>
      </c>
      <c r="Y8" s="8" t="str">
        <f t="shared" si="5"/>
        <v>0</v>
      </c>
      <c r="AA8" s="8" t="s">
        <v>622</v>
      </c>
      <c r="AC8" s="8" t="s">
        <v>623</v>
      </c>
      <c r="AD8" s="10"/>
      <c r="AE8" s="9" t="s">
        <v>624</v>
      </c>
      <c r="AF8" s="8">
        <f t="shared" si="6"/>
        <v>0</v>
      </c>
      <c r="AI8" s="10" t="s">
        <v>610</v>
      </c>
      <c r="AJ8" s="9" t="s">
        <v>563</v>
      </c>
      <c r="AK8" s="8">
        <v>1</v>
      </c>
      <c r="AL8" s="8" t="str">
        <f t="shared" si="7"/>
        <v>OMM</v>
      </c>
      <c r="AR8" s="10" t="s">
        <v>576</v>
      </c>
      <c r="AS8" s="8" t="s">
        <v>627</v>
      </c>
      <c r="AT8" s="8" t="str">
        <f t="shared" si="1"/>
        <v>N</v>
      </c>
      <c r="AV8" s="771" t="s">
        <v>1900</v>
      </c>
      <c r="AW8" s="771" t="s">
        <v>1901</v>
      </c>
      <c r="AX8" s="771" t="str">
        <f t="shared" si="2"/>
        <v>IN</v>
      </c>
    </row>
    <row r="9" spans="1:50" ht="14.25" thickBot="1">
      <c r="A9" s="595" t="s">
        <v>918</v>
      </c>
      <c r="B9" s="596" t="s">
        <v>919</v>
      </c>
      <c r="C9" s="597" t="s">
        <v>920</v>
      </c>
      <c r="D9" s="598" t="s">
        <v>2217</v>
      </c>
      <c r="E9" s="598" t="str">
        <f t="shared" si="0"/>
        <v>KDO</v>
      </c>
      <c r="F9" s="598" t="s">
        <v>1368</v>
      </c>
      <c r="G9" s="599" t="s">
        <v>561</v>
      </c>
      <c r="I9" s="8" t="s">
        <v>631</v>
      </c>
      <c r="J9" s="9" t="s">
        <v>632</v>
      </c>
      <c r="K9" s="10" t="s">
        <v>620</v>
      </c>
      <c r="L9" s="9" t="s">
        <v>1316</v>
      </c>
      <c r="M9" s="8" t="str">
        <f t="shared" si="3"/>
        <v>FI</v>
      </c>
      <c r="N9" s="8" t="s">
        <v>1598</v>
      </c>
      <c r="P9" s="8" t="s">
        <v>1561</v>
      </c>
      <c r="R9" s="10" t="s">
        <v>633</v>
      </c>
      <c r="S9" s="8">
        <v>2014</v>
      </c>
      <c r="T9" s="8" t="str">
        <f t="shared" si="4"/>
        <v>F</v>
      </c>
      <c r="V9" s="8">
        <v>5</v>
      </c>
      <c r="W9" s="11" t="s">
        <v>1902</v>
      </c>
      <c r="X9" s="8" t="s">
        <v>1544</v>
      </c>
      <c r="Y9" s="8" t="str">
        <f t="shared" si="5"/>
        <v>3</v>
      </c>
      <c r="AA9" s="8" t="s">
        <v>634</v>
      </c>
      <c r="AC9" s="8" t="s">
        <v>635</v>
      </c>
      <c r="AD9" s="10"/>
      <c r="AE9" s="9" t="s">
        <v>636</v>
      </c>
      <c r="AF9" s="8">
        <f t="shared" si="6"/>
        <v>0</v>
      </c>
      <c r="AI9" s="10" t="s">
        <v>625</v>
      </c>
      <c r="AJ9" s="9" t="s">
        <v>626</v>
      </c>
      <c r="AK9" s="8">
        <v>1</v>
      </c>
      <c r="AL9" s="8" t="str">
        <f t="shared" si="7"/>
        <v>OLL</v>
      </c>
      <c r="AR9" s="12" t="s">
        <v>554</v>
      </c>
      <c r="AS9" s="8" t="s">
        <v>639</v>
      </c>
      <c r="AT9" s="8" t="str">
        <f t="shared" si="1"/>
        <v>A</v>
      </c>
      <c r="AV9" s="771" t="s">
        <v>2163</v>
      </c>
      <c r="AW9" s="771" t="s">
        <v>2164</v>
      </c>
      <c r="AX9" s="771" t="str">
        <f t="shared" si="2"/>
        <v>BG</v>
      </c>
    </row>
    <row r="10" spans="1:50">
      <c r="A10" s="595" t="s">
        <v>604</v>
      </c>
      <c r="B10" s="596" t="s">
        <v>897</v>
      </c>
      <c r="C10" s="597" t="s">
        <v>898</v>
      </c>
      <c r="D10" s="598" t="str">
        <f>B10</f>
        <v>ZCD</v>
      </c>
      <c r="E10" s="598" t="str">
        <f t="shared" si="0"/>
        <v>ZCD</v>
      </c>
      <c r="F10" s="598" t="s">
        <v>1368</v>
      </c>
      <c r="G10" s="599" t="s">
        <v>561</v>
      </c>
      <c r="I10" s="8" t="s">
        <v>643</v>
      </c>
      <c r="J10" s="9" t="s">
        <v>644</v>
      </c>
      <c r="K10" s="10" t="s">
        <v>620</v>
      </c>
      <c r="L10" s="9" t="s">
        <v>1316</v>
      </c>
      <c r="M10" s="8" t="str">
        <f t="shared" si="3"/>
        <v>FI</v>
      </c>
      <c r="N10" s="8" t="s">
        <v>1598</v>
      </c>
      <c r="P10" s="8" t="s">
        <v>1561</v>
      </c>
      <c r="R10" s="10" t="s">
        <v>645</v>
      </c>
      <c r="S10" s="8">
        <v>2015</v>
      </c>
      <c r="T10" s="8" t="str">
        <f t="shared" si="4"/>
        <v>G</v>
      </c>
      <c r="V10" s="8">
        <v>6</v>
      </c>
      <c r="W10" s="10" t="s">
        <v>646</v>
      </c>
      <c r="X10" s="8" t="s">
        <v>1544</v>
      </c>
      <c r="Y10" s="8" t="str">
        <f t="shared" si="5"/>
        <v>3</v>
      </c>
      <c r="AA10" s="8" t="s">
        <v>647</v>
      </c>
      <c r="AC10" s="8" t="s">
        <v>648</v>
      </c>
      <c r="AD10" s="10"/>
      <c r="AE10" s="9" t="s">
        <v>649</v>
      </c>
      <c r="AF10" s="8">
        <f t="shared" si="6"/>
        <v>0</v>
      </c>
      <c r="AI10" s="10" t="s">
        <v>637</v>
      </c>
      <c r="AJ10" s="9" t="s">
        <v>638</v>
      </c>
      <c r="AK10" s="8">
        <v>1</v>
      </c>
      <c r="AL10" s="8" t="str">
        <f t="shared" si="7"/>
        <v>OXL</v>
      </c>
      <c r="AV10" s="771" t="s">
        <v>2165</v>
      </c>
      <c r="AW10" s="771" t="s">
        <v>2166</v>
      </c>
      <c r="AX10" s="771" t="str">
        <f t="shared" si="2"/>
        <v>DE</v>
      </c>
    </row>
    <row r="11" spans="1:50">
      <c r="A11" s="595" t="s">
        <v>551</v>
      </c>
      <c r="B11" s="596" t="s">
        <v>891</v>
      </c>
      <c r="C11" s="597" t="s">
        <v>892</v>
      </c>
      <c r="D11" s="598" t="str">
        <f>B11</f>
        <v>ZCA</v>
      </c>
      <c r="E11" s="598" t="str">
        <f t="shared" si="0"/>
        <v>ZCA</v>
      </c>
      <c r="F11" s="598" t="s">
        <v>1368</v>
      </c>
      <c r="G11" s="599" t="s">
        <v>561</v>
      </c>
      <c r="I11" s="8" t="s">
        <v>656</v>
      </c>
      <c r="J11" s="9" t="s">
        <v>657</v>
      </c>
      <c r="K11" s="10" t="s">
        <v>658</v>
      </c>
      <c r="L11" s="9" t="s">
        <v>1317</v>
      </c>
      <c r="M11" s="8" t="str">
        <f t="shared" si="3"/>
        <v>WC</v>
      </c>
      <c r="N11" s="8" t="s">
        <v>1598</v>
      </c>
      <c r="P11" s="8" t="s">
        <v>1561</v>
      </c>
      <c r="R11" s="10" t="s">
        <v>659</v>
      </c>
      <c r="S11" s="8">
        <v>2016</v>
      </c>
      <c r="T11" s="8" t="str">
        <f t="shared" si="4"/>
        <v>H</v>
      </c>
      <c r="V11" s="8">
        <v>7</v>
      </c>
      <c r="W11" s="10" t="s">
        <v>646</v>
      </c>
      <c r="X11" s="8" t="s">
        <v>1544</v>
      </c>
      <c r="Y11" s="8" t="str">
        <f t="shared" si="5"/>
        <v>3</v>
      </c>
      <c r="AA11" s="8" t="s">
        <v>660</v>
      </c>
      <c r="AC11" s="8" t="s">
        <v>661</v>
      </c>
      <c r="AD11" s="10"/>
      <c r="AE11" s="9" t="s">
        <v>662</v>
      </c>
      <c r="AF11" s="8">
        <f t="shared" si="6"/>
        <v>0</v>
      </c>
      <c r="AH11" s="8" t="s">
        <v>650</v>
      </c>
      <c r="AI11" s="10" t="s">
        <v>651</v>
      </c>
      <c r="AJ11" s="9" t="s">
        <v>652</v>
      </c>
      <c r="AK11" s="8">
        <v>1</v>
      </c>
      <c r="AL11" s="8" t="str">
        <f t="shared" si="7"/>
        <v>OSM</v>
      </c>
      <c r="AV11" s="771" t="s">
        <v>2167</v>
      </c>
      <c r="AW11" s="771" t="s">
        <v>2566</v>
      </c>
      <c r="AX11" s="771" t="str">
        <f t="shared" si="2"/>
        <v>AT</v>
      </c>
    </row>
    <row r="12" spans="1:50">
      <c r="A12" s="595" t="s">
        <v>739</v>
      </c>
      <c r="B12" s="596" t="s">
        <v>951</v>
      </c>
      <c r="C12" s="597" t="s">
        <v>952</v>
      </c>
      <c r="D12" s="598" t="s">
        <v>2567</v>
      </c>
      <c r="E12" s="598" t="str">
        <f t="shared" si="0"/>
        <v>KHA</v>
      </c>
      <c r="F12" s="598" t="s">
        <v>1368</v>
      </c>
      <c r="G12" s="599" t="s">
        <v>561</v>
      </c>
      <c r="I12" s="8" t="s">
        <v>669</v>
      </c>
      <c r="J12" s="9" t="s">
        <v>670</v>
      </c>
      <c r="K12" s="10" t="s">
        <v>671</v>
      </c>
      <c r="L12" s="9" t="s">
        <v>670</v>
      </c>
      <c r="M12" s="8" t="str">
        <f t="shared" si="3"/>
        <v>TR</v>
      </c>
      <c r="N12" s="8" t="s">
        <v>2568</v>
      </c>
      <c r="P12" s="8" t="s">
        <v>2569</v>
      </c>
      <c r="R12" s="10" t="s">
        <v>672</v>
      </c>
      <c r="S12" s="8">
        <v>2017</v>
      </c>
      <c r="T12" s="8" t="str">
        <f t="shared" si="4"/>
        <v>I</v>
      </c>
      <c r="V12" s="8">
        <v>8</v>
      </c>
      <c r="W12" s="10" t="s">
        <v>646</v>
      </c>
      <c r="X12" s="8" t="s">
        <v>2570</v>
      </c>
      <c r="Y12" s="8" t="str">
        <f t="shared" si="5"/>
        <v>3</v>
      </c>
      <c r="AA12" s="8" t="s">
        <v>673</v>
      </c>
      <c r="AC12" s="8" t="s">
        <v>674</v>
      </c>
      <c r="AD12" s="10"/>
      <c r="AE12" s="9" t="s">
        <v>675</v>
      </c>
      <c r="AF12" s="8">
        <f t="shared" si="6"/>
        <v>0</v>
      </c>
      <c r="AH12" s="8" t="s">
        <v>663</v>
      </c>
      <c r="AI12" s="10" t="s">
        <v>664</v>
      </c>
      <c r="AJ12" s="9" t="s">
        <v>665</v>
      </c>
      <c r="AK12" s="8">
        <v>1</v>
      </c>
      <c r="AL12" s="8" t="str">
        <f t="shared" si="7"/>
        <v>OML</v>
      </c>
      <c r="AV12" s="771" t="s">
        <v>2571</v>
      </c>
      <c r="AW12" s="771" t="s">
        <v>2572</v>
      </c>
      <c r="AX12" s="771" t="str">
        <f t="shared" si="2"/>
        <v>BE</v>
      </c>
    </row>
    <row r="13" spans="1:50" ht="14.25" thickBot="1">
      <c r="A13" s="595" t="s">
        <v>904</v>
      </c>
      <c r="B13" s="596" t="s">
        <v>905</v>
      </c>
      <c r="C13" s="597" t="s">
        <v>906</v>
      </c>
      <c r="D13" s="598" t="s">
        <v>2567</v>
      </c>
      <c r="E13" s="598" t="str">
        <f t="shared" si="0"/>
        <v>KKI</v>
      </c>
      <c r="F13" s="598" t="s">
        <v>1368</v>
      </c>
      <c r="G13" s="599" t="s">
        <v>561</v>
      </c>
      <c r="I13" s="8" t="s">
        <v>682</v>
      </c>
      <c r="J13" s="9" t="s">
        <v>683</v>
      </c>
      <c r="K13" s="10" t="s">
        <v>671</v>
      </c>
      <c r="L13" s="9" t="s">
        <v>670</v>
      </c>
      <c r="M13" s="8" t="str">
        <f t="shared" si="3"/>
        <v>TR</v>
      </c>
      <c r="N13" s="8" t="s">
        <v>2568</v>
      </c>
      <c r="P13" s="8" t="s">
        <v>2569</v>
      </c>
      <c r="R13" s="12" t="s">
        <v>684</v>
      </c>
      <c r="S13" s="8">
        <v>2018</v>
      </c>
      <c r="T13" s="8" t="str">
        <f t="shared" si="4"/>
        <v>J</v>
      </c>
      <c r="V13" s="8">
        <v>9</v>
      </c>
      <c r="W13" s="12" t="s">
        <v>646</v>
      </c>
      <c r="X13" s="8" t="s">
        <v>2570</v>
      </c>
      <c r="Y13" s="8" t="str">
        <f t="shared" si="5"/>
        <v>3</v>
      </c>
      <c r="AA13" s="8" t="s">
        <v>685</v>
      </c>
      <c r="AC13" s="8" t="s">
        <v>686</v>
      </c>
      <c r="AD13" s="10" t="s">
        <v>687</v>
      </c>
      <c r="AE13" s="9" t="s">
        <v>688</v>
      </c>
      <c r="AF13" s="8" t="str">
        <f t="shared" si="6"/>
        <v>BU</v>
      </c>
      <c r="AH13" s="8" t="s">
        <v>676</v>
      </c>
      <c r="AI13" s="10" t="s">
        <v>677</v>
      </c>
      <c r="AJ13" s="9" t="s">
        <v>678</v>
      </c>
      <c r="AK13" s="8">
        <v>1</v>
      </c>
      <c r="AL13" s="8" t="str">
        <f t="shared" si="7"/>
        <v>LXL</v>
      </c>
      <c r="AV13" s="771" t="s">
        <v>2573</v>
      </c>
      <c r="AW13" s="771" t="s">
        <v>2574</v>
      </c>
      <c r="AX13" s="771" t="str">
        <f t="shared" si="2"/>
        <v>CH</v>
      </c>
    </row>
    <row r="14" spans="1:50">
      <c r="A14" s="595" t="s">
        <v>944</v>
      </c>
      <c r="B14" s="596" t="s">
        <v>945</v>
      </c>
      <c r="C14" s="597" t="s">
        <v>946</v>
      </c>
      <c r="D14" s="598" t="s">
        <v>2567</v>
      </c>
      <c r="E14" s="598" t="str">
        <f t="shared" si="0"/>
        <v>KLG</v>
      </c>
      <c r="F14" s="598" t="s">
        <v>1368</v>
      </c>
      <c r="G14" s="599" t="s">
        <v>561</v>
      </c>
      <c r="I14" s="8" t="s">
        <v>692</v>
      </c>
      <c r="J14" s="9" t="s">
        <v>693</v>
      </c>
      <c r="K14" s="10" t="s">
        <v>671</v>
      </c>
      <c r="L14" s="9" t="s">
        <v>670</v>
      </c>
      <c r="M14" s="8" t="str">
        <f t="shared" si="3"/>
        <v>TR</v>
      </c>
      <c r="N14" s="8" t="s">
        <v>2568</v>
      </c>
      <c r="P14" s="8" t="s">
        <v>2569</v>
      </c>
      <c r="AC14" s="8" t="s">
        <v>553</v>
      </c>
      <c r="AD14" s="10"/>
      <c r="AE14" s="9" t="s">
        <v>694</v>
      </c>
      <c r="AF14" s="8">
        <f t="shared" si="6"/>
        <v>0</v>
      </c>
      <c r="AI14" s="10"/>
      <c r="AV14" s="771" t="s">
        <v>2575</v>
      </c>
      <c r="AW14" s="771" t="s">
        <v>2576</v>
      </c>
      <c r="AX14" s="771" t="str">
        <f t="shared" si="2"/>
        <v>ES</v>
      </c>
    </row>
    <row r="15" spans="1:50">
      <c r="A15" s="595" t="s">
        <v>925</v>
      </c>
      <c r="B15" s="596" t="s">
        <v>926</v>
      </c>
      <c r="C15" s="597" t="s">
        <v>927</v>
      </c>
      <c r="D15" s="598" t="s">
        <v>2567</v>
      </c>
      <c r="E15" s="598" t="str">
        <f t="shared" si="0"/>
        <v>KLO</v>
      </c>
      <c r="F15" s="598" t="s">
        <v>1368</v>
      </c>
      <c r="G15" s="599" t="s">
        <v>561</v>
      </c>
      <c r="I15" s="8" t="s">
        <v>699</v>
      </c>
      <c r="J15" s="9" t="s">
        <v>700</v>
      </c>
      <c r="K15" s="10" t="s">
        <v>671</v>
      </c>
      <c r="L15" s="9" t="s">
        <v>670</v>
      </c>
      <c r="M15" s="8" t="str">
        <f t="shared" si="3"/>
        <v>TR</v>
      </c>
      <c r="N15" s="8" t="s">
        <v>2568</v>
      </c>
      <c r="P15" s="8" t="s">
        <v>2569</v>
      </c>
      <c r="AC15" s="8" t="s">
        <v>701</v>
      </c>
      <c r="AD15" s="10"/>
      <c r="AE15" s="9" t="s">
        <v>702</v>
      </c>
      <c r="AF15" s="8">
        <f t="shared" si="6"/>
        <v>0</v>
      </c>
      <c r="AH15" s="8" t="s">
        <v>621</v>
      </c>
      <c r="AI15" s="10">
        <v>700</v>
      </c>
      <c r="AJ15" s="9" t="s">
        <v>695</v>
      </c>
      <c r="AK15" s="8" t="s">
        <v>2577</v>
      </c>
      <c r="AL15" s="8">
        <f>AI15</f>
        <v>700</v>
      </c>
      <c r="AV15" s="771" t="s">
        <v>2578</v>
      </c>
      <c r="AW15" s="771" t="s">
        <v>2579</v>
      </c>
      <c r="AX15" s="771" t="str">
        <f t="shared" si="2"/>
        <v>FR</v>
      </c>
    </row>
    <row r="16" spans="1:50">
      <c r="A16" s="595" t="s">
        <v>723</v>
      </c>
      <c r="B16" s="596" t="s">
        <v>724</v>
      </c>
      <c r="C16" s="597" t="s">
        <v>725</v>
      </c>
      <c r="D16" s="598" t="s">
        <v>2580</v>
      </c>
      <c r="E16" s="598" t="str">
        <f t="shared" si="0"/>
        <v>NAN</v>
      </c>
      <c r="F16" s="598" t="s">
        <v>1368</v>
      </c>
      <c r="G16" s="599" t="s">
        <v>561</v>
      </c>
      <c r="I16" s="8" t="s">
        <v>707</v>
      </c>
      <c r="J16" s="9" t="s">
        <v>708</v>
      </c>
      <c r="K16" s="10" t="s">
        <v>709</v>
      </c>
      <c r="L16" s="9" t="s">
        <v>708</v>
      </c>
      <c r="M16" s="8" t="str">
        <f t="shared" si="3"/>
        <v>UM</v>
      </c>
      <c r="N16" s="8" t="s">
        <v>2568</v>
      </c>
      <c r="P16" s="8" t="s">
        <v>2569</v>
      </c>
      <c r="AC16" s="8" t="s">
        <v>710</v>
      </c>
      <c r="AD16" s="10" t="s">
        <v>711</v>
      </c>
      <c r="AE16" s="9" t="s">
        <v>712</v>
      </c>
      <c r="AF16" s="8" t="str">
        <f t="shared" si="6"/>
        <v>BG</v>
      </c>
      <c r="AH16" s="8" t="s">
        <v>633</v>
      </c>
      <c r="AI16" s="10">
        <v>718</v>
      </c>
      <c r="AJ16" s="9" t="s">
        <v>703</v>
      </c>
      <c r="AK16" s="8" t="s">
        <v>2577</v>
      </c>
      <c r="AL16" s="8">
        <f t="shared" ref="AL16:AL23" si="8">AI16</f>
        <v>718</v>
      </c>
      <c r="AV16" s="771" t="s">
        <v>2581</v>
      </c>
      <c r="AW16" s="771" t="s">
        <v>2582</v>
      </c>
      <c r="AX16" s="771" t="str">
        <f t="shared" si="2"/>
        <v>GR</v>
      </c>
    </row>
    <row r="17" spans="1:50">
      <c r="A17" s="600" t="s">
        <v>777</v>
      </c>
      <c r="B17" s="601" t="s">
        <v>778</v>
      </c>
      <c r="C17" s="602" t="s">
        <v>779</v>
      </c>
      <c r="D17" s="603" t="s">
        <v>2580</v>
      </c>
      <c r="E17" s="603" t="str">
        <f t="shared" si="0"/>
        <v>NAS</v>
      </c>
      <c r="F17" s="603" t="s">
        <v>1368</v>
      </c>
      <c r="G17" s="604" t="s">
        <v>561</v>
      </c>
      <c r="I17" s="8" t="s">
        <v>717</v>
      </c>
      <c r="J17" s="9" t="s">
        <v>718</v>
      </c>
      <c r="K17" s="10" t="s">
        <v>719</v>
      </c>
      <c r="L17" s="9" t="s">
        <v>1318</v>
      </c>
      <c r="M17" s="8" t="str">
        <f t="shared" si="3"/>
        <v>PE</v>
      </c>
      <c r="N17" s="8" t="s">
        <v>2568</v>
      </c>
      <c r="P17" s="8" t="s">
        <v>2569</v>
      </c>
      <c r="AC17" s="8" t="s">
        <v>720</v>
      </c>
      <c r="AD17" s="10"/>
      <c r="AE17" s="9" t="s">
        <v>721</v>
      </c>
      <c r="AF17" s="8">
        <f t="shared" si="6"/>
        <v>0</v>
      </c>
      <c r="AH17" s="8" t="s">
        <v>645</v>
      </c>
      <c r="AI17" s="10">
        <v>714</v>
      </c>
      <c r="AJ17" s="9" t="s">
        <v>713</v>
      </c>
      <c r="AK17" s="8" t="s">
        <v>2577</v>
      </c>
      <c r="AL17" s="8">
        <f t="shared" si="8"/>
        <v>714</v>
      </c>
      <c r="AV17" s="771" t="s">
        <v>2583</v>
      </c>
      <c r="AW17" s="771" t="s">
        <v>2584</v>
      </c>
      <c r="AX17" s="771" t="str">
        <f t="shared" si="2"/>
        <v>IT</v>
      </c>
    </row>
    <row r="18" spans="1:50">
      <c r="A18" s="595" t="s">
        <v>704</v>
      </c>
      <c r="B18" s="596" t="s">
        <v>705</v>
      </c>
      <c r="C18" s="597" t="s">
        <v>706</v>
      </c>
      <c r="D18" s="598" t="s">
        <v>2580</v>
      </c>
      <c r="E18" s="598" t="str">
        <f t="shared" si="0"/>
        <v>NAT</v>
      </c>
      <c r="F18" s="598" t="s">
        <v>1368</v>
      </c>
      <c r="G18" s="599" t="s">
        <v>561</v>
      </c>
      <c r="I18" s="8" t="s">
        <v>726</v>
      </c>
      <c r="J18" s="9" t="s">
        <v>727</v>
      </c>
      <c r="K18" s="10" t="s">
        <v>728</v>
      </c>
      <c r="L18" s="9" t="s">
        <v>727</v>
      </c>
      <c r="M18" s="8" t="str">
        <f t="shared" si="3"/>
        <v>MI</v>
      </c>
      <c r="N18" s="8" t="s">
        <v>2568</v>
      </c>
      <c r="P18" s="8" t="s">
        <v>2569</v>
      </c>
      <c r="AC18" s="8" t="s">
        <v>729</v>
      </c>
      <c r="AD18" s="10"/>
      <c r="AE18" s="9" t="s">
        <v>730</v>
      </c>
      <c r="AF18" s="8">
        <f t="shared" si="6"/>
        <v>0</v>
      </c>
      <c r="AH18" s="8" t="s">
        <v>659</v>
      </c>
      <c r="AI18" s="10">
        <v>738</v>
      </c>
      <c r="AJ18" s="9" t="s">
        <v>722</v>
      </c>
      <c r="AK18" s="8" t="s">
        <v>2577</v>
      </c>
      <c r="AL18" s="8">
        <f t="shared" si="8"/>
        <v>738</v>
      </c>
      <c r="AV18" s="771" t="s">
        <v>2585</v>
      </c>
      <c r="AW18" s="771" t="s">
        <v>2586</v>
      </c>
      <c r="AX18" s="771" t="str">
        <f t="shared" si="2"/>
        <v>PI</v>
      </c>
    </row>
    <row r="19" spans="1:50">
      <c r="A19" s="595" t="s">
        <v>846</v>
      </c>
      <c r="B19" s="596" t="s">
        <v>847</v>
      </c>
      <c r="C19" s="597" t="s">
        <v>848</v>
      </c>
      <c r="D19" s="598" t="s">
        <v>2580</v>
      </c>
      <c r="E19" s="598" t="str">
        <f t="shared" si="0"/>
        <v>NBL</v>
      </c>
      <c r="F19" s="598" t="s">
        <v>1368</v>
      </c>
      <c r="G19" s="599" t="s">
        <v>561</v>
      </c>
      <c r="I19" s="8" t="s">
        <v>735</v>
      </c>
      <c r="J19" s="9" t="s">
        <v>736</v>
      </c>
      <c r="K19" s="10" t="s">
        <v>737</v>
      </c>
      <c r="L19" s="9" t="s">
        <v>736</v>
      </c>
      <c r="M19" s="8" t="str">
        <f t="shared" si="3"/>
        <v>FE</v>
      </c>
      <c r="N19" s="8" t="s">
        <v>2568</v>
      </c>
      <c r="P19" s="8" t="s">
        <v>2569</v>
      </c>
      <c r="AC19" s="8" t="s">
        <v>738</v>
      </c>
      <c r="AD19" s="10" t="s">
        <v>739</v>
      </c>
      <c r="AE19" s="9" t="s">
        <v>740</v>
      </c>
      <c r="AF19" s="8" t="str">
        <f t="shared" si="6"/>
        <v>KH</v>
      </c>
      <c r="AH19" s="8" t="s">
        <v>672</v>
      </c>
      <c r="AI19" s="10">
        <v>712</v>
      </c>
      <c r="AJ19" s="9" t="s">
        <v>731</v>
      </c>
      <c r="AK19" s="8" t="s">
        <v>2577</v>
      </c>
      <c r="AL19" s="8">
        <f t="shared" si="8"/>
        <v>712</v>
      </c>
      <c r="AV19" s="771" t="s">
        <v>2587</v>
      </c>
      <c r="AW19" s="771" t="s">
        <v>2588</v>
      </c>
      <c r="AX19" s="771" t="str">
        <f t="shared" si="2"/>
        <v>PT</v>
      </c>
    </row>
    <row r="20" spans="1:50">
      <c r="A20" s="600" t="s">
        <v>585</v>
      </c>
      <c r="B20" s="601" t="s">
        <v>586</v>
      </c>
      <c r="C20" s="602" t="s">
        <v>587</v>
      </c>
      <c r="D20" s="603" t="s">
        <v>2580</v>
      </c>
      <c r="E20" s="603" t="str">
        <f t="shared" si="0"/>
        <v>NBR</v>
      </c>
      <c r="F20" s="603" t="s">
        <v>1368</v>
      </c>
      <c r="G20" s="604" t="s">
        <v>561</v>
      </c>
      <c r="I20" s="8" t="s">
        <v>746</v>
      </c>
      <c r="J20" s="9" t="s">
        <v>747</v>
      </c>
      <c r="K20" s="10" t="s">
        <v>748</v>
      </c>
      <c r="L20" s="9" t="s">
        <v>747</v>
      </c>
      <c r="M20" s="8" t="str">
        <f t="shared" si="3"/>
        <v>HU</v>
      </c>
      <c r="N20" s="8" t="s">
        <v>2568</v>
      </c>
      <c r="P20" s="8" t="s">
        <v>2569</v>
      </c>
      <c r="AC20" s="8" t="s">
        <v>749</v>
      </c>
      <c r="AD20" s="10"/>
      <c r="AE20" s="9" t="s">
        <v>750</v>
      </c>
      <c r="AF20" s="8">
        <f t="shared" si="6"/>
        <v>0</v>
      </c>
      <c r="AH20" s="8" t="s">
        <v>684</v>
      </c>
      <c r="AI20" s="10">
        <v>758</v>
      </c>
      <c r="AJ20" s="9" t="s">
        <v>741</v>
      </c>
      <c r="AK20" s="8" t="s">
        <v>2577</v>
      </c>
      <c r="AL20" s="8">
        <f t="shared" si="8"/>
        <v>758</v>
      </c>
      <c r="AV20" s="771" t="s">
        <v>2589</v>
      </c>
      <c r="AW20" s="771" t="s">
        <v>2590</v>
      </c>
      <c r="AX20" s="771" t="str">
        <f t="shared" si="2"/>
        <v>TW</v>
      </c>
    </row>
    <row r="21" spans="1:50">
      <c r="A21" s="595" t="s">
        <v>742</v>
      </c>
      <c r="B21" s="596" t="s">
        <v>744</v>
      </c>
      <c r="C21" s="597" t="s">
        <v>745</v>
      </c>
      <c r="D21" s="598" t="s">
        <v>2580</v>
      </c>
      <c r="E21" s="598" t="str">
        <f t="shared" si="0"/>
        <v>NBE</v>
      </c>
      <c r="F21" s="598" t="s">
        <v>1368</v>
      </c>
      <c r="G21" s="599" t="s">
        <v>561</v>
      </c>
      <c r="I21" s="8" t="s">
        <v>755</v>
      </c>
      <c r="J21" s="9" t="s">
        <v>756</v>
      </c>
      <c r="K21" s="10" t="s">
        <v>755</v>
      </c>
      <c r="L21" s="9" t="s">
        <v>756</v>
      </c>
      <c r="M21" s="8" t="str">
        <f t="shared" si="3"/>
        <v>CT</v>
      </c>
      <c r="N21" s="8" t="s">
        <v>2568</v>
      </c>
      <c r="P21" s="8" t="s">
        <v>2569</v>
      </c>
      <c r="AC21" s="8" t="s">
        <v>757</v>
      </c>
      <c r="AD21" s="10" t="s">
        <v>758</v>
      </c>
      <c r="AE21" s="9" t="s">
        <v>759</v>
      </c>
      <c r="AF21" s="8" t="str">
        <f t="shared" si="6"/>
        <v>BW</v>
      </c>
      <c r="AH21" s="8" t="s">
        <v>611</v>
      </c>
      <c r="AI21" s="10">
        <v>734</v>
      </c>
      <c r="AJ21" s="9" t="s">
        <v>751</v>
      </c>
      <c r="AK21" s="8" t="s">
        <v>2577</v>
      </c>
      <c r="AL21" s="8">
        <f t="shared" si="8"/>
        <v>734</v>
      </c>
      <c r="AV21" s="206" t="s">
        <v>2591</v>
      </c>
      <c r="AW21" s="206" t="s">
        <v>2592</v>
      </c>
      <c r="AX21" s="206" t="str">
        <f t="shared" si="2"/>
        <v>VT</v>
      </c>
    </row>
    <row r="22" spans="1:50">
      <c r="A22" s="595" t="s">
        <v>821</v>
      </c>
      <c r="B22" s="596" t="s">
        <v>822</v>
      </c>
      <c r="C22" s="597" t="s">
        <v>823</v>
      </c>
      <c r="D22" s="598" t="s">
        <v>2580</v>
      </c>
      <c r="E22" s="598" t="str">
        <f t="shared" si="0"/>
        <v>NCA</v>
      </c>
      <c r="F22" s="598" t="s">
        <v>1368</v>
      </c>
      <c r="G22" s="599" t="s">
        <v>561</v>
      </c>
      <c r="I22" s="8" t="s">
        <v>764</v>
      </c>
      <c r="J22" s="9" t="s">
        <v>765</v>
      </c>
      <c r="K22" s="10" t="s">
        <v>764</v>
      </c>
      <c r="L22" s="9" t="s">
        <v>765</v>
      </c>
      <c r="M22" s="8" t="str">
        <f t="shared" si="3"/>
        <v>CM</v>
      </c>
      <c r="N22" s="8" t="s">
        <v>2568</v>
      </c>
      <c r="P22" s="8" t="s">
        <v>2569</v>
      </c>
      <c r="AC22" s="8" t="s">
        <v>766</v>
      </c>
      <c r="AD22" s="10"/>
      <c r="AE22" s="9" t="s">
        <v>767</v>
      </c>
      <c r="AF22" s="8">
        <f t="shared" si="6"/>
        <v>0</v>
      </c>
      <c r="AH22" s="8" t="s">
        <v>626</v>
      </c>
      <c r="AI22" s="10">
        <v>778</v>
      </c>
      <c r="AJ22" s="9" t="s">
        <v>760</v>
      </c>
      <c r="AK22" s="8" t="s">
        <v>2577</v>
      </c>
      <c r="AL22" s="8">
        <f t="shared" si="8"/>
        <v>778</v>
      </c>
      <c r="AV22" s="206" t="s">
        <v>2593</v>
      </c>
      <c r="AW22" s="206" t="s">
        <v>2594</v>
      </c>
      <c r="AX22" s="206" t="str">
        <f t="shared" si="2"/>
        <v>CB</v>
      </c>
    </row>
    <row r="23" spans="1:50">
      <c r="A23" s="595" t="s">
        <v>628</v>
      </c>
      <c r="B23" s="596" t="s">
        <v>629</v>
      </c>
      <c r="C23" s="597" t="s">
        <v>630</v>
      </c>
      <c r="D23" s="598" t="s">
        <v>2580</v>
      </c>
      <c r="E23" s="598" t="str">
        <f t="shared" si="0"/>
        <v>NCU</v>
      </c>
      <c r="F23" s="598" t="s">
        <v>1368</v>
      </c>
      <c r="G23" s="599" t="s">
        <v>561</v>
      </c>
      <c r="I23" s="8" t="s">
        <v>772</v>
      </c>
      <c r="J23" s="9" t="s">
        <v>773</v>
      </c>
      <c r="K23" s="10" t="s">
        <v>774</v>
      </c>
      <c r="L23" s="9" t="s">
        <v>773</v>
      </c>
      <c r="M23" s="8" t="str">
        <f t="shared" si="3"/>
        <v>FA</v>
      </c>
      <c r="N23" s="8" t="s">
        <v>2568</v>
      </c>
      <c r="P23" s="8" t="s">
        <v>2569</v>
      </c>
      <c r="AC23" s="8" t="s">
        <v>775</v>
      </c>
      <c r="AD23" s="10"/>
      <c r="AE23" s="9" t="s">
        <v>776</v>
      </c>
      <c r="AF23" s="8">
        <f t="shared" si="6"/>
        <v>0</v>
      </c>
      <c r="AH23" s="8" t="s">
        <v>563</v>
      </c>
      <c r="AI23" s="10">
        <v>800</v>
      </c>
      <c r="AJ23" s="9" t="s">
        <v>768</v>
      </c>
      <c r="AK23" s="8" t="s">
        <v>2577</v>
      </c>
      <c r="AL23" s="8">
        <f t="shared" si="8"/>
        <v>800</v>
      </c>
    </row>
    <row r="24" spans="1:50">
      <c r="A24" s="595" t="s">
        <v>567</v>
      </c>
      <c r="B24" s="596" t="s">
        <v>568</v>
      </c>
      <c r="C24" s="597" t="s">
        <v>569</v>
      </c>
      <c r="D24" s="598" t="s">
        <v>2580</v>
      </c>
      <c r="E24" s="598" t="str">
        <f t="shared" si="0"/>
        <v>NDB</v>
      </c>
      <c r="F24" s="598" t="s">
        <v>1368</v>
      </c>
      <c r="G24" s="599" t="s">
        <v>561</v>
      </c>
      <c r="I24" s="8" t="s">
        <v>780</v>
      </c>
      <c r="J24" s="9" t="s">
        <v>781</v>
      </c>
      <c r="K24" s="10" t="s">
        <v>774</v>
      </c>
      <c r="L24" s="9" t="s">
        <v>773</v>
      </c>
      <c r="M24" s="8" t="str">
        <f t="shared" si="3"/>
        <v>FA</v>
      </c>
      <c r="N24" s="8" t="s">
        <v>2568</v>
      </c>
      <c r="P24" s="8" t="s">
        <v>2569</v>
      </c>
      <c r="AC24" s="8" t="s">
        <v>782</v>
      </c>
      <c r="AD24" s="10" t="s">
        <v>783</v>
      </c>
      <c r="AE24" s="9" t="s">
        <v>784</v>
      </c>
      <c r="AF24" s="8" t="str">
        <f t="shared" si="6"/>
        <v>BR</v>
      </c>
      <c r="AI24" s="10"/>
    </row>
    <row r="25" spans="1:50">
      <c r="A25" s="595" t="s">
        <v>829</v>
      </c>
      <c r="B25" s="596" t="s">
        <v>830</v>
      </c>
      <c r="C25" s="597" t="s">
        <v>831</v>
      </c>
      <c r="D25" s="598" t="s">
        <v>2580</v>
      </c>
      <c r="E25" s="598" t="str">
        <f t="shared" si="0"/>
        <v>NDE</v>
      </c>
      <c r="F25" s="598" t="s">
        <v>1368</v>
      </c>
      <c r="G25" s="599" t="s">
        <v>561</v>
      </c>
      <c r="I25" s="8" t="s">
        <v>789</v>
      </c>
      <c r="J25" s="9" t="s">
        <v>790</v>
      </c>
      <c r="K25" s="10" t="s">
        <v>774</v>
      </c>
      <c r="L25" s="9" t="s">
        <v>773</v>
      </c>
      <c r="M25" s="8" t="str">
        <f t="shared" si="3"/>
        <v>FA</v>
      </c>
      <c r="N25" s="8" t="s">
        <v>2568</v>
      </c>
      <c r="P25" s="8" t="s">
        <v>2569</v>
      </c>
      <c r="AC25" s="8" t="s">
        <v>551</v>
      </c>
      <c r="AD25" s="10"/>
      <c r="AE25" s="9" t="s">
        <v>791</v>
      </c>
      <c r="AF25" s="8">
        <f t="shared" si="6"/>
        <v>0</v>
      </c>
      <c r="AI25" s="10">
        <v>600</v>
      </c>
      <c r="AJ25" s="9" t="s">
        <v>785</v>
      </c>
      <c r="AK25" s="8" t="s">
        <v>2595</v>
      </c>
      <c r="AL25" s="8">
        <f t="shared" ref="AL25:AL32" si="9">AI25</f>
        <v>600</v>
      </c>
    </row>
    <row r="26" spans="1:50">
      <c r="A26" s="600" t="s">
        <v>732</v>
      </c>
      <c r="B26" s="601" t="s">
        <v>733</v>
      </c>
      <c r="C26" s="602" t="s">
        <v>734</v>
      </c>
      <c r="D26" s="603" t="s">
        <v>2580</v>
      </c>
      <c r="E26" s="603" t="str">
        <f t="shared" si="0"/>
        <v>NDO</v>
      </c>
      <c r="F26" s="603" t="s">
        <v>1368</v>
      </c>
      <c r="G26" s="604" t="s">
        <v>561</v>
      </c>
      <c r="I26" s="8" t="s">
        <v>796</v>
      </c>
      <c r="J26" s="9" t="s">
        <v>797</v>
      </c>
      <c r="K26" s="10" t="s">
        <v>774</v>
      </c>
      <c r="L26" s="9" t="s">
        <v>773</v>
      </c>
      <c r="M26" s="8" t="str">
        <f t="shared" si="3"/>
        <v>FA</v>
      </c>
      <c r="N26" s="8" t="s">
        <v>2568</v>
      </c>
      <c r="P26" s="8" t="s">
        <v>2569</v>
      </c>
      <c r="AC26" s="8" t="s">
        <v>656</v>
      </c>
      <c r="AD26" s="10"/>
      <c r="AE26" s="9" t="s">
        <v>798</v>
      </c>
      <c r="AF26" s="8">
        <f t="shared" si="6"/>
        <v>0</v>
      </c>
      <c r="AI26" s="10">
        <v>618</v>
      </c>
      <c r="AJ26" s="9" t="s">
        <v>792</v>
      </c>
      <c r="AK26" s="8" t="s">
        <v>2595</v>
      </c>
      <c r="AL26" s="8">
        <f t="shared" si="9"/>
        <v>618</v>
      </c>
    </row>
    <row r="27" spans="1:50">
      <c r="A27" s="600" t="s">
        <v>807</v>
      </c>
      <c r="B27" s="601" t="s">
        <v>808</v>
      </c>
      <c r="C27" s="602" t="s">
        <v>809</v>
      </c>
      <c r="D27" s="603" t="s">
        <v>2580</v>
      </c>
      <c r="E27" s="603" t="str">
        <f t="shared" si="0"/>
        <v>NGI</v>
      </c>
      <c r="F27" s="603" t="s">
        <v>1368</v>
      </c>
      <c r="G27" s="604" t="s">
        <v>561</v>
      </c>
      <c r="I27" s="8" t="s">
        <v>565</v>
      </c>
      <c r="J27" s="9" t="s">
        <v>803</v>
      </c>
      <c r="K27" s="10" t="s">
        <v>804</v>
      </c>
      <c r="L27" s="9" t="s">
        <v>1319</v>
      </c>
      <c r="M27" s="8" t="str">
        <f t="shared" si="3"/>
        <v>BE</v>
      </c>
      <c r="N27" s="8" t="s">
        <v>2568</v>
      </c>
      <c r="P27" s="8" t="s">
        <v>2569</v>
      </c>
      <c r="AC27" s="8" t="s">
        <v>588</v>
      </c>
      <c r="AD27" s="10" t="s">
        <v>796</v>
      </c>
      <c r="AE27" s="9" t="s">
        <v>805</v>
      </c>
      <c r="AF27" s="8" t="str">
        <f t="shared" si="6"/>
        <v>CH</v>
      </c>
      <c r="AI27" s="10">
        <v>614</v>
      </c>
      <c r="AJ27" s="9" t="s">
        <v>799</v>
      </c>
      <c r="AK27" s="8" t="s">
        <v>2595</v>
      </c>
      <c r="AL27" s="8">
        <f t="shared" si="9"/>
        <v>614</v>
      </c>
    </row>
    <row r="28" spans="1:50">
      <c r="A28" s="600" t="s">
        <v>666</v>
      </c>
      <c r="B28" s="601" t="s">
        <v>667</v>
      </c>
      <c r="C28" s="602" t="s">
        <v>668</v>
      </c>
      <c r="D28" s="603" t="s">
        <v>2580</v>
      </c>
      <c r="E28" s="603" t="str">
        <f t="shared" si="0"/>
        <v>NIN</v>
      </c>
      <c r="F28" s="603" t="s">
        <v>1368</v>
      </c>
      <c r="G28" s="604" t="s">
        <v>561</v>
      </c>
      <c r="I28" s="8" t="s">
        <v>810</v>
      </c>
      <c r="J28" s="9" t="s">
        <v>811</v>
      </c>
      <c r="K28" s="10" t="s">
        <v>804</v>
      </c>
      <c r="L28" s="9" t="s">
        <v>1319</v>
      </c>
      <c r="M28" s="8" t="str">
        <f t="shared" si="3"/>
        <v>BE</v>
      </c>
      <c r="N28" s="8" t="s">
        <v>2568</v>
      </c>
      <c r="P28" s="8" t="s">
        <v>2569</v>
      </c>
      <c r="AC28" s="8" t="s">
        <v>604</v>
      </c>
      <c r="AD28" s="10"/>
      <c r="AE28" s="9" t="s">
        <v>812</v>
      </c>
      <c r="AF28" s="8">
        <f t="shared" si="6"/>
        <v>0</v>
      </c>
      <c r="AH28" s="8" t="s">
        <v>659</v>
      </c>
      <c r="AI28" s="10">
        <v>638</v>
      </c>
      <c r="AJ28" s="9" t="s">
        <v>806</v>
      </c>
      <c r="AK28" s="8" t="s">
        <v>2595</v>
      </c>
      <c r="AL28" s="8">
        <f t="shared" si="9"/>
        <v>638</v>
      </c>
    </row>
    <row r="29" spans="1:50">
      <c r="A29" s="595" t="s">
        <v>814</v>
      </c>
      <c r="B29" s="596" t="s">
        <v>815</v>
      </c>
      <c r="C29" s="597" t="s">
        <v>816</v>
      </c>
      <c r="D29" s="598" t="s">
        <v>2580</v>
      </c>
      <c r="E29" s="598" t="str">
        <f t="shared" si="0"/>
        <v>NMR</v>
      </c>
      <c r="F29" s="598" t="s">
        <v>1368</v>
      </c>
      <c r="G29" s="599" t="s">
        <v>561</v>
      </c>
      <c r="I29" s="8" t="s">
        <v>817</v>
      </c>
      <c r="J29" s="9" t="s">
        <v>818</v>
      </c>
      <c r="K29" s="10" t="s">
        <v>804</v>
      </c>
      <c r="L29" s="9" t="s">
        <v>1319</v>
      </c>
      <c r="M29" s="8" t="str">
        <f t="shared" si="3"/>
        <v>BE</v>
      </c>
      <c r="N29" s="8" t="s">
        <v>2568</v>
      </c>
      <c r="P29" s="8" t="s">
        <v>2569</v>
      </c>
      <c r="AC29" s="8" t="s">
        <v>618</v>
      </c>
      <c r="AD29" s="10" t="s">
        <v>746</v>
      </c>
      <c r="AE29" s="9" t="s">
        <v>819</v>
      </c>
      <c r="AF29" s="8" t="str">
        <f t="shared" si="6"/>
        <v>CL</v>
      </c>
      <c r="AH29" s="8" t="s">
        <v>672</v>
      </c>
      <c r="AI29" s="10">
        <v>612</v>
      </c>
      <c r="AJ29" s="9" t="s">
        <v>813</v>
      </c>
      <c r="AK29" s="8" t="s">
        <v>2595</v>
      </c>
      <c r="AL29" s="8">
        <f t="shared" si="9"/>
        <v>612</v>
      </c>
    </row>
    <row r="30" spans="1:50">
      <c r="A30" s="595" t="s">
        <v>696</v>
      </c>
      <c r="B30" s="596" t="s">
        <v>697</v>
      </c>
      <c r="C30" s="597" t="s">
        <v>698</v>
      </c>
      <c r="D30" s="598" t="s">
        <v>2580</v>
      </c>
      <c r="E30" s="598" t="str">
        <f t="shared" si="0"/>
        <v>NMA</v>
      </c>
      <c r="F30" s="598" t="s">
        <v>1368</v>
      </c>
      <c r="G30" s="599" t="s">
        <v>561</v>
      </c>
      <c r="I30" s="8" t="s">
        <v>824</v>
      </c>
      <c r="J30" s="9" t="s">
        <v>825</v>
      </c>
      <c r="K30" s="10" t="s">
        <v>826</v>
      </c>
      <c r="L30" s="9" t="s">
        <v>1320</v>
      </c>
      <c r="M30" s="8" t="str">
        <f t="shared" si="3"/>
        <v>VB</v>
      </c>
      <c r="N30" s="8" t="s">
        <v>2568</v>
      </c>
      <c r="P30" s="8" t="s">
        <v>2569</v>
      </c>
      <c r="AC30" s="8" t="s">
        <v>669</v>
      </c>
      <c r="AD30" s="10"/>
      <c r="AE30" s="9" t="s">
        <v>827</v>
      </c>
      <c r="AF30" s="8">
        <f t="shared" si="6"/>
        <v>0</v>
      </c>
      <c r="AH30" s="8" t="s">
        <v>684</v>
      </c>
      <c r="AI30" s="10">
        <v>658</v>
      </c>
      <c r="AJ30" s="9" t="s">
        <v>820</v>
      </c>
      <c r="AK30" s="8" t="s">
        <v>2595</v>
      </c>
      <c r="AL30" s="8">
        <f t="shared" si="9"/>
        <v>658</v>
      </c>
    </row>
    <row r="31" spans="1:50">
      <c r="A31" s="595" t="s">
        <v>761</v>
      </c>
      <c r="B31" s="596" t="s">
        <v>762</v>
      </c>
      <c r="C31" s="597" t="s">
        <v>763</v>
      </c>
      <c r="D31" s="598" t="s">
        <v>2580</v>
      </c>
      <c r="E31" s="598" t="str">
        <f t="shared" si="0"/>
        <v>NME</v>
      </c>
      <c r="F31" s="598" t="s">
        <v>1368</v>
      </c>
      <c r="G31" s="599" t="s">
        <v>561</v>
      </c>
      <c r="I31" s="8" t="s">
        <v>832</v>
      </c>
      <c r="J31" s="9" t="s">
        <v>833</v>
      </c>
      <c r="K31" s="10" t="s">
        <v>834</v>
      </c>
      <c r="L31" s="9" t="s">
        <v>833</v>
      </c>
      <c r="M31" s="8" t="str">
        <f t="shared" si="3"/>
        <v>EB</v>
      </c>
      <c r="N31" s="8" t="s">
        <v>2568</v>
      </c>
      <c r="P31" s="8" t="s">
        <v>2569</v>
      </c>
      <c r="AC31" s="8" t="s">
        <v>835</v>
      </c>
      <c r="AD31" s="10" t="s">
        <v>836</v>
      </c>
      <c r="AE31" s="9" t="s">
        <v>837</v>
      </c>
      <c r="AF31" s="8" t="str">
        <f t="shared" si="6"/>
        <v>GY</v>
      </c>
      <c r="AH31" s="8" t="s">
        <v>611</v>
      </c>
      <c r="AI31" s="10">
        <v>634</v>
      </c>
      <c r="AJ31" s="9" t="s">
        <v>828</v>
      </c>
      <c r="AK31" s="8" t="s">
        <v>2595</v>
      </c>
      <c r="AL31" s="8">
        <f t="shared" si="9"/>
        <v>634</v>
      </c>
    </row>
    <row r="32" spans="1:50">
      <c r="A32" s="595" t="s">
        <v>853</v>
      </c>
      <c r="B32" s="596" t="s">
        <v>854</v>
      </c>
      <c r="C32" s="597" t="s">
        <v>855</v>
      </c>
      <c r="D32" s="598" t="s">
        <v>2580</v>
      </c>
      <c r="E32" s="598" t="str">
        <f t="shared" si="0"/>
        <v>NNA</v>
      </c>
      <c r="F32" s="598" t="s">
        <v>1368</v>
      </c>
      <c r="G32" s="599" t="s">
        <v>561</v>
      </c>
      <c r="J32" s="9" t="s">
        <v>842</v>
      </c>
      <c r="K32" s="10" t="s">
        <v>843</v>
      </c>
      <c r="L32" s="9" t="s">
        <v>842</v>
      </c>
      <c r="M32" s="8" t="str">
        <f t="shared" si="3"/>
        <v>ER</v>
      </c>
      <c r="N32" s="8" t="s">
        <v>2568</v>
      </c>
      <c r="P32" s="8" t="s">
        <v>2569</v>
      </c>
      <c r="AC32" s="8" t="s">
        <v>844</v>
      </c>
      <c r="AD32" s="10"/>
      <c r="AE32" s="9" t="s">
        <v>845</v>
      </c>
      <c r="AF32" s="8">
        <f t="shared" si="6"/>
        <v>0</v>
      </c>
      <c r="AH32" s="8" t="s">
        <v>606</v>
      </c>
      <c r="AI32" s="10">
        <v>678</v>
      </c>
      <c r="AJ32" s="9" t="s">
        <v>838</v>
      </c>
      <c r="AK32" s="8" t="s">
        <v>2595</v>
      </c>
      <c r="AL32" s="8">
        <f t="shared" si="9"/>
        <v>678</v>
      </c>
    </row>
    <row r="33" spans="1:38">
      <c r="A33" s="595" t="s">
        <v>601</v>
      </c>
      <c r="B33" s="596" t="s">
        <v>602</v>
      </c>
      <c r="C33" s="597" t="s">
        <v>603</v>
      </c>
      <c r="D33" s="598" t="s">
        <v>2580</v>
      </c>
      <c r="E33" s="598" t="str">
        <f t="shared" si="0"/>
        <v>NOR</v>
      </c>
      <c r="F33" s="598" t="s">
        <v>1368</v>
      </c>
      <c r="G33" s="599" t="s">
        <v>561</v>
      </c>
      <c r="J33" s="9" t="s">
        <v>849</v>
      </c>
      <c r="K33" s="10" t="s">
        <v>850</v>
      </c>
      <c r="L33" s="9" t="s">
        <v>849</v>
      </c>
      <c r="M33" s="8" t="str">
        <f t="shared" si="3"/>
        <v>TP</v>
      </c>
      <c r="N33" s="8" t="s">
        <v>2568</v>
      </c>
      <c r="P33" s="8" t="s">
        <v>2569</v>
      </c>
      <c r="AC33" s="8" t="s">
        <v>851</v>
      </c>
      <c r="AD33" s="10"/>
      <c r="AE33" s="9" t="s">
        <v>852</v>
      </c>
      <c r="AF33" s="8">
        <f t="shared" si="6"/>
        <v>0</v>
      </c>
      <c r="AI33" s="10"/>
    </row>
    <row r="34" spans="1:38">
      <c r="A34" s="595" t="s">
        <v>800</v>
      </c>
      <c r="B34" s="596" t="s">
        <v>801</v>
      </c>
      <c r="C34" s="597" t="s">
        <v>802</v>
      </c>
      <c r="D34" s="598" t="s">
        <v>2580</v>
      </c>
      <c r="E34" s="598" t="str">
        <f t="shared" si="0"/>
        <v>NPA</v>
      </c>
      <c r="F34" s="598" t="s">
        <v>1368</v>
      </c>
      <c r="G34" s="599" t="s">
        <v>561</v>
      </c>
      <c r="I34" s="8" t="s">
        <v>856</v>
      </c>
      <c r="J34" s="9" t="s">
        <v>857</v>
      </c>
      <c r="K34" s="10" t="s">
        <v>858</v>
      </c>
      <c r="L34" s="9" t="s">
        <v>859</v>
      </c>
      <c r="M34" s="8" t="str">
        <f t="shared" si="3"/>
        <v>MU</v>
      </c>
      <c r="N34" s="8" t="s">
        <v>2568</v>
      </c>
      <c r="O34" s="8" t="s">
        <v>2596</v>
      </c>
      <c r="P34" s="8" t="s">
        <v>2596</v>
      </c>
      <c r="AC34" s="8" t="s">
        <v>860</v>
      </c>
      <c r="AD34" s="10"/>
      <c r="AE34" s="9" t="s">
        <v>861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2597</v>
      </c>
      <c r="AL34" s="8">
        <f>AI34</f>
        <v>240</v>
      </c>
    </row>
    <row r="35" spans="1:38">
      <c r="A35" s="600" t="s">
        <v>786</v>
      </c>
      <c r="B35" s="601" t="s">
        <v>787</v>
      </c>
      <c r="C35" s="602" t="s">
        <v>788</v>
      </c>
      <c r="D35" s="603" t="s">
        <v>2580</v>
      </c>
      <c r="E35" s="603" t="str">
        <f t="shared" si="0"/>
        <v>NPH</v>
      </c>
      <c r="F35" s="603" t="s">
        <v>1368</v>
      </c>
      <c r="G35" s="604" t="s">
        <v>561</v>
      </c>
      <c r="I35" s="8" t="s">
        <v>834</v>
      </c>
      <c r="J35" s="9" t="s">
        <v>864</v>
      </c>
      <c r="K35" s="10" t="s">
        <v>858</v>
      </c>
      <c r="L35" s="9" t="s">
        <v>859</v>
      </c>
      <c r="M35" s="8" t="str">
        <f t="shared" si="3"/>
        <v>MU</v>
      </c>
      <c r="N35" s="8" t="s">
        <v>2568</v>
      </c>
      <c r="O35" s="8" t="s">
        <v>2596</v>
      </c>
      <c r="P35" s="8" t="s">
        <v>2596</v>
      </c>
      <c r="AC35" s="8" t="s">
        <v>865</v>
      </c>
      <c r="AD35" s="10"/>
      <c r="AE35" s="9" t="s">
        <v>866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2597</v>
      </c>
      <c r="AL35" s="8">
        <f>AI35</f>
        <v>250</v>
      </c>
    </row>
    <row r="36" spans="1:38">
      <c r="A36" s="600" t="s">
        <v>793</v>
      </c>
      <c r="B36" s="601" t="s">
        <v>794</v>
      </c>
      <c r="C36" s="602" t="s">
        <v>795</v>
      </c>
      <c r="D36" s="603" t="s">
        <v>2580</v>
      </c>
      <c r="E36" s="603" t="str">
        <f t="shared" si="0"/>
        <v>NPI</v>
      </c>
      <c r="F36" s="603" t="s">
        <v>1368</v>
      </c>
      <c r="G36" s="604" t="s">
        <v>561</v>
      </c>
      <c r="I36" s="8" t="s">
        <v>869</v>
      </c>
      <c r="J36" s="9" t="s">
        <v>870</v>
      </c>
      <c r="K36" s="10" t="s">
        <v>858</v>
      </c>
      <c r="L36" s="9" t="s">
        <v>859</v>
      </c>
      <c r="M36" s="8" t="str">
        <f t="shared" si="3"/>
        <v>MU</v>
      </c>
      <c r="N36" s="8" t="s">
        <v>2568</v>
      </c>
      <c r="O36" s="8" t="s">
        <v>2596</v>
      </c>
      <c r="P36" s="8" t="s">
        <v>2596</v>
      </c>
      <c r="AC36" s="8" t="s">
        <v>871</v>
      </c>
      <c r="AD36" s="10"/>
      <c r="AE36" s="9" t="s">
        <v>872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2597</v>
      </c>
      <c r="AL36" s="8">
        <f>AI36</f>
        <v>270</v>
      </c>
    </row>
    <row r="37" spans="1:38" ht="14.25" thickBot="1">
      <c r="A37" s="595" t="s">
        <v>839</v>
      </c>
      <c r="B37" s="596" t="s">
        <v>840</v>
      </c>
      <c r="C37" s="597" t="s">
        <v>841</v>
      </c>
      <c r="D37" s="598" t="s">
        <v>2218</v>
      </c>
      <c r="E37" s="598" t="str">
        <f t="shared" si="0"/>
        <v>NRA</v>
      </c>
      <c r="F37" s="598" t="s">
        <v>1368</v>
      </c>
      <c r="G37" s="599" t="s">
        <v>561</v>
      </c>
      <c r="J37" s="9" t="s">
        <v>875</v>
      </c>
      <c r="K37" s="10" t="s">
        <v>876</v>
      </c>
      <c r="L37" s="9" t="s">
        <v>875</v>
      </c>
      <c r="M37" s="8" t="str">
        <f t="shared" si="3"/>
        <v>WA</v>
      </c>
      <c r="N37" s="8" t="s">
        <v>1598</v>
      </c>
      <c r="O37" s="8" t="s">
        <v>1848</v>
      </c>
      <c r="P37" s="8" t="s">
        <v>1848</v>
      </c>
      <c r="AC37" s="8" t="s">
        <v>877</v>
      </c>
      <c r="AD37" s="10"/>
      <c r="AE37" s="9" t="s">
        <v>878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2168</v>
      </c>
      <c r="AL37" s="8">
        <f>AI37</f>
        <v>280</v>
      </c>
    </row>
    <row r="38" spans="1:38">
      <c r="A38" s="595" t="s">
        <v>653</v>
      </c>
      <c r="B38" s="596" t="s">
        <v>654</v>
      </c>
      <c r="C38" s="597" t="s">
        <v>655</v>
      </c>
      <c r="D38" s="598" t="s">
        <v>2218</v>
      </c>
      <c r="E38" s="598" t="str">
        <f t="shared" si="0"/>
        <v>NRD</v>
      </c>
      <c r="F38" s="598" t="s">
        <v>1368</v>
      </c>
      <c r="G38" s="599" t="s">
        <v>561</v>
      </c>
      <c r="I38" s="8" t="s">
        <v>880</v>
      </c>
      <c r="J38" s="9" t="s">
        <v>881</v>
      </c>
      <c r="K38" s="10" t="s">
        <v>880</v>
      </c>
      <c r="L38" s="9" t="s">
        <v>1321</v>
      </c>
      <c r="M38" s="8" t="str">
        <f t="shared" si="3"/>
        <v>ED</v>
      </c>
      <c r="N38" s="8" t="s">
        <v>1598</v>
      </c>
      <c r="O38" s="8" t="s">
        <v>1848</v>
      </c>
      <c r="P38" s="8" t="s">
        <v>1848</v>
      </c>
      <c r="AC38" s="8" t="s">
        <v>882</v>
      </c>
      <c r="AD38" s="10" t="s">
        <v>883</v>
      </c>
      <c r="AE38" s="9" t="s">
        <v>884</v>
      </c>
      <c r="AF38" s="8" t="str">
        <f t="shared" si="6"/>
        <v>MT</v>
      </c>
    </row>
    <row r="39" spans="1:38">
      <c r="A39" s="600" t="s">
        <v>615</v>
      </c>
      <c r="B39" s="601" t="s">
        <v>616</v>
      </c>
      <c r="C39" s="602" t="s">
        <v>617</v>
      </c>
      <c r="D39" s="603" t="s">
        <v>2218</v>
      </c>
      <c r="E39" s="603" t="str">
        <f t="shared" si="0"/>
        <v>NRE</v>
      </c>
      <c r="F39" s="603" t="s">
        <v>1368</v>
      </c>
      <c r="G39" s="604" t="s">
        <v>561</v>
      </c>
      <c r="I39" s="8" t="s">
        <v>774</v>
      </c>
      <c r="J39" s="9" t="s">
        <v>887</v>
      </c>
      <c r="K39" s="10" t="s">
        <v>588</v>
      </c>
      <c r="L39" s="9" t="s">
        <v>1322</v>
      </c>
      <c r="M39" s="8" t="str">
        <f t="shared" si="3"/>
        <v>CC</v>
      </c>
      <c r="N39" s="8" t="s">
        <v>1598</v>
      </c>
      <c r="O39" s="8" t="s">
        <v>1848</v>
      </c>
      <c r="P39" s="8" t="s">
        <v>1848</v>
      </c>
      <c r="AC39" s="8" t="s">
        <v>888</v>
      </c>
      <c r="AD39" s="10" t="s">
        <v>889</v>
      </c>
      <c r="AE39" s="9" t="s">
        <v>890</v>
      </c>
      <c r="AF39" s="8" t="str">
        <f t="shared" si="6"/>
        <v>GR</v>
      </c>
      <c r="AI39" s="206" t="s">
        <v>2169</v>
      </c>
      <c r="AJ39" s="207" t="s">
        <v>2170</v>
      </c>
      <c r="AK39" s="206" t="s">
        <v>2171</v>
      </c>
      <c r="AL39" s="207" t="s">
        <v>2170</v>
      </c>
    </row>
    <row r="40" spans="1:38">
      <c r="A40" s="595" t="s">
        <v>679</v>
      </c>
      <c r="B40" s="596" t="s">
        <v>680</v>
      </c>
      <c r="C40" s="597" t="s">
        <v>681</v>
      </c>
      <c r="D40" s="598" t="s">
        <v>2218</v>
      </c>
      <c r="E40" s="598" t="str">
        <f t="shared" si="0"/>
        <v>NRO</v>
      </c>
      <c r="F40" s="598" t="s">
        <v>1368</v>
      </c>
      <c r="G40" s="599" t="s">
        <v>561</v>
      </c>
      <c r="I40" s="8" t="s">
        <v>893</v>
      </c>
      <c r="J40" s="9" t="s">
        <v>894</v>
      </c>
      <c r="K40" s="10" t="s">
        <v>570</v>
      </c>
      <c r="L40" s="9" t="s">
        <v>1323</v>
      </c>
      <c r="M40" s="8" t="str">
        <f t="shared" si="3"/>
        <v>CS</v>
      </c>
      <c r="N40" s="8" t="s">
        <v>1598</v>
      </c>
      <c r="O40" s="8" t="s">
        <v>1848</v>
      </c>
      <c r="P40" s="8" t="s">
        <v>1848</v>
      </c>
      <c r="AC40" s="8" t="s">
        <v>895</v>
      </c>
      <c r="AD40" s="10"/>
      <c r="AE40" s="9" t="s">
        <v>896</v>
      </c>
      <c r="AF40" s="8">
        <f t="shared" si="6"/>
        <v>0</v>
      </c>
      <c r="AI40" s="206" t="s">
        <v>2172</v>
      </c>
      <c r="AJ40" s="207" t="s">
        <v>2173</v>
      </c>
      <c r="AK40" s="206" t="s">
        <v>2171</v>
      </c>
      <c r="AL40" s="207" t="s">
        <v>2173</v>
      </c>
    </row>
    <row r="41" spans="1:38">
      <c r="A41" s="595" t="s">
        <v>714</v>
      </c>
      <c r="B41" s="596" t="s">
        <v>715</v>
      </c>
      <c r="C41" s="597" t="s">
        <v>716</v>
      </c>
      <c r="D41" s="598" t="s">
        <v>2218</v>
      </c>
      <c r="E41" s="598" t="str">
        <f t="shared" si="0"/>
        <v>NRY</v>
      </c>
      <c r="F41" s="598" t="s">
        <v>1368</v>
      </c>
      <c r="G41" s="599" t="s">
        <v>561</v>
      </c>
      <c r="I41" s="8" t="s">
        <v>899</v>
      </c>
      <c r="J41" s="9" t="s">
        <v>900</v>
      </c>
      <c r="K41" s="10" t="s">
        <v>901</v>
      </c>
      <c r="L41" s="9" t="s">
        <v>1324</v>
      </c>
      <c r="M41" s="8" t="str">
        <f t="shared" si="3"/>
        <v>DC</v>
      </c>
      <c r="N41" s="8" t="s">
        <v>1598</v>
      </c>
      <c r="O41" s="8" t="s">
        <v>1848</v>
      </c>
      <c r="P41" s="8" t="s">
        <v>1848</v>
      </c>
      <c r="AC41" s="8" t="s">
        <v>902</v>
      </c>
      <c r="AD41" s="10"/>
      <c r="AE41" s="9" t="s">
        <v>903</v>
      </c>
      <c r="AF41" s="8">
        <f t="shared" si="6"/>
        <v>0</v>
      </c>
      <c r="AI41" s="206" t="s">
        <v>2174</v>
      </c>
      <c r="AJ41" s="207" t="s">
        <v>2175</v>
      </c>
      <c r="AK41" s="206" t="s">
        <v>2171</v>
      </c>
      <c r="AL41" s="207" t="s">
        <v>2175</v>
      </c>
    </row>
    <row r="42" spans="1:38">
      <c r="A42" s="595" t="s">
        <v>689</v>
      </c>
      <c r="B42" s="596" t="s">
        <v>690</v>
      </c>
      <c r="C42" s="597" t="s">
        <v>691</v>
      </c>
      <c r="D42" s="598" t="s">
        <v>2218</v>
      </c>
      <c r="E42" s="598" t="str">
        <f t="shared" si="0"/>
        <v>NTI</v>
      </c>
      <c r="F42" s="598" t="s">
        <v>1368</v>
      </c>
      <c r="G42" s="599" t="s">
        <v>561</v>
      </c>
      <c r="J42" s="9" t="s">
        <v>907</v>
      </c>
      <c r="K42" s="10" t="s">
        <v>585</v>
      </c>
      <c r="L42" s="9" t="s">
        <v>908</v>
      </c>
      <c r="M42" s="8" t="str">
        <f t="shared" si="3"/>
        <v>AC</v>
      </c>
      <c r="N42" s="8" t="s">
        <v>1598</v>
      </c>
      <c r="O42" s="8" t="s">
        <v>1848</v>
      </c>
      <c r="P42" s="8" t="s">
        <v>1848</v>
      </c>
      <c r="AC42" s="8" t="s">
        <v>909</v>
      </c>
      <c r="AD42" s="10"/>
      <c r="AE42" s="9" t="s">
        <v>910</v>
      </c>
      <c r="AF42" s="8">
        <f t="shared" si="6"/>
        <v>0</v>
      </c>
      <c r="AI42" s="206" t="s">
        <v>2176</v>
      </c>
      <c r="AJ42" s="207" t="s">
        <v>2176</v>
      </c>
      <c r="AK42" s="206" t="s">
        <v>2171</v>
      </c>
      <c r="AL42" s="207" t="s">
        <v>2176</v>
      </c>
    </row>
    <row r="43" spans="1:38">
      <c r="A43" s="595" t="s">
        <v>752</v>
      </c>
      <c r="B43" s="596" t="s">
        <v>753</v>
      </c>
      <c r="C43" s="597" t="s">
        <v>754</v>
      </c>
      <c r="D43" s="598" t="s">
        <v>2218</v>
      </c>
      <c r="E43" s="598" t="str">
        <f t="shared" si="0"/>
        <v>NTW</v>
      </c>
      <c r="F43" s="598" t="s">
        <v>1368</v>
      </c>
      <c r="G43" s="599" t="s">
        <v>561</v>
      </c>
      <c r="I43" s="8" t="s">
        <v>714</v>
      </c>
      <c r="J43" s="9" t="s">
        <v>914</v>
      </c>
      <c r="K43" s="10" t="s">
        <v>915</v>
      </c>
      <c r="L43" s="9" t="s">
        <v>2177</v>
      </c>
      <c r="M43" s="8" t="str">
        <f t="shared" si="3"/>
        <v>TS</v>
      </c>
      <c r="N43" s="8" t="s">
        <v>1562</v>
      </c>
      <c r="O43" s="8" t="s">
        <v>1562</v>
      </c>
      <c r="P43" s="8" t="s">
        <v>1562</v>
      </c>
      <c r="AC43" s="8" t="s">
        <v>916</v>
      </c>
      <c r="AD43" s="10"/>
      <c r="AE43" s="9" t="s">
        <v>917</v>
      </c>
      <c r="AF43" s="8">
        <f t="shared" si="6"/>
        <v>0</v>
      </c>
      <c r="AI43" s="206" t="s">
        <v>2598</v>
      </c>
      <c r="AJ43" s="207" t="s">
        <v>2598</v>
      </c>
      <c r="AK43" s="206" t="s">
        <v>2599</v>
      </c>
      <c r="AL43" s="207" t="s">
        <v>2598</v>
      </c>
    </row>
    <row r="44" spans="1:38">
      <c r="A44" s="600" t="s">
        <v>640</v>
      </c>
      <c r="B44" s="601" t="s">
        <v>641</v>
      </c>
      <c r="C44" s="602" t="s">
        <v>642</v>
      </c>
      <c r="D44" s="603" t="s">
        <v>2580</v>
      </c>
      <c r="E44" s="603" t="str">
        <f t="shared" si="0"/>
        <v>NWS</v>
      </c>
      <c r="F44" s="603" t="s">
        <v>1368</v>
      </c>
      <c r="G44" s="604" t="s">
        <v>561</v>
      </c>
      <c r="J44" s="9" t="s">
        <v>921</v>
      </c>
      <c r="K44" s="10" t="s">
        <v>922</v>
      </c>
      <c r="L44" s="9" t="s">
        <v>2600</v>
      </c>
      <c r="M44" s="8" t="str">
        <f t="shared" si="3"/>
        <v>TL</v>
      </c>
      <c r="N44" s="8" t="s">
        <v>2601</v>
      </c>
      <c r="O44" s="8" t="s">
        <v>2601</v>
      </c>
      <c r="P44" s="8" t="s">
        <v>2601</v>
      </c>
      <c r="AC44" s="8" t="s">
        <v>923</v>
      </c>
      <c r="AD44" s="10"/>
      <c r="AE44" s="9" t="s">
        <v>924</v>
      </c>
      <c r="AF44" s="8">
        <f t="shared" si="6"/>
        <v>0</v>
      </c>
    </row>
    <row r="45" spans="1:38">
      <c r="A45" s="600" t="s">
        <v>769</v>
      </c>
      <c r="B45" s="601" t="s">
        <v>770</v>
      </c>
      <c r="C45" s="602" t="s">
        <v>771</v>
      </c>
      <c r="D45" s="603" t="s">
        <v>2580</v>
      </c>
      <c r="E45" s="603" t="str">
        <f t="shared" si="0"/>
        <v>NYA</v>
      </c>
      <c r="F45" s="603" t="s">
        <v>1368</v>
      </c>
      <c r="G45" s="604" t="s">
        <v>561</v>
      </c>
      <c r="J45" s="9" t="s">
        <v>928</v>
      </c>
      <c r="K45" s="10" t="s">
        <v>929</v>
      </c>
      <c r="L45" s="9" t="s">
        <v>2602</v>
      </c>
      <c r="M45" s="8" t="str">
        <f t="shared" si="3"/>
        <v>TH</v>
      </c>
      <c r="N45" s="8" t="s">
        <v>2601</v>
      </c>
      <c r="O45" s="8" t="s">
        <v>2601</v>
      </c>
      <c r="P45" s="8" t="s">
        <v>2601</v>
      </c>
      <c r="AC45" s="8" t="s">
        <v>930</v>
      </c>
      <c r="AD45" s="10"/>
      <c r="AE45" s="9" t="s">
        <v>931</v>
      </c>
      <c r="AF45" s="8">
        <f t="shared" si="6"/>
        <v>0</v>
      </c>
    </row>
    <row r="46" spans="1:38">
      <c r="A46" s="595" t="s">
        <v>548</v>
      </c>
      <c r="B46" s="596" t="s">
        <v>549</v>
      </c>
      <c r="C46" s="597" t="s">
        <v>550</v>
      </c>
      <c r="D46" s="598" t="s">
        <v>2580</v>
      </c>
      <c r="E46" s="595" t="str">
        <f t="shared" si="0"/>
        <v>NEW</v>
      </c>
      <c r="F46" s="595" t="s">
        <v>2603</v>
      </c>
      <c r="G46" s="605" t="s">
        <v>2604</v>
      </c>
      <c r="K46" s="10" t="s">
        <v>935</v>
      </c>
      <c r="L46" s="9" t="s">
        <v>2605</v>
      </c>
      <c r="M46" s="8" t="str">
        <f t="shared" si="3"/>
        <v>HP</v>
      </c>
      <c r="N46" s="8" t="s">
        <v>2601</v>
      </c>
      <c r="O46" s="8" t="s">
        <v>2601</v>
      </c>
      <c r="P46" s="8" t="s">
        <v>2601</v>
      </c>
      <c r="AC46" s="8" t="s">
        <v>936</v>
      </c>
      <c r="AD46" s="10"/>
      <c r="AE46" s="9" t="s">
        <v>937</v>
      </c>
      <c r="AF46" s="8">
        <f t="shared" si="6"/>
        <v>0</v>
      </c>
    </row>
    <row r="47" spans="1:38">
      <c r="A47" s="595" t="s">
        <v>938</v>
      </c>
      <c r="B47" s="596" t="s">
        <v>939</v>
      </c>
      <c r="C47" s="597" t="s">
        <v>940</v>
      </c>
      <c r="D47" s="598" t="s">
        <v>2567</v>
      </c>
      <c r="E47" s="598" t="str">
        <f t="shared" si="0"/>
        <v>KNE</v>
      </c>
      <c r="F47" s="598" t="s">
        <v>1368</v>
      </c>
      <c r="G47" s="599" t="s">
        <v>561</v>
      </c>
      <c r="J47" s="9" t="s">
        <v>941</v>
      </c>
      <c r="K47" s="10" t="s">
        <v>583</v>
      </c>
      <c r="L47" s="9" t="s">
        <v>2606</v>
      </c>
      <c r="M47" s="8" t="str">
        <f t="shared" si="3"/>
        <v>JP</v>
      </c>
      <c r="N47" s="8" t="s">
        <v>2601</v>
      </c>
      <c r="O47" s="8" t="s">
        <v>2601</v>
      </c>
      <c r="P47" s="8" t="s">
        <v>2601</v>
      </c>
      <c r="AC47" s="8" t="s">
        <v>942</v>
      </c>
      <c r="AD47" s="10"/>
      <c r="AE47" s="9" t="s">
        <v>943</v>
      </c>
      <c r="AF47" s="8">
        <f t="shared" si="6"/>
        <v>0</v>
      </c>
    </row>
    <row r="48" spans="1:38">
      <c r="A48" s="595" t="s">
        <v>932</v>
      </c>
      <c r="B48" s="596" t="s">
        <v>933</v>
      </c>
      <c r="C48" s="597" t="s">
        <v>934</v>
      </c>
      <c r="D48" s="598" t="s">
        <v>2567</v>
      </c>
      <c r="E48" s="598" t="str">
        <f t="shared" si="0"/>
        <v>KSA</v>
      </c>
      <c r="F48" s="598" t="s">
        <v>1368</v>
      </c>
      <c r="G48" s="599" t="s">
        <v>561</v>
      </c>
      <c r="I48" s="8" t="s">
        <v>947</v>
      </c>
      <c r="J48" s="9" t="s">
        <v>948</v>
      </c>
      <c r="K48" s="10" t="s">
        <v>947</v>
      </c>
      <c r="L48" s="9" t="s">
        <v>948</v>
      </c>
      <c r="M48" s="8" t="str">
        <f t="shared" si="3"/>
        <v>FF</v>
      </c>
      <c r="N48" s="8" t="s">
        <v>2568</v>
      </c>
      <c r="O48" s="8" t="s">
        <v>2607</v>
      </c>
      <c r="P48" s="8" t="s">
        <v>2607</v>
      </c>
      <c r="AC48" s="8" t="s">
        <v>949</v>
      </c>
      <c r="AD48" s="10"/>
      <c r="AE48" s="9" t="s">
        <v>950</v>
      </c>
      <c r="AF48" s="8">
        <f t="shared" si="6"/>
        <v>0</v>
      </c>
    </row>
    <row r="49" spans="1:32" s="8" customFormat="1" ht="14.25" thickBot="1">
      <c r="A49" s="595" t="s">
        <v>911</v>
      </c>
      <c r="B49" s="596" t="s">
        <v>912</v>
      </c>
      <c r="C49" s="597" t="s">
        <v>913</v>
      </c>
      <c r="D49" s="598" t="s">
        <v>2567</v>
      </c>
      <c r="E49" s="598" t="str">
        <f t="shared" si="0"/>
        <v>KSK</v>
      </c>
      <c r="F49" s="598" t="s">
        <v>1368</v>
      </c>
      <c r="G49" s="599" t="s">
        <v>561</v>
      </c>
      <c r="I49" s="8" t="s">
        <v>953</v>
      </c>
      <c r="J49" s="9" t="s">
        <v>954</v>
      </c>
      <c r="K49" s="12" t="s">
        <v>953</v>
      </c>
      <c r="L49" s="9" t="s">
        <v>2608</v>
      </c>
      <c r="M49" s="8" t="str">
        <f t="shared" si="3"/>
        <v>BP</v>
      </c>
      <c r="N49" s="8" t="s">
        <v>2609</v>
      </c>
      <c r="O49" s="8" t="s">
        <v>2610</v>
      </c>
      <c r="P49" s="8" t="s">
        <v>2610</v>
      </c>
      <c r="AC49" s="8" t="s">
        <v>955</v>
      </c>
      <c r="AD49" s="10" t="s">
        <v>752</v>
      </c>
      <c r="AE49" s="9" t="s">
        <v>956</v>
      </c>
      <c r="AF49" s="8" t="str">
        <f t="shared" si="6"/>
        <v>AR</v>
      </c>
    </row>
    <row r="50" spans="1:32" s="8" customFormat="1">
      <c r="A50" s="600"/>
      <c r="B50" s="601" t="s">
        <v>2611</v>
      </c>
      <c r="C50" s="602" t="s">
        <v>2612</v>
      </c>
      <c r="D50" s="603" t="s">
        <v>2613</v>
      </c>
      <c r="E50" s="600" t="str">
        <f>B50</f>
        <v>BBC</v>
      </c>
      <c r="F50" s="603" t="s">
        <v>1368</v>
      </c>
      <c r="G50" s="604" t="s">
        <v>561</v>
      </c>
      <c r="J50" s="9"/>
      <c r="K50" s="8" t="s">
        <v>2614</v>
      </c>
      <c r="L50" s="9" t="s">
        <v>2615</v>
      </c>
      <c r="M50" s="8" t="str">
        <f t="shared" si="3"/>
        <v>JS</v>
      </c>
      <c r="N50" s="8" t="s">
        <v>2601</v>
      </c>
      <c r="O50" s="8" t="s">
        <v>2601</v>
      </c>
      <c r="P50" s="8" t="s">
        <v>2601</v>
      </c>
      <c r="AC50" s="8" t="s">
        <v>959</v>
      </c>
      <c r="AD50" s="10"/>
      <c r="AE50" s="9" t="s">
        <v>960</v>
      </c>
      <c r="AF50" s="8">
        <f t="shared" si="6"/>
        <v>0</v>
      </c>
    </row>
    <row r="51" spans="1:32" s="8" customFormat="1">
      <c r="A51" s="600"/>
      <c r="B51" s="601" t="s">
        <v>2616</v>
      </c>
      <c r="C51" s="602" t="s">
        <v>2617</v>
      </c>
      <c r="D51" s="603" t="s">
        <v>2613</v>
      </c>
      <c r="E51" s="603" t="str">
        <f>B51</f>
        <v>BCB</v>
      </c>
      <c r="F51" s="603" t="s">
        <v>1368</v>
      </c>
      <c r="G51" s="604" t="s">
        <v>561</v>
      </c>
      <c r="J51" s="9"/>
      <c r="K51" s="8" t="s">
        <v>2618</v>
      </c>
      <c r="L51" s="9" t="s">
        <v>2619</v>
      </c>
      <c r="M51" s="8" t="s">
        <v>2620</v>
      </c>
      <c r="N51" s="8" t="s">
        <v>2568</v>
      </c>
      <c r="O51" s="8" t="s">
        <v>2610</v>
      </c>
      <c r="P51" s="8" t="s">
        <v>2610</v>
      </c>
      <c r="AC51" s="8" t="s">
        <v>963</v>
      </c>
      <c r="AD51" s="10" t="s">
        <v>964</v>
      </c>
      <c r="AE51" s="9" t="s">
        <v>965</v>
      </c>
      <c r="AF51" s="8" t="str">
        <f t="shared" si="6"/>
        <v>NY</v>
      </c>
    </row>
    <row r="52" spans="1:32" s="8" customFormat="1">
      <c r="A52" s="606" t="s">
        <v>774</v>
      </c>
      <c r="B52" s="607" t="s">
        <v>957</v>
      </c>
      <c r="C52" s="608" t="s">
        <v>958</v>
      </c>
      <c r="D52" s="609" t="str">
        <f t="shared" ref="D52:D102" si="10">B52</f>
        <v>VOL</v>
      </c>
      <c r="E52" s="609" t="str">
        <f t="shared" ref="E52:E102" si="11">B52</f>
        <v>VOL</v>
      </c>
      <c r="F52" s="609" t="s">
        <v>1368</v>
      </c>
      <c r="G52" s="610" t="s">
        <v>561</v>
      </c>
      <c r="J52" s="9"/>
      <c r="K52" s="8" t="s">
        <v>2587</v>
      </c>
      <c r="L52" s="9" t="s">
        <v>2621</v>
      </c>
      <c r="M52" s="8" t="s">
        <v>2587</v>
      </c>
      <c r="N52" s="8" t="s">
        <v>2601</v>
      </c>
      <c r="O52" s="8" t="s">
        <v>2601</v>
      </c>
      <c r="P52" s="8" t="s">
        <v>2601</v>
      </c>
      <c r="AC52" s="8" t="s">
        <v>968</v>
      </c>
      <c r="AD52" s="10"/>
      <c r="AE52" s="9" t="s">
        <v>969</v>
      </c>
      <c r="AF52" s="8">
        <f t="shared" si="6"/>
        <v>0</v>
      </c>
    </row>
    <row r="53" spans="1:32" s="8" customFormat="1">
      <c r="A53" s="606" t="s">
        <v>893</v>
      </c>
      <c r="B53" s="607" t="s">
        <v>961</v>
      </c>
      <c r="C53" s="608" t="s">
        <v>962</v>
      </c>
      <c r="D53" s="609" t="str">
        <f t="shared" si="10"/>
        <v>BIL</v>
      </c>
      <c r="E53" s="609" t="str">
        <f t="shared" si="11"/>
        <v>BIL</v>
      </c>
      <c r="F53" s="609" t="s">
        <v>2622</v>
      </c>
      <c r="G53" s="610" t="s">
        <v>561</v>
      </c>
      <c r="J53" s="9"/>
      <c r="K53" s="206" t="s">
        <v>2623</v>
      </c>
      <c r="L53" s="207" t="s">
        <v>2624</v>
      </c>
      <c r="M53" s="206" t="s">
        <v>2623</v>
      </c>
      <c r="N53" s="8" t="s">
        <v>2601</v>
      </c>
      <c r="O53" s="8" t="s">
        <v>2601</v>
      </c>
      <c r="P53" s="8" t="s">
        <v>2601</v>
      </c>
      <c r="AC53" s="8" t="s">
        <v>973</v>
      </c>
      <c r="AD53" s="10" t="s">
        <v>974</v>
      </c>
      <c r="AE53" s="9" t="s">
        <v>975</v>
      </c>
      <c r="AF53" s="8" t="str">
        <f t="shared" si="6"/>
        <v>PP</v>
      </c>
    </row>
    <row r="54" spans="1:32" s="8" customFormat="1">
      <c r="A54" s="606" t="s">
        <v>899</v>
      </c>
      <c r="B54" s="607" t="s">
        <v>966</v>
      </c>
      <c r="C54" s="608" t="s">
        <v>967</v>
      </c>
      <c r="D54" s="609" t="str">
        <f t="shared" si="10"/>
        <v>QSV</v>
      </c>
      <c r="E54" s="609" t="str">
        <f t="shared" si="11"/>
        <v>QSV</v>
      </c>
      <c r="F54" s="609" t="s">
        <v>2622</v>
      </c>
      <c r="G54" s="610" t="s">
        <v>561</v>
      </c>
      <c r="J54" s="9"/>
      <c r="K54" s="206" t="s">
        <v>2625</v>
      </c>
      <c r="L54" s="207" t="s">
        <v>2626</v>
      </c>
      <c r="M54" s="206" t="s">
        <v>2625</v>
      </c>
      <c r="N54" s="8" t="s">
        <v>2609</v>
      </c>
      <c r="P54" s="8" t="s">
        <v>2627</v>
      </c>
      <c r="AC54" s="8" t="s">
        <v>978</v>
      </c>
      <c r="AD54" s="10"/>
      <c r="AE54" s="9" t="s">
        <v>979</v>
      </c>
      <c r="AF54" s="8">
        <f t="shared" si="6"/>
        <v>0</v>
      </c>
    </row>
    <row r="55" spans="1:32" s="8" customFormat="1">
      <c r="A55" s="606" t="s">
        <v>970</v>
      </c>
      <c r="B55" s="607" t="s">
        <v>971</v>
      </c>
      <c r="C55" s="608" t="s">
        <v>972</v>
      </c>
      <c r="D55" s="609" t="str">
        <f t="shared" si="10"/>
        <v>ROX</v>
      </c>
      <c r="E55" s="609" t="str">
        <f t="shared" si="11"/>
        <v>ROX</v>
      </c>
      <c r="F55" s="609" t="s">
        <v>2628</v>
      </c>
      <c r="G55" s="610" t="s">
        <v>561</v>
      </c>
      <c r="J55" s="9"/>
      <c r="K55" s="206" t="s">
        <v>2629</v>
      </c>
      <c r="L55" s="207" t="s">
        <v>2630</v>
      </c>
      <c r="M55" s="206" t="s">
        <v>2631</v>
      </c>
      <c r="N55" s="8" t="s">
        <v>2632</v>
      </c>
      <c r="O55" s="8" t="s">
        <v>2632</v>
      </c>
      <c r="P55" s="8" t="s">
        <v>2632</v>
      </c>
      <c r="AC55" s="8" t="s">
        <v>982</v>
      </c>
      <c r="AD55" s="10"/>
      <c r="AE55" s="9" t="s">
        <v>983</v>
      </c>
      <c r="AF55" s="8">
        <f t="shared" si="6"/>
        <v>0</v>
      </c>
    </row>
    <row r="56" spans="1:32" s="8" customFormat="1">
      <c r="A56" s="606" t="s">
        <v>737</v>
      </c>
      <c r="B56" s="607" t="s">
        <v>976</v>
      </c>
      <c r="C56" s="608" t="s">
        <v>977</v>
      </c>
      <c r="D56" s="609" t="str">
        <f t="shared" si="10"/>
        <v>GRA</v>
      </c>
      <c r="E56" s="609" t="str">
        <f t="shared" si="11"/>
        <v>GRA</v>
      </c>
      <c r="F56" s="609" t="s">
        <v>2633</v>
      </c>
      <c r="G56" s="610" t="s">
        <v>561</v>
      </c>
      <c r="J56" s="9"/>
      <c r="K56" s="206" t="s">
        <v>2634</v>
      </c>
      <c r="L56" s="207" t="s">
        <v>2635</v>
      </c>
      <c r="M56" s="206" t="s">
        <v>2634</v>
      </c>
      <c r="N56" s="8" t="s">
        <v>2632</v>
      </c>
      <c r="O56" s="8" t="s">
        <v>2632</v>
      </c>
      <c r="P56" s="8" t="s">
        <v>2632</v>
      </c>
      <c r="AC56" s="8" t="s">
        <v>987</v>
      </c>
      <c r="AD56" s="10"/>
      <c r="AE56" s="9" t="s">
        <v>988</v>
      </c>
      <c r="AF56" s="8">
        <f t="shared" si="6"/>
        <v>0</v>
      </c>
    </row>
    <row r="57" spans="1:32" s="8" customFormat="1">
      <c r="A57" s="611"/>
      <c r="B57" s="612" t="s">
        <v>2636</v>
      </c>
      <c r="C57" s="613" t="s">
        <v>2637</v>
      </c>
      <c r="D57" s="614" t="str">
        <f>B57</f>
        <v>GRL</v>
      </c>
      <c r="E57" s="614" t="str">
        <f>B57</f>
        <v>GRL</v>
      </c>
      <c r="F57" s="614" t="s">
        <v>2638</v>
      </c>
      <c r="G57" s="615" t="s">
        <v>561</v>
      </c>
      <c r="J57" s="9"/>
      <c r="K57" s="206" t="s">
        <v>2639</v>
      </c>
      <c r="L57" s="207" t="s">
        <v>2640</v>
      </c>
      <c r="M57" s="206" t="s">
        <v>2639</v>
      </c>
      <c r="N57" s="8" t="s">
        <v>2601</v>
      </c>
      <c r="O57" s="8" t="s">
        <v>2601</v>
      </c>
      <c r="P57" s="8" t="s">
        <v>2601</v>
      </c>
      <c r="AC57" s="8" t="s">
        <v>991</v>
      </c>
      <c r="AD57" s="10"/>
      <c r="AE57" s="9" t="s">
        <v>992</v>
      </c>
      <c r="AF57" s="8">
        <f t="shared" si="6"/>
        <v>0</v>
      </c>
    </row>
    <row r="58" spans="1:32" s="8" customFormat="1">
      <c r="A58" s="616"/>
      <c r="B58" s="617" t="s">
        <v>2641</v>
      </c>
      <c r="C58" s="618" t="s">
        <v>2642</v>
      </c>
      <c r="D58" s="619" t="str">
        <f>B58</f>
        <v>GRH</v>
      </c>
      <c r="E58" s="619" t="str">
        <f>B58</f>
        <v>GRH</v>
      </c>
      <c r="F58" s="619" t="s">
        <v>1369</v>
      </c>
      <c r="G58" s="620" t="s">
        <v>561</v>
      </c>
      <c r="J58" s="9"/>
      <c r="K58" s="206" t="s">
        <v>2643</v>
      </c>
      <c r="L58" s="207" t="s">
        <v>2644</v>
      </c>
      <c r="M58" s="206" t="s">
        <v>2643</v>
      </c>
      <c r="N58" s="8" t="s">
        <v>2601</v>
      </c>
      <c r="O58" s="8" t="s">
        <v>2601</v>
      </c>
      <c r="P58" s="8" t="s">
        <v>2601</v>
      </c>
      <c r="AC58" s="8" t="s">
        <v>995</v>
      </c>
      <c r="AD58" s="10"/>
      <c r="AE58" s="9" t="s">
        <v>996</v>
      </c>
      <c r="AF58" s="8">
        <f t="shared" si="6"/>
        <v>0</v>
      </c>
    </row>
    <row r="59" spans="1:32" s="8" customFormat="1">
      <c r="A59" s="606" t="s">
        <v>947</v>
      </c>
      <c r="B59" s="607" t="s">
        <v>980</v>
      </c>
      <c r="C59" s="608" t="s">
        <v>981</v>
      </c>
      <c r="D59" s="609" t="str">
        <f t="shared" si="10"/>
        <v>BUT</v>
      </c>
      <c r="E59" s="609" t="str">
        <f t="shared" si="11"/>
        <v>BUT</v>
      </c>
      <c r="F59" s="609" t="s">
        <v>2622</v>
      </c>
      <c r="G59" s="610" t="s">
        <v>561</v>
      </c>
      <c r="J59" s="9"/>
      <c r="K59" s="206" t="s">
        <v>2645</v>
      </c>
      <c r="L59" s="207" t="s">
        <v>2646</v>
      </c>
      <c r="M59" s="206" t="s">
        <v>2645</v>
      </c>
      <c r="N59" s="8" t="s">
        <v>2568</v>
      </c>
      <c r="O59" s="8" t="s">
        <v>2596</v>
      </c>
      <c r="P59" s="8" t="s">
        <v>2596</v>
      </c>
      <c r="AC59" s="8" t="s">
        <v>1000</v>
      </c>
      <c r="AD59" s="10"/>
      <c r="AE59" s="9" t="s">
        <v>1001</v>
      </c>
      <c r="AF59" s="8">
        <f t="shared" si="6"/>
        <v>0</v>
      </c>
    </row>
    <row r="60" spans="1:32" s="8" customFormat="1">
      <c r="A60" s="606" t="s">
        <v>984</v>
      </c>
      <c r="B60" s="607" t="s">
        <v>985</v>
      </c>
      <c r="C60" s="608" t="s">
        <v>986</v>
      </c>
      <c r="D60" s="609" t="str">
        <f t="shared" si="10"/>
        <v>ZZZ</v>
      </c>
      <c r="E60" s="609" t="str">
        <f t="shared" si="11"/>
        <v>ZZZ</v>
      </c>
      <c r="F60" s="609"/>
      <c r="G60" s="610" t="s">
        <v>561</v>
      </c>
      <c r="J60" s="9"/>
      <c r="K60" s="206" t="s">
        <v>2647</v>
      </c>
      <c r="L60" s="207" t="s">
        <v>2648</v>
      </c>
      <c r="M60" s="206" t="s">
        <v>2647</v>
      </c>
      <c r="N60" s="8" t="s">
        <v>2609</v>
      </c>
      <c r="O60" s="8" t="s">
        <v>2649</v>
      </c>
      <c r="P60" s="8" t="s">
        <v>2649</v>
      </c>
      <c r="AC60" s="8" t="s">
        <v>1004</v>
      </c>
      <c r="AD60" s="10"/>
      <c r="AE60" s="9" t="s">
        <v>1005</v>
      </c>
      <c r="AF60" s="8">
        <f t="shared" si="6"/>
        <v>0</v>
      </c>
    </row>
    <row r="61" spans="1:32" s="8" customFormat="1">
      <c r="A61" s="606" t="s">
        <v>989</v>
      </c>
      <c r="B61" s="607" t="s">
        <v>985</v>
      </c>
      <c r="C61" s="608" t="s">
        <v>990</v>
      </c>
      <c r="D61" s="609" t="str">
        <f t="shared" si="10"/>
        <v>ZZZ</v>
      </c>
      <c r="E61" s="609" t="str">
        <f t="shared" si="11"/>
        <v>ZZZ</v>
      </c>
      <c r="F61" s="609"/>
      <c r="G61" s="610" t="s">
        <v>561</v>
      </c>
      <c r="J61" s="9"/>
      <c r="K61" s="206" t="s">
        <v>2650</v>
      </c>
      <c r="L61" s="207" t="s">
        <v>2651</v>
      </c>
      <c r="M61" s="206" t="s">
        <v>2650</v>
      </c>
      <c r="N61" s="8" t="s">
        <v>2632</v>
      </c>
      <c r="O61" s="8" t="s">
        <v>2632</v>
      </c>
      <c r="P61" s="8" t="s">
        <v>2632</v>
      </c>
      <c r="AC61" s="8" t="s">
        <v>1008</v>
      </c>
      <c r="AD61" s="10"/>
      <c r="AE61" s="9" t="s">
        <v>1009</v>
      </c>
      <c r="AF61" s="8">
        <f t="shared" si="6"/>
        <v>0</v>
      </c>
    </row>
    <row r="62" spans="1:32" s="8" customFormat="1">
      <c r="A62" s="606" t="s">
        <v>620</v>
      </c>
      <c r="B62" s="607" t="s">
        <v>993</v>
      </c>
      <c r="C62" s="608" t="s">
        <v>994</v>
      </c>
      <c r="D62" s="609" t="str">
        <f t="shared" si="10"/>
        <v>STU</v>
      </c>
      <c r="E62" s="609" t="str">
        <f t="shared" si="11"/>
        <v>STU</v>
      </c>
      <c r="F62" s="609" t="s">
        <v>2628</v>
      </c>
      <c r="G62" s="610" t="s">
        <v>561</v>
      </c>
      <c r="J62" s="9"/>
      <c r="K62" s="206" t="s">
        <v>2652</v>
      </c>
      <c r="L62" s="207" t="s">
        <v>2653</v>
      </c>
      <c r="M62" s="206" t="s">
        <v>2652</v>
      </c>
      <c r="N62" s="8" t="s">
        <v>2609</v>
      </c>
      <c r="P62" s="8" t="s">
        <v>2627</v>
      </c>
      <c r="AC62" s="8" t="s">
        <v>1013</v>
      </c>
      <c r="AD62" s="10"/>
      <c r="AE62" s="9" t="s">
        <v>1014</v>
      </c>
      <c r="AF62" s="8">
        <f t="shared" si="6"/>
        <v>0</v>
      </c>
    </row>
    <row r="63" spans="1:32" s="8" customFormat="1">
      <c r="A63" s="606" t="s">
        <v>997</v>
      </c>
      <c r="B63" s="607" t="s">
        <v>998</v>
      </c>
      <c r="C63" s="608" t="s">
        <v>999</v>
      </c>
      <c r="D63" s="609" t="str">
        <f t="shared" si="10"/>
        <v>NIX</v>
      </c>
      <c r="E63" s="609" t="str">
        <f t="shared" si="11"/>
        <v>NIX</v>
      </c>
      <c r="F63" s="609" t="s">
        <v>2628</v>
      </c>
      <c r="G63" s="610" t="s">
        <v>561</v>
      </c>
      <c r="J63" s="9"/>
      <c r="K63" s="206" t="s">
        <v>2654</v>
      </c>
      <c r="L63" s="207" t="s">
        <v>2655</v>
      </c>
      <c r="M63" s="206" t="s">
        <v>2654</v>
      </c>
      <c r="N63" s="8" t="s">
        <v>2632</v>
      </c>
      <c r="O63" s="8" t="s">
        <v>2632</v>
      </c>
      <c r="P63" s="8" t="s">
        <v>2632</v>
      </c>
      <c r="AC63" s="8" t="s">
        <v>1018</v>
      </c>
      <c r="AD63" s="10" t="s">
        <v>1019</v>
      </c>
      <c r="AE63" s="9" t="s">
        <v>1020</v>
      </c>
      <c r="AF63" s="8" t="str">
        <f t="shared" si="6"/>
        <v>RE</v>
      </c>
    </row>
    <row r="64" spans="1:32" s="8" customFormat="1">
      <c r="A64" s="606" t="s">
        <v>1002</v>
      </c>
      <c r="B64" s="607" t="s">
        <v>985</v>
      </c>
      <c r="C64" s="608" t="s">
        <v>1003</v>
      </c>
      <c r="D64" s="609" t="str">
        <f t="shared" si="10"/>
        <v>ZZZ</v>
      </c>
      <c r="E64" s="609" t="str">
        <f t="shared" si="11"/>
        <v>ZZZ</v>
      </c>
      <c r="F64" s="609"/>
      <c r="G64" s="610" t="s">
        <v>561</v>
      </c>
      <c r="J64" s="9"/>
      <c r="L64" s="9"/>
      <c r="AC64" s="8" t="s">
        <v>1024</v>
      </c>
      <c r="AD64" s="10"/>
      <c r="AE64" s="9" t="s">
        <v>1025</v>
      </c>
      <c r="AF64" s="8">
        <f t="shared" si="6"/>
        <v>0</v>
      </c>
    </row>
    <row r="65" spans="1:32" s="8" customFormat="1">
      <c r="A65" s="606" t="s">
        <v>590</v>
      </c>
      <c r="B65" s="607" t="s">
        <v>1006</v>
      </c>
      <c r="C65" s="608" t="s">
        <v>1007</v>
      </c>
      <c r="D65" s="609" t="str">
        <f t="shared" si="10"/>
        <v>ANA</v>
      </c>
      <c r="E65" s="609" t="str">
        <f t="shared" si="11"/>
        <v>ANA</v>
      </c>
      <c r="F65" s="609" t="s">
        <v>2628</v>
      </c>
      <c r="G65" s="610" t="s">
        <v>561</v>
      </c>
      <c r="J65" s="9"/>
      <c r="L65" s="9"/>
      <c r="AC65" s="8" t="s">
        <v>1028</v>
      </c>
      <c r="AD65" s="10"/>
      <c r="AE65" s="9" t="s">
        <v>1029</v>
      </c>
      <c r="AF65" s="8">
        <f t="shared" si="6"/>
        <v>0</v>
      </c>
    </row>
    <row r="66" spans="1:32" s="8" customFormat="1">
      <c r="A66" s="606" t="s">
        <v>1010</v>
      </c>
      <c r="B66" s="607" t="s">
        <v>1011</v>
      </c>
      <c r="C66" s="608" t="s">
        <v>1012</v>
      </c>
      <c r="D66" s="609" t="str">
        <f t="shared" si="10"/>
        <v>ADA</v>
      </c>
      <c r="E66" s="609" t="str">
        <f t="shared" si="11"/>
        <v>ADA</v>
      </c>
      <c r="F66" s="609" t="s">
        <v>2628</v>
      </c>
      <c r="G66" s="610" t="s">
        <v>561</v>
      </c>
      <c r="J66" s="9"/>
      <c r="L66" s="9"/>
      <c r="AC66" s="8" t="s">
        <v>1032</v>
      </c>
      <c r="AD66" s="10" t="s">
        <v>1033</v>
      </c>
      <c r="AE66" s="9" t="s">
        <v>1034</v>
      </c>
      <c r="AF66" s="8" t="str">
        <f t="shared" si="6"/>
        <v>PK</v>
      </c>
    </row>
    <row r="67" spans="1:32" s="8" customFormat="1">
      <c r="A67" s="606" t="s">
        <v>1015</v>
      </c>
      <c r="B67" s="607" t="s">
        <v>1016</v>
      </c>
      <c r="C67" s="608" t="s">
        <v>1017</v>
      </c>
      <c r="D67" s="609" t="str">
        <f t="shared" si="10"/>
        <v>NKE</v>
      </c>
      <c r="E67" s="609" t="str">
        <f t="shared" si="11"/>
        <v>NKE</v>
      </c>
      <c r="F67" s="609"/>
      <c r="G67" s="610" t="s">
        <v>561</v>
      </c>
      <c r="J67" s="9"/>
      <c r="L67" s="9"/>
      <c r="AC67" s="8" t="s">
        <v>1037</v>
      </c>
      <c r="AD67" s="10"/>
      <c r="AE67" s="9" t="s">
        <v>1038</v>
      </c>
      <c r="AF67" s="8">
        <f t="shared" si="6"/>
        <v>0</v>
      </c>
    </row>
    <row r="68" spans="1:32" s="8" customFormat="1">
      <c r="A68" s="606" t="s">
        <v>1021</v>
      </c>
      <c r="B68" s="607" t="s">
        <v>1022</v>
      </c>
      <c r="C68" s="608" t="s">
        <v>1023</v>
      </c>
      <c r="D68" s="609" t="str">
        <f t="shared" si="10"/>
        <v>PUM</v>
      </c>
      <c r="E68" s="609" t="str">
        <f t="shared" si="11"/>
        <v>PUM</v>
      </c>
      <c r="F68" s="609"/>
      <c r="G68" s="610" t="s">
        <v>561</v>
      </c>
      <c r="J68" s="9"/>
      <c r="L68" s="9"/>
      <c r="AC68" s="8" t="s">
        <v>1041</v>
      </c>
      <c r="AD68" s="10"/>
      <c r="AE68" s="9" t="s">
        <v>1042</v>
      </c>
      <c r="AF68" s="8">
        <f t="shared" si="6"/>
        <v>0</v>
      </c>
    </row>
    <row r="69" spans="1:32" s="8" customFormat="1">
      <c r="A69" s="606" t="s">
        <v>1026</v>
      </c>
      <c r="B69" s="607" t="s">
        <v>985</v>
      </c>
      <c r="C69" s="608" t="s">
        <v>1027</v>
      </c>
      <c r="D69" s="609" t="str">
        <f t="shared" si="10"/>
        <v>ZZZ</v>
      </c>
      <c r="E69" s="609" t="str">
        <f t="shared" si="11"/>
        <v>ZZZ</v>
      </c>
      <c r="F69" s="609"/>
      <c r="G69" s="610" t="s">
        <v>561</v>
      </c>
      <c r="J69" s="9"/>
      <c r="L69" s="9"/>
      <c r="AC69" s="8" t="s">
        <v>1045</v>
      </c>
      <c r="AD69" s="10"/>
      <c r="AE69" s="9" t="s">
        <v>1046</v>
      </c>
      <c r="AF69" s="8">
        <f t="shared" ref="AF69:AF114" si="12">AD69</f>
        <v>0</v>
      </c>
    </row>
    <row r="70" spans="1:32" s="8" customFormat="1">
      <c r="A70" s="606" t="s">
        <v>1030</v>
      </c>
      <c r="B70" s="607" t="s">
        <v>985</v>
      </c>
      <c r="C70" s="608" t="s">
        <v>1031</v>
      </c>
      <c r="D70" s="609" t="str">
        <f t="shared" si="10"/>
        <v>ZZZ</v>
      </c>
      <c r="E70" s="609" t="str">
        <f t="shared" si="11"/>
        <v>ZZZ</v>
      </c>
      <c r="F70" s="609"/>
      <c r="G70" s="610" t="s">
        <v>561</v>
      </c>
      <c r="J70" s="9"/>
      <c r="L70" s="9"/>
      <c r="AC70" s="8" t="s">
        <v>1049</v>
      </c>
      <c r="AD70" s="10"/>
      <c r="AE70" s="9" t="s">
        <v>1050</v>
      </c>
      <c r="AF70" s="8">
        <f t="shared" si="12"/>
        <v>0</v>
      </c>
    </row>
    <row r="71" spans="1:32" s="8" customFormat="1">
      <c r="A71" s="606" t="s">
        <v>1035</v>
      </c>
      <c r="B71" s="607" t="s">
        <v>985</v>
      </c>
      <c r="C71" s="608" t="s">
        <v>1036</v>
      </c>
      <c r="D71" s="609" t="str">
        <f t="shared" si="10"/>
        <v>ZZZ</v>
      </c>
      <c r="E71" s="609" t="str">
        <f t="shared" si="11"/>
        <v>ZZZ</v>
      </c>
      <c r="F71" s="609"/>
      <c r="G71" s="610" t="s">
        <v>561</v>
      </c>
      <c r="J71" s="9"/>
      <c r="L71" s="9"/>
      <c r="AC71" s="8" t="s">
        <v>1054</v>
      </c>
      <c r="AD71" s="10"/>
      <c r="AE71" s="9" t="s">
        <v>1055</v>
      </c>
      <c r="AF71" s="8">
        <f t="shared" si="12"/>
        <v>0</v>
      </c>
    </row>
    <row r="72" spans="1:32" s="8" customFormat="1">
      <c r="A72" s="606" t="s">
        <v>1039</v>
      </c>
      <c r="B72" s="607" t="s">
        <v>985</v>
      </c>
      <c r="C72" s="608" t="s">
        <v>1040</v>
      </c>
      <c r="D72" s="609" t="str">
        <f t="shared" si="10"/>
        <v>ZZZ</v>
      </c>
      <c r="E72" s="609" t="str">
        <f t="shared" si="11"/>
        <v>ZZZ</v>
      </c>
      <c r="F72" s="609"/>
      <c r="G72" s="610" t="s">
        <v>561</v>
      </c>
      <c r="J72" s="9"/>
      <c r="L72" s="9"/>
      <c r="AC72" s="8" t="s">
        <v>1058</v>
      </c>
      <c r="AD72" s="10"/>
      <c r="AE72" s="9" t="s">
        <v>1059</v>
      </c>
      <c r="AF72" s="8">
        <f t="shared" si="12"/>
        <v>0</v>
      </c>
    </row>
    <row r="73" spans="1:32" s="8" customFormat="1">
      <c r="A73" s="606" t="s">
        <v>1043</v>
      </c>
      <c r="B73" s="607" t="s">
        <v>985</v>
      </c>
      <c r="C73" s="608" t="s">
        <v>1044</v>
      </c>
      <c r="D73" s="609" t="str">
        <f t="shared" si="10"/>
        <v>ZZZ</v>
      </c>
      <c r="E73" s="609" t="str">
        <f t="shared" si="11"/>
        <v>ZZZ</v>
      </c>
      <c r="F73" s="609"/>
      <c r="G73" s="610" t="s">
        <v>561</v>
      </c>
      <c r="J73" s="9"/>
      <c r="L73" s="9"/>
      <c r="AC73" s="8" t="s">
        <v>1063</v>
      </c>
      <c r="AD73" s="10"/>
      <c r="AE73" s="9" t="s">
        <v>1064</v>
      </c>
      <c r="AF73" s="8">
        <f t="shared" si="12"/>
        <v>0</v>
      </c>
    </row>
    <row r="74" spans="1:32" s="8" customFormat="1">
      <c r="A74" s="606" t="s">
        <v>1047</v>
      </c>
      <c r="B74" s="607" t="s">
        <v>985</v>
      </c>
      <c r="C74" s="608" t="s">
        <v>1048</v>
      </c>
      <c r="D74" s="609" t="str">
        <f t="shared" si="10"/>
        <v>ZZZ</v>
      </c>
      <c r="E74" s="609" t="str">
        <f t="shared" si="11"/>
        <v>ZZZ</v>
      </c>
      <c r="F74" s="609"/>
      <c r="G74" s="610" t="s">
        <v>561</v>
      </c>
      <c r="J74" s="9"/>
      <c r="L74" s="9"/>
      <c r="AC74" s="8" t="s">
        <v>1067</v>
      </c>
      <c r="AD74" s="10"/>
      <c r="AE74" s="9" t="s">
        <v>1068</v>
      </c>
      <c r="AF74" s="8">
        <f t="shared" si="12"/>
        <v>0</v>
      </c>
    </row>
    <row r="75" spans="1:32" s="8" customFormat="1">
      <c r="A75" s="606" t="s">
        <v>1051</v>
      </c>
      <c r="B75" s="607" t="s">
        <v>1052</v>
      </c>
      <c r="C75" s="608" t="s">
        <v>1053</v>
      </c>
      <c r="D75" s="609" t="str">
        <f t="shared" si="10"/>
        <v>DRA</v>
      </c>
      <c r="E75" s="609" t="str">
        <f t="shared" si="11"/>
        <v>DRA</v>
      </c>
      <c r="F75" s="609" t="s">
        <v>2622</v>
      </c>
      <c r="G75" s="610" t="s">
        <v>561</v>
      </c>
      <c r="J75" s="9"/>
      <c r="L75" s="9"/>
      <c r="AC75" s="8" t="s">
        <v>1071</v>
      </c>
      <c r="AD75" s="10" t="s">
        <v>1072</v>
      </c>
      <c r="AE75" s="9" t="s">
        <v>1073</v>
      </c>
      <c r="AF75" s="8" t="str">
        <f t="shared" si="12"/>
        <v>BL</v>
      </c>
    </row>
    <row r="76" spans="1:32" s="8" customFormat="1">
      <c r="A76" s="606" t="s">
        <v>1056</v>
      </c>
      <c r="B76" s="607" t="s">
        <v>1057</v>
      </c>
      <c r="C76" s="608" t="s">
        <v>1057</v>
      </c>
      <c r="D76" s="609" t="str">
        <f t="shared" si="10"/>
        <v>HUF</v>
      </c>
      <c r="E76" s="609" t="str">
        <f t="shared" si="11"/>
        <v>HUF</v>
      </c>
      <c r="F76" s="609" t="s">
        <v>2622</v>
      </c>
      <c r="G76" s="610" t="s">
        <v>561</v>
      </c>
      <c r="J76" s="9"/>
      <c r="L76" s="9"/>
      <c r="AC76" s="8" t="s">
        <v>1077</v>
      </c>
      <c r="AD76" s="10"/>
      <c r="AE76" s="9" t="s">
        <v>1078</v>
      </c>
      <c r="AF76" s="8">
        <f t="shared" si="12"/>
        <v>0</v>
      </c>
    </row>
    <row r="77" spans="1:32" s="8" customFormat="1">
      <c r="A77" s="606" t="s">
        <v>1060</v>
      </c>
      <c r="B77" s="607" t="s">
        <v>1061</v>
      </c>
      <c r="C77" s="608" t="s">
        <v>1062</v>
      </c>
      <c r="D77" s="609" t="str">
        <f t="shared" si="10"/>
        <v>HUN</v>
      </c>
      <c r="E77" s="609" t="str">
        <f t="shared" si="11"/>
        <v>HUN</v>
      </c>
      <c r="F77" s="609" t="s">
        <v>2622</v>
      </c>
      <c r="G77" s="610" t="s">
        <v>561</v>
      </c>
      <c r="J77" s="9"/>
      <c r="L77" s="9"/>
      <c r="AC77" s="8" t="s">
        <v>1081</v>
      </c>
      <c r="AD77" s="10"/>
      <c r="AE77" s="9" t="s">
        <v>1082</v>
      </c>
      <c r="AF77" s="8">
        <f t="shared" si="12"/>
        <v>0</v>
      </c>
    </row>
    <row r="78" spans="1:32" s="8" customFormat="1">
      <c r="A78" s="606" t="s">
        <v>1065</v>
      </c>
      <c r="B78" s="607" t="s">
        <v>985</v>
      </c>
      <c r="C78" s="608" t="s">
        <v>1066</v>
      </c>
      <c r="D78" s="609" t="str">
        <f t="shared" si="10"/>
        <v>ZZZ</v>
      </c>
      <c r="E78" s="609" t="str">
        <f t="shared" si="11"/>
        <v>ZZZ</v>
      </c>
      <c r="F78" s="609"/>
      <c r="G78" s="610" t="s">
        <v>561</v>
      </c>
      <c r="J78" s="9"/>
      <c r="L78" s="9"/>
      <c r="AC78" s="8" t="s">
        <v>1085</v>
      </c>
      <c r="AD78" s="10"/>
      <c r="AE78" s="9" t="s">
        <v>1086</v>
      </c>
      <c r="AF78" s="8">
        <f t="shared" si="12"/>
        <v>0</v>
      </c>
    </row>
    <row r="79" spans="1:32" s="8" customFormat="1">
      <c r="A79" s="606" t="s">
        <v>1069</v>
      </c>
      <c r="B79" s="607" t="s">
        <v>1070</v>
      </c>
      <c r="C79" s="608" t="s">
        <v>2656</v>
      </c>
      <c r="D79" s="609" t="str">
        <f t="shared" si="10"/>
        <v>GOO</v>
      </c>
      <c r="E79" s="609" t="str">
        <f t="shared" si="11"/>
        <v>GOO</v>
      </c>
      <c r="F79" s="609" t="s">
        <v>2633</v>
      </c>
      <c r="G79" s="610" t="s">
        <v>561</v>
      </c>
      <c r="J79" s="9"/>
      <c r="L79" s="9"/>
      <c r="AC79" s="8" t="s">
        <v>1089</v>
      </c>
      <c r="AD79" s="10"/>
      <c r="AE79" s="9" t="s">
        <v>1090</v>
      </c>
      <c r="AF79" s="8">
        <f t="shared" si="12"/>
        <v>0</v>
      </c>
    </row>
    <row r="80" spans="1:32" s="8" customFormat="1">
      <c r="A80" s="621"/>
      <c r="B80" s="612" t="s">
        <v>2657</v>
      </c>
      <c r="C80" s="622" t="s">
        <v>2658</v>
      </c>
      <c r="D80" s="614" t="str">
        <f>B80</f>
        <v>GOL</v>
      </c>
      <c r="E80" s="614" t="str">
        <f>B80</f>
        <v>GOL</v>
      </c>
      <c r="F80" s="614" t="s">
        <v>2222</v>
      </c>
      <c r="G80" s="615" t="s">
        <v>561</v>
      </c>
      <c r="J80" s="9"/>
      <c r="L80" s="9"/>
      <c r="AC80" s="8" t="s">
        <v>1092</v>
      </c>
      <c r="AD80" s="10"/>
      <c r="AE80" s="9" t="s">
        <v>1093</v>
      </c>
      <c r="AF80" s="8">
        <f t="shared" si="12"/>
        <v>0</v>
      </c>
    </row>
    <row r="81" spans="1:32" s="8" customFormat="1">
      <c r="A81" s="616"/>
      <c r="B81" s="617" t="s">
        <v>2223</v>
      </c>
      <c r="C81" s="618" t="s">
        <v>2224</v>
      </c>
      <c r="D81" s="619" t="str">
        <f>B81</f>
        <v>GOD</v>
      </c>
      <c r="E81" s="619" t="str">
        <f>B81</f>
        <v>GOD</v>
      </c>
      <c r="F81" s="619" t="s">
        <v>1369</v>
      </c>
      <c r="G81" s="620" t="s">
        <v>561</v>
      </c>
      <c r="J81" s="9"/>
      <c r="L81" s="9"/>
      <c r="AC81" s="8" t="s">
        <v>1095</v>
      </c>
      <c r="AD81" s="10"/>
      <c r="AE81" s="9" t="s">
        <v>1096</v>
      </c>
      <c r="AF81" s="8">
        <f t="shared" si="12"/>
        <v>0</v>
      </c>
    </row>
    <row r="82" spans="1:32" s="8" customFormat="1">
      <c r="A82" s="606" t="s">
        <v>1074</v>
      </c>
      <c r="B82" s="607" t="s">
        <v>1075</v>
      </c>
      <c r="C82" s="608" t="s">
        <v>1076</v>
      </c>
      <c r="D82" s="609" t="str">
        <f t="shared" si="10"/>
        <v>CRO</v>
      </c>
      <c r="E82" s="609" t="str">
        <f t="shared" si="11"/>
        <v>CRO</v>
      </c>
      <c r="F82" s="609" t="s">
        <v>2221</v>
      </c>
      <c r="G82" s="610" t="s">
        <v>561</v>
      </c>
      <c r="J82" s="9"/>
      <c r="L82" s="9"/>
      <c r="AC82" s="8" t="s">
        <v>1099</v>
      </c>
      <c r="AD82" s="10"/>
      <c r="AE82" s="9" t="s">
        <v>1100</v>
      </c>
      <c r="AF82" s="8">
        <f t="shared" si="12"/>
        <v>0</v>
      </c>
    </row>
    <row r="83" spans="1:32" s="8" customFormat="1">
      <c r="A83" s="606" t="s">
        <v>1079</v>
      </c>
      <c r="B83" s="607" t="s">
        <v>985</v>
      </c>
      <c r="C83" s="608" t="s">
        <v>1080</v>
      </c>
      <c r="D83" s="609" t="str">
        <f t="shared" si="10"/>
        <v>ZZZ</v>
      </c>
      <c r="E83" s="609" t="str">
        <f t="shared" si="11"/>
        <v>ZZZ</v>
      </c>
      <c r="F83" s="609"/>
      <c r="G83" s="610" t="s">
        <v>561</v>
      </c>
      <c r="J83" s="9"/>
      <c r="L83" s="9"/>
      <c r="AC83" s="8" t="s">
        <v>1103</v>
      </c>
      <c r="AD83" s="10"/>
      <c r="AE83" s="9" t="s">
        <v>1104</v>
      </c>
      <c r="AF83" s="8">
        <f t="shared" si="12"/>
        <v>0</v>
      </c>
    </row>
    <row r="84" spans="1:32" s="8" customFormat="1">
      <c r="A84" s="606" t="s">
        <v>1083</v>
      </c>
      <c r="B84" s="607" t="s">
        <v>985</v>
      </c>
      <c r="C84" s="608" t="s">
        <v>1084</v>
      </c>
      <c r="D84" s="609" t="str">
        <f t="shared" si="10"/>
        <v>ZZZ</v>
      </c>
      <c r="E84" s="609" t="str">
        <f t="shared" si="11"/>
        <v>ZZZ</v>
      </c>
      <c r="F84" s="609"/>
      <c r="G84" s="610" t="s">
        <v>561</v>
      </c>
      <c r="J84" s="9"/>
      <c r="L84" s="9"/>
      <c r="AC84" s="8" t="s">
        <v>1108</v>
      </c>
      <c r="AD84" s="10"/>
      <c r="AE84" s="9" t="s">
        <v>1109</v>
      </c>
      <c r="AF84" s="8">
        <f t="shared" si="12"/>
        <v>0</v>
      </c>
    </row>
    <row r="85" spans="1:32" s="8" customFormat="1">
      <c r="A85" s="606" t="s">
        <v>1087</v>
      </c>
      <c r="B85" s="607" t="s">
        <v>985</v>
      </c>
      <c r="C85" s="608" t="s">
        <v>1088</v>
      </c>
      <c r="D85" s="609" t="str">
        <f t="shared" si="10"/>
        <v>ZZZ</v>
      </c>
      <c r="E85" s="609" t="str">
        <f t="shared" si="11"/>
        <v>ZZZ</v>
      </c>
      <c r="F85" s="609"/>
      <c r="G85" s="610" t="s">
        <v>561</v>
      </c>
      <c r="J85" s="9"/>
      <c r="L85" s="9"/>
      <c r="AC85" s="8" t="s">
        <v>1112</v>
      </c>
      <c r="AD85" s="10" t="s">
        <v>1113</v>
      </c>
      <c r="AE85" s="9" t="s">
        <v>1114</v>
      </c>
      <c r="AF85" s="8" t="str">
        <f t="shared" si="12"/>
        <v>WH</v>
      </c>
    </row>
    <row r="86" spans="1:32" s="8" customFormat="1">
      <c r="A86" s="606" t="s">
        <v>949</v>
      </c>
      <c r="B86" s="607" t="s">
        <v>985</v>
      </c>
      <c r="C86" s="608" t="s">
        <v>1091</v>
      </c>
      <c r="D86" s="609" t="str">
        <f t="shared" si="10"/>
        <v>ZZZ</v>
      </c>
      <c r="E86" s="609" t="str">
        <f t="shared" si="11"/>
        <v>ZZZ</v>
      </c>
      <c r="F86" s="609"/>
      <c r="G86" s="610" t="s">
        <v>561</v>
      </c>
      <c r="J86" s="9"/>
      <c r="L86" s="9"/>
      <c r="AC86" s="8" t="s">
        <v>1117</v>
      </c>
      <c r="AD86" s="10" t="s">
        <v>1118</v>
      </c>
      <c r="AE86" s="9" t="s">
        <v>1119</v>
      </c>
      <c r="AF86" s="8" t="str">
        <f t="shared" si="12"/>
        <v>SL</v>
      </c>
    </row>
    <row r="87" spans="1:32" s="8" customFormat="1">
      <c r="A87" s="606" t="s">
        <v>955</v>
      </c>
      <c r="B87" s="607" t="s">
        <v>1094</v>
      </c>
      <c r="C87" s="608" t="s">
        <v>1815</v>
      </c>
      <c r="D87" s="609" t="str">
        <f t="shared" si="10"/>
        <v>TRU</v>
      </c>
      <c r="E87" s="609" t="str">
        <f t="shared" si="11"/>
        <v>TRU</v>
      </c>
      <c r="F87" s="609" t="s">
        <v>2225</v>
      </c>
      <c r="G87" s="610" t="s">
        <v>561</v>
      </c>
      <c r="J87" s="9"/>
      <c r="L87" s="9"/>
      <c r="AC87" s="8" t="s">
        <v>1122</v>
      </c>
      <c r="AD87" s="10"/>
      <c r="AE87" s="9" t="s">
        <v>1123</v>
      </c>
      <c r="AF87" s="8">
        <f t="shared" si="12"/>
        <v>0</v>
      </c>
    </row>
    <row r="88" spans="1:32" s="8" customFormat="1">
      <c r="A88" s="611"/>
      <c r="B88" s="612" t="s">
        <v>2226</v>
      </c>
      <c r="C88" s="613" t="s">
        <v>2227</v>
      </c>
      <c r="D88" s="614" t="str">
        <f t="shared" si="10"/>
        <v>TRL</v>
      </c>
      <c r="E88" s="614" t="str">
        <f t="shared" si="11"/>
        <v>TRL</v>
      </c>
      <c r="F88" s="614" t="s">
        <v>2225</v>
      </c>
      <c r="G88" s="615" t="s">
        <v>561</v>
      </c>
      <c r="J88" s="9"/>
      <c r="L88" s="9"/>
      <c r="AC88" s="8" t="s">
        <v>1126</v>
      </c>
      <c r="AD88" s="10" t="s">
        <v>1127</v>
      </c>
      <c r="AE88" s="9" t="s">
        <v>1128</v>
      </c>
      <c r="AF88" s="8" t="str">
        <f t="shared" si="12"/>
        <v>IV</v>
      </c>
    </row>
    <row r="89" spans="1:32" s="8" customFormat="1">
      <c r="A89" s="606" t="s">
        <v>959</v>
      </c>
      <c r="B89" s="607" t="s">
        <v>1097</v>
      </c>
      <c r="C89" s="608" t="s">
        <v>1098</v>
      </c>
      <c r="D89" s="609" t="str">
        <f t="shared" si="10"/>
        <v>DAK</v>
      </c>
      <c r="E89" s="609" t="str">
        <f t="shared" si="11"/>
        <v>DAK</v>
      </c>
      <c r="F89" s="609" t="s">
        <v>2221</v>
      </c>
      <c r="G89" s="610" t="s">
        <v>561</v>
      </c>
      <c r="J89" s="9"/>
      <c r="L89" s="9"/>
      <c r="AC89" s="8" t="s">
        <v>1132</v>
      </c>
      <c r="AD89" s="10"/>
      <c r="AE89" s="9" t="s">
        <v>1133</v>
      </c>
      <c r="AF89" s="8">
        <f t="shared" si="12"/>
        <v>0</v>
      </c>
    </row>
    <row r="90" spans="1:32" s="8" customFormat="1">
      <c r="A90" s="606" t="s">
        <v>1101</v>
      </c>
      <c r="B90" s="607" t="s">
        <v>985</v>
      </c>
      <c r="C90" s="608" t="s">
        <v>1102</v>
      </c>
      <c r="D90" s="609" t="str">
        <f t="shared" si="10"/>
        <v>ZZZ</v>
      </c>
      <c r="E90" s="609" t="str">
        <f t="shared" si="11"/>
        <v>ZZZ</v>
      </c>
      <c r="F90" s="609"/>
      <c r="G90" s="610" t="s">
        <v>561</v>
      </c>
      <c r="J90" s="9"/>
      <c r="L90" s="9"/>
      <c r="AC90" s="8" t="s">
        <v>1136</v>
      </c>
      <c r="AD90" s="10"/>
      <c r="AE90" s="9" t="s">
        <v>1137</v>
      </c>
      <c r="AF90" s="8">
        <f t="shared" si="12"/>
        <v>0</v>
      </c>
    </row>
    <row r="91" spans="1:32" s="8" customFormat="1">
      <c r="A91" s="606" t="s">
        <v>1105</v>
      </c>
      <c r="B91" s="607" t="s">
        <v>1106</v>
      </c>
      <c r="C91" s="608" t="s">
        <v>1107</v>
      </c>
      <c r="D91" s="609" t="str">
        <f t="shared" si="10"/>
        <v>EDH</v>
      </c>
      <c r="E91" s="609" t="str">
        <f t="shared" si="11"/>
        <v>EDH</v>
      </c>
      <c r="F91" s="609" t="s">
        <v>2225</v>
      </c>
      <c r="G91" s="610" t="s">
        <v>561</v>
      </c>
      <c r="J91" s="9"/>
      <c r="L91" s="9"/>
      <c r="AC91" s="8" t="s">
        <v>1140</v>
      </c>
      <c r="AD91" s="10" t="s">
        <v>1141</v>
      </c>
      <c r="AE91" s="9" t="s">
        <v>1142</v>
      </c>
      <c r="AF91" s="8" t="str">
        <f t="shared" si="12"/>
        <v>YE</v>
      </c>
    </row>
    <row r="92" spans="1:32" s="8" customFormat="1">
      <c r="A92" s="606" t="s">
        <v>1110</v>
      </c>
      <c r="B92" s="607" t="s">
        <v>985</v>
      </c>
      <c r="C92" s="608" t="s">
        <v>1111</v>
      </c>
      <c r="D92" s="609" t="str">
        <f t="shared" si="10"/>
        <v>ZZZ</v>
      </c>
      <c r="E92" s="609" t="str">
        <f t="shared" si="11"/>
        <v>ZZZ</v>
      </c>
      <c r="F92" s="609"/>
      <c r="G92" s="610" t="s">
        <v>561</v>
      </c>
      <c r="J92" s="9"/>
      <c r="L92" s="9"/>
      <c r="AC92" s="8" t="s">
        <v>1145</v>
      </c>
      <c r="AD92" s="10"/>
      <c r="AE92" s="9" t="s">
        <v>1146</v>
      </c>
      <c r="AF92" s="8">
        <f t="shared" si="12"/>
        <v>0</v>
      </c>
    </row>
    <row r="93" spans="1:32" s="8" customFormat="1">
      <c r="A93" s="606" t="s">
        <v>1115</v>
      </c>
      <c r="B93" s="607" t="s">
        <v>985</v>
      </c>
      <c r="C93" s="608" t="s">
        <v>1116</v>
      </c>
      <c r="D93" s="609" t="str">
        <f t="shared" si="10"/>
        <v>ZZZ</v>
      </c>
      <c r="E93" s="609" t="str">
        <f t="shared" si="11"/>
        <v>ZZZ</v>
      </c>
      <c r="F93" s="609"/>
      <c r="G93" s="610" t="s">
        <v>561</v>
      </c>
      <c r="J93" s="9"/>
      <c r="L93" s="9"/>
      <c r="AC93" s="8" t="s">
        <v>1149</v>
      </c>
      <c r="AD93" s="10" t="s">
        <v>1101</v>
      </c>
      <c r="AE93" s="9" t="s">
        <v>1150</v>
      </c>
      <c r="AF93" s="8" t="str">
        <f t="shared" si="12"/>
        <v>GD</v>
      </c>
    </row>
    <row r="94" spans="1:32" s="8" customFormat="1">
      <c r="A94" s="606" t="s">
        <v>1120</v>
      </c>
      <c r="B94" s="607" t="s">
        <v>985</v>
      </c>
      <c r="C94" s="608" t="s">
        <v>1121</v>
      </c>
      <c r="D94" s="609" t="str">
        <f t="shared" si="10"/>
        <v>ZZZ</v>
      </c>
      <c r="E94" s="609" t="str">
        <f t="shared" si="11"/>
        <v>ZZZ</v>
      </c>
      <c r="F94" s="609"/>
      <c r="G94" s="610" t="s">
        <v>561</v>
      </c>
      <c r="J94" s="9"/>
      <c r="L94" s="9"/>
      <c r="AC94" s="8" t="s">
        <v>1153</v>
      </c>
      <c r="AD94" s="10"/>
      <c r="AE94" s="9" t="s">
        <v>1154</v>
      </c>
      <c r="AF94" s="8">
        <f t="shared" si="12"/>
        <v>0</v>
      </c>
    </row>
    <row r="95" spans="1:32" s="8" customFormat="1">
      <c r="A95" s="606" t="s">
        <v>1124</v>
      </c>
      <c r="B95" s="607" t="s">
        <v>985</v>
      </c>
      <c r="C95" s="608" t="s">
        <v>1125</v>
      </c>
      <c r="D95" s="609" t="str">
        <f t="shared" si="10"/>
        <v>ZZZ</v>
      </c>
      <c r="E95" s="609" t="str">
        <f t="shared" si="11"/>
        <v>ZZZ</v>
      </c>
      <c r="F95" s="609"/>
      <c r="G95" s="610" t="s">
        <v>561</v>
      </c>
      <c r="J95" s="9"/>
      <c r="L95" s="9"/>
      <c r="AC95" s="8" t="s">
        <v>1158</v>
      </c>
      <c r="AD95" s="10"/>
      <c r="AE95" s="9" t="s">
        <v>1159</v>
      </c>
      <c r="AF95" s="8">
        <f t="shared" si="12"/>
        <v>0</v>
      </c>
    </row>
    <row r="96" spans="1:32" s="8" customFormat="1">
      <c r="A96" s="606" t="s">
        <v>1129</v>
      </c>
      <c r="B96" s="607" t="s">
        <v>1130</v>
      </c>
      <c r="C96" s="608" t="s">
        <v>1131</v>
      </c>
      <c r="D96" s="609" t="str">
        <f t="shared" si="10"/>
        <v>KAN</v>
      </c>
      <c r="E96" s="609" t="str">
        <f t="shared" si="11"/>
        <v>KAN</v>
      </c>
      <c r="F96" s="609" t="s">
        <v>1369</v>
      </c>
      <c r="G96" s="610" t="s">
        <v>561</v>
      </c>
      <c r="J96" s="9"/>
      <c r="L96" s="9"/>
      <c r="AC96" s="8" t="s">
        <v>1162</v>
      </c>
      <c r="AD96" s="10" t="s">
        <v>1163</v>
      </c>
      <c r="AE96" s="9" t="s">
        <v>1164</v>
      </c>
      <c r="AF96" s="8" t="str">
        <f t="shared" si="12"/>
        <v>OR</v>
      </c>
    </row>
    <row r="97" spans="1:32" s="8" customFormat="1">
      <c r="A97" s="606" t="s">
        <v>1134</v>
      </c>
      <c r="B97" s="607" t="s">
        <v>985</v>
      </c>
      <c r="C97" s="608" t="s">
        <v>1135</v>
      </c>
      <c r="D97" s="609" t="str">
        <f t="shared" si="10"/>
        <v>ZZZ</v>
      </c>
      <c r="E97" s="609" t="str">
        <f t="shared" si="11"/>
        <v>ZZZ</v>
      </c>
      <c r="F97" s="609"/>
      <c r="G97" s="610" t="s">
        <v>561</v>
      </c>
      <c r="J97" s="9"/>
      <c r="L97" s="9"/>
      <c r="AC97" s="8" t="s">
        <v>1168</v>
      </c>
      <c r="AD97" s="10"/>
      <c r="AE97" s="9" t="s">
        <v>1169</v>
      </c>
      <c r="AF97" s="8">
        <f t="shared" si="12"/>
        <v>0</v>
      </c>
    </row>
    <row r="98" spans="1:32" s="8" customFormat="1">
      <c r="A98" s="606" t="s">
        <v>1138</v>
      </c>
      <c r="B98" s="607" t="s">
        <v>985</v>
      </c>
      <c r="C98" s="608" t="s">
        <v>1139</v>
      </c>
      <c r="D98" s="609" t="str">
        <f t="shared" si="10"/>
        <v>ZZZ</v>
      </c>
      <c r="E98" s="609" t="str">
        <f t="shared" si="11"/>
        <v>ZZZ</v>
      </c>
      <c r="F98" s="609"/>
      <c r="G98" s="610" t="s">
        <v>561</v>
      </c>
      <c r="J98" s="9"/>
      <c r="L98" s="9"/>
      <c r="AC98" s="8" t="s">
        <v>1173</v>
      </c>
      <c r="AD98" s="10"/>
      <c r="AE98" s="9" t="s">
        <v>1174</v>
      </c>
      <c r="AF98" s="8">
        <f t="shared" si="12"/>
        <v>0</v>
      </c>
    </row>
    <row r="99" spans="1:32" s="8" customFormat="1">
      <c r="A99" s="606" t="s">
        <v>1143</v>
      </c>
      <c r="B99" s="607" t="s">
        <v>985</v>
      </c>
      <c r="C99" s="608" t="s">
        <v>1144</v>
      </c>
      <c r="D99" s="609" t="str">
        <f t="shared" si="10"/>
        <v>ZZZ</v>
      </c>
      <c r="E99" s="609" t="str">
        <f t="shared" si="11"/>
        <v>ZZZ</v>
      </c>
      <c r="F99" s="609"/>
      <c r="G99" s="610" t="s">
        <v>561</v>
      </c>
      <c r="J99" s="9"/>
      <c r="L99" s="9"/>
      <c r="AD99" s="10"/>
      <c r="AE99" s="9"/>
    </row>
    <row r="100" spans="1:32" s="8" customFormat="1">
      <c r="A100" s="606" t="s">
        <v>889</v>
      </c>
      <c r="B100" s="607" t="s">
        <v>1147</v>
      </c>
      <c r="C100" s="608" t="s">
        <v>1148</v>
      </c>
      <c r="D100" s="609" t="str">
        <f t="shared" si="10"/>
        <v>WES</v>
      </c>
      <c r="E100" s="609" t="str">
        <f t="shared" si="11"/>
        <v>WES</v>
      </c>
      <c r="F100" s="609" t="s">
        <v>2221</v>
      </c>
      <c r="G100" s="610" t="s">
        <v>561</v>
      </c>
      <c r="J100" s="9"/>
      <c r="L100" s="9"/>
      <c r="AD100" s="10"/>
      <c r="AE100" s="9"/>
    </row>
    <row r="101" spans="1:32" s="8" customFormat="1">
      <c r="A101" s="606" t="s">
        <v>1151</v>
      </c>
      <c r="B101" s="607" t="s">
        <v>985</v>
      </c>
      <c r="C101" s="608" t="s">
        <v>1152</v>
      </c>
      <c r="D101" s="609" t="str">
        <f t="shared" si="10"/>
        <v>ZZZ</v>
      </c>
      <c r="E101" s="609" t="str">
        <f t="shared" si="11"/>
        <v>ZZZ</v>
      </c>
      <c r="F101" s="609"/>
      <c r="G101" s="610" t="s">
        <v>561</v>
      </c>
      <c r="J101" s="9"/>
      <c r="L101" s="9"/>
      <c r="AD101" s="10"/>
      <c r="AE101" s="9"/>
    </row>
    <row r="102" spans="1:32" s="8" customFormat="1">
      <c r="A102" s="606" t="s">
        <v>1155</v>
      </c>
      <c r="B102" s="607" t="s">
        <v>1156</v>
      </c>
      <c r="C102" s="608" t="s">
        <v>1157</v>
      </c>
      <c r="D102" s="609" t="str">
        <f t="shared" si="10"/>
        <v>TWI</v>
      </c>
      <c r="E102" s="609" t="str">
        <f t="shared" si="11"/>
        <v>TWI</v>
      </c>
      <c r="F102" s="609" t="s">
        <v>2219</v>
      </c>
      <c r="G102" s="610" t="s">
        <v>561</v>
      </c>
      <c r="J102" s="9"/>
      <c r="L102" s="9"/>
      <c r="AC102" s="8" t="s">
        <v>1178</v>
      </c>
      <c r="AD102" s="10"/>
      <c r="AE102" s="9" t="s">
        <v>1179</v>
      </c>
      <c r="AF102" s="8">
        <f t="shared" si="12"/>
        <v>0</v>
      </c>
    </row>
    <row r="103" spans="1:32" s="8" customFormat="1">
      <c r="A103" s="606"/>
      <c r="B103" s="607" t="s">
        <v>2659</v>
      </c>
      <c r="C103" s="608" t="s">
        <v>2660</v>
      </c>
      <c r="D103" s="609" t="s">
        <v>2659</v>
      </c>
      <c r="E103" s="609" t="s">
        <v>2659</v>
      </c>
      <c r="F103" s="609" t="s">
        <v>2219</v>
      </c>
      <c r="G103" s="610" t="s">
        <v>561</v>
      </c>
      <c r="J103" s="9"/>
      <c r="L103" s="9"/>
      <c r="AD103" s="10"/>
      <c r="AE103" s="9"/>
    </row>
    <row r="104" spans="1:32" s="8" customFormat="1">
      <c r="A104" s="606"/>
      <c r="B104" s="607" t="s">
        <v>1160</v>
      </c>
      <c r="C104" s="608" t="s">
        <v>1161</v>
      </c>
      <c r="D104" s="609" t="str">
        <f>B104</f>
        <v>RVC</v>
      </c>
      <c r="E104" s="609" t="str">
        <f>B104</f>
        <v>RVC</v>
      </c>
      <c r="F104" s="609" t="s">
        <v>2221</v>
      </c>
      <c r="G104" s="610" t="s">
        <v>561</v>
      </c>
      <c r="J104" s="9"/>
      <c r="L104" s="9"/>
      <c r="AD104" s="10"/>
      <c r="AE104" s="9"/>
    </row>
    <row r="105" spans="1:32" s="8" customFormat="1">
      <c r="A105" s="606"/>
      <c r="B105" s="607" t="s">
        <v>2228</v>
      </c>
      <c r="C105" s="608" t="s">
        <v>2229</v>
      </c>
      <c r="D105" s="609" t="str">
        <f>B105</f>
        <v>AKU</v>
      </c>
      <c r="E105" s="609" t="str">
        <f>B105</f>
        <v>AKU</v>
      </c>
      <c r="F105" s="609" t="s">
        <v>1369</v>
      </c>
      <c r="G105" s="610" t="s">
        <v>2220</v>
      </c>
      <c r="J105" s="9"/>
      <c r="L105" s="9"/>
      <c r="AC105" s="8" t="s">
        <v>1183</v>
      </c>
      <c r="AD105" s="10"/>
      <c r="AE105" s="9" t="s">
        <v>1184</v>
      </c>
      <c r="AF105" s="8">
        <f t="shared" si="12"/>
        <v>0</v>
      </c>
    </row>
    <row r="106" spans="1:32" s="8" customFormat="1">
      <c r="A106" s="606"/>
      <c r="B106" s="607" t="s">
        <v>2230</v>
      </c>
      <c r="C106" s="608" t="s">
        <v>2230</v>
      </c>
      <c r="D106" s="609" t="str">
        <f>B106</f>
        <v>NHL</v>
      </c>
      <c r="E106" s="609" t="str">
        <f>B106</f>
        <v>NHL</v>
      </c>
      <c r="F106" s="609" t="s">
        <v>1368</v>
      </c>
      <c r="G106" s="610" t="s">
        <v>2220</v>
      </c>
      <c r="J106" s="9"/>
      <c r="L106" s="9"/>
      <c r="AC106" s="8" t="s">
        <v>1188</v>
      </c>
      <c r="AD106" s="10"/>
      <c r="AE106" s="9" t="s">
        <v>1189</v>
      </c>
      <c r="AF106" s="8">
        <f t="shared" si="12"/>
        <v>0</v>
      </c>
    </row>
    <row r="107" spans="1:32" s="8" customFormat="1">
      <c r="A107" s="606"/>
      <c r="B107" s="607" t="s">
        <v>2231</v>
      </c>
      <c r="C107" s="608" t="s">
        <v>2065</v>
      </c>
      <c r="D107" s="609" t="str">
        <f>B107</f>
        <v>JRC</v>
      </c>
      <c r="E107" s="609" t="str">
        <f>B107</f>
        <v>JRC</v>
      </c>
      <c r="F107" s="609" t="s">
        <v>2221</v>
      </c>
      <c r="G107" s="610" t="s">
        <v>2220</v>
      </c>
      <c r="J107" s="9"/>
      <c r="L107" s="9"/>
      <c r="AC107" s="8" t="s">
        <v>1192</v>
      </c>
      <c r="AD107" s="10"/>
      <c r="AE107" s="9" t="s">
        <v>1193</v>
      </c>
      <c r="AF107" s="8">
        <f t="shared" si="12"/>
        <v>0</v>
      </c>
    </row>
    <row r="108" spans="1:32" s="8" customFormat="1">
      <c r="A108" s="606"/>
      <c r="B108" s="607" t="s">
        <v>2232</v>
      </c>
      <c r="C108" s="608" t="s">
        <v>2233</v>
      </c>
      <c r="D108" s="609" t="str">
        <f>B108</f>
        <v>BRH</v>
      </c>
      <c r="E108" s="609" t="str">
        <f>B108</f>
        <v>BRH</v>
      </c>
      <c r="F108" s="609" t="s">
        <v>2221</v>
      </c>
      <c r="G108" s="610" t="s">
        <v>2220</v>
      </c>
      <c r="J108" s="9"/>
      <c r="L108" s="9"/>
      <c r="AC108" s="8" t="s">
        <v>1197</v>
      </c>
      <c r="AD108" s="10"/>
      <c r="AE108" s="9" t="s">
        <v>1198</v>
      </c>
      <c r="AF108" s="8">
        <f t="shared" si="12"/>
        <v>0</v>
      </c>
    </row>
    <row r="109" spans="1:32" s="8" customFormat="1">
      <c r="A109" s="1150"/>
      <c r="B109" s="1151" t="s">
        <v>2234</v>
      </c>
      <c r="C109" s="1152" t="s">
        <v>2235</v>
      </c>
      <c r="D109" s="1153" t="s">
        <v>2234</v>
      </c>
      <c r="E109" s="1153" t="s">
        <v>2234</v>
      </c>
      <c r="F109" s="1153" t="s">
        <v>2221</v>
      </c>
      <c r="G109" s="1154" t="s">
        <v>2220</v>
      </c>
      <c r="J109" s="9"/>
      <c r="L109" s="9"/>
      <c r="AC109" s="8" t="s">
        <v>1201</v>
      </c>
      <c r="AD109" s="10"/>
      <c r="AE109" s="9" t="s">
        <v>1202</v>
      </c>
      <c r="AF109" s="8">
        <f t="shared" si="12"/>
        <v>0</v>
      </c>
    </row>
    <row r="110" spans="1:32" s="8" customFormat="1">
      <c r="A110" s="1150"/>
      <c r="B110" s="1151" t="s">
        <v>2236</v>
      </c>
      <c r="C110" s="1152" t="s">
        <v>2237</v>
      </c>
      <c r="D110" s="1153" t="s">
        <v>2236</v>
      </c>
      <c r="E110" s="1153" t="s">
        <v>2236</v>
      </c>
      <c r="F110" s="1153" t="s">
        <v>2221</v>
      </c>
      <c r="G110" s="1154" t="s">
        <v>2220</v>
      </c>
      <c r="J110" s="9"/>
      <c r="L110" s="9"/>
      <c r="AC110" s="8" t="s">
        <v>1206</v>
      </c>
      <c r="AD110" s="10"/>
      <c r="AE110" s="9" t="s">
        <v>1207</v>
      </c>
      <c r="AF110" s="8">
        <f t="shared" si="12"/>
        <v>0</v>
      </c>
    </row>
    <row r="111" spans="1:32" s="8" customFormat="1">
      <c r="A111" s="1150"/>
      <c r="B111" s="1151" t="s">
        <v>2238</v>
      </c>
      <c r="C111" s="1152" t="s">
        <v>2066</v>
      </c>
      <c r="D111" s="1153" t="s">
        <v>2238</v>
      </c>
      <c r="E111" s="1153" t="s">
        <v>2238</v>
      </c>
      <c r="F111" s="1153" t="s">
        <v>2221</v>
      </c>
      <c r="G111" s="1154" t="s">
        <v>2220</v>
      </c>
      <c r="J111" s="9"/>
      <c r="L111" s="9"/>
      <c r="AC111" s="8" t="s">
        <v>1210</v>
      </c>
      <c r="AD111" s="10" t="s">
        <v>1008</v>
      </c>
      <c r="AE111" s="9" t="s">
        <v>1211</v>
      </c>
      <c r="AF111" s="8" t="str">
        <f t="shared" si="12"/>
        <v>NA</v>
      </c>
    </row>
    <row r="112" spans="1:32" s="8" customFormat="1">
      <c r="A112" s="773"/>
      <c r="B112" s="774" t="s">
        <v>2239</v>
      </c>
      <c r="C112" s="775" t="s">
        <v>2240</v>
      </c>
      <c r="D112" s="776" t="str">
        <f>B112</f>
        <v>ZEL</v>
      </c>
      <c r="E112" s="776" t="str">
        <f>B112</f>
        <v>ZEL</v>
      </c>
      <c r="F112" s="776" t="s">
        <v>2222</v>
      </c>
      <c r="G112" s="777" t="s">
        <v>561</v>
      </c>
      <c r="J112" s="9"/>
      <c r="L112" s="9"/>
      <c r="AC112" s="8" t="s">
        <v>1215</v>
      </c>
      <c r="AD112" s="10"/>
      <c r="AE112" s="9" t="s">
        <v>1216</v>
      </c>
      <c r="AF112" s="8">
        <f t="shared" si="12"/>
        <v>0</v>
      </c>
    </row>
    <row r="113" spans="1:32" s="8" customFormat="1">
      <c r="A113" s="611"/>
      <c r="B113" s="612" t="s">
        <v>2241</v>
      </c>
      <c r="C113" s="613" t="s">
        <v>2661</v>
      </c>
      <c r="D113" s="614" t="str">
        <f>B113</f>
        <v>KRH</v>
      </c>
      <c r="E113" s="614" t="str">
        <f>B113</f>
        <v>KRH</v>
      </c>
      <c r="F113" s="614" t="s">
        <v>2222</v>
      </c>
      <c r="G113" s="615" t="s">
        <v>561</v>
      </c>
      <c r="J113" s="9"/>
      <c r="L113" s="9"/>
      <c r="AC113" s="8" t="s">
        <v>1220</v>
      </c>
      <c r="AD113" s="10" t="s">
        <v>1220</v>
      </c>
      <c r="AE113" s="9" t="s">
        <v>2178</v>
      </c>
      <c r="AF113" s="8" t="str">
        <f t="shared" si="12"/>
        <v>ZZ</v>
      </c>
    </row>
    <row r="114" spans="1:32" s="8" customFormat="1">
      <c r="A114" s="611"/>
      <c r="B114" s="612" t="s">
        <v>2242</v>
      </c>
      <c r="C114" s="613" t="s">
        <v>2243</v>
      </c>
      <c r="D114" s="614" t="str">
        <f>B114</f>
        <v>BRL</v>
      </c>
      <c r="E114" s="614" t="str">
        <f>B114</f>
        <v>BRL</v>
      </c>
      <c r="F114" s="614" t="s">
        <v>2222</v>
      </c>
      <c r="G114" s="615" t="s">
        <v>561</v>
      </c>
      <c r="J114" s="9"/>
      <c r="L114" s="9"/>
      <c r="AD114" s="10" t="s">
        <v>1224</v>
      </c>
      <c r="AE114" s="9" t="s">
        <v>1225</v>
      </c>
      <c r="AF114" s="8" t="str">
        <f t="shared" si="12"/>
        <v>LI</v>
      </c>
    </row>
    <row r="115" spans="1:32" s="8" customFormat="1">
      <c r="A115" s="611"/>
      <c r="B115" s="612" t="s">
        <v>2244</v>
      </c>
      <c r="C115" s="613" t="s">
        <v>2245</v>
      </c>
      <c r="D115" s="614" t="str">
        <f>B115</f>
        <v>CDL</v>
      </c>
      <c r="E115" s="614" t="str">
        <f>B115</f>
        <v>CDL</v>
      </c>
      <c r="F115" s="614" t="s">
        <v>1848</v>
      </c>
      <c r="G115" s="615" t="s">
        <v>561</v>
      </c>
      <c r="J115" s="9"/>
      <c r="L115" s="9"/>
      <c r="AC115" s="632"/>
      <c r="AD115" s="633" t="s">
        <v>1718</v>
      </c>
      <c r="AE115" s="634" t="s">
        <v>1719</v>
      </c>
      <c r="AF115" s="632"/>
    </row>
    <row r="116" spans="1:32" s="8" customFormat="1" ht="14.25" thickBot="1">
      <c r="A116" s="611"/>
      <c r="B116" s="612" t="s">
        <v>2246</v>
      </c>
      <c r="C116" s="613" t="s">
        <v>2247</v>
      </c>
      <c r="D116" s="614" t="s">
        <v>2246</v>
      </c>
      <c r="E116" s="614" t="s">
        <v>2246</v>
      </c>
      <c r="F116" s="614" t="s">
        <v>2222</v>
      </c>
      <c r="G116" s="615" t="s">
        <v>2220</v>
      </c>
      <c r="J116" s="9"/>
      <c r="L116" s="9"/>
      <c r="AC116" s="632"/>
      <c r="AD116" s="635" t="s">
        <v>1720</v>
      </c>
      <c r="AE116" s="634" t="s">
        <v>1721</v>
      </c>
      <c r="AF116" s="632"/>
    </row>
    <row r="117" spans="1:32" s="8" customFormat="1">
      <c r="A117" s="611"/>
      <c r="B117" s="612" t="s">
        <v>2248</v>
      </c>
      <c r="C117" s="613" t="s">
        <v>2067</v>
      </c>
      <c r="D117" s="614" t="s">
        <v>2248</v>
      </c>
      <c r="E117" s="614" t="s">
        <v>2248</v>
      </c>
      <c r="F117" s="614" t="s">
        <v>2222</v>
      </c>
      <c r="G117" s="615" t="s">
        <v>2220</v>
      </c>
      <c r="J117" s="9"/>
      <c r="L117" s="9"/>
      <c r="AE117" s="9"/>
    </row>
    <row r="118" spans="1:32" s="8" customFormat="1">
      <c r="A118" s="611"/>
      <c r="B118" s="612" t="s">
        <v>2249</v>
      </c>
      <c r="C118" s="613" t="s">
        <v>2068</v>
      </c>
      <c r="D118" s="614" t="s">
        <v>2249</v>
      </c>
      <c r="E118" s="614" t="s">
        <v>2249</v>
      </c>
      <c r="F118" s="614" t="s">
        <v>2222</v>
      </c>
      <c r="G118" s="615" t="s">
        <v>2220</v>
      </c>
      <c r="J118" s="9"/>
      <c r="L118" s="9"/>
      <c r="AE118" s="9"/>
    </row>
    <row r="119" spans="1:32" s="8" customFormat="1" ht="14.25" thickBot="1">
      <c r="A119" s="611"/>
      <c r="B119" s="612" t="s">
        <v>2250</v>
      </c>
      <c r="C119" s="613" t="s">
        <v>2069</v>
      </c>
      <c r="D119" s="614" t="s">
        <v>2250</v>
      </c>
      <c r="E119" s="614" t="s">
        <v>2250</v>
      </c>
      <c r="F119" s="614" t="s">
        <v>2222</v>
      </c>
      <c r="G119" s="615" t="s">
        <v>2220</v>
      </c>
      <c r="J119" s="9"/>
      <c r="L119" s="9"/>
      <c r="AE119" s="9"/>
    </row>
    <row r="120" spans="1:32" s="8" customFormat="1" ht="14.25" thickTop="1">
      <c r="A120" s="623" t="s">
        <v>1165</v>
      </c>
      <c r="B120" s="624" t="s">
        <v>1166</v>
      </c>
      <c r="C120" s="625" t="s">
        <v>1167</v>
      </c>
      <c r="D120" s="626" t="str">
        <f>B120</f>
        <v>PLA</v>
      </c>
      <c r="E120" s="626" t="str">
        <f>B120</f>
        <v>PLA</v>
      </c>
      <c r="F120" s="626"/>
      <c r="G120" s="627" t="s">
        <v>2251</v>
      </c>
      <c r="J120" s="9"/>
      <c r="L120" s="9"/>
      <c r="AE120" s="9"/>
    </row>
    <row r="121" spans="1:32" s="8" customFormat="1">
      <c r="A121" s="1025"/>
      <c r="B121" s="999" t="s">
        <v>2252</v>
      </c>
      <c r="C121" s="1000" t="s">
        <v>2253</v>
      </c>
      <c r="D121" s="1001" t="str">
        <f>B121</f>
        <v>PLK</v>
      </c>
      <c r="E121" s="1001" t="str">
        <f>B121</f>
        <v>PLK</v>
      </c>
      <c r="F121" s="1001"/>
      <c r="G121" s="1002" t="s">
        <v>563</v>
      </c>
      <c r="J121" s="9"/>
      <c r="L121" s="9"/>
      <c r="AE121" s="9"/>
    </row>
    <row r="122" spans="1:32" s="8" customFormat="1">
      <c r="A122" s="1025"/>
      <c r="B122" s="999" t="s">
        <v>2662</v>
      </c>
      <c r="C122" s="1000" t="s">
        <v>2663</v>
      </c>
      <c r="D122" s="1001" t="s">
        <v>2662</v>
      </c>
      <c r="E122" s="1001" t="s">
        <v>2662</v>
      </c>
      <c r="F122" s="1001"/>
      <c r="G122" s="1002" t="s">
        <v>563</v>
      </c>
      <c r="J122" s="9"/>
      <c r="L122" s="9"/>
      <c r="AE122" s="9"/>
    </row>
    <row r="123" spans="1:32" s="8" customFormat="1">
      <c r="A123" s="628"/>
      <c r="B123" s="596" t="s">
        <v>2254</v>
      </c>
      <c r="C123" s="629" t="s">
        <v>2255</v>
      </c>
      <c r="D123" s="630" t="str">
        <f>B123</f>
        <v>PNY</v>
      </c>
      <c r="E123" s="630" t="str">
        <f>B123</f>
        <v>PNY</v>
      </c>
      <c r="F123" s="630"/>
      <c r="G123" s="631" t="s">
        <v>563</v>
      </c>
      <c r="J123" s="9"/>
      <c r="L123" s="9"/>
      <c r="AE123" s="9"/>
    </row>
    <row r="124" spans="1:32" s="8" customFormat="1">
      <c r="A124" s="1025"/>
      <c r="B124" s="999" t="s">
        <v>2256</v>
      </c>
      <c r="C124" s="1000" t="s">
        <v>2257</v>
      </c>
      <c r="D124" s="1001" t="str">
        <f>B124</f>
        <v>PNK</v>
      </c>
      <c r="E124" s="1001" t="str">
        <f>B124</f>
        <v>PNK</v>
      </c>
      <c r="F124" s="1001"/>
      <c r="G124" s="1002" t="s">
        <v>563</v>
      </c>
      <c r="J124" s="9"/>
      <c r="L124" s="9"/>
      <c r="AE124" s="9"/>
    </row>
    <row r="125" spans="1:32" s="8" customFormat="1">
      <c r="A125" s="628" t="s">
        <v>1170</v>
      </c>
      <c r="B125" s="596" t="s">
        <v>1171</v>
      </c>
      <c r="C125" s="629" t="s">
        <v>1172</v>
      </c>
      <c r="D125" s="630" t="str">
        <f t="shared" ref="D125:D146" si="13">B125</f>
        <v>UPO</v>
      </c>
      <c r="E125" s="630" t="str">
        <f t="shared" ref="E125:E146" si="14">B125</f>
        <v>UPO</v>
      </c>
      <c r="F125" s="630"/>
      <c r="G125" s="631" t="s">
        <v>563</v>
      </c>
      <c r="J125" s="9"/>
      <c r="L125" s="9"/>
      <c r="AE125" s="9"/>
    </row>
    <row r="126" spans="1:32" s="8" customFormat="1">
      <c r="A126" s="628" t="s">
        <v>1175</v>
      </c>
      <c r="B126" s="596" t="s">
        <v>1176</v>
      </c>
      <c r="C126" s="629" t="s">
        <v>1177</v>
      </c>
      <c r="D126" s="630" t="str">
        <f t="shared" si="13"/>
        <v>ECK</v>
      </c>
      <c r="E126" s="630" t="str">
        <f t="shared" si="14"/>
        <v>ECK</v>
      </c>
      <c r="F126" s="630"/>
      <c r="G126" s="631" t="s">
        <v>563</v>
      </c>
      <c r="J126" s="9"/>
      <c r="L126" s="9"/>
      <c r="AE126" s="9"/>
    </row>
    <row r="127" spans="1:32" s="8" customFormat="1">
      <c r="A127" s="628" t="s">
        <v>1180</v>
      </c>
      <c r="B127" s="596" t="s">
        <v>1181</v>
      </c>
      <c r="C127" s="629" t="s">
        <v>1182</v>
      </c>
      <c r="D127" s="630" t="str">
        <f t="shared" si="13"/>
        <v>EUR</v>
      </c>
      <c r="E127" s="630" t="str">
        <f t="shared" si="14"/>
        <v>EUR</v>
      </c>
      <c r="F127" s="630"/>
      <c r="G127" s="631" t="s">
        <v>563</v>
      </c>
      <c r="J127" s="9"/>
      <c r="L127" s="9"/>
      <c r="AE127" s="9"/>
    </row>
    <row r="128" spans="1:32" s="8" customFormat="1">
      <c r="A128" s="628" t="s">
        <v>1185</v>
      </c>
      <c r="B128" s="596" t="s">
        <v>1186</v>
      </c>
      <c r="C128" s="629" t="s">
        <v>1187</v>
      </c>
      <c r="D128" s="630" t="str">
        <f t="shared" si="13"/>
        <v>LID</v>
      </c>
      <c r="E128" s="630" t="str">
        <f t="shared" si="14"/>
        <v>LID</v>
      </c>
      <c r="F128" s="630"/>
      <c r="G128" s="631" t="s">
        <v>563</v>
      </c>
      <c r="J128" s="9"/>
      <c r="L128" s="9"/>
      <c r="AE128" s="9"/>
    </row>
    <row r="129" spans="1:7" s="8" customFormat="1">
      <c r="A129" s="628" t="s">
        <v>1190</v>
      </c>
      <c r="B129" s="596" t="s">
        <v>1191</v>
      </c>
      <c r="C129" s="629" t="s">
        <v>1191</v>
      </c>
      <c r="D129" s="630" t="str">
        <f t="shared" si="13"/>
        <v>RXG</v>
      </c>
      <c r="E129" s="630" t="str">
        <f t="shared" si="14"/>
        <v>RXG</v>
      </c>
      <c r="F129" s="630"/>
      <c r="G129" s="631" t="s">
        <v>563</v>
      </c>
    </row>
    <row r="130" spans="1:7" s="8" customFormat="1">
      <c r="A130" s="628" t="s">
        <v>1194</v>
      </c>
      <c r="B130" s="596" t="s">
        <v>1195</v>
      </c>
      <c r="C130" s="629" t="s">
        <v>1196</v>
      </c>
      <c r="D130" s="630" t="str">
        <f t="shared" si="13"/>
        <v>NOX</v>
      </c>
      <c r="E130" s="630" t="str">
        <f t="shared" si="14"/>
        <v>NOX</v>
      </c>
      <c r="F130" s="630"/>
      <c r="G130" s="631" t="s">
        <v>563</v>
      </c>
    </row>
    <row r="131" spans="1:7" s="8" customFormat="1">
      <c r="A131" s="628" t="s">
        <v>1199</v>
      </c>
      <c r="B131" s="596" t="s">
        <v>1200</v>
      </c>
      <c r="C131" s="629" t="s">
        <v>1200</v>
      </c>
      <c r="D131" s="630" t="str">
        <f t="shared" si="13"/>
        <v>MIX</v>
      </c>
      <c r="E131" s="630" t="str">
        <f t="shared" si="14"/>
        <v>MIX</v>
      </c>
      <c r="F131" s="630"/>
      <c r="G131" s="631" t="s">
        <v>563</v>
      </c>
    </row>
    <row r="132" spans="1:7" s="8" customFormat="1">
      <c r="A132" s="628" t="s">
        <v>1203</v>
      </c>
      <c r="B132" s="596" t="s">
        <v>1204</v>
      </c>
      <c r="C132" s="629" t="s">
        <v>1205</v>
      </c>
      <c r="D132" s="630" t="str">
        <f t="shared" si="13"/>
        <v>KOR</v>
      </c>
      <c r="E132" s="630" t="str">
        <f t="shared" si="14"/>
        <v>KOR</v>
      </c>
      <c r="F132" s="630"/>
      <c r="G132" s="631" t="s">
        <v>563</v>
      </c>
    </row>
    <row r="133" spans="1:7" s="8" customFormat="1">
      <c r="A133" s="628" t="s">
        <v>1208</v>
      </c>
      <c r="B133" s="596" t="s">
        <v>1209</v>
      </c>
      <c r="C133" s="629" t="s">
        <v>2258</v>
      </c>
      <c r="D133" s="630" t="str">
        <f t="shared" si="13"/>
        <v>JIL</v>
      </c>
      <c r="E133" s="630" t="str">
        <f t="shared" si="14"/>
        <v>JIL</v>
      </c>
      <c r="F133" s="630" t="s">
        <v>1369</v>
      </c>
      <c r="G133" s="631" t="s">
        <v>563</v>
      </c>
    </row>
    <row r="134" spans="1:7" s="8" customFormat="1">
      <c r="A134" s="1025"/>
      <c r="B134" s="999" t="s">
        <v>2259</v>
      </c>
      <c r="C134" s="1000" t="s">
        <v>2260</v>
      </c>
      <c r="D134" s="1001" t="s">
        <v>2259</v>
      </c>
      <c r="E134" s="1001" t="s">
        <v>2259</v>
      </c>
      <c r="F134" s="1001" t="s">
        <v>1369</v>
      </c>
      <c r="G134" s="1002" t="s">
        <v>563</v>
      </c>
    </row>
    <row r="135" spans="1:7" s="8" customFormat="1">
      <c r="A135" s="1025"/>
      <c r="B135" s="999" t="s">
        <v>2261</v>
      </c>
      <c r="C135" s="1000" t="s">
        <v>2262</v>
      </c>
      <c r="D135" s="1001" t="s">
        <v>2261</v>
      </c>
      <c r="E135" s="1001" t="s">
        <v>2261</v>
      </c>
      <c r="F135" s="1001" t="s">
        <v>1369</v>
      </c>
      <c r="G135" s="1002" t="s">
        <v>563</v>
      </c>
    </row>
    <row r="136" spans="1:7" s="8" customFormat="1">
      <c r="A136" s="1253"/>
      <c r="B136" s="1254" t="s">
        <v>2263</v>
      </c>
      <c r="C136" s="1255" t="s">
        <v>2264</v>
      </c>
      <c r="D136" s="1256" t="s">
        <v>2263</v>
      </c>
      <c r="E136" s="1256" t="s">
        <v>2263</v>
      </c>
      <c r="F136" s="1256" t="s">
        <v>1369</v>
      </c>
      <c r="G136" s="1257" t="s">
        <v>563</v>
      </c>
    </row>
    <row r="137" spans="1:7" s="8" customFormat="1">
      <c r="A137" s="628" t="s">
        <v>1212</v>
      </c>
      <c r="B137" s="596" t="s">
        <v>1213</v>
      </c>
      <c r="C137" s="629" t="s">
        <v>1214</v>
      </c>
      <c r="D137" s="630" t="str">
        <f t="shared" si="13"/>
        <v>LIH</v>
      </c>
      <c r="E137" s="630" t="str">
        <f t="shared" si="14"/>
        <v>LIH</v>
      </c>
      <c r="F137" s="630"/>
      <c r="G137" s="631" t="s">
        <v>563</v>
      </c>
    </row>
    <row r="138" spans="1:7" s="8" customFormat="1">
      <c r="A138" s="628" t="s">
        <v>1217</v>
      </c>
      <c r="B138" s="596" t="s">
        <v>1218</v>
      </c>
      <c r="C138" s="629" t="s">
        <v>1219</v>
      </c>
      <c r="D138" s="630" t="str">
        <f t="shared" si="13"/>
        <v>ELS</v>
      </c>
      <c r="E138" s="630" t="str">
        <f t="shared" si="14"/>
        <v>ELS</v>
      </c>
      <c r="F138" s="630" t="s">
        <v>2225</v>
      </c>
      <c r="G138" s="631" t="s">
        <v>563</v>
      </c>
    </row>
    <row r="139" spans="1:7" s="8" customFormat="1">
      <c r="A139" s="628"/>
      <c r="B139" s="999" t="s">
        <v>2265</v>
      </c>
      <c r="C139" s="1000" t="s">
        <v>2266</v>
      </c>
      <c r="D139" s="1001" t="str">
        <f t="shared" si="13"/>
        <v>ELK</v>
      </c>
      <c r="E139" s="1001" t="str">
        <f t="shared" si="14"/>
        <v>ELK</v>
      </c>
      <c r="F139" s="1001" t="s">
        <v>2225</v>
      </c>
      <c r="G139" s="1002" t="s">
        <v>2251</v>
      </c>
    </row>
    <row r="140" spans="1:7" s="8" customFormat="1">
      <c r="A140" s="1253"/>
      <c r="B140" s="1254" t="s">
        <v>2267</v>
      </c>
      <c r="C140" s="1255" t="s">
        <v>2268</v>
      </c>
      <c r="D140" s="1256" t="str">
        <f t="shared" si="13"/>
        <v>ELH</v>
      </c>
      <c r="E140" s="1256" t="str">
        <f t="shared" si="14"/>
        <v>ELH</v>
      </c>
      <c r="F140" s="1256" t="s">
        <v>2225</v>
      </c>
      <c r="G140" s="1257" t="s">
        <v>2251</v>
      </c>
    </row>
    <row r="141" spans="1:7" s="8" customFormat="1">
      <c r="A141" s="628" t="s">
        <v>1221</v>
      </c>
      <c r="B141" s="596" t="s">
        <v>1222</v>
      </c>
      <c r="C141" s="629" t="s">
        <v>1223</v>
      </c>
      <c r="D141" s="630" t="str">
        <f t="shared" si="13"/>
        <v>COC</v>
      </c>
      <c r="E141" s="630" t="str">
        <f t="shared" si="14"/>
        <v>COC</v>
      </c>
      <c r="F141" s="630" t="s">
        <v>2225</v>
      </c>
      <c r="G141" s="631" t="s">
        <v>563</v>
      </c>
    </row>
    <row r="142" spans="1:7" s="8" customFormat="1">
      <c r="A142" s="628"/>
      <c r="B142" s="596" t="s">
        <v>2269</v>
      </c>
      <c r="C142" s="629" t="s">
        <v>2664</v>
      </c>
      <c r="D142" s="630" t="str">
        <f t="shared" si="13"/>
        <v>B1A</v>
      </c>
      <c r="E142" s="630" t="str">
        <f t="shared" si="14"/>
        <v>B1A</v>
      </c>
      <c r="F142" s="630" t="s">
        <v>1370</v>
      </c>
      <c r="G142" s="631" t="s">
        <v>563</v>
      </c>
    </row>
    <row r="143" spans="1:7" s="8" customFormat="1">
      <c r="A143" s="628"/>
      <c r="B143" s="596" t="s">
        <v>2665</v>
      </c>
      <c r="C143" s="629" t="s">
        <v>2666</v>
      </c>
      <c r="D143" s="630" t="str">
        <f t="shared" si="13"/>
        <v>BMD</v>
      </c>
      <c r="E143" s="630" t="str">
        <f t="shared" si="14"/>
        <v>BMD</v>
      </c>
      <c r="F143" s="630" t="s">
        <v>1369</v>
      </c>
      <c r="G143" s="631" t="s">
        <v>563</v>
      </c>
    </row>
    <row r="144" spans="1:7" s="8" customFormat="1">
      <c r="A144" s="1025"/>
      <c r="B144" s="999" t="s">
        <v>2667</v>
      </c>
      <c r="C144" s="1000" t="s">
        <v>2668</v>
      </c>
      <c r="D144" s="1001" t="s">
        <v>2667</v>
      </c>
      <c r="E144" s="1001" t="s">
        <v>2667</v>
      </c>
      <c r="F144" s="1001" t="s">
        <v>1369</v>
      </c>
      <c r="G144" s="1002" t="s">
        <v>563</v>
      </c>
    </row>
    <row r="145" spans="1:36">
      <c r="A145" s="1253"/>
      <c r="B145" s="1254" t="s">
        <v>2669</v>
      </c>
      <c r="C145" s="1255" t="s">
        <v>2670</v>
      </c>
      <c r="D145" s="1256" t="str">
        <f>B145</f>
        <v>BMH</v>
      </c>
      <c r="E145" s="1256" t="str">
        <f>B145</f>
        <v>BMH</v>
      </c>
      <c r="F145" s="1256" t="s">
        <v>2222</v>
      </c>
      <c r="G145" s="1257" t="s">
        <v>2251</v>
      </c>
      <c r="AE145" s="8"/>
      <c r="AJ145" s="8"/>
    </row>
    <row r="146" spans="1:36">
      <c r="A146" s="628"/>
      <c r="B146" s="596" t="s">
        <v>2671</v>
      </c>
      <c r="C146" s="629" t="s">
        <v>2672</v>
      </c>
      <c r="D146" s="630" t="str">
        <f t="shared" si="13"/>
        <v>HCU</v>
      </c>
      <c r="E146" s="630" t="str">
        <f t="shared" si="14"/>
        <v>HCU</v>
      </c>
      <c r="F146" s="630" t="s">
        <v>1369</v>
      </c>
      <c r="G146" s="631" t="s">
        <v>563</v>
      </c>
      <c r="AE146" s="8"/>
      <c r="AJ146" s="8"/>
    </row>
    <row r="147" spans="1:36">
      <c r="A147" s="628"/>
      <c r="B147" s="596" t="s">
        <v>2673</v>
      </c>
      <c r="C147" s="629" t="s">
        <v>2674</v>
      </c>
      <c r="D147" s="630" t="s">
        <v>2673</v>
      </c>
      <c r="E147" s="630" t="s">
        <v>2673</v>
      </c>
      <c r="F147" s="630" t="s">
        <v>1369</v>
      </c>
      <c r="G147" s="631" t="s">
        <v>563</v>
      </c>
      <c r="AE147" s="8"/>
      <c r="AJ147" s="8"/>
    </row>
    <row r="148" spans="1:36">
      <c r="A148" s="1025"/>
      <c r="B148" s="999" t="s">
        <v>2675</v>
      </c>
      <c r="C148" s="1000" t="s">
        <v>2676</v>
      </c>
      <c r="D148" s="1001" t="s">
        <v>2675</v>
      </c>
      <c r="E148" s="1001" t="s">
        <v>2675</v>
      </c>
      <c r="F148" s="1001" t="s">
        <v>1369</v>
      </c>
      <c r="G148" s="1002" t="s">
        <v>563</v>
      </c>
      <c r="AE148" s="8"/>
      <c r="AJ148" s="8"/>
    </row>
    <row r="149" spans="1:36">
      <c r="A149" s="628"/>
      <c r="B149" s="596" t="s">
        <v>2677</v>
      </c>
      <c r="C149" s="629" t="s">
        <v>2678</v>
      </c>
      <c r="D149" s="630" t="str">
        <f>B149</f>
        <v>NOV</v>
      </c>
      <c r="E149" s="630" t="str">
        <f>B149</f>
        <v>NOV</v>
      </c>
      <c r="F149" s="630" t="s">
        <v>1368</v>
      </c>
      <c r="G149" s="631" t="s">
        <v>563</v>
      </c>
      <c r="AE149" s="8"/>
      <c r="AJ149" s="8"/>
    </row>
    <row r="150" spans="1:36">
      <c r="A150" s="628"/>
      <c r="B150" s="999" t="s">
        <v>2270</v>
      </c>
      <c r="C150" s="1000" t="s">
        <v>2271</v>
      </c>
      <c r="D150" s="1001" t="s">
        <v>2270</v>
      </c>
      <c r="E150" s="1001" t="s">
        <v>2270</v>
      </c>
      <c r="F150" s="1001" t="s">
        <v>1368</v>
      </c>
      <c r="G150" s="1002" t="s">
        <v>563</v>
      </c>
      <c r="AE150" s="8"/>
      <c r="AJ150" s="8"/>
    </row>
    <row r="151" spans="1:36">
      <c r="A151" s="1253"/>
      <c r="B151" s="1254" t="s">
        <v>2272</v>
      </c>
      <c r="C151" s="1255" t="s">
        <v>2273</v>
      </c>
      <c r="D151" s="1256" t="s">
        <v>2272</v>
      </c>
      <c r="E151" s="1256" t="s">
        <v>2272</v>
      </c>
      <c r="F151" s="1256" t="s">
        <v>1368</v>
      </c>
      <c r="G151" s="1257" t="s">
        <v>2251</v>
      </c>
      <c r="AE151" s="8"/>
      <c r="AJ151" s="8"/>
    </row>
    <row r="152" spans="1:36">
      <c r="A152" s="628"/>
      <c r="B152" s="596" t="s">
        <v>1226</v>
      </c>
      <c r="C152" s="629" t="s">
        <v>2274</v>
      </c>
      <c r="D152" s="630" t="str">
        <f>B152</f>
        <v>SMB</v>
      </c>
      <c r="E152" s="630" t="str">
        <f>B152</f>
        <v>SMB</v>
      </c>
      <c r="F152" s="630" t="s">
        <v>1368</v>
      </c>
      <c r="G152" s="631" t="s">
        <v>563</v>
      </c>
      <c r="AE152" s="8"/>
      <c r="AJ152" s="8"/>
    </row>
    <row r="153" spans="1:36">
      <c r="A153" s="628"/>
      <c r="B153" s="596" t="s">
        <v>2275</v>
      </c>
      <c r="C153" s="629" t="s">
        <v>2276</v>
      </c>
      <c r="D153" s="630" t="str">
        <f>B153</f>
        <v>SWB</v>
      </c>
      <c r="E153" s="630" t="str">
        <f>B153</f>
        <v>SWB</v>
      </c>
      <c r="F153" s="630" t="s">
        <v>1368</v>
      </c>
      <c r="G153" s="631" t="s">
        <v>563</v>
      </c>
      <c r="AE153" s="8"/>
      <c r="AJ153" s="8"/>
    </row>
    <row r="154" spans="1:36">
      <c r="A154" s="1025"/>
      <c r="B154" s="999" t="s">
        <v>2277</v>
      </c>
      <c r="C154" s="1000" t="s">
        <v>2278</v>
      </c>
      <c r="D154" s="1001" t="s">
        <v>2277</v>
      </c>
      <c r="E154" s="1001" t="s">
        <v>2277</v>
      </c>
      <c r="F154" s="1001" t="s">
        <v>1368</v>
      </c>
      <c r="G154" s="1002" t="s">
        <v>563</v>
      </c>
      <c r="AE154" s="8"/>
      <c r="AJ154" s="8"/>
    </row>
    <row r="155" spans="1:36">
      <c r="A155" s="1025"/>
      <c r="B155" s="999" t="s">
        <v>2279</v>
      </c>
      <c r="C155" s="1000" t="s">
        <v>2280</v>
      </c>
      <c r="D155" s="1001" t="s">
        <v>2279</v>
      </c>
      <c r="E155" s="1001" t="s">
        <v>2279</v>
      </c>
      <c r="F155" s="1001" t="s">
        <v>1368</v>
      </c>
      <c r="G155" s="1002" t="s">
        <v>563</v>
      </c>
      <c r="AE155" s="8"/>
      <c r="AJ155" s="8"/>
    </row>
    <row r="156" spans="1:36">
      <c r="A156" s="1253"/>
      <c r="B156" s="1254" t="s">
        <v>2281</v>
      </c>
      <c r="C156" s="1255" t="s">
        <v>2282</v>
      </c>
      <c r="D156" s="1256" t="str">
        <f>B156</f>
        <v>SMH</v>
      </c>
      <c r="E156" s="1256" t="str">
        <f>B156</f>
        <v>SMH</v>
      </c>
      <c r="F156" s="1256" t="s">
        <v>2219</v>
      </c>
      <c r="G156" s="1257" t="s">
        <v>2251</v>
      </c>
      <c r="AE156" s="8"/>
      <c r="AJ156" s="8"/>
    </row>
    <row r="157" spans="1:36">
      <c r="A157" s="628"/>
      <c r="B157" s="596" t="s">
        <v>2283</v>
      </c>
      <c r="C157" s="629" t="s">
        <v>2284</v>
      </c>
      <c r="D157" s="630" t="str">
        <f>B157</f>
        <v>VBL</v>
      </c>
      <c r="E157" s="630" t="str">
        <f>B157</f>
        <v>VBL</v>
      </c>
      <c r="F157" s="630" t="s">
        <v>1368</v>
      </c>
      <c r="G157" s="631" t="s">
        <v>563</v>
      </c>
      <c r="AE157" s="8"/>
      <c r="AJ157" s="8"/>
    </row>
    <row r="158" spans="1:36">
      <c r="A158" s="628"/>
      <c r="B158" s="999" t="s">
        <v>2285</v>
      </c>
      <c r="C158" s="1000" t="s">
        <v>2286</v>
      </c>
      <c r="D158" s="1001" t="s">
        <v>2285</v>
      </c>
      <c r="E158" s="1001" t="s">
        <v>2285</v>
      </c>
      <c r="F158" s="1001" t="s">
        <v>1368</v>
      </c>
      <c r="G158" s="1002" t="s">
        <v>563</v>
      </c>
      <c r="AE158" s="8"/>
      <c r="AJ158" s="8"/>
    </row>
    <row r="159" spans="1:36">
      <c r="A159" s="1253"/>
      <c r="B159" s="1254" t="s">
        <v>2679</v>
      </c>
      <c r="C159" s="1255" t="s">
        <v>2680</v>
      </c>
      <c r="D159" s="1256" t="str">
        <f>B159</f>
        <v>VBH</v>
      </c>
      <c r="E159" s="1256" t="str">
        <f>B159</f>
        <v>VBH</v>
      </c>
      <c r="F159" s="1256" t="s">
        <v>2219</v>
      </c>
      <c r="G159" s="1257" t="s">
        <v>2251</v>
      </c>
      <c r="AE159" s="8"/>
      <c r="AJ159" s="8"/>
    </row>
    <row r="160" spans="1:36">
      <c r="A160" s="628"/>
      <c r="B160" s="596" t="s">
        <v>1227</v>
      </c>
      <c r="C160" s="629" t="s">
        <v>1228</v>
      </c>
      <c r="D160" s="630" t="str">
        <f>B160</f>
        <v>WTR</v>
      </c>
      <c r="E160" s="630" t="str">
        <f>B160</f>
        <v>WTR</v>
      </c>
      <c r="F160" s="630" t="s">
        <v>1369</v>
      </c>
      <c r="G160" s="631" t="s">
        <v>563</v>
      </c>
      <c r="AE160" s="8"/>
      <c r="AJ160" s="8"/>
    </row>
    <row r="161" spans="1:36">
      <c r="A161" s="1025"/>
      <c r="B161" s="999" t="s">
        <v>2287</v>
      </c>
      <c r="C161" s="1000" t="s">
        <v>2288</v>
      </c>
      <c r="D161" s="1001" t="s">
        <v>2287</v>
      </c>
      <c r="E161" s="1001" t="s">
        <v>2287</v>
      </c>
      <c r="F161" s="1001" t="s">
        <v>1369</v>
      </c>
      <c r="G161" s="1002" t="s">
        <v>563</v>
      </c>
      <c r="AD161" s="10"/>
      <c r="AE161" s="8"/>
      <c r="AJ161" s="8"/>
    </row>
    <row r="162" spans="1:36">
      <c r="A162" s="1025"/>
      <c r="B162" s="999" t="s">
        <v>2681</v>
      </c>
      <c r="C162" s="1000" t="s">
        <v>2682</v>
      </c>
      <c r="D162" s="1001" t="s">
        <v>2681</v>
      </c>
      <c r="E162" s="1001" t="s">
        <v>2681</v>
      </c>
      <c r="F162" s="1001" t="s">
        <v>1369</v>
      </c>
      <c r="G162" s="1002" t="s">
        <v>563</v>
      </c>
      <c r="AE162" s="8"/>
      <c r="AJ162" s="8"/>
    </row>
    <row r="163" spans="1:36">
      <c r="A163" s="628"/>
      <c r="B163" s="596" t="s">
        <v>2683</v>
      </c>
      <c r="C163" s="629" t="s">
        <v>2684</v>
      </c>
      <c r="D163" s="630" t="str">
        <f>B163</f>
        <v>BRO</v>
      </c>
      <c r="E163" s="630" t="str">
        <f>B163</f>
        <v>BRO</v>
      </c>
      <c r="F163" s="630" t="s">
        <v>2225</v>
      </c>
      <c r="G163" s="631" t="s">
        <v>563</v>
      </c>
      <c r="J163" s="8"/>
      <c r="L163" s="8"/>
      <c r="AE163" s="8"/>
      <c r="AJ163" s="8"/>
    </row>
    <row r="164" spans="1:36">
      <c r="A164" s="1025"/>
      <c r="B164" s="999" t="s">
        <v>2289</v>
      </c>
      <c r="C164" s="1000" t="s">
        <v>2290</v>
      </c>
      <c r="D164" s="1001" t="s">
        <v>2289</v>
      </c>
      <c r="E164" s="1001" t="s">
        <v>2289</v>
      </c>
      <c r="F164" s="1001" t="s">
        <v>2225</v>
      </c>
      <c r="G164" s="1002" t="s">
        <v>563</v>
      </c>
      <c r="J164" s="8"/>
      <c r="L164" s="8"/>
      <c r="AE164" s="8"/>
      <c r="AJ164" s="8"/>
    </row>
    <row r="165" spans="1:36">
      <c r="A165" s="628"/>
      <c r="B165" s="596" t="s">
        <v>2291</v>
      </c>
      <c r="C165" s="629" t="s">
        <v>2292</v>
      </c>
      <c r="D165" s="630" t="str">
        <f>B165</f>
        <v>JOI</v>
      </c>
      <c r="E165" s="630" t="str">
        <f>B165</f>
        <v>JOI</v>
      </c>
      <c r="F165" s="630" t="s">
        <v>1369</v>
      </c>
      <c r="G165" s="631" t="s">
        <v>563</v>
      </c>
      <c r="J165" s="8"/>
      <c r="L165" s="8"/>
      <c r="AE165" s="8"/>
      <c r="AJ165" s="8"/>
    </row>
    <row r="166" spans="1:36">
      <c r="A166" s="628"/>
      <c r="B166" s="999" t="s">
        <v>2293</v>
      </c>
      <c r="C166" s="1000" t="s">
        <v>2294</v>
      </c>
      <c r="D166" s="1001" t="str">
        <f>B166</f>
        <v>JOK</v>
      </c>
      <c r="E166" s="1001" t="str">
        <f>B166</f>
        <v>JOK</v>
      </c>
      <c r="F166" s="1001" t="s">
        <v>2222</v>
      </c>
      <c r="G166" s="1002" t="s">
        <v>2251</v>
      </c>
      <c r="J166" s="8"/>
      <c r="L166" s="8"/>
      <c r="AE166" s="8"/>
      <c r="AJ166" s="8"/>
    </row>
    <row r="167" spans="1:36">
      <c r="A167" s="628"/>
      <c r="B167" s="999" t="s">
        <v>2685</v>
      </c>
      <c r="C167" s="1000" t="s">
        <v>2686</v>
      </c>
      <c r="D167" s="1001" t="s">
        <v>2685</v>
      </c>
      <c r="E167" s="1001" t="s">
        <v>2685</v>
      </c>
      <c r="F167" s="1001" t="s">
        <v>2222</v>
      </c>
      <c r="G167" s="1002" t="s">
        <v>2251</v>
      </c>
      <c r="J167" s="8"/>
      <c r="L167" s="8"/>
      <c r="AE167" s="8"/>
      <c r="AJ167" s="8"/>
    </row>
    <row r="168" spans="1:36">
      <c r="A168" s="628"/>
      <c r="B168" s="596" t="s">
        <v>2295</v>
      </c>
      <c r="C168" s="629" t="s">
        <v>2296</v>
      </c>
      <c r="D168" s="630" t="str">
        <f>B168</f>
        <v>NAA</v>
      </c>
      <c r="E168" s="630" t="str">
        <f>B168</f>
        <v>NAA</v>
      </c>
      <c r="F168" s="630" t="s">
        <v>1368</v>
      </c>
      <c r="G168" s="631" t="s">
        <v>563</v>
      </c>
      <c r="J168" s="8"/>
      <c r="L168" s="8"/>
      <c r="AE168" s="8"/>
      <c r="AJ168" s="8"/>
    </row>
    <row r="169" spans="1:36">
      <c r="A169" s="1025"/>
      <c r="B169" s="999" t="s">
        <v>2297</v>
      </c>
      <c r="C169" s="1000" t="s">
        <v>2298</v>
      </c>
      <c r="D169" s="1001" t="s">
        <v>2297</v>
      </c>
      <c r="E169" s="1001" t="s">
        <v>2297</v>
      </c>
      <c r="F169" s="1001" t="s">
        <v>1368</v>
      </c>
      <c r="G169" s="1002" t="s">
        <v>563</v>
      </c>
      <c r="J169" s="8"/>
      <c r="L169" s="8"/>
      <c r="AE169" s="8"/>
      <c r="AJ169" s="8"/>
    </row>
    <row r="170" spans="1:36">
      <c r="A170" s="628"/>
      <c r="B170" s="596" t="s">
        <v>2299</v>
      </c>
      <c r="C170" s="629" t="s">
        <v>2299</v>
      </c>
      <c r="D170" s="630" t="str">
        <f>B170</f>
        <v>UCL</v>
      </c>
      <c r="E170" s="630" t="str">
        <f>B170</f>
        <v>UCL</v>
      </c>
      <c r="F170" s="630" t="s">
        <v>1368</v>
      </c>
      <c r="G170" s="631" t="s">
        <v>563</v>
      </c>
      <c r="J170" s="8"/>
      <c r="L170" s="8"/>
      <c r="AE170" s="8"/>
      <c r="AJ170" s="8"/>
    </row>
    <row r="171" spans="1:36">
      <c r="A171" s="628"/>
      <c r="B171" s="596" t="s">
        <v>2300</v>
      </c>
      <c r="C171" s="629" t="s">
        <v>2687</v>
      </c>
      <c r="D171" s="630" t="str">
        <f>B171</f>
        <v>AND</v>
      </c>
      <c r="E171" s="630" t="str">
        <f>B171</f>
        <v>AND</v>
      </c>
      <c r="F171" s="630" t="s">
        <v>2688</v>
      </c>
      <c r="G171" s="631" t="s">
        <v>563</v>
      </c>
      <c r="J171" s="8"/>
      <c r="L171" s="8"/>
      <c r="AE171" s="8"/>
      <c r="AJ171" s="8"/>
    </row>
    <row r="172" spans="1:36">
      <c r="A172" s="628"/>
      <c r="B172" s="596" t="s">
        <v>2689</v>
      </c>
      <c r="C172" s="629" t="s">
        <v>2690</v>
      </c>
      <c r="D172" s="630" t="str">
        <f>B172</f>
        <v>URB</v>
      </c>
      <c r="E172" s="630" t="str">
        <f>B172</f>
        <v>URB</v>
      </c>
      <c r="F172" s="630" t="s">
        <v>2688</v>
      </c>
      <c r="G172" s="631" t="s">
        <v>563</v>
      </c>
      <c r="J172" s="8"/>
      <c r="L172" s="8"/>
      <c r="AE172" s="8"/>
      <c r="AJ172" s="8"/>
    </row>
    <row r="173" spans="1:36">
      <c r="A173" s="1025"/>
      <c r="B173" s="999" t="s">
        <v>2691</v>
      </c>
      <c r="C173" s="1000" t="s">
        <v>2692</v>
      </c>
      <c r="D173" s="1001" t="s">
        <v>2691</v>
      </c>
      <c r="E173" s="1001" t="s">
        <v>2691</v>
      </c>
      <c r="F173" s="1001" t="s">
        <v>2688</v>
      </c>
      <c r="G173" s="1002" t="s">
        <v>563</v>
      </c>
      <c r="J173" s="8"/>
      <c r="L173" s="8"/>
      <c r="AE173" s="8"/>
      <c r="AJ173" s="8"/>
    </row>
    <row r="174" spans="1:36">
      <c r="A174" s="1253"/>
      <c r="B174" s="1254" t="s">
        <v>2693</v>
      </c>
      <c r="C174" s="1255" t="s">
        <v>2694</v>
      </c>
      <c r="D174" s="1256" t="str">
        <f>B174</f>
        <v>URH</v>
      </c>
      <c r="E174" s="1256" t="str">
        <f>B174</f>
        <v>URH</v>
      </c>
      <c r="F174" s="1256" t="s">
        <v>2688</v>
      </c>
      <c r="G174" s="1257" t="s">
        <v>2695</v>
      </c>
      <c r="J174" s="8"/>
      <c r="L174" s="8"/>
      <c r="AE174" s="8"/>
      <c r="AJ174" s="8"/>
    </row>
    <row r="175" spans="1:36">
      <c r="A175" s="628"/>
      <c r="B175" s="596" t="s">
        <v>2696</v>
      </c>
      <c r="C175" s="629" t="s">
        <v>2697</v>
      </c>
      <c r="D175" s="630" t="str">
        <f>B175</f>
        <v>YGF</v>
      </c>
      <c r="E175" s="630" t="str">
        <f>B175</f>
        <v>YGF</v>
      </c>
      <c r="F175" s="630" t="s">
        <v>2225</v>
      </c>
      <c r="G175" s="631" t="s">
        <v>2251</v>
      </c>
      <c r="J175" s="8"/>
      <c r="L175" s="8"/>
      <c r="AE175" s="8"/>
      <c r="AJ175" s="8"/>
    </row>
    <row r="176" spans="1:36">
      <c r="A176" s="1025"/>
      <c r="B176" s="999" t="s">
        <v>2301</v>
      </c>
      <c r="C176" s="1000" t="s">
        <v>2302</v>
      </c>
      <c r="D176" s="1001" t="s">
        <v>2301</v>
      </c>
      <c r="E176" s="1001" t="s">
        <v>2301</v>
      </c>
      <c r="F176" s="1001" t="s">
        <v>2225</v>
      </c>
      <c r="G176" s="1002" t="s">
        <v>2251</v>
      </c>
      <c r="J176" s="8"/>
      <c r="L176" s="8"/>
      <c r="AE176" s="8"/>
      <c r="AJ176" s="8"/>
    </row>
    <row r="177" spans="1:36">
      <c r="A177" s="628"/>
      <c r="B177" s="596" t="s">
        <v>2303</v>
      </c>
      <c r="C177" s="629" t="s">
        <v>2304</v>
      </c>
      <c r="D177" s="628" t="str">
        <f>B177</f>
        <v>POL</v>
      </c>
      <c r="E177" s="628" t="str">
        <f>B177</f>
        <v>POL</v>
      </c>
      <c r="F177" s="630" t="s">
        <v>2225</v>
      </c>
      <c r="G177" s="631" t="s">
        <v>2251</v>
      </c>
      <c r="J177" s="8"/>
      <c r="L177" s="8"/>
      <c r="AE177" s="8"/>
      <c r="AJ177" s="8"/>
    </row>
    <row r="178" spans="1:36">
      <c r="A178" s="1025"/>
      <c r="B178" s="999" t="s">
        <v>2305</v>
      </c>
      <c r="C178" s="1000" t="s">
        <v>2306</v>
      </c>
      <c r="D178" s="1025" t="str">
        <f>B178</f>
        <v>POK</v>
      </c>
      <c r="E178" s="1025" t="str">
        <f>B178</f>
        <v>POK</v>
      </c>
      <c r="F178" s="1001" t="s">
        <v>2225</v>
      </c>
      <c r="G178" s="1002" t="s">
        <v>2251</v>
      </c>
      <c r="J178" s="8"/>
      <c r="L178" s="8"/>
      <c r="AE178" s="8"/>
      <c r="AJ178" s="8"/>
    </row>
    <row r="179" spans="1:36">
      <c r="A179" s="1253"/>
      <c r="B179" s="1254" t="s">
        <v>2307</v>
      </c>
      <c r="C179" s="1255" t="s">
        <v>2308</v>
      </c>
      <c r="D179" s="1253" t="str">
        <f>B179</f>
        <v>POH</v>
      </c>
      <c r="E179" s="1253" t="str">
        <f>B179</f>
        <v>POH</v>
      </c>
      <c r="F179" s="1256" t="s">
        <v>2225</v>
      </c>
      <c r="G179" s="1257" t="s">
        <v>2251</v>
      </c>
      <c r="J179" s="8"/>
      <c r="L179" s="8"/>
      <c r="AE179" s="8"/>
      <c r="AJ179" s="8"/>
    </row>
    <row r="180" spans="1:36">
      <c r="A180" s="628"/>
      <c r="B180" s="596" t="s">
        <v>2309</v>
      </c>
      <c r="C180" s="629" t="s">
        <v>2310</v>
      </c>
      <c r="D180" s="628" t="str">
        <f>B180</f>
        <v>DPS</v>
      </c>
      <c r="E180" s="628" t="str">
        <f>B180</f>
        <v>DPS</v>
      </c>
      <c r="F180" s="630" t="s">
        <v>2225</v>
      </c>
      <c r="G180" s="631" t="s">
        <v>2251</v>
      </c>
      <c r="J180" s="8"/>
      <c r="L180" s="8"/>
      <c r="AE180" s="8"/>
      <c r="AJ180" s="8"/>
    </row>
    <row r="181" spans="1:36">
      <c r="A181" s="1025"/>
      <c r="B181" s="999" t="s">
        <v>2311</v>
      </c>
      <c r="C181" s="1000" t="s">
        <v>2312</v>
      </c>
      <c r="D181" s="1025" t="str">
        <f>B181</f>
        <v>DPK</v>
      </c>
      <c r="E181" s="1025" t="str">
        <f>B181</f>
        <v>DPK</v>
      </c>
      <c r="F181" s="1001" t="s">
        <v>2225</v>
      </c>
      <c r="G181" s="1002" t="s">
        <v>2251</v>
      </c>
      <c r="J181" s="8"/>
      <c r="L181" s="8"/>
      <c r="AE181" s="8"/>
      <c r="AJ181" s="8"/>
    </row>
    <row r="182" spans="1:36">
      <c r="A182" s="1025"/>
      <c r="B182" s="999" t="s">
        <v>2698</v>
      </c>
      <c r="C182" s="1000" t="s">
        <v>2699</v>
      </c>
      <c r="D182" s="1025" t="s">
        <v>2698</v>
      </c>
      <c r="E182" s="1025" t="s">
        <v>2698</v>
      </c>
      <c r="F182" s="1001" t="s">
        <v>2225</v>
      </c>
      <c r="G182" s="1002" t="s">
        <v>2251</v>
      </c>
      <c r="J182" s="8"/>
      <c r="L182" s="8"/>
      <c r="AE182" s="8"/>
      <c r="AJ182" s="8"/>
    </row>
    <row r="183" spans="1:36">
      <c r="A183" s="1025"/>
      <c r="B183" s="596" t="s">
        <v>2313</v>
      </c>
      <c r="C183" s="629" t="s">
        <v>2314</v>
      </c>
      <c r="D183" s="628" t="str">
        <f t="shared" ref="D183:D206" si="15">B183</f>
        <v>MGM</v>
      </c>
      <c r="E183" s="628" t="str">
        <f t="shared" ref="E183:E206" si="16">B183</f>
        <v>MGM</v>
      </c>
      <c r="F183" s="1258" t="s">
        <v>1370</v>
      </c>
      <c r="G183" s="1259" t="s">
        <v>563</v>
      </c>
      <c r="J183" s="8"/>
      <c r="L183" s="8"/>
      <c r="AE183" s="8"/>
      <c r="AJ183" s="8"/>
    </row>
    <row r="184" spans="1:36">
      <c r="A184" s="1025"/>
      <c r="B184" s="999" t="s">
        <v>2315</v>
      </c>
      <c r="C184" s="629" t="s">
        <v>2316</v>
      </c>
      <c r="D184" s="1025" t="str">
        <f t="shared" si="15"/>
        <v>MGK</v>
      </c>
      <c r="E184" s="1025" t="str">
        <f t="shared" si="16"/>
        <v>MGK</v>
      </c>
      <c r="F184" s="1260" t="s">
        <v>1370</v>
      </c>
      <c r="G184" s="1261" t="s">
        <v>563</v>
      </c>
      <c r="J184" s="8"/>
      <c r="L184" s="8"/>
      <c r="AE184" s="8"/>
      <c r="AJ184" s="8"/>
    </row>
    <row r="185" spans="1:36">
      <c r="A185" s="1025"/>
      <c r="B185" s="596" t="s">
        <v>2317</v>
      </c>
      <c r="C185" s="629" t="s">
        <v>2318</v>
      </c>
      <c r="D185" s="628" t="str">
        <f t="shared" si="15"/>
        <v>SBR</v>
      </c>
      <c r="E185" s="628" t="str">
        <f t="shared" si="16"/>
        <v>SBR</v>
      </c>
      <c r="F185" s="1258" t="s">
        <v>1370</v>
      </c>
      <c r="G185" s="1259" t="s">
        <v>563</v>
      </c>
      <c r="J185" s="8"/>
      <c r="L185" s="8"/>
      <c r="AE185" s="8"/>
      <c r="AJ185" s="8"/>
    </row>
    <row r="186" spans="1:36">
      <c r="A186" s="1025"/>
      <c r="B186" s="999" t="s">
        <v>2319</v>
      </c>
      <c r="C186" s="629" t="s">
        <v>2320</v>
      </c>
      <c r="D186" s="1025" t="str">
        <f t="shared" si="15"/>
        <v>SBK</v>
      </c>
      <c r="E186" s="1025" t="str">
        <f t="shared" si="16"/>
        <v>SBK</v>
      </c>
      <c r="F186" s="1260" t="s">
        <v>1370</v>
      </c>
      <c r="G186" s="1261" t="s">
        <v>563</v>
      </c>
      <c r="J186" s="8"/>
      <c r="L186" s="8"/>
      <c r="AE186" s="8"/>
      <c r="AJ186" s="8"/>
    </row>
    <row r="187" spans="1:36">
      <c r="A187" s="1025"/>
      <c r="B187" s="596" t="s">
        <v>2700</v>
      </c>
      <c r="C187" s="629" t="s">
        <v>2326</v>
      </c>
      <c r="D187" s="628" t="str">
        <f t="shared" si="15"/>
        <v>BLL</v>
      </c>
      <c r="E187" s="628" t="str">
        <f t="shared" si="16"/>
        <v>BLL</v>
      </c>
      <c r="F187" s="1258" t="s">
        <v>1369</v>
      </c>
      <c r="G187" s="1259" t="s">
        <v>563</v>
      </c>
      <c r="J187" s="8"/>
      <c r="L187" s="8"/>
      <c r="AE187" s="8"/>
      <c r="AJ187" s="8"/>
    </row>
    <row r="188" spans="1:36">
      <c r="A188" s="621"/>
      <c r="B188" s="612" t="s">
        <v>2321</v>
      </c>
      <c r="C188" s="622" t="s">
        <v>2322</v>
      </c>
      <c r="D188" s="636" t="str">
        <f t="shared" si="15"/>
        <v>JST</v>
      </c>
      <c r="E188" s="636" t="str">
        <f t="shared" si="16"/>
        <v>JST</v>
      </c>
      <c r="F188" s="636" t="s">
        <v>1369</v>
      </c>
      <c r="G188" s="637" t="s">
        <v>563</v>
      </c>
      <c r="J188" s="8"/>
      <c r="L188" s="8"/>
      <c r="AE188" s="8"/>
      <c r="AJ188" s="8"/>
    </row>
    <row r="189" spans="1:36">
      <c r="A189" s="621"/>
      <c r="B189" s="612" t="s">
        <v>2323</v>
      </c>
      <c r="C189" s="622" t="s">
        <v>2324</v>
      </c>
      <c r="D189" s="636" t="str">
        <f t="shared" si="15"/>
        <v>JLL</v>
      </c>
      <c r="E189" s="636" t="str">
        <f t="shared" si="16"/>
        <v>JLL</v>
      </c>
      <c r="F189" s="636" t="s">
        <v>1369</v>
      </c>
      <c r="G189" s="637" t="s">
        <v>563</v>
      </c>
      <c r="J189" s="8"/>
      <c r="L189" s="8"/>
      <c r="AE189" s="8"/>
      <c r="AJ189" s="8"/>
    </row>
    <row r="190" spans="1:36" ht="14.25" thickBot="1">
      <c r="A190" s="638"/>
      <c r="B190" s="639" t="s">
        <v>2325</v>
      </c>
      <c r="C190" s="640" t="s">
        <v>2326</v>
      </c>
      <c r="D190" s="641" t="str">
        <f t="shared" si="15"/>
        <v>BEL</v>
      </c>
      <c r="E190" s="641" t="str">
        <f t="shared" si="16"/>
        <v>BEL</v>
      </c>
      <c r="F190" s="641" t="s">
        <v>1369</v>
      </c>
      <c r="G190" s="642" t="s">
        <v>563</v>
      </c>
      <c r="J190" s="8"/>
      <c r="L190" s="8"/>
      <c r="AE190" s="8"/>
      <c r="AJ190" s="8"/>
    </row>
    <row r="191" spans="1:36" ht="14.25" thickTop="1">
      <c r="A191" s="606" t="s">
        <v>1229</v>
      </c>
      <c r="B191" s="607" t="s">
        <v>1230</v>
      </c>
      <c r="C191" s="608" t="s">
        <v>1231</v>
      </c>
      <c r="D191" s="609" t="str">
        <f t="shared" si="15"/>
        <v>ZGN</v>
      </c>
      <c r="E191" s="609" t="str">
        <f t="shared" si="16"/>
        <v>ZGN</v>
      </c>
      <c r="F191" s="609"/>
      <c r="G191" s="610" t="s">
        <v>2327</v>
      </c>
      <c r="J191" s="8"/>
      <c r="L191" s="8"/>
      <c r="AE191" s="8"/>
      <c r="AJ191" s="8"/>
    </row>
    <row r="192" spans="1:36">
      <c r="A192" s="606" t="s">
        <v>1232</v>
      </c>
      <c r="B192" s="607" t="s">
        <v>1233</v>
      </c>
      <c r="C192" s="608" t="s">
        <v>1234</v>
      </c>
      <c r="D192" s="609" t="str">
        <f t="shared" si="15"/>
        <v>ZGO</v>
      </c>
      <c r="E192" s="609" t="str">
        <f t="shared" si="16"/>
        <v>ZGO</v>
      </c>
      <c r="F192" s="609"/>
      <c r="G192" s="610" t="s">
        <v>2327</v>
      </c>
      <c r="J192" s="8"/>
      <c r="L192" s="8"/>
      <c r="AE192" s="8"/>
      <c r="AJ192" s="8"/>
    </row>
    <row r="193" spans="1:36">
      <c r="A193" s="606" t="s">
        <v>1235</v>
      </c>
      <c r="B193" s="607" t="s">
        <v>1236</v>
      </c>
      <c r="C193" s="608" t="s">
        <v>1237</v>
      </c>
      <c r="D193" s="609" t="str">
        <f t="shared" si="15"/>
        <v>ZGP</v>
      </c>
      <c r="E193" s="609" t="str">
        <f t="shared" si="16"/>
        <v>ZGP</v>
      </c>
      <c r="F193" s="609"/>
      <c r="G193" s="610" t="s">
        <v>2327</v>
      </c>
      <c r="J193" s="8"/>
      <c r="L193" s="8"/>
      <c r="AE193" s="8"/>
      <c r="AJ193" s="8"/>
    </row>
    <row r="194" spans="1:36">
      <c r="A194" s="606" t="s">
        <v>1238</v>
      </c>
      <c r="B194" s="607" t="s">
        <v>1239</v>
      </c>
      <c r="C194" s="608" t="s">
        <v>1240</v>
      </c>
      <c r="D194" s="609" t="str">
        <f t="shared" si="15"/>
        <v>ZGQ</v>
      </c>
      <c r="E194" s="609" t="str">
        <f t="shared" si="16"/>
        <v>ZGQ</v>
      </c>
      <c r="F194" s="609"/>
      <c r="G194" s="610" t="s">
        <v>2327</v>
      </c>
      <c r="J194" s="8"/>
      <c r="L194" s="8"/>
      <c r="AE194" s="8"/>
      <c r="AJ194" s="8"/>
    </row>
    <row r="195" spans="1:36">
      <c r="A195" s="606" t="s">
        <v>1241</v>
      </c>
      <c r="B195" s="607" t="s">
        <v>1242</v>
      </c>
      <c r="C195" s="608" t="s">
        <v>1243</v>
      </c>
      <c r="D195" s="609" t="str">
        <f t="shared" si="15"/>
        <v>ZGT</v>
      </c>
      <c r="E195" s="609" t="str">
        <f t="shared" si="16"/>
        <v>ZGT</v>
      </c>
      <c r="F195" s="609"/>
      <c r="G195" s="610" t="s">
        <v>2327</v>
      </c>
      <c r="J195" s="8"/>
      <c r="L195" s="8"/>
      <c r="AE195" s="8"/>
      <c r="AJ195" s="8"/>
    </row>
    <row r="196" spans="1:36">
      <c r="A196" s="606" t="s">
        <v>1244</v>
      </c>
      <c r="B196" s="607" t="s">
        <v>1245</v>
      </c>
      <c r="C196" s="608" t="s">
        <v>1246</v>
      </c>
      <c r="D196" s="609" t="str">
        <f t="shared" si="15"/>
        <v>ZGU</v>
      </c>
      <c r="E196" s="609" t="str">
        <f t="shared" si="16"/>
        <v>ZGU</v>
      </c>
      <c r="F196" s="609"/>
      <c r="G196" s="610" t="s">
        <v>2327</v>
      </c>
      <c r="J196" s="8"/>
      <c r="L196" s="8"/>
      <c r="AE196" s="8"/>
      <c r="AJ196" s="8"/>
    </row>
    <row r="197" spans="1:36">
      <c r="A197" s="606" t="s">
        <v>1247</v>
      </c>
      <c r="B197" s="607" t="s">
        <v>1248</v>
      </c>
      <c r="C197" s="608" t="s">
        <v>1249</v>
      </c>
      <c r="D197" s="609" t="str">
        <f t="shared" si="15"/>
        <v>ZGV</v>
      </c>
      <c r="E197" s="609" t="str">
        <f t="shared" si="16"/>
        <v>ZGV</v>
      </c>
      <c r="F197" s="609"/>
      <c r="G197" s="610" t="s">
        <v>2327</v>
      </c>
    </row>
    <row r="198" spans="1:36">
      <c r="A198" s="606" t="s">
        <v>1250</v>
      </c>
      <c r="B198" s="607" t="s">
        <v>1251</v>
      </c>
      <c r="C198" s="608" t="s">
        <v>1252</v>
      </c>
      <c r="D198" s="609" t="str">
        <f t="shared" si="15"/>
        <v>ZGW</v>
      </c>
      <c r="E198" s="609" t="str">
        <f t="shared" si="16"/>
        <v>ZGW</v>
      </c>
      <c r="F198" s="609"/>
      <c r="G198" s="610" t="s">
        <v>2327</v>
      </c>
    </row>
    <row r="199" spans="1:36">
      <c r="A199" s="606" t="s">
        <v>1253</v>
      </c>
      <c r="B199" s="607" t="s">
        <v>1254</v>
      </c>
      <c r="C199" s="608" t="s">
        <v>1255</v>
      </c>
      <c r="D199" s="609" t="str">
        <f t="shared" si="15"/>
        <v>ZGX</v>
      </c>
      <c r="E199" s="609" t="str">
        <f t="shared" si="16"/>
        <v>ZGX</v>
      </c>
      <c r="F199" s="609"/>
      <c r="G199" s="610" t="s">
        <v>2327</v>
      </c>
    </row>
    <row r="200" spans="1:36">
      <c r="A200" s="606" t="s">
        <v>836</v>
      </c>
      <c r="B200" s="607" t="s">
        <v>1256</v>
      </c>
      <c r="C200" s="608" t="s">
        <v>1257</v>
      </c>
      <c r="D200" s="609" t="str">
        <f t="shared" si="15"/>
        <v>ZGY</v>
      </c>
      <c r="E200" s="609" t="str">
        <f t="shared" si="16"/>
        <v>ZGY</v>
      </c>
      <c r="F200" s="609"/>
      <c r="G200" s="610" t="s">
        <v>2327</v>
      </c>
    </row>
    <row r="201" spans="1:36">
      <c r="A201" s="606" t="s">
        <v>888</v>
      </c>
      <c r="B201" s="607" t="s">
        <v>1258</v>
      </c>
      <c r="C201" s="608" t="s">
        <v>1259</v>
      </c>
      <c r="D201" s="609" t="str">
        <f t="shared" si="15"/>
        <v>ZG1</v>
      </c>
      <c r="E201" s="609" t="str">
        <f t="shared" si="16"/>
        <v>ZG1</v>
      </c>
      <c r="F201" s="609"/>
      <c r="G201" s="610" t="s">
        <v>2327</v>
      </c>
    </row>
    <row r="202" spans="1:36">
      <c r="A202" s="606" t="s">
        <v>895</v>
      </c>
      <c r="B202" s="607" t="s">
        <v>1260</v>
      </c>
      <c r="C202" s="608" t="s">
        <v>1261</v>
      </c>
      <c r="D202" s="609" t="str">
        <f t="shared" si="15"/>
        <v>ZG2</v>
      </c>
      <c r="E202" s="609" t="str">
        <f t="shared" si="16"/>
        <v>ZG2</v>
      </c>
      <c r="F202" s="609"/>
      <c r="G202" s="610" t="s">
        <v>2327</v>
      </c>
    </row>
    <row r="203" spans="1:36">
      <c r="A203" s="606" t="s">
        <v>902</v>
      </c>
      <c r="B203" s="607" t="s">
        <v>1262</v>
      </c>
      <c r="C203" s="608" t="s">
        <v>1263</v>
      </c>
      <c r="D203" s="609" t="str">
        <f t="shared" si="15"/>
        <v>ZG3</v>
      </c>
      <c r="E203" s="609" t="str">
        <f t="shared" si="16"/>
        <v>ZG3</v>
      </c>
      <c r="F203" s="609"/>
      <c r="G203" s="610" t="s">
        <v>2327</v>
      </c>
    </row>
    <row r="204" spans="1:36">
      <c r="A204" s="606" t="s">
        <v>909</v>
      </c>
      <c r="B204" s="607" t="s">
        <v>1264</v>
      </c>
      <c r="C204" s="608" t="s">
        <v>1265</v>
      </c>
      <c r="D204" s="609" t="str">
        <f t="shared" si="15"/>
        <v>ZG4</v>
      </c>
      <c r="E204" s="609" t="str">
        <f t="shared" si="16"/>
        <v>ZG4</v>
      </c>
      <c r="F204" s="609"/>
      <c r="G204" s="610" t="s">
        <v>2327</v>
      </c>
    </row>
    <row r="205" spans="1:36">
      <c r="A205" s="606" t="s">
        <v>1266</v>
      </c>
      <c r="B205" s="607" t="s">
        <v>1267</v>
      </c>
      <c r="C205" s="608" t="s">
        <v>1268</v>
      </c>
      <c r="D205" s="609" t="str">
        <f t="shared" si="15"/>
        <v>NBP</v>
      </c>
      <c r="E205" s="609" t="str">
        <f t="shared" si="16"/>
        <v>NBP</v>
      </c>
      <c r="F205" s="609"/>
      <c r="G205" s="610" t="s">
        <v>2327</v>
      </c>
    </row>
    <row r="206" spans="1:36">
      <c r="A206" s="606" t="s">
        <v>1269</v>
      </c>
      <c r="B206" s="607" t="s">
        <v>1270</v>
      </c>
      <c r="C206" s="608" t="s">
        <v>1271</v>
      </c>
      <c r="D206" s="609" t="str">
        <f t="shared" si="15"/>
        <v>DBP</v>
      </c>
      <c r="E206" s="609" t="str">
        <f t="shared" si="16"/>
        <v>DBP</v>
      </c>
      <c r="F206" s="609"/>
      <c r="G206" s="610" t="s">
        <v>2327</v>
      </c>
    </row>
    <row r="207" spans="1:36">
      <c r="A207" s="606"/>
      <c r="B207" s="607" t="s">
        <v>1896</v>
      </c>
      <c r="C207" s="608" t="s">
        <v>1897</v>
      </c>
      <c r="D207" s="609" t="s">
        <v>1896</v>
      </c>
      <c r="E207" s="609" t="s">
        <v>1896</v>
      </c>
      <c r="F207" s="609" t="s">
        <v>1898</v>
      </c>
      <c r="G207" s="610" t="s">
        <v>579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7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1544</v>
      </c>
      <c r="D1" s="15"/>
      <c r="E1" s="14" t="s">
        <v>1545</v>
      </c>
      <c r="I1" s="157" t="s">
        <v>1546</v>
      </c>
    </row>
    <row r="2" spans="1:28">
      <c r="A2" s="107" t="s">
        <v>1408</v>
      </c>
      <c r="B2" s="107" t="s">
        <v>1006</v>
      </c>
      <c r="C2" s="107" t="s">
        <v>1409</v>
      </c>
      <c r="D2" s="15"/>
      <c r="E2" s="107"/>
      <c r="F2" s="107"/>
      <c r="G2" s="107"/>
    </row>
    <row r="3" spans="1:28">
      <c r="A3" s="107" t="s">
        <v>1410</v>
      </c>
      <c r="B3" s="107" t="s">
        <v>1006</v>
      </c>
      <c r="C3" s="107" t="s">
        <v>1409</v>
      </c>
      <c r="D3" s="15"/>
      <c r="E3" s="107"/>
      <c r="F3" s="107"/>
      <c r="G3" s="107"/>
      <c r="I3" s="15" t="s">
        <v>1547</v>
      </c>
    </row>
    <row r="4" spans="1:28">
      <c r="A4" s="107" t="s">
        <v>1411</v>
      </c>
      <c r="B4" s="107" t="s">
        <v>961</v>
      </c>
      <c r="C4" s="107" t="s">
        <v>1409</v>
      </c>
      <c r="D4" s="15"/>
      <c r="E4" s="107" t="s">
        <v>1411</v>
      </c>
      <c r="F4" s="107" t="s">
        <v>961</v>
      </c>
      <c r="G4" s="107" t="s">
        <v>1409</v>
      </c>
      <c r="I4" s="15" t="s">
        <v>1548</v>
      </c>
    </row>
    <row r="5" spans="1:28">
      <c r="A5" s="107" t="s">
        <v>1412</v>
      </c>
      <c r="B5" s="107" t="s">
        <v>961</v>
      </c>
      <c r="C5" s="107" t="s">
        <v>1409</v>
      </c>
      <c r="D5" s="15"/>
      <c r="E5" s="107" t="s">
        <v>1412</v>
      </c>
      <c r="F5" s="107" t="s">
        <v>961</v>
      </c>
      <c r="G5" s="107" t="s">
        <v>1409</v>
      </c>
      <c r="I5" s="15" t="s">
        <v>1549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1550</v>
      </c>
    </row>
    <row r="7" spans="1:28">
      <c r="A7" s="107" t="s">
        <v>1413</v>
      </c>
      <c r="B7" s="107" t="s">
        <v>961</v>
      </c>
      <c r="C7" s="107" t="s">
        <v>1409</v>
      </c>
      <c r="D7" s="15"/>
      <c r="E7" s="107" t="s">
        <v>1413</v>
      </c>
      <c r="F7" s="107" t="s">
        <v>961</v>
      </c>
      <c r="G7" s="107" t="s">
        <v>1409</v>
      </c>
      <c r="I7" s="159" t="s">
        <v>1551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1414</v>
      </c>
      <c r="B9" s="107" t="s">
        <v>961</v>
      </c>
      <c r="C9" s="107" t="s">
        <v>1409</v>
      </c>
      <c r="D9" s="15"/>
      <c r="E9" s="107" t="s">
        <v>1414</v>
      </c>
      <c r="F9" s="107" t="s">
        <v>961</v>
      </c>
      <c r="G9" s="107" t="s">
        <v>1409</v>
      </c>
      <c r="I9" s="1581" t="s">
        <v>1552</v>
      </c>
      <c r="J9" s="1579" t="s">
        <v>1553</v>
      </c>
      <c r="K9" s="108" t="s">
        <v>1554</v>
      </c>
      <c r="L9" s="228" t="s">
        <v>1556</v>
      </c>
      <c r="M9" s="1588" t="s">
        <v>1555</v>
      </c>
      <c r="N9" s="1589"/>
      <c r="O9" s="1589"/>
      <c r="P9" s="1589"/>
      <c r="Q9" s="1589"/>
      <c r="R9" s="1589"/>
      <c r="S9" s="1589"/>
      <c r="T9" s="1589"/>
      <c r="U9" s="1589"/>
      <c r="V9" s="1589"/>
      <c r="W9" s="1589"/>
      <c r="X9" s="1589"/>
      <c r="Y9" s="1589"/>
      <c r="Z9" s="1589"/>
      <c r="AA9" s="1589"/>
      <c r="AB9" s="1590"/>
    </row>
    <row r="10" spans="1:28">
      <c r="A10" s="107"/>
      <c r="B10" s="107"/>
      <c r="C10" s="107"/>
      <c r="D10" s="15"/>
      <c r="E10" s="107" t="s">
        <v>1415</v>
      </c>
      <c r="F10" s="107" t="s">
        <v>961</v>
      </c>
      <c r="G10" s="107" t="s">
        <v>1409</v>
      </c>
      <c r="I10" s="1582"/>
      <c r="J10" s="1577"/>
      <c r="K10" s="109" t="s">
        <v>1557</v>
      </c>
      <c r="L10" s="229" t="s">
        <v>1558</v>
      </c>
      <c r="M10" s="1584">
        <v>2012</v>
      </c>
      <c r="N10" s="1570"/>
      <c r="O10" s="1570"/>
      <c r="P10" s="1571"/>
      <c r="Q10" s="1572">
        <v>2013</v>
      </c>
      <c r="R10" s="1570"/>
      <c r="S10" s="1570"/>
      <c r="T10" s="1571"/>
      <c r="U10" s="1572">
        <v>2014</v>
      </c>
      <c r="V10" s="1570"/>
      <c r="W10" s="1570"/>
      <c r="X10" s="1571"/>
      <c r="Y10" s="1572">
        <v>2015</v>
      </c>
      <c r="Z10" s="1570"/>
      <c r="AA10" s="1570"/>
      <c r="AB10" s="1573"/>
    </row>
    <row r="11" spans="1:28">
      <c r="A11" s="107"/>
      <c r="B11" s="107"/>
      <c r="C11" s="107"/>
      <c r="D11" s="15"/>
      <c r="E11" s="107" t="s">
        <v>1416</v>
      </c>
      <c r="F11" s="107" t="s">
        <v>961</v>
      </c>
      <c r="G11" s="107" t="s">
        <v>1409</v>
      </c>
      <c r="I11" s="1582"/>
      <c r="J11" s="1577"/>
      <c r="K11" s="109" t="s">
        <v>1559</v>
      </c>
      <c r="L11" s="229" t="s">
        <v>1558</v>
      </c>
      <c r="M11" s="1584" t="s">
        <v>1545</v>
      </c>
      <c r="N11" s="1570"/>
      <c r="O11" s="1570" t="s">
        <v>1544</v>
      </c>
      <c r="P11" s="1571"/>
      <c r="Q11" s="1572" t="s">
        <v>1545</v>
      </c>
      <c r="R11" s="1570"/>
      <c r="S11" s="1570" t="s">
        <v>1544</v>
      </c>
      <c r="T11" s="1571"/>
      <c r="U11" s="1572" t="s">
        <v>1545</v>
      </c>
      <c r="V11" s="1570"/>
      <c r="W11" s="1570" t="s">
        <v>1544</v>
      </c>
      <c r="X11" s="1571"/>
      <c r="Y11" s="1572" t="s">
        <v>1545</v>
      </c>
      <c r="Z11" s="1570"/>
      <c r="AA11" s="1570" t="s">
        <v>1544</v>
      </c>
      <c r="AB11" s="1573"/>
    </row>
    <row r="12" spans="1:28" ht="14.25" thickBot="1">
      <c r="A12" s="107"/>
      <c r="B12" s="107"/>
      <c r="C12" s="107"/>
      <c r="D12" s="15"/>
      <c r="E12" s="107" t="s">
        <v>1417</v>
      </c>
      <c r="F12" s="107" t="s">
        <v>961</v>
      </c>
      <c r="G12" s="107" t="s">
        <v>1409</v>
      </c>
      <c r="I12" s="1583"/>
      <c r="J12" s="1585"/>
      <c r="K12" s="110" t="s">
        <v>1560</v>
      </c>
      <c r="L12" s="230" t="s">
        <v>1558</v>
      </c>
      <c r="M12" s="111" t="s">
        <v>1561</v>
      </c>
      <c r="N12" s="112" t="s">
        <v>1562</v>
      </c>
      <c r="O12" s="112" t="s">
        <v>1561</v>
      </c>
      <c r="P12" s="113" t="s">
        <v>1562</v>
      </c>
      <c r="Q12" s="114" t="s">
        <v>1561</v>
      </c>
      <c r="R12" s="112" t="s">
        <v>1562</v>
      </c>
      <c r="S12" s="112" t="s">
        <v>1561</v>
      </c>
      <c r="T12" s="113" t="s">
        <v>1562</v>
      </c>
      <c r="U12" s="114" t="s">
        <v>1561</v>
      </c>
      <c r="V12" s="112" t="s">
        <v>1562</v>
      </c>
      <c r="W12" s="112" t="s">
        <v>1561</v>
      </c>
      <c r="X12" s="113" t="s">
        <v>1562</v>
      </c>
      <c r="Y12" s="114" t="s">
        <v>1561</v>
      </c>
      <c r="Z12" s="112" t="s">
        <v>1562</v>
      </c>
      <c r="AA12" s="112" t="s">
        <v>1561</v>
      </c>
      <c r="AB12" s="110" t="s">
        <v>1562</v>
      </c>
    </row>
    <row r="13" spans="1:28">
      <c r="A13" s="107"/>
      <c r="B13" s="107"/>
      <c r="C13" s="107"/>
      <c r="D13" s="15"/>
      <c r="E13" s="107" t="s">
        <v>1418</v>
      </c>
      <c r="F13" s="107" t="s">
        <v>961</v>
      </c>
      <c r="G13" s="107" t="s">
        <v>1409</v>
      </c>
      <c r="I13" s="1581" t="s">
        <v>1563</v>
      </c>
      <c r="J13" s="1579" t="s">
        <v>1564</v>
      </c>
      <c r="K13" s="1580"/>
      <c r="L13" s="1574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1419</v>
      </c>
      <c r="B14" s="14" t="s">
        <v>1222</v>
      </c>
      <c r="C14" s="14" t="s">
        <v>1409</v>
      </c>
      <c r="D14" s="15"/>
      <c r="E14" s="14" t="s">
        <v>1419</v>
      </c>
      <c r="F14" s="14" t="s">
        <v>1222</v>
      </c>
      <c r="G14" s="14" t="s">
        <v>1409</v>
      </c>
      <c r="I14" s="1582"/>
      <c r="J14" s="1586" t="s">
        <v>1565</v>
      </c>
      <c r="K14" s="1587"/>
      <c r="L14" s="1575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1420</v>
      </c>
      <c r="B15" s="14" t="s">
        <v>1222</v>
      </c>
      <c r="C15" s="14" t="s">
        <v>1409</v>
      </c>
      <c r="D15" s="15"/>
      <c r="E15" s="14" t="s">
        <v>1420</v>
      </c>
      <c r="F15" s="14" t="s">
        <v>1222</v>
      </c>
      <c r="G15" s="14" t="s">
        <v>1409</v>
      </c>
      <c r="I15" s="1582"/>
      <c r="J15" s="1577" t="s">
        <v>1566</v>
      </c>
      <c r="K15" s="1578"/>
      <c r="L15" s="1575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1421</v>
      </c>
      <c r="B16" s="14" t="s">
        <v>1222</v>
      </c>
      <c r="C16" s="14" t="s">
        <v>1409</v>
      </c>
      <c r="D16" s="15"/>
      <c r="E16" s="14" t="s">
        <v>1421</v>
      </c>
      <c r="F16" s="14" t="s">
        <v>1222</v>
      </c>
      <c r="G16" s="14" t="s">
        <v>1409</v>
      </c>
      <c r="I16" s="1582"/>
      <c r="J16" s="1577" t="s">
        <v>1567</v>
      </c>
      <c r="K16" s="1578"/>
      <c r="L16" s="1575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1422</v>
      </c>
      <c r="B17" s="14" t="s">
        <v>1222</v>
      </c>
      <c r="C17" s="14" t="s">
        <v>1409</v>
      </c>
      <c r="D17" s="15"/>
      <c r="E17" s="14" t="s">
        <v>1422</v>
      </c>
      <c r="F17" s="14" t="s">
        <v>1222</v>
      </c>
      <c r="G17" s="14" t="s">
        <v>1409</v>
      </c>
      <c r="I17" s="1583"/>
      <c r="J17" s="1577" t="s">
        <v>1568</v>
      </c>
      <c r="K17" s="1578"/>
      <c r="L17" s="1576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1423</v>
      </c>
      <c r="B18" s="14" t="s">
        <v>1222</v>
      </c>
      <c r="C18" s="14" t="s">
        <v>1409</v>
      </c>
      <c r="D18" s="15"/>
      <c r="I18" s="1581" t="s">
        <v>1569</v>
      </c>
      <c r="J18" s="1579" t="s">
        <v>1570</v>
      </c>
      <c r="K18" s="1580"/>
      <c r="L18" s="1574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1424</v>
      </c>
      <c r="B19" s="14" t="s">
        <v>1222</v>
      </c>
      <c r="C19" s="14" t="s">
        <v>1409</v>
      </c>
      <c r="D19" s="15"/>
      <c r="I19" s="1582"/>
      <c r="J19" s="1577" t="s">
        <v>1571</v>
      </c>
      <c r="K19" s="1578"/>
      <c r="L19" s="1575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1425</v>
      </c>
      <c r="B20" s="14" t="s">
        <v>1222</v>
      </c>
      <c r="C20" s="14" t="s">
        <v>1409</v>
      </c>
      <c r="D20" s="15"/>
      <c r="I20" s="1582"/>
      <c r="J20" s="1577" t="s">
        <v>1572</v>
      </c>
      <c r="K20" s="1578"/>
      <c r="L20" s="1575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1426</v>
      </c>
      <c r="B21" s="14" t="s">
        <v>1222</v>
      </c>
      <c r="C21" s="14" t="s">
        <v>1409</v>
      </c>
      <c r="D21" s="15"/>
      <c r="I21" s="1582"/>
      <c r="J21" s="1577" t="s">
        <v>1573</v>
      </c>
      <c r="K21" s="1578"/>
      <c r="L21" s="1575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1427</v>
      </c>
      <c r="B22" s="14" t="s">
        <v>1222</v>
      </c>
      <c r="C22" s="14" t="s">
        <v>1409</v>
      </c>
      <c r="D22" s="15"/>
      <c r="I22" s="1583"/>
      <c r="J22" s="1585" t="s">
        <v>1574</v>
      </c>
      <c r="K22" s="1591"/>
      <c r="L22" s="1576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1428</v>
      </c>
      <c r="B23" s="14" t="s">
        <v>1222</v>
      </c>
      <c r="C23" s="14" t="s">
        <v>1409</v>
      </c>
      <c r="D23" s="15"/>
    </row>
    <row r="24" spans="1:28">
      <c r="A24" s="14" t="s">
        <v>1429</v>
      </c>
      <c r="B24" s="14" t="s">
        <v>1222</v>
      </c>
      <c r="C24" s="14" t="s">
        <v>1409</v>
      </c>
      <c r="D24" s="15"/>
      <c r="I24" s="155"/>
      <c r="J24" s="4" t="s">
        <v>1575</v>
      </c>
    </row>
    <row r="25" spans="1:28">
      <c r="A25" s="14" t="s">
        <v>1430</v>
      </c>
      <c r="B25" s="14" t="s">
        <v>1222</v>
      </c>
      <c r="C25" s="14" t="s">
        <v>1409</v>
      </c>
      <c r="D25" s="15"/>
      <c r="I25" s="156"/>
      <c r="J25" s="4" t="s">
        <v>1576</v>
      </c>
    </row>
    <row r="26" spans="1:28">
      <c r="A26" s="14" t="s">
        <v>1431</v>
      </c>
      <c r="B26" s="14" t="s">
        <v>1222</v>
      </c>
      <c r="C26" s="14" t="s">
        <v>1409</v>
      </c>
      <c r="D26" s="15"/>
      <c r="I26" s="160" t="s">
        <v>1577</v>
      </c>
      <c r="J26" s="4" t="s">
        <v>1578</v>
      </c>
    </row>
    <row r="27" spans="1:28">
      <c r="A27" s="14" t="s">
        <v>1432</v>
      </c>
      <c r="B27" s="14" t="s">
        <v>1222</v>
      </c>
      <c r="C27" s="14" t="s">
        <v>1409</v>
      </c>
      <c r="D27" s="15"/>
    </row>
    <row r="28" spans="1:28">
      <c r="A28" s="14" t="s">
        <v>1433</v>
      </c>
      <c r="B28" s="14" t="s">
        <v>1222</v>
      </c>
      <c r="C28" s="14" t="s">
        <v>1409</v>
      </c>
      <c r="D28" s="15"/>
    </row>
    <row r="29" spans="1:28">
      <c r="A29" s="14" t="s">
        <v>1434</v>
      </c>
      <c r="B29" s="14" t="s">
        <v>1222</v>
      </c>
      <c r="C29" s="14" t="s">
        <v>1409</v>
      </c>
      <c r="D29" s="15"/>
    </row>
    <row r="30" spans="1:28">
      <c r="A30" s="14" t="s">
        <v>1435</v>
      </c>
      <c r="B30" s="14" t="s">
        <v>1222</v>
      </c>
      <c r="C30" s="14" t="s">
        <v>1409</v>
      </c>
      <c r="D30" s="15"/>
    </row>
    <row r="31" spans="1:28">
      <c r="A31" s="14" t="s">
        <v>1436</v>
      </c>
      <c r="B31" s="14" t="s">
        <v>1222</v>
      </c>
      <c r="C31" s="14" t="s">
        <v>1409</v>
      </c>
      <c r="D31" s="15"/>
    </row>
    <row r="32" spans="1:28">
      <c r="A32" s="14" t="s">
        <v>1437</v>
      </c>
      <c r="B32" s="14" t="s">
        <v>1222</v>
      </c>
      <c r="C32" s="14" t="s">
        <v>1409</v>
      </c>
      <c r="D32" s="15"/>
    </row>
    <row r="33" spans="1:7">
      <c r="A33" s="14" t="s">
        <v>1438</v>
      </c>
      <c r="B33" s="14" t="s">
        <v>1222</v>
      </c>
      <c r="C33" s="14" t="s">
        <v>1409</v>
      </c>
      <c r="D33" s="15"/>
    </row>
    <row r="34" spans="1:7">
      <c r="A34" s="14" t="s">
        <v>1439</v>
      </c>
      <c r="B34" s="14" t="s">
        <v>1222</v>
      </c>
      <c r="C34" s="14" t="s">
        <v>1409</v>
      </c>
      <c r="D34" s="15"/>
    </row>
    <row r="35" spans="1:7">
      <c r="A35" s="14" t="s">
        <v>1440</v>
      </c>
      <c r="B35" s="14" t="s">
        <v>1222</v>
      </c>
      <c r="C35" s="14" t="s">
        <v>1409</v>
      </c>
      <c r="D35" s="15"/>
    </row>
    <row r="36" spans="1:7">
      <c r="A36" s="14" t="s">
        <v>1441</v>
      </c>
      <c r="B36" s="14" t="s">
        <v>1222</v>
      </c>
      <c r="C36" s="14" t="s">
        <v>1409</v>
      </c>
      <c r="D36" s="15"/>
    </row>
    <row r="37" spans="1:7">
      <c r="A37" s="14" t="s">
        <v>1442</v>
      </c>
      <c r="B37" s="14" t="s">
        <v>1222</v>
      </c>
      <c r="C37" s="14" t="s">
        <v>1409</v>
      </c>
      <c r="D37" s="15"/>
    </row>
    <row r="38" spans="1:7">
      <c r="A38" s="14" t="s">
        <v>1443</v>
      </c>
      <c r="B38" s="14" t="s">
        <v>1222</v>
      </c>
      <c r="C38" s="14" t="s">
        <v>1409</v>
      </c>
      <c r="D38" s="15"/>
      <c r="E38" s="14" t="s">
        <v>1443</v>
      </c>
      <c r="F38" s="14" t="s">
        <v>1222</v>
      </c>
      <c r="G38" s="14" t="s">
        <v>1409</v>
      </c>
    </row>
    <row r="39" spans="1:7">
      <c r="A39" s="14" t="s">
        <v>1444</v>
      </c>
      <c r="B39" s="14" t="s">
        <v>1222</v>
      </c>
      <c r="C39" s="14" t="s">
        <v>1409</v>
      </c>
      <c r="D39" s="15"/>
    </row>
    <row r="40" spans="1:7">
      <c r="A40" s="14" t="s">
        <v>1445</v>
      </c>
      <c r="B40" s="14" t="s">
        <v>1222</v>
      </c>
      <c r="C40" s="14" t="s">
        <v>1409</v>
      </c>
      <c r="D40" s="15"/>
    </row>
    <row r="41" spans="1:7">
      <c r="A41" s="14" t="s">
        <v>1446</v>
      </c>
      <c r="B41" s="14" t="s">
        <v>1222</v>
      </c>
      <c r="C41" s="14" t="s">
        <v>1409</v>
      </c>
      <c r="D41" s="15"/>
    </row>
    <row r="42" spans="1:7">
      <c r="A42" s="14" t="s">
        <v>1447</v>
      </c>
      <c r="B42" s="14" t="s">
        <v>1222</v>
      </c>
      <c r="C42" s="14" t="s">
        <v>1409</v>
      </c>
      <c r="D42" s="15"/>
    </row>
    <row r="43" spans="1:7">
      <c r="A43" s="14" t="s">
        <v>1448</v>
      </c>
      <c r="B43" s="14" t="s">
        <v>1222</v>
      </c>
      <c r="C43" s="14" t="s">
        <v>1409</v>
      </c>
      <c r="D43" s="15"/>
    </row>
    <row r="44" spans="1:7">
      <c r="A44" s="14" t="s">
        <v>1449</v>
      </c>
      <c r="B44" s="14" t="s">
        <v>1222</v>
      </c>
      <c r="C44" s="14" t="s">
        <v>1409</v>
      </c>
      <c r="D44" s="15"/>
    </row>
    <row r="45" spans="1:7">
      <c r="A45" s="14" t="s">
        <v>1450</v>
      </c>
      <c r="B45" s="14" t="s">
        <v>1222</v>
      </c>
      <c r="C45" s="14" t="s">
        <v>1409</v>
      </c>
      <c r="D45" s="15"/>
    </row>
    <row r="46" spans="1:7">
      <c r="A46" s="14" t="s">
        <v>1451</v>
      </c>
      <c r="B46" s="14" t="s">
        <v>1222</v>
      </c>
      <c r="C46" s="14" t="s">
        <v>1409</v>
      </c>
      <c r="D46" s="15"/>
    </row>
    <row r="47" spans="1:7">
      <c r="A47" s="14" t="s">
        <v>1452</v>
      </c>
      <c r="B47" s="14" t="s">
        <v>1222</v>
      </c>
      <c r="C47" s="14" t="s">
        <v>1409</v>
      </c>
      <c r="D47" s="15"/>
      <c r="E47" s="14" t="s">
        <v>1452</v>
      </c>
      <c r="F47" s="14" t="s">
        <v>1222</v>
      </c>
      <c r="G47" s="14" t="s">
        <v>1409</v>
      </c>
    </row>
    <row r="48" spans="1:7">
      <c r="A48" s="14" t="s">
        <v>1453</v>
      </c>
      <c r="B48" s="14" t="s">
        <v>1222</v>
      </c>
      <c r="C48" s="14" t="s">
        <v>1409</v>
      </c>
      <c r="D48" s="15"/>
      <c r="E48" s="14" t="s">
        <v>1453</v>
      </c>
      <c r="F48" s="14" t="s">
        <v>1222</v>
      </c>
      <c r="G48" s="14" t="s">
        <v>1409</v>
      </c>
    </row>
    <row r="49" spans="1:7">
      <c r="A49" s="14" t="s">
        <v>1454</v>
      </c>
      <c r="B49" s="14" t="s">
        <v>1222</v>
      </c>
      <c r="C49" s="14" t="s">
        <v>1409</v>
      </c>
      <c r="D49" s="15"/>
    </row>
    <row r="50" spans="1:7">
      <c r="A50" s="14" t="s">
        <v>1455</v>
      </c>
      <c r="B50" s="14" t="s">
        <v>1222</v>
      </c>
      <c r="C50" s="14" t="s">
        <v>1409</v>
      </c>
      <c r="D50" s="15"/>
      <c r="E50" s="14" t="s">
        <v>1455</v>
      </c>
      <c r="F50" s="14" t="s">
        <v>1222</v>
      </c>
      <c r="G50" s="14" t="s">
        <v>1409</v>
      </c>
    </row>
    <row r="51" spans="1:7">
      <c r="A51" s="14" t="s">
        <v>1456</v>
      </c>
      <c r="B51" s="14" t="s">
        <v>1222</v>
      </c>
      <c r="C51" s="14" t="s">
        <v>1409</v>
      </c>
      <c r="D51" s="15"/>
    </row>
    <row r="52" spans="1:7">
      <c r="A52" s="14" t="s">
        <v>1457</v>
      </c>
      <c r="B52" s="14" t="s">
        <v>1222</v>
      </c>
      <c r="C52" s="14" t="s">
        <v>1409</v>
      </c>
      <c r="D52" s="15"/>
    </row>
    <row r="53" spans="1:7">
      <c r="A53" s="14" t="s">
        <v>1458</v>
      </c>
      <c r="B53" s="14" t="s">
        <v>1222</v>
      </c>
      <c r="C53" s="14" t="s">
        <v>1409</v>
      </c>
      <c r="D53" s="15"/>
    </row>
    <row r="54" spans="1:7">
      <c r="A54" s="14" t="s">
        <v>1459</v>
      </c>
      <c r="B54" s="14" t="s">
        <v>1222</v>
      </c>
      <c r="C54" s="14" t="s">
        <v>1409</v>
      </c>
      <c r="D54" s="15"/>
    </row>
    <row r="55" spans="1:7">
      <c r="A55" s="14" t="s">
        <v>1460</v>
      </c>
      <c r="B55" s="14" t="s">
        <v>1222</v>
      </c>
      <c r="C55" s="14" t="s">
        <v>1409</v>
      </c>
      <c r="D55" s="15"/>
    </row>
    <row r="56" spans="1:7">
      <c r="A56" s="14"/>
      <c r="D56" s="15"/>
      <c r="E56" s="14" t="s">
        <v>1461</v>
      </c>
      <c r="F56" s="14" t="s">
        <v>1222</v>
      </c>
      <c r="G56" s="14" t="s">
        <v>1409</v>
      </c>
    </row>
    <row r="57" spans="1:7">
      <c r="A57" s="14"/>
      <c r="D57" s="15"/>
      <c r="E57" s="14" t="s">
        <v>1462</v>
      </c>
      <c r="F57" s="14" t="s">
        <v>1222</v>
      </c>
      <c r="G57" s="14" t="s">
        <v>1409</v>
      </c>
    </row>
    <row r="58" spans="1:7">
      <c r="A58" s="14"/>
      <c r="D58" s="15"/>
      <c r="E58" s="14" t="s">
        <v>1463</v>
      </c>
      <c r="F58" s="14" t="s">
        <v>1222</v>
      </c>
      <c r="G58" s="14" t="s">
        <v>1409</v>
      </c>
    </row>
    <row r="59" spans="1:7">
      <c r="A59" s="14"/>
      <c r="D59" s="15"/>
      <c r="E59" s="14" t="s">
        <v>1464</v>
      </c>
      <c r="F59" s="14" t="s">
        <v>1222</v>
      </c>
      <c r="G59" s="14" t="s">
        <v>1409</v>
      </c>
    </row>
    <row r="60" spans="1:7">
      <c r="A60" s="14"/>
      <c r="D60" s="15"/>
      <c r="E60" s="14" t="s">
        <v>1465</v>
      </c>
      <c r="F60" s="14" t="s">
        <v>1222</v>
      </c>
      <c r="G60" s="14" t="s">
        <v>1409</v>
      </c>
    </row>
    <row r="61" spans="1:7">
      <c r="A61" s="14"/>
      <c r="D61" s="15"/>
      <c r="E61" s="14" t="s">
        <v>1466</v>
      </c>
      <c r="F61" s="14" t="s">
        <v>1222</v>
      </c>
      <c r="G61" s="14" t="s">
        <v>1409</v>
      </c>
    </row>
    <row r="62" spans="1:7">
      <c r="A62" s="14"/>
      <c r="D62" s="15"/>
      <c r="E62" s="14" t="s">
        <v>1467</v>
      </c>
      <c r="F62" s="14" t="s">
        <v>1222</v>
      </c>
      <c r="G62" s="14" t="s">
        <v>1409</v>
      </c>
    </row>
    <row r="63" spans="1:7">
      <c r="A63" s="14"/>
      <c r="D63" s="15"/>
      <c r="E63" s="14" t="s">
        <v>1468</v>
      </c>
      <c r="F63" s="14" t="s">
        <v>1222</v>
      </c>
      <c r="G63" s="14" t="s">
        <v>1409</v>
      </c>
    </row>
    <row r="64" spans="1:7">
      <c r="A64" s="14"/>
      <c r="D64" s="15"/>
      <c r="E64" s="14" t="s">
        <v>1469</v>
      </c>
      <c r="F64" s="14" t="s">
        <v>1222</v>
      </c>
      <c r="G64" s="14" t="s">
        <v>1409</v>
      </c>
    </row>
    <row r="65" spans="1:7">
      <c r="A65" s="14"/>
      <c r="D65" s="15"/>
      <c r="E65" s="14" t="s">
        <v>1470</v>
      </c>
      <c r="F65" s="14" t="s">
        <v>1222</v>
      </c>
      <c r="G65" s="14" t="s">
        <v>1409</v>
      </c>
    </row>
    <row r="66" spans="1:7">
      <c r="A66" s="14"/>
      <c r="D66" s="15"/>
      <c r="E66" s="14" t="s">
        <v>1471</v>
      </c>
      <c r="F66" s="14" t="s">
        <v>1222</v>
      </c>
      <c r="G66" s="14" t="s">
        <v>1409</v>
      </c>
    </row>
    <row r="67" spans="1:7">
      <c r="A67" s="14"/>
      <c r="D67" s="15"/>
      <c r="E67" s="14" t="s">
        <v>1472</v>
      </c>
      <c r="F67" s="14" t="s">
        <v>1222</v>
      </c>
      <c r="G67" s="14" t="s">
        <v>1409</v>
      </c>
    </row>
    <row r="68" spans="1:7">
      <c r="A68" s="14"/>
      <c r="D68" s="15"/>
      <c r="E68" s="14" t="s">
        <v>1473</v>
      </c>
      <c r="F68" s="14" t="s">
        <v>1222</v>
      </c>
      <c r="G68" s="14" t="s">
        <v>1409</v>
      </c>
    </row>
    <row r="69" spans="1:7">
      <c r="A69" s="14"/>
      <c r="D69" s="15"/>
      <c r="E69" s="14" t="s">
        <v>1474</v>
      </c>
      <c r="F69" s="14" t="s">
        <v>1222</v>
      </c>
      <c r="G69" s="14" t="s">
        <v>1409</v>
      </c>
    </row>
    <row r="70" spans="1:7">
      <c r="A70" s="14"/>
      <c r="D70" s="15"/>
      <c r="E70" s="14" t="s">
        <v>1475</v>
      </c>
      <c r="F70" s="14" t="s">
        <v>1222</v>
      </c>
      <c r="G70" s="14" t="s">
        <v>1409</v>
      </c>
    </row>
    <row r="71" spans="1:7">
      <c r="A71" s="14"/>
      <c r="D71" s="15"/>
      <c r="E71" s="14" t="s">
        <v>1476</v>
      </c>
      <c r="F71" s="14" t="s">
        <v>1222</v>
      </c>
      <c r="G71" s="14" t="s">
        <v>1409</v>
      </c>
    </row>
    <row r="72" spans="1:7">
      <c r="A72" s="14"/>
      <c r="D72" s="15"/>
      <c r="E72" s="14" t="s">
        <v>1477</v>
      </c>
      <c r="F72" s="14" t="s">
        <v>1222</v>
      </c>
      <c r="G72" s="14" t="s">
        <v>1409</v>
      </c>
    </row>
    <row r="73" spans="1:7">
      <c r="A73" s="14"/>
      <c r="D73" s="15"/>
      <c r="E73" s="14" t="s">
        <v>1478</v>
      </c>
      <c r="F73" s="14" t="s">
        <v>1222</v>
      </c>
      <c r="G73" s="14" t="s">
        <v>1409</v>
      </c>
    </row>
    <row r="74" spans="1:7">
      <c r="A74" s="14"/>
      <c r="D74" s="15"/>
      <c r="E74" s="14" t="s">
        <v>1479</v>
      </c>
      <c r="F74" s="14" t="s">
        <v>1222</v>
      </c>
      <c r="G74" s="14" t="s">
        <v>1409</v>
      </c>
    </row>
    <row r="75" spans="1:7">
      <c r="A75" s="14"/>
      <c r="D75" s="15"/>
      <c r="E75" s="14" t="s">
        <v>1480</v>
      </c>
      <c r="F75" s="14" t="s">
        <v>1222</v>
      </c>
      <c r="G75" s="14" t="s">
        <v>1409</v>
      </c>
    </row>
    <row r="76" spans="1:7">
      <c r="A76" s="14"/>
      <c r="D76" s="15"/>
      <c r="E76" s="14" t="s">
        <v>1481</v>
      </c>
      <c r="F76" s="14" t="s">
        <v>1222</v>
      </c>
      <c r="G76" s="14" t="s">
        <v>1409</v>
      </c>
    </row>
    <row r="77" spans="1:7">
      <c r="A77" s="14"/>
      <c r="D77" s="15"/>
      <c r="E77" s="14" t="s">
        <v>1482</v>
      </c>
      <c r="F77" s="14" t="s">
        <v>1222</v>
      </c>
      <c r="G77" s="14" t="s">
        <v>1409</v>
      </c>
    </row>
    <row r="78" spans="1:7">
      <c r="A78" s="107" t="s">
        <v>1483</v>
      </c>
      <c r="B78" s="107" t="s">
        <v>1097</v>
      </c>
      <c r="C78" s="107" t="s">
        <v>1409</v>
      </c>
      <c r="D78" s="15"/>
      <c r="E78" s="107" t="s">
        <v>1483</v>
      </c>
      <c r="F78" s="107" t="s">
        <v>1097</v>
      </c>
      <c r="G78" s="107" t="s">
        <v>1409</v>
      </c>
    </row>
    <row r="79" spans="1:7">
      <c r="A79" s="107" t="s">
        <v>1484</v>
      </c>
      <c r="B79" s="107" t="s">
        <v>1097</v>
      </c>
      <c r="C79" s="107" t="s">
        <v>1409</v>
      </c>
      <c r="D79" s="15"/>
      <c r="E79" s="107" t="s">
        <v>1484</v>
      </c>
      <c r="F79" s="107" t="s">
        <v>1097</v>
      </c>
      <c r="G79" s="107" t="s">
        <v>1409</v>
      </c>
    </row>
    <row r="80" spans="1:7">
      <c r="A80" s="107"/>
      <c r="B80" s="107"/>
      <c r="C80" s="107"/>
      <c r="D80" s="15"/>
      <c r="E80" s="107" t="s">
        <v>1485</v>
      </c>
      <c r="F80" s="107" t="s">
        <v>1097</v>
      </c>
      <c r="G80" s="107" t="s">
        <v>1409</v>
      </c>
    </row>
    <row r="81" spans="1:7">
      <c r="A81" s="107"/>
      <c r="B81" s="107"/>
      <c r="C81" s="107"/>
      <c r="D81" s="15"/>
      <c r="E81" s="107" t="s">
        <v>1486</v>
      </c>
      <c r="F81" s="107" t="s">
        <v>1097</v>
      </c>
      <c r="G81" s="107" t="s">
        <v>1409</v>
      </c>
    </row>
    <row r="82" spans="1:7">
      <c r="A82" s="107" t="s">
        <v>1487</v>
      </c>
      <c r="B82" s="107" t="s">
        <v>1097</v>
      </c>
      <c r="C82" s="107" t="s">
        <v>1409</v>
      </c>
      <c r="D82" s="15"/>
      <c r="E82" s="107" t="s">
        <v>1487</v>
      </c>
      <c r="F82" s="107" t="s">
        <v>1097</v>
      </c>
      <c r="G82" s="107" t="s">
        <v>1409</v>
      </c>
    </row>
    <row r="83" spans="1:7">
      <c r="A83" s="107" t="s">
        <v>1488</v>
      </c>
      <c r="B83" s="107" t="s">
        <v>1097</v>
      </c>
      <c r="C83" s="107" t="s">
        <v>1409</v>
      </c>
      <c r="D83" s="15"/>
      <c r="E83" s="107" t="s">
        <v>1488</v>
      </c>
      <c r="F83" s="107" t="s">
        <v>1097</v>
      </c>
      <c r="G83" s="107" t="s">
        <v>1409</v>
      </c>
    </row>
    <row r="84" spans="1:7">
      <c r="A84" s="107" t="s">
        <v>1489</v>
      </c>
      <c r="B84" s="107" t="s">
        <v>1097</v>
      </c>
      <c r="C84" s="107" t="s">
        <v>1409</v>
      </c>
      <c r="D84" s="15"/>
      <c r="E84" s="107" t="s">
        <v>1489</v>
      </c>
      <c r="F84" s="107" t="s">
        <v>1097</v>
      </c>
      <c r="G84" s="107" t="s">
        <v>1409</v>
      </c>
    </row>
    <row r="85" spans="1:7">
      <c r="A85" s="107" t="s">
        <v>1490</v>
      </c>
      <c r="B85" s="107" t="s">
        <v>1097</v>
      </c>
      <c r="C85" s="107" t="s">
        <v>1409</v>
      </c>
      <c r="D85" s="15"/>
      <c r="E85" s="107" t="s">
        <v>1490</v>
      </c>
      <c r="F85" s="107" t="s">
        <v>1097</v>
      </c>
      <c r="G85" s="107" t="s">
        <v>1409</v>
      </c>
    </row>
    <row r="86" spans="1:7">
      <c r="A86" s="107" t="s">
        <v>1491</v>
      </c>
      <c r="B86" s="107" t="s">
        <v>1097</v>
      </c>
      <c r="C86" s="107" t="s">
        <v>1409</v>
      </c>
      <c r="D86" s="15"/>
      <c r="E86" s="107"/>
      <c r="F86" s="107"/>
      <c r="G86" s="107"/>
    </row>
    <row r="87" spans="1:7">
      <c r="A87" s="107" t="s">
        <v>1492</v>
      </c>
      <c r="B87" s="107" t="s">
        <v>1097</v>
      </c>
      <c r="C87" s="107" t="s">
        <v>1409</v>
      </c>
      <c r="D87" s="15"/>
      <c r="E87" s="107"/>
      <c r="F87" s="107"/>
      <c r="G87" s="107"/>
    </row>
    <row r="88" spans="1:7">
      <c r="A88" s="107" t="s">
        <v>1493</v>
      </c>
      <c r="B88" s="107" t="s">
        <v>1097</v>
      </c>
      <c r="C88" s="107" t="s">
        <v>1409</v>
      </c>
      <c r="D88" s="15"/>
      <c r="E88" s="107"/>
      <c r="F88" s="107"/>
      <c r="G88" s="107"/>
    </row>
    <row r="89" spans="1:7">
      <c r="A89" s="107" t="s">
        <v>1494</v>
      </c>
      <c r="B89" s="107" t="s">
        <v>1097</v>
      </c>
      <c r="C89" s="107" t="s">
        <v>1409</v>
      </c>
      <c r="D89" s="15"/>
      <c r="E89" s="107"/>
      <c r="F89" s="107"/>
      <c r="G89" s="107"/>
    </row>
    <row r="90" spans="1:7">
      <c r="A90" s="107" t="s">
        <v>1495</v>
      </c>
      <c r="B90" s="107" t="s">
        <v>1097</v>
      </c>
      <c r="C90" s="107" t="s">
        <v>1409</v>
      </c>
      <c r="D90" s="15"/>
      <c r="E90" s="107"/>
      <c r="F90" s="107"/>
      <c r="G90" s="107"/>
    </row>
    <row r="91" spans="1:7">
      <c r="A91" s="107" t="s">
        <v>1496</v>
      </c>
      <c r="B91" s="107" t="s">
        <v>1097</v>
      </c>
      <c r="C91" s="107" t="s">
        <v>1409</v>
      </c>
      <c r="D91" s="15"/>
      <c r="E91" s="107"/>
      <c r="F91" s="107"/>
      <c r="G91" s="107"/>
    </row>
    <row r="92" spans="1:7">
      <c r="A92" s="107" t="s">
        <v>1497</v>
      </c>
      <c r="B92" s="107" t="s">
        <v>1097</v>
      </c>
      <c r="C92" s="107" t="s">
        <v>1409</v>
      </c>
      <c r="D92" s="15"/>
      <c r="E92" s="107"/>
      <c r="F92" s="107"/>
      <c r="G92" s="107"/>
    </row>
    <row r="93" spans="1:7">
      <c r="A93" s="107" t="s">
        <v>1498</v>
      </c>
      <c r="B93" s="107" t="s">
        <v>1097</v>
      </c>
      <c r="C93" s="107" t="s">
        <v>1409</v>
      </c>
      <c r="D93" s="15"/>
      <c r="E93" s="107"/>
      <c r="F93" s="107"/>
      <c r="G93" s="107"/>
    </row>
    <row r="94" spans="1:7">
      <c r="A94" s="107" t="s">
        <v>1499</v>
      </c>
      <c r="B94" s="107" t="s">
        <v>1097</v>
      </c>
      <c r="C94" s="107" t="s">
        <v>1409</v>
      </c>
      <c r="D94" s="15"/>
      <c r="E94" s="107"/>
      <c r="F94" s="107"/>
      <c r="G94" s="107"/>
    </row>
    <row r="95" spans="1:7">
      <c r="A95" s="107" t="s">
        <v>1500</v>
      </c>
      <c r="B95" s="107" t="s">
        <v>1097</v>
      </c>
      <c r="C95" s="107" t="s">
        <v>1409</v>
      </c>
      <c r="D95" s="15"/>
      <c r="E95" s="107"/>
      <c r="F95" s="107"/>
      <c r="G95" s="107"/>
    </row>
    <row r="96" spans="1:7">
      <c r="A96" s="107" t="s">
        <v>1501</v>
      </c>
      <c r="B96" s="107" t="s">
        <v>1097</v>
      </c>
      <c r="C96" s="107" t="s">
        <v>1409</v>
      </c>
      <c r="D96" s="15"/>
      <c r="E96" s="107"/>
      <c r="F96" s="107"/>
      <c r="G96" s="107"/>
    </row>
    <row r="97" spans="1:7">
      <c r="A97" s="107" t="s">
        <v>1502</v>
      </c>
      <c r="B97" s="107" t="s">
        <v>1097</v>
      </c>
      <c r="C97" s="107" t="s">
        <v>1409</v>
      </c>
      <c r="D97" s="15"/>
      <c r="E97" s="107"/>
      <c r="F97" s="107"/>
      <c r="G97" s="107"/>
    </row>
    <row r="98" spans="1:7">
      <c r="A98" s="14" t="s">
        <v>1503</v>
      </c>
      <c r="B98" s="14" t="s">
        <v>1270</v>
      </c>
      <c r="C98" s="14" t="s">
        <v>1504</v>
      </c>
      <c r="D98" s="15"/>
    </row>
    <row r="99" spans="1:7">
      <c r="A99" s="14" t="s">
        <v>1505</v>
      </c>
      <c r="B99" s="14" t="s">
        <v>1270</v>
      </c>
      <c r="C99" s="14" t="s">
        <v>1504</v>
      </c>
      <c r="D99" s="15"/>
    </row>
    <row r="100" spans="1:7">
      <c r="A100" s="14" t="s">
        <v>1506</v>
      </c>
      <c r="B100" s="14" t="s">
        <v>1270</v>
      </c>
      <c r="C100" s="14" t="s">
        <v>1504</v>
      </c>
      <c r="D100" s="15"/>
    </row>
    <row r="101" spans="1:7">
      <c r="A101" s="14" t="s">
        <v>1507</v>
      </c>
      <c r="B101" s="14" t="s">
        <v>1270</v>
      </c>
      <c r="C101" s="14" t="s">
        <v>1504</v>
      </c>
      <c r="D101" s="15"/>
    </row>
    <row r="102" spans="1:7">
      <c r="A102" s="14" t="s">
        <v>1508</v>
      </c>
      <c r="B102" s="14" t="s">
        <v>1270</v>
      </c>
      <c r="C102" s="14" t="s">
        <v>1504</v>
      </c>
      <c r="D102" s="15"/>
    </row>
    <row r="103" spans="1:7">
      <c r="A103" s="107" t="s">
        <v>1509</v>
      </c>
      <c r="B103" s="107" t="s">
        <v>1106</v>
      </c>
      <c r="C103" s="107" t="s">
        <v>1409</v>
      </c>
      <c r="D103" s="15"/>
      <c r="E103" s="107" t="s">
        <v>1509</v>
      </c>
      <c r="F103" s="107" t="s">
        <v>1106</v>
      </c>
      <c r="G103" s="107" t="s">
        <v>1409</v>
      </c>
    </row>
    <row r="104" spans="1:7">
      <c r="A104" s="107" t="s">
        <v>1510</v>
      </c>
      <c r="B104" s="107" t="s">
        <v>1106</v>
      </c>
      <c r="C104" s="107" t="s">
        <v>1409</v>
      </c>
      <c r="D104" s="15"/>
      <c r="E104" s="107" t="s">
        <v>1510</v>
      </c>
      <c r="F104" s="107" t="s">
        <v>1106</v>
      </c>
      <c r="G104" s="107" t="s">
        <v>1409</v>
      </c>
    </row>
    <row r="105" spans="1:7">
      <c r="A105" s="107" t="s">
        <v>1511</v>
      </c>
      <c r="B105" s="107" t="s">
        <v>1106</v>
      </c>
      <c r="C105" s="107" t="s">
        <v>1409</v>
      </c>
      <c r="D105" s="15"/>
      <c r="E105" s="107" t="s">
        <v>1511</v>
      </c>
      <c r="F105" s="107" t="s">
        <v>1106</v>
      </c>
      <c r="G105" s="107" t="s">
        <v>1409</v>
      </c>
    </row>
    <row r="106" spans="1:7">
      <c r="A106" s="107" t="s">
        <v>1512</v>
      </c>
      <c r="B106" s="107" t="s">
        <v>1106</v>
      </c>
      <c r="C106" s="107" t="s">
        <v>1409</v>
      </c>
      <c r="D106" s="15"/>
      <c r="E106" s="107" t="s">
        <v>1512</v>
      </c>
      <c r="F106" s="107" t="s">
        <v>1106</v>
      </c>
      <c r="G106" s="107" t="s">
        <v>1409</v>
      </c>
    </row>
    <row r="107" spans="1:7">
      <c r="A107" s="107" t="s">
        <v>1513</v>
      </c>
      <c r="B107" s="107" t="s">
        <v>1106</v>
      </c>
      <c r="C107" s="107" t="s">
        <v>1409</v>
      </c>
      <c r="D107" s="15"/>
      <c r="E107" s="107" t="s">
        <v>1513</v>
      </c>
      <c r="F107" s="107" t="s">
        <v>1106</v>
      </c>
      <c r="G107" s="107" t="s">
        <v>1409</v>
      </c>
    </row>
    <row r="108" spans="1:7">
      <c r="A108" s="107" t="s">
        <v>1514</v>
      </c>
      <c r="B108" s="107" t="s">
        <v>1106</v>
      </c>
      <c r="C108" s="107" t="s">
        <v>1409</v>
      </c>
      <c r="D108" s="15"/>
      <c r="E108" s="107" t="s">
        <v>1514</v>
      </c>
      <c r="F108" s="107" t="s">
        <v>1106</v>
      </c>
      <c r="G108" s="107" t="s">
        <v>1409</v>
      </c>
    </row>
    <row r="109" spans="1:7">
      <c r="A109" s="107" t="s">
        <v>1515</v>
      </c>
      <c r="B109" s="107" t="s">
        <v>1106</v>
      </c>
      <c r="C109" s="107" t="s">
        <v>1409</v>
      </c>
      <c r="D109" s="15"/>
      <c r="E109" s="107" t="s">
        <v>1515</v>
      </c>
      <c r="F109" s="107" t="s">
        <v>1106</v>
      </c>
      <c r="G109" s="107" t="s">
        <v>1409</v>
      </c>
    </row>
    <row r="110" spans="1:7">
      <c r="A110" s="107" t="s">
        <v>1516</v>
      </c>
      <c r="B110" s="107" t="s">
        <v>1106</v>
      </c>
      <c r="C110" s="107" t="s">
        <v>1409</v>
      </c>
      <c r="D110" s="15"/>
      <c r="E110" s="107" t="s">
        <v>1516</v>
      </c>
      <c r="F110" s="107" t="s">
        <v>1106</v>
      </c>
      <c r="G110" s="107" t="s">
        <v>1409</v>
      </c>
    </row>
    <row r="111" spans="1:7">
      <c r="A111" s="107" t="s">
        <v>1517</v>
      </c>
      <c r="B111" s="107" t="s">
        <v>1106</v>
      </c>
      <c r="C111" s="107" t="s">
        <v>1409</v>
      </c>
      <c r="D111" s="15"/>
      <c r="E111" s="107" t="s">
        <v>1517</v>
      </c>
      <c r="F111" s="107" t="s">
        <v>1106</v>
      </c>
      <c r="G111" s="107" t="s">
        <v>1409</v>
      </c>
    </row>
    <row r="112" spans="1:7">
      <c r="A112" s="107" t="s">
        <v>1518</v>
      </c>
      <c r="B112" s="107" t="s">
        <v>1106</v>
      </c>
      <c r="C112" s="107" t="s">
        <v>1409</v>
      </c>
      <c r="D112" s="15"/>
      <c r="E112" s="107" t="s">
        <v>1518</v>
      </c>
      <c r="F112" s="107" t="s">
        <v>1106</v>
      </c>
      <c r="G112" s="107" t="s">
        <v>1409</v>
      </c>
    </row>
    <row r="113" spans="1:7">
      <c r="A113" s="107" t="s">
        <v>1519</v>
      </c>
      <c r="B113" s="107" t="s">
        <v>1106</v>
      </c>
      <c r="C113" s="107" t="s">
        <v>1409</v>
      </c>
      <c r="D113" s="15"/>
      <c r="E113" s="107" t="s">
        <v>1519</v>
      </c>
      <c r="F113" s="107" t="s">
        <v>1106</v>
      </c>
      <c r="G113" s="107" t="s">
        <v>1409</v>
      </c>
    </row>
    <row r="114" spans="1:7">
      <c r="A114" s="107" t="s">
        <v>1520</v>
      </c>
      <c r="B114" s="107" t="s">
        <v>1106</v>
      </c>
      <c r="C114" s="107" t="s">
        <v>1409</v>
      </c>
      <c r="D114" s="15"/>
      <c r="E114" s="107" t="s">
        <v>1520</v>
      </c>
      <c r="F114" s="107" t="s">
        <v>1106</v>
      </c>
      <c r="G114" s="107" t="s">
        <v>1409</v>
      </c>
    </row>
    <row r="115" spans="1:7">
      <c r="A115" s="107" t="s">
        <v>1521</v>
      </c>
      <c r="B115" s="107" t="s">
        <v>1106</v>
      </c>
      <c r="C115" s="107" t="s">
        <v>1409</v>
      </c>
      <c r="D115" s="15"/>
      <c r="E115" s="107" t="s">
        <v>1521</v>
      </c>
      <c r="F115" s="107" t="s">
        <v>1106</v>
      </c>
      <c r="G115" s="107" t="s">
        <v>1409</v>
      </c>
    </row>
    <row r="116" spans="1:7">
      <c r="A116" s="107" t="s">
        <v>1522</v>
      </c>
      <c r="B116" s="107" t="s">
        <v>1106</v>
      </c>
      <c r="C116" s="107" t="s">
        <v>1409</v>
      </c>
      <c r="D116" s="15"/>
      <c r="E116" s="107" t="s">
        <v>1522</v>
      </c>
      <c r="F116" s="107" t="s">
        <v>1106</v>
      </c>
      <c r="G116" s="107" t="s">
        <v>1409</v>
      </c>
    </row>
    <row r="117" spans="1:7">
      <c r="A117" s="107" t="s">
        <v>1523</v>
      </c>
      <c r="B117" s="107" t="s">
        <v>1106</v>
      </c>
      <c r="C117" s="107" t="s">
        <v>1409</v>
      </c>
      <c r="D117" s="15"/>
      <c r="E117" s="107" t="s">
        <v>1523</v>
      </c>
      <c r="F117" s="107" t="s">
        <v>1106</v>
      </c>
      <c r="G117" s="107" t="s">
        <v>1409</v>
      </c>
    </row>
    <row r="118" spans="1:7">
      <c r="A118" s="107" t="s">
        <v>1524</v>
      </c>
      <c r="B118" s="107" t="s">
        <v>1106</v>
      </c>
      <c r="C118" s="107" t="s">
        <v>1409</v>
      </c>
      <c r="D118" s="15"/>
      <c r="E118" s="107" t="s">
        <v>1524</v>
      </c>
      <c r="F118" s="107" t="s">
        <v>1106</v>
      </c>
      <c r="G118" s="107" t="s">
        <v>1409</v>
      </c>
    </row>
    <row r="119" spans="1:7">
      <c r="A119" s="107"/>
      <c r="B119" s="107"/>
      <c r="C119" s="107"/>
      <c r="D119" s="15"/>
      <c r="E119" s="107" t="s">
        <v>1525</v>
      </c>
      <c r="F119" s="107" t="s">
        <v>1106</v>
      </c>
      <c r="G119" s="107" t="s">
        <v>1409</v>
      </c>
    </row>
    <row r="120" spans="1:7">
      <c r="A120" s="107"/>
      <c r="B120" s="107"/>
      <c r="C120" s="107"/>
      <c r="D120" s="15"/>
      <c r="E120" s="107" t="s">
        <v>1526</v>
      </c>
      <c r="F120" s="107" t="s">
        <v>1106</v>
      </c>
      <c r="G120" s="107" t="s">
        <v>1409</v>
      </c>
    </row>
    <row r="121" spans="1:7">
      <c r="A121" s="107"/>
      <c r="B121" s="107"/>
      <c r="C121" s="107"/>
      <c r="D121" s="15"/>
      <c r="E121" s="107" t="s">
        <v>1527</v>
      </c>
      <c r="F121" s="107" t="s">
        <v>1106</v>
      </c>
      <c r="G121" s="107" t="s">
        <v>1409</v>
      </c>
    </row>
    <row r="122" spans="1:7">
      <c r="A122" s="107"/>
      <c r="B122" s="107"/>
      <c r="C122" s="107"/>
      <c r="D122" s="15"/>
      <c r="E122" s="107" t="s">
        <v>1528</v>
      </c>
      <c r="F122" s="107" t="s">
        <v>1106</v>
      </c>
      <c r="G122" s="107" t="s">
        <v>1409</v>
      </c>
    </row>
    <row r="123" spans="1:7">
      <c r="A123" s="107"/>
      <c r="B123" s="107"/>
      <c r="C123" s="107"/>
      <c r="D123" s="15"/>
      <c r="E123" s="107" t="s">
        <v>1529</v>
      </c>
      <c r="F123" s="107" t="s">
        <v>1106</v>
      </c>
      <c r="G123" s="107" t="s">
        <v>1409</v>
      </c>
    </row>
    <row r="124" spans="1:7">
      <c r="A124" s="107"/>
      <c r="B124" s="107"/>
      <c r="C124" s="107"/>
      <c r="D124" s="15"/>
      <c r="E124" s="107" t="s">
        <v>1530</v>
      </c>
      <c r="F124" s="107" t="s">
        <v>1106</v>
      </c>
      <c r="G124" s="107" t="s">
        <v>1409</v>
      </c>
    </row>
    <row r="125" spans="1:7">
      <c r="A125" s="107"/>
      <c r="B125" s="107"/>
      <c r="C125" s="107"/>
      <c r="D125" s="15"/>
      <c r="E125" s="107" t="s">
        <v>1531</v>
      </c>
      <c r="F125" s="107" t="s">
        <v>1106</v>
      </c>
      <c r="G125" s="107" t="s">
        <v>1409</v>
      </c>
    </row>
    <row r="126" spans="1:7">
      <c r="A126" s="107"/>
      <c r="B126" s="107"/>
      <c r="C126" s="107"/>
      <c r="D126" s="15"/>
      <c r="E126" s="107" t="s">
        <v>1532</v>
      </c>
      <c r="F126" s="107" t="s">
        <v>1106</v>
      </c>
      <c r="G126" s="107" t="s">
        <v>1409</v>
      </c>
    </row>
    <row r="127" spans="1:7">
      <c r="A127" s="107"/>
      <c r="B127" s="107"/>
      <c r="C127" s="107"/>
      <c r="D127" s="15"/>
      <c r="E127" s="107" t="s">
        <v>1533</v>
      </c>
      <c r="F127" s="107" t="s">
        <v>1106</v>
      </c>
      <c r="G127" s="107" t="s">
        <v>1409</v>
      </c>
    </row>
    <row r="128" spans="1:7">
      <c r="A128" s="107"/>
      <c r="B128" s="107"/>
      <c r="C128" s="107"/>
      <c r="D128" s="15"/>
      <c r="E128" s="107" t="s">
        <v>1534</v>
      </c>
      <c r="F128" s="107" t="s">
        <v>1106</v>
      </c>
      <c r="G128" s="107" t="s">
        <v>1409</v>
      </c>
    </row>
    <row r="129" spans="1:7">
      <c r="A129" s="107"/>
      <c r="B129" s="107"/>
      <c r="C129" s="107"/>
      <c r="D129" s="15"/>
      <c r="E129" s="107" t="s">
        <v>0</v>
      </c>
      <c r="F129" s="107" t="s">
        <v>1106</v>
      </c>
      <c r="G129" s="107" t="s">
        <v>1409</v>
      </c>
    </row>
    <row r="130" spans="1:7">
      <c r="A130" s="107"/>
      <c r="B130" s="107"/>
      <c r="C130" s="107"/>
      <c r="D130" s="15"/>
      <c r="E130" s="107" t="s">
        <v>1</v>
      </c>
      <c r="F130" s="107" t="s">
        <v>1106</v>
      </c>
      <c r="G130" s="107" t="s">
        <v>1409</v>
      </c>
    </row>
    <row r="131" spans="1:7">
      <c r="A131" s="107"/>
      <c r="B131" s="107"/>
      <c r="C131" s="107"/>
      <c r="D131" s="15"/>
      <c r="E131" s="107" t="s">
        <v>2</v>
      </c>
      <c r="F131" s="107" t="s">
        <v>1106</v>
      </c>
      <c r="G131" s="107" t="s">
        <v>1409</v>
      </c>
    </row>
    <row r="132" spans="1:7">
      <c r="A132" s="107"/>
      <c r="B132" s="107"/>
      <c r="C132" s="107"/>
      <c r="D132" s="15"/>
      <c r="E132" s="107" t="s">
        <v>3</v>
      </c>
      <c r="F132" s="107" t="s">
        <v>1106</v>
      </c>
      <c r="G132" s="107" t="s">
        <v>1409</v>
      </c>
    </row>
    <row r="133" spans="1:7">
      <c r="A133" s="107"/>
      <c r="B133" s="107"/>
      <c r="C133" s="107"/>
      <c r="D133" s="15"/>
      <c r="E133" s="107" t="s">
        <v>4</v>
      </c>
      <c r="F133" s="107" t="s">
        <v>1106</v>
      </c>
      <c r="G133" s="107" t="s">
        <v>1409</v>
      </c>
    </row>
    <row r="134" spans="1:7">
      <c r="A134" s="14" t="s">
        <v>5</v>
      </c>
      <c r="B134" s="14" t="s">
        <v>1218</v>
      </c>
      <c r="C134" s="14" t="s">
        <v>1504</v>
      </c>
      <c r="D134" s="15"/>
    </row>
    <row r="135" spans="1:7">
      <c r="A135" s="14" t="s">
        <v>6</v>
      </c>
      <c r="B135" s="14" t="s">
        <v>1218</v>
      </c>
      <c r="C135" s="14" t="s">
        <v>1504</v>
      </c>
      <c r="D135" s="15"/>
    </row>
    <row r="136" spans="1:7">
      <c r="A136" s="14" t="s">
        <v>7</v>
      </c>
      <c r="B136" s="14" t="s">
        <v>1218</v>
      </c>
      <c r="C136" s="14" t="s">
        <v>1504</v>
      </c>
      <c r="D136" s="15"/>
    </row>
    <row r="137" spans="1:7">
      <c r="A137" s="14" t="s">
        <v>8</v>
      </c>
      <c r="B137" s="14" t="s">
        <v>1218</v>
      </c>
      <c r="C137" s="14" t="s">
        <v>1504</v>
      </c>
      <c r="D137" s="15"/>
    </row>
    <row r="138" spans="1:7">
      <c r="A138" s="14" t="s">
        <v>9</v>
      </c>
      <c r="B138" s="14" t="s">
        <v>1218</v>
      </c>
      <c r="C138" s="14" t="s">
        <v>1504</v>
      </c>
      <c r="D138" s="15"/>
      <c r="E138" s="14" t="s">
        <v>9</v>
      </c>
      <c r="F138" s="14" t="s">
        <v>1218</v>
      </c>
      <c r="G138" s="14" t="s">
        <v>1504</v>
      </c>
    </row>
    <row r="139" spans="1:7">
      <c r="A139" s="14" t="s">
        <v>10</v>
      </c>
      <c r="B139" s="14" t="s">
        <v>1218</v>
      </c>
      <c r="C139" s="14" t="s">
        <v>11</v>
      </c>
      <c r="D139" s="15"/>
    </row>
    <row r="140" spans="1:7">
      <c r="A140" s="14" t="s">
        <v>12</v>
      </c>
      <c r="B140" s="14" t="s">
        <v>1218</v>
      </c>
      <c r="C140" s="14" t="s">
        <v>11</v>
      </c>
      <c r="D140" s="15"/>
    </row>
    <row r="141" spans="1:7">
      <c r="A141" s="14" t="s">
        <v>13</v>
      </c>
      <c r="B141" s="14" t="s">
        <v>1218</v>
      </c>
      <c r="C141" s="14" t="s">
        <v>1409</v>
      </c>
      <c r="D141" s="15"/>
    </row>
    <row r="142" spans="1:7">
      <c r="A142" s="14" t="s">
        <v>14</v>
      </c>
      <c r="B142" s="14" t="s">
        <v>1218</v>
      </c>
      <c r="C142" s="14" t="s">
        <v>1409</v>
      </c>
      <c r="D142" s="15"/>
    </row>
    <row r="143" spans="1:7">
      <c r="A143" s="14" t="s">
        <v>15</v>
      </c>
      <c r="B143" s="14" t="s">
        <v>1218</v>
      </c>
      <c r="C143" s="14" t="s">
        <v>1409</v>
      </c>
      <c r="D143" s="15"/>
    </row>
    <row r="144" spans="1:7">
      <c r="A144" s="14" t="s">
        <v>16</v>
      </c>
      <c r="B144" s="14" t="s">
        <v>1218</v>
      </c>
      <c r="C144" s="14" t="s">
        <v>1409</v>
      </c>
      <c r="D144" s="15"/>
    </row>
    <row r="145" spans="1:7">
      <c r="A145" s="14" t="s">
        <v>17</v>
      </c>
      <c r="B145" s="14" t="s">
        <v>1218</v>
      </c>
      <c r="C145" s="14" t="s">
        <v>1409</v>
      </c>
      <c r="D145" s="15"/>
    </row>
    <row r="146" spans="1:7">
      <c r="A146" s="14" t="s">
        <v>18</v>
      </c>
      <c r="B146" s="14" t="s">
        <v>1218</v>
      </c>
      <c r="C146" s="14" t="s">
        <v>1409</v>
      </c>
      <c r="D146" s="15"/>
    </row>
    <row r="147" spans="1:7">
      <c r="A147" s="14" t="s">
        <v>19</v>
      </c>
      <c r="B147" s="14" t="s">
        <v>1218</v>
      </c>
      <c r="C147" s="14" t="s">
        <v>1409</v>
      </c>
      <c r="D147" s="15"/>
      <c r="E147" s="14" t="s">
        <v>19</v>
      </c>
      <c r="F147" s="14" t="s">
        <v>1218</v>
      </c>
      <c r="G147" s="14" t="s">
        <v>1409</v>
      </c>
    </row>
    <row r="148" spans="1:7">
      <c r="A148" s="14" t="s">
        <v>20</v>
      </c>
      <c r="B148" s="14" t="s">
        <v>1218</v>
      </c>
      <c r="C148" s="14" t="s">
        <v>1409</v>
      </c>
      <c r="D148" s="15"/>
      <c r="E148" s="14" t="s">
        <v>20</v>
      </c>
      <c r="F148" s="14" t="s">
        <v>1218</v>
      </c>
      <c r="G148" s="14" t="s">
        <v>1409</v>
      </c>
    </row>
    <row r="149" spans="1:7">
      <c r="A149" s="14" t="s">
        <v>21</v>
      </c>
      <c r="B149" s="14" t="s">
        <v>1218</v>
      </c>
      <c r="C149" s="14" t="s">
        <v>1409</v>
      </c>
      <c r="D149" s="15"/>
    </row>
    <row r="150" spans="1:7">
      <c r="A150" s="14" t="s">
        <v>22</v>
      </c>
      <c r="B150" s="14" t="s">
        <v>1218</v>
      </c>
      <c r="C150" s="14" t="s">
        <v>1409</v>
      </c>
      <c r="D150" s="15"/>
    </row>
    <row r="151" spans="1:7">
      <c r="A151" s="14" t="s">
        <v>23</v>
      </c>
      <c r="B151" s="14" t="s">
        <v>1218</v>
      </c>
      <c r="C151" s="14" t="s">
        <v>1409</v>
      </c>
      <c r="D151" s="15"/>
    </row>
    <row r="152" spans="1:7">
      <c r="A152" s="14" t="s">
        <v>24</v>
      </c>
      <c r="B152" s="14" t="s">
        <v>1218</v>
      </c>
      <c r="C152" s="14" t="s">
        <v>1409</v>
      </c>
      <c r="D152" s="15"/>
    </row>
    <row r="153" spans="1:7">
      <c r="A153" s="14" t="s">
        <v>25</v>
      </c>
      <c r="B153" s="14" t="s">
        <v>1218</v>
      </c>
      <c r="C153" s="14" t="s">
        <v>1409</v>
      </c>
      <c r="D153" s="15"/>
      <c r="E153" s="14" t="s">
        <v>25</v>
      </c>
      <c r="F153" s="14" t="s">
        <v>1218</v>
      </c>
      <c r="G153" s="14" t="s">
        <v>1409</v>
      </c>
    </row>
    <row r="154" spans="1:7">
      <c r="A154" s="14" t="s">
        <v>26</v>
      </c>
      <c r="B154" s="14" t="s">
        <v>1218</v>
      </c>
      <c r="C154" s="14" t="s">
        <v>1409</v>
      </c>
      <c r="D154" s="15"/>
      <c r="E154" s="14" t="s">
        <v>26</v>
      </c>
      <c r="F154" s="14" t="s">
        <v>1218</v>
      </c>
      <c r="G154" s="14" t="s">
        <v>1409</v>
      </c>
    </row>
    <row r="155" spans="1:7">
      <c r="A155" s="14" t="s">
        <v>27</v>
      </c>
      <c r="B155" s="14" t="s">
        <v>1218</v>
      </c>
      <c r="C155" s="14" t="s">
        <v>1409</v>
      </c>
      <c r="D155" s="15"/>
    </row>
    <row r="156" spans="1:7">
      <c r="A156" s="14" t="s">
        <v>28</v>
      </c>
      <c r="B156" s="14" t="s">
        <v>1218</v>
      </c>
      <c r="C156" s="14" t="s">
        <v>1409</v>
      </c>
      <c r="D156" s="15"/>
    </row>
    <row r="157" spans="1:7">
      <c r="A157" s="14" t="s">
        <v>29</v>
      </c>
      <c r="B157" s="14" t="s">
        <v>1218</v>
      </c>
      <c r="C157" s="14" t="s">
        <v>1409</v>
      </c>
      <c r="D157" s="15"/>
    </row>
    <row r="158" spans="1:7">
      <c r="A158" s="14" t="s">
        <v>30</v>
      </c>
      <c r="B158" s="14" t="s">
        <v>1218</v>
      </c>
      <c r="C158" s="14" t="s">
        <v>1409</v>
      </c>
      <c r="D158" s="15"/>
    </row>
    <row r="159" spans="1:7">
      <c r="A159" s="14" t="s">
        <v>31</v>
      </c>
      <c r="B159" s="14" t="s">
        <v>1218</v>
      </c>
      <c r="C159" s="14" t="s">
        <v>1409</v>
      </c>
      <c r="D159" s="15"/>
    </row>
    <row r="160" spans="1:7">
      <c r="A160" s="14" t="s">
        <v>32</v>
      </c>
      <c r="B160" s="14" t="s">
        <v>1218</v>
      </c>
      <c r="C160" s="14" t="s">
        <v>1409</v>
      </c>
      <c r="D160" s="15"/>
      <c r="E160" s="14" t="s">
        <v>32</v>
      </c>
      <c r="F160" s="14" t="s">
        <v>1218</v>
      </c>
      <c r="G160" s="14" t="s">
        <v>1409</v>
      </c>
    </row>
    <row r="161" spans="1:7">
      <c r="A161" s="14" t="s">
        <v>33</v>
      </c>
      <c r="B161" s="14" t="s">
        <v>1218</v>
      </c>
      <c r="C161" s="14" t="s">
        <v>1409</v>
      </c>
      <c r="D161" s="15"/>
    </row>
    <row r="162" spans="1:7">
      <c r="A162" s="14" t="s">
        <v>34</v>
      </c>
      <c r="B162" s="14" t="s">
        <v>1218</v>
      </c>
      <c r="C162" s="14" t="s">
        <v>1409</v>
      </c>
      <c r="D162" s="15"/>
    </row>
    <row r="163" spans="1:7">
      <c r="A163" s="14" t="s">
        <v>35</v>
      </c>
      <c r="B163" s="14" t="s">
        <v>1218</v>
      </c>
      <c r="C163" s="14" t="s">
        <v>1409</v>
      </c>
      <c r="D163" s="15"/>
    </row>
    <row r="164" spans="1:7">
      <c r="A164" s="14"/>
      <c r="D164" s="15"/>
      <c r="E164" s="14" t="s">
        <v>36</v>
      </c>
      <c r="F164" s="14" t="s">
        <v>1218</v>
      </c>
      <c r="G164" s="14" t="s">
        <v>1409</v>
      </c>
    </row>
    <row r="165" spans="1:7">
      <c r="A165" s="14"/>
      <c r="D165" s="15"/>
      <c r="E165" s="14" t="s">
        <v>37</v>
      </c>
      <c r="F165" s="14" t="s">
        <v>1218</v>
      </c>
      <c r="G165" s="14" t="s">
        <v>1409</v>
      </c>
    </row>
    <row r="166" spans="1:7">
      <c r="A166" s="14"/>
      <c r="D166" s="15"/>
      <c r="E166" s="14" t="s">
        <v>38</v>
      </c>
      <c r="F166" s="14" t="s">
        <v>1218</v>
      </c>
      <c r="G166" s="14" t="s">
        <v>1409</v>
      </c>
    </row>
    <row r="167" spans="1:7">
      <c r="A167" s="14" t="s">
        <v>39</v>
      </c>
      <c r="B167" s="14" t="s">
        <v>1218</v>
      </c>
      <c r="C167" s="14" t="s">
        <v>1409</v>
      </c>
      <c r="D167" s="15"/>
      <c r="E167" s="14" t="s">
        <v>39</v>
      </c>
      <c r="F167" s="14" t="s">
        <v>1218</v>
      </c>
      <c r="G167" s="14" t="s">
        <v>1409</v>
      </c>
    </row>
    <row r="168" spans="1:7">
      <c r="A168" s="14" t="s">
        <v>40</v>
      </c>
      <c r="B168" s="14" t="s">
        <v>1218</v>
      </c>
      <c r="C168" s="14" t="s">
        <v>1409</v>
      </c>
      <c r="D168" s="15"/>
      <c r="E168" s="14" t="s">
        <v>40</v>
      </c>
      <c r="F168" s="14" t="s">
        <v>1218</v>
      </c>
      <c r="G168" s="14" t="s">
        <v>1409</v>
      </c>
    </row>
    <row r="169" spans="1:7">
      <c r="A169" s="14"/>
      <c r="D169" s="15"/>
      <c r="E169" s="14" t="s">
        <v>41</v>
      </c>
      <c r="F169" s="14" t="s">
        <v>1218</v>
      </c>
      <c r="G169" s="14" t="s">
        <v>1409</v>
      </c>
    </row>
    <row r="170" spans="1:7">
      <c r="A170" s="14"/>
      <c r="D170" s="15"/>
      <c r="E170" s="14" t="s">
        <v>42</v>
      </c>
      <c r="F170" s="14" t="s">
        <v>1218</v>
      </c>
      <c r="G170" s="14" t="s">
        <v>1409</v>
      </c>
    </row>
    <row r="171" spans="1:7">
      <c r="A171" s="14"/>
      <c r="D171" s="15"/>
      <c r="E171" s="14" t="s">
        <v>43</v>
      </c>
      <c r="F171" s="14" t="s">
        <v>1218</v>
      </c>
      <c r="G171" s="14" t="s">
        <v>1409</v>
      </c>
    </row>
    <row r="172" spans="1:7">
      <c r="A172" s="14"/>
      <c r="D172" s="15"/>
      <c r="E172" s="14" t="s">
        <v>44</v>
      </c>
      <c r="F172" s="14" t="s">
        <v>1218</v>
      </c>
      <c r="G172" s="14" t="s">
        <v>1409</v>
      </c>
    </row>
    <row r="173" spans="1:7">
      <c r="A173" s="14"/>
      <c r="D173" s="15"/>
      <c r="E173" s="14" t="s">
        <v>45</v>
      </c>
      <c r="F173" s="14" t="s">
        <v>1218</v>
      </c>
      <c r="G173" s="14" t="s">
        <v>1409</v>
      </c>
    </row>
    <row r="174" spans="1:7">
      <c r="A174" s="14"/>
      <c r="D174" s="15"/>
      <c r="E174" s="14" t="s">
        <v>46</v>
      </c>
      <c r="F174" s="14" t="s">
        <v>1218</v>
      </c>
      <c r="G174" s="14" t="s">
        <v>1409</v>
      </c>
    </row>
    <row r="175" spans="1:7">
      <c r="A175" s="14"/>
      <c r="D175" s="15"/>
      <c r="E175" s="14" t="s">
        <v>47</v>
      </c>
      <c r="F175" s="14" t="s">
        <v>1218</v>
      </c>
      <c r="G175" s="14" t="s">
        <v>1409</v>
      </c>
    </row>
    <row r="176" spans="1:7">
      <c r="A176" s="14"/>
      <c r="D176" s="15"/>
      <c r="E176" s="14" t="s">
        <v>48</v>
      </c>
      <c r="F176" s="14" t="s">
        <v>1218</v>
      </c>
      <c r="G176" s="14" t="s">
        <v>1409</v>
      </c>
    </row>
    <row r="177" spans="1:7">
      <c r="A177" s="14"/>
      <c r="D177" s="15"/>
      <c r="E177" s="14" t="s">
        <v>49</v>
      </c>
      <c r="F177" s="14" t="s">
        <v>1218</v>
      </c>
      <c r="G177" s="14" t="s">
        <v>1409</v>
      </c>
    </row>
    <row r="178" spans="1:7">
      <c r="A178" s="14"/>
      <c r="D178" s="15"/>
      <c r="E178" s="14" t="s">
        <v>50</v>
      </c>
      <c r="F178" s="14" t="s">
        <v>1218</v>
      </c>
      <c r="G178" s="14" t="s">
        <v>1409</v>
      </c>
    </row>
    <row r="179" spans="1:7">
      <c r="A179" s="14"/>
      <c r="D179" s="15"/>
      <c r="E179" s="14" t="s">
        <v>51</v>
      </c>
      <c r="F179" s="14" t="s">
        <v>1218</v>
      </c>
      <c r="G179" s="14" t="s">
        <v>1409</v>
      </c>
    </row>
    <row r="180" spans="1:7">
      <c r="A180" s="14"/>
      <c r="D180" s="15"/>
      <c r="E180" s="14" t="s">
        <v>52</v>
      </c>
      <c r="F180" s="14" t="s">
        <v>1218</v>
      </c>
      <c r="G180" s="14" t="s">
        <v>1409</v>
      </c>
    </row>
    <row r="181" spans="1:7">
      <c r="A181" s="14"/>
      <c r="D181" s="15"/>
      <c r="E181" s="14" t="s">
        <v>53</v>
      </c>
      <c r="F181" s="14" t="s">
        <v>1218</v>
      </c>
      <c r="G181" s="14" t="s">
        <v>1409</v>
      </c>
    </row>
    <row r="182" spans="1:7">
      <c r="A182" s="14"/>
      <c r="D182" s="15"/>
      <c r="E182" s="14" t="s">
        <v>54</v>
      </c>
      <c r="F182" s="14" t="s">
        <v>1218</v>
      </c>
      <c r="G182" s="14" t="s">
        <v>1409</v>
      </c>
    </row>
    <row r="183" spans="1:7">
      <c r="A183" s="14"/>
      <c r="D183" s="15"/>
      <c r="E183" s="14" t="s">
        <v>55</v>
      </c>
      <c r="F183" s="14" t="s">
        <v>1218</v>
      </c>
      <c r="G183" s="14" t="s">
        <v>1409</v>
      </c>
    </row>
    <row r="184" spans="1:7">
      <c r="A184" s="14"/>
      <c r="D184" s="15"/>
      <c r="E184" s="14" t="s">
        <v>56</v>
      </c>
      <c r="F184" s="14" t="s">
        <v>1218</v>
      </c>
      <c r="G184" s="14" t="s">
        <v>1409</v>
      </c>
    </row>
    <row r="185" spans="1:7">
      <c r="A185" s="14"/>
      <c r="D185" s="15"/>
      <c r="E185" s="14" t="s">
        <v>57</v>
      </c>
      <c r="F185" s="14" t="s">
        <v>1218</v>
      </c>
      <c r="G185" s="14" t="s">
        <v>1409</v>
      </c>
    </row>
    <row r="186" spans="1:7">
      <c r="A186" s="14"/>
      <c r="D186" s="15"/>
      <c r="E186" s="14" t="s">
        <v>58</v>
      </c>
      <c r="F186" s="14" t="s">
        <v>1218</v>
      </c>
      <c r="G186" s="14" t="s">
        <v>59</v>
      </c>
    </row>
    <row r="187" spans="1:7">
      <c r="A187" s="14"/>
      <c r="D187" s="15"/>
      <c r="E187" s="14" t="s">
        <v>60</v>
      </c>
      <c r="F187" s="14" t="s">
        <v>1218</v>
      </c>
      <c r="G187" s="14" t="s">
        <v>59</v>
      </c>
    </row>
    <row r="188" spans="1:7">
      <c r="A188" s="14"/>
      <c r="D188" s="15"/>
      <c r="E188" s="14" t="s">
        <v>61</v>
      </c>
      <c r="F188" s="14" t="s">
        <v>1218</v>
      </c>
      <c r="G188" s="14" t="s">
        <v>59</v>
      </c>
    </row>
    <row r="189" spans="1:7">
      <c r="A189" s="14"/>
      <c r="D189" s="15"/>
      <c r="E189" s="14" t="s">
        <v>62</v>
      </c>
      <c r="F189" s="14" t="s">
        <v>1218</v>
      </c>
      <c r="G189" s="14" t="s">
        <v>59</v>
      </c>
    </row>
    <row r="190" spans="1:7">
      <c r="A190" s="14"/>
      <c r="D190" s="15"/>
      <c r="E190" s="14" t="s">
        <v>63</v>
      </c>
      <c r="F190" s="14" t="s">
        <v>1218</v>
      </c>
      <c r="G190" s="14" t="s">
        <v>59</v>
      </c>
    </row>
    <row r="191" spans="1:7">
      <c r="A191" s="14"/>
      <c r="D191" s="15"/>
      <c r="E191" s="14" t="s">
        <v>64</v>
      </c>
      <c r="F191" s="14" t="s">
        <v>1218</v>
      </c>
      <c r="G191" s="14" t="s">
        <v>59</v>
      </c>
    </row>
    <row r="192" spans="1:7">
      <c r="A192" s="14" t="s">
        <v>65</v>
      </c>
      <c r="B192" s="14" t="s">
        <v>1218</v>
      </c>
      <c r="C192" s="14" t="s">
        <v>59</v>
      </c>
      <c r="D192" s="15"/>
      <c r="E192" s="14" t="s">
        <v>65</v>
      </c>
      <c r="F192" s="14" t="s">
        <v>1218</v>
      </c>
      <c r="G192" s="14" t="s">
        <v>59</v>
      </c>
    </row>
    <row r="193" spans="1:7">
      <c r="A193" s="14" t="s">
        <v>66</v>
      </c>
      <c r="B193" s="14" t="s">
        <v>1218</v>
      </c>
      <c r="C193" s="14" t="s">
        <v>59</v>
      </c>
      <c r="D193" s="15"/>
      <c r="E193" s="14" t="s">
        <v>66</v>
      </c>
      <c r="F193" s="14" t="s">
        <v>1218</v>
      </c>
      <c r="G193" s="14" t="s">
        <v>59</v>
      </c>
    </row>
    <row r="194" spans="1:7">
      <c r="A194" s="14" t="s">
        <v>67</v>
      </c>
      <c r="B194" s="14" t="s">
        <v>1218</v>
      </c>
      <c r="C194" s="14" t="s">
        <v>59</v>
      </c>
      <c r="D194" s="15"/>
      <c r="E194" s="14" t="s">
        <v>67</v>
      </c>
      <c r="F194" s="14" t="s">
        <v>1218</v>
      </c>
      <c r="G194" s="14" t="s">
        <v>59</v>
      </c>
    </row>
    <row r="195" spans="1:7">
      <c r="A195" s="14" t="s">
        <v>68</v>
      </c>
      <c r="B195" s="14" t="s">
        <v>1218</v>
      </c>
      <c r="C195" s="14" t="s">
        <v>59</v>
      </c>
      <c r="D195" s="15"/>
      <c r="E195" s="14" t="s">
        <v>68</v>
      </c>
      <c r="F195" s="14" t="s">
        <v>1218</v>
      </c>
      <c r="G195" s="14" t="s">
        <v>59</v>
      </c>
    </row>
    <row r="196" spans="1:7">
      <c r="A196" s="14" t="s">
        <v>69</v>
      </c>
      <c r="B196" s="14" t="s">
        <v>1218</v>
      </c>
      <c r="C196" s="14" t="s">
        <v>59</v>
      </c>
      <c r="D196" s="15"/>
      <c r="E196" s="14" t="s">
        <v>69</v>
      </c>
      <c r="F196" s="14" t="s">
        <v>1218</v>
      </c>
      <c r="G196" s="14" t="s">
        <v>59</v>
      </c>
    </row>
    <row r="197" spans="1:7">
      <c r="A197" s="14" t="s">
        <v>70</v>
      </c>
      <c r="B197" s="14" t="s">
        <v>1218</v>
      </c>
      <c r="C197" s="14" t="s">
        <v>59</v>
      </c>
      <c r="D197" s="15"/>
      <c r="E197" s="14" t="s">
        <v>70</v>
      </c>
      <c r="F197" s="14" t="s">
        <v>1218</v>
      </c>
      <c r="G197" s="14" t="s">
        <v>59</v>
      </c>
    </row>
    <row r="198" spans="1:7">
      <c r="A198" s="14" t="s">
        <v>71</v>
      </c>
      <c r="B198" s="14" t="s">
        <v>1218</v>
      </c>
      <c r="C198" s="14" t="s">
        <v>59</v>
      </c>
      <c r="D198" s="15"/>
      <c r="E198" s="14" t="s">
        <v>71</v>
      </c>
      <c r="F198" s="14" t="s">
        <v>1218</v>
      </c>
      <c r="G198" s="14" t="s">
        <v>59</v>
      </c>
    </row>
    <row r="199" spans="1:7">
      <c r="A199" s="14" t="s">
        <v>72</v>
      </c>
      <c r="B199" s="14" t="s">
        <v>1218</v>
      </c>
      <c r="C199" s="14" t="s">
        <v>59</v>
      </c>
      <c r="D199" s="15"/>
    </row>
    <row r="200" spans="1:7">
      <c r="A200" s="14" t="s">
        <v>73</v>
      </c>
      <c r="B200" s="14" t="s">
        <v>1218</v>
      </c>
      <c r="C200" s="14" t="s">
        <v>59</v>
      </c>
      <c r="D200" s="15"/>
    </row>
    <row r="201" spans="1:7">
      <c r="A201" s="14" t="s">
        <v>74</v>
      </c>
      <c r="B201" s="14" t="s">
        <v>1218</v>
      </c>
      <c r="C201" s="14" t="s">
        <v>59</v>
      </c>
      <c r="D201" s="15"/>
      <c r="E201" s="14" t="s">
        <v>74</v>
      </c>
      <c r="F201" s="14" t="s">
        <v>1218</v>
      </c>
      <c r="G201" s="14" t="s">
        <v>59</v>
      </c>
    </row>
    <row r="202" spans="1:7">
      <c r="A202" s="14" t="s">
        <v>75</v>
      </c>
      <c r="B202" s="14" t="s">
        <v>1218</v>
      </c>
      <c r="C202" s="14" t="s">
        <v>59</v>
      </c>
      <c r="D202" s="15"/>
      <c r="E202" s="14" t="s">
        <v>75</v>
      </c>
      <c r="F202" s="14" t="s">
        <v>1218</v>
      </c>
      <c r="G202" s="14" t="s">
        <v>59</v>
      </c>
    </row>
    <row r="203" spans="1:7">
      <c r="A203" s="14" t="s">
        <v>76</v>
      </c>
      <c r="B203" s="14" t="s">
        <v>1218</v>
      </c>
      <c r="C203" s="14" t="s">
        <v>59</v>
      </c>
      <c r="D203" s="15"/>
      <c r="E203" s="14" t="s">
        <v>76</v>
      </c>
      <c r="F203" s="14" t="s">
        <v>1218</v>
      </c>
      <c r="G203" s="14" t="s">
        <v>59</v>
      </c>
    </row>
    <row r="204" spans="1:7">
      <c r="A204" s="14" t="s">
        <v>77</v>
      </c>
      <c r="B204" s="14" t="s">
        <v>1218</v>
      </c>
      <c r="C204" s="14" t="s">
        <v>59</v>
      </c>
      <c r="D204" s="15"/>
      <c r="E204" s="14" t="s">
        <v>77</v>
      </c>
      <c r="F204" s="14" t="s">
        <v>1218</v>
      </c>
      <c r="G204" s="14" t="s">
        <v>59</v>
      </c>
    </row>
    <row r="205" spans="1:7">
      <c r="A205" s="14" t="s">
        <v>78</v>
      </c>
      <c r="B205" s="14" t="s">
        <v>1218</v>
      </c>
      <c r="C205" s="14" t="s">
        <v>59</v>
      </c>
      <c r="D205" s="15"/>
    </row>
    <row r="206" spans="1:7">
      <c r="A206" s="14" t="s">
        <v>79</v>
      </c>
      <c r="B206" s="14" t="s">
        <v>1218</v>
      </c>
      <c r="C206" s="14" t="s">
        <v>59</v>
      </c>
      <c r="D206" s="15"/>
      <c r="E206" s="14" t="s">
        <v>79</v>
      </c>
      <c r="F206" s="14" t="s">
        <v>1218</v>
      </c>
      <c r="G206" s="14" t="s">
        <v>59</v>
      </c>
    </row>
    <row r="207" spans="1:7">
      <c r="A207" s="14" t="s">
        <v>80</v>
      </c>
      <c r="B207" s="14" t="s">
        <v>1218</v>
      </c>
      <c r="C207" s="14" t="s">
        <v>59</v>
      </c>
      <c r="D207" s="15"/>
      <c r="E207" s="14" t="s">
        <v>80</v>
      </c>
      <c r="F207" s="14" t="s">
        <v>1218</v>
      </c>
      <c r="G207" s="14" t="s">
        <v>59</v>
      </c>
    </row>
    <row r="208" spans="1:7">
      <c r="A208" s="14" t="s">
        <v>81</v>
      </c>
      <c r="B208" s="14" t="s">
        <v>1218</v>
      </c>
      <c r="C208" s="14" t="s">
        <v>59</v>
      </c>
      <c r="D208" s="15"/>
      <c r="E208" s="14" t="s">
        <v>81</v>
      </c>
      <c r="F208" s="14" t="s">
        <v>1218</v>
      </c>
      <c r="G208" s="14" t="s">
        <v>59</v>
      </c>
    </row>
    <row r="209" spans="1:7">
      <c r="A209" s="14" t="s">
        <v>82</v>
      </c>
      <c r="B209" s="14" t="s">
        <v>1218</v>
      </c>
      <c r="C209" s="14" t="s">
        <v>59</v>
      </c>
      <c r="D209" s="15"/>
      <c r="E209" s="14" t="s">
        <v>82</v>
      </c>
      <c r="F209" s="14" t="s">
        <v>1218</v>
      </c>
      <c r="G209" s="14" t="s">
        <v>59</v>
      </c>
    </row>
    <row r="210" spans="1:7">
      <c r="A210" s="14" t="s">
        <v>83</v>
      </c>
      <c r="B210" s="14" t="s">
        <v>1218</v>
      </c>
      <c r="C210" s="14" t="s">
        <v>59</v>
      </c>
      <c r="D210" s="15"/>
      <c r="E210" s="14" t="s">
        <v>83</v>
      </c>
      <c r="F210" s="14" t="s">
        <v>1218</v>
      </c>
      <c r="G210" s="14" t="s">
        <v>59</v>
      </c>
    </row>
    <row r="211" spans="1:7">
      <c r="A211" s="14" t="s">
        <v>84</v>
      </c>
      <c r="B211" s="14" t="s">
        <v>1218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1218</v>
      </c>
      <c r="G212" s="14" t="s">
        <v>59</v>
      </c>
    </row>
    <row r="213" spans="1:7">
      <c r="A213" s="14"/>
      <c r="D213" s="15"/>
      <c r="E213" s="14" t="s">
        <v>86</v>
      </c>
      <c r="F213" s="14" t="s">
        <v>1218</v>
      </c>
      <c r="G213" s="14" t="s">
        <v>59</v>
      </c>
    </row>
    <row r="214" spans="1:7">
      <c r="A214" s="14"/>
      <c r="D214" s="15"/>
      <c r="E214" s="14" t="s">
        <v>87</v>
      </c>
      <c r="F214" s="14" t="s">
        <v>1218</v>
      </c>
      <c r="G214" s="14" t="s">
        <v>59</v>
      </c>
    </row>
    <row r="215" spans="1:7">
      <c r="A215" s="14"/>
      <c r="D215" s="15"/>
      <c r="E215" s="14" t="s">
        <v>88</v>
      </c>
      <c r="F215" s="14" t="s">
        <v>1218</v>
      </c>
      <c r="G215" s="14" t="s">
        <v>59</v>
      </c>
    </row>
    <row r="216" spans="1:7">
      <c r="A216" s="14"/>
      <c r="D216" s="15"/>
      <c r="E216" s="14" t="s">
        <v>89</v>
      </c>
      <c r="F216" s="14" t="s">
        <v>1218</v>
      </c>
      <c r="G216" s="14" t="s">
        <v>59</v>
      </c>
    </row>
    <row r="217" spans="1:7">
      <c r="A217" s="14"/>
      <c r="D217" s="15"/>
      <c r="E217" s="14" t="s">
        <v>90</v>
      </c>
      <c r="F217" s="14" t="s">
        <v>1218</v>
      </c>
      <c r="G217" s="14" t="s">
        <v>59</v>
      </c>
    </row>
    <row r="218" spans="1:7">
      <c r="A218" s="14"/>
      <c r="D218" s="15"/>
      <c r="E218" s="14" t="s">
        <v>91</v>
      </c>
      <c r="F218" s="14" t="s">
        <v>1218</v>
      </c>
      <c r="G218" s="14" t="s">
        <v>59</v>
      </c>
    </row>
    <row r="219" spans="1:7">
      <c r="A219" s="14"/>
      <c r="D219" s="15"/>
      <c r="E219" s="14" t="s">
        <v>92</v>
      </c>
      <c r="F219" s="14" t="s">
        <v>1218</v>
      </c>
      <c r="G219" s="14" t="s">
        <v>59</v>
      </c>
    </row>
    <row r="220" spans="1:7">
      <c r="A220" s="14"/>
      <c r="D220" s="15"/>
      <c r="E220" s="14" t="s">
        <v>93</v>
      </c>
      <c r="F220" s="14" t="s">
        <v>1218</v>
      </c>
      <c r="G220" s="14" t="s">
        <v>59</v>
      </c>
    </row>
    <row r="221" spans="1:7">
      <c r="A221" s="14"/>
      <c r="D221" s="15"/>
      <c r="E221" s="14" t="s">
        <v>94</v>
      </c>
      <c r="F221" s="14" t="s">
        <v>1218</v>
      </c>
      <c r="G221" s="14" t="s">
        <v>59</v>
      </c>
    </row>
    <row r="222" spans="1:7">
      <c r="A222" s="14"/>
      <c r="D222" s="15"/>
      <c r="E222" s="14" t="s">
        <v>95</v>
      </c>
      <c r="F222" s="14" t="s">
        <v>1218</v>
      </c>
      <c r="G222" s="14" t="s">
        <v>59</v>
      </c>
    </row>
    <row r="223" spans="1:7">
      <c r="A223" s="14"/>
      <c r="D223" s="15"/>
      <c r="E223" s="14" t="s">
        <v>96</v>
      </c>
      <c r="F223" s="14" t="s">
        <v>1218</v>
      </c>
      <c r="G223" s="14" t="s">
        <v>59</v>
      </c>
    </row>
    <row r="224" spans="1:7">
      <c r="A224" s="14"/>
      <c r="D224" s="15"/>
      <c r="E224" s="14" t="s">
        <v>97</v>
      </c>
      <c r="F224" s="14" t="s">
        <v>1218</v>
      </c>
      <c r="G224" s="14" t="s">
        <v>59</v>
      </c>
    </row>
    <row r="225" spans="1:7">
      <c r="A225" s="14"/>
      <c r="D225" s="15"/>
      <c r="E225" s="14" t="s">
        <v>98</v>
      </c>
      <c r="F225" s="14" t="s">
        <v>1218</v>
      </c>
      <c r="G225" s="14" t="s">
        <v>59</v>
      </c>
    </row>
    <row r="226" spans="1:7">
      <c r="A226" s="14"/>
      <c r="D226" s="15"/>
      <c r="E226" s="14" t="s">
        <v>99</v>
      </c>
      <c r="F226" s="14" t="s">
        <v>1218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1218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1218</v>
      </c>
      <c r="G228" s="14" t="s">
        <v>59</v>
      </c>
    </row>
    <row r="229" spans="1:7">
      <c r="A229" s="107" t="s">
        <v>102</v>
      </c>
      <c r="B229" s="107" t="s">
        <v>1070</v>
      </c>
      <c r="C229" s="107" t="s">
        <v>1409</v>
      </c>
      <c r="D229" s="15"/>
      <c r="E229" s="107" t="s">
        <v>102</v>
      </c>
      <c r="F229" s="107" t="s">
        <v>1070</v>
      </c>
      <c r="G229" s="107" t="s">
        <v>1409</v>
      </c>
    </row>
    <row r="230" spans="1:7">
      <c r="A230" s="107" t="s">
        <v>103</v>
      </c>
      <c r="B230" s="107" t="s">
        <v>1070</v>
      </c>
      <c r="C230" s="107" t="s">
        <v>1409</v>
      </c>
      <c r="D230" s="15"/>
      <c r="E230" s="107" t="s">
        <v>103</v>
      </c>
      <c r="F230" s="107" t="s">
        <v>1070</v>
      </c>
      <c r="G230" s="107" t="s">
        <v>1409</v>
      </c>
    </row>
    <row r="231" spans="1:7">
      <c r="A231" s="107" t="s">
        <v>104</v>
      </c>
      <c r="B231" s="107" t="s">
        <v>1070</v>
      </c>
      <c r="C231" s="107" t="s">
        <v>1409</v>
      </c>
      <c r="D231" s="15"/>
      <c r="E231" s="107" t="s">
        <v>104</v>
      </c>
      <c r="F231" s="107" t="s">
        <v>1070</v>
      </c>
      <c r="G231" s="107" t="s">
        <v>1409</v>
      </c>
    </row>
    <row r="232" spans="1:7">
      <c r="A232" s="107" t="s">
        <v>105</v>
      </c>
      <c r="B232" s="107" t="s">
        <v>1070</v>
      </c>
      <c r="C232" s="107" t="s">
        <v>1409</v>
      </c>
      <c r="D232" s="15"/>
      <c r="E232" s="107" t="s">
        <v>105</v>
      </c>
      <c r="F232" s="107" t="s">
        <v>1070</v>
      </c>
      <c r="G232" s="107" t="s">
        <v>1409</v>
      </c>
    </row>
    <row r="233" spans="1:7">
      <c r="A233" s="107" t="s">
        <v>106</v>
      </c>
      <c r="B233" s="107" t="s">
        <v>1070</v>
      </c>
      <c r="C233" s="107" t="s">
        <v>1409</v>
      </c>
      <c r="D233" s="15"/>
      <c r="E233" s="107" t="s">
        <v>106</v>
      </c>
      <c r="F233" s="107" t="s">
        <v>1070</v>
      </c>
      <c r="G233" s="107" t="s">
        <v>1409</v>
      </c>
    </row>
    <row r="234" spans="1:7">
      <c r="A234" s="107" t="s">
        <v>107</v>
      </c>
      <c r="B234" s="107" t="s">
        <v>1070</v>
      </c>
      <c r="C234" s="107" t="s">
        <v>1409</v>
      </c>
      <c r="D234" s="15"/>
      <c r="E234" s="107" t="s">
        <v>107</v>
      </c>
      <c r="F234" s="107" t="s">
        <v>1070</v>
      </c>
      <c r="G234" s="107" t="s">
        <v>1409</v>
      </c>
    </row>
    <row r="235" spans="1:7">
      <c r="A235" s="107" t="s">
        <v>108</v>
      </c>
      <c r="B235" s="107" t="s">
        <v>1070</v>
      </c>
      <c r="C235" s="107" t="s">
        <v>1409</v>
      </c>
      <c r="D235" s="15"/>
      <c r="E235" s="107" t="s">
        <v>108</v>
      </c>
      <c r="F235" s="107" t="s">
        <v>1070</v>
      </c>
      <c r="G235" s="107" t="s">
        <v>1409</v>
      </c>
    </row>
    <row r="236" spans="1:7">
      <c r="A236" s="107" t="s">
        <v>109</v>
      </c>
      <c r="B236" s="107" t="s">
        <v>1070</v>
      </c>
      <c r="C236" s="107" t="s">
        <v>1409</v>
      </c>
      <c r="D236" s="15"/>
      <c r="E236" s="107" t="s">
        <v>109</v>
      </c>
      <c r="F236" s="107" t="s">
        <v>1070</v>
      </c>
      <c r="G236" s="107" t="s">
        <v>1409</v>
      </c>
    </row>
    <row r="237" spans="1:7">
      <c r="A237" s="107" t="s">
        <v>110</v>
      </c>
      <c r="B237" s="107" t="s">
        <v>1070</v>
      </c>
      <c r="C237" s="107" t="s">
        <v>1409</v>
      </c>
      <c r="D237" s="15"/>
      <c r="E237" s="107" t="s">
        <v>110</v>
      </c>
      <c r="F237" s="107" t="s">
        <v>1070</v>
      </c>
      <c r="G237" s="107" t="s">
        <v>1409</v>
      </c>
    </row>
    <row r="238" spans="1:7">
      <c r="A238" s="107" t="s">
        <v>111</v>
      </c>
      <c r="B238" s="107" t="s">
        <v>1070</v>
      </c>
      <c r="C238" s="107" t="s">
        <v>1409</v>
      </c>
      <c r="D238" s="15"/>
      <c r="E238" s="107" t="s">
        <v>111</v>
      </c>
      <c r="F238" s="107" t="s">
        <v>1070</v>
      </c>
      <c r="G238" s="107" t="s">
        <v>1409</v>
      </c>
    </row>
    <row r="239" spans="1:7">
      <c r="A239" s="107" t="s">
        <v>112</v>
      </c>
      <c r="B239" s="107" t="s">
        <v>1070</v>
      </c>
      <c r="C239" s="107" t="s">
        <v>1409</v>
      </c>
      <c r="D239" s="15"/>
      <c r="E239" s="107" t="s">
        <v>112</v>
      </c>
      <c r="F239" s="107" t="s">
        <v>1070</v>
      </c>
      <c r="G239" s="107" t="s">
        <v>1409</v>
      </c>
    </row>
    <row r="240" spans="1:7">
      <c r="A240" s="107" t="s">
        <v>113</v>
      </c>
      <c r="B240" s="107" t="s">
        <v>1070</v>
      </c>
      <c r="C240" s="107" t="s">
        <v>1409</v>
      </c>
      <c r="D240" s="15"/>
      <c r="E240" s="107" t="s">
        <v>113</v>
      </c>
      <c r="F240" s="107" t="s">
        <v>1070</v>
      </c>
      <c r="G240" s="107" t="s">
        <v>1409</v>
      </c>
    </row>
    <row r="241" spans="1:7">
      <c r="A241" s="107" t="s">
        <v>114</v>
      </c>
      <c r="B241" s="107" t="s">
        <v>1070</v>
      </c>
      <c r="C241" s="107" t="s">
        <v>1409</v>
      </c>
      <c r="D241" s="15"/>
      <c r="E241" s="107" t="s">
        <v>114</v>
      </c>
      <c r="F241" s="107" t="s">
        <v>1070</v>
      </c>
      <c r="G241" s="107" t="s">
        <v>1409</v>
      </c>
    </row>
    <row r="242" spans="1:7">
      <c r="A242" s="107" t="s">
        <v>115</v>
      </c>
      <c r="B242" s="107" t="s">
        <v>1070</v>
      </c>
      <c r="C242" s="107" t="s">
        <v>1409</v>
      </c>
      <c r="D242" s="15"/>
      <c r="E242" s="107" t="s">
        <v>115</v>
      </c>
      <c r="F242" s="107" t="s">
        <v>1070</v>
      </c>
      <c r="G242" s="107" t="s">
        <v>1409</v>
      </c>
    </row>
    <row r="243" spans="1:7">
      <c r="A243" s="107" t="s">
        <v>116</v>
      </c>
      <c r="B243" s="107" t="s">
        <v>1070</v>
      </c>
      <c r="C243" s="107" t="s">
        <v>1409</v>
      </c>
      <c r="D243" s="15"/>
      <c r="E243" s="107" t="s">
        <v>116</v>
      </c>
      <c r="F243" s="107" t="s">
        <v>1070</v>
      </c>
      <c r="G243" s="107" t="s">
        <v>1409</v>
      </c>
    </row>
    <row r="244" spans="1:7">
      <c r="A244" s="107" t="s">
        <v>117</v>
      </c>
      <c r="B244" s="107" t="s">
        <v>1070</v>
      </c>
      <c r="C244" s="107" t="s">
        <v>1409</v>
      </c>
      <c r="D244" s="15"/>
      <c r="E244" s="107" t="s">
        <v>117</v>
      </c>
      <c r="F244" s="107" t="s">
        <v>1070</v>
      </c>
      <c r="G244" s="107" t="s">
        <v>1409</v>
      </c>
    </row>
    <row r="245" spans="1:7">
      <c r="A245" s="107" t="s">
        <v>118</v>
      </c>
      <c r="B245" s="107" t="s">
        <v>1070</v>
      </c>
      <c r="C245" s="107" t="s">
        <v>1409</v>
      </c>
      <c r="D245" s="15"/>
      <c r="E245" s="107" t="s">
        <v>118</v>
      </c>
      <c r="F245" s="107" t="s">
        <v>1070</v>
      </c>
      <c r="G245" s="107" t="s">
        <v>1409</v>
      </c>
    </row>
    <row r="246" spans="1:7">
      <c r="A246" s="107" t="s">
        <v>119</v>
      </c>
      <c r="B246" s="107" t="s">
        <v>1070</v>
      </c>
      <c r="C246" s="107" t="s">
        <v>1409</v>
      </c>
      <c r="D246" s="15"/>
      <c r="E246" s="107" t="s">
        <v>119</v>
      </c>
      <c r="F246" s="107" t="s">
        <v>1070</v>
      </c>
      <c r="G246" s="107" t="s">
        <v>1409</v>
      </c>
    </row>
    <row r="247" spans="1:7">
      <c r="A247" s="107" t="s">
        <v>120</v>
      </c>
      <c r="B247" s="107" t="s">
        <v>1070</v>
      </c>
      <c r="C247" s="107" t="s">
        <v>1409</v>
      </c>
      <c r="D247" s="15"/>
      <c r="E247" s="107" t="s">
        <v>120</v>
      </c>
      <c r="F247" s="107" t="s">
        <v>1070</v>
      </c>
      <c r="G247" s="107" t="s">
        <v>1409</v>
      </c>
    </row>
    <row r="248" spans="1:7">
      <c r="A248" s="107" t="s">
        <v>121</v>
      </c>
      <c r="B248" s="107" t="s">
        <v>1070</v>
      </c>
      <c r="C248" s="107" t="s">
        <v>1409</v>
      </c>
      <c r="D248" s="15"/>
      <c r="E248" s="107" t="s">
        <v>121</v>
      </c>
      <c r="F248" s="107" t="s">
        <v>1070</v>
      </c>
      <c r="G248" s="107" t="s">
        <v>1409</v>
      </c>
    </row>
    <row r="249" spans="1:7">
      <c r="A249" s="107" t="s">
        <v>122</v>
      </c>
      <c r="B249" s="107" t="s">
        <v>1070</v>
      </c>
      <c r="C249" s="107" t="s">
        <v>1409</v>
      </c>
      <c r="D249" s="15"/>
      <c r="E249" s="107" t="s">
        <v>122</v>
      </c>
      <c r="F249" s="107" t="s">
        <v>1070</v>
      </c>
      <c r="G249" s="107" t="s">
        <v>1409</v>
      </c>
    </row>
    <row r="250" spans="1:7">
      <c r="A250" s="107" t="s">
        <v>123</v>
      </c>
      <c r="B250" s="107" t="s">
        <v>1070</v>
      </c>
      <c r="C250" s="107" t="s">
        <v>1409</v>
      </c>
      <c r="D250" s="15"/>
      <c r="E250" s="107" t="s">
        <v>123</v>
      </c>
      <c r="F250" s="107" t="s">
        <v>1070</v>
      </c>
      <c r="G250" s="107" t="s">
        <v>1409</v>
      </c>
    </row>
    <row r="251" spans="1:7">
      <c r="A251" s="107"/>
      <c r="B251" s="107"/>
      <c r="C251" s="107"/>
      <c r="D251" s="15"/>
      <c r="E251" s="107" t="s">
        <v>124</v>
      </c>
      <c r="F251" s="107" t="s">
        <v>1070</v>
      </c>
      <c r="G251" s="107" t="s">
        <v>1409</v>
      </c>
    </row>
    <row r="252" spans="1:7">
      <c r="A252" s="107"/>
      <c r="B252" s="107"/>
      <c r="C252" s="107"/>
      <c r="D252" s="15"/>
      <c r="E252" s="107" t="s">
        <v>125</v>
      </c>
      <c r="F252" s="107" t="s">
        <v>1070</v>
      </c>
      <c r="G252" s="107" t="s">
        <v>1409</v>
      </c>
    </row>
    <row r="253" spans="1:7">
      <c r="A253" s="107"/>
      <c r="B253" s="107"/>
      <c r="C253" s="107"/>
      <c r="D253" s="15"/>
      <c r="E253" s="107" t="s">
        <v>126</v>
      </c>
      <c r="F253" s="107" t="s">
        <v>1070</v>
      </c>
      <c r="G253" s="107" t="s">
        <v>1409</v>
      </c>
    </row>
    <row r="254" spans="1:7">
      <c r="A254" s="107"/>
      <c r="B254" s="107"/>
      <c r="C254" s="107"/>
      <c r="D254" s="15"/>
      <c r="E254" s="107" t="s">
        <v>127</v>
      </c>
      <c r="F254" s="107" t="s">
        <v>1070</v>
      </c>
      <c r="G254" s="107" t="s">
        <v>1409</v>
      </c>
    </row>
    <row r="255" spans="1:7">
      <c r="A255" s="107"/>
      <c r="B255" s="107"/>
      <c r="C255" s="107"/>
      <c r="D255" s="15"/>
      <c r="E255" s="107" t="s">
        <v>128</v>
      </c>
      <c r="F255" s="107" t="s">
        <v>1070</v>
      </c>
      <c r="G255" s="107" t="s">
        <v>1409</v>
      </c>
    </row>
    <row r="256" spans="1:7">
      <c r="A256" s="107"/>
      <c r="B256" s="107"/>
      <c r="C256" s="107"/>
      <c r="D256" s="15"/>
      <c r="E256" s="107" t="s">
        <v>129</v>
      </c>
      <c r="F256" s="107" t="s">
        <v>1070</v>
      </c>
      <c r="G256" s="107" t="s">
        <v>1409</v>
      </c>
    </row>
    <row r="257" spans="1:7">
      <c r="A257" s="107"/>
      <c r="B257" s="107"/>
      <c r="C257" s="107"/>
      <c r="D257" s="15"/>
      <c r="E257" s="107" t="s">
        <v>130</v>
      </c>
      <c r="F257" s="107" t="s">
        <v>1070</v>
      </c>
      <c r="G257" s="107" t="s">
        <v>1409</v>
      </c>
    </row>
    <row r="258" spans="1:7">
      <c r="A258" s="107"/>
      <c r="B258" s="107"/>
      <c r="C258" s="107"/>
      <c r="D258" s="15"/>
      <c r="E258" s="107" t="s">
        <v>131</v>
      </c>
      <c r="F258" s="107" t="s">
        <v>1070</v>
      </c>
      <c r="G258" s="107" t="s">
        <v>1409</v>
      </c>
    </row>
    <row r="259" spans="1:7">
      <c r="A259" s="107"/>
      <c r="B259" s="107"/>
      <c r="C259" s="107"/>
      <c r="D259" s="15"/>
      <c r="E259" s="107" t="s">
        <v>132</v>
      </c>
      <c r="F259" s="107" t="s">
        <v>1070</v>
      </c>
      <c r="G259" s="107" t="s">
        <v>1409</v>
      </c>
    </row>
    <row r="260" spans="1:7">
      <c r="A260" s="107"/>
      <c r="B260" s="107"/>
      <c r="C260" s="107"/>
      <c r="D260" s="15"/>
      <c r="E260" s="107" t="s">
        <v>133</v>
      </c>
      <c r="F260" s="107" t="s">
        <v>1070</v>
      </c>
      <c r="G260" s="107" t="s">
        <v>1409</v>
      </c>
    </row>
    <row r="261" spans="1:7">
      <c r="A261" s="107"/>
      <c r="B261" s="107"/>
      <c r="C261" s="107"/>
      <c r="D261" s="15"/>
      <c r="E261" s="107" t="s">
        <v>134</v>
      </c>
      <c r="F261" s="107" t="s">
        <v>1070</v>
      </c>
      <c r="G261" s="107" t="s">
        <v>1409</v>
      </c>
    </row>
    <row r="262" spans="1:7">
      <c r="A262" s="107"/>
      <c r="B262" s="107"/>
      <c r="C262" s="107"/>
      <c r="D262" s="15"/>
      <c r="E262" s="107" t="s">
        <v>135</v>
      </c>
      <c r="F262" s="107" t="s">
        <v>1070</v>
      </c>
      <c r="G262" s="107" t="s">
        <v>1409</v>
      </c>
    </row>
    <row r="263" spans="1:7">
      <c r="A263" s="107"/>
      <c r="B263" s="107"/>
      <c r="C263" s="107"/>
      <c r="D263" s="15"/>
      <c r="E263" s="107" t="s">
        <v>136</v>
      </c>
      <c r="F263" s="107" t="s">
        <v>1070</v>
      </c>
      <c r="G263" s="107" t="s">
        <v>1409</v>
      </c>
    </row>
    <row r="264" spans="1:7">
      <c r="A264" s="107"/>
      <c r="B264" s="107"/>
      <c r="C264" s="107"/>
      <c r="D264" s="15"/>
      <c r="E264" s="107" t="s">
        <v>137</v>
      </c>
      <c r="F264" s="107" t="s">
        <v>1070</v>
      </c>
      <c r="G264" s="107" t="s">
        <v>1409</v>
      </c>
    </row>
    <row r="265" spans="1:7">
      <c r="A265" s="107"/>
      <c r="B265" s="107"/>
      <c r="C265" s="107"/>
      <c r="D265" s="15"/>
      <c r="E265" s="107" t="s">
        <v>138</v>
      </c>
      <c r="F265" s="107" t="s">
        <v>1070</v>
      </c>
      <c r="G265" s="107" t="s">
        <v>1409</v>
      </c>
    </row>
    <row r="266" spans="1:7">
      <c r="A266" s="107"/>
      <c r="B266" s="107"/>
      <c r="C266" s="107"/>
      <c r="D266" s="15"/>
      <c r="E266" s="107" t="s">
        <v>139</v>
      </c>
      <c r="F266" s="107" t="s">
        <v>1070</v>
      </c>
      <c r="G266" s="107" t="s">
        <v>1409</v>
      </c>
    </row>
    <row r="267" spans="1:7">
      <c r="A267" s="107"/>
      <c r="B267" s="107"/>
      <c r="C267" s="107"/>
      <c r="D267" s="15"/>
      <c r="E267" s="107" t="s">
        <v>140</v>
      </c>
      <c r="F267" s="107" t="s">
        <v>1070</v>
      </c>
      <c r="G267" s="107" t="s">
        <v>1409</v>
      </c>
    </row>
    <row r="268" spans="1:7">
      <c r="A268" s="107"/>
      <c r="B268" s="107"/>
      <c r="C268" s="107"/>
      <c r="D268" s="15"/>
      <c r="E268" s="107" t="s">
        <v>141</v>
      </c>
      <c r="F268" s="107" t="s">
        <v>1070</v>
      </c>
      <c r="G268" s="107" t="s">
        <v>1409</v>
      </c>
    </row>
    <row r="269" spans="1:7">
      <c r="A269" s="107"/>
      <c r="B269" s="107"/>
      <c r="C269" s="107"/>
      <c r="D269" s="15"/>
      <c r="E269" s="107" t="s">
        <v>142</v>
      </c>
      <c r="F269" s="107" t="s">
        <v>1070</v>
      </c>
      <c r="G269" s="107" t="s">
        <v>1409</v>
      </c>
    </row>
    <row r="270" spans="1:7">
      <c r="A270" s="107"/>
      <c r="B270" s="107"/>
      <c r="C270" s="107"/>
      <c r="D270" s="15"/>
      <c r="E270" s="107" t="s">
        <v>143</v>
      </c>
      <c r="F270" s="107" t="s">
        <v>1070</v>
      </c>
      <c r="G270" s="107" t="s">
        <v>1409</v>
      </c>
    </row>
    <row r="271" spans="1:7">
      <c r="A271" s="107"/>
      <c r="B271" s="107"/>
      <c r="C271" s="107"/>
      <c r="D271" s="15"/>
      <c r="E271" s="107" t="s">
        <v>144</v>
      </c>
      <c r="F271" s="107" t="s">
        <v>1070</v>
      </c>
      <c r="G271" s="107" t="s">
        <v>1409</v>
      </c>
    </row>
    <row r="272" spans="1:7">
      <c r="A272" s="107"/>
      <c r="B272" s="107"/>
      <c r="C272" s="107"/>
      <c r="D272" s="15"/>
      <c r="E272" s="107" t="s">
        <v>145</v>
      </c>
      <c r="F272" s="107" t="s">
        <v>1070</v>
      </c>
      <c r="G272" s="107" t="s">
        <v>1409</v>
      </c>
    </row>
    <row r="273" spans="1:7">
      <c r="A273" s="107"/>
      <c r="B273" s="107"/>
      <c r="C273" s="107"/>
      <c r="D273" s="15"/>
      <c r="E273" s="107" t="s">
        <v>146</v>
      </c>
      <c r="F273" s="107" t="s">
        <v>1070</v>
      </c>
      <c r="G273" s="107" t="s">
        <v>1409</v>
      </c>
    </row>
    <row r="274" spans="1:7">
      <c r="A274" s="107"/>
      <c r="B274" s="107"/>
      <c r="C274" s="107"/>
      <c r="D274" s="15"/>
      <c r="E274" s="107" t="s">
        <v>148</v>
      </c>
      <c r="F274" s="107" t="s">
        <v>1070</v>
      </c>
      <c r="G274" s="107" t="s">
        <v>1409</v>
      </c>
    </row>
    <row r="275" spans="1:7">
      <c r="A275" s="107"/>
      <c r="B275" s="107"/>
      <c r="C275" s="107"/>
      <c r="D275" s="15"/>
      <c r="E275" s="107" t="s">
        <v>149</v>
      </c>
      <c r="F275" s="107" t="s">
        <v>1070</v>
      </c>
      <c r="G275" s="107" t="s">
        <v>1409</v>
      </c>
    </row>
    <row r="276" spans="1:7">
      <c r="A276" s="107"/>
      <c r="B276" s="107"/>
      <c r="C276" s="107"/>
      <c r="D276" s="15"/>
      <c r="E276" s="107" t="s">
        <v>150</v>
      </c>
      <c r="F276" s="107" t="s">
        <v>1070</v>
      </c>
      <c r="G276" s="107" t="s">
        <v>1409</v>
      </c>
    </row>
    <row r="277" spans="1:7">
      <c r="A277" s="107" t="s">
        <v>151</v>
      </c>
      <c r="B277" s="107" t="s">
        <v>976</v>
      </c>
      <c r="C277" s="107" t="s">
        <v>1409</v>
      </c>
      <c r="D277" s="15"/>
      <c r="E277" s="107" t="s">
        <v>151</v>
      </c>
      <c r="F277" s="107" t="s">
        <v>976</v>
      </c>
      <c r="G277" s="107" t="s">
        <v>1409</v>
      </c>
    </row>
    <row r="278" spans="1:7">
      <c r="A278" s="107" t="s">
        <v>152</v>
      </c>
      <c r="B278" s="107" t="s">
        <v>976</v>
      </c>
      <c r="C278" s="107" t="s">
        <v>1409</v>
      </c>
      <c r="D278" s="15"/>
      <c r="E278" s="107" t="s">
        <v>152</v>
      </c>
      <c r="F278" s="107" t="s">
        <v>976</v>
      </c>
      <c r="G278" s="107" t="s">
        <v>1409</v>
      </c>
    </row>
    <row r="279" spans="1:7">
      <c r="A279" s="107" t="s">
        <v>153</v>
      </c>
      <c r="B279" s="107" t="s">
        <v>976</v>
      </c>
      <c r="C279" s="107" t="s">
        <v>1409</v>
      </c>
      <c r="D279" s="15"/>
      <c r="E279" s="107" t="s">
        <v>153</v>
      </c>
      <c r="F279" s="107" t="s">
        <v>976</v>
      </c>
      <c r="G279" s="107" t="s">
        <v>1409</v>
      </c>
    </row>
    <row r="280" spans="1:7">
      <c r="A280" s="107" t="s">
        <v>154</v>
      </c>
      <c r="B280" s="107" t="s">
        <v>976</v>
      </c>
      <c r="C280" s="107" t="s">
        <v>1409</v>
      </c>
      <c r="D280" s="15"/>
      <c r="E280" s="107" t="s">
        <v>154</v>
      </c>
      <c r="F280" s="107" t="s">
        <v>976</v>
      </c>
      <c r="G280" s="107" t="s">
        <v>1409</v>
      </c>
    </row>
    <row r="281" spans="1:7">
      <c r="A281" s="107" t="s">
        <v>155</v>
      </c>
      <c r="B281" s="107" t="s">
        <v>976</v>
      </c>
      <c r="C281" s="107" t="s">
        <v>1409</v>
      </c>
      <c r="D281" s="15"/>
      <c r="E281" s="107" t="s">
        <v>155</v>
      </c>
      <c r="F281" s="107" t="s">
        <v>976</v>
      </c>
      <c r="G281" s="107" t="s">
        <v>1409</v>
      </c>
    </row>
    <row r="282" spans="1:7">
      <c r="A282" s="107" t="s">
        <v>156</v>
      </c>
      <c r="B282" s="107" t="s">
        <v>976</v>
      </c>
      <c r="C282" s="107" t="s">
        <v>1409</v>
      </c>
      <c r="D282" s="15"/>
      <c r="E282" s="107" t="s">
        <v>156</v>
      </c>
      <c r="F282" s="107" t="s">
        <v>976</v>
      </c>
      <c r="G282" s="107" t="s">
        <v>1409</v>
      </c>
    </row>
    <row r="283" spans="1:7">
      <c r="A283" s="107" t="s">
        <v>157</v>
      </c>
      <c r="B283" s="107" t="s">
        <v>976</v>
      </c>
      <c r="C283" s="107" t="s">
        <v>1409</v>
      </c>
      <c r="D283" s="15"/>
      <c r="E283" s="107" t="s">
        <v>157</v>
      </c>
      <c r="F283" s="107" t="s">
        <v>976</v>
      </c>
      <c r="G283" s="107" t="s">
        <v>1409</v>
      </c>
    </row>
    <row r="284" spans="1:7">
      <c r="A284" s="107" t="s">
        <v>158</v>
      </c>
      <c r="B284" s="107" t="s">
        <v>976</v>
      </c>
      <c r="C284" s="107" t="s">
        <v>1409</v>
      </c>
      <c r="D284" s="15"/>
      <c r="E284" s="107" t="s">
        <v>158</v>
      </c>
      <c r="F284" s="107" t="s">
        <v>976</v>
      </c>
      <c r="G284" s="107" t="s">
        <v>1409</v>
      </c>
    </row>
    <row r="285" spans="1:7">
      <c r="A285" s="107" t="s">
        <v>159</v>
      </c>
      <c r="B285" s="107" t="s">
        <v>976</v>
      </c>
      <c r="C285" s="107" t="s">
        <v>1409</v>
      </c>
      <c r="D285" s="15"/>
      <c r="E285" s="107" t="s">
        <v>159</v>
      </c>
      <c r="F285" s="107" t="s">
        <v>976</v>
      </c>
      <c r="G285" s="107" t="s">
        <v>1409</v>
      </c>
    </row>
    <row r="286" spans="1:7">
      <c r="A286" s="107" t="s">
        <v>160</v>
      </c>
      <c r="B286" s="107" t="s">
        <v>976</v>
      </c>
      <c r="C286" s="107" t="s">
        <v>1409</v>
      </c>
      <c r="D286" s="15"/>
      <c r="E286" s="107" t="s">
        <v>160</v>
      </c>
      <c r="F286" s="107" t="s">
        <v>976</v>
      </c>
      <c r="G286" s="107" t="s">
        <v>1409</v>
      </c>
    </row>
    <row r="287" spans="1:7">
      <c r="A287" s="107" t="s">
        <v>161</v>
      </c>
      <c r="B287" s="107" t="s">
        <v>976</v>
      </c>
      <c r="C287" s="107" t="s">
        <v>1409</v>
      </c>
      <c r="D287" s="15"/>
      <c r="E287" s="107" t="s">
        <v>161</v>
      </c>
      <c r="F287" s="107" t="s">
        <v>976</v>
      </c>
      <c r="G287" s="107" t="s">
        <v>1409</v>
      </c>
    </row>
    <row r="288" spans="1:7">
      <c r="A288" s="107" t="s">
        <v>162</v>
      </c>
      <c r="B288" s="107" t="s">
        <v>976</v>
      </c>
      <c r="C288" s="107" t="s">
        <v>1409</v>
      </c>
      <c r="D288" s="15"/>
      <c r="E288" s="107" t="s">
        <v>162</v>
      </c>
      <c r="F288" s="107" t="s">
        <v>976</v>
      </c>
      <c r="G288" s="107" t="s">
        <v>1409</v>
      </c>
    </row>
    <row r="289" spans="1:7">
      <c r="A289" s="107" t="s">
        <v>163</v>
      </c>
      <c r="B289" s="107" t="s">
        <v>976</v>
      </c>
      <c r="C289" s="107" t="s">
        <v>1409</v>
      </c>
      <c r="D289" s="15"/>
      <c r="E289" s="107" t="s">
        <v>163</v>
      </c>
      <c r="F289" s="107" t="s">
        <v>976</v>
      </c>
      <c r="G289" s="107" t="s">
        <v>1409</v>
      </c>
    </row>
    <row r="290" spans="1:7">
      <c r="A290" s="107" t="s">
        <v>164</v>
      </c>
      <c r="B290" s="107" t="s">
        <v>976</v>
      </c>
      <c r="C290" s="107" t="s">
        <v>1409</v>
      </c>
      <c r="D290" s="15"/>
      <c r="E290" s="107" t="s">
        <v>164</v>
      </c>
      <c r="F290" s="107" t="s">
        <v>976</v>
      </c>
      <c r="G290" s="107" t="s">
        <v>1409</v>
      </c>
    </row>
    <row r="291" spans="1:7">
      <c r="A291" s="107" t="s">
        <v>165</v>
      </c>
      <c r="B291" s="107" t="s">
        <v>976</v>
      </c>
      <c r="C291" s="107" t="s">
        <v>1409</v>
      </c>
      <c r="D291" s="15"/>
      <c r="E291" s="107" t="s">
        <v>165</v>
      </c>
      <c r="F291" s="107" t="s">
        <v>976</v>
      </c>
      <c r="G291" s="107" t="s">
        <v>1409</v>
      </c>
    </row>
    <row r="292" spans="1:7">
      <c r="A292" s="107" t="s">
        <v>166</v>
      </c>
      <c r="B292" s="107" t="s">
        <v>976</v>
      </c>
      <c r="C292" s="107" t="s">
        <v>1409</v>
      </c>
      <c r="D292" s="15"/>
      <c r="E292" s="107" t="s">
        <v>166</v>
      </c>
      <c r="F292" s="107" t="s">
        <v>976</v>
      </c>
      <c r="G292" s="107" t="s">
        <v>1409</v>
      </c>
    </row>
    <row r="293" spans="1:7">
      <c r="A293" s="107" t="s">
        <v>167</v>
      </c>
      <c r="B293" s="107" t="s">
        <v>976</v>
      </c>
      <c r="C293" s="107" t="s">
        <v>1409</v>
      </c>
      <c r="D293" s="15"/>
      <c r="E293" s="107" t="s">
        <v>167</v>
      </c>
      <c r="F293" s="107" t="s">
        <v>976</v>
      </c>
      <c r="G293" s="107" t="s">
        <v>1409</v>
      </c>
    </row>
    <row r="294" spans="1:7">
      <c r="A294" s="107" t="s">
        <v>168</v>
      </c>
      <c r="B294" s="107" t="s">
        <v>976</v>
      </c>
      <c r="C294" s="107" t="s">
        <v>1409</v>
      </c>
      <c r="D294" s="15"/>
      <c r="E294" s="107" t="s">
        <v>168</v>
      </c>
      <c r="F294" s="107" t="s">
        <v>976</v>
      </c>
      <c r="G294" s="107" t="s">
        <v>1409</v>
      </c>
    </row>
    <row r="295" spans="1:7">
      <c r="A295" s="107" t="s">
        <v>169</v>
      </c>
      <c r="B295" s="107" t="s">
        <v>976</v>
      </c>
      <c r="C295" s="107" t="s">
        <v>1409</v>
      </c>
      <c r="D295" s="15"/>
      <c r="E295" s="107" t="s">
        <v>169</v>
      </c>
      <c r="F295" s="107" t="s">
        <v>976</v>
      </c>
      <c r="G295" s="107" t="s">
        <v>1409</v>
      </c>
    </row>
    <row r="296" spans="1:7">
      <c r="A296" s="107" t="s">
        <v>170</v>
      </c>
      <c r="B296" s="107" t="s">
        <v>976</v>
      </c>
      <c r="C296" s="107" t="s">
        <v>1409</v>
      </c>
      <c r="D296" s="15"/>
      <c r="E296" s="107" t="s">
        <v>170</v>
      </c>
      <c r="F296" s="107" t="s">
        <v>976</v>
      </c>
      <c r="G296" s="107" t="s">
        <v>1409</v>
      </c>
    </row>
    <row r="297" spans="1:7">
      <c r="A297" s="107" t="s">
        <v>171</v>
      </c>
      <c r="B297" s="107" t="s">
        <v>976</v>
      </c>
      <c r="C297" s="107" t="s">
        <v>1409</v>
      </c>
      <c r="D297" s="15"/>
      <c r="E297" s="107" t="s">
        <v>171</v>
      </c>
      <c r="F297" s="107" t="s">
        <v>976</v>
      </c>
      <c r="G297" s="107" t="s">
        <v>1409</v>
      </c>
    </row>
    <row r="298" spans="1:7">
      <c r="A298" s="107" t="s">
        <v>172</v>
      </c>
      <c r="B298" s="107" t="s">
        <v>976</v>
      </c>
      <c r="C298" s="107" t="s">
        <v>1409</v>
      </c>
      <c r="D298" s="15"/>
      <c r="E298" s="107" t="s">
        <v>172</v>
      </c>
      <c r="F298" s="107" t="s">
        <v>976</v>
      </c>
      <c r="G298" s="107" t="s">
        <v>1409</v>
      </c>
    </row>
    <row r="299" spans="1:7">
      <c r="A299" s="107" t="s">
        <v>173</v>
      </c>
      <c r="B299" s="107" t="s">
        <v>976</v>
      </c>
      <c r="C299" s="107" t="s">
        <v>1409</v>
      </c>
      <c r="D299" s="15"/>
      <c r="E299" s="107" t="s">
        <v>173</v>
      </c>
      <c r="F299" s="107" t="s">
        <v>976</v>
      </c>
      <c r="G299" s="107" t="s">
        <v>1409</v>
      </c>
    </row>
    <row r="300" spans="1:7">
      <c r="A300" s="107" t="s">
        <v>174</v>
      </c>
      <c r="B300" s="107" t="s">
        <v>976</v>
      </c>
      <c r="C300" s="107" t="s">
        <v>1409</v>
      </c>
      <c r="D300" s="15"/>
      <c r="E300" s="107" t="s">
        <v>174</v>
      </c>
      <c r="F300" s="107" t="s">
        <v>976</v>
      </c>
      <c r="G300" s="107" t="s">
        <v>1409</v>
      </c>
    </row>
    <row r="301" spans="1:7">
      <c r="A301" s="107" t="s">
        <v>175</v>
      </c>
      <c r="B301" s="107" t="s">
        <v>976</v>
      </c>
      <c r="C301" s="107" t="s">
        <v>1409</v>
      </c>
      <c r="D301" s="15"/>
      <c r="E301" s="107" t="s">
        <v>175</v>
      </c>
      <c r="F301" s="107" t="s">
        <v>976</v>
      </c>
      <c r="G301" s="107" t="s">
        <v>1409</v>
      </c>
    </row>
    <row r="302" spans="1:7">
      <c r="A302" s="107" t="s">
        <v>176</v>
      </c>
      <c r="B302" s="107" t="s">
        <v>976</v>
      </c>
      <c r="C302" s="107" t="s">
        <v>1409</v>
      </c>
      <c r="D302" s="15"/>
      <c r="E302" s="107" t="s">
        <v>177</v>
      </c>
      <c r="F302" s="107" t="s">
        <v>976</v>
      </c>
      <c r="G302" s="107" t="s">
        <v>1409</v>
      </c>
    </row>
    <row r="303" spans="1:7">
      <c r="A303" s="107" t="s">
        <v>177</v>
      </c>
      <c r="B303" s="107" t="s">
        <v>976</v>
      </c>
      <c r="C303" s="107" t="s">
        <v>1409</v>
      </c>
      <c r="D303" s="15"/>
      <c r="E303" s="107" t="s">
        <v>178</v>
      </c>
      <c r="F303" s="107" t="s">
        <v>976</v>
      </c>
      <c r="G303" s="107" t="s">
        <v>1409</v>
      </c>
    </row>
    <row r="304" spans="1:7">
      <c r="A304" s="107" t="s">
        <v>178</v>
      </c>
      <c r="B304" s="107" t="s">
        <v>976</v>
      </c>
      <c r="C304" s="107" t="s">
        <v>1409</v>
      </c>
      <c r="D304" s="15"/>
      <c r="E304" s="107" t="s">
        <v>179</v>
      </c>
      <c r="F304" s="107" t="s">
        <v>976</v>
      </c>
      <c r="G304" s="107" t="s">
        <v>1409</v>
      </c>
    </row>
    <row r="305" spans="1:7">
      <c r="A305" s="107" t="s">
        <v>179</v>
      </c>
      <c r="B305" s="107" t="s">
        <v>976</v>
      </c>
      <c r="C305" s="107" t="s">
        <v>1409</v>
      </c>
      <c r="D305" s="15"/>
      <c r="E305" s="107" t="s">
        <v>180</v>
      </c>
      <c r="F305" s="107" t="s">
        <v>976</v>
      </c>
      <c r="G305" s="107" t="s">
        <v>1409</v>
      </c>
    </row>
    <row r="306" spans="1:7">
      <c r="A306" s="107" t="s">
        <v>180</v>
      </c>
      <c r="B306" s="107" t="s">
        <v>976</v>
      </c>
      <c r="C306" s="107" t="s">
        <v>1409</v>
      </c>
      <c r="D306" s="15"/>
      <c r="E306" s="107" t="s">
        <v>181</v>
      </c>
      <c r="F306" s="107" t="s">
        <v>976</v>
      </c>
      <c r="G306" s="107" t="s">
        <v>1409</v>
      </c>
    </row>
    <row r="307" spans="1:7">
      <c r="A307" s="107" t="s">
        <v>181</v>
      </c>
      <c r="B307" s="107" t="s">
        <v>976</v>
      </c>
      <c r="C307" s="107" t="s">
        <v>1409</v>
      </c>
      <c r="D307" s="15"/>
      <c r="E307" s="107" t="s">
        <v>182</v>
      </c>
      <c r="F307" s="107" t="s">
        <v>976</v>
      </c>
      <c r="G307" s="107" t="s">
        <v>1409</v>
      </c>
    </row>
    <row r="308" spans="1:7">
      <c r="A308" s="107" t="s">
        <v>182</v>
      </c>
      <c r="B308" s="107" t="s">
        <v>976</v>
      </c>
      <c r="C308" s="107" t="s">
        <v>1409</v>
      </c>
      <c r="D308" s="15"/>
      <c r="E308" s="107" t="s">
        <v>183</v>
      </c>
      <c r="F308" s="107" t="s">
        <v>976</v>
      </c>
      <c r="G308" s="107" t="s">
        <v>1409</v>
      </c>
    </row>
    <row r="309" spans="1:7">
      <c r="A309" s="107" t="s">
        <v>183</v>
      </c>
      <c r="B309" s="107" t="s">
        <v>976</v>
      </c>
      <c r="C309" s="107" t="s">
        <v>1409</v>
      </c>
      <c r="D309" s="15"/>
      <c r="E309" s="107" t="s">
        <v>184</v>
      </c>
      <c r="F309" s="107" t="s">
        <v>976</v>
      </c>
      <c r="G309" s="107" t="s">
        <v>1409</v>
      </c>
    </row>
    <row r="310" spans="1:7">
      <c r="A310" s="107" t="s">
        <v>184</v>
      </c>
      <c r="B310" s="107" t="s">
        <v>976</v>
      </c>
      <c r="C310" s="107" t="s">
        <v>1409</v>
      </c>
      <c r="D310" s="15"/>
      <c r="E310" s="107"/>
      <c r="F310" s="107"/>
      <c r="G310" s="107"/>
    </row>
    <row r="311" spans="1:7">
      <c r="A311" s="107" t="s">
        <v>185</v>
      </c>
      <c r="B311" s="107" t="s">
        <v>976</v>
      </c>
      <c r="C311" s="107" t="s">
        <v>1409</v>
      </c>
      <c r="D311" s="15"/>
      <c r="E311" s="107"/>
      <c r="F311" s="107"/>
      <c r="G311" s="107"/>
    </row>
    <row r="312" spans="1:7">
      <c r="A312" s="107" t="s">
        <v>186</v>
      </c>
      <c r="B312" s="107" t="s">
        <v>976</v>
      </c>
      <c r="C312" s="107" t="s">
        <v>1409</v>
      </c>
      <c r="D312" s="15"/>
      <c r="E312" s="107"/>
      <c r="F312" s="107"/>
      <c r="G312" s="107"/>
    </row>
    <row r="313" spans="1:7">
      <c r="A313" s="107" t="s">
        <v>187</v>
      </c>
      <c r="B313" s="107" t="s">
        <v>976</v>
      </c>
      <c r="C313" s="107" t="s">
        <v>1409</v>
      </c>
      <c r="D313" s="15"/>
      <c r="E313" s="107"/>
      <c r="F313" s="107"/>
      <c r="G313" s="107"/>
    </row>
    <row r="314" spans="1:7">
      <c r="A314" s="107" t="s">
        <v>188</v>
      </c>
      <c r="B314" s="107" t="s">
        <v>976</v>
      </c>
      <c r="C314" s="107" t="s">
        <v>1409</v>
      </c>
      <c r="D314" s="15"/>
      <c r="E314" s="107"/>
      <c r="F314" s="107"/>
      <c r="G314" s="107"/>
    </row>
    <row r="315" spans="1:7">
      <c r="A315" s="107" t="s">
        <v>189</v>
      </c>
      <c r="B315" s="107" t="s">
        <v>976</v>
      </c>
      <c r="C315" s="107" t="s">
        <v>1409</v>
      </c>
      <c r="D315" s="15"/>
      <c r="E315" s="107"/>
      <c r="F315" s="107"/>
      <c r="G315" s="107"/>
    </row>
    <row r="316" spans="1:7">
      <c r="A316" s="107" t="s">
        <v>190</v>
      </c>
      <c r="B316" s="107" t="s">
        <v>976</v>
      </c>
      <c r="C316" s="107" t="s">
        <v>1409</v>
      </c>
      <c r="D316" s="15"/>
      <c r="E316" s="107"/>
      <c r="F316" s="107"/>
      <c r="G316" s="107"/>
    </row>
    <row r="317" spans="1:7">
      <c r="A317" s="107" t="s">
        <v>191</v>
      </c>
      <c r="B317" s="107" t="s">
        <v>976</v>
      </c>
      <c r="C317" s="107" t="s">
        <v>1409</v>
      </c>
      <c r="D317" s="15"/>
      <c r="E317" s="107"/>
      <c r="F317" s="107"/>
      <c r="G317" s="107"/>
    </row>
    <row r="318" spans="1:7">
      <c r="A318" s="107" t="s">
        <v>192</v>
      </c>
      <c r="B318" s="107" t="s">
        <v>976</v>
      </c>
      <c r="C318" s="107" t="s">
        <v>1409</v>
      </c>
      <c r="D318" s="15"/>
      <c r="E318" s="107"/>
      <c r="F318" s="107"/>
      <c r="G318" s="107"/>
    </row>
    <row r="319" spans="1:7">
      <c r="A319" s="107" t="s">
        <v>193</v>
      </c>
      <c r="B319" s="107" t="s">
        <v>976</v>
      </c>
      <c r="C319" s="107" t="s">
        <v>1409</v>
      </c>
      <c r="D319" s="15"/>
      <c r="E319" s="107"/>
      <c r="F319" s="107"/>
      <c r="G319" s="107"/>
    </row>
    <row r="320" spans="1:7">
      <c r="A320" s="107" t="s">
        <v>194</v>
      </c>
      <c r="B320" s="107" t="s">
        <v>976</v>
      </c>
      <c r="C320" s="107" t="s">
        <v>1409</v>
      </c>
      <c r="D320" s="15"/>
      <c r="E320" s="107"/>
      <c r="F320" s="107"/>
      <c r="G320" s="107"/>
    </row>
    <row r="321" spans="1:7">
      <c r="A321" s="107" t="s">
        <v>195</v>
      </c>
      <c r="B321" s="107" t="s">
        <v>976</v>
      </c>
      <c r="C321" s="107" t="s">
        <v>1409</v>
      </c>
      <c r="D321" s="15"/>
      <c r="E321" s="107"/>
      <c r="F321" s="107"/>
      <c r="G321" s="107"/>
    </row>
    <row r="322" spans="1:7">
      <c r="A322" s="107" t="s">
        <v>196</v>
      </c>
      <c r="B322" s="107" t="s">
        <v>976</v>
      </c>
      <c r="C322" s="107" t="s">
        <v>1409</v>
      </c>
      <c r="D322" s="15"/>
      <c r="E322" s="107"/>
      <c r="F322" s="107"/>
      <c r="G322" s="107"/>
    </row>
    <row r="323" spans="1:7">
      <c r="A323" s="107" t="s">
        <v>197</v>
      </c>
      <c r="B323" s="107" t="s">
        <v>976</v>
      </c>
      <c r="C323" s="107" t="s">
        <v>1409</v>
      </c>
      <c r="D323" s="15"/>
      <c r="E323" s="107"/>
      <c r="F323" s="107"/>
      <c r="G323" s="107"/>
    </row>
    <row r="324" spans="1:7">
      <c r="A324" s="107" t="s">
        <v>198</v>
      </c>
      <c r="B324" s="107" t="s">
        <v>976</v>
      </c>
      <c r="C324" s="107" t="s">
        <v>1409</v>
      </c>
      <c r="D324" s="15"/>
      <c r="E324" s="107"/>
      <c r="F324" s="107"/>
      <c r="G324" s="107"/>
    </row>
    <row r="325" spans="1:7">
      <c r="A325" s="107" t="s">
        <v>199</v>
      </c>
      <c r="B325" s="107" t="s">
        <v>976</v>
      </c>
      <c r="C325" s="107" t="s">
        <v>1409</v>
      </c>
      <c r="D325" s="15"/>
      <c r="E325" s="107"/>
      <c r="F325" s="107"/>
      <c r="G325" s="107"/>
    </row>
    <row r="326" spans="1:7">
      <c r="A326" s="107" t="s">
        <v>200</v>
      </c>
      <c r="B326" s="107" t="s">
        <v>976</v>
      </c>
      <c r="C326" s="107" t="s">
        <v>1409</v>
      </c>
      <c r="D326" s="15"/>
      <c r="E326" s="107"/>
      <c r="F326" s="107"/>
      <c r="G326" s="107"/>
    </row>
    <row r="327" spans="1:7">
      <c r="A327" s="107" t="s">
        <v>201</v>
      </c>
      <c r="B327" s="107" t="s">
        <v>976</v>
      </c>
      <c r="C327" s="107" t="s">
        <v>1409</v>
      </c>
      <c r="D327" s="15"/>
      <c r="E327" s="107"/>
      <c r="F327" s="107"/>
      <c r="G327" s="107"/>
    </row>
    <row r="328" spans="1:7">
      <c r="A328" s="107" t="s">
        <v>202</v>
      </c>
      <c r="B328" s="107" t="s">
        <v>976</v>
      </c>
      <c r="C328" s="107" t="s">
        <v>1409</v>
      </c>
      <c r="D328" s="15"/>
      <c r="E328" s="107"/>
      <c r="F328" s="107"/>
      <c r="G328" s="107"/>
    </row>
    <row r="329" spans="1:7">
      <c r="A329" s="107" t="s">
        <v>203</v>
      </c>
      <c r="B329" s="107" t="s">
        <v>976</v>
      </c>
      <c r="C329" s="107" t="s">
        <v>1409</v>
      </c>
      <c r="D329" s="15"/>
      <c r="E329" s="107"/>
      <c r="F329" s="107"/>
      <c r="G329" s="107"/>
    </row>
    <row r="330" spans="1:7">
      <c r="A330" s="107" t="s">
        <v>204</v>
      </c>
      <c r="B330" s="107" t="s">
        <v>976</v>
      </c>
      <c r="C330" s="107" t="s">
        <v>1409</v>
      </c>
      <c r="D330" s="15"/>
      <c r="E330" s="107"/>
      <c r="F330" s="107"/>
      <c r="G330" s="107"/>
    </row>
    <row r="331" spans="1:7">
      <c r="A331" s="107" t="s">
        <v>205</v>
      </c>
      <c r="B331" s="107" t="s">
        <v>976</v>
      </c>
      <c r="C331" s="107" t="s">
        <v>1409</v>
      </c>
      <c r="D331" s="15"/>
      <c r="E331" s="107"/>
      <c r="F331" s="107"/>
      <c r="G331" s="107"/>
    </row>
    <row r="332" spans="1:7">
      <c r="A332" s="107" t="s">
        <v>206</v>
      </c>
      <c r="B332" s="107" t="s">
        <v>976</v>
      </c>
      <c r="C332" s="107" t="s">
        <v>1409</v>
      </c>
      <c r="D332" s="15"/>
      <c r="E332" s="107"/>
      <c r="F332" s="107"/>
      <c r="G332" s="107"/>
    </row>
    <row r="333" spans="1:7">
      <c r="A333" s="107" t="s">
        <v>207</v>
      </c>
      <c r="B333" s="107" t="s">
        <v>976</v>
      </c>
      <c r="C333" s="107" t="s">
        <v>1409</v>
      </c>
      <c r="D333" s="15"/>
      <c r="E333" s="107"/>
      <c r="F333" s="107"/>
      <c r="G333" s="107"/>
    </row>
    <row r="334" spans="1:7">
      <c r="A334" s="107" t="s">
        <v>208</v>
      </c>
      <c r="B334" s="107" t="s">
        <v>976</v>
      </c>
      <c r="C334" s="107" t="s">
        <v>1409</v>
      </c>
      <c r="D334" s="15"/>
      <c r="E334" s="107"/>
      <c r="F334" s="107"/>
      <c r="G334" s="107"/>
    </row>
    <row r="335" spans="1:7">
      <c r="A335" s="107" t="s">
        <v>209</v>
      </c>
      <c r="B335" s="107" t="s">
        <v>976</v>
      </c>
      <c r="C335" s="107" t="s">
        <v>1409</v>
      </c>
      <c r="D335" s="15"/>
      <c r="E335" s="107"/>
      <c r="F335" s="107"/>
      <c r="G335" s="107"/>
    </row>
    <row r="336" spans="1:7">
      <c r="A336" s="107" t="s">
        <v>210</v>
      </c>
      <c r="B336" s="107" t="s">
        <v>976</v>
      </c>
      <c r="C336" s="107" t="s">
        <v>1409</v>
      </c>
      <c r="D336" s="15"/>
      <c r="E336" s="107"/>
      <c r="F336" s="107"/>
      <c r="G336" s="107"/>
    </row>
    <row r="337" spans="1:7">
      <c r="A337" s="107" t="s">
        <v>211</v>
      </c>
      <c r="B337" s="107" t="s">
        <v>976</v>
      </c>
      <c r="C337" s="107" t="s">
        <v>1409</v>
      </c>
      <c r="D337" s="15"/>
      <c r="E337" s="107"/>
      <c r="F337" s="107"/>
      <c r="G337" s="107"/>
    </row>
    <row r="338" spans="1:7">
      <c r="A338" s="14" t="s">
        <v>212</v>
      </c>
      <c r="B338" s="14" t="s">
        <v>1209</v>
      </c>
      <c r="C338" s="14" t="s">
        <v>1409</v>
      </c>
      <c r="D338" s="15"/>
      <c r="E338" s="14" t="s">
        <v>212</v>
      </c>
      <c r="F338" s="14" t="s">
        <v>1209</v>
      </c>
      <c r="G338" s="14" t="s">
        <v>1409</v>
      </c>
    </row>
    <row r="339" spans="1:7">
      <c r="A339" s="14" t="s">
        <v>213</v>
      </c>
      <c r="B339" s="14" t="s">
        <v>1209</v>
      </c>
      <c r="C339" s="14" t="s">
        <v>1409</v>
      </c>
      <c r="D339" s="15"/>
      <c r="E339" s="14" t="s">
        <v>213</v>
      </c>
      <c r="F339" s="14" t="s">
        <v>1209</v>
      </c>
      <c r="G339" s="14" t="s">
        <v>1409</v>
      </c>
    </row>
    <row r="340" spans="1:7">
      <c r="A340" s="14" t="s">
        <v>214</v>
      </c>
      <c r="B340" s="14" t="s">
        <v>1209</v>
      </c>
      <c r="C340" s="14" t="s">
        <v>1409</v>
      </c>
      <c r="D340" s="15"/>
      <c r="E340" s="14" t="s">
        <v>214</v>
      </c>
      <c r="F340" s="14" t="s">
        <v>1209</v>
      </c>
      <c r="G340" s="14" t="s">
        <v>1409</v>
      </c>
    </row>
    <row r="341" spans="1:7">
      <c r="A341" s="14" t="s">
        <v>215</v>
      </c>
      <c r="B341" s="14" t="s">
        <v>1209</v>
      </c>
      <c r="C341" s="14" t="s">
        <v>1409</v>
      </c>
      <c r="D341" s="15"/>
      <c r="E341" s="14" t="s">
        <v>215</v>
      </c>
      <c r="F341" s="14" t="s">
        <v>1209</v>
      </c>
      <c r="G341" s="14" t="s">
        <v>1409</v>
      </c>
    </row>
    <row r="342" spans="1:7">
      <c r="A342" s="14" t="s">
        <v>216</v>
      </c>
      <c r="B342" s="14" t="s">
        <v>1209</v>
      </c>
      <c r="C342" s="14" t="s">
        <v>1409</v>
      </c>
      <c r="D342" s="15"/>
      <c r="E342" s="14" t="s">
        <v>216</v>
      </c>
      <c r="F342" s="14" t="s">
        <v>1209</v>
      </c>
      <c r="G342" s="14" t="s">
        <v>1409</v>
      </c>
    </row>
    <row r="343" spans="1:7">
      <c r="A343" s="14" t="s">
        <v>217</v>
      </c>
      <c r="B343" s="14" t="s">
        <v>1209</v>
      </c>
      <c r="C343" s="14" t="s">
        <v>1409</v>
      </c>
      <c r="D343" s="15"/>
      <c r="E343" s="14" t="s">
        <v>217</v>
      </c>
      <c r="F343" s="14" t="s">
        <v>1209</v>
      </c>
      <c r="G343" s="14" t="s">
        <v>1409</v>
      </c>
    </row>
    <row r="344" spans="1:7">
      <c r="A344" s="14" t="s">
        <v>218</v>
      </c>
      <c r="B344" s="14" t="s">
        <v>1209</v>
      </c>
      <c r="C344" s="14" t="s">
        <v>1409</v>
      </c>
      <c r="D344" s="15"/>
      <c r="E344" s="14" t="s">
        <v>218</v>
      </c>
      <c r="F344" s="14" t="s">
        <v>1209</v>
      </c>
      <c r="G344" s="14" t="s">
        <v>1409</v>
      </c>
    </row>
    <row r="345" spans="1:7">
      <c r="A345" s="14" t="s">
        <v>219</v>
      </c>
      <c r="B345" s="14" t="s">
        <v>1209</v>
      </c>
      <c r="C345" s="14" t="s">
        <v>1409</v>
      </c>
      <c r="D345" s="15"/>
      <c r="E345" s="14" t="s">
        <v>219</v>
      </c>
      <c r="F345" s="14" t="s">
        <v>1209</v>
      </c>
      <c r="G345" s="14" t="s">
        <v>1409</v>
      </c>
    </row>
    <row r="346" spans="1:7">
      <c r="A346" s="14" t="s">
        <v>220</v>
      </c>
      <c r="B346" s="14" t="s">
        <v>1209</v>
      </c>
      <c r="C346" s="14" t="s">
        <v>1409</v>
      </c>
      <c r="D346" s="15"/>
      <c r="E346" s="14" t="s">
        <v>220</v>
      </c>
      <c r="F346" s="14" t="s">
        <v>1209</v>
      </c>
      <c r="G346" s="14" t="s">
        <v>1409</v>
      </c>
    </row>
    <row r="347" spans="1:7">
      <c r="A347" s="14" t="s">
        <v>221</v>
      </c>
      <c r="B347" s="14" t="s">
        <v>1209</v>
      </c>
      <c r="C347" s="14" t="s">
        <v>1409</v>
      </c>
      <c r="D347" s="15"/>
    </row>
    <row r="348" spans="1:7">
      <c r="A348" s="14" t="s">
        <v>222</v>
      </c>
      <c r="B348" s="14" t="s">
        <v>1209</v>
      </c>
      <c r="C348" s="14" t="s">
        <v>1409</v>
      </c>
      <c r="D348" s="15"/>
      <c r="E348" s="14" t="s">
        <v>222</v>
      </c>
      <c r="F348" s="14" t="s">
        <v>1209</v>
      </c>
      <c r="G348" s="14" t="s">
        <v>1409</v>
      </c>
    </row>
    <row r="349" spans="1:7">
      <c r="A349" s="14" t="s">
        <v>223</v>
      </c>
      <c r="B349" s="14" t="s">
        <v>1209</v>
      </c>
      <c r="C349" s="14" t="s">
        <v>1409</v>
      </c>
      <c r="D349" s="15"/>
      <c r="E349" s="14" t="s">
        <v>223</v>
      </c>
      <c r="F349" s="14" t="s">
        <v>1209</v>
      </c>
      <c r="G349" s="14" t="s">
        <v>1409</v>
      </c>
    </row>
    <row r="350" spans="1:7">
      <c r="A350" s="14" t="s">
        <v>224</v>
      </c>
      <c r="B350" s="14" t="s">
        <v>1209</v>
      </c>
      <c r="C350" s="14" t="s">
        <v>1409</v>
      </c>
      <c r="D350" s="15"/>
      <c r="E350" s="14" t="s">
        <v>224</v>
      </c>
      <c r="F350" s="14" t="s">
        <v>1209</v>
      </c>
      <c r="G350" s="14" t="s">
        <v>1409</v>
      </c>
    </row>
    <row r="351" spans="1:7">
      <c r="A351" s="14" t="s">
        <v>225</v>
      </c>
      <c r="B351" s="14" t="s">
        <v>1209</v>
      </c>
      <c r="C351" s="14" t="s">
        <v>1409</v>
      </c>
      <c r="D351" s="15"/>
    </row>
    <row r="352" spans="1:7">
      <c r="A352" s="14" t="s">
        <v>226</v>
      </c>
      <c r="B352" s="14" t="s">
        <v>1209</v>
      </c>
      <c r="C352" s="14" t="s">
        <v>1409</v>
      </c>
      <c r="D352" s="15"/>
    </row>
    <row r="353" spans="1:7">
      <c r="A353" s="14" t="s">
        <v>227</v>
      </c>
      <c r="B353" s="14" t="s">
        <v>1209</v>
      </c>
      <c r="C353" s="14" t="s">
        <v>1409</v>
      </c>
      <c r="D353" s="15"/>
    </row>
    <row r="354" spans="1:7">
      <c r="A354" s="14" t="s">
        <v>228</v>
      </c>
      <c r="B354" s="14" t="s">
        <v>1209</v>
      </c>
      <c r="C354" s="14" t="s">
        <v>1409</v>
      </c>
      <c r="D354" s="15"/>
    </row>
    <row r="355" spans="1:7">
      <c r="A355" s="14" t="s">
        <v>229</v>
      </c>
      <c r="B355" s="14" t="s">
        <v>1209</v>
      </c>
      <c r="C355" s="14" t="s">
        <v>1409</v>
      </c>
      <c r="D355" s="15"/>
    </row>
    <row r="356" spans="1:7">
      <c r="A356" s="14" t="s">
        <v>230</v>
      </c>
      <c r="B356" s="14" t="s">
        <v>1209</v>
      </c>
      <c r="C356" s="14" t="s">
        <v>1409</v>
      </c>
      <c r="D356" s="15"/>
    </row>
    <row r="357" spans="1:7">
      <c r="A357" s="14" t="s">
        <v>231</v>
      </c>
      <c r="B357" s="14" t="s">
        <v>1209</v>
      </c>
      <c r="C357" s="14" t="s">
        <v>1409</v>
      </c>
      <c r="D357" s="15"/>
    </row>
    <row r="358" spans="1:7">
      <c r="A358" s="14" t="s">
        <v>232</v>
      </c>
      <c r="B358" s="14" t="s">
        <v>1209</v>
      </c>
      <c r="C358" s="14" t="s">
        <v>1409</v>
      </c>
      <c r="D358" s="15"/>
    </row>
    <row r="359" spans="1:7">
      <c r="A359" s="14" t="s">
        <v>233</v>
      </c>
      <c r="B359" s="14" t="s">
        <v>1209</v>
      </c>
      <c r="C359" s="14" t="s">
        <v>1409</v>
      </c>
      <c r="D359" s="15"/>
      <c r="E359" s="14" t="s">
        <v>233</v>
      </c>
      <c r="F359" s="14" t="s">
        <v>1209</v>
      </c>
      <c r="G359" s="14" t="s">
        <v>1409</v>
      </c>
    </row>
    <row r="360" spans="1:7">
      <c r="A360" s="14" t="s">
        <v>234</v>
      </c>
      <c r="B360" s="14" t="s">
        <v>1209</v>
      </c>
      <c r="C360" s="14" t="s">
        <v>1409</v>
      </c>
      <c r="D360" s="15"/>
      <c r="E360" s="14" t="s">
        <v>234</v>
      </c>
      <c r="F360" s="14" t="s">
        <v>1209</v>
      </c>
      <c r="G360" s="14" t="s">
        <v>1409</v>
      </c>
    </row>
    <row r="361" spans="1:7">
      <c r="A361" s="14" t="s">
        <v>235</v>
      </c>
      <c r="B361" s="14" t="s">
        <v>1209</v>
      </c>
      <c r="C361" s="14" t="s">
        <v>1409</v>
      </c>
      <c r="D361" s="15"/>
      <c r="E361" s="14" t="s">
        <v>235</v>
      </c>
      <c r="F361" s="14" t="s">
        <v>1209</v>
      </c>
      <c r="G361" s="14" t="s">
        <v>1409</v>
      </c>
    </row>
    <row r="362" spans="1:7">
      <c r="A362" s="14" t="s">
        <v>236</v>
      </c>
      <c r="B362" s="14" t="s">
        <v>1209</v>
      </c>
      <c r="C362" s="14" t="s">
        <v>1409</v>
      </c>
      <c r="D362" s="15"/>
      <c r="E362" s="14" t="s">
        <v>236</v>
      </c>
      <c r="F362" s="14" t="s">
        <v>1209</v>
      </c>
      <c r="G362" s="14" t="s">
        <v>1409</v>
      </c>
    </row>
    <row r="363" spans="1:7">
      <c r="A363" s="14" t="s">
        <v>237</v>
      </c>
      <c r="B363" s="14" t="s">
        <v>1209</v>
      </c>
      <c r="C363" s="14" t="s">
        <v>1409</v>
      </c>
      <c r="D363" s="15"/>
      <c r="E363" s="14" t="s">
        <v>237</v>
      </c>
      <c r="F363" s="14" t="s">
        <v>1209</v>
      </c>
      <c r="G363" s="14" t="s">
        <v>1409</v>
      </c>
    </row>
    <row r="364" spans="1:7">
      <c r="A364" s="14" t="s">
        <v>238</v>
      </c>
      <c r="B364" s="14" t="s">
        <v>1209</v>
      </c>
      <c r="C364" s="14" t="s">
        <v>1409</v>
      </c>
      <c r="D364" s="15"/>
      <c r="E364" s="14" t="s">
        <v>238</v>
      </c>
      <c r="F364" s="14" t="s">
        <v>1209</v>
      </c>
      <c r="G364" s="14" t="s">
        <v>1409</v>
      </c>
    </row>
    <row r="365" spans="1:7">
      <c r="A365" s="14" t="s">
        <v>239</v>
      </c>
      <c r="B365" s="14" t="s">
        <v>1209</v>
      </c>
      <c r="C365" s="14" t="s">
        <v>1409</v>
      </c>
      <c r="D365" s="15"/>
      <c r="E365" s="14" t="s">
        <v>239</v>
      </c>
      <c r="F365" s="14" t="s">
        <v>1209</v>
      </c>
      <c r="G365" s="14" t="s">
        <v>1409</v>
      </c>
    </row>
    <row r="366" spans="1:7">
      <c r="A366" s="14" t="s">
        <v>240</v>
      </c>
      <c r="B366" s="14" t="s">
        <v>1209</v>
      </c>
      <c r="C366" s="14" t="s">
        <v>1409</v>
      </c>
      <c r="D366" s="15"/>
      <c r="E366" s="14" t="s">
        <v>240</v>
      </c>
      <c r="F366" s="14" t="s">
        <v>1209</v>
      </c>
      <c r="G366" s="14" t="s">
        <v>1409</v>
      </c>
    </row>
    <row r="367" spans="1:7">
      <c r="A367" s="14" t="s">
        <v>241</v>
      </c>
      <c r="B367" s="14" t="s">
        <v>1209</v>
      </c>
      <c r="C367" s="14" t="s">
        <v>1409</v>
      </c>
      <c r="D367" s="15"/>
      <c r="E367" s="14" t="s">
        <v>241</v>
      </c>
      <c r="F367" s="14" t="s">
        <v>1209</v>
      </c>
      <c r="G367" s="14" t="s">
        <v>1409</v>
      </c>
    </row>
    <row r="368" spans="1:7">
      <c r="A368" s="14" t="s">
        <v>242</v>
      </c>
      <c r="B368" s="14" t="s">
        <v>1209</v>
      </c>
      <c r="C368" s="14" t="s">
        <v>1409</v>
      </c>
      <c r="D368" s="15"/>
      <c r="E368" s="14" t="s">
        <v>242</v>
      </c>
      <c r="F368" s="14" t="s">
        <v>1209</v>
      </c>
      <c r="G368" s="14" t="s">
        <v>1409</v>
      </c>
    </row>
    <row r="369" spans="1:7">
      <c r="A369" s="14" t="s">
        <v>243</v>
      </c>
      <c r="B369" s="14" t="s">
        <v>1209</v>
      </c>
      <c r="C369" s="14" t="s">
        <v>1409</v>
      </c>
      <c r="D369" s="15"/>
      <c r="E369" s="14" t="s">
        <v>243</v>
      </c>
      <c r="F369" s="14" t="s">
        <v>1209</v>
      </c>
      <c r="G369" s="14" t="s">
        <v>1409</v>
      </c>
    </row>
    <row r="370" spans="1:7">
      <c r="A370" s="14" t="s">
        <v>244</v>
      </c>
      <c r="B370" s="14" t="s">
        <v>1209</v>
      </c>
      <c r="C370" s="14" t="s">
        <v>1409</v>
      </c>
      <c r="D370" s="15"/>
      <c r="E370" s="14" t="s">
        <v>244</v>
      </c>
      <c r="F370" s="14" t="s">
        <v>1209</v>
      </c>
      <c r="G370" s="14" t="s">
        <v>1409</v>
      </c>
    </row>
    <row r="371" spans="1:7">
      <c r="A371" s="14" t="s">
        <v>245</v>
      </c>
      <c r="B371" s="14" t="s">
        <v>1209</v>
      </c>
      <c r="C371" s="14" t="s">
        <v>1409</v>
      </c>
      <c r="D371" s="15"/>
      <c r="E371" s="14" t="s">
        <v>245</v>
      </c>
      <c r="F371" s="14" t="s">
        <v>1209</v>
      </c>
      <c r="G371" s="14" t="s">
        <v>1409</v>
      </c>
    </row>
    <row r="372" spans="1:7">
      <c r="A372" s="14" t="s">
        <v>246</v>
      </c>
      <c r="B372" s="14" t="s">
        <v>1209</v>
      </c>
      <c r="C372" s="14" t="s">
        <v>1409</v>
      </c>
      <c r="D372" s="15"/>
      <c r="E372" s="14" t="s">
        <v>246</v>
      </c>
      <c r="F372" s="14" t="s">
        <v>1209</v>
      </c>
      <c r="G372" s="14" t="s">
        <v>1409</v>
      </c>
    </row>
    <row r="373" spans="1:7">
      <c r="A373" s="14" t="s">
        <v>247</v>
      </c>
      <c r="B373" s="14" t="s">
        <v>1209</v>
      </c>
      <c r="C373" s="14" t="s">
        <v>1409</v>
      </c>
      <c r="D373" s="15"/>
      <c r="E373" s="14" t="s">
        <v>247</v>
      </c>
      <c r="F373" s="14" t="s">
        <v>1209</v>
      </c>
      <c r="G373" s="14" t="s">
        <v>1409</v>
      </c>
    </row>
    <row r="374" spans="1:7">
      <c r="A374" s="14" t="s">
        <v>248</v>
      </c>
      <c r="B374" s="14" t="s">
        <v>1209</v>
      </c>
      <c r="C374" s="14" t="s">
        <v>1409</v>
      </c>
      <c r="D374" s="15"/>
      <c r="E374" s="14" t="s">
        <v>248</v>
      </c>
      <c r="F374" s="14" t="s">
        <v>1209</v>
      </c>
      <c r="G374" s="14" t="s">
        <v>1409</v>
      </c>
    </row>
    <row r="375" spans="1:7">
      <c r="A375" s="14" t="s">
        <v>249</v>
      </c>
      <c r="B375" s="14" t="s">
        <v>1209</v>
      </c>
      <c r="C375" s="14" t="s">
        <v>1409</v>
      </c>
      <c r="D375" s="15"/>
      <c r="E375" s="14" t="s">
        <v>249</v>
      </c>
      <c r="F375" s="14" t="s">
        <v>1209</v>
      </c>
      <c r="G375" s="14" t="s">
        <v>1409</v>
      </c>
    </row>
    <row r="376" spans="1:7">
      <c r="A376" s="14" t="s">
        <v>250</v>
      </c>
      <c r="B376" s="14" t="s">
        <v>1209</v>
      </c>
      <c r="C376" s="14" t="s">
        <v>1409</v>
      </c>
      <c r="D376" s="15"/>
      <c r="E376" s="14" t="s">
        <v>250</v>
      </c>
      <c r="F376" s="14" t="s">
        <v>1209</v>
      </c>
      <c r="G376" s="14" t="s">
        <v>1409</v>
      </c>
    </row>
    <row r="377" spans="1:7">
      <c r="A377" s="14" t="s">
        <v>251</v>
      </c>
      <c r="B377" s="14" t="s">
        <v>1209</v>
      </c>
      <c r="C377" s="14" t="s">
        <v>1409</v>
      </c>
      <c r="D377" s="15"/>
      <c r="E377" s="14" t="s">
        <v>251</v>
      </c>
      <c r="F377" s="14" t="s">
        <v>1209</v>
      </c>
      <c r="G377" s="14" t="s">
        <v>1409</v>
      </c>
    </row>
    <row r="378" spans="1:7">
      <c r="A378" s="14" t="s">
        <v>252</v>
      </c>
      <c r="B378" s="14" t="s">
        <v>1209</v>
      </c>
      <c r="C378" s="14" t="s">
        <v>1409</v>
      </c>
      <c r="D378" s="15"/>
    </row>
    <row r="379" spans="1:7">
      <c r="A379" s="14" t="s">
        <v>253</v>
      </c>
      <c r="B379" s="14" t="s">
        <v>1209</v>
      </c>
      <c r="C379" s="14" t="s">
        <v>1409</v>
      </c>
      <c r="D379" s="15"/>
    </row>
    <row r="380" spans="1:7">
      <c r="A380" s="14" t="s">
        <v>254</v>
      </c>
      <c r="B380" s="14" t="s">
        <v>1209</v>
      </c>
      <c r="C380" s="14" t="s">
        <v>1409</v>
      </c>
      <c r="D380" s="15"/>
    </row>
    <row r="381" spans="1:7">
      <c r="A381" s="14" t="s">
        <v>255</v>
      </c>
      <c r="B381" s="14" t="s">
        <v>1209</v>
      </c>
      <c r="C381" s="14" t="s">
        <v>1409</v>
      </c>
      <c r="D381" s="15"/>
    </row>
    <row r="382" spans="1:7">
      <c r="A382" s="14" t="s">
        <v>256</v>
      </c>
      <c r="B382" s="14" t="s">
        <v>1209</v>
      </c>
      <c r="C382" s="14" t="s">
        <v>1409</v>
      </c>
      <c r="D382" s="15"/>
    </row>
    <row r="383" spans="1:7">
      <c r="A383" s="14" t="s">
        <v>257</v>
      </c>
      <c r="B383" s="14" t="s">
        <v>1209</v>
      </c>
      <c r="C383" s="14" t="s">
        <v>1409</v>
      </c>
      <c r="D383" s="15"/>
    </row>
    <row r="384" spans="1:7">
      <c r="A384" s="14" t="s">
        <v>258</v>
      </c>
      <c r="B384" s="14" t="s">
        <v>1209</v>
      </c>
      <c r="C384" s="14" t="s">
        <v>1409</v>
      </c>
      <c r="D384" s="15"/>
    </row>
    <row r="385" spans="1:7">
      <c r="A385" s="14" t="s">
        <v>259</v>
      </c>
      <c r="B385" s="14" t="s">
        <v>1209</v>
      </c>
      <c r="C385" s="14" t="s">
        <v>1409</v>
      </c>
      <c r="D385" s="15"/>
    </row>
    <row r="386" spans="1:7">
      <c r="A386" s="14" t="s">
        <v>260</v>
      </c>
      <c r="B386" s="14" t="s">
        <v>1209</v>
      </c>
      <c r="C386" s="14" t="s">
        <v>1409</v>
      </c>
      <c r="D386" s="15"/>
      <c r="E386" s="14" t="s">
        <v>260</v>
      </c>
      <c r="F386" s="14" t="s">
        <v>1209</v>
      </c>
      <c r="G386" s="14" t="s">
        <v>1409</v>
      </c>
    </row>
    <row r="387" spans="1:7">
      <c r="A387" s="14" t="s">
        <v>261</v>
      </c>
      <c r="B387" s="14" t="s">
        <v>1209</v>
      </c>
      <c r="C387" s="14" t="s">
        <v>1409</v>
      </c>
      <c r="D387" s="15"/>
    </row>
    <row r="388" spans="1:7">
      <c r="A388" s="14" t="s">
        <v>262</v>
      </c>
      <c r="B388" s="14" t="s">
        <v>1209</v>
      </c>
      <c r="C388" s="14" t="s">
        <v>1409</v>
      </c>
      <c r="D388" s="15"/>
    </row>
    <row r="389" spans="1:7">
      <c r="A389" s="14" t="s">
        <v>263</v>
      </c>
      <c r="B389" s="14" t="s">
        <v>1209</v>
      </c>
      <c r="C389" s="14" t="s">
        <v>1409</v>
      </c>
      <c r="D389" s="15"/>
      <c r="E389" s="14" t="s">
        <v>263</v>
      </c>
      <c r="F389" s="14" t="s">
        <v>1209</v>
      </c>
      <c r="G389" s="14" t="s">
        <v>1409</v>
      </c>
    </row>
    <row r="390" spans="1:7">
      <c r="A390" s="14" t="s">
        <v>264</v>
      </c>
      <c r="B390" s="14" t="s">
        <v>1209</v>
      </c>
      <c r="C390" s="14" t="s">
        <v>1409</v>
      </c>
      <c r="D390" s="15"/>
      <c r="E390" s="14" t="s">
        <v>264</v>
      </c>
      <c r="F390" s="14" t="s">
        <v>1209</v>
      </c>
      <c r="G390" s="14" t="s">
        <v>1409</v>
      </c>
    </row>
    <row r="391" spans="1:7">
      <c r="A391" s="14" t="s">
        <v>265</v>
      </c>
      <c r="B391" s="14" t="s">
        <v>1209</v>
      </c>
      <c r="C391" s="14" t="s">
        <v>1409</v>
      </c>
      <c r="D391" s="15"/>
    </row>
    <row r="392" spans="1:7">
      <c r="A392" s="14" t="s">
        <v>266</v>
      </c>
      <c r="B392" s="14" t="s">
        <v>1209</v>
      </c>
      <c r="C392" s="14" t="s">
        <v>1409</v>
      </c>
      <c r="D392" s="15"/>
    </row>
    <row r="393" spans="1:7">
      <c r="A393" s="14"/>
      <c r="D393" s="15"/>
      <c r="E393" s="14" t="s">
        <v>267</v>
      </c>
      <c r="F393" s="14" t="s">
        <v>1209</v>
      </c>
      <c r="G393" s="14" t="s">
        <v>1409</v>
      </c>
    </row>
    <row r="394" spans="1:7">
      <c r="A394" s="14" t="s">
        <v>268</v>
      </c>
      <c r="B394" s="14" t="s">
        <v>1209</v>
      </c>
      <c r="C394" s="14" t="s">
        <v>1409</v>
      </c>
      <c r="D394" s="15"/>
    </row>
    <row r="395" spans="1:7">
      <c r="A395" s="14" t="s">
        <v>269</v>
      </c>
      <c r="B395" s="14" t="s">
        <v>1209</v>
      </c>
      <c r="C395" s="14" t="s">
        <v>1409</v>
      </c>
      <c r="D395" s="15"/>
    </row>
    <row r="396" spans="1:7">
      <c r="A396" s="14" t="s">
        <v>270</v>
      </c>
      <c r="B396" s="14" t="s">
        <v>1209</v>
      </c>
      <c r="C396" s="14" t="s">
        <v>1409</v>
      </c>
      <c r="D396" s="15"/>
    </row>
    <row r="397" spans="1:7">
      <c r="A397" s="14" t="s">
        <v>271</v>
      </c>
      <c r="B397" s="14" t="s">
        <v>1209</v>
      </c>
      <c r="C397" s="14" t="s">
        <v>1409</v>
      </c>
      <c r="D397" s="15"/>
    </row>
    <row r="398" spans="1:7">
      <c r="A398" s="14" t="s">
        <v>272</v>
      </c>
      <c r="B398" s="14" t="s">
        <v>1209</v>
      </c>
      <c r="C398" s="14" t="s">
        <v>1409</v>
      </c>
      <c r="D398" s="15"/>
    </row>
    <row r="399" spans="1:7">
      <c r="A399" s="14" t="s">
        <v>273</v>
      </c>
      <c r="B399" s="14" t="s">
        <v>1209</v>
      </c>
      <c r="C399" s="14" t="s">
        <v>1409</v>
      </c>
      <c r="D399" s="15"/>
      <c r="E399" s="14" t="s">
        <v>273</v>
      </c>
      <c r="F399" s="14" t="s">
        <v>1209</v>
      </c>
      <c r="G399" s="14" t="s">
        <v>1409</v>
      </c>
    </row>
    <row r="400" spans="1:7">
      <c r="A400" s="14" t="s">
        <v>274</v>
      </c>
      <c r="B400" s="14" t="s">
        <v>1209</v>
      </c>
      <c r="C400" s="14" t="s">
        <v>1409</v>
      </c>
      <c r="D400" s="15"/>
      <c r="E400" s="14" t="s">
        <v>274</v>
      </c>
      <c r="F400" s="14" t="s">
        <v>1209</v>
      </c>
      <c r="G400" s="14" t="s">
        <v>1409</v>
      </c>
    </row>
    <row r="401" spans="1:7">
      <c r="A401" s="14" t="s">
        <v>275</v>
      </c>
      <c r="B401" s="14" t="s">
        <v>1209</v>
      </c>
      <c r="C401" s="14" t="s">
        <v>1409</v>
      </c>
      <c r="D401" s="15"/>
    </row>
    <row r="402" spans="1:7">
      <c r="A402" s="14" t="s">
        <v>276</v>
      </c>
      <c r="B402" s="14" t="s">
        <v>1209</v>
      </c>
      <c r="C402" s="14" t="s">
        <v>1409</v>
      </c>
      <c r="D402" s="15"/>
    </row>
    <row r="403" spans="1:7">
      <c r="A403" s="14" t="s">
        <v>277</v>
      </c>
      <c r="B403" s="14" t="s">
        <v>1209</v>
      </c>
      <c r="C403" s="14" t="s">
        <v>1409</v>
      </c>
      <c r="D403" s="15"/>
    </row>
    <row r="404" spans="1:7">
      <c r="A404" s="14" t="s">
        <v>278</v>
      </c>
      <c r="B404" s="14" t="s">
        <v>1209</v>
      </c>
      <c r="C404" s="14" t="s">
        <v>1409</v>
      </c>
      <c r="D404" s="15"/>
    </row>
    <row r="405" spans="1:7">
      <c r="A405" s="14" t="s">
        <v>279</v>
      </c>
      <c r="B405" s="14" t="s">
        <v>1209</v>
      </c>
      <c r="C405" s="14" t="s">
        <v>1409</v>
      </c>
      <c r="D405" s="15"/>
    </row>
    <row r="406" spans="1:7">
      <c r="A406" s="14" t="s">
        <v>280</v>
      </c>
      <c r="B406" s="14" t="s">
        <v>1209</v>
      </c>
      <c r="C406" s="14" t="s">
        <v>1409</v>
      </c>
      <c r="D406" s="15"/>
    </row>
    <row r="407" spans="1:7">
      <c r="A407" s="14" t="s">
        <v>281</v>
      </c>
      <c r="B407" s="14" t="s">
        <v>1209</v>
      </c>
      <c r="C407" s="14" t="s">
        <v>1409</v>
      </c>
      <c r="D407" s="15"/>
    </row>
    <row r="408" spans="1:7">
      <c r="A408" s="14" t="s">
        <v>282</v>
      </c>
      <c r="B408" s="14" t="s">
        <v>1209</v>
      </c>
      <c r="C408" s="14" t="s">
        <v>1409</v>
      </c>
      <c r="D408" s="15"/>
    </row>
    <row r="409" spans="1:7">
      <c r="A409" s="14" t="s">
        <v>283</v>
      </c>
      <c r="B409" s="14" t="s">
        <v>1209</v>
      </c>
      <c r="C409" s="14" t="s">
        <v>1409</v>
      </c>
      <c r="D409" s="15"/>
    </row>
    <row r="410" spans="1:7">
      <c r="A410" s="14" t="s">
        <v>284</v>
      </c>
      <c r="B410" s="14" t="s">
        <v>1209</v>
      </c>
      <c r="C410" s="14" t="s">
        <v>1409</v>
      </c>
      <c r="D410" s="15"/>
    </row>
    <row r="411" spans="1:7">
      <c r="A411" s="14" t="s">
        <v>285</v>
      </c>
      <c r="B411" s="14" t="s">
        <v>1209</v>
      </c>
      <c r="C411" s="14" t="s">
        <v>1409</v>
      </c>
      <c r="D411" s="15"/>
    </row>
    <row r="412" spans="1:7">
      <c r="A412" s="14" t="s">
        <v>286</v>
      </c>
      <c r="B412" s="14" t="s">
        <v>1209</v>
      </c>
      <c r="C412" s="14" t="s">
        <v>1409</v>
      </c>
      <c r="D412" s="15"/>
    </row>
    <row r="413" spans="1:7">
      <c r="A413" s="14" t="s">
        <v>287</v>
      </c>
      <c r="B413" s="14" t="s">
        <v>1209</v>
      </c>
      <c r="C413" s="14" t="s">
        <v>1409</v>
      </c>
      <c r="D413" s="15"/>
    </row>
    <row r="414" spans="1:7">
      <c r="A414" s="14"/>
      <c r="D414" s="15"/>
      <c r="E414" s="14" t="s">
        <v>288</v>
      </c>
      <c r="F414" s="14" t="s">
        <v>1209</v>
      </c>
      <c r="G414" s="14" t="s">
        <v>1409</v>
      </c>
    </row>
    <row r="415" spans="1:7">
      <c r="A415" s="14"/>
      <c r="D415" s="15"/>
      <c r="E415" s="14" t="s">
        <v>289</v>
      </c>
      <c r="F415" s="14" t="s">
        <v>1209</v>
      </c>
      <c r="G415" s="14" t="s">
        <v>1409</v>
      </c>
    </row>
    <row r="416" spans="1:7">
      <c r="A416" s="14"/>
      <c r="D416" s="15"/>
      <c r="E416" s="14" t="s">
        <v>290</v>
      </c>
      <c r="F416" s="14" t="s">
        <v>1209</v>
      </c>
      <c r="G416" s="14" t="s">
        <v>1409</v>
      </c>
    </row>
    <row r="417" spans="1:7">
      <c r="A417" s="14"/>
      <c r="D417" s="15"/>
      <c r="E417" s="14" t="s">
        <v>291</v>
      </c>
      <c r="F417" s="14" t="s">
        <v>1209</v>
      </c>
      <c r="G417" s="14" t="s">
        <v>1409</v>
      </c>
    </row>
    <row r="418" spans="1:7">
      <c r="A418" s="14"/>
      <c r="D418" s="15"/>
      <c r="E418" s="14" t="s">
        <v>292</v>
      </c>
      <c r="F418" s="14" t="s">
        <v>1209</v>
      </c>
      <c r="G418" s="14" t="s">
        <v>1409</v>
      </c>
    </row>
    <row r="419" spans="1:7">
      <c r="A419" s="14" t="s">
        <v>293</v>
      </c>
      <c r="B419" s="14" t="s">
        <v>1209</v>
      </c>
      <c r="C419" s="14" t="s">
        <v>1409</v>
      </c>
      <c r="D419" s="15"/>
      <c r="E419" s="14" t="s">
        <v>293</v>
      </c>
      <c r="F419" s="14" t="s">
        <v>1209</v>
      </c>
      <c r="G419" s="14" t="s">
        <v>1409</v>
      </c>
    </row>
    <row r="420" spans="1:7">
      <c r="A420" s="14"/>
      <c r="D420" s="15"/>
      <c r="E420" s="14" t="s">
        <v>294</v>
      </c>
      <c r="F420" s="14" t="s">
        <v>1209</v>
      </c>
      <c r="G420" s="14" t="s">
        <v>1409</v>
      </c>
    </row>
    <row r="421" spans="1:7">
      <c r="A421" s="14"/>
      <c r="D421" s="15"/>
      <c r="E421" s="14" t="s">
        <v>295</v>
      </c>
      <c r="F421" s="14" t="s">
        <v>1209</v>
      </c>
      <c r="G421" s="14" t="s">
        <v>1409</v>
      </c>
    </row>
    <row r="422" spans="1:7">
      <c r="A422" s="14"/>
      <c r="D422" s="15"/>
      <c r="E422" s="14" t="s">
        <v>296</v>
      </c>
      <c r="F422" s="14" t="s">
        <v>1209</v>
      </c>
      <c r="G422" s="14" t="s">
        <v>1409</v>
      </c>
    </row>
    <row r="423" spans="1:7">
      <c r="A423" s="14"/>
      <c r="D423" s="15"/>
      <c r="E423" s="14" t="s">
        <v>297</v>
      </c>
      <c r="F423" s="14" t="s">
        <v>1209</v>
      </c>
      <c r="G423" s="14" t="s">
        <v>1409</v>
      </c>
    </row>
    <row r="424" spans="1:7">
      <c r="A424" s="14"/>
      <c r="D424" s="15"/>
      <c r="E424" s="14" t="s">
        <v>298</v>
      </c>
      <c r="F424" s="14" t="s">
        <v>1209</v>
      </c>
      <c r="G424" s="14" t="s">
        <v>1409</v>
      </c>
    </row>
    <row r="425" spans="1:7">
      <c r="A425" s="14"/>
      <c r="D425" s="15"/>
      <c r="E425" s="14" t="s">
        <v>299</v>
      </c>
      <c r="F425" s="14" t="s">
        <v>1209</v>
      </c>
      <c r="G425" s="14" t="s">
        <v>1409</v>
      </c>
    </row>
    <row r="426" spans="1:7">
      <c r="A426" s="14"/>
      <c r="D426" s="15"/>
      <c r="E426" s="14" t="s">
        <v>300</v>
      </c>
      <c r="F426" s="14" t="s">
        <v>1209</v>
      </c>
      <c r="G426" s="14" t="s">
        <v>1409</v>
      </c>
    </row>
    <row r="427" spans="1:7">
      <c r="A427" s="14" t="s">
        <v>301</v>
      </c>
      <c r="B427" s="14" t="s">
        <v>1209</v>
      </c>
      <c r="C427" s="14" t="s">
        <v>1409</v>
      </c>
      <c r="D427" s="15"/>
    </row>
    <row r="428" spans="1:7">
      <c r="A428" s="14" t="s">
        <v>302</v>
      </c>
      <c r="B428" s="14" t="s">
        <v>1209</v>
      </c>
      <c r="C428" s="14" t="s">
        <v>1409</v>
      </c>
      <c r="D428" s="15"/>
    </row>
    <row r="429" spans="1:7">
      <c r="A429" s="14" t="s">
        <v>303</v>
      </c>
      <c r="B429" s="14" t="s">
        <v>1209</v>
      </c>
      <c r="C429" s="14" t="s">
        <v>1409</v>
      </c>
      <c r="D429" s="15"/>
    </row>
    <row r="430" spans="1:7">
      <c r="A430" s="107" t="s">
        <v>304</v>
      </c>
      <c r="B430" s="107" t="s">
        <v>1130</v>
      </c>
      <c r="C430" s="107" t="s">
        <v>1409</v>
      </c>
      <c r="D430" s="15"/>
      <c r="E430" s="107" t="s">
        <v>304</v>
      </c>
      <c r="F430" s="107" t="s">
        <v>1130</v>
      </c>
      <c r="G430" s="107" t="s">
        <v>1409</v>
      </c>
    </row>
    <row r="431" spans="1:7">
      <c r="A431" s="107" t="s">
        <v>305</v>
      </c>
      <c r="B431" s="107" t="s">
        <v>1130</v>
      </c>
      <c r="C431" s="107" t="s">
        <v>1409</v>
      </c>
      <c r="D431" s="15"/>
      <c r="E431" s="107" t="s">
        <v>305</v>
      </c>
      <c r="F431" s="107" t="s">
        <v>1130</v>
      </c>
      <c r="G431" s="107" t="s">
        <v>1409</v>
      </c>
    </row>
    <row r="432" spans="1:7">
      <c r="A432" s="107" t="s">
        <v>306</v>
      </c>
      <c r="B432" s="107" t="s">
        <v>1130</v>
      </c>
      <c r="C432" s="107" t="s">
        <v>1409</v>
      </c>
      <c r="D432" s="15"/>
      <c r="E432" s="107" t="s">
        <v>306</v>
      </c>
      <c r="F432" s="107" t="s">
        <v>1130</v>
      </c>
      <c r="G432" s="107" t="s">
        <v>1409</v>
      </c>
    </row>
    <row r="433" spans="1:7">
      <c r="A433" s="107" t="s">
        <v>307</v>
      </c>
      <c r="B433" s="107" t="s">
        <v>1130</v>
      </c>
      <c r="C433" s="107" t="s">
        <v>1409</v>
      </c>
      <c r="D433" s="15"/>
      <c r="E433" s="107" t="s">
        <v>307</v>
      </c>
      <c r="F433" s="107" t="s">
        <v>1130</v>
      </c>
      <c r="G433" s="107" t="s">
        <v>1409</v>
      </c>
    </row>
    <row r="434" spans="1:7">
      <c r="A434" s="107" t="s">
        <v>308</v>
      </c>
      <c r="B434" s="107" t="s">
        <v>1130</v>
      </c>
      <c r="C434" s="107" t="s">
        <v>1409</v>
      </c>
      <c r="D434" s="15"/>
      <c r="E434" s="107" t="s">
        <v>308</v>
      </c>
      <c r="F434" s="107" t="s">
        <v>1130</v>
      </c>
      <c r="G434" s="107" t="s">
        <v>1409</v>
      </c>
    </row>
    <row r="435" spans="1:7">
      <c r="A435" s="107" t="s">
        <v>311</v>
      </c>
      <c r="B435" s="107" t="s">
        <v>1130</v>
      </c>
      <c r="C435" s="107" t="s">
        <v>1409</v>
      </c>
      <c r="D435" s="15"/>
      <c r="E435" s="107" t="s">
        <v>311</v>
      </c>
      <c r="F435" s="107" t="s">
        <v>1130</v>
      </c>
      <c r="G435" s="107" t="s">
        <v>1409</v>
      </c>
    </row>
    <row r="436" spans="1:7">
      <c r="A436" s="107" t="s">
        <v>312</v>
      </c>
      <c r="B436" s="107" t="s">
        <v>1130</v>
      </c>
      <c r="C436" s="107" t="s">
        <v>1409</v>
      </c>
      <c r="D436" s="15"/>
      <c r="E436" s="107" t="s">
        <v>312</v>
      </c>
      <c r="F436" s="107" t="s">
        <v>1130</v>
      </c>
      <c r="G436" s="107" t="s">
        <v>1409</v>
      </c>
    </row>
    <row r="437" spans="1:7">
      <c r="A437" s="107" t="s">
        <v>313</v>
      </c>
      <c r="B437" s="107" t="s">
        <v>1130</v>
      </c>
      <c r="C437" s="107" t="s">
        <v>1409</v>
      </c>
      <c r="D437" s="15"/>
      <c r="E437" s="107" t="s">
        <v>313</v>
      </c>
      <c r="F437" s="107" t="s">
        <v>1130</v>
      </c>
      <c r="G437" s="107" t="s">
        <v>1409</v>
      </c>
    </row>
    <row r="438" spans="1:7">
      <c r="A438" s="107" t="s">
        <v>314</v>
      </c>
      <c r="B438" s="107" t="s">
        <v>1130</v>
      </c>
      <c r="C438" s="107" t="s">
        <v>1409</v>
      </c>
      <c r="D438" s="15"/>
      <c r="E438" s="107" t="s">
        <v>314</v>
      </c>
      <c r="F438" s="107" t="s">
        <v>1130</v>
      </c>
      <c r="G438" s="107" t="s">
        <v>1409</v>
      </c>
    </row>
    <row r="439" spans="1:7">
      <c r="A439" s="107" t="s">
        <v>315</v>
      </c>
      <c r="B439" s="107" t="s">
        <v>1130</v>
      </c>
      <c r="C439" s="107" t="s">
        <v>1409</v>
      </c>
      <c r="D439" s="15"/>
      <c r="E439" s="107" t="s">
        <v>315</v>
      </c>
      <c r="F439" s="107" t="s">
        <v>1130</v>
      </c>
      <c r="G439" s="107" t="s">
        <v>1409</v>
      </c>
    </row>
    <row r="440" spans="1:7">
      <c r="A440" s="107"/>
      <c r="B440" s="107"/>
      <c r="C440" s="107"/>
      <c r="D440" s="15"/>
      <c r="E440" s="107" t="s">
        <v>316</v>
      </c>
      <c r="F440" s="107" t="s">
        <v>1130</v>
      </c>
      <c r="G440" s="107" t="s">
        <v>1409</v>
      </c>
    </row>
    <row r="441" spans="1:7">
      <c r="A441" s="107"/>
      <c r="B441" s="107"/>
      <c r="C441" s="107"/>
      <c r="D441" s="15"/>
      <c r="E441" s="107" t="s">
        <v>317</v>
      </c>
      <c r="F441" s="107" t="s">
        <v>1130</v>
      </c>
      <c r="G441" s="107" t="s">
        <v>1409</v>
      </c>
    </row>
    <row r="442" spans="1:7">
      <c r="A442" s="107"/>
      <c r="B442" s="107"/>
      <c r="C442" s="107"/>
      <c r="D442" s="15"/>
      <c r="E442" s="107" t="s">
        <v>318</v>
      </c>
      <c r="F442" s="107" t="s">
        <v>1130</v>
      </c>
      <c r="G442" s="107" t="s">
        <v>1409</v>
      </c>
    </row>
    <row r="443" spans="1:7">
      <c r="A443" s="107"/>
      <c r="B443" s="107"/>
      <c r="C443" s="107"/>
      <c r="D443" s="15"/>
      <c r="E443" s="107" t="s">
        <v>319</v>
      </c>
      <c r="F443" s="107" t="s">
        <v>1130</v>
      </c>
      <c r="G443" s="107" t="s">
        <v>1409</v>
      </c>
    </row>
    <row r="444" spans="1:7">
      <c r="A444" s="107"/>
      <c r="B444" s="107"/>
      <c r="C444" s="107"/>
      <c r="D444" s="15"/>
      <c r="E444" s="107" t="s">
        <v>320</v>
      </c>
      <c r="F444" s="107" t="s">
        <v>1130</v>
      </c>
      <c r="G444" s="107" t="s">
        <v>1409</v>
      </c>
    </row>
    <row r="445" spans="1:7">
      <c r="A445" s="107" t="s">
        <v>321</v>
      </c>
      <c r="B445" s="107" t="s">
        <v>534</v>
      </c>
      <c r="C445" s="107" t="s">
        <v>1409</v>
      </c>
      <c r="D445" s="15"/>
      <c r="E445" s="107" t="s">
        <v>321</v>
      </c>
      <c r="F445" s="107" t="s">
        <v>534</v>
      </c>
      <c r="G445" s="107" t="s">
        <v>1409</v>
      </c>
    </row>
    <row r="446" spans="1:7">
      <c r="A446" s="107" t="s">
        <v>322</v>
      </c>
      <c r="B446" s="107" t="s">
        <v>534</v>
      </c>
      <c r="C446" s="107" t="s">
        <v>1409</v>
      </c>
      <c r="D446" s="15"/>
      <c r="E446" s="107" t="s">
        <v>322</v>
      </c>
      <c r="F446" s="107" t="s">
        <v>534</v>
      </c>
      <c r="G446" s="107" t="s">
        <v>1409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1409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1409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1409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1409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1409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1409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1409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1409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1409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1409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1409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1409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1409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1409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1409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1409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1409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1409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1409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1409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1409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1409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1409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1409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1409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1409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1409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1409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1409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1409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1409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1409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1409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1409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1409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1409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1409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1409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1409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1409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1409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1409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1409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1409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1409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1409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1409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1409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1409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1409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1409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1409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1409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1409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1409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1409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1409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1409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1409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1409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1409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1409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1409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1409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1409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1409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1409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1409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1409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1409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1409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1409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1409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1409</v>
      </c>
    </row>
    <row r="521" spans="1:7">
      <c r="A521" s="107" t="s">
        <v>397</v>
      </c>
      <c r="B521" s="107" t="s">
        <v>534</v>
      </c>
      <c r="C521" s="107" t="s">
        <v>1409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1409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1409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1409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1409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1409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1409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1409</v>
      </c>
    </row>
    <row r="529" spans="1:7">
      <c r="A529" s="107" t="s">
        <v>405</v>
      </c>
      <c r="B529" s="107" t="s">
        <v>1267</v>
      </c>
      <c r="C529" s="107" t="s">
        <v>1504</v>
      </c>
      <c r="D529" s="15"/>
      <c r="E529" s="107"/>
      <c r="F529" s="107"/>
      <c r="G529" s="107"/>
    </row>
    <row r="530" spans="1:7">
      <c r="A530" s="107" t="s">
        <v>406</v>
      </c>
      <c r="B530" s="107" t="s">
        <v>1267</v>
      </c>
      <c r="C530" s="107" t="s">
        <v>1504</v>
      </c>
      <c r="D530" s="15"/>
      <c r="E530" s="107"/>
      <c r="F530" s="107"/>
      <c r="G530" s="107"/>
    </row>
    <row r="531" spans="1:7">
      <c r="A531" s="107" t="s">
        <v>407</v>
      </c>
      <c r="B531" s="107" t="s">
        <v>1267</v>
      </c>
      <c r="C531" s="107" t="s">
        <v>1504</v>
      </c>
      <c r="D531" s="15"/>
      <c r="E531" s="107"/>
      <c r="F531" s="107"/>
      <c r="G531" s="107"/>
    </row>
    <row r="532" spans="1:7">
      <c r="A532" s="107" t="s">
        <v>408</v>
      </c>
      <c r="B532" s="107" t="s">
        <v>1267</v>
      </c>
      <c r="C532" s="107" t="s">
        <v>1504</v>
      </c>
      <c r="D532" s="15"/>
      <c r="E532" s="107"/>
      <c r="F532" s="107"/>
      <c r="G532" s="107"/>
    </row>
    <row r="533" spans="1:7">
      <c r="A533" s="107" t="s">
        <v>409</v>
      </c>
      <c r="B533" s="107" t="s">
        <v>1267</v>
      </c>
      <c r="C533" s="107" t="s">
        <v>1504</v>
      </c>
      <c r="D533" s="15"/>
      <c r="E533" s="107"/>
      <c r="F533" s="107"/>
      <c r="G533" s="107"/>
    </row>
    <row r="534" spans="1:7">
      <c r="A534" s="107" t="s">
        <v>410</v>
      </c>
      <c r="B534" s="107" t="s">
        <v>1267</v>
      </c>
      <c r="C534" s="107" t="s">
        <v>1504</v>
      </c>
      <c r="D534" s="15"/>
      <c r="E534" s="107"/>
      <c r="F534" s="107"/>
      <c r="G534" s="107"/>
    </row>
    <row r="535" spans="1:7">
      <c r="A535" s="107" t="s">
        <v>411</v>
      </c>
      <c r="B535" s="107" t="s">
        <v>1267</v>
      </c>
      <c r="C535" s="107" t="s">
        <v>1504</v>
      </c>
      <c r="D535" s="15"/>
      <c r="E535" s="107"/>
      <c r="F535" s="107"/>
      <c r="G535" s="107"/>
    </row>
    <row r="536" spans="1:7">
      <c r="A536" s="107" t="s">
        <v>412</v>
      </c>
      <c r="B536" s="107" t="s">
        <v>549</v>
      </c>
      <c r="C536" s="107" t="s">
        <v>1409</v>
      </c>
      <c r="D536" s="15"/>
      <c r="E536" s="107" t="s">
        <v>413</v>
      </c>
      <c r="F536" s="107" t="s">
        <v>549</v>
      </c>
      <c r="G536" s="107" t="s">
        <v>1409</v>
      </c>
    </row>
    <row r="537" spans="1:7">
      <c r="A537" s="107" t="s">
        <v>414</v>
      </c>
      <c r="B537" s="107" t="s">
        <v>966</v>
      </c>
      <c r="C537" s="107" t="s">
        <v>1409</v>
      </c>
      <c r="D537" s="15"/>
      <c r="E537" s="107"/>
      <c r="F537" s="107"/>
      <c r="G537" s="107"/>
    </row>
    <row r="538" spans="1:7">
      <c r="A538" s="107" t="s">
        <v>415</v>
      </c>
      <c r="B538" s="107" t="s">
        <v>966</v>
      </c>
      <c r="C538" s="107" t="s">
        <v>1409</v>
      </c>
      <c r="D538" s="15"/>
      <c r="E538" s="107"/>
      <c r="F538" s="107"/>
      <c r="G538" s="107"/>
    </row>
    <row r="539" spans="1:7">
      <c r="A539" s="107" t="s">
        <v>416</v>
      </c>
      <c r="B539" s="107" t="s">
        <v>966</v>
      </c>
      <c r="C539" s="107" t="s">
        <v>1409</v>
      </c>
      <c r="D539" s="15"/>
      <c r="E539" s="107"/>
      <c r="F539" s="107"/>
      <c r="G539" s="107"/>
    </row>
    <row r="540" spans="1:7">
      <c r="A540" s="107" t="s">
        <v>417</v>
      </c>
      <c r="B540" s="107" t="s">
        <v>971</v>
      </c>
      <c r="C540" s="107" t="s">
        <v>1409</v>
      </c>
      <c r="D540" s="15"/>
      <c r="E540" s="107"/>
      <c r="F540" s="107"/>
      <c r="G540" s="107"/>
    </row>
    <row r="541" spans="1:7">
      <c r="A541" s="107" t="s">
        <v>418</v>
      </c>
      <c r="B541" s="107" t="s">
        <v>971</v>
      </c>
      <c r="C541" s="107" t="s">
        <v>1409</v>
      </c>
      <c r="D541" s="15"/>
      <c r="E541" s="107"/>
      <c r="F541" s="107"/>
      <c r="G541" s="107"/>
    </row>
    <row r="542" spans="1:7">
      <c r="A542" s="107" t="s">
        <v>419</v>
      </c>
      <c r="B542" s="107" t="s">
        <v>1160</v>
      </c>
      <c r="C542" s="107" t="s">
        <v>1409</v>
      </c>
      <c r="D542" s="15"/>
      <c r="E542" s="107" t="s">
        <v>419</v>
      </c>
      <c r="F542" s="107" t="s">
        <v>1160</v>
      </c>
      <c r="G542" s="107" t="s">
        <v>1409</v>
      </c>
    </row>
    <row r="543" spans="1:7">
      <c r="A543" s="107" t="s">
        <v>420</v>
      </c>
      <c r="B543" s="107" t="s">
        <v>1160</v>
      </c>
      <c r="C543" s="107" t="s">
        <v>1409</v>
      </c>
      <c r="D543" s="15"/>
      <c r="E543" s="107" t="s">
        <v>420</v>
      </c>
      <c r="F543" s="107" t="s">
        <v>1160</v>
      </c>
      <c r="G543" s="107" t="s">
        <v>1409</v>
      </c>
    </row>
    <row r="544" spans="1:7">
      <c r="A544" s="107" t="s">
        <v>421</v>
      </c>
      <c r="B544" s="107" t="s">
        <v>1160</v>
      </c>
      <c r="C544" s="107" t="s">
        <v>1409</v>
      </c>
      <c r="D544" s="15"/>
      <c r="E544" s="107" t="s">
        <v>421</v>
      </c>
      <c r="F544" s="107" t="s">
        <v>1160</v>
      </c>
      <c r="G544" s="107" t="s">
        <v>1409</v>
      </c>
    </row>
    <row r="545" spans="1:7">
      <c r="A545" s="107"/>
      <c r="B545" s="107"/>
      <c r="C545" s="107"/>
      <c r="D545" s="15"/>
      <c r="E545" s="107" t="s">
        <v>422</v>
      </c>
      <c r="F545" s="107" t="s">
        <v>1160</v>
      </c>
      <c r="G545" s="107" t="s">
        <v>1409</v>
      </c>
    </row>
    <row r="546" spans="1:7">
      <c r="A546" s="107"/>
      <c r="B546" s="107"/>
      <c r="C546" s="107"/>
      <c r="D546" s="15"/>
      <c r="E546" s="107" t="s">
        <v>423</v>
      </c>
      <c r="F546" s="107" t="s">
        <v>1160</v>
      </c>
      <c r="G546" s="107" t="s">
        <v>1409</v>
      </c>
    </row>
    <row r="547" spans="1:7">
      <c r="A547" s="107"/>
      <c r="B547" s="107"/>
      <c r="C547" s="107"/>
      <c r="D547" s="15"/>
      <c r="E547" s="107" t="s">
        <v>424</v>
      </c>
      <c r="F547" s="107" t="s">
        <v>1094</v>
      </c>
      <c r="G547" s="107" t="s">
        <v>1409</v>
      </c>
    </row>
    <row r="548" spans="1:7">
      <c r="A548" s="107" t="s">
        <v>425</v>
      </c>
      <c r="B548" s="107" t="s">
        <v>1094</v>
      </c>
      <c r="C548" s="107" t="s">
        <v>1409</v>
      </c>
      <c r="D548" s="15"/>
      <c r="E548" s="107" t="s">
        <v>425</v>
      </c>
      <c r="F548" s="107" t="s">
        <v>1094</v>
      </c>
      <c r="G548" s="107" t="s">
        <v>1409</v>
      </c>
    </row>
    <row r="549" spans="1:7">
      <c r="A549" s="107" t="s">
        <v>426</v>
      </c>
      <c r="B549" s="107" t="s">
        <v>1094</v>
      </c>
      <c r="C549" s="107" t="s">
        <v>1409</v>
      </c>
      <c r="D549" s="15"/>
      <c r="E549" s="107" t="s">
        <v>426</v>
      </c>
      <c r="F549" s="107" t="s">
        <v>1094</v>
      </c>
      <c r="G549" s="107" t="s">
        <v>1409</v>
      </c>
    </row>
    <row r="550" spans="1:7">
      <c r="A550" s="107" t="s">
        <v>427</v>
      </c>
      <c r="B550" s="107" t="s">
        <v>1094</v>
      </c>
      <c r="C550" s="107" t="s">
        <v>1409</v>
      </c>
      <c r="D550" s="15"/>
      <c r="E550" s="107" t="s">
        <v>427</v>
      </c>
      <c r="F550" s="107" t="s">
        <v>1094</v>
      </c>
      <c r="G550" s="107" t="s">
        <v>1409</v>
      </c>
    </row>
    <row r="551" spans="1:7">
      <c r="A551" s="107" t="s">
        <v>428</v>
      </c>
      <c r="B551" s="107" t="s">
        <v>1094</v>
      </c>
      <c r="C551" s="107" t="s">
        <v>1409</v>
      </c>
      <c r="D551" s="15"/>
      <c r="E551" s="107" t="s">
        <v>428</v>
      </c>
      <c r="F551" s="107" t="s">
        <v>1094</v>
      </c>
      <c r="G551" s="107" t="s">
        <v>1409</v>
      </c>
    </row>
    <row r="552" spans="1:7">
      <c r="A552" s="107" t="s">
        <v>429</v>
      </c>
      <c r="B552" s="107" t="s">
        <v>1094</v>
      </c>
      <c r="C552" s="107" t="s">
        <v>1409</v>
      </c>
      <c r="D552" s="15"/>
      <c r="E552" s="107" t="s">
        <v>429</v>
      </c>
      <c r="F552" s="107" t="s">
        <v>1094</v>
      </c>
      <c r="G552" s="107" t="s">
        <v>1409</v>
      </c>
    </row>
    <row r="553" spans="1:7">
      <c r="A553" s="107" t="s">
        <v>430</v>
      </c>
      <c r="B553" s="107" t="s">
        <v>1094</v>
      </c>
      <c r="C553" s="107" t="s">
        <v>1409</v>
      </c>
      <c r="D553" s="15"/>
      <c r="E553" s="107" t="s">
        <v>430</v>
      </c>
      <c r="F553" s="107" t="s">
        <v>1094</v>
      </c>
      <c r="G553" s="107" t="s">
        <v>1409</v>
      </c>
    </row>
    <row r="554" spans="1:7">
      <c r="A554" s="107" t="s">
        <v>431</v>
      </c>
      <c r="B554" s="107" t="s">
        <v>1094</v>
      </c>
      <c r="C554" s="107" t="s">
        <v>1409</v>
      </c>
      <c r="D554" s="15"/>
      <c r="E554" s="107" t="s">
        <v>431</v>
      </c>
      <c r="F554" s="107" t="s">
        <v>1094</v>
      </c>
      <c r="G554" s="107" t="s">
        <v>1409</v>
      </c>
    </row>
    <row r="555" spans="1:7">
      <c r="A555" s="107"/>
      <c r="B555" s="107"/>
      <c r="C555" s="107"/>
      <c r="D555" s="15"/>
      <c r="E555" s="107" t="s">
        <v>432</v>
      </c>
      <c r="F555" s="107" t="s">
        <v>1094</v>
      </c>
      <c r="G555" s="107" t="s">
        <v>1409</v>
      </c>
    </row>
    <row r="556" spans="1:7">
      <c r="A556" s="107"/>
      <c r="B556" s="107"/>
      <c r="C556" s="107"/>
      <c r="D556" s="15"/>
      <c r="E556" s="107" t="s">
        <v>433</v>
      </c>
      <c r="F556" s="107" t="s">
        <v>1094</v>
      </c>
      <c r="G556" s="107" t="s">
        <v>1409</v>
      </c>
    </row>
    <row r="557" spans="1:7">
      <c r="A557" s="107"/>
      <c r="B557" s="107"/>
      <c r="C557" s="107"/>
      <c r="D557" s="15"/>
      <c r="E557" s="107" t="s">
        <v>434</v>
      </c>
      <c r="F557" s="107" t="s">
        <v>1094</v>
      </c>
      <c r="G557" s="107" t="s">
        <v>1409</v>
      </c>
    </row>
    <row r="558" spans="1:7">
      <c r="A558" s="107"/>
      <c r="B558" s="107"/>
      <c r="C558" s="107"/>
      <c r="D558" s="15"/>
      <c r="E558" s="107" t="s">
        <v>435</v>
      </c>
      <c r="F558" s="107" t="s">
        <v>1094</v>
      </c>
      <c r="G558" s="107" t="s">
        <v>1409</v>
      </c>
    </row>
    <row r="559" spans="1:7">
      <c r="A559" s="107"/>
      <c r="B559" s="107"/>
      <c r="C559" s="107"/>
      <c r="D559" s="15"/>
      <c r="E559" s="107" t="s">
        <v>436</v>
      </c>
      <c r="F559" s="107" t="s">
        <v>1094</v>
      </c>
      <c r="G559" s="107" t="s">
        <v>1409</v>
      </c>
    </row>
    <row r="560" spans="1:7">
      <c r="A560" s="107"/>
      <c r="B560" s="107"/>
      <c r="C560" s="107"/>
      <c r="D560" s="15"/>
      <c r="E560" s="107" t="s">
        <v>437</v>
      </c>
      <c r="F560" s="107" t="s">
        <v>1094</v>
      </c>
      <c r="G560" s="107" t="s">
        <v>1409</v>
      </c>
    </row>
    <row r="561" spans="1:7">
      <c r="A561" s="107"/>
      <c r="B561" s="107"/>
      <c r="C561" s="107"/>
      <c r="D561" s="15"/>
      <c r="E561" s="107" t="s">
        <v>438</v>
      </c>
      <c r="F561" s="107" t="s">
        <v>1094</v>
      </c>
      <c r="G561" s="107" t="s">
        <v>1409</v>
      </c>
    </row>
    <row r="562" spans="1:7">
      <c r="A562" s="107"/>
      <c r="B562" s="107"/>
      <c r="C562" s="107"/>
      <c r="D562" s="15"/>
      <c r="E562" s="107" t="s">
        <v>439</v>
      </c>
      <c r="F562" s="107" t="s">
        <v>1094</v>
      </c>
      <c r="G562" s="107" t="s">
        <v>1409</v>
      </c>
    </row>
    <row r="563" spans="1:7">
      <c r="A563" s="107"/>
      <c r="B563" s="107"/>
      <c r="C563" s="107"/>
      <c r="D563" s="15"/>
      <c r="E563" s="107" t="s">
        <v>440</v>
      </c>
      <c r="F563" s="107" t="s">
        <v>1094</v>
      </c>
      <c r="G563" s="107" t="s">
        <v>1409</v>
      </c>
    </row>
    <row r="564" spans="1:7">
      <c r="A564" s="107" t="s">
        <v>441</v>
      </c>
      <c r="B564" s="107" t="s">
        <v>1094</v>
      </c>
      <c r="C564" s="107" t="s">
        <v>1409</v>
      </c>
      <c r="D564" s="15"/>
      <c r="E564" s="107"/>
      <c r="F564" s="107"/>
      <c r="G564" s="107"/>
    </row>
    <row r="565" spans="1:7">
      <c r="A565" s="107" t="s">
        <v>442</v>
      </c>
      <c r="B565" s="107" t="s">
        <v>1156</v>
      </c>
      <c r="C565" s="107" t="s">
        <v>1409</v>
      </c>
      <c r="D565" s="15"/>
      <c r="E565" s="107" t="s">
        <v>442</v>
      </c>
      <c r="F565" s="107" t="s">
        <v>1156</v>
      </c>
      <c r="G565" s="107" t="s">
        <v>1409</v>
      </c>
    </row>
    <row r="566" spans="1:7">
      <c r="A566" s="107" t="s">
        <v>443</v>
      </c>
      <c r="B566" s="107" t="s">
        <v>1156</v>
      </c>
      <c r="C566" s="107" t="s">
        <v>1409</v>
      </c>
      <c r="D566" s="15"/>
      <c r="E566" s="107" t="s">
        <v>443</v>
      </c>
      <c r="F566" s="107" t="s">
        <v>1156</v>
      </c>
      <c r="G566" s="107" t="s">
        <v>1409</v>
      </c>
    </row>
    <row r="567" spans="1:7">
      <c r="A567" s="107" t="s">
        <v>444</v>
      </c>
      <c r="B567" s="107" t="s">
        <v>1156</v>
      </c>
      <c r="C567" s="107" t="s">
        <v>1409</v>
      </c>
      <c r="D567" s="15"/>
      <c r="E567" s="107" t="s">
        <v>444</v>
      </c>
      <c r="F567" s="107" t="s">
        <v>1156</v>
      </c>
      <c r="G567" s="107" t="s">
        <v>1409</v>
      </c>
    </row>
    <row r="568" spans="1:7">
      <c r="A568" s="107" t="s">
        <v>445</v>
      </c>
      <c r="B568" s="107" t="s">
        <v>1156</v>
      </c>
      <c r="C568" s="107" t="s">
        <v>1409</v>
      </c>
      <c r="D568" s="15"/>
      <c r="E568" s="107"/>
      <c r="F568" s="107"/>
      <c r="G568" s="107"/>
    </row>
    <row r="569" spans="1:7">
      <c r="A569" s="107" t="s">
        <v>446</v>
      </c>
      <c r="B569" s="107" t="s">
        <v>1156</v>
      </c>
      <c r="C569" s="107" t="s">
        <v>1409</v>
      </c>
      <c r="D569" s="15"/>
      <c r="E569" s="107" t="s">
        <v>446</v>
      </c>
      <c r="F569" s="107" t="s">
        <v>1156</v>
      </c>
      <c r="G569" s="107" t="s">
        <v>1409</v>
      </c>
    </row>
    <row r="570" spans="1:7">
      <c r="A570" s="107"/>
      <c r="B570" s="107"/>
      <c r="C570" s="107"/>
      <c r="D570" s="15"/>
      <c r="E570" s="107" t="s">
        <v>447</v>
      </c>
      <c r="F570" s="107" t="s">
        <v>1011</v>
      </c>
      <c r="G570" s="107" t="s">
        <v>1409</v>
      </c>
    </row>
    <row r="571" spans="1:7">
      <c r="A571" s="107"/>
      <c r="B571" s="107"/>
      <c r="C571" s="107"/>
      <c r="D571" s="15"/>
      <c r="E571" s="107" t="s">
        <v>448</v>
      </c>
      <c r="F571" s="107" t="s">
        <v>1011</v>
      </c>
      <c r="G571" s="107" t="s">
        <v>1409</v>
      </c>
    </row>
    <row r="572" spans="1:7">
      <c r="A572" s="107"/>
      <c r="B572" s="107"/>
      <c r="C572" s="107"/>
      <c r="D572" s="15"/>
      <c r="E572" s="107" t="s">
        <v>449</v>
      </c>
      <c r="F572" s="107" t="s">
        <v>1011</v>
      </c>
      <c r="G572" s="107" t="s">
        <v>1409</v>
      </c>
    </row>
    <row r="573" spans="1:7">
      <c r="A573" s="107"/>
      <c r="B573" s="107"/>
      <c r="C573" s="107"/>
      <c r="D573" s="15"/>
      <c r="E573" s="107" t="s">
        <v>450</v>
      </c>
      <c r="F573" s="107" t="s">
        <v>1011</v>
      </c>
      <c r="G573" s="107" t="s">
        <v>1409</v>
      </c>
    </row>
    <row r="574" spans="1:7">
      <c r="A574" s="107"/>
      <c r="B574" s="107"/>
      <c r="C574" s="107"/>
      <c r="D574" s="15"/>
      <c r="E574" s="107" t="s">
        <v>451</v>
      </c>
      <c r="F574" s="107" t="s">
        <v>1011</v>
      </c>
      <c r="G574" s="107" t="s">
        <v>1409</v>
      </c>
    </row>
    <row r="575" spans="1:7">
      <c r="A575" s="107"/>
      <c r="B575" s="107"/>
      <c r="C575" s="107"/>
      <c r="D575" s="15"/>
      <c r="E575" s="107" t="s">
        <v>452</v>
      </c>
      <c r="F575" s="107" t="s">
        <v>1011</v>
      </c>
      <c r="G575" s="107" t="s">
        <v>1409</v>
      </c>
    </row>
    <row r="576" spans="1:7">
      <c r="A576" s="107"/>
      <c r="B576" s="107"/>
      <c r="C576" s="107"/>
      <c r="D576" s="15"/>
      <c r="E576" s="107" t="s">
        <v>453</v>
      </c>
      <c r="F576" s="107" t="s">
        <v>1011</v>
      </c>
      <c r="G576" s="107" t="s">
        <v>1409</v>
      </c>
    </row>
    <row r="577" spans="1:7">
      <c r="A577" s="107"/>
      <c r="B577" s="107"/>
      <c r="C577" s="107"/>
      <c r="D577" s="15"/>
      <c r="E577" s="107" t="s">
        <v>454</v>
      </c>
      <c r="F577" s="107" t="s">
        <v>1011</v>
      </c>
      <c r="G577" s="107" t="s">
        <v>1409</v>
      </c>
    </row>
    <row r="578" spans="1:7">
      <c r="A578" s="107"/>
      <c r="B578" s="107"/>
      <c r="C578" s="107"/>
      <c r="D578" s="15"/>
      <c r="E578" s="107" t="s">
        <v>455</v>
      </c>
      <c r="F578" s="107" t="s">
        <v>1011</v>
      </c>
      <c r="G578" s="107" t="s">
        <v>1409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1409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1409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1409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1409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1409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1409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1409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1409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1409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1409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1409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1409</v>
      </c>
    </row>
    <row r="591" spans="1:7">
      <c r="A591" s="14"/>
      <c r="D591" s="15"/>
      <c r="E591" s="14" t="s">
        <v>470</v>
      </c>
      <c r="F591" s="14" t="s">
        <v>980</v>
      </c>
      <c r="G591" s="14" t="s">
        <v>1409</v>
      </c>
    </row>
    <row r="592" spans="1:7">
      <c r="A592" s="14"/>
      <c r="D592" s="15"/>
      <c r="E592" s="14" t="s">
        <v>471</v>
      </c>
      <c r="F592" s="14" t="s">
        <v>980</v>
      </c>
      <c r="G592" s="14" t="s">
        <v>1409</v>
      </c>
    </row>
    <row r="593" spans="1:7">
      <c r="A593" s="14"/>
      <c r="D593" s="15"/>
      <c r="E593" s="14" t="s">
        <v>472</v>
      </c>
      <c r="F593" s="14" t="s">
        <v>980</v>
      </c>
      <c r="G593" s="14" t="s">
        <v>1409</v>
      </c>
    </row>
    <row r="594" spans="1:7">
      <c r="A594" s="14"/>
      <c r="D594" s="15"/>
      <c r="E594" s="14" t="s">
        <v>473</v>
      </c>
      <c r="F594" s="14" t="s">
        <v>980</v>
      </c>
      <c r="G594" s="14" t="s">
        <v>1409</v>
      </c>
    </row>
    <row r="595" spans="1:7">
      <c r="A595" s="14"/>
      <c r="D595" s="15"/>
      <c r="E595" s="14" t="s">
        <v>474</v>
      </c>
      <c r="F595" s="14" t="s">
        <v>980</v>
      </c>
      <c r="G595" s="14" t="s">
        <v>1409</v>
      </c>
    </row>
    <row r="596" spans="1:7">
      <c r="A596" s="14"/>
      <c r="D596" s="15"/>
      <c r="E596" s="14" t="s">
        <v>475</v>
      </c>
      <c r="F596" s="14" t="s">
        <v>980</v>
      </c>
      <c r="G596" s="14" t="s">
        <v>1409</v>
      </c>
    </row>
    <row r="597" spans="1:7">
      <c r="A597" s="14"/>
      <c r="D597" s="15"/>
      <c r="E597" s="14" t="s">
        <v>476</v>
      </c>
      <c r="F597" s="14" t="s">
        <v>980</v>
      </c>
      <c r="G597" s="14" t="s">
        <v>1409</v>
      </c>
    </row>
    <row r="598" spans="1:7">
      <c r="A598" s="14"/>
      <c r="D598" s="15"/>
      <c r="E598" s="14" t="s">
        <v>477</v>
      </c>
      <c r="F598" s="14" t="s">
        <v>980</v>
      </c>
      <c r="G598" s="14" t="s">
        <v>1409</v>
      </c>
    </row>
    <row r="599" spans="1:7">
      <c r="A599" s="14"/>
      <c r="D599" s="15"/>
      <c r="E599" s="14" t="s">
        <v>478</v>
      </c>
      <c r="F599" s="14" t="s">
        <v>980</v>
      </c>
      <c r="G599" s="14" t="s">
        <v>1409</v>
      </c>
    </row>
    <row r="600" spans="1:7">
      <c r="A600" s="14"/>
      <c r="D600" s="15"/>
      <c r="E600" s="14" t="s">
        <v>479</v>
      </c>
      <c r="F600" s="14" t="s">
        <v>1357</v>
      </c>
      <c r="G600" s="14" t="s">
        <v>1409</v>
      </c>
    </row>
    <row r="601" spans="1:7">
      <c r="A601" s="14"/>
      <c r="D601" s="15"/>
      <c r="E601" s="14" t="s">
        <v>480</v>
      </c>
      <c r="F601" s="14" t="s">
        <v>1357</v>
      </c>
      <c r="G601" s="14" t="s">
        <v>1409</v>
      </c>
    </row>
    <row r="602" spans="1:7">
      <c r="A602" s="14"/>
      <c r="D602" s="15"/>
      <c r="E602" s="14" t="s">
        <v>481</v>
      </c>
      <c r="F602" s="14" t="s">
        <v>1357</v>
      </c>
      <c r="G602" s="14" t="s">
        <v>1409</v>
      </c>
    </row>
    <row r="603" spans="1:7">
      <c r="A603" s="14"/>
      <c r="D603" s="15"/>
      <c r="E603" s="14" t="s">
        <v>482</v>
      </c>
      <c r="F603" s="14" t="s">
        <v>1357</v>
      </c>
      <c r="G603" s="14" t="s">
        <v>1409</v>
      </c>
    </row>
    <row r="604" spans="1:7">
      <c r="A604" s="14"/>
      <c r="D604" s="15"/>
      <c r="E604" s="14" t="s">
        <v>483</v>
      </c>
      <c r="F604" s="14" t="s">
        <v>1357</v>
      </c>
      <c r="G604" s="14" t="s">
        <v>1409</v>
      </c>
    </row>
    <row r="605" spans="1:7">
      <c r="A605" s="14"/>
      <c r="D605" s="15"/>
      <c r="E605" s="14" t="s">
        <v>484</v>
      </c>
      <c r="F605" s="14" t="s">
        <v>1357</v>
      </c>
      <c r="G605" s="14" t="s">
        <v>1409</v>
      </c>
    </row>
    <row r="606" spans="1:7">
      <c r="A606" s="14"/>
      <c r="D606" s="15"/>
      <c r="E606" s="14" t="s">
        <v>485</v>
      </c>
      <c r="F606" s="14" t="s">
        <v>1357</v>
      </c>
      <c r="G606" s="14" t="s">
        <v>1409</v>
      </c>
    </row>
    <row r="607" spans="1:7">
      <c r="A607" s="14"/>
      <c r="D607" s="15"/>
      <c r="E607" s="14" t="s">
        <v>486</v>
      </c>
      <c r="F607" s="14" t="s">
        <v>1357</v>
      </c>
      <c r="G607" s="14" t="s">
        <v>1409</v>
      </c>
    </row>
    <row r="608" spans="1:7">
      <c r="A608" s="14"/>
      <c r="D608" s="15"/>
      <c r="E608" s="14" t="s">
        <v>487</v>
      </c>
      <c r="F608" s="14" t="s">
        <v>1357</v>
      </c>
      <c r="G608" s="14" t="s">
        <v>1409</v>
      </c>
    </row>
    <row r="609" spans="1:7">
      <c r="A609" s="14"/>
      <c r="D609" s="15"/>
      <c r="E609" s="14" t="s">
        <v>488</v>
      </c>
      <c r="F609" s="14" t="s">
        <v>1357</v>
      </c>
      <c r="G609" s="14" t="s">
        <v>1409</v>
      </c>
    </row>
    <row r="610" spans="1:7">
      <c r="A610" s="14"/>
      <c r="D610" s="15"/>
      <c r="E610" s="14" t="s">
        <v>489</v>
      </c>
      <c r="F610" s="14" t="s">
        <v>998</v>
      </c>
      <c r="G610" s="14" t="s">
        <v>1409</v>
      </c>
    </row>
    <row r="611" spans="1:7">
      <c r="A611" s="14"/>
      <c r="D611" s="15"/>
      <c r="E611" s="14" t="s">
        <v>490</v>
      </c>
      <c r="F611" s="14" t="s">
        <v>998</v>
      </c>
      <c r="G611" s="14" t="s">
        <v>1409</v>
      </c>
    </row>
    <row r="612" spans="1:7">
      <c r="A612" s="14"/>
      <c r="D612" s="15"/>
      <c r="E612" s="14" t="s">
        <v>491</v>
      </c>
      <c r="F612" s="14" t="s">
        <v>998</v>
      </c>
      <c r="G612" s="14" t="s">
        <v>1409</v>
      </c>
    </row>
    <row r="613" spans="1:7">
      <c r="A613" s="14"/>
      <c r="D613" s="15"/>
      <c r="E613" s="14" t="s">
        <v>492</v>
      </c>
      <c r="F613" s="14" t="s">
        <v>998</v>
      </c>
      <c r="G613" s="14" t="s">
        <v>1409</v>
      </c>
    </row>
    <row r="614" spans="1:7">
      <c r="A614" s="14"/>
      <c r="D614" s="15"/>
      <c r="E614" s="14" t="s">
        <v>493</v>
      </c>
      <c r="F614" s="14" t="s">
        <v>998</v>
      </c>
      <c r="G614" s="14" t="s">
        <v>1409</v>
      </c>
    </row>
    <row r="615" spans="1:7">
      <c r="A615" s="14"/>
      <c r="D615" s="15"/>
      <c r="E615" s="14" t="s">
        <v>494</v>
      </c>
      <c r="F615" s="14" t="s">
        <v>998</v>
      </c>
      <c r="G615" s="14" t="s">
        <v>1409</v>
      </c>
    </row>
    <row r="616" spans="1:7">
      <c r="A616" s="14"/>
      <c r="D616" s="15"/>
      <c r="E616" s="14" t="s">
        <v>495</v>
      </c>
      <c r="F616" s="14" t="s">
        <v>998</v>
      </c>
      <c r="G616" s="14" t="s">
        <v>1409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1409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1409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1409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1409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1409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1409</v>
      </c>
    </row>
    <row r="623" spans="1:7">
      <c r="A623" s="14"/>
      <c r="D623" s="15"/>
      <c r="E623" s="14" t="s">
        <v>503</v>
      </c>
      <c r="F623" s="14" t="s">
        <v>1166</v>
      </c>
      <c r="G623" s="14" t="s">
        <v>1409</v>
      </c>
    </row>
    <row r="624" spans="1:7">
      <c r="A624" s="14"/>
      <c r="D624" s="15"/>
      <c r="E624" s="14" t="s">
        <v>504</v>
      </c>
      <c r="F624" s="14" t="s">
        <v>1166</v>
      </c>
      <c r="G624" s="14" t="s">
        <v>1409</v>
      </c>
    </row>
    <row r="625" spans="1:7">
      <c r="A625" s="14"/>
      <c r="D625" s="15"/>
      <c r="E625" s="14" t="s">
        <v>505</v>
      </c>
      <c r="F625" s="14" t="s">
        <v>1166</v>
      </c>
      <c r="G625" s="14" t="s">
        <v>1409</v>
      </c>
    </row>
    <row r="626" spans="1:7">
      <c r="A626" s="14"/>
      <c r="D626" s="15"/>
      <c r="E626" s="14" t="s">
        <v>506</v>
      </c>
      <c r="F626" s="14" t="s">
        <v>1166</v>
      </c>
      <c r="G626" s="14" t="s">
        <v>1409</v>
      </c>
    </row>
    <row r="627" spans="1:7">
      <c r="A627" s="14"/>
      <c r="D627" s="15"/>
      <c r="E627" s="14" t="s">
        <v>507</v>
      </c>
      <c r="F627" s="14" t="s">
        <v>1166</v>
      </c>
      <c r="G627" s="14" t="s">
        <v>1409</v>
      </c>
    </row>
    <row r="628" spans="1:7">
      <c r="A628" s="14"/>
      <c r="D628" s="15"/>
      <c r="E628" s="14" t="s">
        <v>508</v>
      </c>
      <c r="F628" s="14" t="s">
        <v>1166</v>
      </c>
      <c r="G628" s="14" t="s">
        <v>1409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1409</v>
      </c>
    </row>
    <row r="630" spans="1:7">
      <c r="A630" s="14" t="s">
        <v>511</v>
      </c>
      <c r="B630" s="14" t="s">
        <v>1147</v>
      </c>
      <c r="C630" s="14" t="s">
        <v>1409</v>
      </c>
      <c r="D630" s="15"/>
    </row>
    <row r="631" spans="1:7">
      <c r="A631" s="14" t="s">
        <v>512</v>
      </c>
      <c r="B631" s="14" t="s">
        <v>1147</v>
      </c>
      <c r="C631" s="14" t="s">
        <v>1409</v>
      </c>
      <c r="D631" s="15"/>
    </row>
    <row r="632" spans="1:7">
      <c r="A632" s="14" t="s">
        <v>513</v>
      </c>
      <c r="B632" s="14" t="s">
        <v>985</v>
      </c>
      <c r="C632" s="14" t="s">
        <v>1409</v>
      </c>
      <c r="D632" s="15"/>
    </row>
    <row r="633" spans="1:7">
      <c r="A633" s="14" t="s">
        <v>514</v>
      </c>
      <c r="B633" s="14" t="s">
        <v>985</v>
      </c>
      <c r="C633" s="14" t="s">
        <v>1409</v>
      </c>
      <c r="D633" s="15"/>
    </row>
    <row r="634" spans="1:7">
      <c r="A634" s="14" t="s">
        <v>515</v>
      </c>
      <c r="B634" s="14" t="s">
        <v>985</v>
      </c>
      <c r="C634" s="14" t="s">
        <v>1409</v>
      </c>
      <c r="D634" s="15"/>
    </row>
    <row r="635" spans="1:7">
      <c r="A635" s="14" t="s">
        <v>516</v>
      </c>
      <c r="B635" s="14" t="s">
        <v>985</v>
      </c>
      <c r="C635" s="14" t="s">
        <v>1409</v>
      </c>
      <c r="D635" s="15"/>
    </row>
    <row r="636" spans="1:7">
      <c r="A636" s="14" t="s">
        <v>517</v>
      </c>
      <c r="B636" s="14" t="s">
        <v>985</v>
      </c>
      <c r="C636" s="14" t="s">
        <v>1409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6</vt:i4>
      </vt:variant>
    </vt:vector>
  </HeadingPairs>
  <TitlesOfParts>
    <vt:vector size="19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RXK-121008</cp:lastModifiedBy>
  <cp:lastPrinted>2013-10-24T00:43:50Z</cp:lastPrinted>
  <dcterms:created xsi:type="dcterms:W3CDTF">2012-05-05T15:28:28Z</dcterms:created>
  <dcterms:modified xsi:type="dcterms:W3CDTF">2016-05-30T09:37:15Z</dcterms:modified>
</cp:coreProperties>
</file>